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ril.Nosa\Desktop\Final Bid Document\"/>
    </mc:Choice>
  </mc:AlternateContent>
  <xr:revisionPtr revIDLastSave="0" documentId="8_{7691FA1B-9E8D-4FDB-94B8-0314972F216D}" xr6:coauthVersionLast="43" xr6:coauthVersionMax="43" xr10:uidLastSave="{00000000-0000-0000-0000-000000000000}"/>
  <bookViews>
    <workbookView xWindow="-108" yWindow="-108" windowWidth="23256" windowHeight="12576" activeTab="1" xr2:uid="{2CF6A216-FCAA-4A84-A9BE-C723EEFC8C78}"/>
  </bookViews>
  <sheets>
    <sheet name="Management accounts Mar 18" sheetId="1" r:id="rId1"/>
    <sheet name="Management accounts Feb 18" sheetId="2" r:id="rId2"/>
  </sheets>
  <externalReferences>
    <externalReference r:id="rId3"/>
  </externalReferences>
  <definedNames>
    <definedName name="_Key2" localSheetId="1" hidden="1">#REF!</definedName>
    <definedName name="_Key2" localSheetId="0" hidden="1">#REF!</definedName>
    <definedName name="_Key2" hidden="1">#REF!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COO" localSheetId="1">'[1]New Contracts'!#REF!</definedName>
    <definedName name="COO" localSheetId="0">'[1]New Contracts'!#REF!</definedName>
    <definedName name="COO">'[1]New Contracts'!#REF!</definedName>
    <definedName name="GFD" localSheetId="1">'[1]New Contracts'!#REF!</definedName>
    <definedName name="GFD" localSheetId="0">'[1]New Contracts'!#REF!</definedName>
    <definedName name="GFD">'[1]New Contracts'!#REF!</definedName>
    <definedName name="JM" localSheetId="1">'[1]New Contracts'!#REF!</definedName>
    <definedName name="JM" localSheetId="0">'[1]New Contracts'!#REF!</definedName>
    <definedName name="JM">'[1]New Contracts'!#REF!</definedName>
    <definedName name="JMc" localSheetId="1">'[1]New Contracts'!#REF!</definedName>
    <definedName name="JMc" localSheetId="0">'[1]New Contracts'!#REF!</definedName>
    <definedName name="JMc">'[1]New Contracts'!#REF!</definedName>
    <definedName name="Perio" localSheetId="1">#REF!</definedName>
    <definedName name="Perio" localSheetId="0">#REF!</definedName>
    <definedName name="Perio">#REF!</definedName>
    <definedName name="_xlnm.Print_Area" localSheetId="1">'Management accounts Feb 18'!$B$1:$M$45</definedName>
    <definedName name="_xlnm.Print_Area" localSheetId="0">'Management accounts Mar 18'!$B$1:$M$45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G26" i="2"/>
  <c r="M24" i="2"/>
  <c r="H26" i="2"/>
  <c r="E24" i="2"/>
  <c r="M23" i="2"/>
  <c r="I23" i="2"/>
  <c r="D26" i="2"/>
  <c r="M22" i="2"/>
  <c r="I22" i="2"/>
  <c r="E22" i="2"/>
  <c r="M21" i="2"/>
  <c r="K26" i="2"/>
  <c r="I21" i="2"/>
  <c r="C26" i="2"/>
  <c r="H18" i="2"/>
  <c r="C18" i="2"/>
  <c r="M16" i="2"/>
  <c r="I16" i="2"/>
  <c r="E16" i="2"/>
  <c r="L18" i="2"/>
  <c r="K18" i="2"/>
  <c r="I15" i="2"/>
  <c r="I18" i="2" s="1"/>
  <c r="G18" i="2"/>
  <c r="E15" i="2"/>
  <c r="L12" i="2"/>
  <c r="G12" i="2"/>
  <c r="G28" i="2" s="1"/>
  <c r="D12" i="2"/>
  <c r="M10" i="2"/>
  <c r="M12" i="2" s="1"/>
  <c r="K12" i="2"/>
  <c r="I10" i="2"/>
  <c r="E10" i="2"/>
  <c r="E12" i="2" s="1"/>
  <c r="M9" i="2"/>
  <c r="I9" i="2"/>
  <c r="E9" i="2"/>
  <c r="D28" i="1"/>
  <c r="C28" i="1"/>
  <c r="I28" i="1"/>
  <c r="H28" i="1"/>
  <c r="G28" i="1"/>
  <c r="K28" i="1"/>
  <c r="L28" i="1"/>
  <c r="L26" i="1"/>
  <c r="M26" i="1"/>
  <c r="L18" i="1"/>
  <c r="M18" i="1"/>
  <c r="M28" i="1" s="1"/>
  <c r="K18" i="1"/>
  <c r="K26" i="1"/>
  <c r="H18" i="1"/>
  <c r="G18" i="1"/>
  <c r="H26" i="1"/>
  <c r="G26" i="1"/>
  <c r="I24" i="1"/>
  <c r="I26" i="1" s="1"/>
  <c r="I23" i="1"/>
  <c r="I22" i="1"/>
  <c r="I21" i="1"/>
  <c r="I16" i="1"/>
  <c r="I15" i="1"/>
  <c r="I18" i="1" s="1"/>
  <c r="E24" i="1"/>
  <c r="E23" i="1"/>
  <c r="E22" i="1"/>
  <c r="E21" i="1"/>
  <c r="E26" i="1" s="1"/>
  <c r="E18" i="1"/>
  <c r="E28" i="1" s="1"/>
  <c r="E15" i="1"/>
  <c r="D18" i="1"/>
  <c r="D26" i="1"/>
  <c r="C26" i="1"/>
  <c r="C18" i="1"/>
  <c r="M26" i="2" l="1"/>
  <c r="M28" i="2"/>
  <c r="L28" i="2"/>
  <c r="K28" i="2"/>
  <c r="E18" i="2"/>
  <c r="I26" i="2"/>
  <c r="I12" i="2"/>
  <c r="I24" i="2"/>
  <c r="H12" i="2"/>
  <c r="H28" i="2" s="1"/>
  <c r="D18" i="2"/>
  <c r="D28" i="2" s="1"/>
  <c r="E21" i="2"/>
  <c r="L26" i="2"/>
  <c r="C12" i="2"/>
  <c r="C28" i="2" s="1"/>
  <c r="E23" i="2"/>
  <c r="M15" i="2"/>
  <c r="M18" i="2" s="1"/>
  <c r="E26" i="2" l="1"/>
  <c r="E28" i="2" s="1"/>
  <c r="I28" i="2"/>
</calcChain>
</file>

<file path=xl/sharedStrings.xml><?xml version="1.0" encoding="utf-8"?>
<sst xmlns="http://schemas.openxmlformats.org/spreadsheetml/2006/main" count="74" uniqueCount="23">
  <si>
    <t>Net expenditure</t>
  </si>
  <si>
    <t>Total other costs</t>
  </si>
  <si>
    <t>Other supplies and services</t>
  </si>
  <si>
    <t>Legal and Professional</t>
  </si>
  <si>
    <t>Information Technology</t>
  </si>
  <si>
    <t>Accommodation</t>
  </si>
  <si>
    <t>Other costs</t>
  </si>
  <si>
    <t>Total staff costs</t>
  </si>
  <si>
    <t>Staff related costs</t>
  </si>
  <si>
    <t>Staff costs</t>
  </si>
  <si>
    <t>Total income</t>
  </si>
  <si>
    <t>Other Income</t>
  </si>
  <si>
    <t>Grant in aid</t>
  </si>
  <si>
    <t>Income</t>
  </si>
  <si>
    <t>£000</t>
  </si>
  <si>
    <t>Variance</t>
  </si>
  <si>
    <t>Forecast</t>
  </si>
  <si>
    <t>Budget</t>
  </si>
  <si>
    <t>Actual</t>
  </si>
  <si>
    <t>Full Year</t>
  </si>
  <si>
    <t>Year to date</t>
  </si>
  <si>
    <t>Month</t>
  </si>
  <si>
    <t>Management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</si>
</sst>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43" formatCode="_-* #,##0.00_-;\-* #,##0.00_-;_-* &quot;-&quot;??_-;_-@_-"/>
    <numFmt numFmtId="164" formatCode="#,##0;[Black]\(#,##0\)"/>
    <numFmt numFmtId="165" formatCode="#,###,;[Red]\(#,###,\)"/>
    <numFmt numFmtId="166" formatCode="#,##0.00;[Black]\(#,##0\)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/>
    <xf numFmtId="165" fontId="3" fillId="0" borderId="1" xfId="1" applyNumberFormat="1" applyFont="1" applyBorder="1"/>
    <xf numFmtId="166" fontId="3" fillId="0" borderId="0" xfId="1" applyNumberFormat="1" applyFont="1"/>
    <xf numFmtId="167" fontId="2" fillId="0" borderId="0" xfId="1" applyNumberFormat="1" applyFont="1"/>
    <xf numFmtId="167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4" fontId="2" fillId="0" borderId="2" xfId="1" applyNumberFormat="1" applyFont="1" applyBorder="1"/>
    <xf numFmtId="167" fontId="2" fillId="0" borderId="2" xfId="1" applyNumberFormat="1" applyFont="1" applyBorder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4" fillId="0" borderId="0" xfId="0" applyFont="1"/>
    <xf numFmtId="0" fontId="3" fillId="0" borderId="0" xfId="0" applyFont="1" applyFill="1" applyAlignment="1">
      <alignment horizontal="right"/>
    </xf>
    <xf numFmtId="164" fontId="3" fillId="0" borderId="0" xfId="0" quotePrefix="1" applyNumberFormat="1" applyFont="1" applyFill="1" applyAlignment="1">
      <alignment horizontal="right"/>
    </xf>
    <xf numFmtId="6" fontId="3" fillId="0" borderId="0" xfId="0" quotePrefix="1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3" xfId="0" quotePrefix="1" applyNumberFormat="1" applyFont="1" applyFill="1" applyBorder="1" applyAlignment="1">
      <alignment horizontal="right"/>
    </xf>
    <xf numFmtId="1" fontId="3" fillId="0" borderId="3" xfId="0" quotePrefix="1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1" fontId="3" fillId="0" borderId="0" xfId="0" quotePrefix="1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6" fontId="3" fillId="2" borderId="0" xfId="0" quotePrefix="1" applyNumberFormat="1" applyFont="1" applyFill="1" applyAlignment="1">
      <alignment horizontal="right"/>
    </xf>
    <xf numFmtId="6" fontId="3" fillId="3" borderId="0" xfId="0" quotePrefix="1" applyNumberFormat="1" applyFont="1" applyFill="1" applyAlignment="1">
      <alignment horizontal="right"/>
    </xf>
    <xf numFmtId="0" fontId="3" fillId="4" borderId="0" xfId="0" applyFont="1" applyFill="1" applyAlignment="1">
      <alignment horizontal="right"/>
    </xf>
    <xf numFmtId="6" fontId="3" fillId="4" borderId="0" xfId="0" quotePrefix="1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17" fontId="3" fillId="0" borderId="0" xfId="0" applyNumberFormat="1" applyFont="1"/>
    <xf numFmtId="0" fontId="5" fillId="0" borderId="0" xfId="0" applyFont="1"/>
    <xf numFmtId="3" fontId="2" fillId="0" borderId="0" xfId="1" applyNumberFormat="1" applyFont="1"/>
    <xf numFmtId="3" fontId="2" fillId="0" borderId="2" xfId="1" applyNumberFormat="1" applyFont="1" applyBorder="1"/>
    <xf numFmtId="3" fontId="3" fillId="0" borderId="0" xfId="1" applyNumberFormat="1" applyFont="1"/>
    <xf numFmtId="3" fontId="3" fillId="0" borderId="1" xfId="1" applyNumberFormat="1" applyFont="1" applyBorder="1"/>
    <xf numFmtId="3" fontId="6" fillId="0" borderId="1" xfId="1" applyNumberFormat="1" applyFont="1" applyBorder="1"/>
    <xf numFmtId="3" fontId="6" fillId="0" borderId="0" xfId="1" applyNumberFormat="1" applyFont="1"/>
    <xf numFmtId="3" fontId="7" fillId="0" borderId="0" xfId="1" applyNumberFormat="1" applyFont="1"/>
    <xf numFmtId="1" fontId="2" fillId="0" borderId="0" xfId="0" quotePrefix="1" applyNumberFormat="1" applyFont="1" applyFill="1" applyAlignment="1">
      <alignment horizontal="right"/>
    </xf>
    <xf numFmtId="1" fontId="3" fillId="0" borderId="2" xfId="0" quotePrefix="1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30</xdr:row>
      <xdr:rowOff>106680</xdr:rowOff>
    </xdr:from>
    <xdr:to>
      <xdr:col>12</xdr:col>
      <xdr:colOff>762000</xdr:colOff>
      <xdr:row>43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BA6B76-1084-4035-A069-347EFADCD56E}"/>
            </a:ext>
          </a:extLst>
        </xdr:cNvPr>
        <xdr:cNvSpPr txBox="1"/>
      </xdr:nvSpPr>
      <xdr:spPr>
        <a:xfrm>
          <a:off x="697230" y="5821680"/>
          <a:ext cx="6979920" cy="249174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/>
            <a:t>Commentary</a:t>
          </a:r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</xdr:txBody>
    </xdr:sp>
    <xdr:clientData/>
  </xdr:twoCellAnchor>
  <xdr:oneCellAnchor>
    <xdr:from>
      <xdr:col>0</xdr:col>
      <xdr:colOff>0</xdr:colOff>
      <xdr:row>12</xdr:row>
      <xdr:rowOff>160020</xdr:rowOff>
    </xdr:from>
    <xdr:ext cx="10622280" cy="146995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D69236E-3ADC-4BC2-8E5C-A3628B5A1F1F}"/>
            </a:ext>
          </a:extLst>
        </xdr:cNvPr>
        <xdr:cNvSpPr/>
      </xdr:nvSpPr>
      <xdr:spPr>
        <a:xfrm rot="1448756">
          <a:off x="0" y="2263140"/>
          <a:ext cx="10622280" cy="14699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SSRO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30</xdr:row>
      <xdr:rowOff>106680</xdr:rowOff>
    </xdr:from>
    <xdr:to>
      <xdr:col>12</xdr:col>
      <xdr:colOff>762000</xdr:colOff>
      <xdr:row>43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E6E46F-2ADC-4C29-9F65-AC9907E81F88}"/>
            </a:ext>
          </a:extLst>
        </xdr:cNvPr>
        <xdr:cNvSpPr txBox="1"/>
      </xdr:nvSpPr>
      <xdr:spPr>
        <a:xfrm>
          <a:off x="259080" y="5669280"/>
          <a:ext cx="9570720" cy="236791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/>
            <a:t>Commentary</a:t>
          </a:r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</xdr:txBody>
    </xdr:sp>
    <xdr:clientData/>
  </xdr:twoCellAnchor>
  <xdr:oneCellAnchor>
    <xdr:from>
      <xdr:col>0</xdr:col>
      <xdr:colOff>0</xdr:colOff>
      <xdr:row>12</xdr:row>
      <xdr:rowOff>60960</xdr:rowOff>
    </xdr:from>
    <xdr:ext cx="10622280" cy="146995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0E39137-66AD-4799-8466-2A257D01CA16}"/>
            </a:ext>
          </a:extLst>
        </xdr:cNvPr>
        <xdr:cNvSpPr/>
      </xdr:nvSpPr>
      <xdr:spPr>
        <a:xfrm rot="1448756">
          <a:off x="0" y="2164080"/>
          <a:ext cx="10622280" cy="14699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SSRO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sro.sharepoint.com/Documents%20and%20Settings/butts/Desktop/Procurement%20Pack%20July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"/>
      <sheetName val="New Contracts"/>
      <sheetName val="Variations"/>
      <sheetName val="T-Mobile Costs"/>
      <sheetName val="Oyster Card Usage"/>
      <sheetName val="Taxi"/>
      <sheetName val="Contracts List"/>
      <sheetName val="Savings"/>
      <sheetName val="Saving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D3D69-05BE-4B85-AB95-EAF0D336CAC4}">
  <sheetPr>
    <tabColor theme="9"/>
    <pageSetUpPr fitToPage="1"/>
  </sheetPr>
  <dimension ref="B1:P29"/>
  <sheetViews>
    <sheetView showGridLines="0" topLeftCell="A38" workbookViewId="0">
      <selection activeCell="B46" sqref="B46"/>
    </sheetView>
  </sheetViews>
  <sheetFormatPr defaultColWidth="8.88671875" defaultRowHeight="13.8" outlineLevelRow="1" x14ac:dyDescent="0.25"/>
  <cols>
    <col min="1" max="1" width="2.33203125" style="1" customWidth="1"/>
    <col min="2" max="2" width="28.33203125" style="1" customWidth="1"/>
    <col min="3" max="3" width="9.88671875" style="1" bestFit="1" customWidth="1"/>
    <col min="4" max="5" width="13.33203125" style="1" customWidth="1"/>
    <col min="6" max="6" width="1.33203125" style="1" customWidth="1"/>
    <col min="7" max="9" width="13.33203125" style="1" customWidth="1"/>
    <col min="10" max="10" width="1.33203125" style="1" customWidth="1"/>
    <col min="11" max="13" width="13.33203125" style="1" customWidth="1"/>
    <col min="14" max="14" width="1.33203125" style="1" customWidth="1"/>
    <col min="15" max="16384" width="8.88671875" style="1"/>
  </cols>
  <sheetData>
    <row r="1" spans="2:13" x14ac:dyDescent="0.25">
      <c r="B1" s="38" t="s">
        <v>22</v>
      </c>
      <c r="C1" s="37">
        <v>43160</v>
      </c>
    </row>
    <row r="4" spans="2:13" s="4" customFormat="1" x14ac:dyDescent="0.25">
      <c r="C4" s="49" t="s">
        <v>21</v>
      </c>
      <c r="D4" s="49"/>
      <c r="E4" s="49"/>
      <c r="F4" s="36"/>
      <c r="G4" s="50" t="s">
        <v>20</v>
      </c>
      <c r="H4" s="50"/>
      <c r="I4" s="50"/>
      <c r="J4" s="36"/>
      <c r="K4" s="51" t="s">
        <v>19</v>
      </c>
      <c r="L4" s="51"/>
      <c r="M4" s="51"/>
    </row>
    <row r="5" spans="2:13" s="29" customFormat="1" x14ac:dyDescent="0.25">
      <c r="C5" s="32" t="s">
        <v>18</v>
      </c>
      <c r="D5" s="32" t="s">
        <v>17</v>
      </c>
      <c r="E5" s="32" t="s">
        <v>15</v>
      </c>
      <c r="G5" s="35" t="s">
        <v>18</v>
      </c>
      <c r="H5" s="35" t="s">
        <v>17</v>
      </c>
      <c r="I5" s="35" t="s">
        <v>15</v>
      </c>
      <c r="K5" s="34" t="s">
        <v>17</v>
      </c>
      <c r="L5" s="34" t="s">
        <v>16</v>
      </c>
      <c r="M5" s="34" t="s">
        <v>15</v>
      </c>
    </row>
    <row r="6" spans="2:13" s="29" customFormat="1" x14ac:dyDescent="0.25">
      <c r="C6" s="33" t="s">
        <v>14</v>
      </c>
      <c r="D6" s="33" t="s">
        <v>14</v>
      </c>
      <c r="E6" s="32" t="s">
        <v>14</v>
      </c>
      <c r="G6" s="31" t="s">
        <v>14</v>
      </c>
      <c r="H6" s="31" t="s">
        <v>14</v>
      </c>
      <c r="I6" s="31" t="s">
        <v>14</v>
      </c>
      <c r="K6" s="30" t="s">
        <v>14</v>
      </c>
      <c r="L6" s="30" t="s">
        <v>14</v>
      </c>
      <c r="M6" s="30" t="s">
        <v>14</v>
      </c>
    </row>
    <row r="7" spans="2:13" s="18" customFormat="1" x14ac:dyDescent="0.25">
      <c r="C7" s="20"/>
      <c r="D7" s="20"/>
      <c r="G7" s="20"/>
      <c r="H7" s="20"/>
      <c r="I7" s="20"/>
      <c r="K7" s="20"/>
      <c r="L7" s="20"/>
      <c r="M7" s="20"/>
    </row>
    <row r="8" spans="2:13" s="18" customFormat="1" outlineLevel="1" x14ac:dyDescent="0.25">
      <c r="B8" s="28" t="s">
        <v>13</v>
      </c>
      <c r="C8" s="20"/>
      <c r="D8" s="20"/>
      <c r="G8" s="20"/>
      <c r="H8" s="20"/>
      <c r="I8" s="20"/>
      <c r="K8" s="20"/>
      <c r="L8" s="20"/>
      <c r="M8" s="20"/>
    </row>
    <row r="9" spans="2:13" s="18" customFormat="1" outlineLevel="1" x14ac:dyDescent="0.25">
      <c r="B9" s="27" t="s">
        <v>12</v>
      </c>
      <c r="C9" s="15">
        <v>0</v>
      </c>
      <c r="D9" s="15">
        <v>0</v>
      </c>
      <c r="E9" s="24">
        <v>0</v>
      </c>
      <c r="F9" s="24"/>
      <c r="G9" s="15">
        <v>0</v>
      </c>
      <c r="H9" s="15">
        <v>0</v>
      </c>
      <c r="I9" s="15">
        <v>0</v>
      </c>
      <c r="J9" s="24"/>
      <c r="K9" s="15">
        <v>0</v>
      </c>
      <c r="L9" s="15">
        <v>0</v>
      </c>
      <c r="M9" s="26">
        <v>0</v>
      </c>
    </row>
    <row r="10" spans="2:13" s="18" customFormat="1" outlineLevel="1" x14ac:dyDescent="0.25">
      <c r="B10" s="27" t="s">
        <v>11</v>
      </c>
      <c r="C10" s="15">
        <v>0</v>
      </c>
      <c r="D10" s="15">
        <v>0</v>
      </c>
      <c r="E10" s="21">
        <v>0</v>
      </c>
      <c r="F10" s="24"/>
      <c r="G10" s="15">
        <v>-55.18</v>
      </c>
      <c r="H10" s="15">
        <v>0</v>
      </c>
      <c r="I10" s="15">
        <v>55.18</v>
      </c>
      <c r="J10" s="24"/>
      <c r="K10" s="15">
        <v>0</v>
      </c>
      <c r="L10" s="15">
        <v>0</v>
      </c>
      <c r="M10" s="21">
        <v>0</v>
      </c>
    </row>
    <row r="11" spans="2:13" s="18" customFormat="1" outlineLevel="1" x14ac:dyDescent="0.25">
      <c r="B11" s="27"/>
      <c r="C11" s="26"/>
      <c r="D11" s="26"/>
      <c r="E11" s="21"/>
      <c r="F11" s="24"/>
      <c r="G11" s="14"/>
      <c r="H11" s="14"/>
      <c r="I11" s="13"/>
      <c r="J11" s="24"/>
      <c r="K11" s="26"/>
      <c r="L11" s="26"/>
      <c r="M11" s="19"/>
    </row>
    <row r="12" spans="2:13" s="18" customFormat="1" x14ac:dyDescent="0.25">
      <c r="B12" s="25" t="s">
        <v>10</v>
      </c>
      <c r="C12" s="23">
        <v>0</v>
      </c>
      <c r="D12" s="23">
        <v>0</v>
      </c>
      <c r="E12" s="22">
        <v>0</v>
      </c>
      <c r="F12" s="24"/>
      <c r="G12" s="11">
        <v>-55.18</v>
      </c>
      <c r="H12" s="11">
        <v>0</v>
      </c>
      <c r="I12" s="11">
        <v>55.18</v>
      </c>
      <c r="J12" s="24"/>
      <c r="K12" s="23">
        <v>0</v>
      </c>
      <c r="L12" s="23">
        <v>0</v>
      </c>
      <c r="M12" s="22">
        <v>0</v>
      </c>
    </row>
    <row r="13" spans="2:13" s="18" customFormat="1" x14ac:dyDescent="0.25">
      <c r="C13" s="20"/>
      <c r="D13" s="20"/>
      <c r="E13" s="21"/>
      <c r="G13" s="20"/>
      <c r="H13" s="20"/>
      <c r="I13" s="19"/>
      <c r="K13" s="20"/>
      <c r="L13" s="20"/>
      <c r="M13" s="19"/>
    </row>
    <row r="14" spans="2:13" x14ac:dyDescent="0.25">
      <c r="B14" s="17" t="s">
        <v>9</v>
      </c>
      <c r="C14" s="9"/>
      <c r="D14" s="9"/>
      <c r="E14" s="3"/>
      <c r="F14" s="9"/>
      <c r="G14" s="9"/>
      <c r="H14" s="9"/>
      <c r="I14" s="3"/>
      <c r="J14" s="9"/>
      <c r="K14" s="9"/>
      <c r="L14" s="9"/>
      <c r="M14" s="3"/>
    </row>
    <row r="15" spans="2:13" x14ac:dyDescent="0.25">
      <c r="B15" s="16" t="s">
        <v>9</v>
      </c>
      <c r="C15" s="39">
        <v>385</v>
      </c>
      <c r="D15" s="39">
        <v>410</v>
      </c>
      <c r="E15" s="39">
        <f>D15-C15</f>
        <v>25</v>
      </c>
      <c r="F15" s="39"/>
      <c r="G15" s="39">
        <v>3725</v>
      </c>
      <c r="H15" s="39">
        <v>3912</v>
      </c>
      <c r="I15" s="39">
        <f t="shared" ref="I15:I16" si="0">SUM(H15-G15)</f>
        <v>187</v>
      </c>
      <c r="J15" s="39"/>
      <c r="K15" s="39">
        <v>3912</v>
      </c>
      <c r="L15" s="39">
        <v>0</v>
      </c>
      <c r="M15" s="45">
        <v>-3912</v>
      </c>
    </row>
    <row r="16" spans="2:13" x14ac:dyDescent="0.25">
      <c r="B16" s="16" t="s">
        <v>8</v>
      </c>
      <c r="C16" s="39">
        <v>44</v>
      </c>
      <c r="D16" s="39">
        <v>15</v>
      </c>
      <c r="E16" s="45">
        <f>SUM(D16-C16)</f>
        <v>-29</v>
      </c>
      <c r="F16" s="39"/>
      <c r="G16" s="39">
        <v>187</v>
      </c>
      <c r="H16" s="39">
        <v>184</v>
      </c>
      <c r="I16" s="45">
        <f t="shared" si="0"/>
        <v>-3</v>
      </c>
      <c r="J16" s="39"/>
      <c r="K16" s="39">
        <v>184</v>
      </c>
      <c r="L16" s="39">
        <v>0</v>
      </c>
      <c r="M16" s="45">
        <v>-184</v>
      </c>
    </row>
    <row r="17" spans="2:16" x14ac:dyDescent="0.25">
      <c r="C17" s="40"/>
      <c r="D17" s="40"/>
      <c r="E17" s="40"/>
      <c r="F17" s="39"/>
      <c r="G17" s="40"/>
      <c r="H17" s="40"/>
      <c r="I17" s="40"/>
      <c r="J17" s="39"/>
      <c r="K17" s="40"/>
      <c r="L17" s="40"/>
      <c r="M17" s="40"/>
    </row>
    <row r="18" spans="2:16" s="4" customFormat="1" x14ac:dyDescent="0.25">
      <c r="B18" s="4" t="s">
        <v>7</v>
      </c>
      <c r="C18" s="41">
        <f>SUM(C15:C17)</f>
        <v>429</v>
      </c>
      <c r="D18" s="41">
        <f t="shared" ref="D18:E18" si="1">SUM(D15:D17)</f>
        <v>425</v>
      </c>
      <c r="E18" s="41">
        <f t="shared" si="1"/>
        <v>-4</v>
      </c>
      <c r="F18" s="41"/>
      <c r="G18" s="41">
        <f t="shared" ref="G18:I18" si="2">SUM(G15:G17)</f>
        <v>3912</v>
      </c>
      <c r="H18" s="41">
        <f t="shared" si="2"/>
        <v>4096</v>
      </c>
      <c r="I18" s="41">
        <f t="shared" si="2"/>
        <v>184</v>
      </c>
      <c r="J18" s="41"/>
      <c r="K18" s="41">
        <f>SUM(K13:K17)</f>
        <v>4096</v>
      </c>
      <c r="L18" s="41">
        <f t="shared" ref="L18:M18" si="3">SUM(L13:L17)</f>
        <v>0</v>
      </c>
      <c r="M18" s="41">
        <f t="shared" si="3"/>
        <v>-4096</v>
      </c>
    </row>
    <row r="19" spans="2:16" x14ac:dyDescent="0.25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2:16" x14ac:dyDescent="0.25">
      <c r="B20" s="17" t="s">
        <v>6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2:16" x14ac:dyDescent="0.25">
      <c r="B21" s="16" t="s">
        <v>5</v>
      </c>
      <c r="C21" s="39">
        <v>217</v>
      </c>
      <c r="D21" s="39">
        <v>51</v>
      </c>
      <c r="E21" s="45">
        <f t="shared" ref="E21:E24" si="4">SUM(D21-C21)</f>
        <v>-166</v>
      </c>
      <c r="F21" s="39"/>
      <c r="G21" s="39">
        <v>797</v>
      </c>
      <c r="H21" s="39">
        <v>611</v>
      </c>
      <c r="I21" s="45">
        <f t="shared" ref="I21:I24" si="5">SUM(H21-G21)</f>
        <v>-186</v>
      </c>
      <c r="J21" s="39"/>
      <c r="K21" s="39">
        <v>611</v>
      </c>
      <c r="L21" s="39">
        <v>0</v>
      </c>
      <c r="M21" s="45">
        <v>-611</v>
      </c>
    </row>
    <row r="22" spans="2:16" x14ac:dyDescent="0.25">
      <c r="B22" s="16" t="s">
        <v>4</v>
      </c>
      <c r="C22" s="39">
        <v>212</v>
      </c>
      <c r="D22" s="39">
        <v>50</v>
      </c>
      <c r="E22" s="45">
        <f t="shared" si="4"/>
        <v>-162</v>
      </c>
      <c r="F22" s="39"/>
      <c r="G22" s="39">
        <v>778</v>
      </c>
      <c r="H22" s="39">
        <v>658</v>
      </c>
      <c r="I22" s="45">
        <f t="shared" si="5"/>
        <v>-120</v>
      </c>
      <c r="J22" s="39"/>
      <c r="K22" s="39">
        <v>658</v>
      </c>
      <c r="L22" s="39">
        <v>0</v>
      </c>
      <c r="M22" s="45">
        <v>-658</v>
      </c>
    </row>
    <row r="23" spans="2:16" x14ac:dyDescent="0.25">
      <c r="B23" s="16" t="s">
        <v>3</v>
      </c>
      <c r="C23" s="39">
        <v>17</v>
      </c>
      <c r="D23" s="39">
        <v>9</v>
      </c>
      <c r="E23" s="45">
        <f t="shared" si="4"/>
        <v>-8</v>
      </c>
      <c r="F23" s="39"/>
      <c r="G23" s="39">
        <v>137</v>
      </c>
      <c r="H23" s="39">
        <v>180</v>
      </c>
      <c r="I23" s="45">
        <f t="shared" si="5"/>
        <v>43</v>
      </c>
      <c r="J23" s="39"/>
      <c r="K23" s="39">
        <v>180</v>
      </c>
      <c r="L23" s="39">
        <v>0</v>
      </c>
      <c r="M23" s="45">
        <v>-180</v>
      </c>
    </row>
    <row r="24" spans="2:16" x14ac:dyDescent="0.25">
      <c r="B24" s="16" t="s">
        <v>2</v>
      </c>
      <c r="C24" s="39">
        <v>29</v>
      </c>
      <c r="D24" s="39">
        <v>19</v>
      </c>
      <c r="E24" s="45">
        <f t="shared" si="4"/>
        <v>-10</v>
      </c>
      <c r="F24" s="39"/>
      <c r="G24" s="39">
        <v>239</v>
      </c>
      <c r="H24" s="39">
        <v>225</v>
      </c>
      <c r="I24" s="45">
        <f t="shared" si="5"/>
        <v>-14</v>
      </c>
      <c r="J24" s="39"/>
      <c r="K24" s="39">
        <v>225</v>
      </c>
      <c r="L24" s="39">
        <v>0</v>
      </c>
      <c r="M24" s="45">
        <v>-225</v>
      </c>
    </row>
    <row r="25" spans="2:16" x14ac:dyDescent="0.25">
      <c r="C25" s="40"/>
      <c r="D25" s="40"/>
      <c r="E25" s="40"/>
      <c r="F25" s="39"/>
      <c r="G25" s="40"/>
      <c r="H25" s="40"/>
      <c r="I25" s="40"/>
      <c r="J25" s="39"/>
      <c r="K25" s="40"/>
      <c r="L25" s="40"/>
      <c r="M25" s="40"/>
    </row>
    <row r="26" spans="2:16" s="4" customFormat="1" x14ac:dyDescent="0.25">
      <c r="B26" s="4" t="s">
        <v>1</v>
      </c>
      <c r="C26" s="41">
        <f>SUM(C21:C25)</f>
        <v>475</v>
      </c>
      <c r="D26" s="41">
        <f t="shared" ref="D26:E26" si="6">SUM(D21:D25)</f>
        <v>129</v>
      </c>
      <c r="E26" s="44">
        <f t="shared" si="6"/>
        <v>-346</v>
      </c>
      <c r="F26" s="41"/>
      <c r="G26" s="41">
        <f t="shared" ref="G26:I26" si="7">SUM(G21:G25)</f>
        <v>1951</v>
      </c>
      <c r="H26" s="41">
        <f t="shared" si="7"/>
        <v>1674</v>
      </c>
      <c r="I26" s="44">
        <f t="shared" si="7"/>
        <v>-277</v>
      </c>
      <c r="J26" s="41"/>
      <c r="K26" s="41">
        <f>SUM(K21:K25)</f>
        <v>1674</v>
      </c>
      <c r="L26" s="41">
        <f t="shared" ref="L26:M26" si="8">SUM(L21:L25)</f>
        <v>0</v>
      </c>
      <c r="M26" s="44">
        <f t="shared" si="8"/>
        <v>-1674</v>
      </c>
      <c r="O26" s="10"/>
    </row>
    <row r="27" spans="2:16" x14ac:dyDescent="0.25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2:16" s="4" customFormat="1" x14ac:dyDescent="0.25">
      <c r="B28" s="4" t="s">
        <v>0</v>
      </c>
      <c r="C28" s="42">
        <f t="shared" ref="C28:E28" si="9">SUM(C18+C26)</f>
        <v>904</v>
      </c>
      <c r="D28" s="42">
        <f t="shared" si="9"/>
        <v>554</v>
      </c>
      <c r="E28" s="43">
        <f t="shared" si="9"/>
        <v>-350</v>
      </c>
      <c r="F28" s="41"/>
      <c r="G28" s="42">
        <f t="shared" ref="G28:I28" si="10">SUM(G18+G26)</f>
        <v>5863</v>
      </c>
      <c r="H28" s="42">
        <f t="shared" si="10"/>
        <v>5770</v>
      </c>
      <c r="I28" s="43">
        <f t="shared" si="10"/>
        <v>-93</v>
      </c>
      <c r="J28" s="41"/>
      <c r="K28" s="42">
        <f t="shared" ref="K28:L28" si="11">SUM(K18+K26)</f>
        <v>5770</v>
      </c>
      <c r="L28" s="42">
        <f t="shared" si="11"/>
        <v>0</v>
      </c>
      <c r="M28" s="42">
        <f>SUM(M18+M26)</f>
        <v>-5770</v>
      </c>
      <c r="O28" s="6"/>
      <c r="P28" s="5"/>
    </row>
    <row r="29" spans="2:16" s="2" customFormat="1" x14ac:dyDescent="0.25">
      <c r="E29" s="3"/>
      <c r="I29" s="3"/>
      <c r="M29" s="3"/>
    </row>
  </sheetData>
  <mergeCells count="3">
    <mergeCell ref="C4:E4"/>
    <mergeCell ref="G4:I4"/>
    <mergeCell ref="K4:M4"/>
  </mergeCells>
  <pageMargins left="0.25" right="0.25" top="0.75" bottom="0.75" header="0.3" footer="0.3"/>
  <pageSetup paperSize="9" scale="65" fitToHeight="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1D33A-5737-4924-A07A-CF56E344DECB}">
  <sheetPr>
    <tabColor theme="9"/>
    <pageSetUpPr fitToPage="1"/>
  </sheetPr>
  <dimension ref="B1:P29"/>
  <sheetViews>
    <sheetView showGridLines="0" tabSelected="1" workbookViewId="0">
      <selection activeCell="B4" sqref="B4"/>
    </sheetView>
  </sheetViews>
  <sheetFormatPr defaultColWidth="8.88671875" defaultRowHeight="13.8" outlineLevelRow="1" x14ac:dyDescent="0.25"/>
  <cols>
    <col min="1" max="1" width="2.33203125" style="1" customWidth="1"/>
    <col min="2" max="2" width="28.33203125" style="1" customWidth="1"/>
    <col min="3" max="3" width="9.88671875" style="1" bestFit="1" customWidth="1"/>
    <col min="4" max="5" width="13.33203125" style="1" customWidth="1"/>
    <col min="6" max="6" width="1.33203125" style="1" customWidth="1"/>
    <col min="7" max="9" width="13.33203125" style="1" customWidth="1"/>
    <col min="10" max="10" width="1.33203125" style="1" customWidth="1"/>
    <col min="11" max="13" width="13.33203125" style="1" customWidth="1"/>
    <col min="14" max="14" width="1.33203125" style="1" customWidth="1"/>
    <col min="15" max="16384" width="8.88671875" style="1"/>
  </cols>
  <sheetData>
    <row r="1" spans="2:13" x14ac:dyDescent="0.25">
      <c r="B1" s="38" t="s">
        <v>22</v>
      </c>
      <c r="C1" s="37">
        <v>43132</v>
      </c>
    </row>
    <row r="4" spans="2:13" s="4" customFormat="1" x14ac:dyDescent="0.25">
      <c r="C4" s="49" t="s">
        <v>21</v>
      </c>
      <c r="D4" s="49"/>
      <c r="E4" s="49"/>
      <c r="F4" s="36"/>
      <c r="G4" s="50" t="s">
        <v>20</v>
      </c>
      <c r="H4" s="50"/>
      <c r="I4" s="50"/>
      <c r="J4" s="36"/>
      <c r="K4" s="51" t="s">
        <v>19</v>
      </c>
      <c r="L4" s="51"/>
      <c r="M4" s="51"/>
    </row>
    <row r="5" spans="2:13" s="29" customFormat="1" x14ac:dyDescent="0.25">
      <c r="C5" s="32" t="s">
        <v>18</v>
      </c>
      <c r="D5" s="32" t="s">
        <v>17</v>
      </c>
      <c r="E5" s="32" t="s">
        <v>15</v>
      </c>
      <c r="G5" s="35" t="s">
        <v>18</v>
      </c>
      <c r="H5" s="35" t="s">
        <v>17</v>
      </c>
      <c r="I5" s="35" t="s">
        <v>15</v>
      </c>
      <c r="K5" s="34" t="s">
        <v>17</v>
      </c>
      <c r="L5" s="34" t="s">
        <v>16</v>
      </c>
      <c r="M5" s="34" t="s">
        <v>15</v>
      </c>
    </row>
    <row r="6" spans="2:13" s="29" customFormat="1" x14ac:dyDescent="0.25">
      <c r="C6" s="33" t="s">
        <v>14</v>
      </c>
      <c r="D6" s="33" t="s">
        <v>14</v>
      </c>
      <c r="E6" s="32" t="s">
        <v>14</v>
      </c>
      <c r="G6" s="31" t="s">
        <v>14</v>
      </c>
      <c r="H6" s="31" t="s">
        <v>14</v>
      </c>
      <c r="I6" s="31" t="s">
        <v>14</v>
      </c>
      <c r="K6" s="30" t="s">
        <v>14</v>
      </c>
      <c r="L6" s="30" t="s">
        <v>14</v>
      </c>
      <c r="M6" s="30" t="s">
        <v>14</v>
      </c>
    </row>
    <row r="7" spans="2:13" s="18" customFormat="1" x14ac:dyDescent="0.25">
      <c r="C7" s="20"/>
      <c r="D7" s="20"/>
      <c r="G7" s="20"/>
      <c r="H7" s="20"/>
      <c r="I7" s="20"/>
      <c r="K7" s="20"/>
      <c r="L7" s="20"/>
      <c r="M7" s="20"/>
    </row>
    <row r="8" spans="2:13" s="18" customFormat="1" outlineLevel="1" x14ac:dyDescent="0.25">
      <c r="B8" s="28" t="s">
        <v>13</v>
      </c>
      <c r="C8" s="20"/>
      <c r="D8" s="20"/>
      <c r="G8" s="20"/>
      <c r="H8" s="20"/>
      <c r="I8" s="20"/>
      <c r="K8" s="20"/>
      <c r="L8" s="20"/>
      <c r="M8" s="20"/>
    </row>
    <row r="9" spans="2:13" s="18" customFormat="1" outlineLevel="1" x14ac:dyDescent="0.25">
      <c r="B9" s="27" t="s">
        <v>12</v>
      </c>
      <c r="C9" s="15">
        <v>0</v>
      </c>
      <c r="D9" s="15">
        <v>0</v>
      </c>
      <c r="E9" s="24">
        <f>C9-D9</f>
        <v>0</v>
      </c>
      <c r="F9" s="24"/>
      <c r="G9" s="15">
        <v>0</v>
      </c>
      <c r="H9" s="15">
        <v>0</v>
      </c>
      <c r="I9" s="15">
        <f t="shared" ref="I9:I10" si="0">H9-G9</f>
        <v>0</v>
      </c>
      <c r="J9" s="24"/>
      <c r="K9" s="15">
        <v>0</v>
      </c>
      <c r="L9" s="15">
        <v>0</v>
      </c>
      <c r="M9" s="26">
        <f>K9-L9</f>
        <v>0</v>
      </c>
    </row>
    <row r="10" spans="2:13" s="18" customFormat="1" outlineLevel="1" x14ac:dyDescent="0.25">
      <c r="B10" s="27" t="s">
        <v>11</v>
      </c>
      <c r="C10" s="15">
        <v>0</v>
      </c>
      <c r="D10" s="46">
        <v>0</v>
      </c>
      <c r="E10" s="11">
        <f>C10-D10</f>
        <v>0</v>
      </c>
      <c r="F10" s="24"/>
      <c r="G10" s="15">
        <v>-55.18</v>
      </c>
      <c r="H10" s="15">
        <v>0</v>
      </c>
      <c r="I10" s="15">
        <f t="shared" si="0"/>
        <v>55.18</v>
      </c>
      <c r="J10" s="24"/>
      <c r="K10" s="15">
        <v>0</v>
      </c>
      <c r="L10" s="15">
        <v>0</v>
      </c>
      <c r="M10" s="21">
        <f>K10-L10</f>
        <v>0</v>
      </c>
    </row>
    <row r="11" spans="2:13" s="18" customFormat="1" outlineLevel="1" x14ac:dyDescent="0.25">
      <c r="B11" s="27"/>
      <c r="C11" s="47"/>
      <c r="D11" s="47"/>
      <c r="E11" s="48"/>
      <c r="F11" s="24"/>
      <c r="G11" s="14"/>
      <c r="H11" s="14"/>
      <c r="I11" s="13"/>
      <c r="J11" s="24"/>
      <c r="K11" s="26"/>
      <c r="L11" s="26"/>
      <c r="M11" s="19"/>
    </row>
    <row r="12" spans="2:13" s="18" customFormat="1" x14ac:dyDescent="0.25">
      <c r="B12" s="25" t="s">
        <v>10</v>
      </c>
      <c r="C12" s="11">
        <f>SUM(C10:C11)</f>
        <v>0</v>
      </c>
      <c r="D12" s="11">
        <f t="shared" ref="D12:E12" si="1">SUM(D10:D11)</f>
        <v>0</v>
      </c>
      <c r="E12" s="11">
        <f t="shared" si="1"/>
        <v>0</v>
      </c>
      <c r="F12" s="24"/>
      <c r="G12" s="11">
        <f t="shared" ref="G12:I12" si="2">SUM(G8:G11)</f>
        <v>-55.18</v>
      </c>
      <c r="H12" s="11">
        <f t="shared" si="2"/>
        <v>0</v>
      </c>
      <c r="I12" s="11">
        <f t="shared" si="2"/>
        <v>55.18</v>
      </c>
      <c r="J12" s="24"/>
      <c r="K12" s="23">
        <f t="shared" ref="K12:M12" si="3">SUM(K10:K11)</f>
        <v>0</v>
      </c>
      <c r="L12" s="23">
        <f t="shared" si="3"/>
        <v>0</v>
      </c>
      <c r="M12" s="22">
        <f t="shared" si="3"/>
        <v>0</v>
      </c>
    </row>
    <row r="13" spans="2:13" s="18" customFormat="1" x14ac:dyDescent="0.25">
      <c r="C13" s="20"/>
      <c r="D13" s="20"/>
      <c r="E13" s="21"/>
      <c r="G13" s="20"/>
      <c r="H13" s="20"/>
      <c r="I13" s="19"/>
      <c r="K13" s="20"/>
      <c r="L13" s="20"/>
      <c r="M13" s="19"/>
    </row>
    <row r="14" spans="2:13" x14ac:dyDescent="0.25">
      <c r="B14" s="17" t="s">
        <v>9</v>
      </c>
      <c r="C14" s="9"/>
      <c r="D14" s="9"/>
      <c r="E14" s="3"/>
      <c r="F14" s="9"/>
      <c r="G14" s="9"/>
      <c r="H14" s="9"/>
      <c r="I14" s="3"/>
      <c r="J14" s="9"/>
      <c r="K14" s="9"/>
      <c r="L14" s="9"/>
      <c r="M14" s="3"/>
    </row>
    <row r="15" spans="2:13" x14ac:dyDescent="0.25">
      <c r="B15" s="16" t="s">
        <v>9</v>
      </c>
      <c r="C15" s="15">
        <v>331518.7</v>
      </c>
      <c r="D15" s="15">
        <v>323246.52999999997</v>
      </c>
      <c r="E15" s="15">
        <f t="shared" ref="E15:E16" si="4">D15-C15</f>
        <v>-8272.1700000000419</v>
      </c>
      <c r="F15" s="9"/>
      <c r="G15" s="15">
        <v>3341390.52</v>
      </c>
      <c r="H15" s="15">
        <v>3501039.66</v>
      </c>
      <c r="I15" s="15">
        <f t="shared" ref="I15:I16" si="5">H15-G15</f>
        <v>159649.14000000013</v>
      </c>
      <c r="J15" s="9"/>
      <c r="K15" s="15">
        <v>3911469</v>
      </c>
      <c r="L15" s="15">
        <v>0</v>
      </c>
      <c r="M15" s="15">
        <f>L15-K15</f>
        <v>-3911469</v>
      </c>
    </row>
    <row r="16" spans="2:13" x14ac:dyDescent="0.25">
      <c r="B16" s="16" t="s">
        <v>8</v>
      </c>
      <c r="C16" s="15">
        <v>28281.61</v>
      </c>
      <c r="D16" s="15">
        <v>14937.84</v>
      </c>
      <c r="E16" s="15">
        <f t="shared" si="4"/>
        <v>-13343.77</v>
      </c>
      <c r="F16" s="9"/>
      <c r="G16" s="15">
        <v>142739.43</v>
      </c>
      <c r="H16" s="15">
        <v>169072.16</v>
      </c>
      <c r="I16" s="15">
        <f t="shared" si="5"/>
        <v>26332.73000000001</v>
      </c>
      <c r="J16" s="9"/>
      <c r="K16" s="15">
        <v>184010</v>
      </c>
      <c r="L16" s="15">
        <v>0</v>
      </c>
      <c r="M16" s="15">
        <f t="shared" ref="M16" si="6">L16-K16</f>
        <v>-184010</v>
      </c>
    </row>
    <row r="17" spans="2:16" x14ac:dyDescent="0.25">
      <c r="C17" s="14"/>
      <c r="D17" s="14"/>
      <c r="E17" s="13"/>
      <c r="F17" s="9"/>
      <c r="G17" s="14"/>
      <c r="H17" s="14"/>
      <c r="I17" s="13"/>
      <c r="J17" s="9"/>
      <c r="K17" s="14"/>
      <c r="L17" s="14"/>
      <c r="M17" s="13"/>
    </row>
    <row r="18" spans="2:16" s="4" customFormat="1" x14ac:dyDescent="0.25">
      <c r="B18" s="4" t="s">
        <v>7</v>
      </c>
      <c r="C18" s="11">
        <f>SUM(C14:C17)</f>
        <v>359800.31</v>
      </c>
      <c r="D18" s="11">
        <f>SUM(D14:D17)</f>
        <v>338184.37</v>
      </c>
      <c r="E18" s="11">
        <f>SUM(E14:E17)</f>
        <v>-21615.940000000042</v>
      </c>
      <c r="F18" s="12"/>
      <c r="G18" s="11">
        <f t="shared" ref="G18:I18" si="7">SUM(G14:G17)</f>
        <v>3484129.95</v>
      </c>
      <c r="H18" s="11">
        <f t="shared" si="7"/>
        <v>3670111.8200000003</v>
      </c>
      <c r="I18" s="11">
        <f t="shared" si="7"/>
        <v>185981.87000000014</v>
      </c>
      <c r="J18" s="12"/>
      <c r="K18" s="11">
        <f t="shared" ref="K18:M18" si="8">SUM(K14:K17)</f>
        <v>4095479</v>
      </c>
      <c r="L18" s="11">
        <f t="shared" si="8"/>
        <v>0</v>
      </c>
      <c r="M18" s="11">
        <f t="shared" si="8"/>
        <v>-4095479</v>
      </c>
    </row>
    <row r="19" spans="2:16" x14ac:dyDescent="0.25">
      <c r="C19" s="9"/>
      <c r="D19" s="9"/>
      <c r="E19" s="3"/>
      <c r="F19" s="9"/>
      <c r="G19" s="9"/>
      <c r="H19" s="9"/>
      <c r="I19" s="3"/>
      <c r="J19" s="9"/>
      <c r="K19" s="9"/>
      <c r="L19" s="9"/>
      <c r="M19" s="3"/>
    </row>
    <row r="20" spans="2:16" x14ac:dyDescent="0.25">
      <c r="B20" s="17" t="s">
        <v>6</v>
      </c>
      <c r="C20" s="9"/>
      <c r="D20" s="9"/>
      <c r="E20" s="3"/>
      <c r="F20" s="9"/>
      <c r="G20" s="9"/>
      <c r="H20" s="9"/>
      <c r="I20" s="3"/>
      <c r="J20" s="9"/>
      <c r="K20" s="9"/>
      <c r="L20" s="9"/>
      <c r="M20" s="3"/>
    </row>
    <row r="21" spans="2:16" x14ac:dyDescent="0.25">
      <c r="B21" s="16" t="s">
        <v>5</v>
      </c>
      <c r="C21" s="15">
        <v>63590.250000000007</v>
      </c>
      <c r="D21" s="15">
        <v>51072.049999999996</v>
      </c>
      <c r="E21" s="15">
        <f t="shared" ref="E21:E24" si="9">D21-C21</f>
        <v>-12518.200000000012</v>
      </c>
      <c r="F21" s="9"/>
      <c r="G21" s="15">
        <v>579827.64</v>
      </c>
      <c r="H21" s="15">
        <v>559956.44999999995</v>
      </c>
      <c r="I21" s="15">
        <f t="shared" ref="I21:I24" si="10">H21-G21</f>
        <v>-19871.190000000061</v>
      </c>
      <c r="J21" s="9"/>
      <c r="K21" s="15">
        <v>611028</v>
      </c>
      <c r="L21" s="15">
        <v>0</v>
      </c>
      <c r="M21" s="15">
        <f t="shared" ref="M21:M24" si="11">L21-K21</f>
        <v>-611028</v>
      </c>
    </row>
    <row r="22" spans="2:16" x14ac:dyDescent="0.25">
      <c r="B22" s="16" t="s">
        <v>4</v>
      </c>
      <c r="C22" s="15">
        <v>70115.69</v>
      </c>
      <c r="D22" s="15">
        <v>50038.400000000001</v>
      </c>
      <c r="E22" s="15">
        <f t="shared" si="9"/>
        <v>-20077.29</v>
      </c>
      <c r="F22" s="9"/>
      <c r="G22" s="15">
        <v>565944.95000000007</v>
      </c>
      <c r="H22" s="15">
        <v>608181.6</v>
      </c>
      <c r="I22" s="15">
        <f t="shared" si="10"/>
        <v>42236.649999999907</v>
      </c>
      <c r="J22" s="9"/>
      <c r="K22" s="15">
        <v>658220</v>
      </c>
      <c r="L22" s="15">
        <v>0</v>
      </c>
      <c r="M22" s="15">
        <f t="shared" si="11"/>
        <v>-658220</v>
      </c>
    </row>
    <row r="23" spans="2:16" x14ac:dyDescent="0.25">
      <c r="B23" s="16" t="s">
        <v>3</v>
      </c>
      <c r="C23" s="15">
        <v>1159.58</v>
      </c>
      <c r="D23" s="15">
        <v>8500</v>
      </c>
      <c r="E23" s="15">
        <f t="shared" si="9"/>
        <v>7340.42</v>
      </c>
      <c r="F23" s="9"/>
      <c r="G23" s="15">
        <v>119658.53</v>
      </c>
      <c r="H23" s="15">
        <v>171500</v>
      </c>
      <c r="I23" s="15">
        <f t="shared" si="10"/>
        <v>51841.47</v>
      </c>
      <c r="J23" s="9"/>
      <c r="K23" s="15">
        <v>180000</v>
      </c>
      <c r="L23" s="15">
        <v>0</v>
      </c>
      <c r="M23" s="15">
        <f t="shared" si="11"/>
        <v>-180000</v>
      </c>
    </row>
    <row r="24" spans="2:16" x14ac:dyDescent="0.25">
      <c r="B24" s="16" t="s">
        <v>2</v>
      </c>
      <c r="C24" s="15">
        <v>22789.61</v>
      </c>
      <c r="D24" s="15">
        <v>18895.670000000002</v>
      </c>
      <c r="E24" s="15">
        <f t="shared" si="9"/>
        <v>-3893.9399999999987</v>
      </c>
      <c r="F24" s="9"/>
      <c r="G24" s="15">
        <v>210955.57</v>
      </c>
      <c r="H24" s="15">
        <v>206377.03</v>
      </c>
      <c r="I24" s="15">
        <f t="shared" si="10"/>
        <v>-4578.5400000000081</v>
      </c>
      <c r="J24" s="9"/>
      <c r="K24" s="15">
        <v>225273</v>
      </c>
      <c r="L24" s="15">
        <v>0</v>
      </c>
      <c r="M24" s="15">
        <f t="shared" si="11"/>
        <v>-225273</v>
      </c>
    </row>
    <row r="25" spans="2:16" x14ac:dyDescent="0.25">
      <c r="C25" s="14"/>
      <c r="D25" s="14"/>
      <c r="E25" s="13"/>
      <c r="F25" s="9"/>
      <c r="G25" s="14"/>
      <c r="H25" s="14"/>
      <c r="I25" s="13"/>
      <c r="J25" s="9"/>
      <c r="K25" s="14"/>
      <c r="L25" s="14"/>
      <c r="M25" s="13"/>
    </row>
    <row r="26" spans="2:16" s="4" customFormat="1" x14ac:dyDescent="0.25">
      <c r="B26" s="4" t="s">
        <v>1</v>
      </c>
      <c r="C26" s="11">
        <f>SUM(C21:C25)</f>
        <v>157655.13</v>
      </c>
      <c r="D26" s="11">
        <f t="shared" ref="D26:E26" si="12">SUM(D21:D25)</f>
        <v>128506.12</v>
      </c>
      <c r="E26" s="11">
        <f t="shared" si="12"/>
        <v>-29149.010000000013</v>
      </c>
      <c r="F26" s="12"/>
      <c r="G26" s="11">
        <f>SUM(G21:G25)</f>
        <v>1476386.6900000002</v>
      </c>
      <c r="H26" s="11">
        <f t="shared" ref="H26:I26" si="13">SUM(H21:H25)</f>
        <v>1546015.0799999998</v>
      </c>
      <c r="I26" s="11">
        <f t="shared" si="13"/>
        <v>69628.389999999839</v>
      </c>
      <c r="J26" s="12"/>
      <c r="K26" s="11">
        <f t="shared" ref="K26:M26" si="14">SUM(K21:K25)</f>
        <v>1674521</v>
      </c>
      <c r="L26" s="11">
        <f t="shared" si="14"/>
        <v>0</v>
      </c>
      <c r="M26" s="11">
        <f t="shared" si="14"/>
        <v>-1674521</v>
      </c>
      <c r="O26" s="10"/>
    </row>
    <row r="27" spans="2:16" x14ac:dyDescent="0.25">
      <c r="C27" s="9"/>
      <c r="D27" s="9"/>
      <c r="E27" s="3"/>
      <c r="F27" s="9"/>
      <c r="G27" s="9"/>
      <c r="H27" s="9"/>
      <c r="I27" s="3"/>
      <c r="J27" s="9"/>
      <c r="K27" s="9"/>
      <c r="L27" s="9"/>
      <c r="M27" s="3"/>
    </row>
    <row r="28" spans="2:16" s="4" customFormat="1" x14ac:dyDescent="0.25">
      <c r="B28" s="4" t="s">
        <v>0</v>
      </c>
      <c r="C28" s="7">
        <f>C12-C18-C26</f>
        <v>-517455.44</v>
      </c>
      <c r="D28" s="7">
        <f t="shared" ref="D28:M28" si="15">D12-D18-D26</f>
        <v>-466690.49</v>
      </c>
      <c r="E28" s="7">
        <f t="shared" si="15"/>
        <v>50764.950000000055</v>
      </c>
      <c r="F28" s="8"/>
      <c r="G28" s="7">
        <f>-G12-G18-G26</f>
        <v>-4960461.46</v>
      </c>
      <c r="H28" s="7">
        <f t="shared" si="15"/>
        <v>-5216126.9000000004</v>
      </c>
      <c r="I28" s="7">
        <f t="shared" si="15"/>
        <v>-255555.08</v>
      </c>
      <c r="J28" s="8"/>
      <c r="K28" s="7">
        <f t="shared" si="15"/>
        <v>-5770000</v>
      </c>
      <c r="L28" s="7">
        <f t="shared" si="15"/>
        <v>0</v>
      </c>
      <c r="M28" s="7">
        <f t="shared" si="15"/>
        <v>5770000</v>
      </c>
      <c r="O28" s="6"/>
      <c r="P28" s="5"/>
    </row>
    <row r="29" spans="2:16" s="2" customFormat="1" x14ac:dyDescent="0.25">
      <c r="E29" s="3"/>
      <c r="I29" s="3"/>
      <c r="M29" s="3"/>
    </row>
  </sheetData>
  <mergeCells count="3">
    <mergeCell ref="C4:E4"/>
    <mergeCell ref="G4:I4"/>
    <mergeCell ref="K4:M4"/>
  </mergeCells>
  <pageMargins left="0.25" right="0.25" top="0.75" bottom="0.75" header="0.3" footer="0.3"/>
  <pageSetup paperSize="9" scale="65" fitToHeight="0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2EF87DA5912549ACD2C633F870CC41" ma:contentTypeVersion="11" ma:contentTypeDescription="Create a new document." ma:contentTypeScope="" ma:versionID="f47c61eb36336859f5a3ce66635d88f1">
  <xsd:schema xmlns:xsd="http://www.w3.org/2001/XMLSchema" xmlns:xs="http://www.w3.org/2001/XMLSchema" xmlns:p="http://schemas.microsoft.com/office/2006/metadata/properties" xmlns:ns1="http://schemas.microsoft.com/sharepoint/v3" xmlns:ns2="945d2b89-3103-46b4-9dab-5c7033d829ac" xmlns:ns3="f6c0f5a9-fb1b-46f7-8164-1a62f2efa361" xmlns:ns4="http://schemas.microsoft.com/sharepoint/v4" xmlns:ns5="89623ef0-c523-4593-a44a-2b12d47799e6" targetNamespace="http://schemas.microsoft.com/office/2006/metadata/properties" ma:root="true" ma:fieldsID="36dcece68d0e35ec9ce8fad3d421862a" ns1:_="" ns2:_="" ns3:_="" ns4:_="" ns5:_="">
    <xsd:import namespace="http://schemas.microsoft.com/sharepoint/v3"/>
    <xsd:import namespace="945d2b89-3103-46b4-9dab-5c7033d829ac"/>
    <xsd:import namespace="f6c0f5a9-fb1b-46f7-8164-1a62f2efa361"/>
    <xsd:import namespace="http://schemas.microsoft.com/sharepoint/v4"/>
    <xsd:import namespace="89623ef0-c523-4593-a44a-2b12d47799e6"/>
    <xsd:element name="properties">
      <xsd:complexType>
        <xsd:sequence>
          <xsd:element name="documentManagement">
            <xsd:complexType>
              <xsd:all>
                <xsd:element ref="ns2:Sensitivity" minOccurs="0"/>
                <xsd:element ref="ns2:dc3edeb174504edb96df01c4fc8c5ba9" minOccurs="0"/>
                <xsd:element ref="ns3:TaxCatchAll" minOccurs="0"/>
                <xsd:element ref="ns3:TaxCatchAllLabel" minOccurs="0"/>
                <xsd:element ref="ns2:Retention_x0020_Deletion_x0020_Date" minOccurs="0"/>
                <xsd:element ref="ns2:Retention_x0020_Period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MediaServiceEventHashCode" minOccurs="0"/>
                <xsd:element ref="ns5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6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7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d2b89-3103-46b4-9dab-5c7033d829ac" elementFormDefault="qualified">
    <xsd:import namespace="http://schemas.microsoft.com/office/2006/documentManagement/types"/>
    <xsd:import namespace="http://schemas.microsoft.com/office/infopath/2007/PartnerControls"/>
    <xsd:element name="Sensitivity" ma:index="8" nillable="true" ma:displayName="Sensitivity" ma:format="Dropdown" ma:internalName="Sensitivity0">
      <xsd:simpleType>
        <xsd:restriction base="dms:Choice">
          <xsd:enumeration value="Personal"/>
          <xsd:enumeration value="OFFICIAL Public"/>
          <xsd:enumeration value="OFFICIAL External"/>
          <xsd:enumeration value="OFFICIAL Internal"/>
          <xsd:enumeration value="Restriction Removed"/>
          <xsd:enumeration value="O-SENSITIVE Corporate"/>
          <xsd:enumeration value="O-SENSITIVE Regime"/>
          <xsd:enumeration value="OS-COMMERCIAL Corporate"/>
          <xsd:enumeration value="OS-COMMERCIAL Regime"/>
        </xsd:restriction>
      </xsd:simpleType>
    </xsd:element>
    <xsd:element name="dc3edeb174504edb96df01c4fc8c5ba9" ma:index="9" nillable="true" ma:taxonomy="true" ma:internalName="dc3edeb174504edb96df01c4fc8c5ba9" ma:taxonomyFieldName="Record_x0020_Type" ma:displayName="Record Type" ma:default="6;#General|039a3792-0c82-43f3-a689-1bfec2571e99" ma:fieldId="{dc3edeb1-7450-4edb-96df-01c4fc8c5ba9}" ma:sspId="8033c51b-9e13-4064-a3ac-ab76bcc65b4f" ma:termSetId="3f6c66cc-d3e2-493c-b56d-4924d0795a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tention_x0020_Deletion_x0020_Date" ma:index="13" nillable="true" ma:displayName="Retention Deletion Date" ma:format="DateOnly" ma:internalName="Retention_x0020_Deletion_x0020_Date">
      <xsd:simpleType>
        <xsd:restriction base="dms:DateTime"/>
      </xsd:simpleType>
    </xsd:element>
    <xsd:element name="Retention_x0020_Period" ma:index="14" nillable="true" ma:displayName="Retention Period" ma:default="Custom" ma:format="Dropdown" ma:internalName="Retention_x0020_Period">
      <xsd:simpleType>
        <xsd:restriction base="dms:Choice">
          <xsd:enumeration value="Custom"/>
          <xsd:enumeration value="1 Year"/>
          <xsd:enumeration value="3 Years"/>
          <xsd:enumeration value="7 Years"/>
          <xsd:enumeration value="10 Year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0f5a9-fb1b-46f7-8164-1a62f2efa36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8d119af-3f0c-4c7d-b483-97cbbb62abd1}" ma:internalName="TaxCatchAll" ma:showField="CatchAllData" ma:web="945d2b89-3103-46b4-9dab-5c7033d829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38d119af-3f0c-4c7d-b483-97cbbb62abd1}" ma:internalName="TaxCatchAllLabel" ma:readOnly="true" ma:showField="CatchAllDataLabel" ma:web="945d2b89-3103-46b4-9dab-5c7033d829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23ef0-c523-4593-a44a-2b12d47799e6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c0f5a9-fb1b-46f7-8164-1a62f2efa361">
      <Value>2</Value>
      <Value>6</Value>
    </TaxCatchAll>
    <dc3edeb174504edb96df01c4fc8c5ba9 xmlns="945d2b89-3103-46b4-9dab-5c7033d829a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General</TermName>
          <TermId xmlns="http://schemas.microsoft.com/office/infopath/2007/PartnerControls">039a3792-0c82-43f3-a689-1bfec2571e99</TermId>
        </TermInfo>
      </Terms>
    </dc3edeb174504edb96df01c4fc8c5ba9>
    <Retention_x0020_Period xmlns="945d2b89-3103-46b4-9dab-5c7033d829ac">Custom</Retention_x0020_Period>
    <IconOverlay xmlns="http://schemas.microsoft.com/sharepoint/v4" xsi:nil="true"/>
    <Sensitivity xmlns="945d2b89-3103-46b4-9dab-5c7033d829ac" xsi:nil="true"/>
    <Retention_x0020_Deletion_x0020_Date xmlns="945d2b89-3103-46b4-9dab-5c7033d829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97725D-A86C-4745-8ED3-D318AB7462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5d2b89-3103-46b4-9dab-5c7033d829ac"/>
    <ds:schemaRef ds:uri="f6c0f5a9-fb1b-46f7-8164-1a62f2efa361"/>
    <ds:schemaRef ds:uri="http://schemas.microsoft.com/sharepoint/v4"/>
    <ds:schemaRef ds:uri="89623ef0-c523-4593-a44a-2b12d4779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541589-2642-4808-A6C4-AA697D50A879}">
  <ds:schemaRefs>
    <ds:schemaRef ds:uri="f6c0f5a9-fb1b-46f7-8164-1a62f2efa361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9623ef0-c523-4593-a44a-2b12d47799e6"/>
    <ds:schemaRef ds:uri="945d2b89-3103-46b4-9dab-5c7033d829a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ACEC9AF-3A46-427C-A72B-E94EA2960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Management accounts Mar 18</vt:lpstr>
      <vt:lpstr>Management accounts Feb 18</vt:lpstr>
      <vt:lpstr>'Management accounts Feb 18'!Print_Area</vt:lpstr>
      <vt:lpstr>'Management accounts Mar 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Tynun Doyle</dc:creator>
  <cp:lastModifiedBy>Cyril Nosa</cp:lastModifiedBy>
  <dcterms:created xsi:type="dcterms:W3CDTF">2019-04-29T11:13:31Z</dcterms:created>
  <dcterms:modified xsi:type="dcterms:W3CDTF">2019-04-29T13:34:08Z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67449f-99ce-461b-a4f3-67a0ad4387eb_Enabled">
    <vt:lpwstr>True</vt:lpwstr>
  </property>
  <property fmtid="{D5CDD505-2E9C-101B-9397-08002B2CF9AE}" pid="3" name="MSIP_Label_5867449f-99ce-461b-a4f3-67a0ad4387eb_SiteId">
    <vt:lpwstr>fa810b6b-7dd2-4340-934f-96091d79eacd</vt:lpwstr>
  </property>
  <property fmtid="{D5CDD505-2E9C-101B-9397-08002B2CF9AE}" pid="4" name="MSIP_Label_5867449f-99ce-461b-a4f3-67a0ad4387eb_Owner">
    <vt:lpwstr>Cyril.Nosa@ssro.gov.uk</vt:lpwstr>
  </property>
  <property fmtid="{D5CDD505-2E9C-101B-9397-08002B2CF9AE}" pid="5" name="MSIP_Label_5867449f-99ce-461b-a4f3-67a0ad4387eb_SetDate">
    <vt:lpwstr>2019-04-29T12:22:46.8761225Z</vt:lpwstr>
  </property>
  <property fmtid="{D5CDD505-2E9C-101B-9397-08002B2CF9AE}" pid="6" name="MSIP_Label_5867449f-99ce-461b-a4f3-67a0ad4387eb_Name">
    <vt:lpwstr>OFFICIAL-Public</vt:lpwstr>
  </property>
  <property fmtid="{D5CDD505-2E9C-101B-9397-08002B2CF9AE}" pid="7" name="MSIP_Label_5867449f-99ce-461b-a4f3-67a0ad4387eb_Application">
    <vt:lpwstr>Microsoft Azure Information Protection</vt:lpwstr>
  </property>
  <property fmtid="{D5CDD505-2E9C-101B-9397-08002B2CF9AE}" pid="8" name="MSIP_Label_5867449f-99ce-461b-a4f3-67a0ad4387eb_Extended_MSFT_Method">
    <vt:lpwstr>Manual</vt:lpwstr>
  </property>
  <property fmtid="{D5CDD505-2E9C-101B-9397-08002B2CF9AE}" pid="9" name="Classification">
    <vt:lpwstr>OFFICIAL-Public</vt:lpwstr>
  </property>
  <property fmtid="{D5CDD505-2E9C-101B-9397-08002B2CF9AE}" pid="10" name="ContentTypeId">
    <vt:lpwstr>0x010100012EF87DA5912549ACD2C633F870CC41</vt:lpwstr>
  </property>
  <property fmtid="{D5CDD505-2E9C-101B-9397-08002B2CF9AE}" pid="11" name="g3f6cb4c1d424f6f97cef99aa066f156">
    <vt:lpwstr>Finance|a34d354c-4712-4357-ad47-fbeb9a60ceb5</vt:lpwstr>
  </property>
  <property fmtid="{D5CDD505-2E9C-101B-9397-08002B2CF9AE}" pid="12" name="OwningDepartment">
    <vt:lpwstr>2;#Finance|a34d354c-4712-4357-ad47-fbeb9a60ceb5</vt:lpwstr>
  </property>
  <property fmtid="{D5CDD505-2E9C-101B-9397-08002B2CF9AE}" pid="13" name="Record Type">
    <vt:lpwstr>6;#General|039a3792-0c82-43f3-a689-1bfec2571e99</vt:lpwstr>
  </property>
  <property fmtid="{D5CDD505-2E9C-101B-9397-08002B2CF9AE}" pid="14" name="SharedWithUsers">
    <vt:lpwstr>21;#Jane McGovern;#32;#Tynun Doyle</vt:lpwstr>
  </property>
</Properties>
</file>