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hidePivotFieldList="1" defaultThemeVersion="124226"/>
  <mc:AlternateContent xmlns:mc="http://schemas.openxmlformats.org/markup-compatibility/2006">
    <mc:Choice Requires="x15">
      <x15ac:absPath xmlns:x15ac="http://schemas.microsoft.com/office/spreadsheetml/2010/11/ac" url="C:\Users\SuzanneMew\Director\Cache\objective.cmu.nhs.uk uA170\A2737271\"/>
    </mc:Choice>
  </mc:AlternateContent>
  <xr:revisionPtr revIDLastSave="0" documentId="13_ncr:1_{CCBBCCDD-57DE-4BA6-BCD4-75D0013509A9}" xr6:coauthVersionLast="47" xr6:coauthVersionMax="47" xr10:uidLastSave="{00000000-0000-0000-0000-000000000000}"/>
  <workbookProtection workbookAlgorithmName="SHA-512" workbookHashValue="6doGIYNlhfguaSry/WMxrgotxdLg4g1KDK2Pa5uEJ6BkoV/ln9RHETKY1Scm3lEQr26mI1qViwW7KzM4ajidxA==" workbookSaltValue="DfMpGBsDZmeShRoV0HC8qg==" workbookSpinCount="100000" lockStructure="1"/>
  <bookViews>
    <workbookView xWindow="33720" yWindow="-120" windowWidth="29040" windowHeight="15840" tabRatio="844" firstSheet="2" activeTab="2" xr2:uid="{00000000-000D-0000-FFFF-FFFF00000000}"/>
  </bookViews>
  <sheets>
    <sheet name="Lists" sheetId="1" state="hidden" r:id="rId1"/>
    <sheet name="Weighting" sheetId="44" state="hidden" r:id="rId2"/>
    <sheet name="Instructions for Suppliers" sheetId="42" r:id="rId3"/>
    <sheet name="Definitions" sheetId="41" r:id="rId4"/>
    <sheet name="Introduction" sheetId="40" r:id="rId5"/>
    <sheet name="5a_General" sheetId="25" r:id="rId6"/>
    <sheet name="5b_PrescribingAndDispensing" sheetId="65" r:id="rId7"/>
    <sheet name="5c_Delivery" sheetId="66" r:id="rId8"/>
    <sheet name="5d_EquipmentAndAncils" sheetId="67" r:id="rId9"/>
    <sheet name="5e_ClinicalServices" sheetId="68" r:id="rId10"/>
    <sheet name="5f_Governance" sheetId="69" r:id="rId11"/>
    <sheet name="5g_Finance" sheetId="70" r:id="rId12"/>
    <sheet name="5h_HomeVisits" sheetId="71" r:id="rId13"/>
    <sheet name="5i_Digital" sheetId="72" r:id="rId14"/>
    <sheet name="5j_NetZeroAndSocialValue" sheetId="73" r:id="rId15"/>
    <sheet name="5k_ColdChainWaste" sheetId="74" r:id="rId16"/>
    <sheet name="5L_ContactDetails" sheetId="57" r:id="rId17"/>
  </sheets>
  <externalReferences>
    <externalReference r:id="rId18"/>
  </externalReferences>
  <definedNames>
    <definedName name="_xlnm._FilterDatabase" localSheetId="5" hidden="1">'5a_General'!$A$5:$AL$121</definedName>
    <definedName name="_xlnm._FilterDatabase" localSheetId="6" hidden="1">'5b_PrescribingAndDispensing'!$A$5:$AL$51</definedName>
    <definedName name="_xlnm._FilterDatabase" localSheetId="7" hidden="1">'5c_Delivery'!$A$5:$AL$89</definedName>
    <definedName name="_xlnm._FilterDatabase" localSheetId="8" hidden="1">'5d_EquipmentAndAncils'!$A$5:$AL$50</definedName>
    <definedName name="_xlnm._FilterDatabase" localSheetId="9" hidden="1">'5e_ClinicalServices'!$A$5:$AL$100</definedName>
    <definedName name="_xlnm._FilterDatabase" localSheetId="10" hidden="1">'5f_Governance'!$A$5:$AL$73</definedName>
    <definedName name="_xlnm._FilterDatabase" localSheetId="11" hidden="1">'5g_Finance'!$A$5:$AL$31</definedName>
    <definedName name="_xlnm._FilterDatabase" localSheetId="12" hidden="1">'5h_HomeVisits'!$A$5:$AL$16</definedName>
    <definedName name="_xlnm._FilterDatabase" localSheetId="13" hidden="1">'5i_Digital'!$A$5:$AL$14</definedName>
    <definedName name="_xlnm._FilterDatabase" localSheetId="14" hidden="1">'5j_NetZeroAndSocialValue'!$A$5:$AL$27</definedName>
    <definedName name="_xlnm._FilterDatabase" localSheetId="15" hidden="1">'5k_ColdChainWaste'!$A$5:$AL$23</definedName>
    <definedName name="Adj_Evidence">Lists!$D$22:$D$30</definedName>
    <definedName name="Adj_Service">Lists!$D$35:$D$40</definedName>
    <definedName name="Adj_Weight">Lists!$D$45:$D$50</definedName>
    <definedName name="Delivery">'[1]5b_Delivery'!$B$13:$E$125</definedName>
    <definedName name="General">'[1]5a_General'!$B$12:$E$202</definedName>
    <definedName name="_xlnm.Print_Area" localSheetId="5">'5a_General'!$A$1:$I$121</definedName>
    <definedName name="_xlnm.Print_Area" localSheetId="6">'5b_PrescribingAndDispensing'!$A$1:$I$51</definedName>
    <definedName name="_xlnm.Print_Area" localSheetId="7">'5c_Delivery'!$A$1:$I$89</definedName>
    <definedName name="_xlnm.Print_Area" localSheetId="8">'5d_EquipmentAndAncils'!$A$1:$I$50</definedName>
    <definedName name="_xlnm.Print_Area" localSheetId="9">'5e_ClinicalServices'!$A$1:$I$100</definedName>
    <definedName name="_xlnm.Print_Area" localSheetId="10">'5f_Governance'!$A$1:$I$73</definedName>
    <definedName name="_xlnm.Print_Area" localSheetId="11">'5g_Finance'!$A$1:$I$31</definedName>
    <definedName name="_xlnm.Print_Area" localSheetId="12">'5h_HomeVisits'!$A$1:$I$16</definedName>
    <definedName name="_xlnm.Print_Area" localSheetId="13">'5i_Digital'!$A$1:$I$14</definedName>
    <definedName name="_xlnm.Print_Area" localSheetId="14">'5j_NetZeroAndSocialValue'!$A$1:$I$27</definedName>
    <definedName name="_xlnm.Print_Area" localSheetId="15">'5k_ColdChainWaste'!$A$1:$I$23</definedName>
    <definedName name="_xlnm.Print_Area" localSheetId="3">Definitions!$A$1:$C$105</definedName>
    <definedName name="_xlnm.Print_Area" localSheetId="2">'Instructions for Suppliers'!$A$1:$B$26</definedName>
    <definedName name="_xlnm.Print_Area" localSheetId="0">Lists!$A$9:$I$52</definedName>
    <definedName name="_xlnm.Print_Area" localSheetId="1">Weighting!$A$1:$E$85</definedName>
    <definedName name="Spec_Compl_Adj">Lists!$A$12:$A$13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F25" i="25" l="1"/>
  <c r="AC25" i="25"/>
  <c r="AD25" i="25" s="1"/>
  <c r="Z25" i="25"/>
  <c r="AG25" i="25" s="1"/>
  <c r="N25" i="25"/>
  <c r="K25" i="25"/>
  <c r="L25" i="25" s="1"/>
  <c r="H25" i="25"/>
  <c r="O25" i="25" s="1"/>
  <c r="AB1" i="71"/>
  <c r="D43" i="44"/>
  <c r="C18" i="44"/>
  <c r="Z23" i="74"/>
  <c r="Z22" i="74"/>
  <c r="Z21" i="74"/>
  <c r="Z20" i="74"/>
  <c r="Z19" i="74"/>
  <c r="Z18" i="74"/>
  <c r="Z17" i="74"/>
  <c r="Z16" i="74"/>
  <c r="Z15" i="74"/>
  <c r="Z14" i="74"/>
  <c r="Z13" i="74"/>
  <c r="Z12" i="74"/>
  <c r="Z11" i="74"/>
  <c r="Z10" i="74"/>
  <c r="Z9" i="74"/>
  <c r="Z7" i="74"/>
  <c r="AB1" i="74"/>
  <c r="Z27" i="73"/>
  <c r="Z26" i="73"/>
  <c r="Z25" i="73"/>
  <c r="Z24" i="73"/>
  <c r="Z23" i="73"/>
  <c r="Z22" i="73"/>
  <c r="Z21" i="73"/>
  <c r="Z20" i="73"/>
  <c r="Z19" i="73"/>
  <c r="Z18" i="73"/>
  <c r="Z17" i="73"/>
  <c r="Z16" i="73"/>
  <c r="Z15" i="73"/>
  <c r="Z14" i="73"/>
  <c r="Z13" i="73"/>
  <c r="Z12" i="73"/>
  <c r="Z11" i="73"/>
  <c r="Z10" i="73"/>
  <c r="Z9" i="73"/>
  <c r="Z8" i="73"/>
  <c r="Z7" i="73"/>
  <c r="AB1" i="73"/>
  <c r="Z14" i="72"/>
  <c r="Z13" i="72"/>
  <c r="Z12" i="72"/>
  <c r="Z11" i="72"/>
  <c r="Z10" i="72"/>
  <c r="Z9" i="72"/>
  <c r="Z7" i="72"/>
  <c r="AB1" i="72"/>
  <c r="Z16" i="71"/>
  <c r="Z15" i="71"/>
  <c r="Z14" i="71"/>
  <c r="Z13" i="71"/>
  <c r="Z12" i="71"/>
  <c r="Z11" i="71"/>
  <c r="Z10" i="71"/>
  <c r="Z9" i="71"/>
  <c r="Z7" i="71"/>
  <c r="H31" i="70"/>
  <c r="H30" i="70"/>
  <c r="H29" i="70"/>
  <c r="H28" i="70"/>
  <c r="H27" i="70"/>
  <c r="H26" i="70"/>
  <c r="H25" i="70"/>
  <c r="H24" i="70"/>
  <c r="H23" i="70"/>
  <c r="H22" i="70"/>
  <c r="H21" i="70"/>
  <c r="H20" i="70"/>
  <c r="H19" i="70"/>
  <c r="H18" i="70"/>
  <c r="H17" i="70"/>
  <c r="H16" i="70"/>
  <c r="H15" i="70"/>
  <c r="H14" i="70"/>
  <c r="H13" i="70"/>
  <c r="H12" i="70"/>
  <c r="H11" i="70"/>
  <c r="H10" i="70"/>
  <c r="H9" i="70"/>
  <c r="H8" i="70"/>
  <c r="H7" i="70"/>
  <c r="J1" i="70"/>
  <c r="Z73" i="69"/>
  <c r="Z72" i="69"/>
  <c r="Z71" i="69"/>
  <c r="Z70" i="69"/>
  <c r="Z69" i="69"/>
  <c r="Z68" i="69"/>
  <c r="Z67" i="69"/>
  <c r="Z66" i="69"/>
  <c r="Z65" i="69"/>
  <c r="Z64" i="69"/>
  <c r="Z63" i="69"/>
  <c r="Z62" i="69"/>
  <c r="Z61" i="69"/>
  <c r="Z60" i="69"/>
  <c r="Z59" i="69"/>
  <c r="Z58" i="69"/>
  <c r="Z57" i="69"/>
  <c r="Z56" i="69"/>
  <c r="Z55" i="69"/>
  <c r="Z54" i="69"/>
  <c r="Z53" i="69"/>
  <c r="Z52" i="69"/>
  <c r="Z51" i="69"/>
  <c r="Z50" i="69"/>
  <c r="Z49" i="69"/>
  <c r="Z48" i="69"/>
  <c r="Z47" i="69"/>
  <c r="Z46" i="69"/>
  <c r="Z45" i="69"/>
  <c r="Z44" i="69"/>
  <c r="Z43" i="69"/>
  <c r="Z42" i="69"/>
  <c r="Z41" i="69"/>
  <c r="Z40" i="69"/>
  <c r="Z39" i="69"/>
  <c r="Z38" i="69"/>
  <c r="Z37" i="69"/>
  <c r="Z36" i="69"/>
  <c r="Z35" i="69"/>
  <c r="Z34" i="69"/>
  <c r="Z33" i="69"/>
  <c r="Z32" i="69"/>
  <c r="Z31" i="69"/>
  <c r="Z30" i="69"/>
  <c r="Z29" i="69"/>
  <c r="Z28" i="69"/>
  <c r="Z27" i="69"/>
  <c r="Z26" i="69"/>
  <c r="Z25" i="69"/>
  <c r="Z24" i="69"/>
  <c r="Z23" i="69"/>
  <c r="Z22" i="69"/>
  <c r="Z21" i="69"/>
  <c r="Z20" i="69"/>
  <c r="Z19" i="69"/>
  <c r="Z18" i="69"/>
  <c r="Z17" i="69"/>
  <c r="Z16" i="69"/>
  <c r="Z15" i="69"/>
  <c r="Z14" i="69"/>
  <c r="Z13" i="69"/>
  <c r="Z12" i="69"/>
  <c r="Z11" i="69"/>
  <c r="Z10" i="69"/>
  <c r="Z9" i="69"/>
  <c r="Z8" i="69"/>
  <c r="Z7" i="69"/>
  <c r="AB1" i="69"/>
  <c r="Z31" i="70"/>
  <c r="Z30" i="70"/>
  <c r="Z29" i="70"/>
  <c r="Z28" i="70"/>
  <c r="Z27" i="70"/>
  <c r="Z26" i="70"/>
  <c r="Z25" i="70"/>
  <c r="Z24" i="70"/>
  <c r="Z23" i="70"/>
  <c r="Z22" i="70"/>
  <c r="Z21" i="70"/>
  <c r="Z20" i="70"/>
  <c r="Z19" i="70"/>
  <c r="Z18" i="70"/>
  <c r="Z17" i="70"/>
  <c r="Z16" i="70"/>
  <c r="Z15" i="70"/>
  <c r="Z14" i="70"/>
  <c r="Z13" i="70"/>
  <c r="Z12" i="70"/>
  <c r="Z11" i="70"/>
  <c r="Z10" i="70"/>
  <c r="Z9" i="70"/>
  <c r="Z8" i="70"/>
  <c r="Z7" i="70"/>
  <c r="AB1" i="70"/>
  <c r="Z100" i="68"/>
  <c r="Z99" i="68"/>
  <c r="Z98" i="68"/>
  <c r="Z97" i="68"/>
  <c r="Z96" i="68"/>
  <c r="Z95" i="68"/>
  <c r="Z94" i="68"/>
  <c r="Z93" i="68"/>
  <c r="Z92" i="68"/>
  <c r="Z91" i="68"/>
  <c r="Z90" i="68"/>
  <c r="Z89" i="68"/>
  <c r="Z88" i="68"/>
  <c r="Z87" i="68"/>
  <c r="Z86" i="68"/>
  <c r="Z85" i="68"/>
  <c r="Z84" i="68"/>
  <c r="Z83" i="68"/>
  <c r="Z82" i="68"/>
  <c r="Z81" i="68"/>
  <c r="Z80" i="68"/>
  <c r="Z79" i="68"/>
  <c r="Z78" i="68"/>
  <c r="Z77" i="68"/>
  <c r="Z76" i="68"/>
  <c r="Z75" i="68"/>
  <c r="Z74" i="68"/>
  <c r="Z73" i="68"/>
  <c r="Z72" i="68"/>
  <c r="Z71" i="68"/>
  <c r="Z70" i="68"/>
  <c r="Z69" i="68"/>
  <c r="Z68" i="68"/>
  <c r="Z67" i="68"/>
  <c r="Z66" i="68"/>
  <c r="Z65" i="68"/>
  <c r="Z64" i="68"/>
  <c r="Z63" i="68"/>
  <c r="Z62" i="68"/>
  <c r="Z61" i="68"/>
  <c r="Z60" i="68"/>
  <c r="Z59" i="68"/>
  <c r="Z58" i="68"/>
  <c r="Z57" i="68"/>
  <c r="Z56" i="68"/>
  <c r="Z55" i="68"/>
  <c r="Z54" i="68"/>
  <c r="Z53" i="68"/>
  <c r="Z52" i="68"/>
  <c r="Z51" i="68"/>
  <c r="Z50" i="68"/>
  <c r="Z49" i="68"/>
  <c r="Z48" i="68"/>
  <c r="Z47" i="68"/>
  <c r="Z46" i="68"/>
  <c r="Z45" i="68"/>
  <c r="Z44" i="68"/>
  <c r="Z43" i="68"/>
  <c r="Z42" i="68"/>
  <c r="Z41" i="68"/>
  <c r="Z40" i="68"/>
  <c r="Z39" i="68"/>
  <c r="Z38" i="68"/>
  <c r="Z37" i="68"/>
  <c r="Z36" i="68"/>
  <c r="Z35" i="68"/>
  <c r="Z34" i="68"/>
  <c r="Z33" i="68"/>
  <c r="Z32" i="68"/>
  <c r="Z31" i="68"/>
  <c r="Z30" i="68"/>
  <c r="Z29" i="68"/>
  <c r="Z28" i="68"/>
  <c r="Z27" i="68"/>
  <c r="Z26" i="68"/>
  <c r="Z25" i="68"/>
  <c r="Z24" i="68"/>
  <c r="Z23" i="68"/>
  <c r="Z22" i="68"/>
  <c r="Z21" i="68"/>
  <c r="Z20" i="68"/>
  <c r="Z19" i="68"/>
  <c r="Z18" i="68"/>
  <c r="Z17" i="68"/>
  <c r="Z16" i="68"/>
  <c r="Z15" i="68"/>
  <c r="Z14" i="68"/>
  <c r="Z13" i="68"/>
  <c r="Z12" i="68"/>
  <c r="Z11" i="68"/>
  <c r="Z10" i="68"/>
  <c r="Z9" i="68"/>
  <c r="Z8" i="68"/>
  <c r="Z7" i="68"/>
  <c r="AB1" i="68"/>
  <c r="Z50" i="67"/>
  <c r="Z49" i="67"/>
  <c r="Z48" i="67"/>
  <c r="Z47" i="67"/>
  <c r="Z46" i="67"/>
  <c r="Z45" i="67"/>
  <c r="Z44" i="67"/>
  <c r="Z43" i="67"/>
  <c r="Z42" i="67"/>
  <c r="Z41" i="67"/>
  <c r="Z40" i="67"/>
  <c r="Z38" i="67"/>
  <c r="Z37" i="67"/>
  <c r="Z36" i="67"/>
  <c r="Z35" i="67"/>
  <c r="Z33" i="67"/>
  <c r="Z32" i="67"/>
  <c r="Z31" i="67"/>
  <c r="Z30" i="67"/>
  <c r="Z29" i="67"/>
  <c r="Z28" i="67"/>
  <c r="Z27" i="67"/>
  <c r="Z26" i="67"/>
  <c r="Z25" i="67"/>
  <c r="Z24" i="67"/>
  <c r="Z23" i="67"/>
  <c r="Z22" i="67"/>
  <c r="Z21" i="67"/>
  <c r="Z20" i="67"/>
  <c r="Z19" i="67"/>
  <c r="Z18" i="67"/>
  <c r="Z17" i="67"/>
  <c r="Z16" i="67"/>
  <c r="Z15" i="67"/>
  <c r="Z14" i="67"/>
  <c r="Z13" i="67"/>
  <c r="Z12" i="67"/>
  <c r="Z11" i="67"/>
  <c r="Z10" i="67"/>
  <c r="Z9" i="67"/>
  <c r="Z7" i="67"/>
  <c r="AB1" i="67"/>
  <c r="B7" i="57"/>
  <c r="M25" i="25" l="1"/>
  <c r="AE25" i="25"/>
  <c r="Z89" i="66"/>
  <c r="Z88" i="66"/>
  <c r="Z86" i="66"/>
  <c r="Z85" i="66"/>
  <c r="Z84" i="66"/>
  <c r="Z83" i="66"/>
  <c r="Z81" i="66"/>
  <c r="Z80" i="66"/>
  <c r="Z79" i="66"/>
  <c r="Z78" i="66"/>
  <c r="Z77" i="66"/>
  <c r="Z76" i="66"/>
  <c r="Z75" i="66"/>
  <c r="Z74" i="66"/>
  <c r="Z73" i="66"/>
  <c r="Z72" i="66"/>
  <c r="Z71" i="66"/>
  <c r="Z69" i="66"/>
  <c r="Z68" i="66"/>
  <c r="Z67" i="66"/>
  <c r="Z66" i="66"/>
  <c r="Z65" i="66"/>
  <c r="Z64" i="66"/>
  <c r="Z63" i="66"/>
  <c r="Z61" i="66"/>
  <c r="Z60" i="66"/>
  <c r="Z59" i="66"/>
  <c r="Z58" i="66"/>
  <c r="Z57" i="66"/>
  <c r="Z56" i="66"/>
  <c r="Z55" i="66"/>
  <c r="Z54" i="66"/>
  <c r="Z53" i="66"/>
  <c r="Z52" i="66"/>
  <c r="Z51" i="66"/>
  <c r="Z50" i="66"/>
  <c r="Z49" i="66"/>
  <c r="Z48" i="66"/>
  <c r="Z47" i="66"/>
  <c r="Z46" i="66"/>
  <c r="Z45" i="66"/>
  <c r="Z44" i="66"/>
  <c r="Z43" i="66"/>
  <c r="Z42" i="66"/>
  <c r="Z41" i="66"/>
  <c r="Z40" i="66"/>
  <c r="Z39" i="66"/>
  <c r="Z38" i="66"/>
  <c r="Z37" i="66"/>
  <c r="Z36" i="66"/>
  <c r="Z35" i="66"/>
  <c r="Z34" i="66"/>
  <c r="Z33" i="66"/>
  <c r="Z32" i="66"/>
  <c r="Z31" i="66"/>
  <c r="Z30" i="66"/>
  <c r="Z29" i="66"/>
  <c r="Z28" i="66"/>
  <c r="Z27" i="66"/>
  <c r="Z26" i="66"/>
  <c r="Z25" i="66"/>
  <c r="Z24" i="66"/>
  <c r="Z23" i="66"/>
  <c r="Z22" i="66"/>
  <c r="Z21" i="66"/>
  <c r="Z20" i="66"/>
  <c r="Z19" i="66"/>
  <c r="Z18" i="66"/>
  <c r="Z17" i="66"/>
  <c r="Z16" i="66"/>
  <c r="Z15" i="66"/>
  <c r="Z14" i="66"/>
  <c r="Z13" i="66"/>
  <c r="Z12" i="66"/>
  <c r="Z10" i="66"/>
  <c r="Z9" i="66"/>
  <c r="Z7" i="66"/>
  <c r="AB1" i="66"/>
  <c r="Z51" i="65"/>
  <c r="Z50" i="65"/>
  <c r="Z49" i="65"/>
  <c r="Z48" i="65"/>
  <c r="Z47" i="65"/>
  <c r="Z46" i="65"/>
  <c r="Z45" i="65"/>
  <c r="Z44" i="65"/>
  <c r="Z43" i="65"/>
  <c r="Z42" i="65"/>
  <c r="Z40" i="65"/>
  <c r="Z39" i="65"/>
  <c r="Z38" i="65"/>
  <c r="Z37" i="65"/>
  <c r="Z36" i="65"/>
  <c r="Z35" i="65"/>
  <c r="Z34" i="65"/>
  <c r="Z33" i="65"/>
  <c r="Z32" i="65"/>
  <c r="Z31" i="65"/>
  <c r="Z30" i="65"/>
  <c r="Z29" i="65"/>
  <c r="Z27" i="65"/>
  <c r="Z26" i="65"/>
  <c r="Z25" i="65"/>
  <c r="Z24" i="65"/>
  <c r="Z23" i="65"/>
  <c r="Z22" i="65"/>
  <c r="Z21" i="65"/>
  <c r="Z20" i="65"/>
  <c r="Z19" i="65"/>
  <c r="Z18" i="65"/>
  <c r="Z17" i="65"/>
  <c r="Z16" i="65"/>
  <c r="Z15" i="65"/>
  <c r="Z14" i="65"/>
  <c r="Z13" i="65"/>
  <c r="Z12" i="65"/>
  <c r="Z11" i="65"/>
  <c r="Z10" i="65"/>
  <c r="Z9" i="65"/>
  <c r="Z7" i="65"/>
  <c r="AB1" i="65"/>
  <c r="Z121" i="25"/>
  <c r="Z120" i="25"/>
  <c r="Z118" i="25"/>
  <c r="Z117" i="25"/>
  <c r="Z115" i="25"/>
  <c r="Z114" i="25"/>
  <c r="Z113" i="25"/>
  <c r="Z112" i="25"/>
  <c r="Z111" i="25"/>
  <c r="Z110" i="25"/>
  <c r="Z108" i="25"/>
  <c r="Z107" i="25"/>
  <c r="Z106" i="25"/>
  <c r="Z104" i="25"/>
  <c r="Z103" i="25"/>
  <c r="Z102" i="25"/>
  <c r="Z101" i="25"/>
  <c r="Z100" i="25"/>
  <c r="Z99" i="25"/>
  <c r="Z98" i="25"/>
  <c r="Z97" i="25"/>
  <c r="Z95" i="25"/>
  <c r="Z94" i="25"/>
  <c r="Z93" i="25"/>
  <c r="Z92" i="25"/>
  <c r="Z91" i="25"/>
  <c r="Z90" i="25"/>
  <c r="Z89" i="25"/>
  <c r="Z88" i="25"/>
  <c r="Z87" i="25"/>
  <c r="Z85" i="25"/>
  <c r="Z84" i="25"/>
  <c r="Z82" i="25"/>
  <c r="Z81" i="25"/>
  <c r="Z80" i="25"/>
  <c r="Z79" i="25"/>
  <c r="Z77" i="25"/>
  <c r="Z76" i="25"/>
  <c r="Z75" i="25"/>
  <c r="Z74" i="25"/>
  <c r="Z73" i="25"/>
  <c r="Z72" i="25"/>
  <c r="Z71" i="25"/>
  <c r="Z69" i="25"/>
  <c r="Z68" i="25"/>
  <c r="Z66" i="25"/>
  <c r="Z65" i="25"/>
  <c r="Z64" i="25"/>
  <c r="Z63" i="25"/>
  <c r="Z62" i="25"/>
  <c r="Z60" i="25"/>
  <c r="Z59" i="25"/>
  <c r="Z58" i="25"/>
  <c r="Z57" i="25"/>
  <c r="Z56" i="25"/>
  <c r="Z55" i="25"/>
  <c r="Z54" i="25"/>
  <c r="Z53" i="25"/>
  <c r="Z52" i="25"/>
  <c r="Z51" i="25"/>
  <c r="Z50" i="25"/>
  <c r="Z49" i="25"/>
  <c r="Z47" i="25"/>
  <c r="Z46" i="25"/>
  <c r="Z45" i="25"/>
  <c r="Z44" i="25"/>
  <c r="Z43" i="25"/>
  <c r="Z42" i="25"/>
  <c r="Z41" i="25"/>
  <c r="Z40" i="25"/>
  <c r="Z39" i="25"/>
  <c r="Z38" i="25"/>
  <c r="Z37" i="25"/>
  <c r="Z36" i="25"/>
  <c r="Z35" i="25"/>
  <c r="Z34" i="25"/>
  <c r="Z33" i="25"/>
  <c r="Z32" i="25"/>
  <c r="Z30" i="25"/>
  <c r="Z29" i="25"/>
  <c r="Z28" i="25"/>
  <c r="Z27" i="25"/>
  <c r="Z24" i="25"/>
  <c r="Z23" i="25"/>
  <c r="Z22" i="25"/>
  <c r="Z21" i="25"/>
  <c r="Z20" i="25"/>
  <c r="Z19" i="25"/>
  <c r="Z18" i="25"/>
  <c r="Z17" i="25"/>
  <c r="Z16" i="25"/>
  <c r="Z15" i="25"/>
  <c r="Z14" i="25"/>
  <c r="Z13" i="25"/>
  <c r="Z12" i="25"/>
  <c r="Z11" i="25"/>
  <c r="Z10" i="25"/>
  <c r="Z9" i="25"/>
  <c r="Z7" i="25"/>
  <c r="AB1" i="25"/>
  <c r="R9" i="25"/>
  <c r="S9" i="25" s="1"/>
  <c r="N9" i="25"/>
  <c r="K9" i="25"/>
  <c r="H9" i="25"/>
  <c r="K70" i="69"/>
  <c r="H62" i="69"/>
  <c r="H12" i="74"/>
  <c r="K10" i="74"/>
  <c r="K11" i="74"/>
  <c r="K12" i="74"/>
  <c r="K13" i="74"/>
  <c r="K14" i="74"/>
  <c r="K15" i="74"/>
  <c r="K16" i="74"/>
  <c r="K17" i="74"/>
  <c r="K18" i="74"/>
  <c r="K19" i="74"/>
  <c r="K20" i="74"/>
  <c r="K21" i="74"/>
  <c r="K22" i="74"/>
  <c r="K23" i="74"/>
  <c r="H9" i="74"/>
  <c r="H10" i="74"/>
  <c r="H11" i="74"/>
  <c r="H13" i="74"/>
  <c r="H14" i="74"/>
  <c r="H15" i="74"/>
  <c r="H16" i="74"/>
  <c r="H17" i="74"/>
  <c r="H18" i="74"/>
  <c r="H19" i="74"/>
  <c r="H20" i="74"/>
  <c r="H21" i="74"/>
  <c r="H22" i="74"/>
  <c r="H23" i="74"/>
  <c r="K10" i="73"/>
  <c r="K11" i="73"/>
  <c r="K12" i="73"/>
  <c r="K13" i="73"/>
  <c r="K14" i="73"/>
  <c r="K15" i="73"/>
  <c r="K16" i="73"/>
  <c r="K17" i="73"/>
  <c r="K18" i="73"/>
  <c r="K19" i="73"/>
  <c r="K20" i="73"/>
  <c r="K21" i="73"/>
  <c r="K22" i="73"/>
  <c r="K23" i="73"/>
  <c r="K24" i="73"/>
  <c r="K25" i="73"/>
  <c r="K26" i="73"/>
  <c r="K27" i="73"/>
  <c r="H8" i="73"/>
  <c r="H9" i="73"/>
  <c r="H10" i="73"/>
  <c r="H11" i="73"/>
  <c r="H12" i="73"/>
  <c r="H13" i="73"/>
  <c r="H14" i="73"/>
  <c r="H15" i="73"/>
  <c r="H16" i="73"/>
  <c r="H17" i="73"/>
  <c r="H18" i="73"/>
  <c r="H19" i="73"/>
  <c r="H20" i="73"/>
  <c r="H21" i="73"/>
  <c r="H22" i="73"/>
  <c r="H23" i="73"/>
  <c r="H24" i="73"/>
  <c r="H25" i="73"/>
  <c r="H26" i="73"/>
  <c r="H27" i="73"/>
  <c r="K10" i="72"/>
  <c r="K11" i="72"/>
  <c r="K12" i="72"/>
  <c r="K13" i="72"/>
  <c r="K14" i="72"/>
  <c r="H9" i="72"/>
  <c r="H10" i="72"/>
  <c r="H11" i="72"/>
  <c r="H12" i="72"/>
  <c r="H13" i="72"/>
  <c r="H14" i="72"/>
  <c r="K10" i="71"/>
  <c r="K11" i="71"/>
  <c r="K12" i="71"/>
  <c r="K13" i="71"/>
  <c r="K14" i="71"/>
  <c r="K15" i="71"/>
  <c r="K16" i="71"/>
  <c r="H9" i="71"/>
  <c r="H10" i="71"/>
  <c r="H11" i="71"/>
  <c r="H12" i="71"/>
  <c r="H13" i="71"/>
  <c r="H14" i="71"/>
  <c r="H15" i="71"/>
  <c r="H16" i="71"/>
  <c r="K10" i="70"/>
  <c r="K11" i="70"/>
  <c r="K12" i="70"/>
  <c r="K13" i="70"/>
  <c r="K14" i="70"/>
  <c r="K15" i="70"/>
  <c r="K16" i="70"/>
  <c r="K17" i="70"/>
  <c r="K18" i="70"/>
  <c r="K19" i="70"/>
  <c r="K20" i="70"/>
  <c r="K21" i="70"/>
  <c r="K22" i="70"/>
  <c r="K23" i="70"/>
  <c r="K24" i="70"/>
  <c r="K25" i="70"/>
  <c r="K26" i="70"/>
  <c r="K27" i="70"/>
  <c r="K28" i="70"/>
  <c r="K29" i="70"/>
  <c r="K30" i="70"/>
  <c r="K31" i="70"/>
  <c r="K10" i="69"/>
  <c r="K11" i="69"/>
  <c r="K12" i="69"/>
  <c r="K13" i="69"/>
  <c r="K14" i="69"/>
  <c r="K15" i="69"/>
  <c r="K16" i="69"/>
  <c r="K17" i="69"/>
  <c r="K18" i="69"/>
  <c r="K19" i="69"/>
  <c r="K20" i="69"/>
  <c r="K21" i="69"/>
  <c r="K22" i="69"/>
  <c r="K23" i="69"/>
  <c r="K24" i="69"/>
  <c r="K25" i="69"/>
  <c r="K26" i="69"/>
  <c r="K27" i="69"/>
  <c r="K28" i="69"/>
  <c r="K29" i="69"/>
  <c r="K30" i="69"/>
  <c r="K31" i="69"/>
  <c r="K32" i="69"/>
  <c r="K33" i="69"/>
  <c r="K34" i="69"/>
  <c r="K35" i="69"/>
  <c r="K36" i="69"/>
  <c r="K37" i="69"/>
  <c r="K38" i="69"/>
  <c r="K39" i="69"/>
  <c r="K40" i="69"/>
  <c r="K41" i="69"/>
  <c r="K42" i="69"/>
  <c r="K43" i="69"/>
  <c r="K44" i="69"/>
  <c r="K45" i="69"/>
  <c r="K46" i="69"/>
  <c r="K47" i="69"/>
  <c r="K48" i="69"/>
  <c r="K49" i="69"/>
  <c r="K50" i="69"/>
  <c r="K51" i="69"/>
  <c r="K52" i="69"/>
  <c r="K53" i="69"/>
  <c r="K54" i="69"/>
  <c r="K55" i="69"/>
  <c r="K56" i="69"/>
  <c r="K57" i="69"/>
  <c r="K58" i="69"/>
  <c r="K59" i="69"/>
  <c r="K60" i="69"/>
  <c r="K61" i="69"/>
  <c r="K62" i="69"/>
  <c r="K63" i="69"/>
  <c r="K64" i="69"/>
  <c r="K65" i="69"/>
  <c r="K66" i="69"/>
  <c r="K67" i="69"/>
  <c r="K68" i="69"/>
  <c r="K69" i="69"/>
  <c r="K71" i="69"/>
  <c r="K72" i="69"/>
  <c r="K73" i="69"/>
  <c r="H8" i="69"/>
  <c r="H9" i="69"/>
  <c r="H10" i="69"/>
  <c r="H11" i="69"/>
  <c r="H12" i="69"/>
  <c r="H13" i="69"/>
  <c r="H14" i="69"/>
  <c r="H15" i="69"/>
  <c r="H16" i="69"/>
  <c r="H17" i="69"/>
  <c r="H18" i="69"/>
  <c r="H19" i="69"/>
  <c r="H20" i="69"/>
  <c r="H21" i="69"/>
  <c r="H22" i="69"/>
  <c r="H23" i="69"/>
  <c r="H24" i="69"/>
  <c r="H25" i="69"/>
  <c r="H26" i="69"/>
  <c r="H27" i="69"/>
  <c r="H28" i="69"/>
  <c r="H29" i="69"/>
  <c r="H30" i="69"/>
  <c r="H31" i="69"/>
  <c r="H32" i="69"/>
  <c r="H33" i="69"/>
  <c r="H34" i="69"/>
  <c r="H35" i="69"/>
  <c r="H36" i="69"/>
  <c r="H37" i="69"/>
  <c r="H38" i="69"/>
  <c r="H39" i="69"/>
  <c r="H40" i="69"/>
  <c r="H41" i="69"/>
  <c r="H42" i="69"/>
  <c r="H43" i="69"/>
  <c r="H44" i="69"/>
  <c r="H45" i="69"/>
  <c r="H46" i="69"/>
  <c r="H47" i="69"/>
  <c r="H48" i="69"/>
  <c r="H49" i="69"/>
  <c r="H50" i="69"/>
  <c r="H51" i="69"/>
  <c r="H52" i="69"/>
  <c r="H53" i="69"/>
  <c r="H54" i="69"/>
  <c r="H55" i="69"/>
  <c r="H56" i="69"/>
  <c r="H57" i="69"/>
  <c r="H58" i="69"/>
  <c r="H59" i="69"/>
  <c r="H60" i="69"/>
  <c r="H61" i="69"/>
  <c r="H63" i="69"/>
  <c r="H64" i="69"/>
  <c r="H65" i="69"/>
  <c r="H66" i="69"/>
  <c r="H67" i="69"/>
  <c r="H68" i="69"/>
  <c r="H69" i="69"/>
  <c r="H70" i="69"/>
  <c r="H71" i="69"/>
  <c r="H72" i="69"/>
  <c r="H73" i="69"/>
  <c r="K10" i="68"/>
  <c r="K11" i="68"/>
  <c r="K12" i="68"/>
  <c r="K13" i="68"/>
  <c r="K14" i="68"/>
  <c r="K15" i="68"/>
  <c r="K16" i="68"/>
  <c r="K18" i="68"/>
  <c r="K19" i="68"/>
  <c r="K20" i="68"/>
  <c r="K21" i="68"/>
  <c r="K22" i="68"/>
  <c r="K23" i="68"/>
  <c r="K24" i="68"/>
  <c r="K26" i="68"/>
  <c r="K27" i="68"/>
  <c r="K28" i="68"/>
  <c r="K30" i="68"/>
  <c r="K31" i="68"/>
  <c r="K32" i="68"/>
  <c r="K33" i="68"/>
  <c r="K34" i="68"/>
  <c r="K35" i="68"/>
  <c r="K36" i="68"/>
  <c r="K37" i="68"/>
  <c r="K38" i="68"/>
  <c r="K39" i="68"/>
  <c r="K40" i="68"/>
  <c r="K41" i="68"/>
  <c r="K42" i="68"/>
  <c r="K43" i="68"/>
  <c r="K44" i="68"/>
  <c r="K45" i="68"/>
  <c r="K46" i="68"/>
  <c r="K47" i="68"/>
  <c r="K48" i="68"/>
  <c r="K49" i="68"/>
  <c r="K50" i="68"/>
  <c r="K51" i="68"/>
  <c r="K52" i="68"/>
  <c r="K53" i="68"/>
  <c r="K54" i="68"/>
  <c r="K55" i="68"/>
  <c r="K56" i="68"/>
  <c r="K57" i="68"/>
  <c r="K58" i="68"/>
  <c r="K59" i="68"/>
  <c r="K60" i="68"/>
  <c r="K61" i="68"/>
  <c r="K62" i="68"/>
  <c r="K63" i="68"/>
  <c r="K64" i="68"/>
  <c r="K65" i="68"/>
  <c r="K66" i="68"/>
  <c r="K67" i="68"/>
  <c r="K68" i="68"/>
  <c r="K69" i="68"/>
  <c r="K70" i="68"/>
  <c r="K71" i="68"/>
  <c r="K72" i="68"/>
  <c r="K73" i="68"/>
  <c r="K74" i="68"/>
  <c r="K75" i="68"/>
  <c r="K76" i="68"/>
  <c r="K77" i="68"/>
  <c r="K78" i="68"/>
  <c r="K79" i="68"/>
  <c r="K80" i="68"/>
  <c r="K81" i="68"/>
  <c r="K82" i="68"/>
  <c r="K83" i="68"/>
  <c r="K85" i="68"/>
  <c r="K86" i="68"/>
  <c r="K87" i="68"/>
  <c r="K88" i="68"/>
  <c r="K89" i="68"/>
  <c r="K91" i="68"/>
  <c r="K92" i="68"/>
  <c r="K93" i="68"/>
  <c r="K94" i="68"/>
  <c r="K95" i="68"/>
  <c r="K96" i="68"/>
  <c r="K97" i="68"/>
  <c r="K98" i="68"/>
  <c r="K99" i="68"/>
  <c r="K100" i="68"/>
  <c r="H23" i="68"/>
  <c r="H24" i="68"/>
  <c r="H79" i="68"/>
  <c r="H92" i="68"/>
  <c r="H94" i="68"/>
  <c r="H95" i="68"/>
  <c r="H96" i="68"/>
  <c r="H99" i="68"/>
  <c r="H10" i="68"/>
  <c r="H11" i="68"/>
  <c r="H12" i="68"/>
  <c r="H13" i="68"/>
  <c r="H14" i="68"/>
  <c r="H15" i="68"/>
  <c r="H16" i="68"/>
  <c r="H17" i="68"/>
  <c r="H18" i="68"/>
  <c r="H19" i="68"/>
  <c r="H20" i="68"/>
  <c r="H21" i="68"/>
  <c r="H22" i="68"/>
  <c r="H25" i="68"/>
  <c r="H26" i="68"/>
  <c r="H27" i="68"/>
  <c r="H28" i="68"/>
  <c r="H29" i="68"/>
  <c r="H30" i="68"/>
  <c r="H31" i="68"/>
  <c r="H32" i="68"/>
  <c r="H33" i="68"/>
  <c r="H34" i="68"/>
  <c r="H35" i="68"/>
  <c r="H36" i="68"/>
  <c r="H37" i="68"/>
  <c r="H38" i="68"/>
  <c r="H39" i="68"/>
  <c r="H40" i="68"/>
  <c r="H41" i="68"/>
  <c r="H42" i="68"/>
  <c r="H43" i="68"/>
  <c r="H44" i="68"/>
  <c r="H45" i="68"/>
  <c r="H46" i="68"/>
  <c r="H47" i="68"/>
  <c r="H48" i="68"/>
  <c r="H49" i="68"/>
  <c r="H50" i="68"/>
  <c r="H51" i="68"/>
  <c r="H52" i="68"/>
  <c r="H53" i="68"/>
  <c r="H54" i="68"/>
  <c r="H55" i="68"/>
  <c r="H56" i="68"/>
  <c r="H57" i="68"/>
  <c r="H58" i="68"/>
  <c r="H59" i="68"/>
  <c r="H60" i="68"/>
  <c r="H61" i="68"/>
  <c r="H62" i="68"/>
  <c r="H63" i="68"/>
  <c r="H64" i="68"/>
  <c r="H65" i="68"/>
  <c r="H66" i="68"/>
  <c r="H67" i="68"/>
  <c r="H68" i="68"/>
  <c r="H69" i="68"/>
  <c r="H70" i="68"/>
  <c r="H71" i="68"/>
  <c r="H72" i="68"/>
  <c r="H73" i="68"/>
  <c r="H74" i="68"/>
  <c r="H75" i="68"/>
  <c r="H76" i="68"/>
  <c r="H77" i="68"/>
  <c r="H78" i="68"/>
  <c r="H80" i="68"/>
  <c r="H81" i="68"/>
  <c r="H82" i="68"/>
  <c r="H83" i="68"/>
  <c r="H84" i="68"/>
  <c r="H85" i="68"/>
  <c r="H86" i="68"/>
  <c r="H87" i="68"/>
  <c r="H88" i="68"/>
  <c r="H89" i="68"/>
  <c r="H90" i="68"/>
  <c r="H91" i="68"/>
  <c r="H93" i="68"/>
  <c r="H97" i="68"/>
  <c r="H98" i="68"/>
  <c r="H100" i="68"/>
  <c r="K10" i="67"/>
  <c r="K11" i="67"/>
  <c r="K12" i="67"/>
  <c r="K13" i="67"/>
  <c r="K14" i="67"/>
  <c r="K15" i="67"/>
  <c r="K16" i="67"/>
  <c r="K17" i="67"/>
  <c r="K18" i="67"/>
  <c r="K19" i="67"/>
  <c r="K20" i="67"/>
  <c r="K21" i="67"/>
  <c r="K22" i="67"/>
  <c r="K23" i="67"/>
  <c r="K24" i="67"/>
  <c r="K25" i="67"/>
  <c r="K26" i="67"/>
  <c r="K27" i="67"/>
  <c r="K28" i="67"/>
  <c r="K29" i="67"/>
  <c r="K30" i="67"/>
  <c r="K31" i="67"/>
  <c r="K32" i="67"/>
  <c r="K33" i="67"/>
  <c r="K35" i="67"/>
  <c r="K36" i="67"/>
  <c r="K37" i="67"/>
  <c r="K38" i="67"/>
  <c r="K40" i="67"/>
  <c r="K41" i="67"/>
  <c r="K42" i="67"/>
  <c r="K43" i="67"/>
  <c r="K44" i="67"/>
  <c r="K45" i="67"/>
  <c r="K46" i="67"/>
  <c r="K47" i="67"/>
  <c r="K48" i="67"/>
  <c r="K49" i="67"/>
  <c r="K50" i="67"/>
  <c r="H10" i="67"/>
  <c r="H11" i="67"/>
  <c r="H12" i="67"/>
  <c r="H13" i="67"/>
  <c r="H14" i="67"/>
  <c r="H15" i="67"/>
  <c r="H16" i="67"/>
  <c r="H17" i="67"/>
  <c r="H18" i="67"/>
  <c r="H19" i="67"/>
  <c r="H20" i="67"/>
  <c r="H21" i="67"/>
  <c r="H22" i="67"/>
  <c r="H23" i="67"/>
  <c r="H24" i="67"/>
  <c r="H25" i="67"/>
  <c r="H26" i="67"/>
  <c r="H27" i="67"/>
  <c r="H28" i="67"/>
  <c r="H29" i="67"/>
  <c r="H30" i="67"/>
  <c r="H31" i="67"/>
  <c r="H32" i="67"/>
  <c r="H33" i="67"/>
  <c r="H35" i="67"/>
  <c r="H36" i="67"/>
  <c r="H37" i="67"/>
  <c r="H38" i="67"/>
  <c r="H40" i="67"/>
  <c r="H41" i="67"/>
  <c r="H42" i="67"/>
  <c r="H43" i="67"/>
  <c r="H44" i="67"/>
  <c r="H45" i="67"/>
  <c r="H46" i="67"/>
  <c r="H47" i="67"/>
  <c r="H48" i="67"/>
  <c r="H49" i="67"/>
  <c r="H50" i="67"/>
  <c r="K10" i="66"/>
  <c r="K12" i="66"/>
  <c r="K13" i="66"/>
  <c r="K14" i="66"/>
  <c r="K15" i="66"/>
  <c r="K16" i="66"/>
  <c r="K17" i="66"/>
  <c r="K18" i="66"/>
  <c r="K19" i="66"/>
  <c r="K20" i="66"/>
  <c r="K21" i="66"/>
  <c r="K22" i="66"/>
  <c r="K23" i="66"/>
  <c r="K24" i="66"/>
  <c r="K25" i="66"/>
  <c r="K26" i="66"/>
  <c r="K27" i="66"/>
  <c r="K28" i="66"/>
  <c r="K29" i="66"/>
  <c r="K30" i="66"/>
  <c r="K31" i="66"/>
  <c r="K32" i="66"/>
  <c r="K33" i="66"/>
  <c r="K34" i="66"/>
  <c r="K35" i="66"/>
  <c r="K36" i="66"/>
  <c r="K37" i="66"/>
  <c r="K38" i="66"/>
  <c r="K39" i="66"/>
  <c r="K40" i="66"/>
  <c r="K41" i="66"/>
  <c r="K42" i="66"/>
  <c r="K43" i="66"/>
  <c r="K44" i="66"/>
  <c r="K45" i="66"/>
  <c r="K46" i="66"/>
  <c r="K47" i="66"/>
  <c r="K48" i="66"/>
  <c r="K49" i="66"/>
  <c r="K50" i="66"/>
  <c r="K51" i="66"/>
  <c r="K52" i="66"/>
  <c r="K53" i="66"/>
  <c r="K54" i="66"/>
  <c r="K55" i="66"/>
  <c r="K56" i="66"/>
  <c r="K57" i="66"/>
  <c r="K58" i="66"/>
  <c r="K59" i="66"/>
  <c r="K60" i="66"/>
  <c r="K61" i="66"/>
  <c r="K63" i="66"/>
  <c r="K64" i="66"/>
  <c r="K65" i="66"/>
  <c r="K66" i="66"/>
  <c r="K67" i="66"/>
  <c r="K68" i="66"/>
  <c r="K69" i="66"/>
  <c r="K71" i="66"/>
  <c r="K72" i="66"/>
  <c r="K73" i="66"/>
  <c r="K74" i="66"/>
  <c r="K75" i="66"/>
  <c r="K76" i="66"/>
  <c r="K77" i="66"/>
  <c r="K78" i="66"/>
  <c r="K79" i="66"/>
  <c r="K80" i="66"/>
  <c r="K81" i="66"/>
  <c r="K83" i="66"/>
  <c r="K84" i="66"/>
  <c r="K85" i="66"/>
  <c r="K86" i="66"/>
  <c r="K88" i="66"/>
  <c r="K89" i="66"/>
  <c r="K10" i="65"/>
  <c r="K11" i="65"/>
  <c r="K12" i="65"/>
  <c r="K13" i="65"/>
  <c r="K14" i="65"/>
  <c r="K15" i="65"/>
  <c r="K16" i="65"/>
  <c r="K17" i="65"/>
  <c r="K18" i="65"/>
  <c r="K19" i="65"/>
  <c r="K20" i="65"/>
  <c r="K21" i="65"/>
  <c r="K22" i="65"/>
  <c r="K23" i="65"/>
  <c r="K24" i="65"/>
  <c r="K25" i="65"/>
  <c r="K26" i="65"/>
  <c r="K27" i="65"/>
  <c r="K29" i="65"/>
  <c r="K30" i="65"/>
  <c r="K31" i="65"/>
  <c r="K32" i="65"/>
  <c r="K33" i="65"/>
  <c r="K34" i="65"/>
  <c r="K35" i="65"/>
  <c r="K36" i="65"/>
  <c r="K37" i="65"/>
  <c r="K38" i="65"/>
  <c r="K39" i="65"/>
  <c r="K40" i="65"/>
  <c r="K42" i="65"/>
  <c r="K43" i="65"/>
  <c r="K44" i="65"/>
  <c r="K45" i="65"/>
  <c r="K46" i="65"/>
  <c r="K47" i="65"/>
  <c r="K48" i="65"/>
  <c r="K49" i="65"/>
  <c r="K50" i="65"/>
  <c r="K51" i="65"/>
  <c r="H10" i="66"/>
  <c r="H12" i="66"/>
  <c r="H13" i="66"/>
  <c r="H14" i="66"/>
  <c r="H15" i="66"/>
  <c r="H16" i="66"/>
  <c r="H17" i="66"/>
  <c r="H18" i="66"/>
  <c r="H19" i="66"/>
  <c r="H20" i="66"/>
  <c r="H21" i="66"/>
  <c r="H22" i="66"/>
  <c r="H23" i="66"/>
  <c r="H24" i="66"/>
  <c r="H25" i="66"/>
  <c r="H26" i="66"/>
  <c r="H27" i="66"/>
  <c r="H28" i="66"/>
  <c r="H29" i="66"/>
  <c r="H30" i="66"/>
  <c r="H31" i="66"/>
  <c r="H32" i="66"/>
  <c r="H33" i="66"/>
  <c r="H34" i="66"/>
  <c r="H35" i="66"/>
  <c r="H36" i="66"/>
  <c r="H37" i="66"/>
  <c r="H38" i="66"/>
  <c r="H39" i="66"/>
  <c r="H40" i="66"/>
  <c r="H41" i="66"/>
  <c r="H42" i="66"/>
  <c r="H43" i="66"/>
  <c r="H44" i="66"/>
  <c r="H45" i="66"/>
  <c r="H46" i="66"/>
  <c r="H47" i="66"/>
  <c r="H48" i="66"/>
  <c r="H49" i="66"/>
  <c r="H50" i="66"/>
  <c r="H51" i="66"/>
  <c r="H52" i="66"/>
  <c r="H53" i="66"/>
  <c r="H54" i="66"/>
  <c r="H55" i="66"/>
  <c r="H56" i="66"/>
  <c r="H57" i="66"/>
  <c r="H58" i="66"/>
  <c r="H59" i="66"/>
  <c r="H60" i="66"/>
  <c r="H61" i="66"/>
  <c r="H63" i="66"/>
  <c r="H64" i="66"/>
  <c r="H65" i="66"/>
  <c r="H66" i="66"/>
  <c r="H67" i="66"/>
  <c r="H68" i="66"/>
  <c r="H69" i="66"/>
  <c r="H71" i="66"/>
  <c r="H72" i="66"/>
  <c r="H73" i="66"/>
  <c r="H74" i="66"/>
  <c r="H75" i="66"/>
  <c r="H76" i="66"/>
  <c r="H77" i="66"/>
  <c r="H78" i="66"/>
  <c r="H79" i="66"/>
  <c r="H80" i="66"/>
  <c r="H81" i="66"/>
  <c r="H83" i="66"/>
  <c r="H84" i="66"/>
  <c r="H85" i="66"/>
  <c r="H86" i="66"/>
  <c r="H88" i="66"/>
  <c r="H89" i="66"/>
  <c r="H51" i="65"/>
  <c r="H50" i="65"/>
  <c r="H49" i="65"/>
  <c r="H48" i="65"/>
  <c r="H47" i="65"/>
  <c r="H46" i="65"/>
  <c r="H45" i="65"/>
  <c r="H44" i="65"/>
  <c r="H43" i="65"/>
  <c r="H42" i="65"/>
  <c r="H30" i="65"/>
  <c r="H31" i="65"/>
  <c r="H32" i="65"/>
  <c r="H33" i="65"/>
  <c r="H34" i="65"/>
  <c r="H35" i="65"/>
  <c r="H36" i="65"/>
  <c r="H37" i="65"/>
  <c r="H38" i="65"/>
  <c r="H39" i="65"/>
  <c r="H40" i="65"/>
  <c r="H29" i="65"/>
  <c r="H10" i="65"/>
  <c r="H11" i="65"/>
  <c r="H12" i="65"/>
  <c r="H13" i="65"/>
  <c r="H14" i="65"/>
  <c r="H15" i="65"/>
  <c r="H16" i="65"/>
  <c r="H17" i="65"/>
  <c r="H18" i="65"/>
  <c r="H19" i="65"/>
  <c r="H20" i="65"/>
  <c r="H21" i="65"/>
  <c r="H22" i="65"/>
  <c r="H23" i="65"/>
  <c r="H24" i="65"/>
  <c r="H25" i="65"/>
  <c r="H26" i="65"/>
  <c r="H27" i="65"/>
  <c r="R9" i="66"/>
  <c r="S9" i="66" s="1"/>
  <c r="N9" i="66"/>
  <c r="K9" i="66"/>
  <c r="H9" i="66"/>
  <c r="R9" i="67"/>
  <c r="S9" i="67" s="1"/>
  <c r="N9" i="67"/>
  <c r="K9" i="67"/>
  <c r="H9" i="67"/>
  <c r="R9" i="68"/>
  <c r="S9" i="68" s="1"/>
  <c r="N9" i="68"/>
  <c r="K9" i="68"/>
  <c r="H9" i="68"/>
  <c r="R9" i="69"/>
  <c r="S9" i="69" s="1"/>
  <c r="N9" i="69"/>
  <c r="O9" i="69" s="1"/>
  <c r="K9" i="69"/>
  <c r="R9" i="70"/>
  <c r="S9" i="70" s="1"/>
  <c r="N9" i="70"/>
  <c r="O9" i="70" s="1"/>
  <c r="K9" i="70"/>
  <c r="L9" i="70" s="1"/>
  <c r="R9" i="71"/>
  <c r="S9" i="71" s="1"/>
  <c r="N9" i="71"/>
  <c r="K9" i="71"/>
  <c r="R9" i="72"/>
  <c r="S9" i="72" s="1"/>
  <c r="N9" i="72"/>
  <c r="K9" i="72"/>
  <c r="R9" i="73"/>
  <c r="S9" i="73" s="1"/>
  <c r="N9" i="73"/>
  <c r="K9" i="73"/>
  <c r="R9" i="74"/>
  <c r="S9" i="74" s="1"/>
  <c r="N9" i="74"/>
  <c r="K9" i="74"/>
  <c r="L9" i="74" s="1"/>
  <c r="R9" i="65"/>
  <c r="S9" i="65" s="1"/>
  <c r="N9" i="65"/>
  <c r="K9" i="65"/>
  <c r="H9" i="65"/>
  <c r="K10" i="25"/>
  <c r="N10" i="25"/>
  <c r="R10" i="25"/>
  <c r="S10" i="25" s="1"/>
  <c r="K11" i="25"/>
  <c r="N11" i="25"/>
  <c r="R11" i="25"/>
  <c r="S11" i="25" s="1"/>
  <c r="K12" i="25"/>
  <c r="N12" i="25"/>
  <c r="R12" i="25"/>
  <c r="S12" i="25" s="1"/>
  <c r="K13" i="25"/>
  <c r="N13" i="25"/>
  <c r="R13" i="25"/>
  <c r="S13" i="25" s="1"/>
  <c r="K14" i="25"/>
  <c r="N14" i="25"/>
  <c r="R14" i="25"/>
  <c r="S14" i="25" s="1"/>
  <c r="K15" i="25"/>
  <c r="N15" i="25"/>
  <c r="R15" i="25"/>
  <c r="S15" i="25" s="1"/>
  <c r="K16" i="25"/>
  <c r="N16" i="25"/>
  <c r="K17" i="25"/>
  <c r="N17" i="25"/>
  <c r="R17" i="25"/>
  <c r="S17" i="25" s="1"/>
  <c r="K18" i="25"/>
  <c r="N18" i="25"/>
  <c r="R18" i="25"/>
  <c r="S18" i="25" s="1"/>
  <c r="K19" i="25"/>
  <c r="N19" i="25"/>
  <c r="R19" i="25"/>
  <c r="S19" i="25" s="1"/>
  <c r="K20" i="25"/>
  <c r="N20" i="25"/>
  <c r="K21" i="25"/>
  <c r="N21" i="25"/>
  <c r="R21" i="25"/>
  <c r="S21" i="25" s="1"/>
  <c r="K22" i="25"/>
  <c r="N22" i="25"/>
  <c r="K23" i="25"/>
  <c r="N23" i="25"/>
  <c r="R23" i="25"/>
  <c r="S23" i="25" s="1"/>
  <c r="K24" i="25"/>
  <c r="N24" i="25"/>
  <c r="R24" i="25"/>
  <c r="S24" i="25" s="1"/>
  <c r="N26" i="25"/>
  <c r="K27" i="25"/>
  <c r="N27" i="25"/>
  <c r="K28" i="25"/>
  <c r="N28" i="25"/>
  <c r="R28" i="25"/>
  <c r="S28" i="25" s="1"/>
  <c r="K29" i="25"/>
  <c r="N29" i="25"/>
  <c r="R29" i="25"/>
  <c r="S29" i="25" s="1"/>
  <c r="K30" i="25"/>
  <c r="N30" i="25"/>
  <c r="R30" i="25"/>
  <c r="S30" i="25" s="1"/>
  <c r="N31" i="25"/>
  <c r="K32" i="25"/>
  <c r="N32" i="25"/>
  <c r="R32" i="25"/>
  <c r="S32" i="25" s="1"/>
  <c r="K33" i="25"/>
  <c r="N33" i="25"/>
  <c r="R33" i="25"/>
  <c r="S33" i="25" s="1"/>
  <c r="K34" i="25"/>
  <c r="N34" i="25"/>
  <c r="R34" i="25"/>
  <c r="S34" i="25" s="1"/>
  <c r="K35" i="25"/>
  <c r="N35" i="25"/>
  <c r="R35" i="25"/>
  <c r="S35" i="25" s="1"/>
  <c r="K36" i="25"/>
  <c r="N36" i="25"/>
  <c r="R36" i="25"/>
  <c r="S36" i="25" s="1"/>
  <c r="K37" i="25"/>
  <c r="N37" i="25"/>
  <c r="K38" i="25"/>
  <c r="N38" i="25"/>
  <c r="R38" i="25"/>
  <c r="S38" i="25" s="1"/>
  <c r="K39" i="25"/>
  <c r="N39" i="25"/>
  <c r="R39" i="25"/>
  <c r="S39" i="25" s="1"/>
  <c r="K40" i="25"/>
  <c r="N40" i="25"/>
  <c r="K41" i="25"/>
  <c r="N41" i="25"/>
  <c r="R41" i="25"/>
  <c r="S41" i="25" s="1"/>
  <c r="K42" i="25"/>
  <c r="N42" i="25"/>
  <c r="K43" i="25"/>
  <c r="N43" i="25"/>
  <c r="R43" i="25"/>
  <c r="S43" i="25" s="1"/>
  <c r="K44" i="25"/>
  <c r="N44" i="25"/>
  <c r="K45" i="25"/>
  <c r="N45" i="25"/>
  <c r="R45" i="25"/>
  <c r="S45" i="25" s="1"/>
  <c r="K46" i="25"/>
  <c r="N46" i="25"/>
  <c r="R46" i="25"/>
  <c r="S46" i="25" s="1"/>
  <c r="K47" i="25"/>
  <c r="N47" i="25"/>
  <c r="R47" i="25"/>
  <c r="S47" i="25" s="1"/>
  <c r="N48" i="25"/>
  <c r="K49" i="25"/>
  <c r="N49" i="25"/>
  <c r="R49" i="25"/>
  <c r="S49" i="25" s="1"/>
  <c r="K50" i="25"/>
  <c r="N50" i="25"/>
  <c r="R50" i="25"/>
  <c r="S50" i="25" s="1"/>
  <c r="K51" i="25"/>
  <c r="N51" i="25"/>
  <c r="R51" i="25"/>
  <c r="S51" i="25" s="1"/>
  <c r="K52" i="25"/>
  <c r="N52" i="25"/>
  <c r="R52" i="25"/>
  <c r="S52" i="25" s="1"/>
  <c r="K53" i="25"/>
  <c r="N53" i="25"/>
  <c r="K54" i="25"/>
  <c r="N54" i="25"/>
  <c r="R54" i="25"/>
  <c r="S54" i="25" s="1"/>
  <c r="K55" i="25"/>
  <c r="N55" i="25"/>
  <c r="K56" i="25"/>
  <c r="N56" i="25"/>
  <c r="R56" i="25"/>
  <c r="S56" i="25" s="1"/>
  <c r="K57" i="25"/>
  <c r="N57" i="25"/>
  <c r="R57" i="25"/>
  <c r="S57" i="25" s="1"/>
  <c r="K58" i="25"/>
  <c r="N58" i="25"/>
  <c r="K59" i="25"/>
  <c r="N59" i="25"/>
  <c r="R59" i="25"/>
  <c r="S59" i="25" s="1"/>
  <c r="K60" i="25"/>
  <c r="N60" i="25"/>
  <c r="R60" i="25"/>
  <c r="S60" i="25" s="1"/>
  <c r="N61" i="25"/>
  <c r="O61" i="25" s="1"/>
  <c r="K62" i="25"/>
  <c r="N62" i="25"/>
  <c r="R62" i="25"/>
  <c r="S62" i="25" s="1"/>
  <c r="K63" i="25"/>
  <c r="N63" i="25"/>
  <c r="R63" i="25"/>
  <c r="S63" i="25" s="1"/>
  <c r="K64" i="25"/>
  <c r="N64" i="25"/>
  <c r="R64" i="25"/>
  <c r="S64" i="25" s="1"/>
  <c r="K65" i="25"/>
  <c r="N65" i="25"/>
  <c r="R65" i="25"/>
  <c r="S65" i="25" s="1"/>
  <c r="K66" i="25"/>
  <c r="N66" i="25"/>
  <c r="R66" i="25"/>
  <c r="S66" i="25" s="1"/>
  <c r="N67" i="25"/>
  <c r="K68" i="25"/>
  <c r="N68" i="25"/>
  <c r="R68" i="25"/>
  <c r="S68" i="25" s="1"/>
  <c r="K69" i="25"/>
  <c r="N69" i="25"/>
  <c r="R69" i="25"/>
  <c r="S69" i="25" s="1"/>
  <c r="N70" i="25"/>
  <c r="K71" i="25"/>
  <c r="N71" i="25"/>
  <c r="R71" i="25"/>
  <c r="S71" i="25" s="1"/>
  <c r="K72" i="25"/>
  <c r="N72" i="25"/>
  <c r="R72" i="25"/>
  <c r="S72" i="25" s="1"/>
  <c r="K73" i="25"/>
  <c r="N73" i="25"/>
  <c r="K74" i="25"/>
  <c r="N74" i="25"/>
  <c r="R74" i="25"/>
  <c r="S74" i="25" s="1"/>
  <c r="K75" i="25"/>
  <c r="N75" i="25"/>
  <c r="R75" i="25"/>
  <c r="S75" i="25" s="1"/>
  <c r="K76" i="25"/>
  <c r="N76" i="25"/>
  <c r="K77" i="25"/>
  <c r="N77" i="25"/>
  <c r="R77" i="25"/>
  <c r="S77" i="25" s="1"/>
  <c r="N78" i="25"/>
  <c r="K79" i="25"/>
  <c r="N79" i="25"/>
  <c r="R79" i="25"/>
  <c r="S79" i="25" s="1"/>
  <c r="K80" i="25"/>
  <c r="N80" i="25"/>
  <c r="K81" i="25"/>
  <c r="N81" i="25"/>
  <c r="R81" i="25"/>
  <c r="S81" i="25" s="1"/>
  <c r="K82" i="25"/>
  <c r="N82" i="25"/>
  <c r="R82" i="25"/>
  <c r="S82" i="25" s="1"/>
  <c r="N83" i="25"/>
  <c r="K84" i="25"/>
  <c r="N84" i="25"/>
  <c r="R84" i="25"/>
  <c r="S84" i="25" s="1"/>
  <c r="K85" i="25"/>
  <c r="N85" i="25"/>
  <c r="R85" i="25"/>
  <c r="S85" i="25" s="1"/>
  <c r="N86" i="25"/>
  <c r="K87" i="25"/>
  <c r="N87" i="25"/>
  <c r="R87" i="25"/>
  <c r="S87" i="25" s="1"/>
  <c r="K88" i="25"/>
  <c r="N88" i="25"/>
  <c r="K89" i="25"/>
  <c r="N89" i="25"/>
  <c r="R89" i="25"/>
  <c r="S89" i="25" s="1"/>
  <c r="K90" i="25"/>
  <c r="N90" i="25"/>
  <c r="R90" i="25"/>
  <c r="S90" i="25" s="1"/>
  <c r="K91" i="25"/>
  <c r="N91" i="25"/>
  <c r="R91" i="25"/>
  <c r="S91" i="25" s="1"/>
  <c r="K92" i="25"/>
  <c r="N92" i="25"/>
  <c r="R92" i="25"/>
  <c r="S92" i="25" s="1"/>
  <c r="K93" i="25"/>
  <c r="N93" i="25"/>
  <c r="R93" i="25"/>
  <c r="S93" i="25" s="1"/>
  <c r="K94" i="25"/>
  <c r="N94" i="25"/>
  <c r="R94" i="25"/>
  <c r="S94" i="25" s="1"/>
  <c r="K95" i="25"/>
  <c r="N95" i="25"/>
  <c r="R95" i="25"/>
  <c r="S95" i="25" s="1"/>
  <c r="N96" i="25"/>
  <c r="K97" i="25"/>
  <c r="N97" i="25"/>
  <c r="R97" i="25"/>
  <c r="S97" i="25" s="1"/>
  <c r="K98" i="25"/>
  <c r="N98" i="25"/>
  <c r="R98" i="25"/>
  <c r="S98" i="25" s="1"/>
  <c r="K99" i="25"/>
  <c r="N99" i="25"/>
  <c r="R99" i="25"/>
  <c r="S99" i="25" s="1"/>
  <c r="K100" i="25"/>
  <c r="N100" i="25"/>
  <c r="K101" i="25"/>
  <c r="N101" i="25"/>
  <c r="R101" i="25"/>
  <c r="S101" i="25" s="1"/>
  <c r="K102" i="25"/>
  <c r="N102" i="25"/>
  <c r="R102" i="25"/>
  <c r="S102" i="25" s="1"/>
  <c r="K103" i="25"/>
  <c r="N103" i="25"/>
  <c r="R103" i="25"/>
  <c r="S103" i="25" s="1"/>
  <c r="K104" i="25"/>
  <c r="N104" i="25"/>
  <c r="N105" i="25"/>
  <c r="K106" i="25"/>
  <c r="N106" i="25"/>
  <c r="R106" i="25"/>
  <c r="S106" i="25" s="1"/>
  <c r="K107" i="25"/>
  <c r="N107" i="25"/>
  <c r="K108" i="25"/>
  <c r="N108" i="25"/>
  <c r="R108" i="25"/>
  <c r="S108" i="25" s="1"/>
  <c r="N109" i="25"/>
  <c r="O109" i="25" s="1"/>
  <c r="K110" i="25"/>
  <c r="N110" i="25"/>
  <c r="R110" i="25"/>
  <c r="S110" i="25" s="1"/>
  <c r="K111" i="25"/>
  <c r="N111" i="25"/>
  <c r="R111" i="25"/>
  <c r="S111" i="25" s="1"/>
  <c r="K112" i="25"/>
  <c r="N112" i="25"/>
  <c r="R112" i="25"/>
  <c r="S112" i="25" s="1"/>
  <c r="K113" i="25"/>
  <c r="N113" i="25"/>
  <c r="R113" i="25"/>
  <c r="S113" i="25" s="1"/>
  <c r="K114" i="25"/>
  <c r="N114" i="25"/>
  <c r="R114" i="25"/>
  <c r="S114" i="25" s="1"/>
  <c r="K115" i="25"/>
  <c r="N115" i="25"/>
  <c r="N116" i="25"/>
  <c r="K117" i="25"/>
  <c r="N117" i="25"/>
  <c r="R117" i="25"/>
  <c r="S117" i="25" s="1"/>
  <c r="K118" i="25"/>
  <c r="N118" i="25"/>
  <c r="N119" i="25"/>
  <c r="K120" i="25"/>
  <c r="N120" i="25"/>
  <c r="R120" i="25"/>
  <c r="S120" i="25" s="1"/>
  <c r="K121" i="25"/>
  <c r="N121" i="25"/>
  <c r="R121" i="25"/>
  <c r="S121" i="25" s="1"/>
  <c r="H10" i="25"/>
  <c r="H11" i="25"/>
  <c r="H12" i="25"/>
  <c r="H13" i="25"/>
  <c r="H14" i="25"/>
  <c r="H15" i="25"/>
  <c r="H16" i="25"/>
  <c r="H17" i="25"/>
  <c r="H18" i="25"/>
  <c r="H19" i="25"/>
  <c r="H20" i="25"/>
  <c r="H21" i="25"/>
  <c r="H22" i="25"/>
  <c r="H23" i="25"/>
  <c r="H24" i="25"/>
  <c r="H27" i="25"/>
  <c r="H28" i="25"/>
  <c r="H29" i="25"/>
  <c r="H30" i="25"/>
  <c r="H32" i="25"/>
  <c r="H33" i="25"/>
  <c r="H34" i="25"/>
  <c r="H35" i="25"/>
  <c r="H36" i="25"/>
  <c r="H37" i="25"/>
  <c r="H38" i="25"/>
  <c r="H39" i="25"/>
  <c r="H40" i="25"/>
  <c r="H41" i="25"/>
  <c r="H42" i="25"/>
  <c r="H43" i="25"/>
  <c r="H44" i="25"/>
  <c r="H45" i="25"/>
  <c r="H46" i="25"/>
  <c r="H47" i="25"/>
  <c r="H49" i="25"/>
  <c r="H50" i="25"/>
  <c r="H51" i="25"/>
  <c r="H52" i="25"/>
  <c r="H53" i="25"/>
  <c r="H54" i="25"/>
  <c r="H55" i="25"/>
  <c r="H56" i="25"/>
  <c r="H57" i="25"/>
  <c r="H58" i="25"/>
  <c r="H59" i="25"/>
  <c r="H60" i="25"/>
  <c r="H62" i="25"/>
  <c r="H63" i="25"/>
  <c r="H64" i="25"/>
  <c r="H65" i="25"/>
  <c r="H66" i="25"/>
  <c r="H68" i="25"/>
  <c r="H69" i="25"/>
  <c r="H71" i="25"/>
  <c r="H72" i="25"/>
  <c r="L72" i="25" s="1"/>
  <c r="H73" i="25"/>
  <c r="H74" i="25"/>
  <c r="H75" i="25"/>
  <c r="H76" i="25"/>
  <c r="H77" i="25"/>
  <c r="H79" i="25"/>
  <c r="H80" i="25"/>
  <c r="H81" i="25"/>
  <c r="H82" i="25"/>
  <c r="H84" i="25"/>
  <c r="H85" i="25"/>
  <c r="H87" i="25"/>
  <c r="H88" i="25"/>
  <c r="H89" i="25"/>
  <c r="H90" i="25"/>
  <c r="H91" i="25"/>
  <c r="H92" i="25"/>
  <c r="H93" i="25"/>
  <c r="H94" i="25"/>
  <c r="H95" i="25"/>
  <c r="H97" i="25"/>
  <c r="H98" i="25"/>
  <c r="H99" i="25"/>
  <c r="H100" i="25"/>
  <c r="H101" i="25"/>
  <c r="H102" i="25"/>
  <c r="H103" i="25"/>
  <c r="H104" i="25"/>
  <c r="H106" i="25"/>
  <c r="H107" i="25"/>
  <c r="H108" i="25"/>
  <c r="H110" i="25"/>
  <c r="H111" i="25"/>
  <c r="H112" i="25"/>
  <c r="H113" i="25"/>
  <c r="H114" i="25"/>
  <c r="O114" i="25" s="1"/>
  <c r="H115" i="25"/>
  <c r="H117" i="25"/>
  <c r="H118" i="25"/>
  <c r="H120" i="25"/>
  <c r="H121" i="25"/>
  <c r="J1" i="74"/>
  <c r="B2" i="74"/>
  <c r="D7" i="74" s="1"/>
  <c r="K7" i="74" s="1"/>
  <c r="J1" i="73"/>
  <c r="B2" i="73"/>
  <c r="D7" i="73" s="1"/>
  <c r="B2" i="67"/>
  <c r="D7" i="67" s="1"/>
  <c r="K7" i="67" s="1"/>
  <c r="B2" i="69"/>
  <c r="D7" i="69" s="1"/>
  <c r="K7" i="69" s="1"/>
  <c r="J1" i="72"/>
  <c r="J1" i="71"/>
  <c r="J1" i="25"/>
  <c r="J1" i="65"/>
  <c r="J1" i="66"/>
  <c r="J1" i="67"/>
  <c r="J1" i="68"/>
  <c r="J1" i="69"/>
  <c r="AC10" i="74"/>
  <c r="AF10" i="74"/>
  <c r="AC11" i="74"/>
  <c r="AF11" i="74"/>
  <c r="AJ11" i="74"/>
  <c r="AK11" i="74" s="1"/>
  <c r="AC12" i="74"/>
  <c r="AF12" i="74"/>
  <c r="AC13" i="74"/>
  <c r="AF13" i="74"/>
  <c r="AJ13" i="74"/>
  <c r="AK13" i="74" s="1"/>
  <c r="AC14" i="74"/>
  <c r="AF14" i="74"/>
  <c r="AC15" i="74"/>
  <c r="AF15" i="74"/>
  <c r="AJ15" i="74"/>
  <c r="AK15" i="74" s="1"/>
  <c r="AC16" i="74"/>
  <c r="AF16" i="74"/>
  <c r="AJ16" i="74"/>
  <c r="AK16" i="74" s="1"/>
  <c r="AC17" i="74"/>
  <c r="AF17" i="74"/>
  <c r="AC18" i="74"/>
  <c r="AD18" i="74"/>
  <c r="AF18" i="74"/>
  <c r="AJ18" i="74"/>
  <c r="AK18" i="74" s="1"/>
  <c r="AC19" i="74"/>
  <c r="AF19" i="74"/>
  <c r="AJ19" i="74"/>
  <c r="AK19" i="74" s="1"/>
  <c r="AC20" i="74"/>
  <c r="AF20" i="74"/>
  <c r="AJ20" i="74"/>
  <c r="AK20" i="74" s="1"/>
  <c r="AC21" i="74"/>
  <c r="AD21" i="74" s="1"/>
  <c r="AF21" i="74"/>
  <c r="AC22" i="74"/>
  <c r="AF22" i="74"/>
  <c r="AJ22" i="74"/>
  <c r="AK22" i="74" s="1"/>
  <c r="AC23" i="74"/>
  <c r="AF23" i="74"/>
  <c r="AJ23" i="74"/>
  <c r="AK23" i="74" s="1"/>
  <c r="N10" i="74"/>
  <c r="N11" i="74"/>
  <c r="R11" i="74"/>
  <c r="S11" i="74" s="1"/>
  <c r="N12" i="74"/>
  <c r="N13" i="74"/>
  <c r="R13" i="74"/>
  <c r="S13" i="74" s="1"/>
  <c r="N14" i="74"/>
  <c r="N15" i="74"/>
  <c r="R15" i="74"/>
  <c r="S15" i="74" s="1"/>
  <c r="N16" i="74"/>
  <c r="R16" i="74"/>
  <c r="S16" i="74" s="1"/>
  <c r="N17" i="74"/>
  <c r="N18" i="74"/>
  <c r="R18" i="74"/>
  <c r="S18" i="74" s="1"/>
  <c r="N19" i="74"/>
  <c r="R19" i="74"/>
  <c r="S19" i="74" s="1"/>
  <c r="N20" i="74"/>
  <c r="O20" i="74" s="1"/>
  <c r="R20" i="74"/>
  <c r="S20" i="74" s="1"/>
  <c r="N21" i="74"/>
  <c r="N22" i="74"/>
  <c r="R22" i="74"/>
  <c r="S22" i="74" s="1"/>
  <c r="N23" i="74"/>
  <c r="R23" i="74"/>
  <c r="S23" i="74" s="1"/>
  <c r="AC10" i="73"/>
  <c r="AD10" i="73" s="1"/>
  <c r="AF10" i="73"/>
  <c r="AC11" i="73"/>
  <c r="AF11" i="73"/>
  <c r="AC12" i="73"/>
  <c r="AF12" i="73"/>
  <c r="AC13" i="73"/>
  <c r="AD13" i="73" s="1"/>
  <c r="AF13" i="73"/>
  <c r="AC14" i="73"/>
  <c r="AD14" i="73" s="1"/>
  <c r="AF14" i="73"/>
  <c r="AC15" i="73"/>
  <c r="AF15" i="73"/>
  <c r="AC16" i="73"/>
  <c r="AF16" i="73"/>
  <c r="AC17" i="73"/>
  <c r="AF17" i="73"/>
  <c r="AC18" i="73"/>
  <c r="AF18" i="73"/>
  <c r="AC19" i="73"/>
  <c r="AF19" i="73"/>
  <c r="AC20" i="73"/>
  <c r="AF20" i="73"/>
  <c r="AC21" i="73"/>
  <c r="AF21" i="73"/>
  <c r="AC22" i="73"/>
  <c r="AD22" i="73" s="1"/>
  <c r="AF22" i="73"/>
  <c r="AC23" i="73"/>
  <c r="AF23" i="73"/>
  <c r="AC24" i="73"/>
  <c r="AF24" i="73"/>
  <c r="AC25" i="73"/>
  <c r="AD25" i="73" s="1"/>
  <c r="AF25" i="73"/>
  <c r="AG25" i="73" s="1"/>
  <c r="AC26" i="73"/>
  <c r="AF26" i="73"/>
  <c r="AC27" i="73"/>
  <c r="AF27" i="73"/>
  <c r="N10" i="73"/>
  <c r="N11" i="73"/>
  <c r="N12" i="73"/>
  <c r="N13" i="73"/>
  <c r="N14" i="73"/>
  <c r="N15" i="73"/>
  <c r="N16" i="73"/>
  <c r="N17" i="73"/>
  <c r="N18" i="73"/>
  <c r="N19" i="73"/>
  <c r="N20" i="73"/>
  <c r="N21" i="73"/>
  <c r="N22" i="73"/>
  <c r="N23" i="73"/>
  <c r="N24" i="73"/>
  <c r="N25" i="73"/>
  <c r="N26" i="73"/>
  <c r="N27" i="73"/>
  <c r="AC10" i="72"/>
  <c r="AF10" i="72"/>
  <c r="AG10" i="72" s="1"/>
  <c r="AJ10" i="72"/>
  <c r="AK10" i="72" s="1"/>
  <c r="AC11" i="72"/>
  <c r="AF11" i="72"/>
  <c r="AJ11" i="72"/>
  <c r="AK11" i="72" s="1"/>
  <c r="AC12" i="72"/>
  <c r="AD12" i="72" s="1"/>
  <c r="AF12" i="72"/>
  <c r="AJ12" i="72"/>
  <c r="AK12" i="72" s="1"/>
  <c r="AC13" i="72"/>
  <c r="AF13" i="72"/>
  <c r="AJ13" i="72"/>
  <c r="AK13" i="72" s="1"/>
  <c r="AC14" i="72"/>
  <c r="AF14" i="72"/>
  <c r="AG14" i="72" s="1"/>
  <c r="N14" i="72"/>
  <c r="N10" i="72"/>
  <c r="R10" i="72"/>
  <c r="S10" i="72" s="1"/>
  <c r="N11" i="72"/>
  <c r="R11" i="72"/>
  <c r="S11" i="72" s="1"/>
  <c r="N12" i="72"/>
  <c r="R12" i="72"/>
  <c r="S12" i="72" s="1"/>
  <c r="N13" i="72"/>
  <c r="R13" i="72"/>
  <c r="S13" i="72" s="1"/>
  <c r="AC10" i="71"/>
  <c r="AD10" i="71" s="1"/>
  <c r="AF10" i="71"/>
  <c r="AJ10" i="71"/>
  <c r="AK10" i="71" s="1"/>
  <c r="AC11" i="71"/>
  <c r="AF11" i="71"/>
  <c r="AJ11" i="71"/>
  <c r="AK11" i="71" s="1"/>
  <c r="AC12" i="71"/>
  <c r="AD12" i="71" s="1"/>
  <c r="AF12" i="71"/>
  <c r="AJ12" i="71"/>
  <c r="AK12" i="71" s="1"/>
  <c r="AC13" i="71"/>
  <c r="AF13" i="71"/>
  <c r="AJ13" i="71"/>
  <c r="AK13" i="71" s="1"/>
  <c r="AC14" i="71"/>
  <c r="AF14" i="71"/>
  <c r="AC15" i="71"/>
  <c r="AD15" i="71" s="1"/>
  <c r="AF15" i="71"/>
  <c r="AJ15" i="71"/>
  <c r="AK15" i="71" s="1"/>
  <c r="AC16" i="71"/>
  <c r="AF16" i="71"/>
  <c r="AJ16" i="71"/>
  <c r="AK16" i="71" s="1"/>
  <c r="N10" i="71"/>
  <c r="R10" i="71"/>
  <c r="S10" i="71" s="1"/>
  <c r="N11" i="71"/>
  <c r="R11" i="71"/>
  <c r="S11" i="71" s="1"/>
  <c r="N12" i="71"/>
  <c r="R12" i="71"/>
  <c r="S12" i="71" s="1"/>
  <c r="N13" i="71"/>
  <c r="R13" i="71"/>
  <c r="S13" i="71" s="1"/>
  <c r="N14" i="71"/>
  <c r="N15" i="71"/>
  <c r="O15" i="71" s="1"/>
  <c r="R15" i="71"/>
  <c r="S15" i="71" s="1"/>
  <c r="N16" i="71"/>
  <c r="O16" i="71" s="1"/>
  <c r="R16" i="71"/>
  <c r="S16" i="71" s="1"/>
  <c r="AC10" i="70"/>
  <c r="AF10" i="70"/>
  <c r="AJ10" i="70"/>
  <c r="AK10" i="70" s="1"/>
  <c r="AC11" i="70"/>
  <c r="AF11" i="70"/>
  <c r="AC12" i="70"/>
  <c r="AD12" i="70" s="1"/>
  <c r="AF12" i="70"/>
  <c r="AJ12" i="70"/>
  <c r="AK12" i="70" s="1"/>
  <c r="AC13" i="70"/>
  <c r="AF13" i="70"/>
  <c r="AJ13" i="70"/>
  <c r="AK13" i="70" s="1"/>
  <c r="AC14" i="70"/>
  <c r="AF14" i="70"/>
  <c r="AJ14" i="70"/>
  <c r="AK14" i="70" s="1"/>
  <c r="AC15" i="70"/>
  <c r="AF15" i="70"/>
  <c r="AJ15" i="70"/>
  <c r="AK15" i="70" s="1"/>
  <c r="AC16" i="70"/>
  <c r="AF16" i="70"/>
  <c r="AJ16" i="70"/>
  <c r="AK16" i="70" s="1"/>
  <c r="AC17" i="70"/>
  <c r="AF17" i="70"/>
  <c r="AJ17" i="70"/>
  <c r="AK17" i="70" s="1"/>
  <c r="AC18" i="70"/>
  <c r="AF18" i="70"/>
  <c r="AC19" i="70"/>
  <c r="AF19" i="70"/>
  <c r="AJ19" i="70"/>
  <c r="AK19" i="70" s="1"/>
  <c r="AC20" i="70"/>
  <c r="AF20" i="70"/>
  <c r="AC21" i="70"/>
  <c r="AF21" i="70"/>
  <c r="AJ21" i="70"/>
  <c r="AK21" i="70" s="1"/>
  <c r="AC22" i="70"/>
  <c r="AF22" i="70"/>
  <c r="AJ22" i="70"/>
  <c r="AK22" i="70" s="1"/>
  <c r="AC23" i="70"/>
  <c r="AF23" i="70"/>
  <c r="AJ23" i="70"/>
  <c r="AK23" i="70" s="1"/>
  <c r="AC24" i="70"/>
  <c r="AF24" i="70"/>
  <c r="AJ24" i="70"/>
  <c r="AK24" i="70" s="1"/>
  <c r="AC25" i="70"/>
  <c r="AF25" i="70"/>
  <c r="AC26" i="70"/>
  <c r="AF26" i="70"/>
  <c r="AJ26" i="70"/>
  <c r="AK26" i="70" s="1"/>
  <c r="AC27" i="70"/>
  <c r="AF27" i="70"/>
  <c r="AJ27" i="70"/>
  <c r="AK27" i="70" s="1"/>
  <c r="AC28" i="70"/>
  <c r="AF28" i="70"/>
  <c r="AC29" i="70"/>
  <c r="AF29" i="70"/>
  <c r="AJ29" i="70"/>
  <c r="AK29" i="70" s="1"/>
  <c r="AC30" i="70"/>
  <c r="AF30" i="70"/>
  <c r="AC31" i="70"/>
  <c r="AF31" i="70"/>
  <c r="AJ31" i="70"/>
  <c r="AK31" i="70" s="1"/>
  <c r="N10" i="70"/>
  <c r="R10" i="70"/>
  <c r="S10" i="70" s="1"/>
  <c r="N11" i="70"/>
  <c r="N12" i="70"/>
  <c r="R12" i="70"/>
  <c r="S12" i="70" s="1"/>
  <c r="N13" i="70"/>
  <c r="R13" i="70"/>
  <c r="S13" i="70" s="1"/>
  <c r="N14" i="70"/>
  <c r="R14" i="70"/>
  <c r="S14" i="70" s="1"/>
  <c r="N15" i="70"/>
  <c r="R15" i="70"/>
  <c r="S15" i="70" s="1"/>
  <c r="N16" i="70"/>
  <c r="R16" i="70"/>
  <c r="S16" i="70" s="1"/>
  <c r="N17" i="70"/>
  <c r="R17" i="70"/>
  <c r="S17" i="70" s="1"/>
  <c r="N18" i="70"/>
  <c r="N19" i="70"/>
  <c r="R19" i="70"/>
  <c r="S19" i="70" s="1"/>
  <c r="N20" i="70"/>
  <c r="N21" i="70"/>
  <c r="R21" i="70"/>
  <c r="S21" i="70" s="1"/>
  <c r="N22" i="70"/>
  <c r="R22" i="70"/>
  <c r="S22" i="70" s="1"/>
  <c r="N23" i="70"/>
  <c r="R23" i="70"/>
  <c r="S23" i="70" s="1"/>
  <c r="N24" i="70"/>
  <c r="R24" i="70"/>
  <c r="S24" i="70" s="1"/>
  <c r="N25" i="70"/>
  <c r="N26" i="70"/>
  <c r="R26" i="70"/>
  <c r="S26" i="70" s="1"/>
  <c r="N27" i="70"/>
  <c r="R27" i="70"/>
  <c r="S27" i="70" s="1"/>
  <c r="N28" i="70"/>
  <c r="N29" i="70"/>
  <c r="R29" i="70"/>
  <c r="S29" i="70" s="1"/>
  <c r="N30" i="70"/>
  <c r="N31" i="70"/>
  <c r="R31" i="70"/>
  <c r="S31" i="70" s="1"/>
  <c r="N10" i="69"/>
  <c r="AC10" i="69"/>
  <c r="AF10" i="69"/>
  <c r="N11" i="69"/>
  <c r="R11" i="69"/>
  <c r="S11" i="69" s="1"/>
  <c r="AC11" i="69"/>
  <c r="AF11" i="69"/>
  <c r="AJ11" i="69"/>
  <c r="AK11" i="69" s="1"/>
  <c r="N12" i="69"/>
  <c r="AC12" i="69"/>
  <c r="AF12" i="69"/>
  <c r="N13" i="69"/>
  <c r="R13" i="69"/>
  <c r="S13" i="69" s="1"/>
  <c r="AC13" i="69"/>
  <c r="AF13" i="69"/>
  <c r="AJ13" i="69"/>
  <c r="AK13" i="69" s="1"/>
  <c r="N14" i="69"/>
  <c r="AC14" i="69"/>
  <c r="AF14" i="69"/>
  <c r="N15" i="69"/>
  <c r="R15" i="69"/>
  <c r="S15" i="69" s="1"/>
  <c r="AC15" i="69"/>
  <c r="AF15" i="69"/>
  <c r="AJ15" i="69"/>
  <c r="AK15" i="69" s="1"/>
  <c r="N16" i="69"/>
  <c r="R16" i="69"/>
  <c r="S16" i="69" s="1"/>
  <c r="AC16" i="69"/>
  <c r="AF16" i="69"/>
  <c r="AJ16" i="69"/>
  <c r="AK16" i="69" s="1"/>
  <c r="N17" i="69"/>
  <c r="R17" i="69"/>
  <c r="S17" i="69" s="1"/>
  <c r="AC17" i="69"/>
  <c r="AF17" i="69"/>
  <c r="AJ17" i="69"/>
  <c r="AK17" i="69" s="1"/>
  <c r="N18" i="69"/>
  <c r="R18" i="69"/>
  <c r="S18" i="69" s="1"/>
  <c r="AC18" i="69"/>
  <c r="AF18" i="69"/>
  <c r="AJ18" i="69"/>
  <c r="AK18" i="69" s="1"/>
  <c r="N19" i="69"/>
  <c r="R19" i="69"/>
  <c r="S19" i="69" s="1"/>
  <c r="AC19" i="69"/>
  <c r="AF19" i="69"/>
  <c r="AJ19" i="69"/>
  <c r="AK19" i="69" s="1"/>
  <c r="N20" i="69"/>
  <c r="R20" i="69"/>
  <c r="S20" i="69" s="1"/>
  <c r="AC20" i="69"/>
  <c r="AF20" i="69"/>
  <c r="AJ20" i="69"/>
  <c r="AK20" i="69" s="1"/>
  <c r="N21" i="69"/>
  <c r="R21" i="69"/>
  <c r="S21" i="69" s="1"/>
  <c r="AC21" i="69"/>
  <c r="AF21" i="69"/>
  <c r="AJ21" i="69"/>
  <c r="AK21" i="69" s="1"/>
  <c r="N22" i="69"/>
  <c r="R22" i="69"/>
  <c r="S22" i="69" s="1"/>
  <c r="AC22" i="69"/>
  <c r="AF22" i="69"/>
  <c r="AJ22" i="69"/>
  <c r="AK22" i="69" s="1"/>
  <c r="N23" i="69"/>
  <c r="AC23" i="69"/>
  <c r="AF23" i="69"/>
  <c r="N24" i="69"/>
  <c r="R24" i="69"/>
  <c r="S24" i="69" s="1"/>
  <c r="AC24" i="69"/>
  <c r="AF24" i="69"/>
  <c r="AJ24" i="69"/>
  <c r="AK24" i="69" s="1"/>
  <c r="N25" i="69"/>
  <c r="R25" i="69"/>
  <c r="S25" i="69" s="1"/>
  <c r="AC25" i="69"/>
  <c r="AF25" i="69"/>
  <c r="AJ25" i="69"/>
  <c r="AK25" i="69" s="1"/>
  <c r="N26" i="69"/>
  <c r="AC26" i="69"/>
  <c r="AF26" i="69"/>
  <c r="N27" i="69"/>
  <c r="R27" i="69"/>
  <c r="S27" i="69" s="1"/>
  <c r="AC27" i="69"/>
  <c r="AF27" i="69"/>
  <c r="AJ27" i="69"/>
  <c r="AK27" i="69" s="1"/>
  <c r="N28" i="69"/>
  <c r="R28" i="69"/>
  <c r="S28" i="69" s="1"/>
  <c r="AC28" i="69"/>
  <c r="AF28" i="69"/>
  <c r="AJ28" i="69"/>
  <c r="AK28" i="69" s="1"/>
  <c r="N29" i="69"/>
  <c r="AC29" i="69"/>
  <c r="AF29" i="69"/>
  <c r="N30" i="69"/>
  <c r="R30" i="69"/>
  <c r="S30" i="69" s="1"/>
  <c r="AC30" i="69"/>
  <c r="AF30" i="69"/>
  <c r="AJ30" i="69"/>
  <c r="AK30" i="69" s="1"/>
  <c r="N31" i="69"/>
  <c r="R31" i="69"/>
  <c r="S31" i="69" s="1"/>
  <c r="AC31" i="69"/>
  <c r="AF31" i="69"/>
  <c r="AJ31" i="69"/>
  <c r="AK31" i="69" s="1"/>
  <c r="N32" i="69"/>
  <c r="AC32" i="69"/>
  <c r="AF32" i="69"/>
  <c r="N33" i="69"/>
  <c r="R33" i="69"/>
  <c r="S33" i="69" s="1"/>
  <c r="AC33" i="69"/>
  <c r="AF33" i="69"/>
  <c r="AJ33" i="69"/>
  <c r="AK33" i="69" s="1"/>
  <c r="N34" i="69"/>
  <c r="AC34" i="69"/>
  <c r="AF34" i="69"/>
  <c r="N35" i="69"/>
  <c r="R35" i="69"/>
  <c r="S35" i="69" s="1"/>
  <c r="AC35" i="69"/>
  <c r="AF35" i="69"/>
  <c r="AJ35" i="69"/>
  <c r="AK35" i="69" s="1"/>
  <c r="N36" i="69"/>
  <c r="R36" i="69"/>
  <c r="S36" i="69" s="1"/>
  <c r="AC36" i="69"/>
  <c r="AF36" i="69"/>
  <c r="AJ36" i="69"/>
  <c r="AK36" i="69" s="1"/>
  <c r="N37" i="69"/>
  <c r="AC37" i="69"/>
  <c r="AF37" i="69"/>
  <c r="N38" i="69"/>
  <c r="AC38" i="69"/>
  <c r="AF38" i="69"/>
  <c r="N39" i="69"/>
  <c r="R39" i="69"/>
  <c r="S39" i="69" s="1"/>
  <c r="AC39" i="69"/>
  <c r="AF39" i="69"/>
  <c r="AJ39" i="69"/>
  <c r="AK39" i="69" s="1"/>
  <c r="N40" i="69"/>
  <c r="R40" i="69"/>
  <c r="S40" i="69" s="1"/>
  <c r="AC40" i="69"/>
  <c r="AF40" i="69"/>
  <c r="AJ40" i="69"/>
  <c r="AK40" i="69" s="1"/>
  <c r="N41" i="69"/>
  <c r="R41" i="69"/>
  <c r="S41" i="69" s="1"/>
  <c r="AC41" i="69"/>
  <c r="AF41" i="69"/>
  <c r="AJ41" i="69"/>
  <c r="AK41" i="69" s="1"/>
  <c r="N42" i="69"/>
  <c r="AC42" i="69"/>
  <c r="AF42" i="69"/>
  <c r="N43" i="69"/>
  <c r="R43" i="69"/>
  <c r="S43" i="69" s="1"/>
  <c r="AC43" i="69"/>
  <c r="AF43" i="69"/>
  <c r="AJ43" i="69"/>
  <c r="AK43" i="69" s="1"/>
  <c r="N44" i="69"/>
  <c r="AC44" i="69"/>
  <c r="AF44" i="69"/>
  <c r="N45" i="69"/>
  <c r="AC45" i="69"/>
  <c r="AF45" i="69"/>
  <c r="N46" i="69"/>
  <c r="R46" i="69"/>
  <c r="S46" i="69" s="1"/>
  <c r="AC46" i="69"/>
  <c r="AF46" i="69"/>
  <c r="AJ46" i="69"/>
  <c r="AK46" i="69" s="1"/>
  <c r="N47" i="69"/>
  <c r="R47" i="69"/>
  <c r="S47" i="69" s="1"/>
  <c r="AC47" i="69"/>
  <c r="AF47" i="69"/>
  <c r="AJ47" i="69"/>
  <c r="AK47" i="69" s="1"/>
  <c r="N48" i="69"/>
  <c r="AC48" i="69"/>
  <c r="AF48" i="69"/>
  <c r="N49" i="69"/>
  <c r="R49" i="69"/>
  <c r="S49" i="69" s="1"/>
  <c r="AC49" i="69"/>
  <c r="AF49" i="69"/>
  <c r="AJ49" i="69"/>
  <c r="AK49" i="69" s="1"/>
  <c r="N50" i="69"/>
  <c r="AC50" i="69"/>
  <c r="AF50" i="69"/>
  <c r="N51" i="69"/>
  <c r="R51" i="69"/>
  <c r="S51" i="69" s="1"/>
  <c r="AC51" i="69"/>
  <c r="AF51" i="69"/>
  <c r="AJ51" i="69"/>
  <c r="AK51" i="69" s="1"/>
  <c r="N52" i="69"/>
  <c r="AC52" i="69"/>
  <c r="AF52" i="69"/>
  <c r="N53" i="69"/>
  <c r="R53" i="69"/>
  <c r="S53" i="69" s="1"/>
  <c r="AC53" i="69"/>
  <c r="AF53" i="69"/>
  <c r="AJ53" i="69"/>
  <c r="AK53" i="69" s="1"/>
  <c r="N54" i="69"/>
  <c r="R54" i="69"/>
  <c r="S54" i="69" s="1"/>
  <c r="AC54" i="69"/>
  <c r="AF54" i="69"/>
  <c r="AJ54" i="69"/>
  <c r="AK54" i="69" s="1"/>
  <c r="N55" i="69"/>
  <c r="R55" i="69"/>
  <c r="S55" i="69" s="1"/>
  <c r="AC55" i="69"/>
  <c r="AF55" i="69"/>
  <c r="AJ55" i="69"/>
  <c r="AK55" i="69" s="1"/>
  <c r="N56" i="69"/>
  <c r="AC56" i="69"/>
  <c r="AF56" i="69"/>
  <c r="N57" i="69"/>
  <c r="R57" i="69"/>
  <c r="S57" i="69" s="1"/>
  <c r="AC57" i="69"/>
  <c r="AF57" i="69"/>
  <c r="AJ57" i="69"/>
  <c r="AK57" i="69" s="1"/>
  <c r="N58" i="69"/>
  <c r="AC58" i="69"/>
  <c r="AF58" i="69"/>
  <c r="N59" i="69"/>
  <c r="R59" i="69"/>
  <c r="S59" i="69" s="1"/>
  <c r="AC59" i="69"/>
  <c r="AD59" i="69" s="1"/>
  <c r="AF59" i="69"/>
  <c r="AJ59" i="69"/>
  <c r="AK59" i="69" s="1"/>
  <c r="N60" i="69"/>
  <c r="R60" i="69"/>
  <c r="S60" i="69" s="1"/>
  <c r="AC60" i="69"/>
  <c r="AF60" i="69"/>
  <c r="AJ60" i="69"/>
  <c r="AK60" i="69" s="1"/>
  <c r="N61" i="69"/>
  <c r="AC61" i="69"/>
  <c r="AF61" i="69"/>
  <c r="N62" i="69"/>
  <c r="AC62" i="69"/>
  <c r="AF62" i="69"/>
  <c r="N63" i="69"/>
  <c r="R63" i="69"/>
  <c r="S63" i="69" s="1"/>
  <c r="AC63" i="69"/>
  <c r="AF63" i="69"/>
  <c r="AJ63" i="69"/>
  <c r="AK63" i="69" s="1"/>
  <c r="N64" i="69"/>
  <c r="AC64" i="69"/>
  <c r="AF64" i="69"/>
  <c r="N65" i="69"/>
  <c r="R65" i="69"/>
  <c r="S65" i="69" s="1"/>
  <c r="AC65" i="69"/>
  <c r="AF65" i="69"/>
  <c r="AJ65" i="69"/>
  <c r="AK65" i="69" s="1"/>
  <c r="N66" i="69"/>
  <c r="AC66" i="69"/>
  <c r="AF66" i="69"/>
  <c r="N67" i="69"/>
  <c r="R67" i="69"/>
  <c r="S67" i="69" s="1"/>
  <c r="AC67" i="69"/>
  <c r="AF67" i="69"/>
  <c r="AJ67" i="69"/>
  <c r="AK67" i="69" s="1"/>
  <c r="N68" i="69"/>
  <c r="R68" i="69"/>
  <c r="S68" i="69" s="1"/>
  <c r="AC68" i="69"/>
  <c r="AF68" i="69"/>
  <c r="AJ68" i="69"/>
  <c r="AK68" i="69" s="1"/>
  <c r="N69" i="69"/>
  <c r="R69" i="69"/>
  <c r="S69" i="69" s="1"/>
  <c r="AC69" i="69"/>
  <c r="AF69" i="69"/>
  <c r="AJ69" i="69"/>
  <c r="AK69" i="69" s="1"/>
  <c r="N70" i="69"/>
  <c r="AC70" i="69"/>
  <c r="AF70" i="69"/>
  <c r="N71" i="69"/>
  <c r="R71" i="69"/>
  <c r="S71" i="69" s="1"/>
  <c r="AC71" i="69"/>
  <c r="AF71" i="69"/>
  <c r="AJ71" i="69"/>
  <c r="AK71" i="69" s="1"/>
  <c r="N72" i="69"/>
  <c r="R72" i="69"/>
  <c r="S72" i="69" s="1"/>
  <c r="AC72" i="69"/>
  <c r="AF72" i="69"/>
  <c r="AJ72" i="69"/>
  <c r="AK72" i="69" s="1"/>
  <c r="N73" i="69"/>
  <c r="R73" i="69"/>
  <c r="S73" i="69" s="1"/>
  <c r="AC73" i="69"/>
  <c r="AF73" i="69"/>
  <c r="AJ73" i="69"/>
  <c r="AK73" i="69" s="1"/>
  <c r="H8" i="68"/>
  <c r="B2" i="68"/>
  <c r="V7" i="68" s="1"/>
  <c r="AC7" i="68" s="1"/>
  <c r="AJ9" i="67"/>
  <c r="AK9" i="67" s="1"/>
  <c r="AF9" i="67"/>
  <c r="AC9" i="67"/>
  <c r="AF99" i="68"/>
  <c r="AC99" i="68"/>
  <c r="N99" i="68"/>
  <c r="AF96" i="68"/>
  <c r="AC96" i="68"/>
  <c r="N96" i="68"/>
  <c r="AF94" i="68"/>
  <c r="AC94" i="68"/>
  <c r="N94" i="68"/>
  <c r="AF92" i="68"/>
  <c r="AC92" i="68"/>
  <c r="N92" i="68"/>
  <c r="AF79" i="68"/>
  <c r="AC79" i="68"/>
  <c r="N79" i="68"/>
  <c r="N23" i="68"/>
  <c r="N24" i="68"/>
  <c r="AC23" i="68"/>
  <c r="AF23" i="68"/>
  <c r="AC24" i="68"/>
  <c r="AF24" i="68"/>
  <c r="N30" i="68"/>
  <c r="AC30" i="68"/>
  <c r="AF30" i="68"/>
  <c r="N31" i="68"/>
  <c r="AC31" i="68"/>
  <c r="AF31" i="68"/>
  <c r="N32" i="68"/>
  <c r="AC32" i="68"/>
  <c r="AF32" i="68"/>
  <c r="N33" i="68"/>
  <c r="AC33" i="68"/>
  <c r="AF33" i="68"/>
  <c r="N34" i="68"/>
  <c r="AC34" i="68"/>
  <c r="AF34" i="68"/>
  <c r="N35" i="68"/>
  <c r="AC35" i="68"/>
  <c r="AF35" i="68"/>
  <c r="N36" i="68"/>
  <c r="AC36" i="68"/>
  <c r="AF36" i="68"/>
  <c r="N37" i="68"/>
  <c r="AC37" i="68"/>
  <c r="AF37" i="68"/>
  <c r="N38" i="68"/>
  <c r="AC38" i="68"/>
  <c r="AF38" i="68"/>
  <c r="N39" i="68"/>
  <c r="AC39" i="68"/>
  <c r="AF39" i="68"/>
  <c r="N40" i="68"/>
  <c r="AC40" i="68"/>
  <c r="AF40" i="68"/>
  <c r="N41" i="68"/>
  <c r="AC41" i="68"/>
  <c r="AF41" i="68"/>
  <c r="N42" i="68"/>
  <c r="AC42" i="68"/>
  <c r="AF42" i="68"/>
  <c r="N43" i="68"/>
  <c r="AC43" i="68"/>
  <c r="AF43" i="68"/>
  <c r="N44" i="68"/>
  <c r="AC44" i="68"/>
  <c r="AF44" i="68"/>
  <c r="N45" i="68"/>
  <c r="AC45" i="68"/>
  <c r="AF45" i="68"/>
  <c r="N46" i="68"/>
  <c r="AC46" i="68"/>
  <c r="AF46" i="68"/>
  <c r="N47" i="68"/>
  <c r="AC47" i="68"/>
  <c r="AF47" i="68"/>
  <c r="N48" i="68"/>
  <c r="AC48" i="68"/>
  <c r="AF48" i="68"/>
  <c r="N49" i="68"/>
  <c r="AC49" i="68"/>
  <c r="AF49" i="68"/>
  <c r="N50" i="68"/>
  <c r="AC50" i="68"/>
  <c r="AF50" i="68"/>
  <c r="N51" i="68"/>
  <c r="AC51" i="68"/>
  <c r="AF51" i="68"/>
  <c r="N52" i="68"/>
  <c r="AC52" i="68"/>
  <c r="AF52" i="68"/>
  <c r="N53" i="68"/>
  <c r="AC53" i="68"/>
  <c r="AF53" i="68"/>
  <c r="N54" i="68"/>
  <c r="AC54" i="68"/>
  <c r="AF54" i="68"/>
  <c r="N55" i="68"/>
  <c r="AC55" i="68"/>
  <c r="AF55" i="68"/>
  <c r="N56" i="68"/>
  <c r="AC56" i="68"/>
  <c r="AF56" i="68"/>
  <c r="N57" i="68"/>
  <c r="AC57" i="68"/>
  <c r="AF57" i="68"/>
  <c r="N58" i="68"/>
  <c r="AC58" i="68"/>
  <c r="AF58" i="68"/>
  <c r="N59" i="68"/>
  <c r="AC59" i="68"/>
  <c r="AF59" i="68"/>
  <c r="N60" i="68"/>
  <c r="AC60" i="68"/>
  <c r="AF60" i="68"/>
  <c r="N61" i="68"/>
  <c r="AC61" i="68"/>
  <c r="AF61" i="68"/>
  <c r="N62" i="68"/>
  <c r="AC62" i="68"/>
  <c r="AF62" i="68"/>
  <c r="N63" i="68"/>
  <c r="AC63" i="68"/>
  <c r="AF63" i="68"/>
  <c r="N64" i="68"/>
  <c r="AC64" i="68"/>
  <c r="AF64" i="68"/>
  <c r="N65" i="68"/>
  <c r="AC65" i="68"/>
  <c r="AF65" i="68"/>
  <c r="N66" i="68"/>
  <c r="AC66" i="68"/>
  <c r="AF66" i="68"/>
  <c r="N67" i="68"/>
  <c r="AC67" i="68"/>
  <c r="AF67" i="68"/>
  <c r="N68" i="68"/>
  <c r="AC68" i="68"/>
  <c r="AF68" i="68"/>
  <c r="N69" i="68"/>
  <c r="AC69" i="68"/>
  <c r="AF69" i="68"/>
  <c r="N70" i="68"/>
  <c r="AC70" i="68"/>
  <c r="AF70" i="68"/>
  <c r="N71" i="68"/>
  <c r="AC71" i="68"/>
  <c r="AF71" i="68"/>
  <c r="AJ100" i="68"/>
  <c r="AK100" i="68" s="1"/>
  <c r="AF100" i="68"/>
  <c r="AC100" i="68"/>
  <c r="R100" i="68"/>
  <c r="S100" i="68" s="1"/>
  <c r="N100" i="68"/>
  <c r="AJ98" i="68"/>
  <c r="AK98" i="68" s="1"/>
  <c r="AF98" i="68"/>
  <c r="AC98" i="68"/>
  <c r="R98" i="68"/>
  <c r="S98" i="68" s="1"/>
  <c r="N98" i="68"/>
  <c r="AJ97" i="68"/>
  <c r="AK97" i="68" s="1"/>
  <c r="AF97" i="68"/>
  <c r="AC97" i="68"/>
  <c r="R97" i="68"/>
  <c r="S97" i="68" s="1"/>
  <c r="N97" i="68"/>
  <c r="AJ95" i="68"/>
  <c r="AK95" i="68" s="1"/>
  <c r="AF95" i="68"/>
  <c r="AC95" i="68"/>
  <c r="R95" i="68"/>
  <c r="S95" i="68" s="1"/>
  <c r="N95" i="68"/>
  <c r="AJ93" i="68"/>
  <c r="AK93" i="68" s="1"/>
  <c r="AF93" i="68"/>
  <c r="AC93" i="68"/>
  <c r="R93" i="68"/>
  <c r="S93" i="68" s="1"/>
  <c r="N93" i="68"/>
  <c r="AJ91" i="68"/>
  <c r="AK91" i="68" s="1"/>
  <c r="AF91" i="68"/>
  <c r="AC91" i="68"/>
  <c r="R91" i="68"/>
  <c r="S91" i="68" s="1"/>
  <c r="N91" i="68"/>
  <c r="AJ89" i="68"/>
  <c r="AK89" i="68" s="1"/>
  <c r="AF89" i="68"/>
  <c r="AC89" i="68"/>
  <c r="R89" i="68"/>
  <c r="S89" i="68" s="1"/>
  <c r="N89" i="68"/>
  <c r="AJ88" i="68"/>
  <c r="AK88" i="68" s="1"/>
  <c r="AF88" i="68"/>
  <c r="AC88" i="68"/>
  <c r="R88" i="68"/>
  <c r="S88" i="68" s="1"/>
  <c r="N88" i="68"/>
  <c r="AJ87" i="68"/>
  <c r="AK87" i="68" s="1"/>
  <c r="AF87" i="68"/>
  <c r="AC87" i="68"/>
  <c r="R87" i="68"/>
  <c r="S87" i="68" s="1"/>
  <c r="N87" i="68"/>
  <c r="AJ86" i="68"/>
  <c r="AK86" i="68" s="1"/>
  <c r="AF86" i="68"/>
  <c r="AC86" i="68"/>
  <c r="R86" i="68"/>
  <c r="S86" i="68" s="1"/>
  <c r="N86" i="68"/>
  <c r="AJ85" i="68"/>
  <c r="AK85" i="68" s="1"/>
  <c r="AF85" i="68"/>
  <c r="AC85" i="68"/>
  <c r="R85" i="68"/>
  <c r="S85" i="68" s="1"/>
  <c r="N85" i="68"/>
  <c r="AJ83" i="68"/>
  <c r="AK83" i="68" s="1"/>
  <c r="AF83" i="68"/>
  <c r="AC83" i="68"/>
  <c r="R83" i="68"/>
  <c r="S83" i="68" s="1"/>
  <c r="N83" i="68"/>
  <c r="AJ82" i="68"/>
  <c r="AK82" i="68" s="1"/>
  <c r="AF82" i="68"/>
  <c r="AC82" i="68"/>
  <c r="R82" i="68"/>
  <c r="S82" i="68" s="1"/>
  <c r="N82" i="68"/>
  <c r="AJ81" i="68"/>
  <c r="AK81" i="68" s="1"/>
  <c r="AF81" i="68"/>
  <c r="AC81" i="68"/>
  <c r="R81" i="68"/>
  <c r="S81" i="68" s="1"/>
  <c r="N81" i="68"/>
  <c r="AJ80" i="68"/>
  <c r="AK80" i="68" s="1"/>
  <c r="AF80" i="68"/>
  <c r="AC80" i="68"/>
  <c r="R80" i="68"/>
  <c r="S80" i="68" s="1"/>
  <c r="N80" i="68"/>
  <c r="AJ78" i="68"/>
  <c r="AK78" i="68" s="1"/>
  <c r="AF78" i="68"/>
  <c r="AC78" i="68"/>
  <c r="R78" i="68"/>
  <c r="S78" i="68" s="1"/>
  <c r="N78" i="68"/>
  <c r="AJ77" i="68"/>
  <c r="AK77" i="68" s="1"/>
  <c r="AF77" i="68"/>
  <c r="AC77" i="68"/>
  <c r="R77" i="68"/>
  <c r="S77" i="68" s="1"/>
  <c r="N77" i="68"/>
  <c r="AJ76" i="68"/>
  <c r="AK76" i="68" s="1"/>
  <c r="AF76" i="68"/>
  <c r="AC76" i="68"/>
  <c r="R76" i="68"/>
  <c r="S76" i="68" s="1"/>
  <c r="N76" i="68"/>
  <c r="AJ75" i="68"/>
  <c r="AK75" i="68" s="1"/>
  <c r="AF75" i="68"/>
  <c r="AC75" i="68"/>
  <c r="R75" i="68"/>
  <c r="S75" i="68" s="1"/>
  <c r="N75" i="68"/>
  <c r="AJ74" i="68"/>
  <c r="AK74" i="68" s="1"/>
  <c r="AF74" i="68"/>
  <c r="AC74" i="68"/>
  <c r="R74" i="68"/>
  <c r="S74" i="68" s="1"/>
  <c r="N74" i="68"/>
  <c r="AJ73" i="68"/>
  <c r="AK73" i="68" s="1"/>
  <c r="AF73" i="68"/>
  <c r="AC73" i="68"/>
  <c r="R73" i="68"/>
  <c r="S73" i="68" s="1"/>
  <c r="N73" i="68"/>
  <c r="AJ72" i="68"/>
  <c r="AK72" i="68" s="1"/>
  <c r="AF72" i="68"/>
  <c r="AC72" i="68"/>
  <c r="R72" i="68"/>
  <c r="S72" i="68" s="1"/>
  <c r="N72" i="68"/>
  <c r="AJ28" i="68"/>
  <c r="AK28" i="68" s="1"/>
  <c r="AF28" i="68"/>
  <c r="AC28" i="68"/>
  <c r="R28" i="68"/>
  <c r="S28" i="68" s="1"/>
  <c r="N28" i="68"/>
  <c r="AJ27" i="68"/>
  <c r="AK27" i="68" s="1"/>
  <c r="AF27" i="68"/>
  <c r="AC27" i="68"/>
  <c r="R27" i="68"/>
  <c r="S27" i="68" s="1"/>
  <c r="N27" i="68"/>
  <c r="AJ26" i="68"/>
  <c r="AK26" i="68" s="1"/>
  <c r="AF26" i="68"/>
  <c r="AC26" i="68"/>
  <c r="R26" i="68"/>
  <c r="S26" i="68" s="1"/>
  <c r="N26" i="68"/>
  <c r="AJ22" i="68"/>
  <c r="AK22" i="68" s="1"/>
  <c r="AF22" i="68"/>
  <c r="AC22" i="68"/>
  <c r="R22" i="68"/>
  <c r="S22" i="68" s="1"/>
  <c r="N22" i="68"/>
  <c r="AJ21" i="68"/>
  <c r="AK21" i="68" s="1"/>
  <c r="AF21" i="68"/>
  <c r="AC21" i="68"/>
  <c r="R21" i="68"/>
  <c r="S21" i="68" s="1"/>
  <c r="N21" i="68"/>
  <c r="AJ20" i="68"/>
  <c r="AK20" i="68" s="1"/>
  <c r="AF20" i="68"/>
  <c r="AC20" i="68"/>
  <c r="R20" i="68"/>
  <c r="S20" i="68" s="1"/>
  <c r="N20" i="68"/>
  <c r="AJ19" i="68"/>
  <c r="AK19" i="68" s="1"/>
  <c r="AF19" i="68"/>
  <c r="AC19" i="68"/>
  <c r="R19" i="68"/>
  <c r="S19" i="68" s="1"/>
  <c r="N19" i="68"/>
  <c r="AJ18" i="68"/>
  <c r="AK18" i="68" s="1"/>
  <c r="AF18" i="68"/>
  <c r="AC18" i="68"/>
  <c r="R18" i="68"/>
  <c r="S18" i="68" s="1"/>
  <c r="N18" i="68"/>
  <c r="AJ16" i="68"/>
  <c r="AK16" i="68" s="1"/>
  <c r="AF16" i="68"/>
  <c r="AC16" i="68"/>
  <c r="R16" i="68"/>
  <c r="S16" i="68" s="1"/>
  <c r="N16" i="68"/>
  <c r="AJ15" i="68"/>
  <c r="AK15" i="68" s="1"/>
  <c r="AF15" i="68"/>
  <c r="AC15" i="68"/>
  <c r="R15" i="68"/>
  <c r="S15" i="68" s="1"/>
  <c r="N15" i="68"/>
  <c r="AJ14" i="68"/>
  <c r="AK14" i="68" s="1"/>
  <c r="AF14" i="68"/>
  <c r="AC14" i="68"/>
  <c r="R14" i="68"/>
  <c r="S14" i="68" s="1"/>
  <c r="N14" i="68"/>
  <c r="AJ13" i="68"/>
  <c r="AK13" i="68" s="1"/>
  <c r="AF13" i="68"/>
  <c r="AC13" i="68"/>
  <c r="R13" i="68"/>
  <c r="S13" i="68" s="1"/>
  <c r="N13" i="68"/>
  <c r="AJ12" i="68"/>
  <c r="AK12" i="68" s="1"/>
  <c r="AF12" i="68"/>
  <c r="AC12" i="68"/>
  <c r="R12" i="68"/>
  <c r="S12" i="68" s="1"/>
  <c r="N12" i="68"/>
  <c r="AJ11" i="68"/>
  <c r="AK11" i="68" s="1"/>
  <c r="AF11" i="68"/>
  <c r="AC11" i="68"/>
  <c r="R11" i="68"/>
  <c r="S11" i="68" s="1"/>
  <c r="N11" i="68"/>
  <c r="AJ10" i="68"/>
  <c r="AK10" i="68" s="1"/>
  <c r="AF10" i="68"/>
  <c r="AC10" i="68"/>
  <c r="R10" i="68"/>
  <c r="S10" i="68" s="1"/>
  <c r="N10" i="68"/>
  <c r="AJ88" i="66"/>
  <c r="AK88" i="66" s="1"/>
  <c r="AF88" i="66"/>
  <c r="AC88" i="66"/>
  <c r="R88" i="66"/>
  <c r="S88" i="66" s="1"/>
  <c r="N88" i="66"/>
  <c r="AJ86" i="66"/>
  <c r="AK86" i="66" s="1"/>
  <c r="AF86" i="66"/>
  <c r="AC86" i="66"/>
  <c r="R86" i="66"/>
  <c r="S86" i="66" s="1"/>
  <c r="N86" i="66"/>
  <c r="AJ85" i="66"/>
  <c r="AK85" i="66" s="1"/>
  <c r="AF85" i="66"/>
  <c r="AC85" i="66"/>
  <c r="R85" i="66"/>
  <c r="S85" i="66" s="1"/>
  <c r="N85" i="66"/>
  <c r="AJ84" i="66"/>
  <c r="AK84" i="66" s="1"/>
  <c r="AF84" i="66"/>
  <c r="AC84" i="66"/>
  <c r="R84" i="66"/>
  <c r="S84" i="66" s="1"/>
  <c r="N84" i="66"/>
  <c r="AJ83" i="66"/>
  <c r="AK83" i="66" s="1"/>
  <c r="AF83" i="66"/>
  <c r="AC83" i="66"/>
  <c r="R83" i="66"/>
  <c r="S83" i="66" s="1"/>
  <c r="N83" i="66"/>
  <c r="AJ81" i="66"/>
  <c r="AK81" i="66" s="1"/>
  <c r="AF81" i="66"/>
  <c r="AC81" i="66"/>
  <c r="R81" i="66"/>
  <c r="S81" i="66" s="1"/>
  <c r="N81" i="66"/>
  <c r="AJ80" i="66"/>
  <c r="AK80" i="66" s="1"/>
  <c r="AF80" i="66"/>
  <c r="AC80" i="66"/>
  <c r="R80" i="66"/>
  <c r="S80" i="66" s="1"/>
  <c r="N80" i="66"/>
  <c r="AJ78" i="66"/>
  <c r="AK78" i="66" s="1"/>
  <c r="AF78" i="66"/>
  <c r="AC78" i="66"/>
  <c r="R78" i="66"/>
  <c r="S78" i="66" s="1"/>
  <c r="N78" i="66"/>
  <c r="AJ77" i="66"/>
  <c r="AK77" i="66" s="1"/>
  <c r="AF77" i="66"/>
  <c r="AC77" i="66"/>
  <c r="R77" i="66"/>
  <c r="S77" i="66" s="1"/>
  <c r="N77" i="66"/>
  <c r="AJ76" i="66"/>
  <c r="AK76" i="66" s="1"/>
  <c r="AF76" i="66"/>
  <c r="AC76" i="66"/>
  <c r="R76" i="66"/>
  <c r="S76" i="66" s="1"/>
  <c r="N76" i="66"/>
  <c r="AJ75" i="66"/>
  <c r="AK75" i="66" s="1"/>
  <c r="AF75" i="66"/>
  <c r="AC75" i="66"/>
  <c r="R75" i="66"/>
  <c r="S75" i="66" s="1"/>
  <c r="N75" i="66"/>
  <c r="AJ73" i="66"/>
  <c r="AK73" i="66" s="1"/>
  <c r="AF73" i="66"/>
  <c r="AC73" i="66"/>
  <c r="R73" i="66"/>
  <c r="S73" i="66" s="1"/>
  <c r="N73" i="66"/>
  <c r="AJ71" i="66"/>
  <c r="AK71" i="66" s="1"/>
  <c r="AF71" i="66"/>
  <c r="AC71" i="66"/>
  <c r="R71" i="66"/>
  <c r="S71" i="66" s="1"/>
  <c r="N71" i="66"/>
  <c r="AJ69" i="66"/>
  <c r="AK69" i="66" s="1"/>
  <c r="AF69" i="66"/>
  <c r="AC69" i="66"/>
  <c r="R69" i="66"/>
  <c r="S69" i="66" s="1"/>
  <c r="N69" i="66"/>
  <c r="AJ67" i="66"/>
  <c r="AK67" i="66" s="1"/>
  <c r="AF67" i="66"/>
  <c r="AC67" i="66"/>
  <c r="R67" i="66"/>
  <c r="S67" i="66" s="1"/>
  <c r="N67" i="66"/>
  <c r="AJ65" i="66"/>
  <c r="AK65" i="66" s="1"/>
  <c r="AF65" i="66"/>
  <c r="AC65" i="66"/>
  <c r="R65" i="66"/>
  <c r="S65" i="66" s="1"/>
  <c r="N65" i="66"/>
  <c r="AJ64" i="66"/>
  <c r="AK64" i="66" s="1"/>
  <c r="AF64" i="66"/>
  <c r="AC64" i="66"/>
  <c r="R64" i="66"/>
  <c r="S64" i="66" s="1"/>
  <c r="N64" i="66"/>
  <c r="AJ63" i="66"/>
  <c r="AK63" i="66" s="1"/>
  <c r="AF63" i="66"/>
  <c r="AC63" i="66"/>
  <c r="R63" i="66"/>
  <c r="S63" i="66" s="1"/>
  <c r="N63" i="66"/>
  <c r="AJ60" i="66"/>
  <c r="AK60" i="66" s="1"/>
  <c r="AF60" i="66"/>
  <c r="AG60" i="66" s="1"/>
  <c r="AC60" i="66"/>
  <c r="R60" i="66"/>
  <c r="S60" i="66" s="1"/>
  <c r="N60" i="66"/>
  <c r="AJ58" i="66"/>
  <c r="AK58" i="66" s="1"/>
  <c r="AF58" i="66"/>
  <c r="AC58" i="66"/>
  <c r="R58" i="66"/>
  <c r="S58" i="66" s="1"/>
  <c r="N58" i="66"/>
  <c r="AJ56" i="66"/>
  <c r="AK56" i="66" s="1"/>
  <c r="AF56" i="66"/>
  <c r="AC56" i="66"/>
  <c r="R56" i="66"/>
  <c r="S56" i="66" s="1"/>
  <c r="N56" i="66"/>
  <c r="AJ55" i="66"/>
  <c r="AK55" i="66" s="1"/>
  <c r="AF55" i="66"/>
  <c r="AC55" i="66"/>
  <c r="R55" i="66"/>
  <c r="S55" i="66" s="1"/>
  <c r="N55" i="66"/>
  <c r="AJ54" i="66"/>
  <c r="AK54" i="66" s="1"/>
  <c r="AF54" i="66"/>
  <c r="AC54" i="66"/>
  <c r="R54" i="66"/>
  <c r="S54" i="66" s="1"/>
  <c r="N54" i="66"/>
  <c r="AF53" i="66"/>
  <c r="AC53" i="66"/>
  <c r="N53" i="66"/>
  <c r="AF52" i="66"/>
  <c r="AC52" i="66"/>
  <c r="N52" i="66"/>
  <c r="AF51" i="66"/>
  <c r="AC51" i="66"/>
  <c r="N51" i="66"/>
  <c r="AF50" i="66"/>
  <c r="AC50" i="66"/>
  <c r="N50" i="66"/>
  <c r="AF49" i="66"/>
  <c r="AC49" i="66"/>
  <c r="N49" i="66"/>
  <c r="AF48" i="66"/>
  <c r="AC48" i="66"/>
  <c r="N48" i="66"/>
  <c r="AF47" i="66"/>
  <c r="AC47" i="66"/>
  <c r="N47" i="66"/>
  <c r="AF46" i="66"/>
  <c r="AC46" i="66"/>
  <c r="N46" i="66"/>
  <c r="AF45" i="66"/>
  <c r="AC45" i="66"/>
  <c r="N45" i="66"/>
  <c r="AF44" i="66"/>
  <c r="AC44" i="66"/>
  <c r="N44" i="66"/>
  <c r="AF43" i="66"/>
  <c r="AC43" i="66"/>
  <c r="N43" i="66"/>
  <c r="AF42" i="66"/>
  <c r="AC42" i="66"/>
  <c r="N42" i="66"/>
  <c r="AF41" i="66"/>
  <c r="AC41" i="66"/>
  <c r="N41" i="66"/>
  <c r="AF40" i="66"/>
  <c r="AC40" i="66"/>
  <c r="N40" i="66"/>
  <c r="AF39" i="66"/>
  <c r="AC39" i="66"/>
  <c r="N39" i="66"/>
  <c r="AF38" i="66"/>
  <c r="AC38" i="66"/>
  <c r="N38" i="66"/>
  <c r="AF37" i="66"/>
  <c r="AC37" i="66"/>
  <c r="N37" i="66"/>
  <c r="AF36" i="66"/>
  <c r="AC36" i="66"/>
  <c r="N36" i="66"/>
  <c r="AF35" i="66"/>
  <c r="AC35" i="66"/>
  <c r="N35" i="66"/>
  <c r="AF34" i="66"/>
  <c r="AC34" i="66"/>
  <c r="N34" i="66"/>
  <c r="AF33" i="66"/>
  <c r="AC33" i="66"/>
  <c r="N33" i="66"/>
  <c r="AF32" i="66"/>
  <c r="AC32" i="66"/>
  <c r="N32" i="66"/>
  <c r="AF31" i="66"/>
  <c r="AC31" i="66"/>
  <c r="N31" i="66"/>
  <c r="AF30" i="66"/>
  <c r="AC30" i="66"/>
  <c r="N30" i="66"/>
  <c r="AF29" i="66"/>
  <c r="AC29" i="66"/>
  <c r="N29" i="66"/>
  <c r="AF28" i="66"/>
  <c r="AC28" i="66"/>
  <c r="N28" i="66"/>
  <c r="AF27" i="66"/>
  <c r="AC27" i="66"/>
  <c r="N27" i="66"/>
  <c r="AF26" i="66"/>
  <c r="AC26" i="66"/>
  <c r="N26" i="66"/>
  <c r="AF25" i="66"/>
  <c r="AC25" i="66"/>
  <c r="N25" i="66"/>
  <c r="AF24" i="66"/>
  <c r="AC24" i="66"/>
  <c r="N24" i="66"/>
  <c r="AF23" i="66"/>
  <c r="AC23" i="66"/>
  <c r="N23" i="66"/>
  <c r="AF22" i="66"/>
  <c r="AC22" i="66"/>
  <c r="N22" i="66"/>
  <c r="AF21" i="66"/>
  <c r="AC21" i="66"/>
  <c r="N21" i="66"/>
  <c r="AF20" i="66"/>
  <c r="AC20" i="66"/>
  <c r="N20" i="66"/>
  <c r="AF19" i="66"/>
  <c r="AC19" i="66"/>
  <c r="N19" i="66"/>
  <c r="AF18" i="66"/>
  <c r="AC18" i="66"/>
  <c r="N18" i="66"/>
  <c r="AF17" i="66"/>
  <c r="AC17" i="66"/>
  <c r="N17" i="66"/>
  <c r="AF16" i="66"/>
  <c r="AC16" i="66"/>
  <c r="N16" i="66"/>
  <c r="AF15" i="66"/>
  <c r="AC15" i="66"/>
  <c r="N15" i="66"/>
  <c r="AF14" i="66"/>
  <c r="AC14" i="66"/>
  <c r="N14" i="66"/>
  <c r="AF13" i="66"/>
  <c r="AC13" i="66"/>
  <c r="N13" i="66"/>
  <c r="AF12" i="66"/>
  <c r="AC12" i="66"/>
  <c r="N12" i="66"/>
  <c r="AJ10" i="66"/>
  <c r="AK10" i="66" s="1"/>
  <c r="AF10" i="66"/>
  <c r="AC10" i="66"/>
  <c r="R10" i="66"/>
  <c r="S10" i="66" s="1"/>
  <c r="N10" i="66"/>
  <c r="AF21" i="67"/>
  <c r="AC21" i="67"/>
  <c r="N21" i="67"/>
  <c r="N46" i="67"/>
  <c r="R46" i="67"/>
  <c r="S46" i="67" s="1"/>
  <c r="AC46" i="67"/>
  <c r="AF46" i="67"/>
  <c r="AJ46" i="67"/>
  <c r="AK46" i="67" s="1"/>
  <c r="N47" i="67"/>
  <c r="R47" i="67"/>
  <c r="S47" i="67" s="1"/>
  <c r="AC47" i="67"/>
  <c r="AD47" i="67" s="1"/>
  <c r="AF47" i="67"/>
  <c r="AJ47" i="67"/>
  <c r="AK47" i="67" s="1"/>
  <c r="N48" i="67"/>
  <c r="R48" i="67"/>
  <c r="S48" i="67" s="1"/>
  <c r="AC48" i="67"/>
  <c r="AF48" i="67"/>
  <c r="AJ48" i="67"/>
  <c r="AK48" i="67" s="1"/>
  <c r="N49" i="67"/>
  <c r="R49" i="67"/>
  <c r="S49" i="67" s="1"/>
  <c r="AC49" i="67"/>
  <c r="AF49" i="67"/>
  <c r="AJ49" i="67"/>
  <c r="AK49" i="67" s="1"/>
  <c r="N50" i="67"/>
  <c r="R50" i="67"/>
  <c r="S50" i="67" s="1"/>
  <c r="AC50" i="67"/>
  <c r="AD50" i="67" s="1"/>
  <c r="AF50" i="67"/>
  <c r="AJ50" i="67"/>
  <c r="AK50" i="67" s="1"/>
  <c r="N23" i="67"/>
  <c r="R23" i="67"/>
  <c r="S23" i="67" s="1"/>
  <c r="AC23" i="67"/>
  <c r="AF23" i="67"/>
  <c r="AJ23" i="67"/>
  <c r="AK23" i="67" s="1"/>
  <c r="N24" i="67"/>
  <c r="R24" i="67"/>
  <c r="S24" i="67" s="1"/>
  <c r="AC24" i="67"/>
  <c r="AF24" i="67"/>
  <c r="AG24" i="67" s="1"/>
  <c r="AJ24" i="67"/>
  <c r="AK24" i="67" s="1"/>
  <c r="N25" i="67"/>
  <c r="R25" i="67"/>
  <c r="S25" i="67" s="1"/>
  <c r="AC25" i="67"/>
  <c r="AD25" i="67" s="1"/>
  <c r="AF25" i="67"/>
  <c r="AJ25" i="67"/>
  <c r="AK25" i="67" s="1"/>
  <c r="N26" i="67"/>
  <c r="R26" i="67"/>
  <c r="S26" i="67" s="1"/>
  <c r="AC26" i="67"/>
  <c r="AF26" i="67"/>
  <c r="AJ26" i="67"/>
  <c r="AK26" i="67" s="1"/>
  <c r="N27" i="67"/>
  <c r="R27" i="67"/>
  <c r="S27" i="67" s="1"/>
  <c r="AC27" i="67"/>
  <c r="AF27" i="67"/>
  <c r="AJ27" i="67"/>
  <c r="AK27" i="67" s="1"/>
  <c r="N28" i="67"/>
  <c r="R28" i="67"/>
  <c r="S28" i="67" s="1"/>
  <c r="AC28" i="67"/>
  <c r="AF28" i="67"/>
  <c r="AJ28" i="67"/>
  <c r="AK28" i="67" s="1"/>
  <c r="N29" i="67"/>
  <c r="R29" i="67"/>
  <c r="S29" i="67" s="1"/>
  <c r="AC29" i="67"/>
  <c r="AF29" i="67"/>
  <c r="AJ29" i="67"/>
  <c r="AK29" i="67" s="1"/>
  <c r="N30" i="67"/>
  <c r="R30" i="67"/>
  <c r="S30" i="67" s="1"/>
  <c r="AC30" i="67"/>
  <c r="AF30" i="67"/>
  <c r="AJ30" i="67"/>
  <c r="AK30" i="67" s="1"/>
  <c r="N31" i="67"/>
  <c r="R31" i="67"/>
  <c r="S31" i="67" s="1"/>
  <c r="AC31" i="67"/>
  <c r="AF31" i="67"/>
  <c r="AJ31" i="67"/>
  <c r="AK31" i="67" s="1"/>
  <c r="N32" i="67"/>
  <c r="R32" i="67"/>
  <c r="S32" i="67" s="1"/>
  <c r="AC32" i="67"/>
  <c r="AF32" i="67"/>
  <c r="AJ32" i="67"/>
  <c r="AK32" i="67" s="1"/>
  <c r="N33" i="67"/>
  <c r="R33" i="67"/>
  <c r="S33" i="67" s="1"/>
  <c r="AC33" i="67"/>
  <c r="AF33" i="67"/>
  <c r="AJ33" i="67"/>
  <c r="AK33" i="67" s="1"/>
  <c r="N35" i="67"/>
  <c r="R35" i="67"/>
  <c r="S35" i="67" s="1"/>
  <c r="AC35" i="67"/>
  <c r="AF35" i="67"/>
  <c r="AJ35" i="67"/>
  <c r="AK35" i="67" s="1"/>
  <c r="N36" i="67"/>
  <c r="R36" i="67"/>
  <c r="S36" i="67" s="1"/>
  <c r="AC36" i="67"/>
  <c r="AF36" i="67"/>
  <c r="AJ36" i="67"/>
  <c r="AK36" i="67" s="1"/>
  <c r="N37" i="67"/>
  <c r="R37" i="67"/>
  <c r="S37" i="67" s="1"/>
  <c r="AC37" i="67"/>
  <c r="AF37" i="67"/>
  <c r="AJ37" i="67"/>
  <c r="AK37" i="67" s="1"/>
  <c r="N38" i="67"/>
  <c r="R38" i="67"/>
  <c r="S38" i="67" s="1"/>
  <c r="AC38" i="67"/>
  <c r="AD38" i="67" s="1"/>
  <c r="AF38" i="67"/>
  <c r="AJ38" i="67"/>
  <c r="AK38" i="67" s="1"/>
  <c r="N40" i="67"/>
  <c r="R40" i="67"/>
  <c r="S40" i="67" s="1"/>
  <c r="AC40" i="67"/>
  <c r="AF40" i="67"/>
  <c r="AJ40" i="67"/>
  <c r="AK40" i="67" s="1"/>
  <c r="N41" i="67"/>
  <c r="R41" i="67"/>
  <c r="S41" i="67" s="1"/>
  <c r="AC41" i="67"/>
  <c r="AF41" i="67"/>
  <c r="AJ41" i="67"/>
  <c r="AK41" i="67" s="1"/>
  <c r="N42" i="67"/>
  <c r="R42" i="67"/>
  <c r="S42" i="67" s="1"/>
  <c r="AC42" i="67"/>
  <c r="AD42" i="67" s="1"/>
  <c r="AF42" i="67"/>
  <c r="AJ42" i="67"/>
  <c r="AK42" i="67" s="1"/>
  <c r="N43" i="67"/>
  <c r="R43" i="67"/>
  <c r="S43" i="67" s="1"/>
  <c r="AC43" i="67"/>
  <c r="AF43" i="67"/>
  <c r="AJ43" i="67"/>
  <c r="AK43" i="67" s="1"/>
  <c r="N44" i="67"/>
  <c r="R44" i="67"/>
  <c r="S44" i="67" s="1"/>
  <c r="AC44" i="67"/>
  <c r="AF44" i="67"/>
  <c r="AJ44" i="67"/>
  <c r="AK44" i="67" s="1"/>
  <c r="N45" i="67"/>
  <c r="R45" i="67"/>
  <c r="S45" i="67" s="1"/>
  <c r="AC45" i="67"/>
  <c r="AF45" i="67"/>
  <c r="AJ45" i="67"/>
  <c r="AK45" i="67" s="1"/>
  <c r="AJ22" i="67"/>
  <c r="AK22" i="67" s="1"/>
  <c r="AF22" i="67"/>
  <c r="AC22" i="67"/>
  <c r="R22" i="67"/>
  <c r="S22" i="67" s="1"/>
  <c r="N22" i="67"/>
  <c r="N10" i="67"/>
  <c r="R10" i="67"/>
  <c r="S10" i="67" s="1"/>
  <c r="AC10" i="67"/>
  <c r="AF10" i="67"/>
  <c r="AJ10" i="67"/>
  <c r="AK10" i="67" s="1"/>
  <c r="N11" i="67"/>
  <c r="R11" i="67"/>
  <c r="S11" i="67" s="1"/>
  <c r="AC11" i="67"/>
  <c r="AF11" i="67"/>
  <c r="AJ11" i="67"/>
  <c r="AK11" i="67" s="1"/>
  <c r="N12" i="67"/>
  <c r="R12" i="67"/>
  <c r="S12" i="67" s="1"/>
  <c r="AC12" i="67"/>
  <c r="AF12" i="67"/>
  <c r="AJ12" i="67"/>
  <c r="AK12" i="67" s="1"/>
  <c r="N13" i="67"/>
  <c r="R13" i="67"/>
  <c r="S13" i="67" s="1"/>
  <c r="AC13" i="67"/>
  <c r="AF13" i="67"/>
  <c r="AJ13" i="67"/>
  <c r="AK13" i="67" s="1"/>
  <c r="N14" i="67"/>
  <c r="R14" i="67"/>
  <c r="S14" i="67" s="1"/>
  <c r="AC14" i="67"/>
  <c r="AF14" i="67"/>
  <c r="AJ14" i="67"/>
  <c r="AK14" i="67" s="1"/>
  <c r="N15" i="67"/>
  <c r="R15" i="67"/>
  <c r="S15" i="67" s="1"/>
  <c r="AC15" i="67"/>
  <c r="AF15" i="67"/>
  <c r="AJ15" i="67"/>
  <c r="AK15" i="67" s="1"/>
  <c r="N16" i="67"/>
  <c r="R16" i="67"/>
  <c r="S16" i="67" s="1"/>
  <c r="AC16" i="67"/>
  <c r="AF16" i="67"/>
  <c r="AJ16" i="67"/>
  <c r="AK16" i="67" s="1"/>
  <c r="N17" i="67"/>
  <c r="R17" i="67"/>
  <c r="S17" i="67" s="1"/>
  <c r="AC17" i="67"/>
  <c r="AF17" i="67"/>
  <c r="AJ17" i="67"/>
  <c r="AK17" i="67" s="1"/>
  <c r="N18" i="67"/>
  <c r="R18" i="67"/>
  <c r="S18" i="67" s="1"/>
  <c r="AC18" i="67"/>
  <c r="AF18" i="67"/>
  <c r="AJ18" i="67"/>
  <c r="AK18" i="67" s="1"/>
  <c r="N19" i="67"/>
  <c r="R19" i="67"/>
  <c r="S19" i="67" s="1"/>
  <c r="AC19" i="67"/>
  <c r="AF19" i="67"/>
  <c r="AJ19" i="67"/>
  <c r="AK19" i="67" s="1"/>
  <c r="N20" i="67"/>
  <c r="R20" i="67"/>
  <c r="S20" i="67" s="1"/>
  <c r="AC20" i="67"/>
  <c r="AF20" i="67"/>
  <c r="AJ20" i="67"/>
  <c r="AK20" i="67" s="1"/>
  <c r="AF89" i="66"/>
  <c r="AC89" i="66"/>
  <c r="N89" i="66"/>
  <c r="AF79" i="66"/>
  <c r="AC79" i="66"/>
  <c r="N79" i="66"/>
  <c r="AF74" i="66"/>
  <c r="AC74" i="66"/>
  <c r="N74" i="66"/>
  <c r="AF72" i="66"/>
  <c r="AC72" i="66"/>
  <c r="N72" i="66"/>
  <c r="AF68" i="66"/>
  <c r="AC68" i="66"/>
  <c r="N68" i="66"/>
  <c r="AF66" i="66"/>
  <c r="AC66" i="66"/>
  <c r="N66" i="66"/>
  <c r="AF61" i="66"/>
  <c r="AC61" i="66"/>
  <c r="N61" i="66"/>
  <c r="AF59" i="66"/>
  <c r="AC59" i="66"/>
  <c r="N59" i="66"/>
  <c r="AF57" i="66"/>
  <c r="AC57" i="66"/>
  <c r="N57" i="66"/>
  <c r="B2" i="66"/>
  <c r="V7" i="66" s="1"/>
  <c r="AC7" i="66" s="1"/>
  <c r="AC10" i="65"/>
  <c r="AF10" i="65"/>
  <c r="AJ10" i="65"/>
  <c r="AK10" i="65" s="1"/>
  <c r="AC11" i="65"/>
  <c r="AF11" i="65"/>
  <c r="AJ11" i="65"/>
  <c r="AK11" i="65" s="1"/>
  <c r="AC12" i="65"/>
  <c r="AF12" i="65"/>
  <c r="AJ12" i="65"/>
  <c r="AK12" i="65" s="1"/>
  <c r="AC13" i="65"/>
  <c r="AF13" i="65"/>
  <c r="AJ13" i="65"/>
  <c r="AK13" i="65" s="1"/>
  <c r="AC14" i="65"/>
  <c r="AF14" i="65"/>
  <c r="AJ14" i="65"/>
  <c r="AK14" i="65" s="1"/>
  <c r="AC15" i="65"/>
  <c r="AF15" i="65"/>
  <c r="AJ15" i="65"/>
  <c r="AK15" i="65" s="1"/>
  <c r="AC16" i="65"/>
  <c r="AF16" i="65"/>
  <c r="AJ16" i="65"/>
  <c r="AK16" i="65" s="1"/>
  <c r="AC17" i="65"/>
  <c r="AF17" i="65"/>
  <c r="AJ17" i="65"/>
  <c r="AK17" i="65" s="1"/>
  <c r="AC18" i="65"/>
  <c r="AF18" i="65"/>
  <c r="AJ18" i="65"/>
  <c r="AK18" i="65" s="1"/>
  <c r="AC19" i="65"/>
  <c r="AF19" i="65"/>
  <c r="AJ19" i="65"/>
  <c r="AK19" i="65" s="1"/>
  <c r="AC20" i="65"/>
  <c r="AF20" i="65"/>
  <c r="AJ20" i="65"/>
  <c r="AK20" i="65" s="1"/>
  <c r="AC21" i="65"/>
  <c r="AF21" i="65"/>
  <c r="AJ21" i="65"/>
  <c r="AK21" i="65" s="1"/>
  <c r="AC22" i="65"/>
  <c r="AF22" i="65"/>
  <c r="AJ22" i="65"/>
  <c r="AK22" i="65" s="1"/>
  <c r="AC23" i="65"/>
  <c r="AF23" i="65"/>
  <c r="AJ23" i="65"/>
  <c r="AK23" i="65" s="1"/>
  <c r="AC24" i="65"/>
  <c r="AF24" i="65"/>
  <c r="AJ24" i="65"/>
  <c r="AK24" i="65" s="1"/>
  <c r="AC25" i="65"/>
  <c r="AF25" i="65"/>
  <c r="AJ25" i="65"/>
  <c r="AK25" i="65" s="1"/>
  <c r="AC26" i="65"/>
  <c r="AF26" i="65"/>
  <c r="AJ26" i="65"/>
  <c r="AK26" i="65" s="1"/>
  <c r="AC27" i="65"/>
  <c r="AF27" i="65"/>
  <c r="AC29" i="65"/>
  <c r="AF29" i="65"/>
  <c r="AJ29" i="65"/>
  <c r="AK29" i="65" s="1"/>
  <c r="AC30" i="65"/>
  <c r="AF30" i="65"/>
  <c r="AJ30" i="65"/>
  <c r="AK30" i="65" s="1"/>
  <c r="AC31" i="65"/>
  <c r="AF31" i="65"/>
  <c r="AJ31" i="65"/>
  <c r="AK31" i="65" s="1"/>
  <c r="AC32" i="65"/>
  <c r="AF32" i="65"/>
  <c r="AJ32" i="65"/>
  <c r="AK32" i="65" s="1"/>
  <c r="AC33" i="65"/>
  <c r="AF33" i="65"/>
  <c r="AJ33" i="65"/>
  <c r="AK33" i="65" s="1"/>
  <c r="AC34" i="65"/>
  <c r="AF34" i="65"/>
  <c r="AJ34" i="65"/>
  <c r="AK34" i="65" s="1"/>
  <c r="AC35" i="65"/>
  <c r="AF35" i="65"/>
  <c r="AJ35" i="65"/>
  <c r="AK35" i="65" s="1"/>
  <c r="AC36" i="65"/>
  <c r="AF36" i="65"/>
  <c r="AJ36" i="65"/>
  <c r="AK36" i="65" s="1"/>
  <c r="AC37" i="65"/>
  <c r="AF37" i="65"/>
  <c r="AJ37" i="65"/>
  <c r="AK37" i="65" s="1"/>
  <c r="AC38" i="65"/>
  <c r="AF38" i="65"/>
  <c r="AJ38" i="65"/>
  <c r="AK38" i="65" s="1"/>
  <c r="AC39" i="65"/>
  <c r="AF39" i="65"/>
  <c r="AJ39" i="65"/>
  <c r="AK39" i="65" s="1"/>
  <c r="AC40" i="65"/>
  <c r="AF40" i="65"/>
  <c r="AJ40" i="65"/>
  <c r="AK40" i="65" s="1"/>
  <c r="AC42" i="65"/>
  <c r="AF42" i="65"/>
  <c r="AJ42" i="65"/>
  <c r="AK42" i="65" s="1"/>
  <c r="AC43" i="65"/>
  <c r="AF43" i="65"/>
  <c r="AJ43" i="65"/>
  <c r="AK43" i="65" s="1"/>
  <c r="AC44" i="65"/>
  <c r="AF44" i="65"/>
  <c r="AJ44" i="65"/>
  <c r="AK44" i="65" s="1"/>
  <c r="AC45" i="65"/>
  <c r="AF45" i="65"/>
  <c r="AJ45" i="65"/>
  <c r="AK45" i="65" s="1"/>
  <c r="AC46" i="65"/>
  <c r="AF46" i="65"/>
  <c r="AJ46" i="65"/>
  <c r="AK46" i="65" s="1"/>
  <c r="AC47" i="65"/>
  <c r="AF47" i="65"/>
  <c r="AJ47" i="65"/>
  <c r="AK47" i="65" s="1"/>
  <c r="AC48" i="65"/>
  <c r="AF48" i="65"/>
  <c r="AC49" i="65"/>
  <c r="AF49" i="65"/>
  <c r="AJ49" i="65"/>
  <c r="AK49" i="65" s="1"/>
  <c r="AC50" i="65"/>
  <c r="AF50" i="65"/>
  <c r="AJ50" i="65"/>
  <c r="AK50" i="65" s="1"/>
  <c r="AC51" i="65"/>
  <c r="AF51" i="65"/>
  <c r="AJ51" i="65"/>
  <c r="AK51" i="65" s="1"/>
  <c r="N10" i="65"/>
  <c r="R10" i="65"/>
  <c r="S10" i="65" s="1"/>
  <c r="N11" i="65"/>
  <c r="R11" i="65"/>
  <c r="S11" i="65" s="1"/>
  <c r="N12" i="65"/>
  <c r="R12" i="65"/>
  <c r="S12" i="65" s="1"/>
  <c r="N13" i="65"/>
  <c r="R13" i="65"/>
  <c r="S13" i="65" s="1"/>
  <c r="N14" i="65"/>
  <c r="R14" i="65"/>
  <c r="S14" i="65" s="1"/>
  <c r="N15" i="65"/>
  <c r="R15" i="65"/>
  <c r="S15" i="65" s="1"/>
  <c r="N16" i="65"/>
  <c r="R16" i="65"/>
  <c r="S16" i="65" s="1"/>
  <c r="N17" i="65"/>
  <c r="R17" i="65"/>
  <c r="S17" i="65" s="1"/>
  <c r="N18" i="65"/>
  <c r="R18" i="65"/>
  <c r="S18" i="65" s="1"/>
  <c r="N19" i="65"/>
  <c r="R19" i="65"/>
  <c r="S19" i="65" s="1"/>
  <c r="N20" i="65"/>
  <c r="R20" i="65"/>
  <c r="S20" i="65" s="1"/>
  <c r="N21" i="65"/>
  <c r="R21" i="65"/>
  <c r="S21" i="65" s="1"/>
  <c r="N22" i="65"/>
  <c r="R22" i="65"/>
  <c r="S22" i="65" s="1"/>
  <c r="N23" i="65"/>
  <c r="R23" i="65"/>
  <c r="S23" i="65" s="1"/>
  <c r="N24" i="65"/>
  <c r="R24" i="65"/>
  <c r="S24" i="65" s="1"/>
  <c r="N25" i="65"/>
  <c r="R25" i="65"/>
  <c r="S25" i="65" s="1"/>
  <c r="N26" i="65"/>
  <c r="R26" i="65"/>
  <c r="S26" i="65" s="1"/>
  <c r="N27" i="65"/>
  <c r="N29" i="65"/>
  <c r="R29" i="65"/>
  <c r="S29" i="65" s="1"/>
  <c r="N30" i="65"/>
  <c r="R30" i="65"/>
  <c r="S30" i="65" s="1"/>
  <c r="N31" i="65"/>
  <c r="R31" i="65"/>
  <c r="S31" i="65" s="1"/>
  <c r="N32" i="65"/>
  <c r="R32" i="65"/>
  <c r="S32" i="65" s="1"/>
  <c r="N33" i="65"/>
  <c r="R33" i="65"/>
  <c r="S33" i="65" s="1"/>
  <c r="N34" i="65"/>
  <c r="R34" i="65"/>
  <c r="S34" i="65" s="1"/>
  <c r="N35" i="65"/>
  <c r="R35" i="65"/>
  <c r="S35" i="65" s="1"/>
  <c r="N36" i="65"/>
  <c r="R36" i="65"/>
  <c r="S36" i="65" s="1"/>
  <c r="N37" i="65"/>
  <c r="R37" i="65"/>
  <c r="S37" i="65" s="1"/>
  <c r="N38" i="65"/>
  <c r="R38" i="65"/>
  <c r="S38" i="65" s="1"/>
  <c r="N39" i="65"/>
  <c r="R39" i="65"/>
  <c r="S39" i="65" s="1"/>
  <c r="N40" i="65"/>
  <c r="R40" i="65"/>
  <c r="S40" i="65" s="1"/>
  <c r="N42" i="65"/>
  <c r="R42" i="65"/>
  <c r="S42" i="65" s="1"/>
  <c r="N43" i="65"/>
  <c r="R43" i="65"/>
  <c r="S43" i="65" s="1"/>
  <c r="N44" i="65"/>
  <c r="R44" i="65"/>
  <c r="S44" i="65" s="1"/>
  <c r="N45" i="65"/>
  <c r="R45" i="65"/>
  <c r="S45" i="65" s="1"/>
  <c r="N46" i="65"/>
  <c r="R46" i="65"/>
  <c r="S46" i="65" s="1"/>
  <c r="N47" i="65"/>
  <c r="R47" i="65"/>
  <c r="S47" i="65" s="1"/>
  <c r="N48" i="65"/>
  <c r="N49" i="65"/>
  <c r="R49" i="65"/>
  <c r="S49" i="65" s="1"/>
  <c r="N50" i="65"/>
  <c r="R50" i="65"/>
  <c r="S50" i="65" s="1"/>
  <c r="N51" i="65"/>
  <c r="R51" i="65"/>
  <c r="S51" i="65" s="1"/>
  <c r="AJ9" i="65"/>
  <c r="AK9" i="65" s="1"/>
  <c r="AF9" i="65"/>
  <c r="AC9" i="65"/>
  <c r="AF7" i="65"/>
  <c r="N7" i="65"/>
  <c r="H7" i="65"/>
  <c r="X3" i="65"/>
  <c r="F3" i="65"/>
  <c r="AJ9" i="66"/>
  <c r="AK9" i="66" s="1"/>
  <c r="AF9" i="66"/>
  <c r="AC9" i="66"/>
  <c r="AF7" i="66"/>
  <c r="N7" i="66"/>
  <c r="H7" i="66"/>
  <c r="X3" i="66"/>
  <c r="F3" i="66"/>
  <c r="AF7" i="67"/>
  <c r="N7" i="67"/>
  <c r="H7" i="67"/>
  <c r="X3" i="67"/>
  <c r="F3" i="67"/>
  <c r="AJ9" i="68"/>
  <c r="AK9" i="68" s="1"/>
  <c r="AF9" i="68"/>
  <c r="AC9" i="68"/>
  <c r="AF7" i="68"/>
  <c r="N7" i="68"/>
  <c r="H7" i="68"/>
  <c r="X3" i="68"/>
  <c r="F3" i="68"/>
  <c r="AJ9" i="69"/>
  <c r="AK9" i="69" s="1"/>
  <c r="AF9" i="69"/>
  <c r="AC9" i="69"/>
  <c r="AF7" i="69"/>
  <c r="N7" i="69"/>
  <c r="H7" i="69"/>
  <c r="X3" i="69"/>
  <c r="F3" i="69"/>
  <c r="AJ9" i="70"/>
  <c r="AK9" i="70" s="1"/>
  <c r="AF9" i="70"/>
  <c r="AC9" i="70"/>
  <c r="AF7" i="70"/>
  <c r="N7" i="70"/>
  <c r="X3" i="70"/>
  <c r="F3" i="70"/>
  <c r="AJ9" i="71"/>
  <c r="AK9" i="71" s="1"/>
  <c r="AF9" i="71"/>
  <c r="AC9" i="71"/>
  <c r="AF7" i="71"/>
  <c r="AG7" i="71" s="1"/>
  <c r="N7" i="71"/>
  <c r="H7" i="71"/>
  <c r="X3" i="71"/>
  <c r="F3" i="71"/>
  <c r="AJ9" i="72"/>
  <c r="AK9" i="72" s="1"/>
  <c r="AF9" i="72"/>
  <c r="AC9" i="72"/>
  <c r="AF7" i="72"/>
  <c r="N7" i="72"/>
  <c r="H7" i="72"/>
  <c r="X3" i="72"/>
  <c r="F3" i="72"/>
  <c r="AF9" i="73"/>
  <c r="AC9" i="73"/>
  <c r="AF7" i="73"/>
  <c r="N7" i="73"/>
  <c r="H7" i="73"/>
  <c r="X3" i="73"/>
  <c r="F3" i="73"/>
  <c r="AJ9" i="74"/>
  <c r="AK9" i="74" s="1"/>
  <c r="AF9" i="74"/>
  <c r="AC9" i="74"/>
  <c r="AF7" i="74"/>
  <c r="N7" i="74"/>
  <c r="H7" i="74"/>
  <c r="X3" i="74"/>
  <c r="F3" i="74"/>
  <c r="AJ9" i="25"/>
  <c r="AK9" i="25" s="1"/>
  <c r="AF9" i="25"/>
  <c r="AC9" i="25"/>
  <c r="AF7" i="25"/>
  <c r="N7" i="25"/>
  <c r="H7" i="25"/>
  <c r="X3" i="25"/>
  <c r="F3" i="25"/>
  <c r="B2" i="25"/>
  <c r="D7" i="25" s="1"/>
  <c r="K7" i="25" s="1"/>
  <c r="C35" i="44"/>
  <c r="B2" i="72"/>
  <c r="V7" i="72" s="1"/>
  <c r="AC7" i="72" s="1"/>
  <c r="B2" i="71"/>
  <c r="D7" i="71" s="1"/>
  <c r="K7" i="71" s="1"/>
  <c r="B2" i="70"/>
  <c r="D7" i="70" s="1"/>
  <c r="K7" i="70" s="1"/>
  <c r="B2" i="65"/>
  <c r="D7" i="65" s="1"/>
  <c r="K7" i="65" s="1"/>
  <c r="AJ121" i="25"/>
  <c r="AK121" i="25" s="1"/>
  <c r="AF121" i="25"/>
  <c r="AC121" i="25"/>
  <c r="AJ120" i="25"/>
  <c r="AK120" i="25" s="1"/>
  <c r="AF120" i="25"/>
  <c r="AC120" i="25"/>
  <c r="AF118" i="25"/>
  <c r="AC118" i="25"/>
  <c r="AJ117" i="25"/>
  <c r="AK117" i="25" s="1"/>
  <c r="AF117" i="25"/>
  <c r="AC117" i="25"/>
  <c r="AF115" i="25"/>
  <c r="AC115" i="25"/>
  <c r="AJ114" i="25"/>
  <c r="AK114" i="25" s="1"/>
  <c r="AF114" i="25"/>
  <c r="AC114" i="25"/>
  <c r="AJ113" i="25"/>
  <c r="AK113" i="25" s="1"/>
  <c r="AF113" i="25"/>
  <c r="AC113" i="25"/>
  <c r="AJ112" i="25"/>
  <c r="AK112" i="25" s="1"/>
  <c r="AF112" i="25"/>
  <c r="AC112" i="25"/>
  <c r="AJ111" i="25"/>
  <c r="AK111" i="25" s="1"/>
  <c r="AF111" i="25"/>
  <c r="AC111" i="25"/>
  <c r="AJ110" i="25"/>
  <c r="AK110" i="25" s="1"/>
  <c r="AF110" i="25"/>
  <c r="AC110" i="25"/>
  <c r="AF107" i="25"/>
  <c r="AC107" i="25"/>
  <c r="AJ101" i="25"/>
  <c r="AK101" i="25" s="1"/>
  <c r="AF101" i="25"/>
  <c r="AC101" i="25"/>
  <c r="AF100" i="25"/>
  <c r="AC100" i="25"/>
  <c r="AJ99" i="25"/>
  <c r="AK99" i="25" s="1"/>
  <c r="AF99" i="25"/>
  <c r="AC99" i="25"/>
  <c r="AJ93" i="25"/>
  <c r="AK93" i="25" s="1"/>
  <c r="AF93" i="25"/>
  <c r="AC93" i="25"/>
  <c r="AJ92" i="25"/>
  <c r="AK92" i="25" s="1"/>
  <c r="AF92" i="25"/>
  <c r="AC92" i="25"/>
  <c r="AJ95" i="25"/>
  <c r="AK95" i="25" s="1"/>
  <c r="AF95" i="25"/>
  <c r="AC95" i="25"/>
  <c r="AJ94" i="25"/>
  <c r="AK94" i="25" s="1"/>
  <c r="AF94" i="25"/>
  <c r="AC94" i="25"/>
  <c r="AJ77" i="25"/>
  <c r="AK77" i="25" s="1"/>
  <c r="AF77" i="25"/>
  <c r="AC77" i="25"/>
  <c r="AF76" i="25"/>
  <c r="AC76" i="25"/>
  <c r="AJ74" i="25"/>
  <c r="AK74" i="25" s="1"/>
  <c r="AF74" i="25"/>
  <c r="AC74" i="25"/>
  <c r="AJ65" i="25"/>
  <c r="AK65" i="25" s="1"/>
  <c r="AF65" i="25"/>
  <c r="AC65" i="25"/>
  <c r="AJ64" i="25"/>
  <c r="AK64" i="25" s="1"/>
  <c r="AF64" i="25"/>
  <c r="AC64" i="25"/>
  <c r="AJ59" i="25"/>
  <c r="AK59" i="25" s="1"/>
  <c r="AF59" i="25"/>
  <c r="AC59" i="25"/>
  <c r="AJ57" i="25"/>
  <c r="AK57" i="25" s="1"/>
  <c r="AF57" i="25"/>
  <c r="AC57" i="25"/>
  <c r="AF55" i="25"/>
  <c r="AC55" i="25"/>
  <c r="AF44" i="25"/>
  <c r="AC44" i="25"/>
  <c r="AF42" i="25"/>
  <c r="AC42" i="25"/>
  <c r="AF40" i="25"/>
  <c r="AC40" i="25"/>
  <c r="AF37" i="25"/>
  <c r="AC37" i="25"/>
  <c r="AJ39" i="25"/>
  <c r="AK39" i="25" s="1"/>
  <c r="AF39" i="25"/>
  <c r="AC39" i="25"/>
  <c r="AJ47" i="25"/>
  <c r="AK47" i="25" s="1"/>
  <c r="AF47" i="25"/>
  <c r="AC47" i="25"/>
  <c r="AJ46" i="25"/>
  <c r="AK46" i="25" s="1"/>
  <c r="AF46" i="25"/>
  <c r="AC46" i="25"/>
  <c r="AJ45" i="25"/>
  <c r="AK45" i="25" s="1"/>
  <c r="AF45" i="25"/>
  <c r="AC45" i="25"/>
  <c r="AJ43" i="25"/>
  <c r="AK43" i="25" s="1"/>
  <c r="AF43" i="25"/>
  <c r="AC43" i="25"/>
  <c r="AJ41" i="25"/>
  <c r="AK41" i="25" s="1"/>
  <c r="AF41" i="25"/>
  <c r="AC41" i="25"/>
  <c r="AJ29" i="25"/>
  <c r="AK29" i="25" s="1"/>
  <c r="AF29" i="25"/>
  <c r="AC29" i="25"/>
  <c r="AJ30" i="25"/>
  <c r="AK30" i="25" s="1"/>
  <c r="AF30" i="25"/>
  <c r="AC30" i="25"/>
  <c r="AF22" i="25"/>
  <c r="AC22" i="25"/>
  <c r="AF20" i="25"/>
  <c r="AC20" i="25"/>
  <c r="AF16" i="25"/>
  <c r="AC16" i="25"/>
  <c r="O14" i="72" l="1"/>
  <c r="L13" i="72"/>
  <c r="M9" i="70"/>
  <c r="L11" i="69"/>
  <c r="L9" i="69"/>
  <c r="M9" i="69" s="1"/>
  <c r="L34" i="69"/>
  <c r="L9" i="25"/>
  <c r="O11" i="72"/>
  <c r="L9" i="72"/>
  <c r="L12" i="72"/>
  <c r="O12" i="72"/>
  <c r="L25" i="67"/>
  <c r="O9" i="25"/>
  <c r="L7" i="71"/>
  <c r="L22" i="74"/>
  <c r="AD12" i="74"/>
  <c r="O9" i="74"/>
  <c r="M9" i="74" s="1"/>
  <c r="L14" i="74"/>
  <c r="L13" i="74"/>
  <c r="AD26" i="73"/>
  <c r="AD19" i="73"/>
  <c r="AD15" i="73"/>
  <c r="AD13" i="72"/>
  <c r="L10" i="72"/>
  <c r="AD10" i="72"/>
  <c r="AG16" i="71"/>
  <c r="O12" i="71"/>
  <c r="AD18" i="70"/>
  <c r="AG35" i="69"/>
  <c r="AD67" i="69"/>
  <c r="AG12" i="69"/>
  <c r="L11" i="67"/>
  <c r="L15" i="25"/>
  <c r="AG19" i="73"/>
  <c r="O10" i="72"/>
  <c r="AG13" i="72"/>
  <c r="AD11" i="72"/>
  <c r="L11" i="72"/>
  <c r="L10" i="71"/>
  <c r="L24" i="70"/>
  <c r="AG24" i="69"/>
  <c r="O69" i="25"/>
  <c r="L85" i="25"/>
  <c r="AG7" i="74"/>
  <c r="AD17" i="74"/>
  <c r="O16" i="74"/>
  <c r="L13" i="73"/>
  <c r="AG13" i="73"/>
  <c r="L23" i="73"/>
  <c r="L11" i="73"/>
  <c r="AG22" i="73"/>
  <c r="AE22" i="73" s="1"/>
  <c r="O9" i="73"/>
  <c r="AD16" i="73"/>
  <c r="L24" i="73"/>
  <c r="AG27" i="73"/>
  <c r="AD9" i="72"/>
  <c r="AG12" i="72"/>
  <c r="AE12" i="72" s="1"/>
  <c r="AD7" i="72"/>
  <c r="O9" i="72"/>
  <c r="M9" i="72" s="1"/>
  <c r="O7" i="72"/>
  <c r="AG11" i="72"/>
  <c r="D7" i="72"/>
  <c r="K7" i="72" s="1"/>
  <c r="L7" i="72" s="1"/>
  <c r="AG9" i="72"/>
  <c r="O13" i="72"/>
  <c r="M13" i="72" s="1"/>
  <c r="AE10" i="72"/>
  <c r="AD14" i="72"/>
  <c r="AG7" i="72"/>
  <c r="O10" i="71"/>
  <c r="AD16" i="71"/>
  <c r="O9" i="71"/>
  <c r="AD14" i="71"/>
  <c r="V7" i="71"/>
  <c r="AC7" i="71" s="1"/>
  <c r="AD7" i="71" s="1"/>
  <c r="AD13" i="71"/>
  <c r="L13" i="71"/>
  <c r="O7" i="71"/>
  <c r="L9" i="71"/>
  <c r="AG10" i="71"/>
  <c r="AE10" i="71" s="1"/>
  <c r="AD11" i="71"/>
  <c r="AG16" i="70"/>
  <c r="AD19" i="70"/>
  <c r="AD14" i="70"/>
  <c r="AG14" i="70"/>
  <c r="AG15" i="70"/>
  <c r="L7" i="70"/>
  <c r="L21" i="70"/>
  <c r="AD10" i="70"/>
  <c r="O31" i="70"/>
  <c r="AD72" i="69"/>
  <c r="O15" i="69"/>
  <c r="L33" i="69"/>
  <c r="AD54" i="69"/>
  <c r="AD47" i="69"/>
  <c r="AD31" i="69"/>
  <c r="AG21" i="69"/>
  <c r="O13" i="69"/>
  <c r="AG15" i="69"/>
  <c r="AG18" i="67"/>
  <c r="L37" i="67"/>
  <c r="L12" i="67"/>
  <c r="AD12" i="67"/>
  <c r="AD76" i="66"/>
  <c r="L43" i="65"/>
  <c r="O102" i="25"/>
  <c r="O74" i="25"/>
  <c r="O33" i="25"/>
  <c r="L21" i="74"/>
  <c r="AG19" i="74"/>
  <c r="AD13" i="74"/>
  <c r="O66" i="25"/>
  <c r="L32" i="65"/>
  <c r="AD23" i="74"/>
  <c r="AD10" i="74"/>
  <c r="AG14" i="74"/>
  <c r="V7" i="74"/>
  <c r="AC7" i="74" s="1"/>
  <c r="AD7" i="74" s="1"/>
  <c r="AG9" i="74"/>
  <c r="AD19" i="74"/>
  <c r="AG10" i="74"/>
  <c r="O15" i="74"/>
  <c r="AG13" i="74"/>
  <c r="AG18" i="74"/>
  <c r="AE18" i="74" s="1"/>
  <c r="AD11" i="74"/>
  <c r="AD20" i="74"/>
  <c r="AD14" i="74"/>
  <c r="L19" i="74"/>
  <c r="L20" i="74"/>
  <c r="M20" i="74" s="1"/>
  <c r="L17" i="74"/>
  <c r="L15" i="74"/>
  <c r="AD20" i="73"/>
  <c r="V7" i="73"/>
  <c r="AC7" i="73" s="1"/>
  <c r="AD7" i="73" s="1"/>
  <c r="AG16" i="73"/>
  <c r="AG21" i="73"/>
  <c r="L9" i="73"/>
  <c r="AG14" i="73"/>
  <c r="AE14" i="73" s="1"/>
  <c r="L20" i="73"/>
  <c r="L18" i="73"/>
  <c r="L15" i="71"/>
  <c r="M15" i="71" s="1"/>
  <c r="L16" i="71"/>
  <c r="M16" i="71" s="1"/>
  <c r="L14" i="70"/>
  <c r="AD44" i="69"/>
  <c r="O34" i="69"/>
  <c r="AD62" i="69"/>
  <c r="O72" i="69"/>
  <c r="O22" i="69"/>
  <c r="AD32" i="69"/>
  <c r="AG7" i="69"/>
  <c r="AG36" i="69"/>
  <c r="AD17" i="69"/>
  <c r="AD13" i="69"/>
  <c r="AG11" i="69"/>
  <c r="L56" i="69"/>
  <c r="L26" i="69"/>
  <c r="L37" i="69"/>
  <c r="L64" i="69"/>
  <c r="AD24" i="68"/>
  <c r="AG99" i="68"/>
  <c r="AG28" i="68"/>
  <c r="AG36" i="68"/>
  <c r="AD36" i="68"/>
  <c r="AD62" i="68"/>
  <c r="AD44" i="68"/>
  <c r="AD52" i="68"/>
  <c r="L94" i="68"/>
  <c r="L93" i="68"/>
  <c r="L9" i="68"/>
  <c r="AG43" i="68"/>
  <c r="O94" i="68"/>
  <c r="O9" i="68"/>
  <c r="AG9" i="67"/>
  <c r="O23" i="67"/>
  <c r="O26" i="67"/>
  <c r="AG33" i="67"/>
  <c r="O9" i="67"/>
  <c r="O43" i="67"/>
  <c r="L47" i="67"/>
  <c r="L30" i="67"/>
  <c r="O28" i="67"/>
  <c r="O41" i="67"/>
  <c r="L28" i="67"/>
  <c r="AD17" i="67"/>
  <c r="AD11" i="67"/>
  <c r="AG20" i="67"/>
  <c r="AD9" i="67"/>
  <c r="O31" i="67"/>
  <c r="L36" i="67"/>
  <c r="L9" i="67"/>
  <c r="AG17" i="67"/>
  <c r="AD36" i="67"/>
  <c r="AD46" i="67"/>
  <c r="L50" i="67"/>
  <c r="AD29" i="67"/>
  <c r="AG25" i="67"/>
  <c r="AE25" i="67" s="1"/>
  <c r="O46" i="67"/>
  <c r="L46" i="67"/>
  <c r="L17" i="67"/>
  <c r="L31" i="67"/>
  <c r="M31" i="67" s="1"/>
  <c r="L44" i="67"/>
  <c r="L20" i="67"/>
  <c r="L40" i="67"/>
  <c r="L27" i="67"/>
  <c r="O13" i="66"/>
  <c r="O23" i="66"/>
  <c r="O21" i="66"/>
  <c r="O29" i="66"/>
  <c r="L46" i="66"/>
  <c r="L34" i="66"/>
  <c r="AD47" i="65"/>
  <c r="O9" i="65"/>
  <c r="AG48" i="65"/>
  <c r="L9" i="65"/>
  <c r="AG44" i="65"/>
  <c r="AG88" i="66"/>
  <c r="O27" i="66"/>
  <c r="O9" i="66"/>
  <c r="O54" i="66"/>
  <c r="O75" i="66"/>
  <c r="L52" i="66"/>
  <c r="L9" i="66"/>
  <c r="AG55" i="66"/>
  <c r="L40" i="66"/>
  <c r="O54" i="25"/>
  <c r="L41" i="25"/>
  <c r="O101" i="25"/>
  <c r="O12" i="25"/>
  <c r="O118" i="25"/>
  <c r="L84" i="25"/>
  <c r="O91" i="25"/>
  <c r="O89" i="25"/>
  <c r="O7" i="25"/>
  <c r="L91" i="25"/>
  <c r="O49" i="25"/>
  <c r="O105" i="25"/>
  <c r="L33" i="25"/>
  <c r="O90" i="25"/>
  <c r="O78" i="25"/>
  <c r="O30" i="25"/>
  <c r="O113" i="25"/>
  <c r="O77" i="25"/>
  <c r="O65" i="25"/>
  <c r="O29" i="25"/>
  <c r="L120" i="25"/>
  <c r="L115" i="25"/>
  <c r="L19" i="25"/>
  <c r="L88" i="25"/>
  <c r="L106" i="25"/>
  <c r="L80" i="25"/>
  <c r="O81" i="25"/>
  <c r="L58" i="25"/>
  <c r="O117" i="25"/>
  <c r="O98" i="25"/>
  <c r="O38" i="25"/>
  <c r="L66" i="25"/>
  <c r="O97" i="25"/>
  <c r="M61" i="25"/>
  <c r="M109" i="25"/>
  <c r="O62" i="25"/>
  <c r="L54" i="25"/>
  <c r="M54" i="25" s="1"/>
  <c r="O82" i="25"/>
  <c r="O34" i="25"/>
  <c r="O21" i="25"/>
  <c r="L104" i="25"/>
  <c r="L100" i="25"/>
  <c r="O86" i="25"/>
  <c r="M86" i="25" s="1"/>
  <c r="O26" i="25"/>
  <c r="O37" i="25"/>
  <c r="AG7" i="25"/>
  <c r="O93" i="25"/>
  <c r="L92" i="25"/>
  <c r="L44" i="25"/>
  <c r="L30" i="25"/>
  <c r="L64" i="25"/>
  <c r="L56" i="25"/>
  <c r="L52" i="25"/>
  <c r="L32" i="25"/>
  <c r="L102" i="25"/>
  <c r="O50" i="25"/>
  <c r="O13" i="25"/>
  <c r="L77" i="25"/>
  <c r="L60" i="25"/>
  <c r="O94" i="25"/>
  <c r="O70" i="25"/>
  <c r="O58" i="25"/>
  <c r="O46" i="25"/>
  <c r="L113" i="25"/>
  <c r="L65" i="25"/>
  <c r="O41" i="25"/>
  <c r="O27" i="25"/>
  <c r="O51" i="25"/>
  <c r="O85" i="25"/>
  <c r="L36" i="25"/>
  <c r="L12" i="25"/>
  <c r="L69" i="25"/>
  <c r="O121" i="25"/>
  <c r="L87" i="25"/>
  <c r="O75" i="25"/>
  <c r="L53" i="25"/>
  <c r="L27" i="25"/>
  <c r="L11" i="25"/>
  <c r="L63" i="25"/>
  <c r="L99" i="25"/>
  <c r="O73" i="25"/>
  <c r="L121" i="25"/>
  <c r="L75" i="25"/>
  <c r="L68" i="25"/>
  <c r="L45" i="25"/>
  <c r="L76" i="25"/>
  <c r="O112" i="25"/>
  <c r="L90" i="25"/>
  <c r="O44" i="25"/>
  <c r="L40" i="25"/>
  <c r="O99" i="25"/>
  <c r="L51" i="25"/>
  <c r="O15" i="25"/>
  <c r="L23" i="25"/>
  <c r="O42" i="25"/>
  <c r="O17" i="25"/>
  <c r="O115" i="25"/>
  <c r="L93" i="25"/>
  <c r="L82" i="25"/>
  <c r="L28" i="25"/>
  <c r="L118" i="25"/>
  <c r="M118" i="25" s="1"/>
  <c r="L81" i="25"/>
  <c r="O57" i="25"/>
  <c r="L112" i="25"/>
  <c r="O104" i="25"/>
  <c r="O87" i="25"/>
  <c r="O84" i="25"/>
  <c r="O80" i="25"/>
  <c r="O63" i="25"/>
  <c r="O60" i="25"/>
  <c r="L57" i="25"/>
  <c r="O53" i="25"/>
  <c r="O47" i="25"/>
  <c r="O40" i="25"/>
  <c r="L38" i="25"/>
  <c r="O35" i="25"/>
  <c r="O18" i="25"/>
  <c r="O22" i="25"/>
  <c r="L22" i="25"/>
  <c r="L35" i="25"/>
  <c r="O111" i="25"/>
  <c r="O108" i="25"/>
  <c r="L98" i="25"/>
  <c r="L95" i="25"/>
  <c r="L50" i="25"/>
  <c r="O43" i="25"/>
  <c r="O32" i="25"/>
  <c r="L29" i="25"/>
  <c r="O24" i="25"/>
  <c r="L21" i="25"/>
  <c r="O14" i="25"/>
  <c r="O11" i="25"/>
  <c r="L114" i="25"/>
  <c r="M114" i="25" s="1"/>
  <c r="L111" i="25"/>
  <c r="L108" i="25"/>
  <c r="L101" i="25"/>
  <c r="O92" i="25"/>
  <c r="O83" i="25"/>
  <c r="O76" i="25"/>
  <c r="L74" i="25"/>
  <c r="O71" i="25"/>
  <c r="O68" i="25"/>
  <c r="O56" i="25"/>
  <c r="L43" i="25"/>
  <c r="L37" i="25"/>
  <c r="L24" i="25"/>
  <c r="O20" i="25"/>
  <c r="L14" i="25"/>
  <c r="O120" i="25"/>
  <c r="L117" i="25"/>
  <c r="O107" i="25"/>
  <c r="O100" i="25"/>
  <c r="L71" i="25"/>
  <c r="O52" i="25"/>
  <c r="L20" i="25"/>
  <c r="O95" i="25"/>
  <c r="L47" i="25"/>
  <c r="L18" i="25"/>
  <c r="L107" i="25"/>
  <c r="O103" i="25"/>
  <c r="L89" i="25"/>
  <c r="O79" i="25"/>
  <c r="L62" i="25"/>
  <c r="O59" i="25"/>
  <c r="L46" i="25"/>
  <c r="O31" i="25"/>
  <c r="O28" i="25"/>
  <c r="L17" i="25"/>
  <c r="O116" i="25"/>
  <c r="O110" i="25"/>
  <c r="L103" i="25"/>
  <c r="L97" i="25"/>
  <c r="O88" i="25"/>
  <c r="L79" i="25"/>
  <c r="L73" i="25"/>
  <c r="O67" i="25"/>
  <c r="L59" i="25"/>
  <c r="O55" i="25"/>
  <c r="L49" i="25"/>
  <c r="L42" i="25"/>
  <c r="O39" i="25"/>
  <c r="O36" i="25"/>
  <c r="L34" i="25"/>
  <c r="O23" i="25"/>
  <c r="O16" i="25"/>
  <c r="O10" i="25"/>
  <c r="O72" i="25"/>
  <c r="M72" i="25" s="1"/>
  <c r="O119" i="25"/>
  <c r="L110" i="25"/>
  <c r="O106" i="25"/>
  <c r="O96" i="25"/>
  <c r="M96" i="25" s="1"/>
  <c r="L94" i="25"/>
  <c r="O64" i="25"/>
  <c r="L55" i="25"/>
  <c r="O48" i="25"/>
  <c r="M48" i="25" s="1"/>
  <c r="O45" i="25"/>
  <c r="L39" i="25"/>
  <c r="O19" i="25"/>
  <c r="L16" i="25"/>
  <c r="L13" i="25"/>
  <c r="L10" i="25"/>
  <c r="AG110" i="25"/>
  <c r="AG9" i="25"/>
  <c r="L12" i="71"/>
  <c r="AG15" i="71"/>
  <c r="AE15" i="71" s="1"/>
  <c r="AG12" i="71"/>
  <c r="AE12" i="71" s="1"/>
  <c r="O14" i="71"/>
  <c r="L11" i="71"/>
  <c r="AG13" i="71"/>
  <c r="AG11" i="71"/>
  <c r="O13" i="71"/>
  <c r="O11" i="71"/>
  <c r="AG9" i="71"/>
  <c r="O14" i="74"/>
  <c r="AG21" i="74"/>
  <c r="AE21" i="74" s="1"/>
  <c r="O21" i="74"/>
  <c r="O10" i="74"/>
  <c r="AD15" i="74"/>
  <c r="AG17" i="74"/>
  <c r="O7" i="74"/>
  <c r="AG20" i="74"/>
  <c r="O22" i="74"/>
  <c r="O13" i="74"/>
  <c r="M13" i="74" s="1"/>
  <c r="AD16" i="74"/>
  <c r="L7" i="74"/>
  <c r="L12" i="74"/>
  <c r="O12" i="74"/>
  <c r="O19" i="74"/>
  <c r="L23" i="74"/>
  <c r="L16" i="74"/>
  <c r="L11" i="74"/>
  <c r="AG12" i="74"/>
  <c r="O23" i="74"/>
  <c r="O11" i="74"/>
  <c r="AG11" i="74"/>
  <c r="AD22" i="74"/>
  <c r="AG15" i="74"/>
  <c r="O17" i="74"/>
  <c r="L18" i="74"/>
  <c r="AG22" i="74"/>
  <c r="AG23" i="74"/>
  <c r="AG16" i="74"/>
  <c r="O18" i="74"/>
  <c r="L10" i="74"/>
  <c r="AG12" i="73"/>
  <c r="AD11" i="73"/>
  <c r="L10" i="73"/>
  <c r="AD24" i="73"/>
  <c r="AG10" i="73"/>
  <c r="AE10" i="73" s="1"/>
  <c r="O25" i="73"/>
  <c r="AG9" i="73"/>
  <c r="AG20" i="73"/>
  <c r="O14" i="73"/>
  <c r="O26" i="73"/>
  <c r="L26" i="73"/>
  <c r="O22" i="73"/>
  <c r="AD21" i="73"/>
  <c r="AD18" i="73"/>
  <c r="L21" i="73"/>
  <c r="AG18" i="73"/>
  <c r="L14" i="73"/>
  <c r="O10" i="73"/>
  <c r="AD17" i="73"/>
  <c r="AD27" i="73"/>
  <c r="AD12" i="73"/>
  <c r="O20" i="73"/>
  <c r="L12" i="73"/>
  <c r="AG26" i="73"/>
  <c r="L19" i="73"/>
  <c r="AG24" i="73"/>
  <c r="AG17" i="73"/>
  <c r="AD23" i="73"/>
  <c r="AG11" i="73"/>
  <c r="L22" i="73"/>
  <c r="AG23" i="73"/>
  <c r="AG15" i="73"/>
  <c r="L15" i="73"/>
  <c r="O13" i="73"/>
  <c r="AE13" i="73"/>
  <c r="AE25" i="73"/>
  <c r="O19" i="73"/>
  <c r="O15" i="73"/>
  <c r="O21" i="73"/>
  <c r="O27" i="73"/>
  <c r="O16" i="73"/>
  <c r="O7" i="73"/>
  <c r="O24" i="73"/>
  <c r="L17" i="73"/>
  <c r="L25" i="73"/>
  <c r="O11" i="73"/>
  <c r="K7" i="73"/>
  <c r="L7" i="73" s="1"/>
  <c r="L16" i="73"/>
  <c r="O18" i="73"/>
  <c r="O23" i="73"/>
  <c r="AG7" i="73"/>
  <c r="O12" i="73"/>
  <c r="O17" i="73"/>
  <c r="L27" i="73"/>
  <c r="L14" i="72"/>
  <c r="AG14" i="71"/>
  <c r="L14" i="71"/>
  <c r="L19" i="70"/>
  <c r="L25" i="70"/>
  <c r="AG9" i="70"/>
  <c r="L18" i="70"/>
  <c r="O26" i="70"/>
  <c r="AD31" i="70"/>
  <c r="L15" i="70"/>
  <c r="L12" i="70"/>
  <c r="O28" i="70"/>
  <c r="AD20" i="70"/>
  <c r="L31" i="70"/>
  <c r="L27" i="70"/>
  <c r="AG26" i="70"/>
  <c r="O16" i="70"/>
  <c r="L26" i="70"/>
  <c r="L23" i="70"/>
  <c r="AD24" i="70"/>
  <c r="AD30" i="70"/>
  <c r="AD21" i="70"/>
  <c r="O14" i="70"/>
  <c r="AG31" i="70"/>
  <c r="AG28" i="70"/>
  <c r="L13" i="70"/>
  <c r="AD23" i="70"/>
  <c r="AG27" i="70"/>
  <c r="L20" i="70"/>
  <c r="AD26" i="70"/>
  <c r="AE26" i="70" s="1"/>
  <c r="L30" i="70"/>
  <c r="AD13" i="70"/>
  <c r="AG22" i="70"/>
  <c r="O22" i="70"/>
  <c r="AG10" i="70"/>
  <c r="O15" i="70"/>
  <c r="AD25" i="70"/>
  <c r="AD15" i="70"/>
  <c r="AG7" i="70"/>
  <c r="O30" i="70"/>
  <c r="O25" i="70"/>
  <c r="AG30" i="70"/>
  <c r="AG25" i="70"/>
  <c r="AG19" i="70"/>
  <c r="AG21" i="70"/>
  <c r="O27" i="70"/>
  <c r="O20" i="70"/>
  <c r="AG20" i="70"/>
  <c r="O10" i="70"/>
  <c r="AD27" i="70"/>
  <c r="O21" i="70"/>
  <c r="O13" i="70"/>
  <c r="L10" i="70"/>
  <c r="AG13" i="70"/>
  <c r="AD28" i="70"/>
  <c r="O19" i="70"/>
  <c r="L28" i="70"/>
  <c r="L29" i="70"/>
  <c r="AD29" i="70"/>
  <c r="AG23" i="70"/>
  <c r="O29" i="70"/>
  <c r="AG29" i="70"/>
  <c r="O18" i="70"/>
  <c r="O7" i="70"/>
  <c r="L22" i="70"/>
  <c r="L11" i="70"/>
  <c r="AD22" i="70"/>
  <c r="AD11" i="70"/>
  <c r="AD16" i="70"/>
  <c r="O12" i="70"/>
  <c r="AG12" i="70"/>
  <c r="V7" i="70"/>
  <c r="AC7" i="70" s="1"/>
  <c r="AD7" i="70" s="1"/>
  <c r="O24" i="70"/>
  <c r="O11" i="70"/>
  <c r="AG24" i="70"/>
  <c r="AG11" i="70"/>
  <c r="AG18" i="70"/>
  <c r="AE18" i="70" s="1"/>
  <c r="L17" i="70"/>
  <c r="AD17" i="70"/>
  <c r="O23" i="70"/>
  <c r="L16" i="70"/>
  <c r="O17" i="70"/>
  <c r="AG17" i="70"/>
  <c r="L52" i="69"/>
  <c r="AD43" i="69"/>
  <c r="V7" i="69"/>
  <c r="AC7" i="69" s="1"/>
  <c r="AD7" i="69" s="1"/>
  <c r="AD73" i="69"/>
  <c r="AD58" i="69"/>
  <c r="AG44" i="69"/>
  <c r="L32" i="69"/>
  <c r="L65" i="69"/>
  <c r="AD56" i="69"/>
  <c r="L50" i="69"/>
  <c r="L45" i="69"/>
  <c r="AD52" i="69"/>
  <c r="O38" i="69"/>
  <c r="O66" i="69"/>
  <c r="AD64" i="69"/>
  <c r="AD25" i="69"/>
  <c r="O10" i="69"/>
  <c r="O21" i="69"/>
  <c r="AD28" i="69"/>
  <c r="AD26" i="69"/>
  <c r="AG54" i="69"/>
  <c r="AE54" i="69" s="1"/>
  <c r="O48" i="69"/>
  <c r="AD49" i="69"/>
  <c r="AD35" i="69"/>
  <c r="AD22" i="69"/>
  <c r="O33" i="69"/>
  <c r="AD51" i="69"/>
  <c r="AG60" i="69"/>
  <c r="AG34" i="69"/>
  <c r="L54" i="69"/>
  <c r="L51" i="69"/>
  <c r="O27" i="69"/>
  <c r="AD16" i="69"/>
  <c r="AG17" i="69"/>
  <c r="AD63" i="69"/>
  <c r="O57" i="69"/>
  <c r="O46" i="69"/>
  <c r="L27" i="69"/>
  <c r="L36" i="69"/>
  <c r="O28" i="69"/>
  <c r="AG63" i="69"/>
  <c r="L60" i="69"/>
  <c r="L57" i="69"/>
  <c r="L46" i="69"/>
  <c r="L35" i="69"/>
  <c r="O60" i="69"/>
  <c r="L61" i="69"/>
  <c r="O55" i="69"/>
  <c r="L12" i="69"/>
  <c r="O37" i="69"/>
  <c r="AG72" i="69"/>
  <c r="O40" i="69"/>
  <c r="O52" i="69"/>
  <c r="O24" i="69"/>
  <c r="AD18" i="69"/>
  <c r="AG62" i="69"/>
  <c r="AG48" i="69"/>
  <c r="O44" i="69"/>
  <c r="AG42" i="69"/>
  <c r="AD9" i="69"/>
  <c r="O51" i="69"/>
  <c r="O32" i="69"/>
  <c r="L7" i="69"/>
  <c r="L73" i="69"/>
  <c r="L30" i="69"/>
  <c r="AD41" i="69"/>
  <c r="O29" i="69"/>
  <c r="AD71" i="69"/>
  <c r="O65" i="69"/>
  <c r="M65" i="69" s="1"/>
  <c r="L62" i="69"/>
  <c r="L48" i="69"/>
  <c r="AD20" i="69"/>
  <c r="O16" i="69"/>
  <c r="O12" i="69"/>
  <c r="O56" i="69"/>
  <c r="O41" i="69"/>
  <c r="O18" i="69"/>
  <c r="O45" i="69"/>
  <c r="L42" i="69"/>
  <c r="O49" i="69"/>
  <c r="O73" i="69"/>
  <c r="L69" i="69"/>
  <c r="L66" i="69"/>
  <c r="AD55" i="69"/>
  <c r="AG47" i="69"/>
  <c r="AG41" i="69"/>
  <c r="AD40" i="69"/>
  <c r="O35" i="69"/>
  <c r="L31" i="69"/>
  <c r="AD29" i="69"/>
  <c r="AG22" i="69"/>
  <c r="AD10" i="69"/>
  <c r="L17" i="69"/>
  <c r="O69" i="69"/>
  <c r="O31" i="69"/>
  <c r="L58" i="69"/>
  <c r="AD45" i="69"/>
  <c r="L67" i="69"/>
  <c r="AG20" i="69"/>
  <c r="L68" i="69"/>
  <c r="AG28" i="69"/>
  <c r="L59" i="69"/>
  <c r="O50" i="69"/>
  <c r="O39" i="69"/>
  <c r="AD33" i="69"/>
  <c r="AG18" i="69"/>
  <c r="AD30" i="69"/>
  <c r="AG69" i="69"/>
  <c r="AG46" i="69"/>
  <c r="O30" i="69"/>
  <c r="AD24" i="69"/>
  <c r="O53" i="69"/>
  <c r="O19" i="69"/>
  <c r="AG9" i="69"/>
  <c r="O64" i="69"/>
  <c r="L63" i="69"/>
  <c r="O54" i="69"/>
  <c r="O43" i="69"/>
  <c r="L39" i="69"/>
  <c r="AG30" i="69"/>
  <c r="L21" i="69"/>
  <c r="L10" i="69"/>
  <c r="O26" i="69"/>
  <c r="O25" i="69"/>
  <c r="AD14" i="69"/>
  <c r="L13" i="69"/>
  <c r="L20" i="69"/>
  <c r="AD39" i="69"/>
  <c r="AG68" i="69"/>
  <c r="O62" i="69"/>
  <c r="M62" i="69" s="1"/>
  <c r="AD60" i="69"/>
  <c r="AG59" i="69"/>
  <c r="AE59" i="69" s="1"/>
  <c r="O47" i="69"/>
  <c r="AG43" i="69"/>
  <c r="AE43" i="69" s="1"/>
  <c r="O42" i="69"/>
  <c r="AD37" i="69"/>
  <c r="AG25" i="69"/>
  <c r="L23" i="69"/>
  <c r="AD19" i="69"/>
  <c r="AG13" i="69"/>
  <c r="AD27" i="69"/>
  <c r="AG40" i="69"/>
  <c r="AD48" i="69"/>
  <c r="AG29" i="69"/>
  <c r="O63" i="69"/>
  <c r="L47" i="69"/>
  <c r="AG45" i="69"/>
  <c r="L40" i="69"/>
  <c r="AG37" i="69"/>
  <c r="O36" i="69"/>
  <c r="AG33" i="69"/>
  <c r="AG31" i="69"/>
  <c r="L29" i="69"/>
  <c r="AG19" i="69"/>
  <c r="L15" i="69"/>
  <c r="AG10" i="69"/>
  <c r="AD12" i="69"/>
  <c r="L70" i="69"/>
  <c r="AD23" i="69"/>
  <c r="AG16" i="69"/>
  <c r="AD42" i="69"/>
  <c r="AD36" i="69"/>
  <c r="O68" i="69"/>
  <c r="O59" i="69"/>
  <c r="AD15" i="69"/>
  <c r="AG73" i="69"/>
  <c r="L38" i="69"/>
  <c r="O71" i="69"/>
  <c r="AD69" i="69"/>
  <c r="AD65" i="69"/>
  <c r="L55" i="69"/>
  <c r="L53" i="69"/>
  <c r="AD50" i="69"/>
  <c r="L41" i="69"/>
  <c r="AG32" i="69"/>
  <c r="AG14" i="69"/>
  <c r="AG65" i="69"/>
  <c r="AG27" i="69"/>
  <c r="O14" i="69"/>
  <c r="O11" i="69"/>
  <c r="M11" i="69" s="1"/>
  <c r="O7" i="69"/>
  <c r="L72" i="69"/>
  <c r="L49" i="69"/>
  <c r="L44" i="69"/>
  <c r="L43" i="69"/>
  <c r="AG39" i="69"/>
  <c r="L25" i="69"/>
  <c r="L24" i="69"/>
  <c r="AD21" i="69"/>
  <c r="L18" i="69"/>
  <c r="AG70" i="69"/>
  <c r="AD70" i="69"/>
  <c r="AD68" i="69"/>
  <c r="O67" i="69"/>
  <c r="O58" i="69"/>
  <c r="AD38" i="69"/>
  <c r="AG38" i="69"/>
  <c r="AG64" i="69"/>
  <c r="AG61" i="69"/>
  <c r="AD61" i="69"/>
  <c r="AG71" i="69"/>
  <c r="AD66" i="69"/>
  <c r="AG66" i="69"/>
  <c r="AG53" i="69"/>
  <c r="AD53" i="69"/>
  <c r="L71" i="69"/>
  <c r="AD57" i="69"/>
  <c r="AG57" i="69"/>
  <c r="AG56" i="69"/>
  <c r="AG55" i="69"/>
  <c r="AG49" i="69"/>
  <c r="AD11" i="69"/>
  <c r="O70" i="69"/>
  <c r="O61" i="69"/>
  <c r="O23" i="69"/>
  <c r="O20" i="69"/>
  <c r="O17" i="69"/>
  <c r="AG50" i="69"/>
  <c r="AD46" i="69"/>
  <c r="AD34" i="69"/>
  <c r="AG26" i="69"/>
  <c r="AG23" i="69"/>
  <c r="AG67" i="69"/>
  <c r="AG58" i="69"/>
  <c r="L28" i="69"/>
  <c r="L22" i="69"/>
  <c r="L19" i="69"/>
  <c r="L16" i="69"/>
  <c r="AG52" i="69"/>
  <c r="AG51" i="69"/>
  <c r="L14" i="69"/>
  <c r="AD41" i="68"/>
  <c r="AG79" i="68"/>
  <c r="L34" i="68"/>
  <c r="L69" i="68"/>
  <c r="L45" i="68"/>
  <c r="AG22" i="68"/>
  <c r="AD66" i="68"/>
  <c r="AD33" i="68"/>
  <c r="L55" i="66"/>
  <c r="AG56" i="66"/>
  <c r="AG73" i="66"/>
  <c r="O76" i="66"/>
  <c r="AG77" i="66"/>
  <c r="O80" i="66"/>
  <c r="L7" i="25"/>
  <c r="O47" i="68"/>
  <c r="AD69" i="68"/>
  <c r="AD57" i="68"/>
  <c r="AG67" i="68"/>
  <c r="O14" i="68"/>
  <c r="AD54" i="68"/>
  <c r="AD49" i="68"/>
  <c r="AD51" i="68"/>
  <c r="AG88" i="68"/>
  <c r="AG98" i="68"/>
  <c r="AD27" i="68"/>
  <c r="AG64" i="68"/>
  <c r="AD59" i="68"/>
  <c r="O96" i="68"/>
  <c r="L61" i="68"/>
  <c r="AD30" i="68"/>
  <c r="AG12" i="68"/>
  <c r="AD55" i="68"/>
  <c r="AG46" i="68"/>
  <c r="AD39" i="68"/>
  <c r="O35" i="68"/>
  <c r="AG30" i="68"/>
  <c r="AG55" i="68"/>
  <c r="AD48" i="68"/>
  <c r="L37" i="68"/>
  <c r="AD32" i="68"/>
  <c r="AE36" i="68"/>
  <c r="O24" i="68"/>
  <c r="L68" i="68"/>
  <c r="O21" i="68"/>
  <c r="AD71" i="68"/>
  <c r="L24" i="68"/>
  <c r="L43" i="68"/>
  <c r="AD58" i="68"/>
  <c r="O23" i="68"/>
  <c r="L66" i="68"/>
  <c r="AG31" i="68"/>
  <c r="L23" i="68"/>
  <c r="L77" i="68"/>
  <c r="L88" i="68"/>
  <c r="L40" i="68"/>
  <c r="AD21" i="68"/>
  <c r="AD80" i="68"/>
  <c r="AG49" i="68"/>
  <c r="AD40" i="68"/>
  <c r="AG23" i="68"/>
  <c r="L96" i="68"/>
  <c r="AG24" i="68"/>
  <c r="AD99" i="68"/>
  <c r="AG70" i="68"/>
  <c r="AD47" i="68"/>
  <c r="AD38" i="68"/>
  <c r="L63" i="68"/>
  <c r="O27" i="68"/>
  <c r="L74" i="68"/>
  <c r="AD23" i="68"/>
  <c r="AG96" i="68"/>
  <c r="AG54" i="68"/>
  <c r="AG40" i="68"/>
  <c r="AG92" i="68"/>
  <c r="O91" i="68"/>
  <c r="L42" i="68"/>
  <c r="AD94" i="68"/>
  <c r="AG19" i="68"/>
  <c r="AD42" i="68"/>
  <c r="AD37" i="68"/>
  <c r="AD35" i="68"/>
  <c r="L31" i="68"/>
  <c r="L99" i="68"/>
  <c r="AD46" i="68"/>
  <c r="O99" i="68"/>
  <c r="O41" i="68"/>
  <c r="L52" i="68"/>
  <c r="L65" i="68"/>
  <c r="L36" i="68"/>
  <c r="L49" i="68"/>
  <c r="L71" i="68"/>
  <c r="L70" i="68"/>
  <c r="L57" i="68"/>
  <c r="L46" i="68"/>
  <c r="O61" i="68"/>
  <c r="L59" i="68"/>
  <c r="L48" i="68"/>
  <c r="L39" i="68"/>
  <c r="L41" i="68"/>
  <c r="L79" i="68"/>
  <c r="O79" i="68"/>
  <c r="O32" i="68"/>
  <c r="L30" i="68"/>
  <c r="O38" i="68"/>
  <c r="L32" i="68"/>
  <c r="O40" i="68"/>
  <c r="L38" i="68"/>
  <c r="L64" i="68"/>
  <c r="O44" i="68"/>
  <c r="L92" i="68"/>
  <c r="O92" i="68"/>
  <c r="AD21" i="67"/>
  <c r="L33" i="67"/>
  <c r="O29" i="67"/>
  <c r="L38" i="67"/>
  <c r="AG28" i="67"/>
  <c r="O25" i="67"/>
  <c r="L43" i="67"/>
  <c r="AG50" i="67"/>
  <c r="AE50" i="67" s="1"/>
  <c r="AD41" i="67"/>
  <c r="AD32" i="67"/>
  <c r="AG61" i="68"/>
  <c r="O64" i="68"/>
  <c r="O34" i="68"/>
  <c r="AD92" i="68"/>
  <c r="AD79" i="68"/>
  <c r="AG48" i="68"/>
  <c r="AD96" i="68"/>
  <c r="O53" i="68"/>
  <c r="AG39" i="68"/>
  <c r="AD56" i="68"/>
  <c r="AG51" i="68"/>
  <c r="O37" i="68"/>
  <c r="AD45" i="68"/>
  <c r="AG10" i="68"/>
  <c r="AG13" i="68"/>
  <c r="O15" i="68"/>
  <c r="AG16" i="68"/>
  <c r="O19" i="68"/>
  <c r="AG26" i="68"/>
  <c r="AG72" i="68"/>
  <c r="AG75" i="68"/>
  <c r="AG82" i="68"/>
  <c r="AG86" i="68"/>
  <c r="AG89" i="68"/>
  <c r="O67" i="68"/>
  <c r="O58" i="68"/>
  <c r="O52" i="68"/>
  <c r="AG9" i="68"/>
  <c r="L67" i="68"/>
  <c r="L62" i="68"/>
  <c r="L60" i="68"/>
  <c r="L58" i="68"/>
  <c r="AG52" i="68"/>
  <c r="L51" i="68"/>
  <c r="AG33" i="68"/>
  <c r="AG94" i="68"/>
  <c r="O35" i="67"/>
  <c r="O7" i="67"/>
  <c r="AG14" i="67"/>
  <c r="AG45" i="67"/>
  <c r="AG15" i="67"/>
  <c r="O14" i="67"/>
  <c r="AG12" i="67"/>
  <c r="AD18" i="67"/>
  <c r="AG19" i="67"/>
  <c r="L7" i="67"/>
  <c r="O44" i="67"/>
  <c r="AD48" i="67"/>
  <c r="AG42" i="67"/>
  <c r="AE42" i="67" s="1"/>
  <c r="O18" i="67"/>
  <c r="AD26" i="67"/>
  <c r="O24" i="67"/>
  <c r="L48" i="67"/>
  <c r="O13" i="67"/>
  <c r="O40" i="67"/>
  <c r="V7" i="67"/>
  <c r="AC7" i="67" s="1"/>
  <c r="AD7" i="67" s="1"/>
  <c r="O10" i="67"/>
  <c r="AD16" i="67"/>
  <c r="L15" i="67"/>
  <c r="AD13" i="67"/>
  <c r="AG36" i="67"/>
  <c r="AG35" i="67"/>
  <c r="AG30" i="67"/>
  <c r="AD20" i="67"/>
  <c r="O59" i="68"/>
  <c r="AG57" i="68"/>
  <c r="AG47" i="68"/>
  <c r="AD31" i="68"/>
  <c r="AG37" i="68"/>
  <c r="O68" i="68"/>
  <c r="O39" i="68"/>
  <c r="AG69" i="68"/>
  <c r="AG100" i="68"/>
  <c r="AD60" i="68"/>
  <c r="AG58" i="68"/>
  <c r="L54" i="68"/>
  <c r="AD50" i="68"/>
  <c r="AG45" i="68"/>
  <c r="AG42" i="68"/>
  <c r="L35" i="68"/>
  <c r="L55" i="68"/>
  <c r="O36" i="68"/>
  <c r="O71" i="68"/>
  <c r="AG60" i="68"/>
  <c r="AG50" i="68"/>
  <c r="O70" i="68"/>
  <c r="O50" i="68"/>
  <c r="L33" i="68"/>
  <c r="O45" i="68"/>
  <c r="AD11" i="68"/>
  <c r="AD63" i="68"/>
  <c r="AD53" i="68"/>
  <c r="AD34" i="68"/>
  <c r="AG24" i="65"/>
  <c r="L31" i="65"/>
  <c r="AD42" i="66"/>
  <c r="L25" i="66"/>
  <c r="L31" i="66"/>
  <c r="L43" i="66"/>
  <c r="L49" i="66"/>
  <c r="AG54" i="66"/>
  <c r="AD88" i="66"/>
  <c r="AD36" i="66"/>
  <c r="AD54" i="66"/>
  <c r="AD15" i="66"/>
  <c r="AG43" i="66"/>
  <c r="AG45" i="66"/>
  <c r="AG49" i="66"/>
  <c r="AG53" i="66"/>
  <c r="O21" i="65"/>
  <c r="AG40" i="65"/>
  <c r="AD16" i="65"/>
  <c r="L27" i="65"/>
  <c r="L39" i="65"/>
  <c r="L19" i="65"/>
  <c r="AG50" i="65"/>
  <c r="AG45" i="65"/>
  <c r="AG32" i="65"/>
  <c r="L48" i="65"/>
  <c r="AG17" i="65"/>
  <c r="AD20" i="65"/>
  <c r="AG47" i="65"/>
  <c r="AD11" i="65"/>
  <c r="AG25" i="65"/>
  <c r="AG49" i="65"/>
  <c r="L37" i="65"/>
  <c r="AD67" i="68"/>
  <c r="O57" i="68"/>
  <c r="AD68" i="68"/>
  <c r="AD65" i="68"/>
  <c r="O55" i="68"/>
  <c r="L56" i="68"/>
  <c r="AD61" i="68"/>
  <c r="L53" i="68"/>
  <c r="AD64" i="68"/>
  <c r="L44" i="68"/>
  <c r="AG65" i="68"/>
  <c r="O62" i="68"/>
  <c r="AG34" i="68"/>
  <c r="L50" i="68"/>
  <c r="L47" i="68"/>
  <c r="AG7" i="68"/>
  <c r="O20" i="68"/>
  <c r="O26" i="68"/>
  <c r="O72" i="68"/>
  <c r="O75" i="68"/>
  <c r="AG76" i="68"/>
  <c r="O78" i="68"/>
  <c r="O82" i="68"/>
  <c r="AG83" i="68"/>
  <c r="O89" i="68"/>
  <c r="AG91" i="68"/>
  <c r="O95" i="68"/>
  <c r="AG97" i="68"/>
  <c r="O100" i="68"/>
  <c r="O65" i="68"/>
  <c r="AG63" i="68"/>
  <c r="O54" i="68"/>
  <c r="O49" i="68"/>
  <c r="AD43" i="68"/>
  <c r="AD70" i="68"/>
  <c r="AG66" i="68"/>
  <c r="O56" i="68"/>
  <c r="O46" i="68"/>
  <c r="O43" i="68"/>
  <c r="O42" i="68"/>
  <c r="O31" i="68"/>
  <c r="O14" i="66"/>
  <c r="O16" i="66"/>
  <c r="O18" i="66"/>
  <c r="O20" i="66"/>
  <c r="O24" i="66"/>
  <c r="O36" i="66"/>
  <c r="O42" i="66"/>
  <c r="O44" i="66"/>
  <c r="AG38" i="68"/>
  <c r="O69" i="68"/>
  <c r="AG35" i="68"/>
  <c r="O66" i="68"/>
  <c r="AG53" i="68"/>
  <c r="O51" i="68"/>
  <c r="AG32" i="68"/>
  <c r="AG71" i="68"/>
  <c r="O63" i="68"/>
  <c r="AG56" i="68"/>
  <c r="AG44" i="68"/>
  <c r="AG41" i="68"/>
  <c r="O60" i="68"/>
  <c r="O48" i="68"/>
  <c r="O33" i="68"/>
  <c r="O30" i="68"/>
  <c r="AG68" i="68"/>
  <c r="AG62" i="68"/>
  <c r="AG59" i="68"/>
  <c r="AD15" i="68"/>
  <c r="L76" i="68"/>
  <c r="AD18" i="68"/>
  <c r="AG11" i="68"/>
  <c r="L73" i="68"/>
  <c r="AD14" i="68"/>
  <c r="AD87" i="68"/>
  <c r="L18" i="68"/>
  <c r="AD74" i="68"/>
  <c r="O11" i="68"/>
  <c r="L97" i="68"/>
  <c r="AD73" i="68"/>
  <c r="AD83" i="68"/>
  <c r="L28" i="68"/>
  <c r="AG87" i="68"/>
  <c r="L81" i="68"/>
  <c r="L85" i="68"/>
  <c r="AG27" i="68"/>
  <c r="AD97" i="68"/>
  <c r="AD76" i="68"/>
  <c r="L12" i="68"/>
  <c r="L19" i="68"/>
  <c r="L86" i="68"/>
  <c r="AD91" i="68"/>
  <c r="O10" i="68"/>
  <c r="AD28" i="68"/>
  <c r="O73" i="68"/>
  <c r="AG77" i="68"/>
  <c r="O80" i="68"/>
  <c r="AG81" i="68"/>
  <c r="O83" i="68"/>
  <c r="AD93" i="68"/>
  <c r="L15" i="68"/>
  <c r="L22" i="68"/>
  <c r="O22" i="68"/>
  <c r="O77" i="68"/>
  <c r="O81" i="68"/>
  <c r="O13" i="68"/>
  <c r="O16" i="68"/>
  <c r="AG85" i="68"/>
  <c r="O87" i="68"/>
  <c r="L72" i="68"/>
  <c r="L21" i="68"/>
  <c r="L95" i="68"/>
  <c r="AG73" i="68"/>
  <c r="O12" i="68"/>
  <c r="O88" i="68"/>
  <c r="AG95" i="68"/>
  <c r="O7" i="68"/>
  <c r="L11" i="68"/>
  <c r="L20" i="68"/>
  <c r="L78" i="68"/>
  <c r="AD85" i="68"/>
  <c r="L87" i="68"/>
  <c r="AD95" i="68"/>
  <c r="AD82" i="68"/>
  <c r="AG14" i="68"/>
  <c r="O85" i="68"/>
  <c r="AD22" i="68"/>
  <c r="AD81" i="68"/>
  <c r="L100" i="68"/>
  <c r="O93" i="68"/>
  <c r="AD12" i="68"/>
  <c r="L14" i="68"/>
  <c r="AG21" i="68"/>
  <c r="O74" i="68"/>
  <c r="AG80" i="68"/>
  <c r="L82" i="68"/>
  <c r="AD88" i="68"/>
  <c r="L91" i="68"/>
  <c r="L98" i="68"/>
  <c r="L13" i="68"/>
  <c r="L89" i="68"/>
  <c r="AD98" i="68"/>
  <c r="AD19" i="68"/>
  <c r="AD77" i="68"/>
  <c r="L80" i="68"/>
  <c r="AD86" i="68"/>
  <c r="O28" i="68"/>
  <c r="L83" i="68"/>
  <c r="L10" i="68"/>
  <c r="AG20" i="68"/>
  <c r="L26" i="68"/>
  <c r="AG78" i="68"/>
  <c r="O86" i="68"/>
  <c r="AG93" i="68"/>
  <c r="O97" i="68"/>
  <c r="O98" i="68"/>
  <c r="L16" i="68"/>
  <c r="L75" i="68"/>
  <c r="AD89" i="68"/>
  <c r="AG18" i="68"/>
  <c r="AG15" i="68"/>
  <c r="O18" i="68"/>
  <c r="AG74" i="68"/>
  <c r="O76" i="68"/>
  <c r="AD16" i="68"/>
  <c r="AD72" i="68"/>
  <c r="AD75" i="68"/>
  <c r="AD78" i="68"/>
  <c r="AD100" i="68"/>
  <c r="AD13" i="68"/>
  <c r="AD20" i="68"/>
  <c r="AD26" i="68"/>
  <c r="AD10" i="68"/>
  <c r="L27" i="68"/>
  <c r="AD7" i="68"/>
  <c r="D7" i="68"/>
  <c r="K7" i="68" s="1"/>
  <c r="L7" i="68" s="1"/>
  <c r="AD58" i="66"/>
  <c r="AG16" i="66"/>
  <c r="AG28" i="66"/>
  <c r="AG30" i="66"/>
  <c r="AG32" i="66"/>
  <c r="AG34" i="66"/>
  <c r="AG38" i="66"/>
  <c r="AG40" i="66"/>
  <c r="AG44" i="66"/>
  <c r="AG48" i="66"/>
  <c r="AG50" i="66"/>
  <c r="AG52" i="66"/>
  <c r="L56" i="66"/>
  <c r="AD67" i="66"/>
  <c r="O88" i="66"/>
  <c r="O67" i="66"/>
  <c r="AG69" i="66"/>
  <c r="AD85" i="66"/>
  <c r="L19" i="66"/>
  <c r="AD65" i="66"/>
  <c r="L66" i="66"/>
  <c r="AD39" i="66"/>
  <c r="AG10" i="66"/>
  <c r="L78" i="66"/>
  <c r="AD80" i="66"/>
  <c r="L15" i="66"/>
  <c r="O43" i="66"/>
  <c r="AG65" i="66"/>
  <c r="AD41" i="66"/>
  <c r="L10" i="66"/>
  <c r="AD12" i="66"/>
  <c r="O65" i="66"/>
  <c r="L17" i="66"/>
  <c r="L33" i="66"/>
  <c r="O59" i="66"/>
  <c r="AD27" i="66"/>
  <c r="L13" i="66"/>
  <c r="L39" i="66"/>
  <c r="L72" i="66"/>
  <c r="AG39" i="66"/>
  <c r="AG7" i="66"/>
  <c r="AG61" i="66"/>
  <c r="AG89" i="66"/>
  <c r="L73" i="66"/>
  <c r="L12" i="66"/>
  <c r="L30" i="66"/>
  <c r="AD51" i="66"/>
  <c r="L86" i="66"/>
  <c r="O28" i="66"/>
  <c r="AG51" i="66"/>
  <c r="L71" i="66"/>
  <c r="AD22" i="66"/>
  <c r="AD30" i="66"/>
  <c r="L44" i="66"/>
  <c r="AG26" i="66"/>
  <c r="AG36" i="66"/>
  <c r="AD71" i="66"/>
  <c r="AG83" i="66"/>
  <c r="L22" i="66"/>
  <c r="L32" i="66"/>
  <c r="AD47" i="66"/>
  <c r="AD53" i="66"/>
  <c r="AG41" i="66"/>
  <c r="AD20" i="66"/>
  <c r="L50" i="66"/>
  <c r="L37" i="66"/>
  <c r="AD44" i="66"/>
  <c r="AD46" i="66"/>
  <c r="AD48" i="66"/>
  <c r="AD63" i="66"/>
  <c r="AD45" i="66"/>
  <c r="O69" i="66"/>
  <c r="L38" i="66"/>
  <c r="O60" i="66"/>
  <c r="L63" i="66"/>
  <c r="AD26" i="66"/>
  <c r="L88" i="66"/>
  <c r="AD86" i="66"/>
  <c r="O15" i="66"/>
  <c r="AG58" i="66"/>
  <c r="AG76" i="66"/>
  <c r="L84" i="66"/>
  <c r="AG13" i="66"/>
  <c r="AG23" i="66"/>
  <c r="AG25" i="66"/>
  <c r="AG29" i="66"/>
  <c r="AG33" i="66"/>
  <c r="AD83" i="66"/>
  <c r="AD31" i="66"/>
  <c r="AD33" i="66"/>
  <c r="AD35" i="66"/>
  <c r="AG37" i="66"/>
  <c r="L45" i="66"/>
  <c r="L51" i="66"/>
  <c r="L64" i="66"/>
  <c r="AD75" i="66"/>
  <c r="L77" i="66"/>
  <c r="AG78" i="66"/>
  <c r="L81" i="66"/>
  <c r="AD60" i="66"/>
  <c r="AE60" i="66" s="1"/>
  <c r="AG75" i="66"/>
  <c r="O12" i="66"/>
  <c r="AG17" i="66"/>
  <c r="O37" i="66"/>
  <c r="AD40" i="66"/>
  <c r="AG63" i="66"/>
  <c r="AD78" i="66"/>
  <c r="AD23" i="66"/>
  <c r="L76" i="66"/>
  <c r="AG12" i="66"/>
  <c r="AG14" i="66"/>
  <c r="O34" i="66"/>
  <c r="L36" i="66"/>
  <c r="O38" i="66"/>
  <c r="AG42" i="66"/>
  <c r="AG47" i="66"/>
  <c r="L60" i="66"/>
  <c r="AG67" i="66"/>
  <c r="L83" i="66"/>
  <c r="AG15" i="66"/>
  <c r="L27" i="66"/>
  <c r="O77" i="66"/>
  <c r="O52" i="66"/>
  <c r="AD14" i="66"/>
  <c r="O49" i="66"/>
  <c r="O84" i="66"/>
  <c r="AG27" i="66"/>
  <c r="O48" i="66"/>
  <c r="O64" i="66"/>
  <c r="AG81" i="66"/>
  <c r="AG84" i="66"/>
  <c r="AG85" i="66"/>
  <c r="L67" i="66"/>
  <c r="O73" i="66"/>
  <c r="AD17" i="66"/>
  <c r="AD28" i="66"/>
  <c r="L42" i="66"/>
  <c r="AD19" i="66"/>
  <c r="AD56" i="66"/>
  <c r="AG86" i="66"/>
  <c r="O10" i="66"/>
  <c r="L28" i="66"/>
  <c r="AD34" i="66"/>
  <c r="O46" i="66"/>
  <c r="L58" i="66"/>
  <c r="O63" i="66"/>
  <c r="L69" i="66"/>
  <c r="AG71" i="66"/>
  <c r="AD38" i="66"/>
  <c r="O40" i="66"/>
  <c r="AG80" i="66"/>
  <c r="L14" i="66"/>
  <c r="AD50" i="66"/>
  <c r="O55" i="66"/>
  <c r="L16" i="66"/>
  <c r="AG35" i="66"/>
  <c r="AD32" i="66"/>
  <c r="O81" i="66"/>
  <c r="AG59" i="66"/>
  <c r="AG72" i="66"/>
  <c r="AG79" i="66"/>
  <c r="O17" i="66"/>
  <c r="O19" i="66"/>
  <c r="M19" i="66" s="1"/>
  <c r="O30" i="66"/>
  <c r="AG31" i="66"/>
  <c r="AG46" i="66"/>
  <c r="O50" i="66"/>
  <c r="O56" i="66"/>
  <c r="AG64" i="66"/>
  <c r="O78" i="66"/>
  <c r="O86" i="66"/>
  <c r="L29" i="66"/>
  <c r="AD21" i="66"/>
  <c r="AG21" i="66"/>
  <c r="AD49" i="66"/>
  <c r="L54" i="66"/>
  <c r="AD18" i="66"/>
  <c r="AG18" i="66"/>
  <c r="O25" i="66"/>
  <c r="O53" i="66"/>
  <c r="L53" i="66"/>
  <c r="O47" i="66"/>
  <c r="L47" i="66"/>
  <c r="AD69" i="66"/>
  <c r="L48" i="66"/>
  <c r="AG20" i="66"/>
  <c r="AD13" i="66"/>
  <c r="AD10" i="66"/>
  <c r="AD16" i="66"/>
  <c r="O22" i="66"/>
  <c r="AD24" i="66"/>
  <c r="AG24" i="66"/>
  <c r="AD43" i="66"/>
  <c r="L80" i="66"/>
  <c r="O85" i="66"/>
  <c r="L85" i="66"/>
  <c r="AD37" i="66"/>
  <c r="AD81" i="66"/>
  <c r="O35" i="66"/>
  <c r="L35" i="66"/>
  <c r="L65" i="66"/>
  <c r="O26" i="66"/>
  <c r="L26" i="66"/>
  <c r="O41" i="66"/>
  <c r="L41" i="66"/>
  <c r="L75" i="66"/>
  <c r="AD64" i="66"/>
  <c r="AD55" i="66"/>
  <c r="L20" i="66"/>
  <c r="AD77" i="66"/>
  <c r="AG19" i="66"/>
  <c r="AG22" i="66"/>
  <c r="O83" i="66"/>
  <c r="L18" i="66"/>
  <c r="L21" i="66"/>
  <c r="L24" i="66"/>
  <c r="AD25" i="66"/>
  <c r="AD29" i="66"/>
  <c r="O31" i="66"/>
  <c r="O32" i="66"/>
  <c r="O33" i="66"/>
  <c r="O39" i="66"/>
  <c r="O45" i="66"/>
  <c r="O51" i="66"/>
  <c r="AD52" i="66"/>
  <c r="O71" i="66"/>
  <c r="AD84" i="66"/>
  <c r="AD73" i="66"/>
  <c r="L23" i="66"/>
  <c r="O58" i="66"/>
  <c r="O57" i="66"/>
  <c r="O61" i="66"/>
  <c r="O74" i="66"/>
  <c r="O89" i="66"/>
  <c r="O7" i="66"/>
  <c r="AD57" i="66"/>
  <c r="AD61" i="66"/>
  <c r="AD68" i="66"/>
  <c r="AD74" i="66"/>
  <c r="AD89" i="66"/>
  <c r="L59" i="66"/>
  <c r="AD9" i="66"/>
  <c r="AD66" i="66"/>
  <c r="D7" i="66"/>
  <c r="K7" i="66" s="1"/>
  <c r="L7" i="66" s="1"/>
  <c r="O11" i="67"/>
  <c r="AG32" i="67"/>
  <c r="O15" i="67"/>
  <c r="O37" i="67"/>
  <c r="AG47" i="67"/>
  <c r="AE47" i="67" s="1"/>
  <c r="O12" i="67"/>
  <c r="O42" i="67"/>
  <c r="AG10" i="67"/>
  <c r="AD44" i="67"/>
  <c r="AD35" i="67"/>
  <c r="O32" i="67"/>
  <c r="AG29" i="67"/>
  <c r="O27" i="67"/>
  <c r="L19" i="67"/>
  <c r="O45" i="67"/>
  <c r="L26" i="67"/>
  <c r="AG23" i="67"/>
  <c r="AG37" i="67"/>
  <c r="L18" i="67"/>
  <c r="L22" i="67"/>
  <c r="AG27" i="67"/>
  <c r="O30" i="67"/>
  <c r="L49" i="67"/>
  <c r="AG16" i="67"/>
  <c r="AG38" i="67"/>
  <c r="AE38" i="67" s="1"/>
  <c r="O36" i="67"/>
  <c r="O20" i="67"/>
  <c r="O19" i="67"/>
  <c r="AG11" i="67"/>
  <c r="AD31" i="67"/>
  <c r="AG26" i="67"/>
  <c r="AG49" i="67"/>
  <c r="AG21" i="67"/>
  <c r="L16" i="67"/>
  <c r="AD15" i="67"/>
  <c r="AD14" i="67"/>
  <c r="AD45" i="67"/>
  <c r="L42" i="67"/>
  <c r="O22" i="67"/>
  <c r="L35" i="67"/>
  <c r="L29" i="67"/>
  <c r="L24" i="67"/>
  <c r="AD49" i="67"/>
  <c r="O48" i="67"/>
  <c r="O49" i="67"/>
  <c r="AD40" i="67"/>
  <c r="O38" i="67"/>
  <c r="M38" i="67" s="1"/>
  <c r="L13" i="67"/>
  <c r="AD27" i="67"/>
  <c r="O16" i="67"/>
  <c r="L14" i="67"/>
  <c r="AG22" i="67"/>
  <c r="L45" i="67"/>
  <c r="AD28" i="67"/>
  <c r="AD19" i="67"/>
  <c r="AD10" i="67"/>
  <c r="AD22" i="67"/>
  <c r="AG41" i="67"/>
  <c r="AD33" i="67"/>
  <c r="AD23" i="67"/>
  <c r="O47" i="67"/>
  <c r="O21" i="67"/>
  <c r="L21" i="67"/>
  <c r="AD24" i="67"/>
  <c r="AE24" i="67" s="1"/>
  <c r="L32" i="67"/>
  <c r="AD43" i="67"/>
  <c r="AG7" i="67"/>
  <c r="AG31" i="67"/>
  <c r="O17" i="67"/>
  <c r="AG13" i="67"/>
  <c r="L10" i="67"/>
  <c r="AG44" i="67"/>
  <c r="L41" i="67"/>
  <c r="AD37" i="67"/>
  <c r="O33" i="67"/>
  <c r="AD30" i="67"/>
  <c r="L23" i="67"/>
  <c r="O50" i="67"/>
  <c r="AG48" i="67"/>
  <c r="AG46" i="67"/>
  <c r="O33" i="65"/>
  <c r="O49" i="65"/>
  <c r="O12" i="65"/>
  <c r="AD36" i="65"/>
  <c r="AD42" i="65"/>
  <c r="O51" i="65"/>
  <c r="AG19" i="65"/>
  <c r="O13" i="65"/>
  <c r="AD35" i="65"/>
  <c r="O45" i="65"/>
  <c r="AG46" i="65"/>
  <c r="AD25" i="65"/>
  <c r="L23" i="65"/>
  <c r="O7" i="65"/>
  <c r="AD9" i="25"/>
  <c r="AG12" i="65"/>
  <c r="O24" i="65"/>
  <c r="L33" i="65"/>
  <c r="AG37" i="65"/>
  <c r="L11" i="65"/>
  <c r="L36" i="65"/>
  <c r="O16" i="65"/>
  <c r="AD27" i="65"/>
  <c r="AG29" i="65"/>
  <c r="AG31" i="65"/>
  <c r="AD50" i="65"/>
  <c r="L34" i="65"/>
  <c r="O39" i="65"/>
  <c r="O44" i="65"/>
  <c r="O17" i="65"/>
  <c r="AD17" i="65"/>
  <c r="AG16" i="65"/>
  <c r="AG21" i="65"/>
  <c r="L35" i="65"/>
  <c r="AG20" i="65"/>
  <c r="AG7" i="65"/>
  <c r="AG43" i="67"/>
  <c r="AG40" i="67"/>
  <c r="O48" i="65"/>
  <c r="L12" i="65"/>
  <c r="AD23" i="65"/>
  <c r="O37" i="65"/>
  <c r="O18" i="65"/>
  <c r="AD44" i="65"/>
  <c r="AD37" i="65"/>
  <c r="AG22" i="65"/>
  <c r="AD22" i="65"/>
  <c r="AD12" i="65"/>
  <c r="L51" i="65"/>
  <c r="O27" i="65"/>
  <c r="L47" i="65"/>
  <c r="L20" i="65"/>
  <c r="AD43" i="65"/>
  <c r="AG35" i="65"/>
  <c r="AD32" i="65"/>
  <c r="AD39" i="65"/>
  <c r="AG33" i="65"/>
  <c r="AD19" i="65"/>
  <c r="AG13" i="65"/>
  <c r="O38" i="65"/>
  <c r="L13" i="65"/>
  <c r="AG27" i="65"/>
  <c r="AG14" i="65"/>
  <c r="AG11" i="65"/>
  <c r="AD38" i="65"/>
  <c r="AD48" i="65"/>
  <c r="L45" i="65"/>
  <c r="AD31" i="65"/>
  <c r="L44" i="65"/>
  <c r="L18" i="65"/>
  <c r="O11" i="65"/>
  <c r="AD51" i="65"/>
  <c r="L24" i="65"/>
  <c r="O29" i="65"/>
  <c r="L15" i="65"/>
  <c r="AD15" i="65"/>
  <c r="AD40" i="65"/>
  <c r="V7" i="65"/>
  <c r="AC7" i="65" s="1"/>
  <c r="AD7" i="65" s="1"/>
  <c r="O40" i="65"/>
  <c r="O20" i="65"/>
  <c r="O31" i="65"/>
  <c r="O23" i="65"/>
  <c r="O25" i="65"/>
  <c r="L38" i="65"/>
  <c r="O34" i="65"/>
  <c r="AG38" i="65"/>
  <c r="AD24" i="65"/>
  <c r="AD72" i="66"/>
  <c r="AG57" i="66"/>
  <c r="L89" i="66"/>
  <c r="L79" i="66"/>
  <c r="AD59" i="66"/>
  <c r="AD79" i="66"/>
  <c r="L74" i="66"/>
  <c r="AG68" i="66"/>
  <c r="O66" i="66"/>
  <c r="O79" i="66"/>
  <c r="AG66" i="66"/>
  <c r="O72" i="66"/>
  <c r="AG74" i="66"/>
  <c r="L68" i="66"/>
  <c r="O68" i="66"/>
  <c r="L61" i="66"/>
  <c r="L57" i="66"/>
  <c r="V7" i="25"/>
  <c r="AC7" i="25" s="1"/>
  <c r="AD7" i="25" s="1"/>
  <c r="O42" i="65"/>
  <c r="O15" i="65"/>
  <c r="L10" i="65"/>
  <c r="AD29" i="65"/>
  <c r="O30" i="65"/>
  <c r="O35" i="65"/>
  <c r="O32" i="65"/>
  <c r="AG51" i="65"/>
  <c r="AG36" i="65"/>
  <c r="L42" i="65"/>
  <c r="L40" i="65"/>
  <c r="AG39" i="65"/>
  <c r="AD21" i="65"/>
  <c r="AD13" i="65"/>
  <c r="AG10" i="65"/>
  <c r="O36" i="65"/>
  <c r="AD46" i="65"/>
  <c r="L50" i="65"/>
  <c r="L30" i="65"/>
  <c r="AG43" i="65"/>
  <c r="AD34" i="65"/>
  <c r="O46" i="65"/>
  <c r="L25" i="65"/>
  <c r="O22" i="65"/>
  <c r="L17" i="65"/>
  <c r="O14" i="65"/>
  <c r="AG26" i="65"/>
  <c r="AG18" i="65"/>
  <c r="AG15" i="65"/>
  <c r="AD10" i="65"/>
  <c r="L16" i="65"/>
  <c r="L21" i="65"/>
  <c r="O10" i="65"/>
  <c r="AD14" i="65"/>
  <c r="O26" i="65"/>
  <c r="L7" i="65"/>
  <c r="O50" i="65"/>
  <c r="L26" i="65"/>
  <c r="AD49" i="65"/>
  <c r="AG34" i="65"/>
  <c r="L49" i="65"/>
  <c r="L46" i="65"/>
  <c r="L22" i="65"/>
  <c r="L14" i="65"/>
  <c r="AD45" i="65"/>
  <c r="AD33" i="65"/>
  <c r="AG30" i="65"/>
  <c r="AD26" i="65"/>
  <c r="AG23" i="65"/>
  <c r="AD18" i="65"/>
  <c r="O47" i="65"/>
  <c r="O43" i="65"/>
  <c r="L29" i="65"/>
  <c r="O19" i="65"/>
  <c r="AG42" i="65"/>
  <c r="AD30" i="65"/>
  <c r="AG9" i="66"/>
  <c r="AD7" i="66"/>
  <c r="AG9" i="65"/>
  <c r="AD9" i="74"/>
  <c r="AD9" i="65"/>
  <c r="AD9" i="68"/>
  <c r="AD9" i="71"/>
  <c r="AD9" i="73"/>
  <c r="AD9" i="70"/>
  <c r="AG115" i="25"/>
  <c r="AG112" i="25"/>
  <c r="AD121" i="25"/>
  <c r="AG120" i="25"/>
  <c r="AG100" i="25"/>
  <c r="AG107" i="25"/>
  <c r="AG118" i="25"/>
  <c r="AD120" i="25"/>
  <c r="AG64" i="25"/>
  <c r="AG95" i="25"/>
  <c r="AG99" i="25"/>
  <c r="AG111" i="25"/>
  <c r="AG121" i="25"/>
  <c r="AD118" i="25"/>
  <c r="AG114" i="25"/>
  <c r="AG117" i="25"/>
  <c r="AD117" i="25"/>
  <c r="AD113" i="25"/>
  <c r="AG113" i="25"/>
  <c r="AD111" i="25"/>
  <c r="AD112" i="25"/>
  <c r="AD107" i="25"/>
  <c r="AD101" i="25"/>
  <c r="AD114" i="25"/>
  <c r="AD110" i="25"/>
  <c r="AD115" i="25"/>
  <c r="AG101" i="25"/>
  <c r="AD92" i="25"/>
  <c r="AG93" i="25"/>
  <c r="AD100" i="25"/>
  <c r="AG92" i="25"/>
  <c r="AD99" i="25"/>
  <c r="AD93" i="25"/>
  <c r="AG74" i="25"/>
  <c r="AG94" i="25"/>
  <c r="AD95" i="25"/>
  <c r="AG77" i="25"/>
  <c r="AD94" i="25"/>
  <c r="AD77" i="25"/>
  <c r="AG76" i="25"/>
  <c r="AD76" i="25"/>
  <c r="AG65" i="25"/>
  <c r="AD74" i="25"/>
  <c r="AD65" i="25"/>
  <c r="AD64" i="25"/>
  <c r="AD59" i="25"/>
  <c r="AD55" i="25"/>
  <c r="AG59" i="25"/>
  <c r="AG57" i="25"/>
  <c r="AD57" i="25"/>
  <c r="AG43" i="25"/>
  <c r="AG47" i="25"/>
  <c r="AG55" i="25"/>
  <c r="AD44" i="25"/>
  <c r="AG41" i="25"/>
  <c r="AG46" i="25"/>
  <c r="AD37" i="25"/>
  <c r="AD42" i="25"/>
  <c r="AD45" i="25"/>
  <c r="AD39" i="25"/>
  <c r="AG45" i="25"/>
  <c r="AG37" i="25"/>
  <c r="AG42" i="25"/>
  <c r="AD46" i="25"/>
  <c r="AG39" i="25"/>
  <c r="AG40" i="25"/>
  <c r="AG44" i="25"/>
  <c r="AD40" i="25"/>
  <c r="AD47" i="25"/>
  <c r="AD41" i="25"/>
  <c r="AD43" i="25"/>
  <c r="AD29" i="25"/>
  <c r="AG29" i="25"/>
  <c r="AD30" i="25"/>
  <c r="AG20" i="25"/>
  <c r="AD20" i="25"/>
  <c r="AG22" i="25"/>
  <c r="AD22" i="25"/>
  <c r="AG16" i="25"/>
  <c r="AD16" i="25"/>
  <c r="AG30" i="25"/>
  <c r="AJ108" i="25"/>
  <c r="AK108" i="25" s="1"/>
  <c r="AF108" i="25"/>
  <c r="AC108" i="25"/>
  <c r="AJ106" i="25"/>
  <c r="AK106" i="25" s="1"/>
  <c r="AF106" i="25"/>
  <c r="AC106" i="25"/>
  <c r="AF104" i="25"/>
  <c r="AC104" i="25"/>
  <c r="AJ103" i="25"/>
  <c r="AK103" i="25" s="1"/>
  <c r="AF103" i="25"/>
  <c r="AC103" i="25"/>
  <c r="AJ102" i="25"/>
  <c r="AK102" i="25" s="1"/>
  <c r="AF102" i="25"/>
  <c r="AC102" i="25"/>
  <c r="AJ98" i="25"/>
  <c r="AK98" i="25" s="1"/>
  <c r="AF98" i="25"/>
  <c r="AC98" i="25"/>
  <c r="AJ97" i="25"/>
  <c r="AK97" i="25" s="1"/>
  <c r="AF97" i="25"/>
  <c r="AC97" i="25"/>
  <c r="AJ91" i="25"/>
  <c r="AK91" i="25" s="1"/>
  <c r="AF91" i="25"/>
  <c r="AC91" i="25"/>
  <c r="AJ90" i="25"/>
  <c r="AK90" i="25" s="1"/>
  <c r="AF90" i="25"/>
  <c r="AC90" i="25"/>
  <c r="AJ89" i="25"/>
  <c r="AK89" i="25" s="1"/>
  <c r="AF89" i="25"/>
  <c r="AC89" i="25"/>
  <c r="AF88" i="25"/>
  <c r="AC88" i="25"/>
  <c r="AJ87" i="25"/>
  <c r="AK87" i="25" s="1"/>
  <c r="AF87" i="25"/>
  <c r="AC87" i="25"/>
  <c r="AJ85" i="25"/>
  <c r="AK85" i="25" s="1"/>
  <c r="AF85" i="25"/>
  <c r="AC85" i="25"/>
  <c r="AJ84" i="25"/>
  <c r="AK84" i="25" s="1"/>
  <c r="AF84" i="25"/>
  <c r="AC84" i="25"/>
  <c r="AJ82" i="25"/>
  <c r="AK82" i="25" s="1"/>
  <c r="AF82" i="25"/>
  <c r="AC82" i="25"/>
  <c r="AJ81" i="25"/>
  <c r="AK81" i="25" s="1"/>
  <c r="AF81" i="25"/>
  <c r="AC81" i="25"/>
  <c r="AF80" i="25"/>
  <c r="AC80" i="25"/>
  <c r="AJ79" i="25"/>
  <c r="AK79" i="25" s="1"/>
  <c r="AF79" i="25"/>
  <c r="AC79" i="25"/>
  <c r="AJ75" i="25"/>
  <c r="AK75" i="25" s="1"/>
  <c r="AF75" i="25"/>
  <c r="AC75" i="25"/>
  <c r="AF73" i="25"/>
  <c r="AC73" i="25"/>
  <c r="AJ72" i="25"/>
  <c r="AK72" i="25" s="1"/>
  <c r="AF72" i="25"/>
  <c r="AC72" i="25"/>
  <c r="AJ71" i="25"/>
  <c r="AK71" i="25" s="1"/>
  <c r="AF71" i="25"/>
  <c r="AC71" i="25"/>
  <c r="AJ69" i="25"/>
  <c r="AK69" i="25" s="1"/>
  <c r="AF69" i="25"/>
  <c r="AC69" i="25"/>
  <c r="AJ68" i="25"/>
  <c r="AK68" i="25" s="1"/>
  <c r="AF68" i="25"/>
  <c r="AC68" i="25"/>
  <c r="AJ66" i="25"/>
  <c r="AK66" i="25" s="1"/>
  <c r="AF66" i="25"/>
  <c r="AC66" i="25"/>
  <c r="AJ63" i="25"/>
  <c r="AK63" i="25" s="1"/>
  <c r="AF63" i="25"/>
  <c r="AC63" i="25"/>
  <c r="AJ62" i="25"/>
  <c r="AK62" i="25" s="1"/>
  <c r="AF62" i="25"/>
  <c r="AC62" i="25"/>
  <c r="AJ60" i="25"/>
  <c r="AK60" i="25" s="1"/>
  <c r="AF60" i="25"/>
  <c r="AC60" i="25"/>
  <c r="AF58" i="25"/>
  <c r="AC58" i="25"/>
  <c r="AJ56" i="25"/>
  <c r="AK56" i="25" s="1"/>
  <c r="AF56" i="25"/>
  <c r="AC56" i="25"/>
  <c r="AJ54" i="25"/>
  <c r="AK54" i="25" s="1"/>
  <c r="AF54" i="25"/>
  <c r="AC54" i="25"/>
  <c r="AF53" i="25"/>
  <c r="AC53" i="25"/>
  <c r="AJ50" i="25"/>
  <c r="AK50" i="25" s="1"/>
  <c r="AF50" i="25"/>
  <c r="AC50" i="25"/>
  <c r="AJ49" i="25"/>
  <c r="AK49" i="25" s="1"/>
  <c r="AF49" i="25"/>
  <c r="AC49" i="25"/>
  <c r="AJ38" i="25"/>
  <c r="AK38" i="25" s="1"/>
  <c r="AF38" i="25"/>
  <c r="AC38" i="25"/>
  <c r="AJ36" i="25"/>
  <c r="AK36" i="25" s="1"/>
  <c r="AF36" i="25"/>
  <c r="AC36" i="25"/>
  <c r="AJ35" i="25"/>
  <c r="AK35" i="25" s="1"/>
  <c r="AF35" i="25"/>
  <c r="AC35" i="25"/>
  <c r="AJ34" i="25"/>
  <c r="AK34" i="25" s="1"/>
  <c r="AF34" i="25"/>
  <c r="AC34" i="25"/>
  <c r="AJ33" i="25"/>
  <c r="AK33" i="25" s="1"/>
  <c r="AF33" i="25"/>
  <c r="AC33" i="25"/>
  <c r="AJ32" i="25"/>
  <c r="AK32" i="25" s="1"/>
  <c r="AF32" i="25"/>
  <c r="AC32" i="25"/>
  <c r="AJ28" i="25"/>
  <c r="AK28" i="25" s="1"/>
  <c r="AF28" i="25"/>
  <c r="AC28" i="25"/>
  <c r="AF27" i="25"/>
  <c r="AC27" i="25"/>
  <c r="AJ14" i="25"/>
  <c r="AK14" i="25" s="1"/>
  <c r="AF14" i="25"/>
  <c r="AC14" i="25"/>
  <c r="AJ13" i="25"/>
  <c r="AK13" i="25" s="1"/>
  <c r="AF13" i="25"/>
  <c r="AC13" i="25"/>
  <c r="AF12" i="25"/>
  <c r="AC12" i="25"/>
  <c r="AJ11" i="25"/>
  <c r="AK11" i="25" s="1"/>
  <c r="AF11" i="25"/>
  <c r="AC11" i="25"/>
  <c r="AJ10" i="25"/>
  <c r="AK10" i="25" s="1"/>
  <c r="AF10" i="25"/>
  <c r="AC10" i="25"/>
  <c r="M9" i="25" l="1"/>
  <c r="M10" i="72"/>
  <c r="M14" i="72"/>
  <c r="M7" i="72"/>
  <c r="AE19" i="73"/>
  <c r="AE26" i="73"/>
  <c r="AE21" i="73"/>
  <c r="M12" i="72"/>
  <c r="M11" i="72"/>
  <c r="AE11" i="72"/>
  <c r="AE13" i="72"/>
  <c r="AG2" i="71"/>
  <c r="AE7" i="71"/>
  <c r="AD2" i="71"/>
  <c r="M10" i="71"/>
  <c r="AE36" i="65"/>
  <c r="AE48" i="65"/>
  <c r="AE40" i="65"/>
  <c r="M34" i="69"/>
  <c r="AE11" i="65"/>
  <c r="AE33" i="67"/>
  <c r="M11" i="67"/>
  <c r="M25" i="67"/>
  <c r="M41" i="25"/>
  <c r="M51" i="25"/>
  <c r="M79" i="25"/>
  <c r="M101" i="25"/>
  <c r="M15" i="25"/>
  <c r="M85" i="25"/>
  <c r="M16" i="74"/>
  <c r="M22" i="74"/>
  <c r="M33" i="25"/>
  <c r="AE16" i="71"/>
  <c r="AE77" i="66"/>
  <c r="M12" i="71"/>
  <c r="M9" i="67"/>
  <c r="M14" i="74"/>
  <c r="AE72" i="69"/>
  <c r="M11" i="73"/>
  <c r="M9" i="73"/>
  <c r="AE21" i="69"/>
  <c r="M30" i="70"/>
  <c r="AE7" i="74"/>
  <c r="M21" i="74"/>
  <c r="M23" i="74"/>
  <c r="M13" i="73"/>
  <c r="AE15" i="73"/>
  <c r="M23" i="73"/>
  <c r="AE18" i="73"/>
  <c r="M18" i="73"/>
  <c r="O2" i="72"/>
  <c r="R7" i="72" s="1"/>
  <c r="S7" i="72" s="1"/>
  <c r="M24" i="70"/>
  <c r="AE16" i="70"/>
  <c r="AE12" i="69"/>
  <c r="AE24" i="69"/>
  <c r="M33" i="69"/>
  <c r="AE35" i="69"/>
  <c r="M15" i="69"/>
  <c r="AE62" i="68"/>
  <c r="AE19" i="70"/>
  <c r="M14" i="70"/>
  <c r="AE44" i="69"/>
  <c r="M56" i="69"/>
  <c r="M13" i="69"/>
  <c r="AE22" i="68"/>
  <c r="M23" i="67"/>
  <c r="AE20" i="67"/>
  <c r="M46" i="66"/>
  <c r="AE76" i="66"/>
  <c r="M43" i="65"/>
  <c r="M102" i="25"/>
  <c r="M69" i="25"/>
  <c r="M7" i="25"/>
  <c r="AE14" i="71"/>
  <c r="AE17" i="74"/>
  <c r="AE15" i="74"/>
  <c r="AE9" i="72"/>
  <c r="AD2" i="72"/>
  <c r="M9" i="71"/>
  <c r="AE11" i="71"/>
  <c r="M7" i="71"/>
  <c r="O2" i="71"/>
  <c r="AE13" i="71"/>
  <c r="M7" i="70"/>
  <c r="M21" i="70"/>
  <c r="AE14" i="70"/>
  <c r="AE9" i="70"/>
  <c r="AE15" i="70"/>
  <c r="AE24" i="68"/>
  <c r="AE40" i="68"/>
  <c r="AE28" i="68"/>
  <c r="AE99" i="68"/>
  <c r="M37" i="67"/>
  <c r="AE36" i="67"/>
  <c r="AE29" i="67"/>
  <c r="AE35" i="67"/>
  <c r="AE9" i="67"/>
  <c r="M12" i="67"/>
  <c r="AE18" i="67"/>
  <c r="AE21" i="67"/>
  <c r="M21" i="65"/>
  <c r="M32" i="65"/>
  <c r="M59" i="25"/>
  <c r="M74" i="25"/>
  <c r="M107" i="25"/>
  <c r="M27" i="25"/>
  <c r="AE19" i="74"/>
  <c r="AE23" i="74"/>
  <c r="M24" i="73"/>
  <c r="AE27" i="73"/>
  <c r="AE20" i="73"/>
  <c r="AE24" i="73"/>
  <c r="AE16" i="73"/>
  <c r="AG2" i="72"/>
  <c r="AH11" i="72" s="1"/>
  <c r="AI11" i="72" s="1"/>
  <c r="AE7" i="72"/>
  <c r="AE14" i="72"/>
  <c r="M13" i="71"/>
  <c r="AE9" i="71"/>
  <c r="M14" i="71"/>
  <c r="AE10" i="70"/>
  <c r="M19" i="70"/>
  <c r="AG2" i="70"/>
  <c r="AH30" i="70" s="1"/>
  <c r="AI30" i="70" s="1"/>
  <c r="M31" i="70"/>
  <c r="AE7" i="70"/>
  <c r="AD2" i="70"/>
  <c r="AE31" i="70"/>
  <c r="M72" i="69"/>
  <c r="M22" i="69"/>
  <c r="AE73" i="69"/>
  <c r="AE56" i="69"/>
  <c r="AE31" i="69"/>
  <c r="AE62" i="69"/>
  <c r="AE32" i="69"/>
  <c r="M64" i="69"/>
  <c r="AE47" i="69"/>
  <c r="AE63" i="69"/>
  <c r="AE15" i="69"/>
  <c r="AE17" i="69"/>
  <c r="AE27" i="68"/>
  <c r="AE44" i="68"/>
  <c r="M9" i="68"/>
  <c r="M26" i="67"/>
  <c r="M46" i="67"/>
  <c r="AE12" i="67"/>
  <c r="AE23" i="67"/>
  <c r="AE14" i="67"/>
  <c r="AE11" i="67"/>
  <c r="M30" i="67"/>
  <c r="M36" i="67"/>
  <c r="M28" i="67"/>
  <c r="M47" i="67"/>
  <c r="AE27" i="67"/>
  <c r="AE45" i="67"/>
  <c r="M27" i="67"/>
  <c r="M40" i="67"/>
  <c r="M43" i="67"/>
  <c r="M13" i="66"/>
  <c r="AE69" i="66"/>
  <c r="M75" i="66"/>
  <c r="M9" i="65"/>
  <c r="M52" i="25"/>
  <c r="M84" i="25"/>
  <c r="M12" i="25"/>
  <c r="M77" i="25"/>
  <c r="M91" i="25"/>
  <c r="M66" i="25"/>
  <c r="AE13" i="74"/>
  <c r="AE11" i="74"/>
  <c r="AE14" i="74"/>
  <c r="M15" i="74"/>
  <c r="AE9" i="74"/>
  <c r="M73" i="25"/>
  <c r="AE9" i="25"/>
  <c r="M30" i="25"/>
  <c r="M89" i="25"/>
  <c r="M95" i="25"/>
  <c r="M108" i="25"/>
  <c r="M51" i="65"/>
  <c r="AE47" i="65"/>
  <c r="AG2" i="74"/>
  <c r="AH10" i="74" s="1"/>
  <c r="AI10" i="74" s="1"/>
  <c r="M17" i="74"/>
  <c r="AE10" i="74"/>
  <c r="M7" i="74"/>
  <c r="M19" i="74"/>
  <c r="AE20" i="74"/>
  <c r="AE16" i="74"/>
  <c r="AE22" i="74"/>
  <c r="AD2" i="74"/>
  <c r="M11" i="74"/>
  <c r="O2" i="74"/>
  <c r="P9" i="74" s="1"/>
  <c r="Q9" i="74" s="1"/>
  <c r="L2" i="74"/>
  <c r="R1" i="74" s="1"/>
  <c r="S1" i="74" s="1"/>
  <c r="M12" i="74"/>
  <c r="M10" i="74"/>
  <c r="AE11" i="73"/>
  <c r="M10" i="73"/>
  <c r="AE7" i="73"/>
  <c r="AG2" i="73"/>
  <c r="AD2" i="73"/>
  <c r="M20" i="73"/>
  <c r="M26" i="73"/>
  <c r="AE12" i="73"/>
  <c r="M22" i="73"/>
  <c r="M12" i="73"/>
  <c r="M15" i="73"/>
  <c r="L2" i="72"/>
  <c r="M11" i="71"/>
  <c r="M25" i="70"/>
  <c r="M15" i="70"/>
  <c r="AE13" i="69"/>
  <c r="AE36" i="69"/>
  <c r="AE11" i="69"/>
  <c r="M26" i="69"/>
  <c r="M37" i="69"/>
  <c r="M52" i="69"/>
  <c r="M38" i="69"/>
  <c r="AE52" i="68"/>
  <c r="M93" i="68"/>
  <c r="M94" i="68"/>
  <c r="AE43" i="68"/>
  <c r="M34" i="68"/>
  <c r="AE41" i="68"/>
  <c r="AE79" i="68"/>
  <c r="M47" i="68"/>
  <c r="M40" i="68"/>
  <c r="M45" i="68"/>
  <c r="M69" i="68"/>
  <c r="AE46" i="67"/>
  <c r="AE17" i="67"/>
  <c r="AE40" i="67"/>
  <c r="M21" i="67"/>
  <c r="M41" i="67"/>
  <c r="AE15" i="67"/>
  <c r="M50" i="67"/>
  <c r="AE26" i="67"/>
  <c r="M7" i="67"/>
  <c r="AE30" i="67"/>
  <c r="AE48" i="67"/>
  <c r="M33" i="67"/>
  <c r="M18" i="67"/>
  <c r="M13" i="67"/>
  <c r="M17" i="67"/>
  <c r="M35" i="67"/>
  <c r="M19" i="67"/>
  <c r="M15" i="67"/>
  <c r="M44" i="67"/>
  <c r="M24" i="67"/>
  <c r="M29" i="67"/>
  <c r="M20" i="67"/>
  <c r="AE55" i="66"/>
  <c r="M34" i="66"/>
  <c r="AE88" i="66"/>
  <c r="M27" i="66"/>
  <c r="M54" i="66"/>
  <c r="M9" i="66"/>
  <c r="M38" i="65"/>
  <c r="AE44" i="65"/>
  <c r="AE24" i="65"/>
  <c r="AE16" i="65"/>
  <c r="AE44" i="66"/>
  <c r="M69" i="66"/>
  <c r="M52" i="66"/>
  <c r="AE73" i="66"/>
  <c r="AE56" i="66"/>
  <c r="AE48" i="66"/>
  <c r="M14" i="66"/>
  <c r="M40" i="66"/>
  <c r="M56" i="66"/>
  <c r="M55" i="66"/>
  <c r="M76" i="66"/>
  <c r="M49" i="65"/>
  <c r="M12" i="65"/>
  <c r="M27" i="65"/>
  <c r="M99" i="25"/>
  <c r="M65" i="25"/>
  <c r="M98" i="25"/>
  <c r="M111" i="25"/>
  <c r="M76" i="25"/>
  <c r="M70" i="25"/>
  <c r="M13" i="25"/>
  <c r="M17" i="25"/>
  <c r="M105" i="25"/>
  <c r="M49" i="25"/>
  <c r="M81" i="25"/>
  <c r="M119" i="25"/>
  <c r="M58" i="25"/>
  <c r="M78" i="25"/>
  <c r="M90" i="25"/>
  <c r="M94" i="25"/>
  <c r="M92" i="25"/>
  <c r="M22" i="25"/>
  <c r="M80" i="25"/>
  <c r="M113" i="25"/>
  <c r="M100" i="25"/>
  <c r="M24" i="25"/>
  <c r="M115" i="25"/>
  <c r="M106" i="25"/>
  <c r="M116" i="25"/>
  <c r="M88" i="25"/>
  <c r="M29" i="25"/>
  <c r="M26" i="25"/>
  <c r="M93" i="25"/>
  <c r="M53" i="25"/>
  <c r="M67" i="25"/>
  <c r="M97" i="25"/>
  <c r="M117" i="25"/>
  <c r="M32" i="25"/>
  <c r="M42" i="25"/>
  <c r="M121" i="25"/>
  <c r="M19" i="25"/>
  <c r="AE110" i="25"/>
  <c r="M120" i="25"/>
  <c r="M83" i="25"/>
  <c r="M38" i="25"/>
  <c r="M37" i="25"/>
  <c r="M36" i="25"/>
  <c r="M110" i="25"/>
  <c r="M50" i="25"/>
  <c r="M40" i="25"/>
  <c r="M75" i="25"/>
  <c r="M60" i="25"/>
  <c r="M62" i="25"/>
  <c r="M87" i="25"/>
  <c r="M44" i="25"/>
  <c r="M63" i="25"/>
  <c r="M23" i="25"/>
  <c r="M56" i="25"/>
  <c r="M64" i="25"/>
  <c r="M104" i="25"/>
  <c r="M34" i="25"/>
  <c r="M20" i="25"/>
  <c r="M68" i="25"/>
  <c r="M21" i="25"/>
  <c r="M82" i="25"/>
  <c r="M28" i="25"/>
  <c r="M14" i="25"/>
  <c r="M18" i="25"/>
  <c r="M112" i="25"/>
  <c r="M39" i="25"/>
  <c r="M45" i="25"/>
  <c r="M46" i="25"/>
  <c r="M71" i="25"/>
  <c r="M57" i="25"/>
  <c r="M103" i="25"/>
  <c r="M55" i="25"/>
  <c r="M16" i="25"/>
  <c r="M11" i="25"/>
  <c r="M35" i="25"/>
  <c r="M47" i="25"/>
  <c r="M43" i="25"/>
  <c r="M31" i="25"/>
  <c r="M10" i="25"/>
  <c r="AE115" i="25"/>
  <c r="L2" i="71"/>
  <c r="M18" i="74"/>
  <c r="AE12" i="74"/>
  <c r="L2" i="73"/>
  <c r="M27" i="73"/>
  <c r="M25" i="73"/>
  <c r="M14" i="73"/>
  <c r="M19" i="73"/>
  <c r="M17" i="73"/>
  <c r="M21" i="73"/>
  <c r="AE23" i="73"/>
  <c r="AE17" i="73"/>
  <c r="M16" i="73"/>
  <c r="M7" i="73"/>
  <c r="O2" i="73"/>
  <c r="P24" i="73" s="1"/>
  <c r="Q24" i="73" s="1"/>
  <c r="R20" i="73"/>
  <c r="S20" i="73" s="1"/>
  <c r="R11" i="73"/>
  <c r="S11" i="73" s="1"/>
  <c r="R21" i="73"/>
  <c r="S21" i="73" s="1"/>
  <c r="R25" i="73"/>
  <c r="S25" i="73" s="1"/>
  <c r="M26" i="70"/>
  <c r="AE23" i="70"/>
  <c r="M27" i="70"/>
  <c r="AE20" i="70"/>
  <c r="M28" i="70"/>
  <c r="M11" i="70"/>
  <c r="AE21" i="70"/>
  <c r="AE24" i="70"/>
  <c r="M23" i="70"/>
  <c r="M22" i="70"/>
  <c r="AE30" i="70"/>
  <c r="AE28" i="70"/>
  <c r="M16" i="70"/>
  <c r="M13" i="70"/>
  <c r="AE27" i="70"/>
  <c r="M20" i="70"/>
  <c r="AE22" i="70"/>
  <c r="AE25" i="70"/>
  <c r="AE13" i="70"/>
  <c r="M10" i="70"/>
  <c r="O2" i="70"/>
  <c r="M12" i="70"/>
  <c r="AE11" i="70"/>
  <c r="AE17" i="70"/>
  <c r="AE29" i="70"/>
  <c r="M17" i="70"/>
  <c r="M29" i="70"/>
  <c r="AE12" i="70"/>
  <c r="L2" i="70"/>
  <c r="M18" i="70"/>
  <c r="AE45" i="69"/>
  <c r="AE28" i="69"/>
  <c r="M10" i="69"/>
  <c r="M32" i="69"/>
  <c r="AE60" i="69"/>
  <c r="AE42" i="69"/>
  <c r="M46" i="69"/>
  <c r="M44" i="69"/>
  <c r="AE25" i="69"/>
  <c r="M45" i="69"/>
  <c r="M28" i="69"/>
  <c r="M66" i="69"/>
  <c r="M58" i="69"/>
  <c r="M50" i="69"/>
  <c r="M35" i="69"/>
  <c r="M60" i="69"/>
  <c r="M7" i="69"/>
  <c r="AE26" i="69"/>
  <c r="AE49" i="69"/>
  <c r="M21" i="69"/>
  <c r="AE41" i="69"/>
  <c r="AE30" i="69"/>
  <c r="M51" i="69"/>
  <c r="AE16" i="69"/>
  <c r="M29" i="69"/>
  <c r="AE18" i="69"/>
  <c r="M48" i="69"/>
  <c r="AE48" i="69"/>
  <c r="AE20" i="69"/>
  <c r="M27" i="69"/>
  <c r="AE52" i="69"/>
  <c r="M25" i="69"/>
  <c r="M57" i="69"/>
  <c r="AE22" i="69"/>
  <c r="AE65" i="69"/>
  <c r="AE40" i="69"/>
  <c r="AE55" i="69"/>
  <c r="AE69" i="69"/>
  <c r="M12" i="69"/>
  <c r="M36" i="69"/>
  <c r="M31" i="69"/>
  <c r="M54" i="69"/>
  <c r="M55" i="69"/>
  <c r="M73" i="69"/>
  <c r="M24" i="69"/>
  <c r="M43" i="69"/>
  <c r="M16" i="69"/>
  <c r="AE9" i="69"/>
  <c r="M17" i="69"/>
  <c r="M30" i="69"/>
  <c r="AE27" i="69"/>
  <c r="AD2" i="69"/>
  <c r="AE46" i="69"/>
  <c r="AE14" i="69"/>
  <c r="L2" i="69"/>
  <c r="R1" i="69" s="1"/>
  <c r="S1" i="69" s="1"/>
  <c r="M40" i="69"/>
  <c r="M67" i="69"/>
  <c r="M70" i="69"/>
  <c r="AE33" i="69"/>
  <c r="M69" i="69"/>
  <c r="O2" i="69"/>
  <c r="P9" i="69" s="1"/>
  <c r="Q9" i="69" s="1"/>
  <c r="AE29" i="69"/>
  <c r="AG2" i="69"/>
  <c r="AH23" i="69" s="1"/>
  <c r="AI23" i="69" s="1"/>
  <c r="AE10" i="69"/>
  <c r="M49" i="69"/>
  <c r="AE19" i="69"/>
  <c r="AE39" i="69"/>
  <c r="M41" i="69"/>
  <c r="M59" i="69"/>
  <c r="M47" i="69"/>
  <c r="M39" i="69"/>
  <c r="M19" i="69"/>
  <c r="M18" i="69"/>
  <c r="AE50" i="69"/>
  <c r="M63" i="69"/>
  <c r="M53" i="69"/>
  <c r="M68" i="69"/>
  <c r="M42" i="69"/>
  <c r="AE37" i="69"/>
  <c r="M71" i="69"/>
  <c r="AE57" i="69"/>
  <c r="AE68" i="69"/>
  <c r="AE53" i="69"/>
  <c r="M23" i="69"/>
  <c r="AE58" i="69"/>
  <c r="AE66" i="69"/>
  <c r="M20" i="69"/>
  <c r="AE34" i="69"/>
  <c r="AE61" i="69"/>
  <c r="AE71" i="69"/>
  <c r="AE70" i="69"/>
  <c r="AE38" i="69"/>
  <c r="M14" i="69"/>
  <c r="AE51" i="69"/>
  <c r="AE67" i="69"/>
  <c r="AE23" i="69"/>
  <c r="M61" i="69"/>
  <c r="AE64" i="69"/>
  <c r="AE33" i="68"/>
  <c r="AE51" i="68"/>
  <c r="AE67" i="68"/>
  <c r="AE54" i="68"/>
  <c r="AE55" i="68"/>
  <c r="M14" i="68"/>
  <c r="M81" i="68"/>
  <c r="AE66" i="68"/>
  <c r="AE57" i="68"/>
  <c r="M96" i="68"/>
  <c r="AE69" i="68"/>
  <c r="M80" i="66"/>
  <c r="M25" i="66"/>
  <c r="AE53" i="66"/>
  <c r="AE42" i="66"/>
  <c r="AE36" i="66"/>
  <c r="AE26" i="66"/>
  <c r="M49" i="66"/>
  <c r="M88" i="66"/>
  <c r="AE58" i="66"/>
  <c r="AE28" i="66"/>
  <c r="AE30" i="66"/>
  <c r="AE54" i="66"/>
  <c r="AE7" i="25"/>
  <c r="M21" i="68"/>
  <c r="AE98" i="68"/>
  <c r="M23" i="68"/>
  <c r="AE97" i="68"/>
  <c r="AE64" i="68"/>
  <c r="AE58" i="68"/>
  <c r="AE49" i="68"/>
  <c r="AE32" i="68"/>
  <c r="AE60" i="68"/>
  <c r="M91" i="68"/>
  <c r="AE48" i="68"/>
  <c r="AE88" i="68"/>
  <c r="AE82" i="68"/>
  <c r="M66" i="68"/>
  <c r="M88" i="68"/>
  <c r="AE94" i="68"/>
  <c r="AE30" i="68"/>
  <c r="M74" i="68"/>
  <c r="AE21" i="68"/>
  <c r="AE12" i="68"/>
  <c r="M57" i="68"/>
  <c r="M35" i="68"/>
  <c r="AE37" i="68"/>
  <c r="AE45" i="68"/>
  <c r="AE34" i="68"/>
  <c r="AE42" i="68"/>
  <c r="AE31" i="68"/>
  <c r="M37" i="68"/>
  <c r="M41" i="68"/>
  <c r="AE70" i="68"/>
  <c r="AE39" i="68"/>
  <c r="AE46" i="68"/>
  <c r="AE80" i="68"/>
  <c r="M43" i="68"/>
  <c r="M24" i="68"/>
  <c r="AE59" i="68"/>
  <c r="AE71" i="68"/>
  <c r="M38" i="68"/>
  <c r="M61" i="68"/>
  <c r="AE86" i="68"/>
  <c r="M65" i="68"/>
  <c r="M64" i="68"/>
  <c r="M42" i="68"/>
  <c r="M49" i="68"/>
  <c r="M78" i="68"/>
  <c r="AG2" i="68"/>
  <c r="AH99" i="68" s="1"/>
  <c r="AI99" i="68" s="1"/>
  <c r="M39" i="68"/>
  <c r="M67" i="68"/>
  <c r="M99" i="68"/>
  <c r="AE61" i="68"/>
  <c r="AE19" i="68"/>
  <c r="AE38" i="68"/>
  <c r="M68" i="68"/>
  <c r="AE23" i="68"/>
  <c r="AE92" i="68"/>
  <c r="AE35" i="68"/>
  <c r="AE89" i="68"/>
  <c r="AD2" i="68"/>
  <c r="M52" i="68"/>
  <c r="M77" i="68"/>
  <c r="AE56" i="68"/>
  <c r="AE47" i="68"/>
  <c r="M31" i="68"/>
  <c r="AE50" i="68"/>
  <c r="AE53" i="68"/>
  <c r="M27" i="68"/>
  <c r="AE65" i="68"/>
  <c r="AE11" i="68"/>
  <c r="AE13" i="68"/>
  <c r="M63" i="68"/>
  <c r="AE96" i="68"/>
  <c r="M70" i="68"/>
  <c r="M79" i="68"/>
  <c r="M71" i="68"/>
  <c r="M46" i="68"/>
  <c r="M36" i="68"/>
  <c r="M92" i="68"/>
  <c r="M48" i="68"/>
  <c r="M44" i="68"/>
  <c r="M59" i="68"/>
  <c r="M32" i="68"/>
  <c r="M53" i="68"/>
  <c r="M55" i="68"/>
  <c r="M19" i="68"/>
  <c r="M15" i="68"/>
  <c r="M33" i="68"/>
  <c r="O2" i="68"/>
  <c r="P9" i="68" s="1"/>
  <c r="Q9" i="68" s="1"/>
  <c r="M51" i="68"/>
  <c r="M58" i="68"/>
  <c r="L2" i="68"/>
  <c r="M30" i="68"/>
  <c r="M73" i="68"/>
  <c r="AE13" i="67"/>
  <c r="AE28" i="67"/>
  <c r="M49" i="67"/>
  <c r="AE32" i="67"/>
  <c r="M16" i="67"/>
  <c r="AE31" i="67"/>
  <c r="M22" i="67"/>
  <c r="M20" i="68"/>
  <c r="M100" i="68"/>
  <c r="M28" i="68"/>
  <c r="M50" i="68"/>
  <c r="M60" i="68"/>
  <c r="M62" i="68"/>
  <c r="M10" i="68"/>
  <c r="AE75" i="68"/>
  <c r="M95" i="68"/>
  <c r="AE9" i="68"/>
  <c r="AE72" i="68"/>
  <c r="AE10" i="68"/>
  <c r="M18" i="68"/>
  <c r="M26" i="68"/>
  <c r="AE16" i="68"/>
  <c r="AE26" i="68"/>
  <c r="M54" i="68"/>
  <c r="AE19" i="67"/>
  <c r="M45" i="67"/>
  <c r="M48" i="67"/>
  <c r="M32" i="67"/>
  <c r="AE22" i="67"/>
  <c r="O2" i="67"/>
  <c r="P9" i="67" s="1"/>
  <c r="Q9" i="67" s="1"/>
  <c r="AE7" i="67"/>
  <c r="AG2" i="67"/>
  <c r="AH35" i="67" s="1"/>
  <c r="AI35" i="67" s="1"/>
  <c r="M14" i="67"/>
  <c r="AD2" i="67"/>
  <c r="M10" i="67"/>
  <c r="AE49" i="67"/>
  <c r="AE16" i="67"/>
  <c r="M82" i="68"/>
  <c r="AE63" i="68"/>
  <c r="M76" i="68"/>
  <c r="AE83" i="68"/>
  <c r="AE15" i="68"/>
  <c r="AE100" i="68"/>
  <c r="AE76" i="68"/>
  <c r="AE7" i="68"/>
  <c r="M89" i="68"/>
  <c r="M75" i="68"/>
  <c r="M13" i="68"/>
  <c r="AE91" i="68"/>
  <c r="AE20" i="68"/>
  <c r="AE68" i="68"/>
  <c r="M56" i="68"/>
  <c r="M31" i="65"/>
  <c r="AE20" i="65"/>
  <c r="M35" i="65"/>
  <c r="M39" i="65"/>
  <c r="M7" i="65"/>
  <c r="L2" i="65"/>
  <c r="AG2" i="65"/>
  <c r="AH9" i="65" s="1"/>
  <c r="O2" i="65"/>
  <c r="M19" i="65"/>
  <c r="M23" i="65"/>
  <c r="AD2" i="65"/>
  <c r="M43" i="66"/>
  <c r="AE67" i="66"/>
  <c r="AD2" i="66"/>
  <c r="AE12" i="66"/>
  <c r="AE32" i="66"/>
  <c r="M67" i="66"/>
  <c r="AE83" i="66"/>
  <c r="AG2" i="66"/>
  <c r="AH21" i="66" s="1"/>
  <c r="AI21" i="66" s="1"/>
  <c r="AE59" i="66"/>
  <c r="M65" i="66"/>
  <c r="AE15" i="66"/>
  <c r="AE38" i="66"/>
  <c r="M16" i="66"/>
  <c r="AE45" i="66"/>
  <c r="AE63" i="66"/>
  <c r="AE17" i="65"/>
  <c r="M33" i="65"/>
  <c r="AE45" i="65"/>
  <c r="M48" i="65"/>
  <c r="AE50" i="65"/>
  <c r="AE32" i="65"/>
  <c r="M34" i="65"/>
  <c r="M44" i="65"/>
  <c r="M20" i="65"/>
  <c r="AE39" i="65"/>
  <c r="AE37" i="65"/>
  <c r="AE14" i="65"/>
  <c r="M42" i="65"/>
  <c r="M45" i="65"/>
  <c r="M15" i="65"/>
  <c r="AE49" i="65"/>
  <c r="M36" i="65"/>
  <c r="AE35" i="65"/>
  <c r="M18" i="65"/>
  <c r="M11" i="65"/>
  <c r="AE42" i="65"/>
  <c r="AE18" i="65"/>
  <c r="M26" i="65"/>
  <c r="AE38" i="65"/>
  <c r="M37" i="65"/>
  <c r="AE25" i="65"/>
  <c r="M97" i="68"/>
  <c r="M72" i="68"/>
  <c r="M16" i="68"/>
  <c r="M80" i="68"/>
  <c r="AE85" i="68"/>
  <c r="AE93" i="68"/>
  <c r="M98" i="68"/>
  <c r="AE77" i="68"/>
  <c r="AE87" i="68"/>
  <c r="M28" i="66"/>
  <c r="M42" i="66"/>
  <c r="M36" i="66"/>
  <c r="M44" i="66"/>
  <c r="M86" i="68"/>
  <c r="AE74" i="68"/>
  <c r="M11" i="68"/>
  <c r="AE14" i="68"/>
  <c r="M22" i="68"/>
  <c r="AE18" i="68"/>
  <c r="AE81" i="68"/>
  <c r="M85" i="68"/>
  <c r="M12" i="68"/>
  <c r="M83" i="68"/>
  <c r="AE78" i="68"/>
  <c r="AE95" i="68"/>
  <c r="M7" i="68"/>
  <c r="M87" i="68"/>
  <c r="AE73" i="68"/>
  <c r="AE85" i="66"/>
  <c r="AE34" i="66"/>
  <c r="AE72" i="66"/>
  <c r="AE50" i="66"/>
  <c r="M10" i="66"/>
  <c r="M84" i="66"/>
  <c r="M17" i="66"/>
  <c r="M37" i="66"/>
  <c r="AE46" i="66"/>
  <c r="AE86" i="66"/>
  <c r="AE40" i="66"/>
  <c r="AE39" i="66"/>
  <c r="M38" i="66"/>
  <c r="AE65" i="66"/>
  <c r="M61" i="66"/>
  <c r="AE61" i="66"/>
  <c r="M85" i="66"/>
  <c r="M81" i="66"/>
  <c r="M63" i="66"/>
  <c r="M73" i="66"/>
  <c r="M12" i="66"/>
  <c r="AE35" i="66"/>
  <c r="AE51" i="66"/>
  <c r="M66" i="66"/>
  <c r="AE10" i="66"/>
  <c r="M89" i="66"/>
  <c r="AE57" i="66"/>
  <c r="M77" i="66"/>
  <c r="AE14" i="66"/>
  <c r="AE75" i="66"/>
  <c r="AE33" i="66"/>
  <c r="AE47" i="66"/>
  <c r="M15" i="66"/>
  <c r="M30" i="66"/>
  <c r="AE80" i="66"/>
  <c r="AE27" i="66"/>
  <c r="AE78" i="66"/>
  <c r="M72" i="66"/>
  <c r="M83" i="66"/>
  <c r="AE22" i="66"/>
  <c r="AE89" i="66"/>
  <c r="AE41" i="66"/>
  <c r="AE31" i="66"/>
  <c r="M59" i="66"/>
  <c r="M78" i="66"/>
  <c r="AE71" i="66"/>
  <c r="M60" i="66"/>
  <c r="AE17" i="66"/>
  <c r="M57" i="66"/>
  <c r="AE64" i="66"/>
  <c r="M86" i="66"/>
  <c r="M50" i="66"/>
  <c r="AE19" i="66"/>
  <c r="AE23" i="66"/>
  <c r="M64" i="66"/>
  <c r="AE66" i="66"/>
  <c r="M7" i="66"/>
  <c r="AE81" i="66"/>
  <c r="AE84" i="66"/>
  <c r="M68" i="66"/>
  <c r="AE68" i="66"/>
  <c r="M74" i="66"/>
  <c r="AE79" i="66"/>
  <c r="AE74" i="66"/>
  <c r="M71" i="66"/>
  <c r="AE29" i="66"/>
  <c r="M26" i="66"/>
  <c r="AE21" i="66"/>
  <c r="AE25" i="66"/>
  <c r="M51" i="66"/>
  <c r="M24" i="66"/>
  <c r="M31" i="66"/>
  <c r="AE20" i="66"/>
  <c r="M47" i="66"/>
  <c r="M39" i="66"/>
  <c r="AE18" i="66"/>
  <c r="M33" i="66"/>
  <c r="AE43" i="66"/>
  <c r="M58" i="66"/>
  <c r="M20" i="66"/>
  <c r="M21" i="66"/>
  <c r="M41" i="66"/>
  <c r="M35" i="66"/>
  <c r="AE16" i="66"/>
  <c r="AE49" i="66"/>
  <c r="M53" i="66"/>
  <c r="M29" i="66"/>
  <c r="M23" i="66"/>
  <c r="M45" i="66"/>
  <c r="M18" i="66"/>
  <c r="AE37" i="66"/>
  <c r="M32" i="66"/>
  <c r="AE52" i="66"/>
  <c r="AE24" i="66"/>
  <c r="AE13" i="66"/>
  <c r="M48" i="66"/>
  <c r="M22" i="66"/>
  <c r="AE9" i="66"/>
  <c r="M79" i="66"/>
  <c r="AE44" i="67"/>
  <c r="AE43" i="67"/>
  <c r="M42" i="67"/>
  <c r="AE10" i="67"/>
  <c r="AE37" i="67"/>
  <c r="L2" i="67"/>
  <c r="AE41" i="67"/>
  <c r="AE26" i="65"/>
  <c r="M17" i="65"/>
  <c r="M50" i="65"/>
  <c r="AE12" i="65"/>
  <c r="AE30" i="65"/>
  <c r="M24" i="65"/>
  <c r="M13" i="65"/>
  <c r="AE27" i="65"/>
  <c r="M30" i="65"/>
  <c r="M47" i="65"/>
  <c r="AE15" i="65"/>
  <c r="AE46" i="65"/>
  <c r="AE19" i="65"/>
  <c r="AE22" i="65"/>
  <c r="AE51" i="65"/>
  <c r="AE7" i="65"/>
  <c r="AE29" i="65"/>
  <c r="AE34" i="65"/>
  <c r="AE23" i="65"/>
  <c r="AE31" i="65"/>
  <c r="AE13" i="65"/>
  <c r="AE21" i="65"/>
  <c r="M22" i="65"/>
  <c r="M16" i="65"/>
  <c r="AE43" i="65"/>
  <c r="AE33" i="65"/>
  <c r="M46" i="65"/>
  <c r="M40" i="65"/>
  <c r="M29" i="65"/>
  <c r="M14" i="65"/>
  <c r="M10" i="65"/>
  <c r="M25" i="65"/>
  <c r="O2" i="66"/>
  <c r="AE7" i="66"/>
  <c r="AE121" i="25"/>
  <c r="AE9" i="65"/>
  <c r="AE10" i="65"/>
  <c r="L2" i="66"/>
  <c r="AE7" i="69"/>
  <c r="AE9" i="73"/>
  <c r="AE112" i="25"/>
  <c r="AE118" i="25"/>
  <c r="AE100" i="25"/>
  <c r="AE117" i="25"/>
  <c r="AE107" i="25"/>
  <c r="AE99" i="25"/>
  <c r="AE64" i="25"/>
  <c r="AE120" i="25"/>
  <c r="AE95" i="25"/>
  <c r="AE111" i="25"/>
  <c r="AE101" i="25"/>
  <c r="AE93" i="25"/>
  <c r="AE113" i="25"/>
  <c r="AE114" i="25"/>
  <c r="AE92" i="25"/>
  <c r="AE74" i="25"/>
  <c r="AE76" i="25"/>
  <c r="AE94" i="25"/>
  <c r="AE77" i="25"/>
  <c r="AE65" i="25"/>
  <c r="AE59" i="25"/>
  <c r="AE30" i="25"/>
  <c r="AE47" i="25"/>
  <c r="AE55" i="25"/>
  <c r="AE57" i="25"/>
  <c r="AE42" i="25"/>
  <c r="AD58" i="25"/>
  <c r="AE43" i="25"/>
  <c r="AE37" i="25"/>
  <c r="AE44" i="25"/>
  <c r="AE41" i="25"/>
  <c r="AE39" i="25"/>
  <c r="AE46" i="25"/>
  <c r="AE40" i="25"/>
  <c r="AE45" i="25"/>
  <c r="AE20" i="25"/>
  <c r="AE22" i="25"/>
  <c r="AD32" i="25"/>
  <c r="AE29" i="25"/>
  <c r="AG33" i="25"/>
  <c r="AG108" i="25"/>
  <c r="AG60" i="25"/>
  <c r="AG66" i="25"/>
  <c r="AG97" i="25"/>
  <c r="AE16" i="25"/>
  <c r="AD72" i="25"/>
  <c r="AG36" i="25"/>
  <c r="AG49" i="25"/>
  <c r="AG80" i="25"/>
  <c r="AD56" i="25"/>
  <c r="AD38" i="25"/>
  <c r="AG81" i="25"/>
  <c r="AD75" i="25"/>
  <c r="AG54" i="25"/>
  <c r="AG34" i="25"/>
  <c r="AG50" i="25"/>
  <c r="AD53" i="25"/>
  <c r="AG28" i="25"/>
  <c r="AG71" i="25"/>
  <c r="AG58" i="25"/>
  <c r="AG38" i="25"/>
  <c r="AD102" i="25"/>
  <c r="AG62" i="25"/>
  <c r="AD90" i="25"/>
  <c r="AD89" i="25"/>
  <c r="AG63" i="25"/>
  <c r="AG91" i="25"/>
  <c r="AD85" i="25"/>
  <c r="AG103" i="25"/>
  <c r="AD73" i="25"/>
  <c r="AG90" i="25"/>
  <c r="AD68" i="25"/>
  <c r="AG85" i="25"/>
  <c r="AG104" i="25"/>
  <c r="AG75" i="25"/>
  <c r="AD27" i="25"/>
  <c r="AD84" i="25"/>
  <c r="AG12" i="25"/>
  <c r="AG82" i="25"/>
  <c r="AG88" i="25"/>
  <c r="AD11" i="25"/>
  <c r="AG35" i="25"/>
  <c r="AG79" i="25"/>
  <c r="AG106" i="25"/>
  <c r="AG69" i="25"/>
  <c r="AD66" i="25"/>
  <c r="AD14" i="25"/>
  <c r="AD50" i="25"/>
  <c r="AD71" i="25"/>
  <c r="AD80" i="25"/>
  <c r="AD97" i="25"/>
  <c r="AG56" i="25"/>
  <c r="AG84" i="25"/>
  <c r="AG89" i="25"/>
  <c r="AG102" i="25"/>
  <c r="AD82" i="25"/>
  <c r="AD88" i="25"/>
  <c r="AG27" i="25"/>
  <c r="AD35" i="25"/>
  <c r="AG53" i="25"/>
  <c r="AD63" i="25"/>
  <c r="AG72" i="25"/>
  <c r="AD81" i="25"/>
  <c r="AG87" i="25"/>
  <c r="AG98" i="25"/>
  <c r="AD108" i="25"/>
  <c r="AD104" i="25"/>
  <c r="AD34" i="25"/>
  <c r="AD62" i="25"/>
  <c r="AD106" i="25"/>
  <c r="AG11" i="25"/>
  <c r="AG73" i="25"/>
  <c r="AD12" i="25"/>
  <c r="AG32" i="25"/>
  <c r="AD87" i="25"/>
  <c r="AD98" i="25"/>
  <c r="AD103" i="25"/>
  <c r="AD28" i="25"/>
  <c r="AG68" i="25"/>
  <c r="AG10" i="25"/>
  <c r="AG13" i="25"/>
  <c r="AG14" i="25"/>
  <c r="AD36" i="25"/>
  <c r="AD54" i="25"/>
  <c r="AD10" i="25"/>
  <c r="AD33" i="25"/>
  <c r="AD49" i="25"/>
  <c r="AD60" i="25"/>
  <c r="AD69" i="25"/>
  <c r="AD79" i="25"/>
  <c r="AD91" i="25"/>
  <c r="AD13" i="25"/>
  <c r="AE2" i="71" l="1"/>
  <c r="R1" i="73"/>
  <c r="S1" i="73" s="1"/>
  <c r="R1" i="72"/>
  <c r="S1" i="72" s="1"/>
  <c r="P13" i="72"/>
  <c r="Q13" i="72" s="1"/>
  <c r="R14" i="72"/>
  <c r="S14" i="72" s="1"/>
  <c r="S2" i="72" s="1"/>
  <c r="P14" i="72"/>
  <c r="Q14" i="72" s="1"/>
  <c r="R1" i="71"/>
  <c r="S1" i="71" s="1"/>
  <c r="R1" i="70"/>
  <c r="S1" i="70" s="1"/>
  <c r="R1" i="68"/>
  <c r="S1" i="68" s="1"/>
  <c r="R1" i="65"/>
  <c r="S1" i="65" s="1"/>
  <c r="R1" i="67"/>
  <c r="S1" i="67" s="1"/>
  <c r="R1" i="66"/>
  <c r="S1" i="66" s="1"/>
  <c r="AH10" i="72"/>
  <c r="AI10" i="72" s="1"/>
  <c r="AJ14" i="72"/>
  <c r="AK14" i="72" s="1"/>
  <c r="P9" i="72"/>
  <c r="Q9" i="72" s="1"/>
  <c r="AH9" i="72"/>
  <c r="AI9" i="72" s="1"/>
  <c r="P11" i="72"/>
  <c r="Q11" i="72" s="1"/>
  <c r="P7" i="72"/>
  <c r="Q7" i="72" s="1"/>
  <c r="AH22" i="74"/>
  <c r="AI22" i="74" s="1"/>
  <c r="P10" i="72"/>
  <c r="Q10" i="72" s="1"/>
  <c r="AJ7" i="72"/>
  <c r="AK7" i="72" s="1"/>
  <c r="AH12" i="72"/>
  <c r="AI12" i="72" s="1"/>
  <c r="P12" i="72"/>
  <c r="Q12" i="72" s="1"/>
  <c r="AH7" i="72"/>
  <c r="AI7" i="72" s="1"/>
  <c r="M2" i="72"/>
  <c r="AH14" i="72"/>
  <c r="AI14" i="72" s="1"/>
  <c r="AH13" i="72"/>
  <c r="AI13" i="72" s="1"/>
  <c r="AJ1" i="72"/>
  <c r="AK1" i="72" s="1"/>
  <c r="AE2" i="72"/>
  <c r="AE2" i="70"/>
  <c r="AJ1" i="70"/>
  <c r="AK1" i="70" s="1"/>
  <c r="AH23" i="74"/>
  <c r="AI23" i="74" s="1"/>
  <c r="AH14" i="74"/>
  <c r="AI14" i="74" s="1"/>
  <c r="AH18" i="74"/>
  <c r="AI18" i="74" s="1"/>
  <c r="AH21" i="74"/>
  <c r="AI21" i="74" s="1"/>
  <c r="AH20" i="74"/>
  <c r="AI20" i="74" s="1"/>
  <c r="AE2" i="74"/>
  <c r="AJ1" i="74"/>
  <c r="AK1" i="74" s="1"/>
  <c r="AE2" i="73"/>
  <c r="AJ1" i="73"/>
  <c r="AK1" i="73" s="1"/>
  <c r="P15" i="67"/>
  <c r="Q15" i="67" s="1"/>
  <c r="P27" i="67"/>
  <c r="Q27" i="67" s="1"/>
  <c r="P38" i="67"/>
  <c r="Q38" i="67" s="1"/>
  <c r="AJ7" i="65"/>
  <c r="AK7" i="65" s="1"/>
  <c r="P9" i="65"/>
  <c r="Q9" i="65" s="1"/>
  <c r="P47" i="66"/>
  <c r="Q47" i="66" s="1"/>
  <c r="P9" i="66"/>
  <c r="Q9" i="66" s="1"/>
  <c r="R18" i="73"/>
  <c r="S18" i="73" s="1"/>
  <c r="P9" i="73"/>
  <c r="Q9" i="73" s="1"/>
  <c r="P31" i="70"/>
  <c r="Q31" i="70" s="1"/>
  <c r="P9" i="70"/>
  <c r="Q9" i="70" s="1"/>
  <c r="R7" i="65"/>
  <c r="AH11" i="74"/>
  <c r="AI11" i="74" s="1"/>
  <c r="AH9" i="74"/>
  <c r="AH19" i="74"/>
  <c r="AI19" i="74" s="1"/>
  <c r="AH17" i="74"/>
  <c r="AI17" i="74" s="1"/>
  <c r="AH16" i="74"/>
  <c r="AI16" i="74" s="1"/>
  <c r="AH12" i="74"/>
  <c r="AI12" i="74" s="1"/>
  <c r="AH13" i="74"/>
  <c r="AI13" i="74" s="1"/>
  <c r="AH15" i="74"/>
  <c r="AI15" i="74" s="1"/>
  <c r="AJ21" i="74"/>
  <c r="AK21" i="74" s="1"/>
  <c r="AJ10" i="74"/>
  <c r="AK10" i="74" s="1"/>
  <c r="AJ12" i="74"/>
  <c r="AK12" i="74" s="1"/>
  <c r="AJ14" i="74"/>
  <c r="AK14" i="74" s="1"/>
  <c r="AJ17" i="74"/>
  <c r="AK17" i="74" s="1"/>
  <c r="P21" i="74"/>
  <c r="Q21" i="74" s="1"/>
  <c r="P15" i="74"/>
  <c r="Q15" i="74" s="1"/>
  <c r="P10" i="74"/>
  <c r="Q10" i="74" s="1"/>
  <c r="P16" i="74"/>
  <c r="Q16" i="74" s="1"/>
  <c r="P22" i="74"/>
  <c r="Q22" i="74" s="1"/>
  <c r="P17" i="74"/>
  <c r="Q17" i="74" s="1"/>
  <c r="P19" i="74"/>
  <c r="Q19" i="74" s="1"/>
  <c r="P11" i="74"/>
  <c r="Q11" i="74" s="1"/>
  <c r="R12" i="74"/>
  <c r="S12" i="74" s="1"/>
  <c r="P18" i="74"/>
  <c r="Q18" i="74" s="1"/>
  <c r="P12" i="74"/>
  <c r="Q12" i="74" s="1"/>
  <c r="R17" i="74"/>
  <c r="S17" i="74" s="1"/>
  <c r="R21" i="74"/>
  <c r="S21" i="74" s="1"/>
  <c r="R10" i="74"/>
  <c r="S10" i="74" s="1"/>
  <c r="R14" i="74"/>
  <c r="S14" i="74" s="1"/>
  <c r="P13" i="74"/>
  <c r="Q13" i="74" s="1"/>
  <c r="P20" i="74"/>
  <c r="Q20" i="74" s="1"/>
  <c r="P23" i="74"/>
  <c r="Q23" i="74" s="1"/>
  <c r="P14" i="74"/>
  <c r="Q14" i="74" s="1"/>
  <c r="R7" i="73"/>
  <c r="P26" i="73"/>
  <c r="Q26" i="73" s="1"/>
  <c r="P14" i="73"/>
  <c r="Q14" i="73" s="1"/>
  <c r="R15" i="73"/>
  <c r="S15" i="73" s="1"/>
  <c r="P19" i="73"/>
  <c r="Q19" i="73" s="1"/>
  <c r="R27" i="73"/>
  <c r="S27" i="73" s="1"/>
  <c r="R17" i="73"/>
  <c r="S17" i="73" s="1"/>
  <c r="P10" i="73"/>
  <c r="Q10" i="73" s="1"/>
  <c r="P7" i="73"/>
  <c r="R12" i="73"/>
  <c r="S12" i="73" s="1"/>
  <c r="R22" i="73"/>
  <c r="S22" i="73" s="1"/>
  <c r="P25" i="73"/>
  <c r="Q25" i="73" s="1"/>
  <c r="R26" i="73"/>
  <c r="S26" i="73" s="1"/>
  <c r="P23" i="73"/>
  <c r="Q23" i="73" s="1"/>
  <c r="R13" i="73"/>
  <c r="S13" i="73" s="1"/>
  <c r="AH7" i="73"/>
  <c r="AI7" i="73" s="1"/>
  <c r="P18" i="73"/>
  <c r="Q18" i="73" s="1"/>
  <c r="AJ7" i="73"/>
  <c r="P20" i="73"/>
  <c r="Q20" i="73" s="1"/>
  <c r="P13" i="73"/>
  <c r="Q13" i="73" s="1"/>
  <c r="P21" i="73"/>
  <c r="Q21" i="73" s="1"/>
  <c r="R16" i="73"/>
  <c r="S16" i="73" s="1"/>
  <c r="M2" i="73"/>
  <c r="P16" i="73"/>
  <c r="Q16" i="73" s="1"/>
  <c r="R19" i="73"/>
  <c r="S19" i="73" s="1"/>
  <c r="P27" i="73"/>
  <c r="Q27" i="73" s="1"/>
  <c r="R24" i="73"/>
  <c r="S24" i="73" s="1"/>
  <c r="AJ9" i="73"/>
  <c r="AK9" i="73" s="1"/>
  <c r="P22" i="73"/>
  <c r="Q22" i="73" s="1"/>
  <c r="R23" i="73"/>
  <c r="S23" i="73" s="1"/>
  <c r="P15" i="73"/>
  <c r="Q15" i="73" s="1"/>
  <c r="P11" i="73"/>
  <c r="Q11" i="73" s="1"/>
  <c r="R10" i="73"/>
  <c r="S10" i="73" s="1"/>
  <c r="P12" i="73"/>
  <c r="Q12" i="73" s="1"/>
  <c r="R14" i="73"/>
  <c r="S14" i="73" s="1"/>
  <c r="P17" i="73"/>
  <c r="Q17" i="73" s="1"/>
  <c r="AJ16" i="73"/>
  <c r="AK16" i="73" s="1"/>
  <c r="AJ21" i="73"/>
  <c r="AK21" i="73" s="1"/>
  <c r="AJ15" i="73"/>
  <c r="AK15" i="73" s="1"/>
  <c r="AJ22" i="73"/>
  <c r="AK22" i="73" s="1"/>
  <c r="AJ27" i="73"/>
  <c r="AK27" i="73" s="1"/>
  <c r="AJ10" i="73"/>
  <c r="AK10" i="73" s="1"/>
  <c r="AJ20" i="73"/>
  <c r="AK20" i="73" s="1"/>
  <c r="AJ13" i="73"/>
  <c r="AK13" i="73" s="1"/>
  <c r="AJ26" i="73"/>
  <c r="AK26" i="73" s="1"/>
  <c r="AJ19" i="73"/>
  <c r="AK19" i="73" s="1"/>
  <c r="AJ11" i="73"/>
  <c r="AK11" i="73" s="1"/>
  <c r="AJ24" i="73"/>
  <c r="AK24" i="73" s="1"/>
  <c r="AJ12" i="73"/>
  <c r="AK12" i="73" s="1"/>
  <c r="AJ14" i="73"/>
  <c r="AK14" i="73" s="1"/>
  <c r="AJ18" i="73"/>
  <c r="AK18" i="73" s="1"/>
  <c r="AJ23" i="73"/>
  <c r="AK23" i="73" s="1"/>
  <c r="AJ17" i="73"/>
  <c r="AK17" i="73" s="1"/>
  <c r="AJ25" i="73"/>
  <c r="AK25" i="73" s="1"/>
  <c r="AH9" i="73"/>
  <c r="AH27" i="73"/>
  <c r="AI27" i="73" s="1"/>
  <c r="AH20" i="73"/>
  <c r="AI20" i="73" s="1"/>
  <c r="AH26" i="73"/>
  <c r="AI26" i="73" s="1"/>
  <c r="AH14" i="73"/>
  <c r="AI14" i="73" s="1"/>
  <c r="AH15" i="73"/>
  <c r="AI15" i="73" s="1"/>
  <c r="AH21" i="73"/>
  <c r="AI21" i="73" s="1"/>
  <c r="AH10" i="73"/>
  <c r="AI10" i="73" s="1"/>
  <c r="AH16" i="73"/>
  <c r="AI16" i="73" s="1"/>
  <c r="AH22" i="73"/>
  <c r="AI22" i="73" s="1"/>
  <c r="AH17" i="73"/>
  <c r="AI17" i="73" s="1"/>
  <c r="AH11" i="73"/>
  <c r="AI11" i="73" s="1"/>
  <c r="AH18" i="73"/>
  <c r="AI18" i="73" s="1"/>
  <c r="AH12" i="73"/>
  <c r="AI12" i="73" s="1"/>
  <c r="AH23" i="73"/>
  <c r="AI23" i="73" s="1"/>
  <c r="AH25" i="73"/>
  <c r="AI25" i="73" s="1"/>
  <c r="AH19" i="73"/>
  <c r="AI19" i="73" s="1"/>
  <c r="AH13" i="73"/>
  <c r="AI13" i="73" s="1"/>
  <c r="AH24" i="73"/>
  <c r="AI24" i="73" s="1"/>
  <c r="AH18" i="70"/>
  <c r="AI18" i="70" s="1"/>
  <c r="AH25" i="70"/>
  <c r="AI25" i="70" s="1"/>
  <c r="AH20" i="70"/>
  <c r="AI20" i="70" s="1"/>
  <c r="AH26" i="70"/>
  <c r="AI26" i="70" s="1"/>
  <c r="P10" i="70"/>
  <c r="Q10" i="70" s="1"/>
  <c r="R18" i="70"/>
  <c r="S18" i="70" s="1"/>
  <c r="AH13" i="70"/>
  <c r="AI13" i="70" s="1"/>
  <c r="AH24" i="70"/>
  <c r="AI24" i="70" s="1"/>
  <c r="AJ11" i="70"/>
  <c r="AK11" i="70" s="1"/>
  <c r="AH14" i="70"/>
  <c r="AI14" i="70" s="1"/>
  <c r="R11" i="70"/>
  <c r="S11" i="70" s="1"/>
  <c r="P14" i="70"/>
  <c r="Q14" i="70" s="1"/>
  <c r="P20" i="70"/>
  <c r="Q20" i="70" s="1"/>
  <c r="P29" i="70"/>
  <c r="Q29" i="70" s="1"/>
  <c r="AJ18" i="70"/>
  <c r="AK18" i="70" s="1"/>
  <c r="P24" i="70"/>
  <c r="Q24" i="70" s="1"/>
  <c r="P30" i="70"/>
  <c r="Q30" i="70" s="1"/>
  <c r="M2" i="70"/>
  <c r="P16" i="70"/>
  <c r="Q16" i="70" s="1"/>
  <c r="AH11" i="70"/>
  <c r="AI11" i="70" s="1"/>
  <c r="AH27" i="70"/>
  <c r="AI27" i="70" s="1"/>
  <c r="P26" i="70"/>
  <c r="Q26" i="70" s="1"/>
  <c r="R28" i="70"/>
  <c r="S28" i="70" s="1"/>
  <c r="AH7" i="70"/>
  <c r="AI7" i="70" s="1"/>
  <c r="P13" i="70"/>
  <c r="Q13" i="70" s="1"/>
  <c r="AJ25" i="70"/>
  <c r="AK25" i="70" s="1"/>
  <c r="AH31" i="70"/>
  <c r="AI31" i="70" s="1"/>
  <c r="AH12" i="70"/>
  <c r="AI12" i="70" s="1"/>
  <c r="P21" i="70"/>
  <c r="Q21" i="70" s="1"/>
  <c r="P19" i="70"/>
  <c r="Q19" i="70" s="1"/>
  <c r="P12" i="70"/>
  <c r="Q12" i="70" s="1"/>
  <c r="P15" i="70"/>
  <c r="Q15" i="70" s="1"/>
  <c r="AH21" i="70"/>
  <c r="AI21" i="70" s="1"/>
  <c r="R25" i="70"/>
  <c r="S25" i="70" s="1"/>
  <c r="P7" i="70"/>
  <c r="P25" i="70"/>
  <c r="Q25" i="70" s="1"/>
  <c r="P27" i="70"/>
  <c r="Q27" i="70" s="1"/>
  <c r="AH28" i="70"/>
  <c r="AI28" i="70" s="1"/>
  <c r="AJ28" i="70"/>
  <c r="AK28" i="70" s="1"/>
  <c r="R7" i="70"/>
  <c r="P17" i="70"/>
  <c r="Q17" i="70" s="1"/>
  <c r="P28" i="70"/>
  <c r="Q28" i="70" s="1"/>
  <c r="AH10" i="70"/>
  <c r="AI10" i="70" s="1"/>
  <c r="AJ20" i="70"/>
  <c r="AK20" i="70" s="1"/>
  <c r="R30" i="70"/>
  <c r="S30" i="70" s="1"/>
  <c r="AJ7" i="70"/>
  <c r="P23" i="70"/>
  <c r="Q23" i="70" s="1"/>
  <c r="P22" i="70"/>
  <c r="Q22" i="70" s="1"/>
  <c r="AH9" i="70"/>
  <c r="R20" i="70"/>
  <c r="S20" i="70" s="1"/>
  <c r="AJ30" i="70"/>
  <c r="AK30" i="70" s="1"/>
  <c r="AH15" i="70"/>
  <c r="AI15" i="70" s="1"/>
  <c r="AH19" i="70"/>
  <c r="AI19" i="70" s="1"/>
  <c r="AH29" i="70"/>
  <c r="AI29" i="70" s="1"/>
  <c r="AH22" i="70"/>
  <c r="AI22" i="70" s="1"/>
  <c r="AH17" i="70"/>
  <c r="AI17" i="70" s="1"/>
  <c r="AH23" i="70"/>
  <c r="AI23" i="70" s="1"/>
  <c r="AH16" i="70"/>
  <c r="AI16" i="70" s="1"/>
  <c r="P11" i="70"/>
  <c r="Q11" i="70" s="1"/>
  <c r="P18" i="70"/>
  <c r="Q18" i="70" s="1"/>
  <c r="AE2" i="69"/>
  <c r="AJ1" i="69"/>
  <c r="AK1" i="69" s="1"/>
  <c r="AH48" i="69"/>
  <c r="AI48" i="69" s="1"/>
  <c r="AH20" i="69"/>
  <c r="AI20" i="69" s="1"/>
  <c r="AH47" i="69"/>
  <c r="AI47" i="69" s="1"/>
  <c r="AH40" i="69"/>
  <c r="AI40" i="69" s="1"/>
  <c r="AH21" i="69"/>
  <c r="AI21" i="69" s="1"/>
  <c r="AH70" i="69"/>
  <c r="AI70" i="69" s="1"/>
  <c r="AH17" i="69"/>
  <c r="AI17" i="69" s="1"/>
  <c r="AH67" i="69"/>
  <c r="AI67" i="69" s="1"/>
  <c r="M2" i="69"/>
  <c r="AH64" i="69"/>
  <c r="AI64" i="69" s="1"/>
  <c r="AH51" i="69"/>
  <c r="AI51" i="69" s="1"/>
  <c r="AH22" i="69"/>
  <c r="AI22" i="69" s="1"/>
  <c r="AH66" i="69"/>
  <c r="AI66" i="69" s="1"/>
  <c r="AH63" i="69"/>
  <c r="AI63" i="69" s="1"/>
  <c r="AH13" i="69"/>
  <c r="AI13" i="69" s="1"/>
  <c r="AH65" i="69"/>
  <c r="AI65" i="69" s="1"/>
  <c r="AH44" i="69"/>
  <c r="AI44" i="69" s="1"/>
  <c r="AH32" i="69"/>
  <c r="AI32" i="69" s="1"/>
  <c r="AH50" i="69"/>
  <c r="AI50" i="69" s="1"/>
  <c r="AH29" i="69"/>
  <c r="AI29" i="69" s="1"/>
  <c r="AH24" i="69"/>
  <c r="AI24" i="69" s="1"/>
  <c r="AH28" i="69"/>
  <c r="AI28" i="69" s="1"/>
  <c r="AH60" i="69"/>
  <c r="AI60" i="69" s="1"/>
  <c r="AH58" i="69"/>
  <c r="AI58" i="69" s="1"/>
  <c r="AH36" i="69"/>
  <c r="AI36" i="69" s="1"/>
  <c r="AH14" i="69"/>
  <c r="AI14" i="69" s="1"/>
  <c r="AH43" i="69"/>
  <c r="AI43" i="69" s="1"/>
  <c r="AH57" i="69"/>
  <c r="AI57" i="69" s="1"/>
  <c r="AH55" i="69"/>
  <c r="AI55" i="69" s="1"/>
  <c r="AH11" i="69"/>
  <c r="AI11" i="69" s="1"/>
  <c r="AH31" i="69"/>
  <c r="AI31" i="69" s="1"/>
  <c r="AH49" i="69"/>
  <c r="AI49" i="69" s="1"/>
  <c r="AH61" i="69"/>
  <c r="AI61" i="69" s="1"/>
  <c r="AH37" i="69"/>
  <c r="AI37" i="69" s="1"/>
  <c r="AH12" i="69"/>
  <c r="AI12" i="69" s="1"/>
  <c r="AH10" i="69"/>
  <c r="AI10" i="69" s="1"/>
  <c r="AH72" i="69"/>
  <c r="AI72" i="69" s="1"/>
  <c r="AH26" i="69"/>
  <c r="AI26" i="69" s="1"/>
  <c r="AH33" i="69"/>
  <c r="AI33" i="69" s="1"/>
  <c r="AH42" i="69"/>
  <c r="AI42" i="69" s="1"/>
  <c r="AH38" i="69"/>
  <c r="AI38" i="69" s="1"/>
  <c r="AH54" i="69"/>
  <c r="AI54" i="69" s="1"/>
  <c r="AH35" i="69"/>
  <c r="AI35" i="69" s="1"/>
  <c r="AH25" i="69"/>
  <c r="AI25" i="69" s="1"/>
  <c r="AH59" i="69"/>
  <c r="AI59" i="69" s="1"/>
  <c r="AH15" i="69"/>
  <c r="AI15" i="69" s="1"/>
  <c r="AH9" i="69"/>
  <c r="AH27" i="69"/>
  <c r="AI27" i="69" s="1"/>
  <c r="AH30" i="69"/>
  <c r="AI30" i="69" s="1"/>
  <c r="AH16" i="69"/>
  <c r="AI16" i="69" s="1"/>
  <c r="AH73" i="69"/>
  <c r="AI73" i="69" s="1"/>
  <c r="AH53" i="69"/>
  <c r="AI53" i="69" s="1"/>
  <c r="AH56" i="69"/>
  <c r="AI56" i="69" s="1"/>
  <c r="AH62" i="69"/>
  <c r="AI62" i="69" s="1"/>
  <c r="AH68" i="69"/>
  <c r="AI68" i="69" s="1"/>
  <c r="AH34" i="69"/>
  <c r="AI34" i="69" s="1"/>
  <c r="AH39" i="69"/>
  <c r="AI39" i="69" s="1"/>
  <c r="AH41" i="69"/>
  <c r="AI41" i="69" s="1"/>
  <c r="AH19" i="69"/>
  <c r="AI19" i="69" s="1"/>
  <c r="AH46" i="69"/>
  <c r="AI46" i="69" s="1"/>
  <c r="AH45" i="69"/>
  <c r="AI45" i="69" s="1"/>
  <c r="AH18" i="69"/>
  <c r="AI18" i="69" s="1"/>
  <c r="AH69" i="69"/>
  <c r="AI69" i="69" s="1"/>
  <c r="AH71" i="69"/>
  <c r="AI71" i="69" s="1"/>
  <c r="AH52" i="69"/>
  <c r="AI52" i="69" s="1"/>
  <c r="P7" i="69"/>
  <c r="P13" i="69"/>
  <c r="Q13" i="69" s="1"/>
  <c r="P37" i="69"/>
  <c r="Q37" i="69" s="1"/>
  <c r="P51" i="69"/>
  <c r="Q51" i="69" s="1"/>
  <c r="R10" i="69"/>
  <c r="S10" i="69" s="1"/>
  <c r="P15" i="69"/>
  <c r="Q15" i="69" s="1"/>
  <c r="AJ12" i="69"/>
  <c r="AK12" i="69" s="1"/>
  <c r="P25" i="69"/>
  <c r="Q25" i="69" s="1"/>
  <c r="P40" i="69"/>
  <c r="Q40" i="69" s="1"/>
  <c r="P33" i="69"/>
  <c r="Q33" i="69" s="1"/>
  <c r="P45" i="69"/>
  <c r="Q45" i="69" s="1"/>
  <c r="R45" i="69"/>
  <c r="S45" i="69" s="1"/>
  <c r="P43" i="69"/>
  <c r="Q43" i="69" s="1"/>
  <c r="R70" i="69"/>
  <c r="S70" i="69" s="1"/>
  <c r="P36" i="69"/>
  <c r="Q36" i="69" s="1"/>
  <c r="AJ48" i="69"/>
  <c r="AK48" i="69" s="1"/>
  <c r="AJ56" i="69"/>
  <c r="AK56" i="69" s="1"/>
  <c r="P72" i="69"/>
  <c r="Q72" i="69" s="1"/>
  <c r="P52" i="69"/>
  <c r="Q52" i="69" s="1"/>
  <c r="P48" i="69"/>
  <c r="Q48" i="69" s="1"/>
  <c r="P50" i="69"/>
  <c r="Q50" i="69" s="1"/>
  <c r="P54" i="69"/>
  <c r="Q54" i="69" s="1"/>
  <c r="AJ62" i="69"/>
  <c r="AK62" i="69" s="1"/>
  <c r="P24" i="69"/>
  <c r="Q24" i="69" s="1"/>
  <c r="AJ50" i="69"/>
  <c r="AK50" i="69" s="1"/>
  <c r="AJ14" i="69"/>
  <c r="AK14" i="69" s="1"/>
  <c r="AJ37" i="69"/>
  <c r="AK37" i="69" s="1"/>
  <c r="P34" i="69"/>
  <c r="Q34" i="69" s="1"/>
  <c r="R50" i="69"/>
  <c r="S50" i="69" s="1"/>
  <c r="P44" i="69"/>
  <c r="Q44" i="69" s="1"/>
  <c r="P71" i="69"/>
  <c r="Q71" i="69" s="1"/>
  <c r="AJ32" i="69"/>
  <c r="AK32" i="69" s="1"/>
  <c r="AJ64" i="69"/>
  <c r="AK64" i="69" s="1"/>
  <c r="P73" i="69"/>
  <c r="Q73" i="69" s="1"/>
  <c r="P12" i="69"/>
  <c r="Q12" i="69" s="1"/>
  <c r="P30" i="69"/>
  <c r="Q30" i="69" s="1"/>
  <c r="R61" i="69"/>
  <c r="S61" i="69" s="1"/>
  <c r="P28" i="69"/>
  <c r="Q28" i="69" s="1"/>
  <c r="R29" i="69"/>
  <c r="S29" i="69" s="1"/>
  <c r="AJ58" i="69"/>
  <c r="AK58" i="69" s="1"/>
  <c r="R42" i="69"/>
  <c r="S42" i="69" s="1"/>
  <c r="P56" i="69"/>
  <c r="Q56" i="69" s="1"/>
  <c r="AJ29" i="69"/>
  <c r="AK29" i="69" s="1"/>
  <c r="AJ26" i="69"/>
  <c r="AK26" i="69" s="1"/>
  <c r="P60" i="69"/>
  <c r="Q60" i="69" s="1"/>
  <c r="AJ10" i="69"/>
  <c r="AK10" i="69" s="1"/>
  <c r="P14" i="69"/>
  <c r="Q14" i="69" s="1"/>
  <c r="P62" i="69"/>
  <c r="Q62" i="69" s="1"/>
  <c r="R23" i="69"/>
  <c r="S23" i="69" s="1"/>
  <c r="R64" i="69"/>
  <c r="S64" i="69" s="1"/>
  <c r="P10" i="69"/>
  <c r="Q10" i="69" s="1"/>
  <c r="P22" i="69"/>
  <c r="Q22" i="69" s="1"/>
  <c r="AJ45" i="69"/>
  <c r="AK45" i="69" s="1"/>
  <c r="P59" i="69"/>
  <c r="Q59" i="69" s="1"/>
  <c r="R26" i="69"/>
  <c r="S26" i="69" s="1"/>
  <c r="R12" i="69"/>
  <c r="S12" i="69" s="1"/>
  <c r="P31" i="69"/>
  <c r="Q31" i="69" s="1"/>
  <c r="P69" i="69"/>
  <c r="Q69" i="69" s="1"/>
  <c r="P53" i="69"/>
  <c r="Q53" i="69" s="1"/>
  <c r="AJ42" i="69"/>
  <c r="AK42" i="69" s="1"/>
  <c r="R44" i="69"/>
  <c r="S44" i="69" s="1"/>
  <c r="P42" i="69"/>
  <c r="Q42" i="69" s="1"/>
  <c r="P35" i="69"/>
  <c r="Q35" i="69" s="1"/>
  <c r="AJ52" i="69"/>
  <c r="AK52" i="69" s="1"/>
  <c r="R37" i="69"/>
  <c r="S37" i="69" s="1"/>
  <c r="P32" i="69"/>
  <c r="Q32" i="69" s="1"/>
  <c r="R7" i="69"/>
  <c r="R62" i="69"/>
  <c r="S62" i="69" s="1"/>
  <c r="P64" i="69"/>
  <c r="Q64" i="69" s="1"/>
  <c r="P65" i="69"/>
  <c r="Q65" i="69" s="1"/>
  <c r="P57" i="69"/>
  <c r="Q57" i="69" s="1"/>
  <c r="R38" i="69"/>
  <c r="S38" i="69" s="1"/>
  <c r="P68" i="69"/>
  <c r="Q68" i="69" s="1"/>
  <c r="P26" i="69"/>
  <c r="Q26" i="69" s="1"/>
  <c r="P55" i="69"/>
  <c r="Q55" i="69" s="1"/>
  <c r="R58" i="69"/>
  <c r="S58" i="69" s="1"/>
  <c r="P66" i="69"/>
  <c r="Q66" i="69" s="1"/>
  <c r="AH7" i="69"/>
  <c r="P39" i="69"/>
  <c r="Q39" i="69" s="1"/>
  <c r="R34" i="69"/>
  <c r="S34" i="69" s="1"/>
  <c r="P21" i="69"/>
  <c r="Q21" i="69" s="1"/>
  <c r="AJ23" i="69"/>
  <c r="AK23" i="69" s="1"/>
  <c r="R56" i="69"/>
  <c r="S56" i="69" s="1"/>
  <c r="P29" i="69"/>
  <c r="Q29" i="69" s="1"/>
  <c r="P27" i="69"/>
  <c r="Q27" i="69" s="1"/>
  <c r="P46" i="69"/>
  <c r="Q46" i="69" s="1"/>
  <c r="P16" i="69"/>
  <c r="Q16" i="69" s="1"/>
  <c r="P18" i="69"/>
  <c r="Q18" i="69" s="1"/>
  <c r="P11" i="69"/>
  <c r="Q11" i="69" s="1"/>
  <c r="P63" i="69"/>
  <c r="Q63" i="69" s="1"/>
  <c r="P49" i="69"/>
  <c r="Q49" i="69" s="1"/>
  <c r="R32" i="69"/>
  <c r="S32" i="69" s="1"/>
  <c r="AJ44" i="69"/>
  <c r="AK44" i="69" s="1"/>
  <c r="R48" i="69"/>
  <c r="S48" i="69" s="1"/>
  <c r="R66" i="69"/>
  <c r="S66" i="69" s="1"/>
  <c r="P41" i="69"/>
  <c r="Q41" i="69" s="1"/>
  <c r="P47" i="69"/>
  <c r="Q47" i="69" s="1"/>
  <c r="P38" i="69"/>
  <c r="Q38" i="69" s="1"/>
  <c r="R52" i="69"/>
  <c r="S52" i="69" s="1"/>
  <c r="P19" i="69"/>
  <c r="Q19" i="69" s="1"/>
  <c r="P67" i="69"/>
  <c r="Q67" i="69" s="1"/>
  <c r="P70" i="69"/>
  <c r="Q70" i="69" s="1"/>
  <c r="AJ66" i="69"/>
  <c r="AK66" i="69" s="1"/>
  <c r="AJ38" i="69"/>
  <c r="AK38" i="69" s="1"/>
  <c r="P17" i="69"/>
  <c r="Q17" i="69" s="1"/>
  <c r="R14" i="69"/>
  <c r="S14" i="69" s="1"/>
  <c r="P61" i="69"/>
  <c r="Q61" i="69" s="1"/>
  <c r="AJ34" i="69"/>
  <c r="AK34" i="69" s="1"/>
  <c r="P58" i="69"/>
  <c r="Q58" i="69" s="1"/>
  <c r="AJ61" i="69"/>
  <c r="AK61" i="69" s="1"/>
  <c r="AJ70" i="69"/>
  <c r="AK70" i="69" s="1"/>
  <c r="P23" i="69"/>
  <c r="Q23" i="69" s="1"/>
  <c r="AJ7" i="69"/>
  <c r="AK7" i="69" s="1"/>
  <c r="P20" i="69"/>
  <c r="Q20" i="69" s="1"/>
  <c r="AD2" i="25"/>
  <c r="AG2" i="25"/>
  <c r="AH25" i="25" s="1"/>
  <c r="AI25" i="25" s="1"/>
  <c r="AE2" i="68"/>
  <c r="AJ1" i="68"/>
  <c r="AK1" i="68" s="1"/>
  <c r="AH47" i="67"/>
  <c r="AI47" i="67" s="1"/>
  <c r="AH28" i="67"/>
  <c r="AI28" i="67" s="1"/>
  <c r="R21" i="67"/>
  <c r="S21" i="67" s="1"/>
  <c r="P47" i="67"/>
  <c r="Q47" i="67" s="1"/>
  <c r="P36" i="67"/>
  <c r="Q36" i="67" s="1"/>
  <c r="AH24" i="67"/>
  <c r="AI24" i="67" s="1"/>
  <c r="AH9" i="67"/>
  <c r="AI9" i="67" s="1"/>
  <c r="P13" i="67"/>
  <c r="Q13" i="67" s="1"/>
  <c r="AJ7" i="67"/>
  <c r="AK7" i="67" s="1"/>
  <c r="AH19" i="67"/>
  <c r="AI19" i="67" s="1"/>
  <c r="P7" i="67"/>
  <c r="Q7" i="67" s="1"/>
  <c r="P10" i="67"/>
  <c r="Q10" i="67" s="1"/>
  <c r="P42" i="67"/>
  <c r="Q42" i="67" s="1"/>
  <c r="P32" i="67"/>
  <c r="Q32" i="67" s="1"/>
  <c r="AH50" i="67"/>
  <c r="AI50" i="67" s="1"/>
  <c r="P41" i="67"/>
  <c r="Q41" i="67" s="1"/>
  <c r="AH22" i="67"/>
  <c r="AI22" i="67" s="1"/>
  <c r="AH37" i="67"/>
  <c r="AI37" i="67" s="1"/>
  <c r="AJ21" i="67"/>
  <c r="AK21" i="67" s="1"/>
  <c r="AH20" i="67"/>
  <c r="AI20" i="67" s="1"/>
  <c r="P26" i="67"/>
  <c r="Q26" i="67" s="1"/>
  <c r="AH13" i="67"/>
  <c r="AI13" i="67" s="1"/>
  <c r="AH41" i="67"/>
  <c r="AI41" i="67" s="1"/>
  <c r="AH27" i="67"/>
  <c r="AI27" i="67" s="1"/>
  <c r="P29" i="67"/>
  <c r="Q29" i="67" s="1"/>
  <c r="AH16" i="67"/>
  <c r="AI16" i="67" s="1"/>
  <c r="P23" i="67"/>
  <c r="Q23" i="67" s="1"/>
  <c r="P30" i="67"/>
  <c r="Q30" i="67" s="1"/>
  <c r="P21" i="67"/>
  <c r="Q21" i="67" s="1"/>
  <c r="P33" i="67"/>
  <c r="Q33" i="67" s="1"/>
  <c r="AH31" i="67"/>
  <c r="AI31" i="67" s="1"/>
  <c r="P17" i="67"/>
  <c r="Q17" i="67" s="1"/>
  <c r="AH42" i="67"/>
  <c r="AI42" i="67" s="1"/>
  <c r="P14" i="67"/>
  <c r="Q14" i="67" s="1"/>
  <c r="P37" i="67"/>
  <c r="Q37" i="67" s="1"/>
  <c r="P24" i="67"/>
  <c r="Q24" i="67" s="1"/>
  <c r="R99" i="68"/>
  <c r="S99" i="68" s="1"/>
  <c r="AJ99" i="68"/>
  <c r="AK99" i="68" s="1"/>
  <c r="P99" i="68"/>
  <c r="Q99" i="68" s="1"/>
  <c r="P96" i="68"/>
  <c r="Q96" i="68" s="1"/>
  <c r="R96" i="68"/>
  <c r="S96" i="68" s="1"/>
  <c r="AJ96" i="68"/>
  <c r="AK96" i="68" s="1"/>
  <c r="AH94" i="68"/>
  <c r="AI94" i="68" s="1"/>
  <c r="AH96" i="68"/>
  <c r="AI96" i="68" s="1"/>
  <c r="R94" i="68"/>
  <c r="S94" i="68" s="1"/>
  <c r="P94" i="68"/>
  <c r="Q94" i="68" s="1"/>
  <c r="AJ94" i="68"/>
  <c r="AK94" i="68" s="1"/>
  <c r="AH79" i="68"/>
  <c r="AI79" i="68" s="1"/>
  <c r="AH92" i="68"/>
  <c r="AI92" i="68" s="1"/>
  <c r="R92" i="68"/>
  <c r="S92" i="68" s="1"/>
  <c r="AJ92" i="68"/>
  <c r="AK92" i="68" s="1"/>
  <c r="P92" i="68"/>
  <c r="Q92" i="68" s="1"/>
  <c r="P79" i="68"/>
  <c r="Q79" i="68" s="1"/>
  <c r="AJ79" i="68"/>
  <c r="AK79" i="68" s="1"/>
  <c r="R79" i="68"/>
  <c r="S79" i="68" s="1"/>
  <c r="AH24" i="68"/>
  <c r="AI24" i="68" s="1"/>
  <c r="AH23" i="68"/>
  <c r="AI23" i="68" s="1"/>
  <c r="AJ24" i="68"/>
  <c r="AK24" i="68" s="1"/>
  <c r="P23" i="68"/>
  <c r="Q23" i="68" s="1"/>
  <c r="AJ23" i="68"/>
  <c r="AK23" i="68" s="1"/>
  <c r="R24" i="68"/>
  <c r="S24" i="68" s="1"/>
  <c r="P24" i="68"/>
  <c r="Q24" i="68" s="1"/>
  <c r="R23" i="68"/>
  <c r="S23" i="68" s="1"/>
  <c r="AH15" i="68"/>
  <c r="AI15" i="68" s="1"/>
  <c r="P83" i="68"/>
  <c r="Q83" i="68" s="1"/>
  <c r="AH36" i="67"/>
  <c r="AI36" i="67" s="1"/>
  <c r="AE2" i="67"/>
  <c r="AJ1" i="67"/>
  <c r="AK1" i="67" s="1"/>
  <c r="P19" i="67"/>
  <c r="Q19" i="67" s="1"/>
  <c r="P40" i="67"/>
  <c r="Q40" i="67" s="1"/>
  <c r="P45" i="67"/>
  <c r="Q45" i="67" s="1"/>
  <c r="AH11" i="67"/>
  <c r="AI11" i="67" s="1"/>
  <c r="P16" i="67"/>
  <c r="Q16" i="67" s="1"/>
  <c r="P44" i="67"/>
  <c r="Q44" i="67" s="1"/>
  <c r="P48" i="67"/>
  <c r="Q48" i="67" s="1"/>
  <c r="AH7" i="67"/>
  <c r="AI7" i="67" s="1"/>
  <c r="AH10" i="67"/>
  <c r="AI10" i="67" s="1"/>
  <c r="P18" i="67"/>
  <c r="Q18" i="67" s="1"/>
  <c r="P43" i="67"/>
  <c r="Q43" i="67" s="1"/>
  <c r="P22" i="67"/>
  <c r="Q22" i="67" s="1"/>
  <c r="AH40" i="67"/>
  <c r="AI40" i="67" s="1"/>
  <c r="P46" i="67"/>
  <c r="Q46" i="67" s="1"/>
  <c r="M2" i="67"/>
  <c r="AH29" i="67"/>
  <c r="AI29" i="67" s="1"/>
  <c r="AH48" i="67"/>
  <c r="AI48" i="67" s="1"/>
  <c r="P20" i="67"/>
  <c r="Q20" i="67" s="1"/>
  <c r="P50" i="67"/>
  <c r="Q50" i="67" s="1"/>
  <c r="AH14" i="67"/>
  <c r="AI14" i="67" s="1"/>
  <c r="AH44" i="67"/>
  <c r="AI44" i="67" s="1"/>
  <c r="AH15" i="67"/>
  <c r="AI15" i="67" s="1"/>
  <c r="P12" i="67"/>
  <c r="Q12" i="67" s="1"/>
  <c r="P25" i="67"/>
  <c r="Q25" i="67" s="1"/>
  <c r="AH33" i="67"/>
  <c r="AI33" i="67" s="1"/>
  <c r="AH17" i="67"/>
  <c r="AI17" i="67" s="1"/>
  <c r="P49" i="67"/>
  <c r="Q49" i="67" s="1"/>
  <c r="AH38" i="67"/>
  <c r="AI38" i="67" s="1"/>
  <c r="AH43" i="67"/>
  <c r="AI43" i="67" s="1"/>
  <c r="P28" i="67"/>
  <c r="Q28" i="67" s="1"/>
  <c r="P31" i="67"/>
  <c r="Q31" i="67" s="1"/>
  <c r="R7" i="67"/>
  <c r="R2" i="67" s="1"/>
  <c r="P35" i="67"/>
  <c r="Q35" i="67" s="1"/>
  <c r="AH45" i="67"/>
  <c r="AI45" i="67" s="1"/>
  <c r="P11" i="67"/>
  <c r="Q11" i="67" s="1"/>
  <c r="P85" i="68"/>
  <c r="Q85" i="68" s="1"/>
  <c r="P91" i="68"/>
  <c r="Q91" i="68" s="1"/>
  <c r="AE2" i="65"/>
  <c r="AJ1" i="65"/>
  <c r="AK1" i="65" s="1"/>
  <c r="AE2" i="66"/>
  <c r="AJ1" i="66"/>
  <c r="AK1" i="66" s="1"/>
  <c r="AI9" i="65"/>
  <c r="P78" i="68"/>
  <c r="Q78" i="68" s="1"/>
  <c r="P95" i="68"/>
  <c r="Q95" i="68" s="1"/>
  <c r="P38" i="68"/>
  <c r="Q38" i="68" s="1"/>
  <c r="P44" i="68"/>
  <c r="Q44" i="68" s="1"/>
  <c r="P50" i="68"/>
  <c r="Q50" i="68" s="1"/>
  <c r="P56" i="68"/>
  <c r="Q56" i="68" s="1"/>
  <c r="P68" i="68"/>
  <c r="Q68" i="68" s="1"/>
  <c r="P41" i="68"/>
  <c r="Q41" i="68" s="1"/>
  <c r="P59" i="68"/>
  <c r="Q59" i="68" s="1"/>
  <c r="P62" i="68"/>
  <c r="Q62" i="68" s="1"/>
  <c r="P53" i="68"/>
  <c r="Q53" i="68" s="1"/>
  <c r="P32" i="68"/>
  <c r="Q32" i="68" s="1"/>
  <c r="P35" i="68"/>
  <c r="Q35" i="68" s="1"/>
  <c r="P47" i="68"/>
  <c r="Q47" i="68" s="1"/>
  <c r="P65" i="68"/>
  <c r="Q65" i="68" s="1"/>
  <c r="P71" i="68"/>
  <c r="Q71" i="68" s="1"/>
  <c r="AJ43" i="68"/>
  <c r="AK43" i="68" s="1"/>
  <c r="AJ58" i="68"/>
  <c r="AK58" i="68" s="1"/>
  <c r="AJ64" i="68"/>
  <c r="AK64" i="68" s="1"/>
  <c r="AJ67" i="68"/>
  <c r="AK67" i="68" s="1"/>
  <c r="AJ70" i="68"/>
  <c r="AK70" i="68" s="1"/>
  <c r="AJ31" i="68"/>
  <c r="AK31" i="68" s="1"/>
  <c r="AJ37" i="68"/>
  <c r="AK37" i="68" s="1"/>
  <c r="AJ46" i="68"/>
  <c r="AK46" i="68" s="1"/>
  <c r="AJ49" i="68"/>
  <c r="AK49" i="68" s="1"/>
  <c r="AJ52" i="68"/>
  <c r="AK52" i="68" s="1"/>
  <c r="AJ61" i="68"/>
  <c r="AK61" i="68" s="1"/>
  <c r="AJ34" i="68"/>
  <c r="AK34" i="68" s="1"/>
  <c r="R59" i="68"/>
  <c r="S59" i="68" s="1"/>
  <c r="R62" i="68"/>
  <c r="S62" i="68" s="1"/>
  <c r="R65" i="68"/>
  <c r="S65" i="68" s="1"/>
  <c r="R68" i="68"/>
  <c r="S68" i="68" s="1"/>
  <c r="R71" i="68"/>
  <c r="S71" i="68" s="1"/>
  <c r="AJ55" i="68"/>
  <c r="AK55" i="68" s="1"/>
  <c r="AJ40" i="68"/>
  <c r="AK40" i="68" s="1"/>
  <c r="P63" i="68"/>
  <c r="Q63" i="68" s="1"/>
  <c r="R55" i="68"/>
  <c r="S55" i="68" s="1"/>
  <c r="AJ32" i="68"/>
  <c r="AK32" i="68" s="1"/>
  <c r="AJ66" i="68"/>
  <c r="AK66" i="68" s="1"/>
  <c r="R69" i="68"/>
  <c r="S69" i="68" s="1"/>
  <c r="AJ68" i="68"/>
  <c r="AK68" i="68" s="1"/>
  <c r="R56" i="68"/>
  <c r="S56" i="68" s="1"/>
  <c r="AJ45" i="68"/>
  <c r="AK45" i="68" s="1"/>
  <c r="R44" i="68"/>
  <c r="S44" i="68" s="1"/>
  <c r="AJ65" i="68"/>
  <c r="AK65" i="68" s="1"/>
  <c r="P69" i="68"/>
  <c r="Q69" i="68" s="1"/>
  <c r="P52" i="68"/>
  <c r="Q52" i="68" s="1"/>
  <c r="AJ56" i="68"/>
  <c r="AK56" i="68" s="1"/>
  <c r="AJ53" i="68"/>
  <c r="AK53" i="68" s="1"/>
  <c r="P46" i="68"/>
  <c r="Q46" i="68" s="1"/>
  <c r="P60" i="68"/>
  <c r="Q60" i="68" s="1"/>
  <c r="P51" i="68"/>
  <c r="Q51" i="68" s="1"/>
  <c r="AJ57" i="68"/>
  <c r="AK57" i="68" s="1"/>
  <c r="AJ69" i="68"/>
  <c r="AK69" i="68" s="1"/>
  <c r="P54" i="68"/>
  <c r="Q54" i="68" s="1"/>
  <c r="P43" i="68"/>
  <c r="Q43" i="68" s="1"/>
  <c r="P37" i="68"/>
  <c r="Q37" i="68" s="1"/>
  <c r="P39" i="68"/>
  <c r="Q39" i="68" s="1"/>
  <c r="R52" i="68"/>
  <c r="S52" i="68" s="1"/>
  <c r="AJ63" i="68"/>
  <c r="AK63" i="68" s="1"/>
  <c r="R60" i="68"/>
  <c r="S60" i="68" s="1"/>
  <c r="R53" i="68"/>
  <c r="S53" i="68" s="1"/>
  <c r="R38" i="68"/>
  <c r="S38" i="68" s="1"/>
  <c r="P55" i="68"/>
  <c r="Q55" i="68" s="1"/>
  <c r="R39" i="68"/>
  <c r="S39" i="68" s="1"/>
  <c r="R43" i="68"/>
  <c r="S43" i="68" s="1"/>
  <c r="AJ33" i="68"/>
  <c r="AK33" i="68" s="1"/>
  <c r="AJ35" i="68"/>
  <c r="AK35" i="68" s="1"/>
  <c r="P48" i="68"/>
  <c r="Q48" i="68" s="1"/>
  <c r="P36" i="68"/>
  <c r="Q36" i="68" s="1"/>
  <c r="AJ60" i="68"/>
  <c r="AK60" i="68" s="1"/>
  <c r="R42" i="68"/>
  <c r="S42" i="68" s="1"/>
  <c r="AJ59" i="68"/>
  <c r="AK59" i="68" s="1"/>
  <c r="R50" i="68"/>
  <c r="S50" i="68" s="1"/>
  <c r="AJ62" i="68"/>
  <c r="AK62" i="68" s="1"/>
  <c r="AJ54" i="68"/>
  <c r="AK54" i="68" s="1"/>
  <c r="AJ47" i="68"/>
  <c r="AK47" i="68" s="1"/>
  <c r="R34" i="68"/>
  <c r="S34" i="68" s="1"/>
  <c r="P58" i="68"/>
  <c r="Q58" i="68" s="1"/>
  <c r="R36" i="68"/>
  <c r="S36" i="68" s="1"/>
  <c r="R31" i="68"/>
  <c r="S31" i="68" s="1"/>
  <c r="R30" i="68"/>
  <c r="S30" i="68" s="1"/>
  <c r="P66" i="68"/>
  <c r="Q66" i="68" s="1"/>
  <c r="P42" i="68"/>
  <c r="Q42" i="68" s="1"/>
  <c r="R37" i="68"/>
  <c r="S37" i="68" s="1"/>
  <c r="P30" i="68"/>
  <c r="Q30" i="68" s="1"/>
  <c r="R32" i="68"/>
  <c r="S32" i="68" s="1"/>
  <c r="R58" i="68"/>
  <c r="S58" i="68" s="1"/>
  <c r="AJ44" i="68"/>
  <c r="AK44" i="68" s="1"/>
  <c r="P67" i="68"/>
  <c r="Q67" i="68" s="1"/>
  <c r="P31" i="68"/>
  <c r="Q31" i="68" s="1"/>
  <c r="P57" i="68"/>
  <c r="Q57" i="68" s="1"/>
  <c r="AJ50" i="68"/>
  <c r="AK50" i="68" s="1"/>
  <c r="AJ42" i="68"/>
  <c r="AK42" i="68" s="1"/>
  <c r="R33" i="68"/>
  <c r="S33" i="68" s="1"/>
  <c r="R66" i="68"/>
  <c r="S66" i="68" s="1"/>
  <c r="AJ48" i="68"/>
  <c r="AK48" i="68" s="1"/>
  <c r="P70" i="68"/>
  <c r="Q70" i="68" s="1"/>
  <c r="R63" i="68"/>
  <c r="S63" i="68" s="1"/>
  <c r="R48" i="68"/>
  <c r="S48" i="68" s="1"/>
  <c r="P61" i="68"/>
  <c r="Q61" i="68" s="1"/>
  <c r="AJ36" i="68"/>
  <c r="AK36" i="68" s="1"/>
  <c r="R67" i="68"/>
  <c r="S67" i="68" s="1"/>
  <c r="R46" i="68"/>
  <c r="S46" i="68" s="1"/>
  <c r="R40" i="68"/>
  <c r="S40" i="68" s="1"/>
  <c r="P49" i="68"/>
  <c r="Q49" i="68" s="1"/>
  <c r="P40" i="68"/>
  <c r="Q40" i="68" s="1"/>
  <c r="R49" i="68"/>
  <c r="S49" i="68" s="1"/>
  <c r="P33" i="68"/>
  <c r="Q33" i="68" s="1"/>
  <c r="P34" i="68"/>
  <c r="Q34" i="68" s="1"/>
  <c r="AJ71" i="68"/>
  <c r="AK71" i="68" s="1"/>
  <c r="P45" i="68"/>
  <c r="Q45" i="68" s="1"/>
  <c r="R41" i="68"/>
  <c r="S41" i="68" s="1"/>
  <c r="R54" i="68"/>
  <c r="S54" i="68" s="1"/>
  <c r="AJ41" i="68"/>
  <c r="AK41" i="68" s="1"/>
  <c r="R70" i="68"/>
  <c r="S70" i="68" s="1"/>
  <c r="AJ38" i="68"/>
  <c r="AK38" i="68" s="1"/>
  <c r="R47" i="68"/>
  <c r="S47" i="68" s="1"/>
  <c r="P64" i="68"/>
  <c r="Q64" i="68" s="1"/>
  <c r="AJ39" i="68"/>
  <c r="AK39" i="68" s="1"/>
  <c r="R64" i="68"/>
  <c r="S64" i="68" s="1"/>
  <c r="R57" i="68"/>
  <c r="S57" i="68" s="1"/>
  <c r="R35" i="68"/>
  <c r="S35" i="68" s="1"/>
  <c r="R61" i="68"/>
  <c r="S61" i="68" s="1"/>
  <c r="R51" i="68"/>
  <c r="S51" i="68" s="1"/>
  <c r="R45" i="68"/>
  <c r="S45" i="68" s="1"/>
  <c r="AJ30" i="68"/>
  <c r="AK30" i="68" s="1"/>
  <c r="AJ51" i="68"/>
  <c r="AK51" i="68" s="1"/>
  <c r="P22" i="68"/>
  <c r="Q22" i="68" s="1"/>
  <c r="AH46" i="68"/>
  <c r="AI46" i="68" s="1"/>
  <c r="AH31" i="68"/>
  <c r="AI31" i="68" s="1"/>
  <c r="AH37" i="68"/>
  <c r="AI37" i="68" s="1"/>
  <c r="AH43" i="68"/>
  <c r="AI43" i="68" s="1"/>
  <c r="AH52" i="68"/>
  <c r="AI52" i="68" s="1"/>
  <c r="AH58" i="68"/>
  <c r="AI58" i="68" s="1"/>
  <c r="AH64" i="68"/>
  <c r="AI64" i="68" s="1"/>
  <c r="AH34" i="68"/>
  <c r="AI34" i="68" s="1"/>
  <c r="AH40" i="68"/>
  <c r="AI40" i="68" s="1"/>
  <c r="AH49" i="68"/>
  <c r="AI49" i="68" s="1"/>
  <c r="AH55" i="68"/>
  <c r="AI55" i="68" s="1"/>
  <c r="AH61" i="68"/>
  <c r="AI61" i="68" s="1"/>
  <c r="AH67" i="68"/>
  <c r="AI67" i="68" s="1"/>
  <c r="AH70" i="68"/>
  <c r="AI70" i="68" s="1"/>
  <c r="AH69" i="68"/>
  <c r="AI69" i="68" s="1"/>
  <c r="AH48" i="68"/>
  <c r="AI48" i="68" s="1"/>
  <c r="AH36" i="68"/>
  <c r="AI36" i="68" s="1"/>
  <c r="AH30" i="68"/>
  <c r="AI30" i="68" s="1"/>
  <c r="AH62" i="68"/>
  <c r="AI62" i="68" s="1"/>
  <c r="AH33" i="68"/>
  <c r="AI33" i="68" s="1"/>
  <c r="AH53" i="68"/>
  <c r="AI53" i="68" s="1"/>
  <c r="AH54" i="68"/>
  <c r="AI54" i="68" s="1"/>
  <c r="AH35" i="68"/>
  <c r="AI35" i="68" s="1"/>
  <c r="AH51" i="68"/>
  <c r="AI51" i="68" s="1"/>
  <c r="AH56" i="68"/>
  <c r="AI56" i="68" s="1"/>
  <c r="AH65" i="68"/>
  <c r="AI65" i="68" s="1"/>
  <c r="AH32" i="68"/>
  <c r="AI32" i="68" s="1"/>
  <c r="AH39" i="68"/>
  <c r="AI39" i="68" s="1"/>
  <c r="AH63" i="68"/>
  <c r="AI63" i="68" s="1"/>
  <c r="AH50" i="68"/>
  <c r="AI50" i="68" s="1"/>
  <c r="AH66" i="68"/>
  <c r="AI66" i="68" s="1"/>
  <c r="AH57" i="68"/>
  <c r="AI57" i="68" s="1"/>
  <c r="AH41" i="68"/>
  <c r="AI41" i="68" s="1"/>
  <c r="AH47" i="68"/>
  <c r="AI47" i="68" s="1"/>
  <c r="AH45" i="68"/>
  <c r="AI45" i="68" s="1"/>
  <c r="AH38" i="68"/>
  <c r="AI38" i="68" s="1"/>
  <c r="AH68" i="68"/>
  <c r="AI68" i="68" s="1"/>
  <c r="AH42" i="68"/>
  <c r="AI42" i="68" s="1"/>
  <c r="AH44" i="68"/>
  <c r="AI44" i="68" s="1"/>
  <c r="AH60" i="68"/>
  <c r="AI60" i="68" s="1"/>
  <c r="AH59" i="68"/>
  <c r="AI59" i="68" s="1"/>
  <c r="AH71" i="68"/>
  <c r="AI71" i="68" s="1"/>
  <c r="P77" i="68"/>
  <c r="Q77" i="68" s="1"/>
  <c r="P7" i="68"/>
  <c r="P82" i="68"/>
  <c r="Q82" i="68" s="1"/>
  <c r="P88" i="68"/>
  <c r="Q88" i="68" s="1"/>
  <c r="AH7" i="68"/>
  <c r="AI7" i="68" s="1"/>
  <c r="P98" i="68"/>
  <c r="Q98" i="68" s="1"/>
  <c r="P11" i="68"/>
  <c r="Q11" i="68" s="1"/>
  <c r="P15" i="68"/>
  <c r="Q15" i="68" s="1"/>
  <c r="P89" i="68"/>
  <c r="Q89" i="68" s="1"/>
  <c r="P72" i="68"/>
  <c r="Q72" i="68" s="1"/>
  <c r="P13" i="68"/>
  <c r="Q13" i="68" s="1"/>
  <c r="P26" i="68"/>
  <c r="Q26" i="68" s="1"/>
  <c r="P18" i="68"/>
  <c r="Q18" i="68" s="1"/>
  <c r="P73" i="68"/>
  <c r="Q73" i="68" s="1"/>
  <c r="P76" i="68"/>
  <c r="Q76" i="68" s="1"/>
  <c r="R7" i="68"/>
  <c r="AJ7" i="68"/>
  <c r="P12" i="68"/>
  <c r="Q12" i="68" s="1"/>
  <c r="P86" i="68"/>
  <c r="Q86" i="68" s="1"/>
  <c r="P19" i="68"/>
  <c r="Q19" i="68" s="1"/>
  <c r="P93" i="68"/>
  <c r="Q93" i="68" s="1"/>
  <c r="P20" i="68"/>
  <c r="Q20" i="68" s="1"/>
  <c r="P28" i="68"/>
  <c r="Q28" i="68" s="1"/>
  <c r="P14" i="68"/>
  <c r="Q14" i="68" s="1"/>
  <c r="P100" i="68"/>
  <c r="Q100" i="68" s="1"/>
  <c r="P80" i="68"/>
  <c r="Q80" i="68" s="1"/>
  <c r="P74" i="68"/>
  <c r="Q74" i="68" s="1"/>
  <c r="P97" i="68"/>
  <c r="Q97" i="68" s="1"/>
  <c r="P81" i="68"/>
  <c r="Q81" i="68" s="1"/>
  <c r="P87" i="68"/>
  <c r="Q87" i="68" s="1"/>
  <c r="P21" i="68"/>
  <c r="Q21" i="68" s="1"/>
  <c r="P27" i="68"/>
  <c r="Q27" i="68" s="1"/>
  <c r="P10" i="68"/>
  <c r="Q10" i="68" s="1"/>
  <c r="P75" i="68"/>
  <c r="Q75" i="68" s="1"/>
  <c r="P16" i="68"/>
  <c r="Q16" i="68" s="1"/>
  <c r="AH82" i="68"/>
  <c r="AI82" i="68" s="1"/>
  <c r="AH86" i="68"/>
  <c r="AI86" i="68" s="1"/>
  <c r="AH89" i="68"/>
  <c r="AI89" i="68" s="1"/>
  <c r="AH76" i="68"/>
  <c r="AI76" i="68" s="1"/>
  <c r="AH80" i="68"/>
  <c r="AI80" i="68" s="1"/>
  <c r="AH72" i="68"/>
  <c r="AI72" i="68" s="1"/>
  <c r="AH11" i="68"/>
  <c r="AI11" i="68" s="1"/>
  <c r="AH13" i="68"/>
  <c r="AI13" i="68" s="1"/>
  <c r="AH95" i="68"/>
  <c r="AI95" i="68" s="1"/>
  <c r="AH19" i="68"/>
  <c r="AI19" i="68" s="1"/>
  <c r="AH21" i="68"/>
  <c r="AI21" i="68" s="1"/>
  <c r="AH20" i="68"/>
  <c r="AI20" i="68" s="1"/>
  <c r="AH22" i="68"/>
  <c r="AI22" i="68" s="1"/>
  <c r="AH78" i="68"/>
  <c r="AI78" i="68" s="1"/>
  <c r="AH14" i="68"/>
  <c r="AI14" i="68" s="1"/>
  <c r="AH98" i="68"/>
  <c r="AI98" i="68" s="1"/>
  <c r="AH27" i="68"/>
  <c r="AI27" i="68" s="1"/>
  <c r="AH93" i="68"/>
  <c r="AI93" i="68" s="1"/>
  <c r="AH77" i="68"/>
  <c r="AI77" i="68" s="1"/>
  <c r="AH74" i="68"/>
  <c r="AI74" i="68" s="1"/>
  <c r="AH73" i="68"/>
  <c r="AI73" i="68" s="1"/>
  <c r="AH16" i="68"/>
  <c r="AI16" i="68" s="1"/>
  <c r="AH100" i="68"/>
  <c r="AI100" i="68" s="1"/>
  <c r="AH87" i="68"/>
  <c r="AI87" i="68" s="1"/>
  <c r="AH26" i="68"/>
  <c r="AI26" i="68" s="1"/>
  <c r="AH75" i="68"/>
  <c r="AI75" i="68" s="1"/>
  <c r="AH83" i="68"/>
  <c r="AI83" i="68" s="1"/>
  <c r="AH88" i="68"/>
  <c r="AI88" i="68" s="1"/>
  <c r="AH12" i="68"/>
  <c r="AI12" i="68" s="1"/>
  <c r="AH18" i="68"/>
  <c r="AI18" i="68" s="1"/>
  <c r="AH81" i="68"/>
  <c r="AI81" i="68" s="1"/>
  <c r="AH10" i="68"/>
  <c r="AI10" i="68" s="1"/>
  <c r="AH97" i="68"/>
  <c r="AI97" i="68" s="1"/>
  <c r="AH85" i="68"/>
  <c r="AI85" i="68" s="1"/>
  <c r="AH9" i="68"/>
  <c r="AH28" i="68"/>
  <c r="AI28" i="68" s="1"/>
  <c r="AH91" i="68"/>
  <c r="AI91" i="68" s="1"/>
  <c r="P85" i="66"/>
  <c r="Q85" i="66" s="1"/>
  <c r="R35" i="66"/>
  <c r="S35" i="66" s="1"/>
  <c r="R24" i="66"/>
  <c r="S24" i="66" s="1"/>
  <c r="P45" i="66"/>
  <c r="Q45" i="66" s="1"/>
  <c r="P32" i="66"/>
  <c r="Q32" i="66" s="1"/>
  <c r="AH68" i="66"/>
  <c r="AI68" i="66" s="1"/>
  <c r="P33" i="66"/>
  <c r="Q33" i="66" s="1"/>
  <c r="R48" i="66"/>
  <c r="S48" i="66" s="1"/>
  <c r="R23" i="66"/>
  <c r="S23" i="66" s="1"/>
  <c r="R29" i="66"/>
  <c r="S29" i="66" s="1"/>
  <c r="R21" i="66"/>
  <c r="S21" i="66" s="1"/>
  <c r="P83" i="66"/>
  <c r="Q83" i="66" s="1"/>
  <c r="AJ24" i="66"/>
  <c r="AK24" i="66" s="1"/>
  <c r="P25" i="66"/>
  <c r="Q25" i="66" s="1"/>
  <c r="R47" i="66"/>
  <c r="S47" i="66" s="1"/>
  <c r="AJ25" i="66"/>
  <c r="AK25" i="66" s="1"/>
  <c r="P71" i="66"/>
  <c r="Q71" i="66" s="1"/>
  <c r="R59" i="66"/>
  <c r="S59" i="66" s="1"/>
  <c r="P35" i="66"/>
  <c r="Q35" i="66" s="1"/>
  <c r="AJ49" i="66"/>
  <c r="AK49" i="66" s="1"/>
  <c r="R20" i="66"/>
  <c r="S20" i="66" s="1"/>
  <c r="AH84" i="66"/>
  <c r="AI84" i="66" s="1"/>
  <c r="AH52" i="66"/>
  <c r="AI52" i="66" s="1"/>
  <c r="AH46" i="66"/>
  <c r="AI46" i="66" s="1"/>
  <c r="AH40" i="66"/>
  <c r="AI40" i="66" s="1"/>
  <c r="AH34" i="66"/>
  <c r="AI34" i="66" s="1"/>
  <c r="AH60" i="66"/>
  <c r="AI60" i="66" s="1"/>
  <c r="AH15" i="66"/>
  <c r="AI15" i="66" s="1"/>
  <c r="AH73" i="66"/>
  <c r="AI73" i="66" s="1"/>
  <c r="AH39" i="66"/>
  <c r="AI39" i="66" s="1"/>
  <c r="AH33" i="66"/>
  <c r="AI33" i="66" s="1"/>
  <c r="AH49" i="66"/>
  <c r="AI49" i="66" s="1"/>
  <c r="AH44" i="66"/>
  <c r="AI44" i="66" s="1"/>
  <c r="AH43" i="66"/>
  <c r="AI43" i="66" s="1"/>
  <c r="AH42" i="66"/>
  <c r="AI42" i="66" s="1"/>
  <c r="AH58" i="66"/>
  <c r="AI58" i="66" s="1"/>
  <c r="AH64" i="66"/>
  <c r="AI64" i="66" s="1"/>
  <c r="AH83" i="66"/>
  <c r="AI83" i="66" s="1"/>
  <c r="AH86" i="66"/>
  <c r="AI86" i="66" s="1"/>
  <c r="AH14" i="66"/>
  <c r="AI14" i="66" s="1"/>
  <c r="AH23" i="66"/>
  <c r="AI23" i="66" s="1"/>
  <c r="AH48" i="66"/>
  <c r="AI48" i="66" s="1"/>
  <c r="AH71" i="66"/>
  <c r="AI71" i="66" s="1"/>
  <c r="AH77" i="66"/>
  <c r="AI77" i="66" s="1"/>
  <c r="AH51" i="66"/>
  <c r="AI51" i="66" s="1"/>
  <c r="AH45" i="66"/>
  <c r="AI45" i="66" s="1"/>
  <c r="AH32" i="66"/>
  <c r="AI32" i="66" s="1"/>
  <c r="AH76" i="66"/>
  <c r="AI76" i="66" s="1"/>
  <c r="AH78" i="66"/>
  <c r="AI78" i="66" s="1"/>
  <c r="AH17" i="66"/>
  <c r="AI17" i="66" s="1"/>
  <c r="AH26" i="66"/>
  <c r="AI26" i="66" s="1"/>
  <c r="AH67" i="66"/>
  <c r="AI67" i="66" s="1"/>
  <c r="AH63" i="66"/>
  <c r="AI63" i="66" s="1"/>
  <c r="AH80" i="66"/>
  <c r="AI80" i="66" s="1"/>
  <c r="AH37" i="66"/>
  <c r="AI37" i="66" s="1"/>
  <c r="AH12" i="66"/>
  <c r="AI12" i="66" s="1"/>
  <c r="AH54" i="66"/>
  <c r="AI54" i="66" s="1"/>
  <c r="AH69" i="66"/>
  <c r="AI69" i="66" s="1"/>
  <c r="AH53" i="66"/>
  <c r="AI53" i="66" s="1"/>
  <c r="AH88" i="66"/>
  <c r="AI88" i="66" s="1"/>
  <c r="AH30" i="66"/>
  <c r="AI30" i="66" s="1"/>
  <c r="AH29" i="66"/>
  <c r="AI29" i="66" s="1"/>
  <c r="AH85" i="66"/>
  <c r="AI85" i="66" s="1"/>
  <c r="AH16" i="66"/>
  <c r="AI16" i="66" s="1"/>
  <c r="AH41" i="66"/>
  <c r="AI41" i="66" s="1"/>
  <c r="AH47" i="66"/>
  <c r="AI47" i="66" s="1"/>
  <c r="AH65" i="66"/>
  <c r="AI65" i="66" s="1"/>
  <c r="AH75" i="66"/>
  <c r="AI75" i="66" s="1"/>
  <c r="AH27" i="66"/>
  <c r="AI27" i="66" s="1"/>
  <c r="AH13" i="66"/>
  <c r="AI13" i="66" s="1"/>
  <c r="AH55" i="66"/>
  <c r="AI55" i="66" s="1"/>
  <c r="AH25" i="66"/>
  <c r="AI25" i="66" s="1"/>
  <c r="AH36" i="66"/>
  <c r="AI36" i="66" s="1"/>
  <c r="AH35" i="66"/>
  <c r="AI35" i="66" s="1"/>
  <c r="AH50" i="66"/>
  <c r="AI50" i="66" s="1"/>
  <c r="AH81" i="66"/>
  <c r="AI81" i="66" s="1"/>
  <c r="AH38" i="66"/>
  <c r="AI38" i="66" s="1"/>
  <c r="AH56" i="66"/>
  <c r="AI56" i="66" s="1"/>
  <c r="AH28" i="66"/>
  <c r="AI28" i="66" s="1"/>
  <c r="AH10" i="66"/>
  <c r="AI10" i="66" s="1"/>
  <c r="AH31" i="66"/>
  <c r="AI31" i="66" s="1"/>
  <c r="R41" i="66"/>
  <c r="S41" i="66" s="1"/>
  <c r="AJ18" i="66"/>
  <c r="AK18" i="66" s="1"/>
  <c r="AJ37" i="66"/>
  <c r="AK37" i="66" s="1"/>
  <c r="AJ29" i="66"/>
  <c r="AK29" i="66" s="1"/>
  <c r="R53" i="66"/>
  <c r="S53" i="66" s="1"/>
  <c r="P39" i="66"/>
  <c r="Q39" i="66" s="1"/>
  <c r="P22" i="66"/>
  <c r="Q22" i="66" s="1"/>
  <c r="AJ57" i="66"/>
  <c r="AK57" i="66" s="1"/>
  <c r="R18" i="66"/>
  <c r="S18" i="66" s="1"/>
  <c r="AH22" i="66"/>
  <c r="AI22" i="66" s="1"/>
  <c r="AH19" i="66"/>
  <c r="AI19" i="66" s="1"/>
  <c r="AH7" i="66"/>
  <c r="AI7" i="66" s="1"/>
  <c r="AJ30" i="66"/>
  <c r="AK30" i="66" s="1"/>
  <c r="R15" i="66"/>
  <c r="S15" i="66" s="1"/>
  <c r="R12" i="66"/>
  <c r="S12" i="66" s="1"/>
  <c r="R37" i="66"/>
  <c r="S37" i="66" s="1"/>
  <c r="R32" i="66"/>
  <c r="S32" i="66" s="1"/>
  <c r="P55" i="66"/>
  <c r="Q55" i="66" s="1"/>
  <c r="AJ15" i="66"/>
  <c r="AK15" i="66" s="1"/>
  <c r="R28" i="66"/>
  <c r="S28" i="66" s="1"/>
  <c r="R50" i="66"/>
  <c r="S50" i="66" s="1"/>
  <c r="AJ40" i="66"/>
  <c r="AK40" i="66" s="1"/>
  <c r="R44" i="66"/>
  <c r="S44" i="66" s="1"/>
  <c r="P21" i="66"/>
  <c r="Q21" i="66" s="1"/>
  <c r="R43" i="66"/>
  <c r="S43" i="66" s="1"/>
  <c r="R38" i="66"/>
  <c r="S38" i="66" s="1"/>
  <c r="P28" i="66"/>
  <c r="Q28" i="66" s="1"/>
  <c r="AJ46" i="66"/>
  <c r="AK46" i="66" s="1"/>
  <c r="R49" i="66"/>
  <c r="S49" i="66" s="1"/>
  <c r="R31" i="66"/>
  <c r="S31" i="66" s="1"/>
  <c r="AJ34" i="66"/>
  <c r="AK34" i="66" s="1"/>
  <c r="P24" i="66"/>
  <c r="Q24" i="66" s="1"/>
  <c r="AJ12" i="66"/>
  <c r="AK12" i="66" s="1"/>
  <c r="P18" i="66"/>
  <c r="Q18" i="66" s="1"/>
  <c r="P15" i="66"/>
  <c r="Q15" i="66" s="1"/>
  <c r="AJ44" i="66"/>
  <c r="AK44" i="66" s="1"/>
  <c r="P67" i="66"/>
  <c r="Q67" i="66" s="1"/>
  <c r="P44" i="66"/>
  <c r="Q44" i="66" s="1"/>
  <c r="P29" i="66"/>
  <c r="Q29" i="66" s="1"/>
  <c r="R46" i="66"/>
  <c r="S46" i="66" s="1"/>
  <c r="AJ47" i="66"/>
  <c r="AK47" i="66" s="1"/>
  <c r="AJ32" i="66"/>
  <c r="AK32" i="66" s="1"/>
  <c r="P10" i="66"/>
  <c r="Q10" i="66" s="1"/>
  <c r="R17" i="66"/>
  <c r="S17" i="66" s="1"/>
  <c r="AJ35" i="66"/>
  <c r="AK35" i="66" s="1"/>
  <c r="P63" i="66"/>
  <c r="Q63" i="66" s="1"/>
  <c r="P84" i="66"/>
  <c r="Q84" i="66" s="1"/>
  <c r="R30" i="66"/>
  <c r="S30" i="66" s="1"/>
  <c r="P42" i="66"/>
  <c r="Q42" i="66" s="1"/>
  <c r="P37" i="66"/>
  <c r="Q37" i="66" s="1"/>
  <c r="R14" i="66"/>
  <c r="S14" i="66" s="1"/>
  <c r="R16" i="66"/>
  <c r="S16" i="66" s="1"/>
  <c r="AJ45" i="66"/>
  <c r="AK45" i="66" s="1"/>
  <c r="R22" i="66"/>
  <c r="S22" i="66" s="1"/>
  <c r="R13" i="66"/>
  <c r="S13" i="66" s="1"/>
  <c r="AJ22" i="66"/>
  <c r="AK22" i="66" s="1"/>
  <c r="P34" i="66"/>
  <c r="Q34" i="66" s="1"/>
  <c r="P49" i="66"/>
  <c r="Q49" i="66" s="1"/>
  <c r="P23" i="66"/>
  <c r="Q23" i="66" s="1"/>
  <c r="AJ39" i="66"/>
  <c r="AK39" i="66" s="1"/>
  <c r="P56" i="66"/>
  <c r="Q56" i="66" s="1"/>
  <c r="R34" i="66"/>
  <c r="S34" i="66" s="1"/>
  <c r="P14" i="66"/>
  <c r="Q14" i="66" s="1"/>
  <c r="P40" i="66"/>
  <c r="Q40" i="66" s="1"/>
  <c r="P13" i="66"/>
  <c r="Q13" i="66" s="1"/>
  <c r="P64" i="66"/>
  <c r="Q64" i="66" s="1"/>
  <c r="P17" i="66"/>
  <c r="Q17" i="66" s="1"/>
  <c r="P76" i="66"/>
  <c r="Q76" i="66" s="1"/>
  <c r="AJ41" i="66"/>
  <c r="AK41" i="66" s="1"/>
  <c r="AJ48" i="66"/>
  <c r="AK48" i="66" s="1"/>
  <c r="P46" i="66"/>
  <c r="Q46" i="66" s="1"/>
  <c r="P75" i="66"/>
  <c r="Q75" i="66" s="1"/>
  <c r="P50" i="66"/>
  <c r="Q50" i="66" s="1"/>
  <c r="P77" i="66"/>
  <c r="Q77" i="66" s="1"/>
  <c r="R52" i="66"/>
  <c r="S52" i="66" s="1"/>
  <c r="R40" i="66"/>
  <c r="S40" i="66" s="1"/>
  <c r="R39" i="66"/>
  <c r="S39" i="66" s="1"/>
  <c r="AJ23" i="66"/>
  <c r="AK23" i="66" s="1"/>
  <c r="P86" i="66"/>
  <c r="Q86" i="66" s="1"/>
  <c r="P65" i="66"/>
  <c r="Q65" i="66" s="1"/>
  <c r="AJ14" i="66"/>
  <c r="AK14" i="66" s="1"/>
  <c r="R36" i="66"/>
  <c r="S36" i="66" s="1"/>
  <c r="P48" i="66"/>
  <c r="Q48" i="66" s="1"/>
  <c r="AJ42" i="66"/>
  <c r="AK42" i="66" s="1"/>
  <c r="P78" i="66"/>
  <c r="Q78" i="66" s="1"/>
  <c r="AJ31" i="66"/>
  <c r="AK31" i="66" s="1"/>
  <c r="AJ19" i="66"/>
  <c r="AK19" i="66" s="1"/>
  <c r="AJ27" i="66"/>
  <c r="AK27" i="66" s="1"/>
  <c r="AJ26" i="66"/>
  <c r="AK26" i="66" s="1"/>
  <c r="AJ28" i="66"/>
  <c r="AK28" i="66" s="1"/>
  <c r="P52" i="66"/>
  <c r="Q52" i="66" s="1"/>
  <c r="P81" i="66"/>
  <c r="Q81" i="66" s="1"/>
  <c r="R33" i="66"/>
  <c r="S33" i="66" s="1"/>
  <c r="AJ33" i="66"/>
  <c r="AK33" i="66" s="1"/>
  <c r="AJ53" i="66"/>
  <c r="AK53" i="66" s="1"/>
  <c r="AJ20" i="66"/>
  <c r="AK20" i="66" s="1"/>
  <c r="P19" i="66"/>
  <c r="Q19" i="66" s="1"/>
  <c r="R45" i="66"/>
  <c r="S45" i="66" s="1"/>
  <c r="P27" i="66"/>
  <c r="Q27" i="66" s="1"/>
  <c r="R27" i="66"/>
  <c r="S27" i="66" s="1"/>
  <c r="P16" i="66"/>
  <c r="Q16" i="66" s="1"/>
  <c r="AJ50" i="66"/>
  <c r="AK50" i="66" s="1"/>
  <c r="AJ51" i="66"/>
  <c r="AK51" i="66" s="1"/>
  <c r="AJ17" i="66"/>
  <c r="AK17" i="66" s="1"/>
  <c r="P54" i="66"/>
  <c r="Q54" i="66" s="1"/>
  <c r="P20" i="66"/>
  <c r="Q20" i="66" s="1"/>
  <c r="P73" i="66"/>
  <c r="Q73" i="66" s="1"/>
  <c r="R19" i="66"/>
  <c r="S19" i="66" s="1"/>
  <c r="P80" i="66"/>
  <c r="Q80" i="66" s="1"/>
  <c r="P36" i="66"/>
  <c r="Q36" i="66" s="1"/>
  <c r="AJ36" i="66"/>
  <c r="AK36" i="66" s="1"/>
  <c r="P60" i="66"/>
  <c r="Q60" i="66" s="1"/>
  <c r="R51" i="66"/>
  <c r="S51" i="66" s="1"/>
  <c r="P43" i="66"/>
  <c r="Q43" i="66" s="1"/>
  <c r="P30" i="66"/>
  <c r="Q30" i="66" s="1"/>
  <c r="P69" i="66"/>
  <c r="Q69" i="66" s="1"/>
  <c r="P88" i="66"/>
  <c r="Q88" i="66" s="1"/>
  <c r="R42" i="66"/>
  <c r="S42" i="66" s="1"/>
  <c r="R25" i="66"/>
  <c r="S25" i="66" s="1"/>
  <c r="P38" i="66"/>
  <c r="Q38" i="66" s="1"/>
  <c r="P12" i="66"/>
  <c r="Q12" i="66" s="1"/>
  <c r="AJ38" i="66"/>
  <c r="AK38" i="66" s="1"/>
  <c r="R26" i="66"/>
  <c r="S26" i="66" s="1"/>
  <c r="P51" i="66"/>
  <c r="Q51" i="66" s="1"/>
  <c r="R61" i="66"/>
  <c r="S61" i="66" s="1"/>
  <c r="P41" i="66"/>
  <c r="Q41" i="66" s="1"/>
  <c r="AH24" i="66"/>
  <c r="AI24" i="66" s="1"/>
  <c r="AJ43" i="66"/>
  <c r="AK43" i="66" s="1"/>
  <c r="P31" i="66"/>
  <c r="Q31" i="66" s="1"/>
  <c r="AJ13" i="66"/>
  <c r="AK13" i="66" s="1"/>
  <c r="P53" i="66"/>
  <c r="Q53" i="66" s="1"/>
  <c r="AJ52" i="66"/>
  <c r="AK52" i="66" s="1"/>
  <c r="AH20" i="66"/>
  <c r="AI20" i="66" s="1"/>
  <c r="AJ79" i="66"/>
  <c r="AK79" i="66" s="1"/>
  <c r="AH18" i="66"/>
  <c r="AI18" i="66" s="1"/>
  <c r="P26" i="66"/>
  <c r="Q26" i="66" s="1"/>
  <c r="AJ16" i="66"/>
  <c r="AK16" i="66" s="1"/>
  <c r="AJ21" i="66"/>
  <c r="AK21" i="66" s="1"/>
  <c r="P58" i="66"/>
  <c r="Q58" i="66" s="1"/>
  <c r="AJ72" i="66"/>
  <c r="AK72" i="66" s="1"/>
  <c r="AJ59" i="66"/>
  <c r="AK59" i="66" s="1"/>
  <c r="P89" i="66"/>
  <c r="Q89" i="66" s="1"/>
  <c r="P57" i="66"/>
  <c r="Q57" i="66" s="1"/>
  <c r="P79" i="66"/>
  <c r="Q79" i="66" s="1"/>
  <c r="P72" i="66"/>
  <c r="Q72" i="66" s="1"/>
  <c r="R57" i="66"/>
  <c r="S57" i="66" s="1"/>
  <c r="P66" i="66"/>
  <c r="Q66" i="66" s="1"/>
  <c r="R66" i="66"/>
  <c r="S66" i="66" s="1"/>
  <c r="AJ89" i="66"/>
  <c r="AK89" i="66" s="1"/>
  <c r="R68" i="66"/>
  <c r="S68" i="66" s="1"/>
  <c r="AJ61" i="66"/>
  <c r="AK61" i="66" s="1"/>
  <c r="R89" i="66"/>
  <c r="S89" i="66" s="1"/>
  <c r="AJ74" i="66"/>
  <c r="AK74" i="66" s="1"/>
  <c r="P61" i="66"/>
  <c r="Q61" i="66" s="1"/>
  <c r="R79" i="66"/>
  <c r="S79" i="66" s="1"/>
  <c r="P68" i="66"/>
  <c r="Q68" i="66" s="1"/>
  <c r="AH12" i="67"/>
  <c r="AI12" i="67" s="1"/>
  <c r="AH26" i="67"/>
  <c r="AI26" i="67" s="1"/>
  <c r="AH49" i="67"/>
  <c r="AI49" i="67" s="1"/>
  <c r="AH18" i="67"/>
  <c r="AI18" i="67" s="1"/>
  <c r="AH25" i="67"/>
  <c r="AI25" i="67" s="1"/>
  <c r="AH23" i="67"/>
  <c r="AI23" i="67" s="1"/>
  <c r="AH46" i="67"/>
  <c r="AI46" i="67" s="1"/>
  <c r="AH32" i="67"/>
  <c r="AI32" i="67" s="1"/>
  <c r="AH30" i="67"/>
  <c r="AI30" i="67" s="1"/>
  <c r="AH21" i="67"/>
  <c r="AI21" i="67" s="1"/>
  <c r="R7" i="66"/>
  <c r="R72" i="66"/>
  <c r="S72" i="66" s="1"/>
  <c r="P59" i="66"/>
  <c r="Q59" i="66" s="1"/>
  <c r="P7" i="66"/>
  <c r="Q7" i="66" s="1"/>
  <c r="AH9" i="66"/>
  <c r="AH59" i="66"/>
  <c r="AI59" i="66" s="1"/>
  <c r="AH72" i="66"/>
  <c r="AI72" i="66" s="1"/>
  <c r="AH61" i="66"/>
  <c r="AI61" i="66" s="1"/>
  <c r="AH89" i="66"/>
  <c r="AI89" i="66" s="1"/>
  <c r="AH79" i="66"/>
  <c r="AI79" i="66" s="1"/>
  <c r="AJ68" i="66"/>
  <c r="AK68" i="66" s="1"/>
  <c r="AJ66" i="66"/>
  <c r="AK66" i="66" s="1"/>
  <c r="AJ7" i="66"/>
  <c r="AH66" i="66"/>
  <c r="AI66" i="66" s="1"/>
  <c r="AH57" i="66"/>
  <c r="AI57" i="66" s="1"/>
  <c r="R74" i="66"/>
  <c r="S74" i="66" s="1"/>
  <c r="P74" i="66"/>
  <c r="Q74" i="66" s="1"/>
  <c r="AH74" i="66"/>
  <c r="AI74" i="66" s="1"/>
  <c r="M2" i="66"/>
  <c r="AE98" i="25"/>
  <c r="AE87" i="25"/>
  <c r="M2" i="65"/>
  <c r="AJ27" i="65"/>
  <c r="AK27" i="65" s="1"/>
  <c r="AJ48" i="65"/>
  <c r="AK48" i="65" s="1"/>
  <c r="AH13" i="65"/>
  <c r="AI13" i="65" s="1"/>
  <c r="AH33" i="65"/>
  <c r="AI33" i="65" s="1"/>
  <c r="AH29" i="65"/>
  <c r="AI29" i="65" s="1"/>
  <c r="AH37" i="65"/>
  <c r="AI37" i="65" s="1"/>
  <c r="AH12" i="65"/>
  <c r="AI12" i="65" s="1"/>
  <c r="AH44" i="65"/>
  <c r="AI44" i="65" s="1"/>
  <c r="AH48" i="65"/>
  <c r="AI48" i="65" s="1"/>
  <c r="AH17" i="65"/>
  <c r="AI17" i="65" s="1"/>
  <c r="AH21" i="65"/>
  <c r="AI21" i="65" s="1"/>
  <c r="AH25" i="65"/>
  <c r="AI25" i="65" s="1"/>
  <c r="AH45" i="65"/>
  <c r="AI45" i="65" s="1"/>
  <c r="AH16" i="65"/>
  <c r="AI16" i="65" s="1"/>
  <c r="AH20" i="65"/>
  <c r="AI20" i="65" s="1"/>
  <c r="AH24" i="65"/>
  <c r="AI24" i="65" s="1"/>
  <c r="AH49" i="65"/>
  <c r="AI49" i="65" s="1"/>
  <c r="AH32" i="65"/>
  <c r="AI32" i="65" s="1"/>
  <c r="AH36" i="65"/>
  <c r="AI36" i="65" s="1"/>
  <c r="AH40" i="65"/>
  <c r="AI40" i="65" s="1"/>
  <c r="AH22" i="65"/>
  <c r="AI22" i="65" s="1"/>
  <c r="AH51" i="65"/>
  <c r="AI51" i="65" s="1"/>
  <c r="AH31" i="65"/>
  <c r="AI31" i="65" s="1"/>
  <c r="AH18" i="65"/>
  <c r="AI18" i="65" s="1"/>
  <c r="AH10" i="65"/>
  <c r="AI10" i="65" s="1"/>
  <c r="AH43" i="65"/>
  <c r="AI43" i="65" s="1"/>
  <c r="AH38" i="65"/>
  <c r="AI38" i="65" s="1"/>
  <c r="AH42" i="65"/>
  <c r="AI42" i="65" s="1"/>
  <c r="AH15" i="65"/>
  <c r="AI15" i="65" s="1"/>
  <c r="AH19" i="65"/>
  <c r="AI19" i="65" s="1"/>
  <c r="AH11" i="65"/>
  <c r="AI11" i="65" s="1"/>
  <c r="AH23" i="65"/>
  <c r="AI23" i="65" s="1"/>
  <c r="AH30" i="65"/>
  <c r="AI30" i="65" s="1"/>
  <c r="AH35" i="65"/>
  <c r="AI35" i="65" s="1"/>
  <c r="AH50" i="65"/>
  <c r="AI50" i="65" s="1"/>
  <c r="AH26" i="65"/>
  <c r="AI26" i="65" s="1"/>
  <c r="AH27" i="65"/>
  <c r="AI27" i="65" s="1"/>
  <c r="AH47" i="65"/>
  <c r="AI47" i="65" s="1"/>
  <c r="AH14" i="65"/>
  <c r="AI14" i="65" s="1"/>
  <c r="AH39" i="65"/>
  <c r="AI39" i="65" s="1"/>
  <c r="AH34" i="65"/>
  <c r="AI34" i="65" s="1"/>
  <c r="AH46" i="65"/>
  <c r="AI46" i="65" s="1"/>
  <c r="P25" i="65"/>
  <c r="Q25" i="65" s="1"/>
  <c r="P37" i="65"/>
  <c r="Q37" i="65" s="1"/>
  <c r="P49" i="65"/>
  <c r="Q49" i="65" s="1"/>
  <c r="P16" i="65"/>
  <c r="Q16" i="65" s="1"/>
  <c r="P21" i="65"/>
  <c r="Q21" i="65" s="1"/>
  <c r="P33" i="65"/>
  <c r="Q33" i="65" s="1"/>
  <c r="P45" i="65"/>
  <c r="Q45" i="65" s="1"/>
  <c r="P32" i="65"/>
  <c r="Q32" i="65" s="1"/>
  <c r="P36" i="65"/>
  <c r="Q36" i="65" s="1"/>
  <c r="P48" i="65"/>
  <c r="Q48" i="65" s="1"/>
  <c r="P24" i="65"/>
  <c r="Q24" i="65" s="1"/>
  <c r="P13" i="65"/>
  <c r="Q13" i="65" s="1"/>
  <c r="P17" i="65"/>
  <c r="Q17" i="65" s="1"/>
  <c r="P29" i="65"/>
  <c r="Q29" i="65" s="1"/>
  <c r="P12" i="65"/>
  <c r="Q12" i="65" s="1"/>
  <c r="P20" i="65"/>
  <c r="Q20" i="65" s="1"/>
  <c r="P40" i="65"/>
  <c r="Q40" i="65" s="1"/>
  <c r="P44" i="65"/>
  <c r="Q44" i="65" s="1"/>
  <c r="R27" i="65"/>
  <c r="S27" i="65" s="1"/>
  <c r="P11" i="65"/>
  <c r="Q11" i="65" s="1"/>
  <c r="P27" i="65"/>
  <c r="Q27" i="65" s="1"/>
  <c r="P23" i="65"/>
  <c r="Q23" i="65" s="1"/>
  <c r="R48" i="65"/>
  <c r="S48" i="65" s="1"/>
  <c r="P18" i="65"/>
  <c r="Q18" i="65" s="1"/>
  <c r="P47" i="65"/>
  <c r="Q47" i="65" s="1"/>
  <c r="P30" i="65"/>
  <c r="Q30" i="65" s="1"/>
  <c r="P50" i="65"/>
  <c r="Q50" i="65" s="1"/>
  <c r="P19" i="65"/>
  <c r="Q19" i="65" s="1"/>
  <c r="P26" i="65"/>
  <c r="Q26" i="65" s="1"/>
  <c r="P15" i="65"/>
  <c r="Q15" i="65" s="1"/>
  <c r="P14" i="65"/>
  <c r="Q14" i="65" s="1"/>
  <c r="P31" i="65"/>
  <c r="Q31" i="65" s="1"/>
  <c r="P10" i="65"/>
  <c r="Q10" i="65" s="1"/>
  <c r="P43" i="65"/>
  <c r="Q43" i="65" s="1"/>
  <c r="P38" i="65"/>
  <c r="Q38" i="65" s="1"/>
  <c r="P51" i="65"/>
  <c r="Q51" i="65" s="1"/>
  <c r="P34" i="65"/>
  <c r="Q34" i="65" s="1"/>
  <c r="P35" i="65"/>
  <c r="Q35" i="65" s="1"/>
  <c r="P42" i="65"/>
  <c r="Q42" i="65" s="1"/>
  <c r="P22" i="65"/>
  <c r="Q22" i="65" s="1"/>
  <c r="P46" i="65"/>
  <c r="Q46" i="65" s="1"/>
  <c r="P39" i="65"/>
  <c r="Q39" i="65" s="1"/>
  <c r="P7" i="65"/>
  <c r="AH7" i="65"/>
  <c r="AI7" i="65" s="1"/>
  <c r="M2" i="68"/>
  <c r="R7" i="74"/>
  <c r="R2" i="74" s="1"/>
  <c r="M2" i="74"/>
  <c r="AH7" i="74"/>
  <c r="AJ7" i="74"/>
  <c r="P7" i="74"/>
  <c r="AE58" i="25"/>
  <c r="AE32" i="25"/>
  <c r="AE66" i="25"/>
  <c r="AE33" i="25"/>
  <c r="AE81" i="25"/>
  <c r="AE108" i="25"/>
  <c r="AE38" i="25"/>
  <c r="AE97" i="25"/>
  <c r="AE60" i="25"/>
  <c r="AE56" i="25"/>
  <c r="AE80" i="25"/>
  <c r="AE49" i="25"/>
  <c r="AE36" i="25"/>
  <c r="AE72" i="25"/>
  <c r="AE85" i="25"/>
  <c r="AE34" i="25"/>
  <c r="AE82" i="25"/>
  <c r="AE50" i="25"/>
  <c r="AE63" i="25"/>
  <c r="AE73" i="25"/>
  <c r="AE53" i="25"/>
  <c r="AE54" i="25"/>
  <c r="AE103" i="25"/>
  <c r="AE75" i="25"/>
  <c r="AE62" i="25"/>
  <c r="AE28" i="25"/>
  <c r="AE88" i="25"/>
  <c r="AE12" i="25"/>
  <c r="AE90" i="25"/>
  <c r="AE11" i="25"/>
  <c r="AE89" i="25"/>
  <c r="AE102" i="25"/>
  <c r="AE106" i="25"/>
  <c r="AE68" i="25"/>
  <c r="AE91" i="25"/>
  <c r="AE79" i="25"/>
  <c r="AE71" i="25"/>
  <c r="AE69" i="25"/>
  <c r="AE84" i="25"/>
  <c r="AE35" i="25"/>
  <c r="AE104" i="25"/>
  <c r="AE27" i="25"/>
  <c r="AE10" i="25"/>
  <c r="AE13" i="25"/>
  <c r="AE14" i="25"/>
  <c r="Q2" i="72" l="1"/>
  <c r="R2" i="70"/>
  <c r="R2" i="73"/>
  <c r="AK2" i="72"/>
  <c r="R2" i="72"/>
  <c r="R2" i="69"/>
  <c r="R2" i="68"/>
  <c r="S7" i="65"/>
  <c r="S2" i="65" s="1"/>
  <c r="R2" i="65"/>
  <c r="S7" i="66"/>
  <c r="S2" i="66" s="1"/>
  <c r="R2" i="66"/>
  <c r="AE2" i="25"/>
  <c r="P2" i="72"/>
  <c r="AJ2" i="72"/>
  <c r="AI2" i="72"/>
  <c r="AH2" i="72"/>
  <c r="AK2" i="69"/>
  <c r="S7" i="70"/>
  <c r="S2" i="70" s="1"/>
  <c r="Q7" i="70"/>
  <c r="Q2" i="70" s="1"/>
  <c r="P2" i="70"/>
  <c r="S7" i="73"/>
  <c r="S2" i="73" s="1"/>
  <c r="AK7" i="70"/>
  <c r="AK2" i="70" s="1"/>
  <c r="AJ2" i="70"/>
  <c r="AJ2" i="74"/>
  <c r="Q7" i="73"/>
  <c r="Q2" i="73" s="1"/>
  <c r="P2" i="73"/>
  <c r="AK7" i="73"/>
  <c r="AK2" i="73" s="1"/>
  <c r="AJ2" i="73"/>
  <c r="P2" i="74"/>
  <c r="AH9" i="25"/>
  <c r="AI9" i="25" s="1"/>
  <c r="AI9" i="74"/>
  <c r="AH2" i="74"/>
  <c r="AI9" i="73"/>
  <c r="AI2" i="73" s="1"/>
  <c r="AH2" i="73"/>
  <c r="AI9" i="70"/>
  <c r="AI2" i="70" s="1"/>
  <c r="AH2" i="70"/>
  <c r="P2" i="69"/>
  <c r="AJ2" i="69"/>
  <c r="AI9" i="69"/>
  <c r="AH2" i="69"/>
  <c r="S7" i="69"/>
  <c r="S2" i="69" s="1"/>
  <c r="AI7" i="69"/>
  <c r="Q7" i="69"/>
  <c r="Q2" i="69" s="1"/>
  <c r="AJ1" i="25"/>
  <c r="AK1" i="25" s="1"/>
  <c r="AJ2" i="68"/>
  <c r="AH2" i="68"/>
  <c r="AK2" i="67"/>
  <c r="Q2" i="67"/>
  <c r="AJ2" i="67"/>
  <c r="S7" i="67"/>
  <c r="S2" i="67" s="1"/>
  <c r="P2" i="67"/>
  <c r="Q7" i="68"/>
  <c r="Q2" i="68" s="1"/>
  <c r="P2" i="68"/>
  <c r="AH2" i="67"/>
  <c r="AI2" i="67"/>
  <c r="Q7" i="65"/>
  <c r="Q2" i="65" s="1"/>
  <c r="P2" i="65"/>
  <c r="AK2" i="65"/>
  <c r="AJ2" i="65"/>
  <c r="AK7" i="66"/>
  <c r="AK2" i="66" s="1"/>
  <c r="AJ2" i="66"/>
  <c r="AH2" i="66"/>
  <c r="AI9" i="66"/>
  <c r="AI2" i="66" s="1"/>
  <c r="AH2" i="65"/>
  <c r="AI2" i="65"/>
  <c r="AK7" i="68"/>
  <c r="AK2" i="68" s="1"/>
  <c r="S7" i="68"/>
  <c r="S2" i="68" s="1"/>
  <c r="AI9" i="68"/>
  <c r="AI2" i="68" s="1"/>
  <c r="Q2" i="66"/>
  <c r="P2" i="66"/>
  <c r="AI7" i="74"/>
  <c r="Q7" i="74"/>
  <c r="Q2" i="74" s="1"/>
  <c r="AK7" i="74"/>
  <c r="AK2" i="74" s="1"/>
  <c r="S7" i="74"/>
  <c r="S2" i="74" s="1"/>
  <c r="AH121" i="25"/>
  <c r="AI121" i="25" s="1"/>
  <c r="AH120" i="25"/>
  <c r="AI120" i="25" s="1"/>
  <c r="AH115" i="25"/>
  <c r="AI115" i="25" s="1"/>
  <c r="AH117" i="25"/>
  <c r="AI117" i="25" s="1"/>
  <c r="AH118" i="25"/>
  <c r="AI118" i="25" s="1"/>
  <c r="AH110" i="25"/>
  <c r="AI110" i="25" s="1"/>
  <c r="AH113" i="25"/>
  <c r="AI113" i="25" s="1"/>
  <c r="AH112" i="25"/>
  <c r="AI112" i="25" s="1"/>
  <c r="AH111" i="25"/>
  <c r="AI111" i="25" s="1"/>
  <c r="AH114" i="25"/>
  <c r="AI114" i="25" s="1"/>
  <c r="AH101" i="25"/>
  <c r="AI101" i="25" s="1"/>
  <c r="AH107" i="25"/>
  <c r="AI107" i="25" s="1"/>
  <c r="AH99" i="25"/>
  <c r="AI99" i="25" s="1"/>
  <c r="AH100" i="25"/>
  <c r="AI100" i="25" s="1"/>
  <c r="AH93" i="25"/>
  <c r="AI93" i="25" s="1"/>
  <c r="AH92" i="25"/>
  <c r="AI92" i="25" s="1"/>
  <c r="AH77" i="25"/>
  <c r="AI77" i="25" s="1"/>
  <c r="AH95" i="25"/>
  <c r="AI95" i="25" s="1"/>
  <c r="AH94" i="25"/>
  <c r="AI94" i="25" s="1"/>
  <c r="AH74" i="25"/>
  <c r="AI74" i="25" s="1"/>
  <c r="AH76" i="25"/>
  <c r="AI76" i="25" s="1"/>
  <c r="AH59" i="25"/>
  <c r="AI59" i="25" s="1"/>
  <c r="AH64" i="25"/>
  <c r="AI64" i="25" s="1"/>
  <c r="AH65" i="25"/>
  <c r="AI65" i="25" s="1"/>
  <c r="AH55" i="25"/>
  <c r="AI55" i="25" s="1"/>
  <c r="AH57" i="25"/>
  <c r="AI57" i="25" s="1"/>
  <c r="AH42" i="25"/>
  <c r="AI42" i="25" s="1"/>
  <c r="AH44" i="25"/>
  <c r="AI44" i="25" s="1"/>
  <c r="AH37" i="25"/>
  <c r="AI37" i="25" s="1"/>
  <c r="AH40" i="25"/>
  <c r="AI40" i="25" s="1"/>
  <c r="AH39" i="25"/>
  <c r="AI39" i="25" s="1"/>
  <c r="AH41" i="25"/>
  <c r="AI41" i="25" s="1"/>
  <c r="AH43" i="25"/>
  <c r="AI43" i="25" s="1"/>
  <c r="AH46" i="25"/>
  <c r="AI46" i="25" s="1"/>
  <c r="AH45" i="25"/>
  <c r="AI45" i="25" s="1"/>
  <c r="AH47" i="25"/>
  <c r="AI47" i="25" s="1"/>
  <c r="AH30" i="25"/>
  <c r="AI30" i="25" s="1"/>
  <c r="AH29" i="25"/>
  <c r="AI29" i="25" s="1"/>
  <c r="AH16" i="25"/>
  <c r="AI16" i="25" s="1"/>
  <c r="AH20" i="25"/>
  <c r="AI20" i="25" s="1"/>
  <c r="AH22" i="25"/>
  <c r="AI22" i="25" s="1"/>
  <c r="AH79" i="25"/>
  <c r="AI79" i="25" s="1"/>
  <c r="AH104" i="25"/>
  <c r="AI104" i="25" s="1"/>
  <c r="AH10" i="25"/>
  <c r="AH75" i="25"/>
  <c r="AI75" i="25" s="1"/>
  <c r="AH28" i="25"/>
  <c r="AI28" i="25" s="1"/>
  <c r="AH12" i="25"/>
  <c r="AI12" i="25" s="1"/>
  <c r="AH73" i="25"/>
  <c r="AI73" i="25" s="1"/>
  <c r="AH68" i="25"/>
  <c r="AI68" i="25" s="1"/>
  <c r="AH58" i="25"/>
  <c r="AI58" i="25" s="1"/>
  <c r="AH102" i="25"/>
  <c r="AI102" i="25" s="1"/>
  <c r="AH50" i="25"/>
  <c r="AI50" i="25" s="1"/>
  <c r="AH35" i="25"/>
  <c r="AI35" i="25" s="1"/>
  <c r="AH38" i="25"/>
  <c r="AI38" i="25" s="1"/>
  <c r="AH60" i="25"/>
  <c r="AI60" i="25" s="1"/>
  <c r="AH90" i="25"/>
  <c r="AI90" i="25" s="1"/>
  <c r="AH32" i="25"/>
  <c r="AI32" i="25" s="1"/>
  <c r="AH56" i="25"/>
  <c r="AI56" i="25" s="1"/>
  <c r="AH36" i="25"/>
  <c r="AI36" i="25" s="1"/>
  <c r="AH88" i="25"/>
  <c r="AI88" i="25" s="1"/>
  <c r="AH98" i="25"/>
  <c r="AI98" i="25" s="1"/>
  <c r="AH69" i="25"/>
  <c r="AI69" i="25" s="1"/>
  <c r="AH62" i="25"/>
  <c r="AI62" i="25" s="1"/>
  <c r="AH84" i="25"/>
  <c r="AI84" i="25" s="1"/>
  <c r="AH103" i="25"/>
  <c r="AI103" i="25" s="1"/>
  <c r="AH71" i="25"/>
  <c r="AI71" i="25" s="1"/>
  <c r="AH108" i="25"/>
  <c r="AI108" i="25" s="1"/>
  <c r="AH14" i="25"/>
  <c r="AI14" i="25" s="1"/>
  <c r="AH33" i="25"/>
  <c r="AI33" i="25" s="1"/>
  <c r="AH87" i="25"/>
  <c r="AI87" i="25" s="1"/>
  <c r="AH89" i="25"/>
  <c r="AI89" i="25" s="1"/>
  <c r="AH80" i="25"/>
  <c r="AI80" i="25" s="1"/>
  <c r="AH82" i="25"/>
  <c r="AI82" i="25" s="1"/>
  <c r="AH85" i="25"/>
  <c r="AI85" i="25" s="1"/>
  <c r="AH49" i="25"/>
  <c r="AI49" i="25" s="1"/>
  <c r="AH106" i="25"/>
  <c r="AI106" i="25" s="1"/>
  <c r="AH97" i="25"/>
  <c r="AI97" i="25" s="1"/>
  <c r="AH72" i="25"/>
  <c r="AI72" i="25" s="1"/>
  <c r="AH13" i="25"/>
  <c r="AI13" i="25" s="1"/>
  <c r="AH34" i="25"/>
  <c r="AI34" i="25" s="1"/>
  <c r="AH53" i="25"/>
  <c r="AI53" i="25" s="1"/>
  <c r="AH66" i="25"/>
  <c r="AI66" i="25" s="1"/>
  <c r="AH91" i="25"/>
  <c r="AI91" i="25" s="1"/>
  <c r="AH11" i="25"/>
  <c r="AI11" i="25" s="1"/>
  <c r="AH27" i="25"/>
  <c r="AI27" i="25" s="1"/>
  <c r="AH63" i="25"/>
  <c r="AI63" i="25" s="1"/>
  <c r="AH81" i="25"/>
  <c r="AI81" i="25" s="1"/>
  <c r="AH54" i="25"/>
  <c r="AI54" i="25" s="1"/>
  <c r="AI2" i="74" l="1"/>
  <c r="AI2" i="69"/>
  <c r="AI10" i="25"/>
  <c r="O2" i="25" l="1"/>
  <c r="L2" i="25"/>
  <c r="P9" i="25" l="1"/>
  <c r="Q9" i="25" s="1"/>
  <c r="R25" i="25"/>
  <c r="S25" i="25" s="1"/>
  <c r="AJ25" i="25"/>
  <c r="AK25" i="25" s="1"/>
  <c r="P25" i="25"/>
  <c r="Q25" i="25" s="1"/>
  <c r="R1" i="25"/>
  <c r="S1" i="25" s="1"/>
  <c r="P41" i="25"/>
  <c r="Q41" i="25" s="1"/>
  <c r="P61" i="25"/>
  <c r="Q61" i="25" s="1"/>
  <c r="P65" i="25"/>
  <c r="Q65" i="25" s="1"/>
  <c r="P89" i="25"/>
  <c r="Q89" i="25" s="1"/>
  <c r="P97" i="25"/>
  <c r="Q97" i="25" s="1"/>
  <c r="P103" i="25"/>
  <c r="Q103" i="25" s="1"/>
  <c r="P33" i="25"/>
  <c r="Q33" i="25" s="1"/>
  <c r="P13" i="25"/>
  <c r="Q13" i="25" s="1"/>
  <c r="P21" i="25"/>
  <c r="Q21" i="25" s="1"/>
  <c r="P50" i="25"/>
  <c r="Q50" i="25" s="1"/>
  <c r="P111" i="25"/>
  <c r="Q111" i="25" s="1"/>
  <c r="P62" i="25"/>
  <c r="Q62" i="25" s="1"/>
  <c r="P82" i="25"/>
  <c r="Q82" i="25" s="1"/>
  <c r="P109" i="25"/>
  <c r="Q109" i="25" s="1"/>
  <c r="P90" i="25"/>
  <c r="Q90" i="25" s="1"/>
  <c r="R83" i="25"/>
  <c r="R31" i="25"/>
  <c r="P118" i="25"/>
  <c r="Q118" i="25" s="1"/>
  <c r="P26" i="25"/>
  <c r="Q26" i="25" s="1"/>
  <c r="P58" i="25"/>
  <c r="Q58" i="25" s="1"/>
  <c r="P42" i="25"/>
  <c r="Q42" i="25" s="1"/>
  <c r="P77" i="25"/>
  <c r="Q77" i="25" s="1"/>
  <c r="P107" i="25"/>
  <c r="Q107" i="25" s="1"/>
  <c r="P73" i="25"/>
  <c r="Q73" i="25" s="1"/>
  <c r="P30" i="25"/>
  <c r="Q30" i="25" s="1"/>
  <c r="P66" i="25"/>
  <c r="Q66" i="25" s="1"/>
  <c r="P29" i="25"/>
  <c r="Q29" i="25" s="1"/>
  <c r="P114" i="25"/>
  <c r="Q114" i="25" s="1"/>
  <c r="P69" i="25"/>
  <c r="Q69" i="25" s="1"/>
  <c r="P93" i="25"/>
  <c r="Q93" i="25" s="1"/>
  <c r="P105" i="25"/>
  <c r="Q105" i="25" s="1"/>
  <c r="P54" i="25"/>
  <c r="Q54" i="25" s="1"/>
  <c r="R118" i="25"/>
  <c r="S118" i="25" s="1"/>
  <c r="P78" i="25"/>
  <c r="Q78" i="25" s="1"/>
  <c r="P86" i="25"/>
  <c r="Q86" i="25" s="1"/>
  <c r="P98" i="25"/>
  <c r="Q98" i="25" s="1"/>
  <c r="R22" i="25"/>
  <c r="S22" i="25" s="1"/>
  <c r="R119" i="25"/>
  <c r="R27" i="25"/>
  <c r="S27" i="25" s="1"/>
  <c r="P87" i="25"/>
  <c r="Q87" i="25" s="1"/>
  <c r="R67" i="25"/>
  <c r="P85" i="25"/>
  <c r="Q85" i="25" s="1"/>
  <c r="P101" i="25"/>
  <c r="Q101" i="25" s="1"/>
  <c r="P37" i="25"/>
  <c r="Q37" i="25" s="1"/>
  <c r="P17" i="25"/>
  <c r="Q17" i="25" s="1"/>
  <c r="R107" i="25"/>
  <c r="S107" i="25" s="1"/>
  <c r="P46" i="25"/>
  <c r="Q46" i="25" s="1"/>
  <c r="P16" i="25"/>
  <c r="Q16" i="25" s="1"/>
  <c r="R55" i="25"/>
  <c r="S55" i="25" s="1"/>
  <c r="P48" i="25"/>
  <c r="Q48" i="25" s="1"/>
  <c r="P68" i="25"/>
  <c r="Q68" i="25" s="1"/>
  <c r="P27" i="25"/>
  <c r="Q27" i="25" s="1"/>
  <c r="P15" i="25"/>
  <c r="Q15" i="25" s="1"/>
  <c r="P40" i="25"/>
  <c r="Q40" i="25" s="1"/>
  <c r="P110" i="25"/>
  <c r="Q110" i="25" s="1"/>
  <c r="P35" i="25"/>
  <c r="Q35" i="25" s="1"/>
  <c r="R42" i="25"/>
  <c r="S42" i="25" s="1"/>
  <c r="P53" i="25"/>
  <c r="Q53" i="25" s="1"/>
  <c r="P117" i="25"/>
  <c r="Q117" i="25" s="1"/>
  <c r="P12" i="25"/>
  <c r="Q12" i="25" s="1"/>
  <c r="P45" i="25"/>
  <c r="Q45" i="25" s="1"/>
  <c r="P99" i="25"/>
  <c r="Q99" i="25" s="1"/>
  <c r="R96" i="25"/>
  <c r="P100" i="25"/>
  <c r="Q100" i="25" s="1"/>
  <c r="P36" i="25"/>
  <c r="Q36" i="25" s="1"/>
  <c r="P70" i="25"/>
  <c r="Q70" i="25" s="1"/>
  <c r="P115" i="25"/>
  <c r="Q115" i="25" s="1"/>
  <c r="P95" i="25"/>
  <c r="Q95" i="25" s="1"/>
  <c r="R100" i="25"/>
  <c r="S100" i="25" s="1"/>
  <c r="P104" i="25"/>
  <c r="Q104" i="25" s="1"/>
  <c r="R20" i="25"/>
  <c r="S20" i="25" s="1"/>
  <c r="P75" i="25"/>
  <c r="Q75" i="25" s="1"/>
  <c r="R86" i="25"/>
  <c r="P24" i="25"/>
  <c r="Q24" i="25" s="1"/>
  <c r="P43" i="25"/>
  <c r="Q43" i="25" s="1"/>
  <c r="P23" i="25"/>
  <c r="Q23" i="25" s="1"/>
  <c r="P19" i="25"/>
  <c r="Q19" i="25" s="1"/>
  <c r="P76" i="25"/>
  <c r="Q76" i="25" s="1"/>
  <c r="P38" i="25"/>
  <c r="Q38" i="25" s="1"/>
  <c r="P47" i="25"/>
  <c r="Q47" i="25" s="1"/>
  <c r="P51" i="25"/>
  <c r="Q51" i="25" s="1"/>
  <c r="R58" i="25"/>
  <c r="S58" i="25" s="1"/>
  <c r="R37" i="25"/>
  <c r="S37" i="25" s="1"/>
  <c r="P20" i="25"/>
  <c r="Q20" i="25" s="1"/>
  <c r="P121" i="25"/>
  <c r="Q121" i="25" s="1"/>
  <c r="R16" i="25"/>
  <c r="S16" i="25" s="1"/>
  <c r="P56" i="25"/>
  <c r="Q56" i="25" s="1"/>
  <c r="P84" i="25"/>
  <c r="Q84" i="25" s="1"/>
  <c r="P22" i="25"/>
  <c r="Q22" i="25" s="1"/>
  <c r="R26" i="25"/>
  <c r="P74" i="25"/>
  <c r="Q74" i="25" s="1"/>
  <c r="P32" i="25"/>
  <c r="Q32" i="25" s="1"/>
  <c r="P71" i="25"/>
  <c r="Q71" i="25" s="1"/>
  <c r="R40" i="25"/>
  <c r="S40" i="25" s="1"/>
  <c r="P34" i="25"/>
  <c r="Q34" i="25" s="1"/>
  <c r="R70" i="25"/>
  <c r="P67" i="25"/>
  <c r="Q67" i="25" s="1"/>
  <c r="P52" i="25"/>
  <c r="Q52" i="25" s="1"/>
  <c r="P80" i="25"/>
  <c r="Q80" i="25" s="1"/>
  <c r="P81" i="25"/>
  <c r="Q81" i="25" s="1"/>
  <c r="P63" i="25"/>
  <c r="Q63" i="25" s="1"/>
  <c r="R73" i="25"/>
  <c r="S73" i="25" s="1"/>
  <c r="P55" i="25"/>
  <c r="Q55" i="25" s="1"/>
  <c r="P11" i="25"/>
  <c r="Q11" i="25" s="1"/>
  <c r="P72" i="25"/>
  <c r="Q72" i="25" s="1"/>
  <c r="R76" i="25"/>
  <c r="S76" i="25" s="1"/>
  <c r="P113" i="25"/>
  <c r="Q113" i="25" s="1"/>
  <c r="P91" i="25"/>
  <c r="Q91" i="25" s="1"/>
  <c r="R115" i="25"/>
  <c r="S115" i="25" s="1"/>
  <c r="P18" i="25"/>
  <c r="Q18" i="25" s="1"/>
  <c r="P10" i="25"/>
  <c r="Q10" i="25" s="1"/>
  <c r="R109" i="25"/>
  <c r="R104" i="25"/>
  <c r="S104" i="25" s="1"/>
  <c r="P92" i="25"/>
  <c r="Q92" i="25" s="1"/>
  <c r="P120" i="25"/>
  <c r="Q120" i="25" s="1"/>
  <c r="P96" i="25"/>
  <c r="Q96" i="25" s="1"/>
  <c r="P119" i="25"/>
  <c r="Q119" i="25" s="1"/>
  <c r="P83" i="25"/>
  <c r="Q83" i="25" s="1"/>
  <c r="R78" i="25"/>
  <c r="P39" i="25"/>
  <c r="Q39" i="25" s="1"/>
  <c r="P106" i="25"/>
  <c r="Q106" i="25" s="1"/>
  <c r="R48" i="25"/>
  <c r="P112" i="25"/>
  <c r="Q112" i="25" s="1"/>
  <c r="P94" i="25"/>
  <c r="Q94" i="25" s="1"/>
  <c r="P57" i="25"/>
  <c r="Q57" i="25" s="1"/>
  <c r="P116" i="25"/>
  <c r="Q116" i="25" s="1"/>
  <c r="P79" i="25"/>
  <c r="Q79" i="25" s="1"/>
  <c r="P60" i="25"/>
  <c r="Q60" i="25" s="1"/>
  <c r="R116" i="25"/>
  <c r="P64" i="25"/>
  <c r="Q64" i="25" s="1"/>
  <c r="P108" i="25"/>
  <c r="Q108" i="25" s="1"/>
  <c r="P14" i="25"/>
  <c r="Q14" i="25" s="1"/>
  <c r="P49" i="25"/>
  <c r="Q49" i="25" s="1"/>
  <c r="R80" i="25"/>
  <c r="S80" i="25" s="1"/>
  <c r="R53" i="25"/>
  <c r="S53" i="25" s="1"/>
  <c r="P28" i="25"/>
  <c r="Q28" i="25" s="1"/>
  <c r="P102" i="25"/>
  <c r="Q102" i="25" s="1"/>
  <c r="R61" i="25"/>
  <c r="P88" i="25"/>
  <c r="Q88" i="25" s="1"/>
  <c r="P44" i="25"/>
  <c r="Q44" i="25" s="1"/>
  <c r="R44" i="25"/>
  <c r="S44" i="25" s="1"/>
  <c r="R88" i="25"/>
  <c r="S88" i="25" s="1"/>
  <c r="P59" i="25"/>
  <c r="Q59" i="25" s="1"/>
  <c r="R105" i="25"/>
  <c r="P31" i="25"/>
  <c r="Q31" i="25" s="1"/>
  <c r="M2" i="25"/>
  <c r="R7" i="25"/>
  <c r="AH7" i="25"/>
  <c r="AH2" i="25" s="1"/>
  <c r="P7" i="25"/>
  <c r="Q7" i="25" s="1"/>
  <c r="AJ7" i="25"/>
  <c r="AJ118" i="25"/>
  <c r="AK118" i="25" s="1"/>
  <c r="AJ115" i="25"/>
  <c r="AK115" i="25" s="1"/>
  <c r="AJ107" i="25"/>
  <c r="AK107" i="25" s="1"/>
  <c r="AJ100" i="25"/>
  <c r="AK100" i="25" s="1"/>
  <c r="AJ76" i="25"/>
  <c r="AK76" i="25" s="1"/>
  <c r="AJ55" i="25"/>
  <c r="AK55" i="25" s="1"/>
  <c r="AJ44" i="25"/>
  <c r="AK44" i="25" s="1"/>
  <c r="AJ42" i="25"/>
  <c r="AK42" i="25" s="1"/>
  <c r="AJ40" i="25"/>
  <c r="AK40" i="25" s="1"/>
  <c r="AJ37" i="25"/>
  <c r="AK37" i="25" s="1"/>
  <c r="AJ22" i="25"/>
  <c r="AK22" i="25" s="1"/>
  <c r="AJ16" i="25"/>
  <c r="AK16" i="25" s="1"/>
  <c r="AJ20" i="25"/>
  <c r="AK20" i="25" s="1"/>
  <c r="AJ12" i="25"/>
  <c r="AJ73" i="25"/>
  <c r="AK73" i="25" s="1"/>
  <c r="AJ88" i="25"/>
  <c r="AK88" i="25" s="1"/>
  <c r="AJ80" i="25"/>
  <c r="AK80" i="25" s="1"/>
  <c r="AJ27" i="25"/>
  <c r="AK27" i="25" s="1"/>
  <c r="AJ104" i="25"/>
  <c r="AK104" i="25" s="1"/>
  <c r="AJ53" i="25"/>
  <c r="AK53" i="25" s="1"/>
  <c r="AJ58" i="25"/>
  <c r="AK58" i="25" s="1"/>
  <c r="S7" i="25" l="1"/>
  <c r="S2" i="25" s="1"/>
  <c r="R2" i="25"/>
  <c r="AK7" i="25"/>
  <c r="AJ2" i="25"/>
  <c r="AI7" i="25"/>
  <c r="AI2" i="25" s="1"/>
  <c r="AK12" i="25"/>
  <c r="Q2" i="25"/>
  <c r="P2" i="25"/>
  <c r="AK2" i="25" l="1"/>
  <c r="P13" i="71"/>
  <c r="Q13" i="71" s="1"/>
  <c r="AJ14" i="71"/>
  <c r="AK14" i="71" s="1"/>
  <c r="P11" i="71"/>
  <c r="Q11" i="71" s="1"/>
  <c r="P15" i="71"/>
  <c r="Q15" i="71" s="1"/>
  <c r="P7" i="71"/>
  <c r="Q7" i="71" s="1"/>
  <c r="P9" i="71"/>
  <c r="Q9" i="71" s="1"/>
  <c r="P14" i="71"/>
  <c r="Q14" i="71" s="1"/>
  <c r="P12" i="71"/>
  <c r="Q12" i="71" s="1"/>
  <c r="R7" i="71"/>
  <c r="AH7" i="71"/>
  <c r="AI7" i="71" s="1"/>
  <c r="P10" i="71"/>
  <c r="Q10" i="71" s="1"/>
  <c r="AJ7" i="71"/>
  <c r="AK7" i="71" s="1"/>
  <c r="R14" i="71"/>
  <c r="S14" i="71" s="1"/>
  <c r="P16" i="71"/>
  <c r="Q16" i="71" s="1"/>
  <c r="M2" i="71"/>
  <c r="R2" i="71" l="1"/>
  <c r="AJ2" i="71"/>
  <c r="P2" i="71"/>
  <c r="Q2" i="71"/>
  <c r="AK2" i="71"/>
  <c r="S7" i="71"/>
  <c r="S2" i="71" s="1"/>
  <c r="AH16" i="71" l="1"/>
  <c r="AI16" i="71" s="1"/>
  <c r="AH15" i="71"/>
  <c r="AI15" i="71" s="1"/>
  <c r="AH12" i="71"/>
  <c r="AH11" i="71"/>
  <c r="AI11" i="71" s="1"/>
  <c r="AH13" i="71"/>
  <c r="AI13" i="71" s="1"/>
  <c r="AJ1" i="71"/>
  <c r="AK1" i="71" s="1"/>
  <c r="AH10" i="71"/>
  <c r="AI10" i="71" s="1"/>
  <c r="AH9" i="71"/>
  <c r="AI9" i="71" s="1"/>
  <c r="AH14" i="71"/>
  <c r="AI14" i="71" s="1"/>
  <c r="AH2" i="71" l="1"/>
  <c r="AI12" i="71"/>
  <c r="AI2" i="71" s="1"/>
</calcChain>
</file>

<file path=xl/sharedStrings.xml><?xml version="1.0" encoding="utf-8"?>
<sst xmlns="http://schemas.openxmlformats.org/spreadsheetml/2006/main" count="6860" uniqueCount="1391">
  <si>
    <t>It is recommended this tab is locked and hidden before issuing to Contractors.</t>
  </si>
  <si>
    <t xml:space="preserve">These lists are the source sheets (behind the scenes workings) for the drop down boxes in Columns F to O.  </t>
  </si>
  <si>
    <t>There is no need to change these Lists at all, unless there is a specific need to re-word the options.</t>
  </si>
  <si>
    <t>Please refer to the Notes for Contracting Authorities for  an explanation as to how Columns F to O are designed to be used.</t>
  </si>
  <si>
    <t xml:space="preserve">Examples have been inserted into the specific Specification Tabs (i.e., General, Delivery etc.) as a pre-selected guide, but must be checked for their suitability with each tendering exercise.   Please ensure that the individual Tab is changed, and not this "Lists" Tab. </t>
  </si>
  <si>
    <t>Please note changes made here could interfere with the workings of the document.  
The Evidence Level scores have been left unlocked in case you wish to adjust, but we recommend it is locked before issuing, if the scoring element of the framework is being used.</t>
  </si>
  <si>
    <t>* Lists - this tab provides the 'Lists' for the drop down boxes used in the specification, and only needs amending if a Contracting Authority requires changes to be made.  It is recommended this tab is locked and hidden before issuing to Contractors.</t>
  </si>
  <si>
    <t>Specification, Compliance or Adjudication</t>
  </si>
  <si>
    <t>Specification</t>
  </si>
  <si>
    <t>Compliance Yes/No</t>
  </si>
  <si>
    <t>Adjudication Question</t>
  </si>
  <si>
    <t>This table must be sorted by column A for vlookup formulas</t>
  </si>
  <si>
    <t>This table must be sorted by Column E for drop down lists</t>
  </si>
  <si>
    <t>Evidence Level</t>
  </si>
  <si>
    <t>Evidence Level Score</t>
  </si>
  <si>
    <t>Description and/or Examples</t>
  </si>
  <si>
    <t>Agreement / Policy Statement</t>
  </si>
  <si>
    <t>n/a</t>
  </si>
  <si>
    <t>not applicable</t>
  </si>
  <si>
    <t>Authorisation / certificate / licence</t>
  </si>
  <si>
    <t>none</t>
  </si>
  <si>
    <t>no evidence is requested just a answer "Yes" will suffice</t>
  </si>
  <si>
    <t>Evidence of Compliance</t>
  </si>
  <si>
    <t>Shows the intention to purchase equipment, extend facilities, apply for a pharmacy licence if the contract is won</t>
  </si>
  <si>
    <t>Evidence of excellent performance and continuous improvement</t>
  </si>
  <si>
    <t>Process Documents in place</t>
  </si>
  <si>
    <t>Has defined and documented the processes, but resources not yet in place to implement.</t>
  </si>
  <si>
    <t>Evidence of Good performance</t>
  </si>
  <si>
    <t>Has been approved to perform a regulated activity e.g. Has a pharmacy licence but pharmacy is not yet fully operational</t>
  </si>
  <si>
    <t>Processes implemented</t>
  </si>
  <si>
    <t>Service is operational in practice, usually on a small scale or for a limited time, so evidence of compliance is not yet available.  E.g. has an established nursing service and has developed protocols for this therapy.</t>
  </si>
  <si>
    <t>KPI results or external audit showing services provided to acceptable standard, external audit shows compliance with documented processes and/or contract.  Good references from existing customers</t>
  </si>
  <si>
    <t>KPI results or external audit showing services provided to good standard supported by patient survey results. Recommendations from existing customers.</t>
  </si>
  <si>
    <t>Case study showing quality improvement or service innovation. Benchmark results showing "best in class" or  high level performance.</t>
  </si>
  <si>
    <t>Adjudication Level</t>
  </si>
  <si>
    <t>Adjudication Level Score</t>
  </si>
  <si>
    <t>average</t>
  </si>
  <si>
    <t>below minimum</t>
  </si>
  <si>
    <t xml:space="preserve">If a contactor is below minimum on several specification points, consider if they are suitable </t>
  </si>
  <si>
    <t>enhanced</t>
  </si>
  <si>
    <t>minimum</t>
  </si>
  <si>
    <t xml:space="preserve">Evidence below the level requested but still able to deliver the service e.g. requested evidence of compliance, received evidence of process implementation. </t>
  </si>
  <si>
    <t>good</t>
  </si>
  <si>
    <t>Evidence provided as requested</t>
  </si>
  <si>
    <t>Evidence provided one level higher than requested e.g. requested evidence of compliance, received evidence of good performance</t>
  </si>
  <si>
    <t>Evidence provided two levels higher than requested e.g. requested evidence of compliance, received evidence of excellent performance</t>
  </si>
  <si>
    <t>Adjudication Weighting</t>
  </si>
  <si>
    <t>Adjudication Weighting Score</t>
  </si>
  <si>
    <t>Average</t>
  </si>
  <si>
    <t>Critical</t>
  </si>
  <si>
    <t>Not important</t>
  </si>
  <si>
    <t>Does not impact patient satisfaction, risk or cost of service</t>
  </si>
  <si>
    <t xml:space="preserve">Important </t>
  </si>
  <si>
    <t>Less important</t>
  </si>
  <si>
    <t>Has a minimal impact patient satisfaction for most patients, may impact a small number of patients without increasing patient safety risks.</t>
  </si>
  <si>
    <t>Moderate Impact on patient satisfaction for  more than half the patients or has potential to increase patient safety risk requiring mitigation measures.</t>
  </si>
  <si>
    <t>Impacts patient satisfaction for most patients</t>
  </si>
  <si>
    <t>Significant Impact on patient safety or patient satisfaction and/or clinical outcomes for the majority of patients.</t>
  </si>
  <si>
    <t>Paragraph</t>
  </si>
  <si>
    <t>Overall Service</t>
  </si>
  <si>
    <t>5a_2</t>
  </si>
  <si>
    <t>5a_3</t>
  </si>
  <si>
    <t>5a_4</t>
  </si>
  <si>
    <t>5a_5</t>
  </si>
  <si>
    <t>5a_6</t>
  </si>
  <si>
    <t>5a_7</t>
  </si>
  <si>
    <t>5a_8</t>
  </si>
  <si>
    <t>5a_9</t>
  </si>
  <si>
    <t>5a_10</t>
  </si>
  <si>
    <t>5a_11</t>
  </si>
  <si>
    <t>Quality Guidelines and Regulatory Compliance</t>
  </si>
  <si>
    <t>Selection, Registration of Patients and Service Activation</t>
  </si>
  <si>
    <t>Communication with the Patient</t>
  </si>
  <si>
    <t>Stock Management in the Home</t>
  </si>
  <si>
    <t xml:space="preserve">Returns &amp; Clinical Waste Management </t>
  </si>
  <si>
    <t xml:space="preserve">There will continue to be a range of situations where it is appropriate to arrange short notice delivery to addresses other than the patient's home address (e.g. patient's being re-admitted to hospital at short notice). </t>
  </si>
  <si>
    <t xml:space="preserve">Communication with the Purchasing Authority </t>
  </si>
  <si>
    <t>Performance Monitoring and Management Information</t>
  </si>
  <si>
    <t>Change Management</t>
  </si>
  <si>
    <t>Provision of services outside this specification</t>
  </si>
  <si>
    <t>The prescribing process</t>
  </si>
  <si>
    <t>The dispensing process</t>
  </si>
  <si>
    <t>Outer packaging</t>
  </si>
  <si>
    <t>Routine Delivery Scheduling</t>
  </si>
  <si>
    <t>Preparing for the Delivery</t>
  </si>
  <si>
    <t>With reference to the above specification point, please provide details of how this process will be managed.</t>
  </si>
  <si>
    <t>Making the Delivery</t>
  </si>
  <si>
    <t>All deliveries require a signature accompanied by the date and time of the delivery, from the person accepting the delivery as proof of delivery, unless otherwise agreed with the Purchasing Authority, i.e. if a Key Holding Service has been agreed.</t>
  </si>
  <si>
    <t>Failed deliveries, collections and returns</t>
  </si>
  <si>
    <t>Equipment</t>
  </si>
  <si>
    <t>Maintenance and Servicing</t>
  </si>
  <si>
    <t>Ancillaries</t>
  </si>
  <si>
    <t>Clinical Services</t>
  </si>
  <si>
    <t>With reference to the above specification point, please detail how these reports will be recorded and communicated to the Purchasing Authority.</t>
  </si>
  <si>
    <t>Home Visits</t>
  </si>
  <si>
    <t>Clinical Governance</t>
  </si>
  <si>
    <t>Patient Safety Incidents</t>
  </si>
  <si>
    <t>Adverse Drug Reactions</t>
  </si>
  <si>
    <t>Medicine and Medical Device Defects and Recalls</t>
  </si>
  <si>
    <t>Information Governance</t>
  </si>
  <si>
    <t>Risk Management</t>
  </si>
  <si>
    <t>Business Continuity and Contingency Planning</t>
  </si>
  <si>
    <t>Safeguarding</t>
  </si>
  <si>
    <t>Invoicing</t>
  </si>
  <si>
    <t>Statement of Accounts &amp; Payments</t>
  </si>
  <si>
    <t>Risk, Liability &amp; Insurance</t>
  </si>
  <si>
    <t>Capital Equipment</t>
  </si>
  <si>
    <t>5a_1</t>
  </si>
  <si>
    <t>5a_c</t>
  </si>
  <si>
    <t>5b_c</t>
  </si>
  <si>
    <t>5c_c</t>
  </si>
  <si>
    <t>OFFICIAL SENSITIVE - COMMERCIAL</t>
  </si>
  <si>
    <t>Specification Compliance Summary</t>
  </si>
  <si>
    <t>5d_c</t>
  </si>
  <si>
    <t>5e_c</t>
  </si>
  <si>
    <t>Appendix 7 - Home suitability and needs assessment checklist</t>
  </si>
  <si>
    <t>Instructions for completing this Specification</t>
  </si>
  <si>
    <t>OFFICIAL - SENSITIVE: COMMERCIAL</t>
  </si>
  <si>
    <t>HIDE &amp; PROTECT (SO CAN'T BE UNHIDDEN) THIS TAB BEFORE ISSUED</t>
  </si>
  <si>
    <t>For Information = scores for  compliance %  of positive responses</t>
  </si>
  <si>
    <t>Below 70%</t>
  </si>
  <si>
    <t>70 - 79%</t>
  </si>
  <si>
    <t>80 - 89%</t>
  </si>
  <si>
    <t>90 - 96%</t>
  </si>
  <si>
    <t>97 - 100%</t>
  </si>
  <si>
    <t>The Supplier's normal working hours (hours of service provision) must match or exceed Monday to Friday 09:00hrs - 17.30hrs excluding bank holidays.</t>
  </si>
  <si>
    <t xml:space="preserve">The Supplier will carry out self-inspections of their quality system at regular intervals and record the results and raise corrective and preventative actions for any non-conformances found. </t>
  </si>
  <si>
    <t>The Purchasing Authority will securely transmit to the supplier the specified registration information including, where applicable, details of an individual care plan. Where applicable, the registration information will include a date where product and service is first required.</t>
  </si>
  <si>
    <t>The Purchasing Authority will re-assess the patient’s suitability for homecare periodically. The Supplier must inform the Purchasing Authority of any concerns regarding patients’, or their home environment’s, suitability for receipt of the requested homecare medicines service.</t>
  </si>
  <si>
    <t xml:space="preserve">The supplier must provide an inbound patient queries and complaints service during hours of service provision offering timely response to patient queries with answer phone outside those hours. This must include a telephone helpline at a local rate or freephone.
</t>
  </si>
  <si>
    <t xml:space="preserve">Subject to the patients or carers consent, stock identified as past its expiry date or unusable for any other reason must be removed from the patient’s home at the earliest opportunity to ensure patient safety.  
The Supplier must log such events as incidents and report to the Purchasing Authority as agreed in this specification.
 </t>
  </si>
  <si>
    <t>Care Away from Home / Travel Service - General</t>
  </si>
  <si>
    <t>With reference to the above specification points, please provide details of how this service to patients, when they are on holiday or travel away from home in the UK, will be managed.</t>
  </si>
  <si>
    <t>Amendment, interruption and termination of a patient's homecare service</t>
  </si>
  <si>
    <t xml:space="preserve">All contact between the Supplier and the Purchasing Authority must be logged and records made available to the Purchasing Authority on request.
</t>
  </si>
  <si>
    <t>Where either Party requests approval for any change, approval is not to be unreasonably withheld or delayed by the other party.</t>
  </si>
  <si>
    <t xml:space="preserve">The Supplier and Purchasing Authority recognise that there may be a need for additional or specialised services for individual patients, such services will be agreed between the parties and the responsibilities of each of the parties documented in the Individual Patient Care Plan. </t>
  </si>
  <si>
    <t>The Parties will work together in partnership to ensure patient safety, patient satisfaction and best possible clinical outcomes and to minimise any additional costs to the Purchasing Authority. Where urgent or emergency services that are outside the terms this specification are provided by the Supplier to meet the above requirement the Supplier will make its best efforts to contact and agree its actions in advance with the Purchasing Authority.</t>
  </si>
  <si>
    <t>Further to "General - Amendment, interruption and termination of a patient's homecare service", The Purchasing Authority will notify the Supplier of changes in prescribed medications and/or dosages for existing patients. The Supplier will act on these notifications without undue delay.</t>
  </si>
  <si>
    <t>With reference to the above specification point please describe the key features of your prescription management process.</t>
  </si>
  <si>
    <t>The Supplier must:
- have measures in place to identify any unexpected deviations from the above prescribing process and interrupt the dispensing process for affected prescriptions until resolved. 
- not dispense unlicensed medicines unless prescribed or otherwise authorised by the Purchasing Authority.
- supply all Products in the Product List with a shelf life appropriate to the duration of treatment supply being made
- dispense and label Products in accordance with the prescription, current legislation and best practice standards.
- include full patient specific administration instructions on the dispensing label.</t>
  </si>
  <si>
    <t xml:space="preserve">In the event of a manufacturing or supply problem beyond the control of the Supplier, the Parties will work together, in accordance with relevant national guidance, to minimise disruption and additional costs to the Purchasing Authority whilst maintaining patient safety.
</t>
  </si>
  <si>
    <t>The Supplier will ensure that Medicines are packed in a way that does not put the person delivering or unpacking products at risk from exposure to hazardous products if the delivery is subject to mechanical damage.</t>
  </si>
  <si>
    <t>Deliveries must be at the clinically appropriate frequency as specified in the Medicines Homecare Pathway, Individual Care Plan or on the prescription.</t>
  </si>
  <si>
    <t>With reference to the specification point above please state your standard delivery days/hours, and any additional delivery days/hours routinely available (excluding those exclusively offered as part of an emergency service). Note: Any additional costs associated with additional delivery days/hours offered must be referenced within the commercial offer schedule</t>
  </si>
  <si>
    <t>When the Supplier becomes aware that the confirmed delivery date and time will not be met, they must contact the patient at the earliest opportunity to advise them of the new anticipated time of arrival and/or arrange an alternative delivery date and time.</t>
  </si>
  <si>
    <t xml:space="preserve">With reference to the Specification Point above, please certify that your procedure complies and you will provide an example of your relevant procedure upon request. </t>
  </si>
  <si>
    <t>The delivery vehicle must not bear any markings which would indicate the nature of the delivery.</t>
  </si>
  <si>
    <t xml:space="preserve">With reference to the Specification Point above, please certify that your standard operating procedure complies and you will provide an example of your relevant standard operating procedure upon request. </t>
  </si>
  <si>
    <t xml:space="preserve">The delivery service is to be provided in a courteous, helpful and confidential manner. The delivery personnel will carry photographic identification, to be shown and/or visible at all times, be of smart appearance, fully conversant with the delivery system and respectful of patients' needs. </t>
  </si>
  <si>
    <t>Urgent and Out-of-hours Deliveries</t>
  </si>
  <si>
    <t>The Supplier will operate an out of hours service and an urgent delivery service whereby delivery will be made within 24 working hours of the request being made by the Purchasing Authority.</t>
  </si>
  <si>
    <t>General</t>
  </si>
  <si>
    <t>Finance</t>
  </si>
  <si>
    <t>If specified within the Equipment List the Supplier will provide an installation visit for equipment.</t>
  </si>
  <si>
    <t>The Supplier must provide the patient with appropriate information and training regarding the use and maintenance of equipment.</t>
  </si>
  <si>
    <t xml:space="preserve">The Supplier must maintain an asset register and maintenance records for all equipment. Equipment records for individual patients are to be made available to the Purchasing Authority on request. </t>
  </si>
  <si>
    <t>The Supplier must service and maintain all equipment supplied within the Homecare Service in accordance with the recommendations of the manufacturer of the equipment.</t>
  </si>
  <si>
    <t xml:space="preserve">The Supplier must keep records of equipment failure, the actions taken and time period for resolution and a summary supplied to the Purchasing Authority on request. </t>
  </si>
  <si>
    <t>The Supplier may offer alternative ancillaries as a 'counter offer' for items documented on the Ancillary List. Such alternatives to be agreed by the Purchasing Authority.</t>
  </si>
  <si>
    <t>The Supplier will inform the Purchasing Authority where latex is present in an ancillary.</t>
  </si>
  <si>
    <t>The Supplier will inform the Purchasing Authority if a patient's ancillary usage deviates from the expected usage level.</t>
  </si>
  <si>
    <t>Non-Clinical Home Visits for installation, maintenance and servicing of equipment</t>
  </si>
  <si>
    <t xml:space="preserve">The Supplier will only undertake non-clinical Home visits where necessary to meet the terms of this specification. 
</t>
  </si>
  <si>
    <t>All staff visiting the patient at home will be courteous, helpful and maintain patient confidentiality. Visiting staff are to respect patients' and carers' needs and will comply with any reasonable conditions of entry laid down by the patient. Visiting staff will be dressed appropriately.</t>
  </si>
  <si>
    <t xml:space="preserve">Supplier's staff must check the patient continues to consent to the visit and actions to be taken by the staff on each occasion they enter the patient's home.  Staff must respect any patient's wishes if they withdraw consent they have previously given.  </t>
  </si>
  <si>
    <t>The Supplier is responsible for scheduling non-clinical visits at a time convenient for the patient. The Supplier will give as much notice as reasonably practicable if for any reason they are unable to meet the agreed visit.</t>
  </si>
  <si>
    <t>The Supplier and Purchasing Authority will agree the Clinical Service Protocols as well as the internal escalation procedure for deviations from the clinical service protocols during the service implementation period. To include specialist training requirements e.g. Nurses providing paediatric services must hold either RN: Children’s Level 1 or RNC: Children’s Nurse Level 1, Sub part 1.
Where required, clinical service protocol should include remote consultation (e.g. criteria for remote clinical service and the processes involved). No service should switch from patient contact to remote consultation without the prior agreement of the Purchasing Authority.</t>
  </si>
  <si>
    <t>The Supplier must ensure that the Healthcare Professional providing the clinical service has visibility of the appropriate prescription at the point of product administration.</t>
  </si>
  <si>
    <t xml:space="preserve">Training and Education of Patients </t>
  </si>
  <si>
    <t xml:space="preserve">Where the Supplier provides the training, the Supplier will assess the patient's competency to self-manage and provide written evidence to the Purchasing Authority via a competency check-list or equivalent. </t>
  </si>
  <si>
    <t>The Supplier and Purchasing Authority will agree appropriate patient training materials prior to service commencement.</t>
  </si>
  <si>
    <t xml:space="preserve">Further to the initial patient suitability and needs assessment, the Supplier is responsible for confirming the patient's suitability for the clinical services and reporting any exceptions. 
 A copy of the completed detailed patient suitability and needs assessment must be  provided to the Purchasing Authority on request.  </t>
  </si>
  <si>
    <t>Please describe the key features of your remote injection training service with respect to the products listed in the commercial schedule. including details of the system(s) used to facilitate it.</t>
  </si>
  <si>
    <t xml:space="preserve">Please describe the key features of your medicines administration service with respect to the products listed in the commercial schedule. </t>
  </si>
  <si>
    <t>Governance Framework and Quality Systems</t>
  </si>
  <si>
    <t xml:space="preserve">Where Services include clinical home visits, Suppliers must have policies on the following and must ensure that all clinical staff providing clinical services involving medication administration are trained and monitored for compliance. 
• Anaphylaxis Management Guidelines 
• Infection Control Manual
• Resuscitation Policy and Guidelines
</t>
  </si>
  <si>
    <t>The Purchasing Authority retains clinical responsibility for the patient's care and their treatment. The Supplier must carry an appropriate duty of care to patients receiving the Services.</t>
  </si>
  <si>
    <t xml:space="preserve">The Purchasing Authority is responsible for ensuring all relevant and appropriate diagnostic tests and other interventions including those specified in the Medicines Homecare Pathway are performed and for monitoring of patient outcomes with respect to efficacy and toxicity. </t>
  </si>
  <si>
    <t>The Supplier will communicate with the Purchasing Authority in the event of any clinically relevant issues that could be reasonably expected to impact on patient safety or continuity of patient treatment, and will work in partnership to minimise additional costs to the Purchasing Authority whilst maintaining patient safety.</t>
  </si>
  <si>
    <t xml:space="preserve">The Purchasing Authority must ensure all their staff involved in the provision of the homecare service have knowledge of clinical governance and be committed to clinical supervision, customer care and resolution of complaints and concerns.
</t>
  </si>
  <si>
    <t xml:space="preserve">The Purchasing Authority will provide appropriate clinical escalation contacts and ensure that an appropriate and suitably qualified clinician be available for the Supplier's staff to contact at all times whilst they are involved in delivery of a clinical intervention. 
</t>
  </si>
  <si>
    <t xml:space="preserve">The Supplier must ensure that their staff know how to escalate clinical concerns and how to contact the clinical escalation contacts for each Purchasing Authority at all times. </t>
  </si>
  <si>
    <t>Complaints &amp; Concerns</t>
  </si>
  <si>
    <t>Suppliers are required to advise the Purchasing Authority as soon as they become aware of any unplanned circumstances which have the potential to have a detrimental effect on the homecare service or compliance with this specification.</t>
  </si>
  <si>
    <t>The Supplier will have contingency plans in place for credible threats including but not limited to vehicle breakdown, adverse weather, pandemic, Cyber attacks, IT system failures and shortfall in the supply of medicines, ancillaries or equipment.
The Authority and the Supplier will work in good faith to manage any stock shortages or other unexpected event in accordance with applicable national guidance and procedures.</t>
  </si>
  <si>
    <t>Training and Competence of all Supplier's staff including non-clinical staff</t>
  </si>
  <si>
    <t>Suppliers must ensure any new staff or staff moving between roles are trained accordingly prior to taking responsibility for delivery of the Service. Where staff are in training, it is anticipated that they will be supervised until they have been formally assessed and deemed competent.</t>
  </si>
  <si>
    <t>Purchase Orders</t>
  </si>
  <si>
    <t>Purchasing of medicines by the Supplier</t>
  </si>
  <si>
    <t>Product and/or medicine provided by manufacturers or wholesalers to the Supplier for the use by patients of the Purchasing Authority under this Agreement are not for resale by the  Supplier to any third party.</t>
  </si>
  <si>
    <t>With reference to the above specification point, please provide key features of current capability to receive or transmit invoices electronically.</t>
  </si>
  <si>
    <t>The Supplier will provide a statement of accounts to the Purchasing Authority on a monthly basis.</t>
  </si>
  <si>
    <t>Digital Solution Requirement</t>
  </si>
  <si>
    <t>Mobile Apps or other applicable Digital Solutions for patients access must be free of charge, without any in-app purchase.</t>
  </si>
  <si>
    <t>Please provide details relating to the person completing this Specification:</t>
  </si>
  <si>
    <t>SUPPLIER NAME:</t>
  </si>
  <si>
    <t>(*) Please ensure Supplier Name is entered correctly; this will then appear at the top of each worksheet</t>
  </si>
  <si>
    <t>Contact name:</t>
  </si>
  <si>
    <t>Job Title:</t>
  </si>
  <si>
    <t>Telephone:</t>
  </si>
  <si>
    <t>Mobile:</t>
  </si>
  <si>
    <t>Email:</t>
  </si>
  <si>
    <t>Appendix 8 - Example of Simplified Homecare Suitability and Needs Assessment</t>
  </si>
  <si>
    <t>DEFINITIONS AND ABBREVIATIONS</t>
  </si>
  <si>
    <t>Abbreviations</t>
  </si>
  <si>
    <t>ABPI</t>
  </si>
  <si>
    <t>Association of the British Pharmaceutical Industry</t>
  </si>
  <si>
    <t>British Generic Manufacturers Association</t>
  </si>
  <si>
    <t xml:space="preserve">CCG </t>
  </si>
  <si>
    <t>Clinical Commissioning Group</t>
  </si>
  <si>
    <t>CMU</t>
  </si>
  <si>
    <t xml:space="preserve">CRG </t>
  </si>
  <si>
    <t>NHS England Clinical Reference Group</t>
  </si>
  <si>
    <t>CPD</t>
  </si>
  <si>
    <t>Continuous Professional Development</t>
  </si>
  <si>
    <t>cGDP</t>
  </si>
  <si>
    <t xml:space="preserve">current Good Distribution Practice guidelines
issued by MHRA.
</t>
  </si>
  <si>
    <t>cGMP</t>
  </si>
  <si>
    <t xml:space="preserve">current Good Manufacturing Practice guidelines
issued by MHRA.
</t>
  </si>
  <si>
    <t>DBS</t>
  </si>
  <si>
    <t>Disclosure and Barring Service</t>
  </si>
  <si>
    <t>DHSC</t>
  </si>
  <si>
    <t>Department of Health and Social Care</t>
  </si>
  <si>
    <t>cGCP</t>
  </si>
  <si>
    <t>current Good Clinical Practice guidelines
issued by MHRA.</t>
  </si>
  <si>
    <t>GPhC</t>
  </si>
  <si>
    <t>General Pharmaceutical Council</t>
  </si>
  <si>
    <t>HCP</t>
  </si>
  <si>
    <t>Health Care Professional</t>
  </si>
  <si>
    <t>Medicines and Healthcare Products Regulatory Agency</t>
  </si>
  <si>
    <t>National Clinical Homecare Association</t>
  </si>
  <si>
    <t>NRLS</t>
  </si>
  <si>
    <t>NHMC</t>
  </si>
  <si>
    <t>National Homecare Medicines Committee</t>
  </si>
  <si>
    <t>NHS</t>
  </si>
  <si>
    <t>National Health Service</t>
  </si>
  <si>
    <t xml:space="preserve">NPSA </t>
  </si>
  <si>
    <t>National Patient Safety Agency</t>
  </si>
  <si>
    <t>PIL</t>
  </si>
  <si>
    <t>Patient Information Leaflet</t>
  </si>
  <si>
    <t>RCN</t>
  </si>
  <si>
    <t>Royal College of Nursing</t>
  </si>
  <si>
    <t>NMC</t>
  </si>
  <si>
    <t>Nursing and Midwifery Council</t>
  </si>
  <si>
    <t>RPS</t>
  </si>
  <si>
    <t>Royal Pharmaceutical Society</t>
  </si>
  <si>
    <t>Definitions</t>
  </si>
  <si>
    <t xml:space="preserve">Adverse Drug Reaction </t>
  </si>
  <si>
    <t>Caldicott principles</t>
  </si>
  <si>
    <t xml:space="preserve">Chief Pharmacist or equivalent </t>
  </si>
  <si>
    <t xml:space="preserve">Clinical Outcome </t>
  </si>
  <si>
    <t xml:space="preserve">an objective measure of the
health, wellbeing or quality of life of a patient following
a clinical intervention.
</t>
  </si>
  <si>
    <t xml:space="preserve">Clinical Responsibility </t>
  </si>
  <si>
    <t xml:space="preserve">responsibility for a particular
aspect of a patient's healthcare.
</t>
  </si>
  <si>
    <t>Clinical Service Protocol</t>
  </si>
  <si>
    <t xml:space="preserve">Clinically Screened </t>
  </si>
  <si>
    <t>Complaint</t>
  </si>
  <si>
    <t xml:space="preserve">Homecare pharmacist </t>
  </si>
  <si>
    <t xml:space="preserve">a pharmacist with appropriate
competence in provision and administration of
homecare services.
</t>
  </si>
  <si>
    <t xml:space="preserve">Homecare team </t>
  </si>
  <si>
    <t xml:space="preserve">multidisciplinary and cross organisational
team involved in the management
and delivery of a homecare service.
</t>
  </si>
  <si>
    <t xml:space="preserve">Marketing Authorisation </t>
  </si>
  <si>
    <t xml:space="preserve">Medication Errors </t>
  </si>
  <si>
    <t>National Clinical Homecare Association (NCHA)</t>
  </si>
  <si>
    <t xml:space="preserve">represents and promotes the patient-led interests of
specific organisations whose primary activity is to provide
medical supplies, support and clinical services to patients
in the community.
</t>
  </si>
  <si>
    <t>Non-clinical Home Visit Protocol</t>
  </si>
  <si>
    <t xml:space="preserve">is the set of
instructions describing a non-clinical activity involving
entry into the patient's home equivalent to a standard
operating procedure for that activity.
</t>
  </si>
  <si>
    <t>Normal Service Hours</t>
  </si>
  <si>
    <t>As specified under each activity e.g. Patient service helpline, delivery, clinical service protocol, home visit protocol.</t>
  </si>
  <si>
    <t>Normal Working Hours</t>
  </si>
  <si>
    <t>As specified in the General Tab for Homecare Administration Staff</t>
  </si>
  <si>
    <t xml:space="preserve">Off label use </t>
  </si>
  <si>
    <t>use of a licensed medicine outside the terms of its marketing authorisation (product licence)</t>
  </si>
  <si>
    <t xml:space="preserve">Out of hours </t>
  </si>
  <si>
    <t>Any time not specified as normal service hours for the relevant activity</t>
  </si>
  <si>
    <t xml:space="preserve">Patient Safety Incidents </t>
  </si>
  <si>
    <t xml:space="preserve">Patient’s home </t>
  </si>
  <si>
    <t xml:space="preserve">the patient’s normal place of residence or other community location.
</t>
  </si>
  <si>
    <t xml:space="preserve">Purchasing Authority </t>
  </si>
  <si>
    <t xml:space="preserve">the Trust or other organisation
that is purchasing the homecare service for its patients.
</t>
  </si>
  <si>
    <t xml:space="preserve">Serious Adverse Drug Reaction </t>
  </si>
  <si>
    <t>Shared Care</t>
  </si>
  <si>
    <t>Specified Medicines Ancillaries and Equipment</t>
  </si>
  <si>
    <t>Any product included in the relevant medicines, ancillary or equipment lists</t>
  </si>
  <si>
    <t>Unspecified Medicines Ancillaries and Equipment</t>
  </si>
  <si>
    <t>Any product not included in the relevant medicines, ancillary or equipment lists</t>
  </si>
  <si>
    <t>Wholesale Dealers Licence</t>
  </si>
  <si>
    <t xml:space="preserve">BGMA </t>
  </si>
  <si>
    <t>DTAC</t>
  </si>
  <si>
    <t>Digital Technical Assessment Criteria as defined by  NHS X - https://www.nhsx.nhs.uk/key-tools-and-info/digital-technology-assessment-criteria-dtac/</t>
  </si>
  <si>
    <t>FHIR</t>
  </si>
  <si>
    <t>Fast Healthcare Interoperability Resources (FHIR) is the global industry standard for passing healthcare data between systems.</t>
  </si>
  <si>
    <t>ICH</t>
  </si>
  <si>
    <t>The International Council for Harmonisation of Technical Requirements for Pharmaceuticals for Human Use https://www.ich.org/ is the organisation that produces guidance on good clinical practice (GCP or cGCP)</t>
  </si>
  <si>
    <t xml:space="preserve">LFPSE </t>
  </si>
  <si>
    <t>Learning From Patient Safety Events (previously called the patient safety incident management system – PSIMS – during development) is replacing the current National Reporting and Learning System (NRLS) and Strategic Executive Information System (StEIS), to offer better support for staff from all health and care sectors.</t>
  </si>
  <si>
    <t>MHRA</t>
  </si>
  <si>
    <t>NCHA</t>
  </si>
  <si>
    <t>NHSX</t>
  </si>
  <si>
    <t>now part of the NHS Transformation Directorate</t>
  </si>
  <si>
    <t>central database of patient safety information held by
the NHS Commissioning Board Special Health Authority
(the NRLS was previously developed by the National
Patient Safety Agency or NPSA).</t>
  </si>
  <si>
    <t>PVG</t>
  </si>
  <si>
    <t>AccessNI</t>
  </si>
  <si>
    <t>Activity Data</t>
  </si>
  <si>
    <t xml:space="preserve">management information dataset pertaining to financial activity (individual line items invoiced by the Supplier) during the reporting period.
</t>
  </si>
  <si>
    <t xml:space="preserve">is a response to a medicinal product that is noxious and unintended effects resulting not only from the authorised use of a medicinal product at normal doses, but also from medication errors and uses outside the terms of the marketing authorisation, including the misuse, off-label use and abuse of the medicinal product. The definition of Adverse Drug Reaction would also normally include incidents of noxious and unintended effects arising from unlicensed use, misuse and abuse of medicines.
</t>
  </si>
  <si>
    <t>Agreement</t>
  </si>
  <si>
    <t>means the framework agreement or contract document(s) including it's terms and conditions.</t>
  </si>
  <si>
    <t>Ancillary List</t>
  </si>
  <si>
    <t>means any document so named and provided with this specification.</t>
  </si>
  <si>
    <t>Authorised Person</t>
  </si>
  <si>
    <t>means an individual with sufficient authority and/or qualification within an organisation to formally represent that organisation.</t>
  </si>
  <si>
    <t>Bank Holiday</t>
  </si>
  <si>
    <t>means the UK nationally recognised Bank Holidays</t>
  </si>
  <si>
    <t>Buffer Stock</t>
  </si>
  <si>
    <t>Business Days</t>
  </si>
  <si>
    <t>Monday - Friday excluding Bank Holidays</t>
  </si>
  <si>
    <t>Call-off Contract</t>
  </si>
  <si>
    <t>means an agreement between the Supplier and the Purchasing Authority in accordance with the terms of an overarching framework agreement.</t>
  </si>
  <si>
    <t>Certification</t>
  </si>
  <si>
    <t xml:space="preserve">means a relevant and auditable guarantee that an action has been undertaken. </t>
  </si>
  <si>
    <t xml:space="preserve">for the purposes of this specification this term is used to describe the senior pharmacist responsible for the provision of professional pharmacy services within the homecare organisation for example the Chief Pharmacist of an NHS Foundation Trust, or the Superintendent Pharmacist in a third party homecare service provider, or the lead Pharmacist in a commissioning organisation.
</t>
  </si>
  <si>
    <t>Clinical Service Pathway</t>
  </si>
  <si>
    <t>is a collection of Clinical Service Protocols and relevant Standard Operating Procedures that together make up the Clinical Service that is expected from the Homecare Service that is being contracted. (would need to include a summary)</t>
  </si>
  <si>
    <t xml:space="preserve">– the Clinical Service Protocol
indicates the actions to be undertaken and the records
to be kept during the provision of a clinical service and
is equivalent to a Standard Operating Procedure for that
clinical element of the service.
Please refer to page 16 and 17 of the "Handbook for Homecare Services in England, May 2014"  
</t>
  </si>
  <si>
    <t xml:space="preserve">Screening using clinical knowledge
and professional judgement, for the purposes of this
handbook the term is also used to indicate the provision
of a 'second pair of eyes check' by a suitably qualified
healthcare professional who has access to the patients
clinical record.
</t>
  </si>
  <si>
    <t xml:space="preserve">As defined in the RPS Homecare handbook appendix 19 </t>
  </si>
  <si>
    <t>Consignment</t>
  </si>
  <si>
    <t>means appropriately packaged Products delivery</t>
  </si>
  <si>
    <t>Contracting Authority</t>
  </si>
  <si>
    <t>the framework agreement owner (as applicable) or organisation letting the contract in the event of a standalone contract.</t>
  </si>
  <si>
    <t>Delivery</t>
  </si>
  <si>
    <t>Delivery to patient’s normal place of residence or other community location.</t>
  </si>
  <si>
    <t>Digital Solutions</t>
  </si>
  <si>
    <t>A series of solution delivered through digital technology to improve the homecare service processes for staff involved and enhance the service experience and treatment outcome for patients. The solutions can be provided for web, desktop, mobile applications and other cloud-based devices/platforms.</t>
  </si>
  <si>
    <t>Equipment List</t>
  </si>
  <si>
    <t>Home</t>
  </si>
  <si>
    <t>means patient's domicile or normal place of residence.</t>
  </si>
  <si>
    <t>Individual Care Plan</t>
  </si>
  <si>
    <t xml:space="preserve">the medicines pathway defined for a specific individual patient giving chosen options from the medicines pathway and additional tests, reviews and services to be provided and any risk control measures or special instructions to be implemented due to the
patient's individual circumstances. Please refer to page 14 of the "Handbook for Homecare Services in England, May 2014"  
</t>
  </si>
  <si>
    <t>Key Performance Indicators (KPI's)</t>
  </si>
  <si>
    <t xml:space="preserve">Key Performance Indicators are quantifiable measurements, agreed to beforehand, that reflect the critical success factors of an organisation.
Please refer to page 24 and 25 of the "Handbook for Homecare Services in England, May 2014"  This refers to Appendix 10.
</t>
  </si>
  <si>
    <t>Management Information</t>
  </si>
  <si>
    <t>regular reports requested by the contracting authority or Purchasing Authority for the purpose of monitoring the performance of the service. Including but not limited to Key Performance Indicators (KPIs) and Activity Data.</t>
  </si>
  <si>
    <t>Manufacturing Licence (MLA)</t>
  </si>
  <si>
    <t>A manufacturing license agreement (MLA) is an agreement between an inventor and a manufacturer. The agreement allows a third party to produce and use the inventor's product for payment in royalties or a specific lump sum. There are no specific regulations regarding MLAs.</t>
  </si>
  <si>
    <t xml:space="preserve">Medicinal products must be the subject of a marketing authorisation (MA) from the MHRA before being placed on the market, unless they are exempt (see Unlicensed Medicines). Medicines with a MA carry a PLGB number. Licensed medicines manufactured prior to EU exit may bear a EU or PL number.   </t>
  </si>
  <si>
    <t xml:space="preserve">any Patient Safety Incident where there has been an error in the process of prescribing, preparing, dispensing, administering, monitoring or providing advice on medicines. These Patient Safety Incidents can be divided into two categories; errors of commission or errors of omission. The former include, for example, wrong medicine or wrong dose. The latter include, for example, omitted dose or a failure to monitor, such as international normalised ratio for anticoagulant therapy. The definition of medication errors would also normally include Patient Safety Incidents arising from unlicensed use, misuse and abuse of medicines.
</t>
  </si>
  <si>
    <t xml:space="preserve">Medicines Homecare Pathway </t>
  </si>
  <si>
    <t xml:space="preserve">the expected treatment to be provided within the homecare service including diagnosis, referral, dosage routes and frequencies, routine tests, decision points, treatment end points and interventions and service options available at the different stages of the medicines pathway.   
Please refer to the "Handbook for Homecare Services in England, May 2014", and the example at Appendix 6.
</t>
  </si>
  <si>
    <t>Parties</t>
  </si>
  <si>
    <t>relates to the collective of the Supplier, Contracting Authority and Purchasing Authority to the extent relevant and applicable to the specific context.</t>
  </si>
  <si>
    <t>Patient</t>
  </si>
  <si>
    <t>means the individual receiving the homecare service and/or as applicable their carer or parent/guardian.</t>
  </si>
  <si>
    <t xml:space="preserve">NRLS defines Patient Safety
Incidents as any unintended or unexpected incident which could have, or did, lead to harm for one or more patients receiving NHS-funded healthcare. For the purposes of this specification, this definition is extended to also cover non-NHS funded healthcare received as part of homecare services in England.
</t>
  </si>
  <si>
    <t>Pick-up</t>
  </si>
  <si>
    <t>Collection of Products supplied by the Supplier from specific controlled collection sites.</t>
  </si>
  <si>
    <t>Prescription</t>
  </si>
  <si>
    <t>means any document so named and compliant with requirements set out in law.</t>
  </si>
  <si>
    <t>Product List</t>
  </si>
  <si>
    <t>Products</t>
  </si>
  <si>
    <t>means any one, or combination of, medicines, ancillaries and equipment supplied to the Patient by the Supplier.</t>
  </si>
  <si>
    <t xml:space="preserve">an adverse drug
reaction that is fatal, life-threatening, disabling, incapacitating, result in congenital abnormalities; and results in or prolong hospitalisation.
</t>
  </si>
  <si>
    <t>Service Activation including service re-activation</t>
  </si>
  <si>
    <t>means the point at which all valid registration details have been received by the Supplier and first attempt to contact the patient to make the supply of Products is complete</t>
  </si>
  <si>
    <t>Service Level Agreement</t>
  </si>
  <si>
    <t xml:space="preserve">Service Level Summary </t>
  </si>
  <si>
    <t xml:space="preserve">document outlining the services and service levels a Supplier has agreed to provide for a purchasing authority during a formal tender process. This document is for information only and does not form part of the contractual relationship between the parties.
</t>
  </si>
  <si>
    <t>Services</t>
  </si>
  <si>
    <t>means the services outlined in this specification including non-clinical and clinical.</t>
  </si>
  <si>
    <t xml:space="preserve">for the purposes of this specification this term is used to describe the joint participation of multiple organisations in the planned delivery of care for patients informed by an enhanced information exchange over and above routine discharge and referral letters. The lead  healthcare professional with clinical responsibility for the patient is defined, normally within the Individual Patient Care Plan, and understood by each  healthcare professional involved in the provision of the shared care. Each healthcare professional involved in delivering the care has a professional duty of care to the patient. This involves taking responsibility for their own actions, ensuring relevant information arising from their actions is shared with other healthcare professionals involved in the patient’s care, and ensuring they have access to relevant clinical information shared by other  healthcare professionals and using that information to inform their professional decisions about the patient’s care.
</t>
  </si>
  <si>
    <t>Socially Clean</t>
  </si>
  <si>
    <t>clean to a socially acceptable standard for personal hygiene purposes but not disinfected nor sterilised.</t>
  </si>
  <si>
    <t>Supplier</t>
  </si>
  <si>
    <t xml:space="preserve">the primary contractor who enters into an agreement with the purchasing authority to supply goods and/or services.
</t>
  </si>
  <si>
    <t>Unlicensed medicine (Specials)</t>
  </si>
  <si>
    <t xml:space="preserve">Medicines that are exempt from the requirement to hold a marketing authorisation under Regulation 167 of the Human Medicines Regulations 2012 are referred to as Specials. The manufacturer or assembler of Specials must hold a Manufacturer’s “Specials” Licence granted by the MHRA.
https://www.gov.uk/government/publications/supply-unlicensed-medicinal-products-specials </t>
  </si>
  <si>
    <t xml:space="preserve">Any company or individual wishing to wholesale deal (defined as selling, supplying or procuring to anyone other than the end-user) medicinal products within GB must hold a wholesale dealer's licence (WDA(H)). </t>
  </si>
  <si>
    <t xml:space="preserve">Instructions for completing </t>
  </si>
  <si>
    <t>5a_5.4</t>
  </si>
  <si>
    <t>Specification Compliance or Adjudication</t>
  </si>
  <si>
    <t>Weighting</t>
  </si>
  <si>
    <t>Section / Event</t>
  </si>
  <si>
    <t>Sub Criteria</t>
  </si>
  <si>
    <t>Sub-criteria, i.e. line by line detail and weighting for is contained within Document 5 - Specification.</t>
  </si>
  <si>
    <t>Prescribing and Dispensing</t>
  </si>
  <si>
    <t>Equipment and Ancills</t>
  </si>
  <si>
    <t>Governance</t>
  </si>
  <si>
    <t>Pricing</t>
  </si>
  <si>
    <t>Total:</t>
  </si>
  <si>
    <t>Digital</t>
  </si>
  <si>
    <t xml:space="preserve">Net Zero &amp; Social Value </t>
  </si>
  <si>
    <t xml:space="preserve">Do  you comply with Specification?  Paragraph by paragraph </t>
  </si>
  <si>
    <t>Contractor's Answer (or file reference to separate document with answer / requested documentation)</t>
  </si>
  <si>
    <t>Adjudication of Contractors Response</t>
  </si>
  <si>
    <t>Adjudication Score</t>
  </si>
  <si>
    <t>Weighted Adjudication Result</t>
  </si>
  <si>
    <t>% Weighted Adjudication Result</t>
  </si>
  <si>
    <t>Maximum Adjudication Score</t>
  </si>
  <si>
    <t>Maximum possible Score for this item</t>
  </si>
  <si>
    <t>Max % score for individual section</t>
  </si>
  <si>
    <t>Max % score for entire offer</t>
  </si>
  <si>
    <t>(HIDE)</t>
  </si>
  <si>
    <t xml:space="preserve">Overall Score </t>
  </si>
  <si>
    <t xml:space="preserve">Calculation of  percentage of  positive compliance responses  </t>
  </si>
  <si>
    <t>N/A</t>
  </si>
  <si>
    <t>% Score for entire offer</t>
  </si>
  <si>
    <t>Yes</t>
  </si>
  <si>
    <t>5a_2.1c</t>
  </si>
  <si>
    <t>5a_1.1s</t>
  </si>
  <si>
    <t>5a_1.2s</t>
  </si>
  <si>
    <t>5a_1.3s</t>
  </si>
  <si>
    <t>5a_1.5s</t>
  </si>
  <si>
    <t>5a_2.2s</t>
  </si>
  <si>
    <t>5a_3.1s</t>
  </si>
  <si>
    <t>5a_3.2s</t>
  </si>
  <si>
    <t>5a_3.3s</t>
  </si>
  <si>
    <t>5a_3.4s</t>
  </si>
  <si>
    <t>5a_3.5s</t>
  </si>
  <si>
    <t>5a_3.7s</t>
  </si>
  <si>
    <t>5a_4.1s</t>
  </si>
  <si>
    <t>5a_4.2s</t>
  </si>
  <si>
    <t>5a_4.4s</t>
  </si>
  <si>
    <t>5a_4.5s</t>
  </si>
  <si>
    <t>5a_5.1s</t>
  </si>
  <si>
    <t>5a_5.2s</t>
  </si>
  <si>
    <t>5a_5.3s</t>
  </si>
  <si>
    <t>5a_5.6s</t>
  </si>
  <si>
    <t>5a_5.7s</t>
  </si>
  <si>
    <t>5a_6.1s</t>
  </si>
  <si>
    <t>5a_6.2s</t>
  </si>
  <si>
    <t>5a_6.3s</t>
  </si>
  <si>
    <t>5a_7.1s</t>
  </si>
  <si>
    <t>5a_7.3s</t>
  </si>
  <si>
    <t>5a_8.1s</t>
  </si>
  <si>
    <t>5a_8.2s</t>
  </si>
  <si>
    <t>5a_9.1s</t>
  </si>
  <si>
    <t>5a_9.3s</t>
  </si>
  <si>
    <t>5a_9.4s</t>
  </si>
  <si>
    <t>5a_9.5s</t>
  </si>
  <si>
    <t>5a_10.1s</t>
  </si>
  <si>
    <t>5a_10.2s</t>
  </si>
  <si>
    <t>5a_10.5s</t>
  </si>
  <si>
    <t>5a_11.1s</t>
  </si>
  <si>
    <t>5a_11.2s</t>
  </si>
  <si>
    <t>5c_1.1s</t>
  </si>
  <si>
    <t>5c_1.2s</t>
  </si>
  <si>
    <t>5c_1.3s</t>
  </si>
  <si>
    <t>5c_1.5s</t>
  </si>
  <si>
    <t>5c_2.1s</t>
  </si>
  <si>
    <t>5c_2.2s</t>
  </si>
  <si>
    <t>5c_2.3s</t>
  </si>
  <si>
    <t>5c_3.1s</t>
  </si>
  <si>
    <t>5c_3.5s</t>
  </si>
  <si>
    <t>5c_3.6s</t>
  </si>
  <si>
    <t>5c_5.1s</t>
  </si>
  <si>
    <t>5d_1.1s</t>
  </si>
  <si>
    <t>5d_1.2s</t>
  </si>
  <si>
    <t>5d_2.1s</t>
  </si>
  <si>
    <t>5d_2.2s</t>
  </si>
  <si>
    <t>5d_2.4s</t>
  </si>
  <si>
    <t>5e_1.1s</t>
  </si>
  <si>
    <t>5e_1.2s</t>
  </si>
  <si>
    <t>5e_1.3s</t>
  </si>
  <si>
    <t>5e_1.4s</t>
  </si>
  <si>
    <t>5e_1.5s</t>
  </si>
  <si>
    <t>5e_1.6s</t>
  </si>
  <si>
    <t>5e_1.7s</t>
  </si>
  <si>
    <t>5e_2.1s</t>
  </si>
  <si>
    <t>5e_2.2s</t>
  </si>
  <si>
    <t>5e_3.1s</t>
  </si>
  <si>
    <t>5e_3.2s</t>
  </si>
  <si>
    <t>5e_3.4s</t>
  </si>
  <si>
    <t>5e_3.5s</t>
  </si>
  <si>
    <t>5e_3.6s</t>
  </si>
  <si>
    <t>5e_3.7s</t>
  </si>
  <si>
    <t>5e_3.8s</t>
  </si>
  <si>
    <t>5e_3.9s</t>
  </si>
  <si>
    <t>5b_1.3s</t>
  </si>
  <si>
    <t>All deliveries must be made under appropriately controlled conditions to suit the nature of the Products being delivered.
Suitable delivery methods include
- via suitably trained and competent homecare delivery drivers (Note: this is essential if the driver enters the patient's home as a standard element of the homecare service)
- specialist pharmaceutical delivery network holding an MHRA Wholesale Dealer's Licence
- vehicles with validated temperature controlled chamber(s) or validated cold chain packaging (for more information see Cold Chain tab)
- via a healthcare professional as part of the clinical service.
Delivery networks which minimise the risk of product loss and provide audit trail of pharmaceutical storage conditions being maintained throughout are preferred.
Alternative delivery methods may be agreed in advance with the Purchasing Authority - See "General tab - Change Management"</t>
  </si>
  <si>
    <t xml:space="preserve">Sub-criteria, i.e. line by line detail and weighting for is contained within Document 5 - Specification.Tab must Have 10% of the marks </t>
  </si>
  <si>
    <t>The Purchasing Authority will provide the patient information of the service prior to referral to the Supplier 
The Supplier will make the 1st attempt to contact the patient within 5 working days of receipt of valid registration and prescription. The Supplier will provide patient information in accordance with the specified service and the data protection protocol no later than the first delivery. 
Any patient information provided to patients by either party will be subject to change control provisions within this specification.</t>
  </si>
  <si>
    <t>5a_9.2c</t>
  </si>
  <si>
    <t xml:space="preserve">The Supplier must ensure that all product and/or medicine are stored, transported and delivered in a clean condition. </t>
  </si>
  <si>
    <t xml:space="preserve">The Supplier must have a process for accepting patients for the clinical service, assigning the appropriate healthcare professional and assurance of continuity and consistency of patient care.
</t>
  </si>
  <si>
    <t>Specification Item</t>
  </si>
  <si>
    <t>The Supplier will use all reasonable endeavours to source all unspecified medicines, ancillaries and equipment at cost effective prices and any mark-up applied by the Supplier must be proportional to the additional costs incurred by the Supplier in sourcing those products.</t>
  </si>
  <si>
    <t>5a_1.4s</t>
  </si>
  <si>
    <t>5a_4.3s</t>
  </si>
  <si>
    <t>5a_4.4aq</t>
  </si>
  <si>
    <t>5a_6.4s</t>
  </si>
  <si>
    <t>5a_7.1aq</t>
  </si>
  <si>
    <t>5a_7.2s</t>
  </si>
  <si>
    <t>5a_10.4s</t>
  </si>
  <si>
    <t>5c_1.5aq</t>
  </si>
  <si>
    <t>5c_2.3aq</t>
  </si>
  <si>
    <t>5c_3.1aq</t>
  </si>
  <si>
    <t>5c_3.2s</t>
  </si>
  <si>
    <t>5c_3.4s</t>
  </si>
  <si>
    <t>5c_5.1aq</t>
  </si>
  <si>
    <t>Safety stock of ancillaries, medicines and equipment held in home as backup for emergency use.</t>
  </si>
  <si>
    <t xml:space="preserve">Principles for sharing of patient information.  Caldicott review: information governance in the health and care system - a report published by Department of Health 26 April 2013.  Following a request from the Secretary of State for Health, Dame Fiona Caldicott carried out this independent review of information sharing to ensure that there is an appropriate balance between the protection of patient information and the use and sharing of information to improve patient care.
</t>
  </si>
  <si>
    <t>Account Manager/Sales Contact (Main contact)</t>
  </si>
  <si>
    <t>Account Manager/Sales Contact (Deputy)</t>
  </si>
  <si>
    <t>Name</t>
  </si>
  <si>
    <t>Address</t>
  </si>
  <si>
    <t>Postcode</t>
  </si>
  <si>
    <t>Telephone</t>
  </si>
  <si>
    <t>Mobile</t>
  </si>
  <si>
    <t>Email</t>
  </si>
  <si>
    <t xml:space="preserve">Address for Purchase orders </t>
  </si>
  <si>
    <t>Queries on referrals</t>
  </si>
  <si>
    <t>Customer services contact (primary contact)</t>
  </si>
  <si>
    <t>Contact for Pharmacy</t>
  </si>
  <si>
    <t xml:space="preserve">Performance Monitoring </t>
  </si>
  <si>
    <t>Finance invoice queries</t>
  </si>
  <si>
    <t xml:space="preserve">Emergency/ Out of Hours </t>
  </si>
  <si>
    <t>Complaints and adverse incidents</t>
  </si>
  <si>
    <t xml:space="preserve">Contractual Queries </t>
  </si>
  <si>
    <t>Key Performance Indicators (KPI data) / Management Information (MI data)</t>
  </si>
  <si>
    <t>National Nursing Leads</t>
  </si>
  <si>
    <t>Regional Nursing Leads</t>
  </si>
  <si>
    <t>5c_3.2aq</t>
  </si>
  <si>
    <t>5c_3.3s</t>
  </si>
  <si>
    <t>5c_4.1s</t>
  </si>
  <si>
    <t>5c_4.2s</t>
  </si>
  <si>
    <r>
      <rPr>
        <sz val="11"/>
        <rFont val="Arial"/>
        <family val="2"/>
      </rPr>
      <t>In addition to the Section on confidentiality in the</t>
    </r>
    <r>
      <rPr>
        <i/>
        <sz val="11"/>
        <rFont val="Arial"/>
        <family val="2"/>
      </rPr>
      <t xml:space="preserve"> </t>
    </r>
    <r>
      <rPr>
        <sz val="11"/>
        <rFont val="Arial"/>
        <family val="2"/>
      </rPr>
      <t>Agreement,</t>
    </r>
    <r>
      <rPr>
        <i/>
        <sz val="11"/>
        <rFont val="Arial"/>
        <family val="2"/>
      </rPr>
      <t xml:space="preserve"> </t>
    </r>
    <r>
      <rPr>
        <sz val="11"/>
        <rFont val="Arial"/>
        <family val="2"/>
      </rPr>
      <t xml:space="preserve">where the Supplier is given access to NHS contract price information from the Purchasing Authority in order to procure medicines on behalf of the NHS, this information is commercially confidential. Suppliers will not pass prices on to any third party including other companies within their group without the express permission of the Purchasing Authority.
</t>
    </r>
  </si>
  <si>
    <r>
      <t>The Purchasing Authority will pay in accordance with the payment terms set out in NHS T&amp;C's Schedule 2 general terms and conditions of the Agreement.</t>
    </r>
    <r>
      <rPr>
        <sz val="11"/>
        <color rgb="FFFF0000"/>
        <rFont val="Arial"/>
        <family val="2"/>
      </rPr>
      <t xml:space="preserve"> </t>
    </r>
  </si>
  <si>
    <t>% Score for individual section</t>
  </si>
  <si>
    <t>Debrief feedback to Supplier (for minimum or below minimum) or non compliance</t>
  </si>
  <si>
    <t>Hyperlinks</t>
  </si>
  <si>
    <t>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t>
  </si>
  <si>
    <t>Suppliers will work in partnership with the Purchasing Authority to ensure:
- Patient safety
- Best possible clinical outcomes
- Patient satisfaction
- Minimal additional costs to the Purchasing Authority as a publicly funded body.
As well as that prescribed treatments are delivered in accordance with:
- the Medicines Homecare Pathway
- Individual Patient Care Plan and Equality and Diversity policy if special needs have been identified
- any written instructions from the clinician responsible for the patient's treatment.</t>
  </si>
  <si>
    <t xml:space="preserve">The Supplier will work as a sub contractor to the Purchasing Authority and will work together in partnership to ensure patient safety, patient satisfaction and best possible clinical outcomes and to minimise any additional costs to the Purchasing Authority. This will include adhering to the nursing and additional services acceptable to deliver within the cost envelope.  </t>
  </si>
  <si>
    <t xml:space="preserve">The Supplier will provide adequate facilities and resources to provide the services to the level described within this specification. There must also be an ongoing commitment to increasing the ability to provide the service as required in a timely manner. Contingency planning is covered within the Governance Section. The Supplier should not provide an enhanced level of service outwith that stated within the framework to any Purchasing Authority or individual patient. </t>
  </si>
  <si>
    <t>The Supplier should demonstrate that they have plans for on-going expansion in order to cover the future needs of the service.</t>
  </si>
  <si>
    <t>5a_1.6s</t>
  </si>
  <si>
    <t>5a_1.7s</t>
  </si>
  <si>
    <t>The frequency of deliveries depends on the stability of PN product. PN stability usually enables a 2 weekly delivery but could be monthly for individual patients. If a delivery is required more than 2 weekly the Supplier will be notified by the Purchasing Authority based on the PN stability data or exceptional circumstances.</t>
  </si>
  <si>
    <t>With reference to the Specification Point above, please provide details of all sub-contractors intended to support this contract, and evidence of your assurance that they will meet the requirements of this specification.</t>
  </si>
  <si>
    <t xml:space="preserve">The Supplier has understanding and experience of providing home parenteral nutrition homecare services either in the UK or abroad. If there is no current experience, the Supplier must explain how they will go about setting up this service. 
</t>
  </si>
  <si>
    <t xml:space="preserve">With reference to the Specification Point above, please provide details of your understanding / experience.
</t>
  </si>
  <si>
    <t xml:space="preserve">The Supplier will represent accurately and honestly their capability to deliver a homecare service at all times during the tendering process and throughout the life of the contract. They should also represent their capacity for compounding, delivery and nursing to all NHS England designated Integrated Care Boards (ICB's) . </t>
  </si>
  <si>
    <t xml:space="preserve">The Supplier must communicate in writing to the Purchasing Authority's Chief Pharmacist, Patient's Lead Medical Clinician and Homecare Lead/s within 24 hours if it is unable to fulfil any contracted or otherwise agreed duties.  </t>
  </si>
  <si>
    <t>5a_1.7aq</t>
  </si>
  <si>
    <t>5a_1.8s</t>
  </si>
  <si>
    <t>5a_1.9s</t>
  </si>
  <si>
    <t>5a_1.10s</t>
  </si>
  <si>
    <t>5a_1.10aq</t>
  </si>
  <si>
    <t>5a_1.11s</t>
  </si>
  <si>
    <t>5a_1.11aq</t>
  </si>
  <si>
    <t>5a_1.12s</t>
  </si>
  <si>
    <t>5a_1.13s</t>
  </si>
  <si>
    <t>National framework agreement for the supply of the home parenteral nutrition &amp; intravenous fluid support for patients with severe intestinal failure.
Offer reference number: CM/MSR/17/5554
Period of contract: 1st April 2024 to 31st March 2026 with an option to extend for up to a further 24 months</t>
  </si>
  <si>
    <t>CM/MSR/17/5554 - National framework agreement for the supply of the home parenteral nutrition &amp; intravenous fluid support for patients with severe intestinal failure</t>
  </si>
  <si>
    <t xml:space="preserve">An agent of the Purchasing or Contracting Authority may carry out a Quality Audit of the Supplier's facilities and processes to satisfy itself that the Supplier is complying with the relevant regulations and quality guidelines stated in this specification. Auditors may include a Quality Assurance or Production Pharmacist or other authorised officer from the Purchasing or Contracting  Authority or other NHS body. The Supplier will be given an opportunity to respond to any issues raised by a Quality Audit. A Summary of results of Quality Audits including the Supplier's responses may be shared with other relevant NHS Contracting Authorities. 
</t>
  </si>
  <si>
    <t>The Supplier will submit CQC reports upon request.</t>
  </si>
  <si>
    <t>5a_2.3s</t>
  </si>
  <si>
    <t>5a_2.4s</t>
  </si>
  <si>
    <t>5a_3.6c</t>
  </si>
  <si>
    <t>5a_3.8s</t>
  </si>
  <si>
    <t>5a_3.9s</t>
  </si>
  <si>
    <t>5a_3.8aq</t>
  </si>
  <si>
    <t>5a_3.9aq</t>
  </si>
  <si>
    <t>5a_3.10s</t>
  </si>
  <si>
    <t>5a_3.10aq</t>
  </si>
  <si>
    <t>5a_3.11s</t>
  </si>
  <si>
    <t>5a_3.12s</t>
  </si>
  <si>
    <t>5a_3.13s</t>
  </si>
  <si>
    <t>The Supplier will provide the patient with information about the homecare service, a patient information leaflet, and an explanation of use of their personal data in accordance with the Data Protection Protocol.</t>
  </si>
  <si>
    <t xml:space="preserve">Patient selection is the responsibility of the Purchasing Authority. An initial patient suitability and needs assessment will be carried out by a competent member of staff appointed by the Purchasing Authority. The Purchasing Authority will explain the patient's responsibilities and confirm the patient’s motivation and suitability for the homecare service. This will include appropriate assessment of the patient’s home environment or other location where the services will be delivered and identify any special needs in an individual patient care plan.
</t>
  </si>
  <si>
    <t xml:space="preserve">The Supplier should liaise with the Purchasing Authority to confirm who will carry out an assessment of the patient’s home environment or other location where the services will be delivered. The visit is undertaken to identify any special needs relating to the home environment and captured in an individual patient care plan and should be carried out within 3 days of receiving the registration forms. This completed assessment must be shared between the Purchasing Authority or the Supplier. Any issues or additional special needs identified by the Supplier must be notified to the Purchasing Authority within 2 working days. 
The pre-discharge hospital visit by the Supplier, will review the patient needs assessment and  should be undertaken within 3 working days of receipt of registration documents. 
If the Supplier becomes aware of any significant changes in the patient's home circumstances this information must be reported in writing to the Purchasing Authority's Chief Pharmacist, Patient's Lead Medical Clinician and Homecare Lead/s within 24 hours.  </t>
  </si>
  <si>
    <t xml:space="preserve">With reference to the Specification Point above, please certify that your process complies and you will provide an example of this upon request. </t>
  </si>
  <si>
    <t xml:space="preserve">The Supplier must have processes in place to ensure the Purchasing Authority's Chief Pharmacist, Patient's Lead Medical Clinician and Homecare Lead/s are informed in writing at least 48 hours before the agreed service activation date of any issue preventing the service activation for a patient on the confirmed activation date.
</t>
  </si>
  <si>
    <t xml:space="preserve">The Purchasing Authority will complete and securely transmit to the Supplier an initial prescription for medicines, ancillaries and equipment  as required for the first treatment period, plus a specified quantity of buffer stock and its associated purchase order.
</t>
  </si>
  <si>
    <t xml:space="preserve">Training of Patients to self-administer medicines will be the responsibility of the Purchasing Authority unless specified as a Clinical Service to be provided by the Supplier (see Clinical Service tab and Home visit tab), or as detailed in the agreed Individual Patient Care Plan.
</t>
  </si>
  <si>
    <t xml:space="preserve">Communication with the patient should be initiated by the Supplier only as needed to deliver the homecare service. All contact between the Supplier and the patient must be logged with a full audit trail and made available to the Purchasing Authority upon request. The Supplier must ensure robust communication processes are in place to support the provision of the homecare service. </t>
  </si>
  <si>
    <t xml:space="preserve">The Supplier is responsible for providing each patient with a homecare service "welcome pack" prior to the patient going home or on installation of the service. The welcome pack needs to consider the needs of the following users;
Adult patients
Paediatric patients and parents
Adolescents transitioning from paediatric to adult services  </t>
  </si>
  <si>
    <t xml:space="preserve">The homecare service "welcome pack’ will detail useful and helpful information for patients of all ages and carers, this should include: 
• National HPN Patient Charter
• Welcome to the service, include wording advising patients all services are funded by the NHS
• Outline of the service and what they will receive. This should cover delivery information and stock control arrangements including arrangements for unused medicines
• The roles of any of the Supplier's staff they will encounter during the service
• Therapy information – description of service, deliveries, equipment, visits and their responsibilities as appropriate to their Medicine Pathway (Appendix B)
• How to handle, store and monitor the temperature of medicines using equipment provided. 
• How to access patient support services provided
• Patient Services opening hours, out of hours and emergency contacts
• Who to contact if... e.g. running short of medicines or ancillaries 
• What to do if... e.g. clinical adverse event occurs, equipment fails
• How their confidentiality will be maintained and personal data used
• How to complain about the homecare service
• Travel Service
• Waste disposal e.g. sharps etc.
• Provide an opportunity for a patient to request a nominated alternative address agreed by the Purchasing Authority 
• Should a patient and/or carer not be fluent in English, information should be provided in their own language. Where appropriate this should also be available in pictorial format, and large print. Patient information is to be provided in a range of available languages to meet patients of all ages needs.
</t>
  </si>
  <si>
    <t xml:space="preserve">With reference to the Specification Point above, please certify that your welcome pack complies and clearly demonstrates it covers the needs of patients of all ages and you will provide an example of your welcome pack patient information upon request. 
</t>
  </si>
  <si>
    <t xml:space="preserve">The Supplier will provide general details of the travel service that may be available within patient "welcome packs". This will include:
• Instructions regarding how patients are responsible for working jointly with Suppliers and Purchasing Authorities to make arrangements for travel, including a pre-travel patient action check-list
• Advice regarding any travel destinations where there are known restrictions or difficulties
• Details of notice period required by the Supplier of travel plans
• Advice on packaging HPN, medicines and ancillaries for transportation
</t>
  </si>
  <si>
    <t xml:space="preserve">With reference to the Specification Point above, please certify that your pre-travel patient action check-list complies and you will provide an example on request.
</t>
  </si>
  <si>
    <t xml:space="preserve">Suppliers must seek consent from the Purchasing Authority, patients/carers or other authorised representative before sending any promotional material, circulars or questionnaires to patients, relatives or GPs. Any material sent to the patient must not contain any visible information which could identify them as a home parenteral support patient.
</t>
  </si>
  <si>
    <t xml:space="preserve">Patient Services telephone helpline to be provided.  The minimum requirements are;
• Available between 08:00hrs and 18:00hrs weekdays and 09:00 to 12:00 on Saturdays with answer phone outside those hours
• Freephone number  (from landline.)
• Alternative Freephone phone number for Mobiles to call (if it's not the same as the landline number)
• Secure e-mail for exchange of patient identifiable information for example nhs.net
• Working hours telephone calls must be answered within 3 minutes
• Messages left on the Supplier's answered machine should be responded to by 10am on the next working day
The Supplier will provide contact details to patients for out of hours assistance and should make patients aware of free Apps they can download which gives free mobile access to an 0800 number.
</t>
  </si>
  <si>
    <t>5a_4.5aq</t>
  </si>
  <si>
    <t>5a_4.6s</t>
  </si>
  <si>
    <t>5a_4.7s</t>
  </si>
  <si>
    <t>5a_4.7aq</t>
  </si>
  <si>
    <t>5a_4.8s</t>
  </si>
  <si>
    <t>5a_4.9s</t>
  </si>
  <si>
    <t xml:space="preserve">Communication / information in relation to the homecare service will be in English. Should a patient and/or carer not be fluent in English, information will be provided in their own language. Where appropriate this must also be available in pictorial format, and large print. 
</t>
  </si>
  <si>
    <t>5a_5.4s</t>
  </si>
  <si>
    <t>5a_5.5s</t>
  </si>
  <si>
    <t xml:space="preserve">Subject to the consent of patient or carer, Supplier's staff must undertake a stock check of medicines, ancillaries and equipment in the patients home (or location of service provision) at the time of nurse visits or at the request of the Purchasing Authority. Or, in the case of self administering patients, must be completed as a minimum 3 monthly at the time of medication deliveries, by the delivery driver.
Evidence of suspected over or under use must be reported in writing to the Purchasing Authority's Chief Pharmacist, Patient's Lead Medical Clinician and Homecare Lead/s within 2 working days.  
</t>
  </si>
  <si>
    <t>Where the integrity of the product is compromised due to patient error, the Supplier will be responsible for stock replenishment within a timescale that ensures the patient has the required product to continue treatment. As this will carry an extra charge to the Purchasing Authority, the Supplier should inform and get authorisation from the Purchasing Authority. The timescale for this is dependant on the clinical status of the patient and should be discussed with the Purchasing Authority to formulate a plan of action by the Supplier and the Purchasing Authority.</t>
  </si>
  <si>
    <t>The Supplier will be responsible for the safe disposal of the patient’s clinical waste generated through the provision of the Service at intervals agreed with the Purchasing Authority and will provide approved sharps disposal boxes and appropriate clinical waste containers. All current UK law and regulations on clinical waste must be adhered to by the Supplier including the collection, transportation and disposal of clinical waste.</t>
  </si>
  <si>
    <t>It is preferable that all collections of returned items are made at the same time as a scheduled product delivery. If the collection is not taking place at the same time as the delivery, the Supplier must agree a convenient collection time with the patient or carer.</t>
  </si>
  <si>
    <t>5a_6.2aq</t>
  </si>
  <si>
    <t>5a_6.4aq</t>
  </si>
  <si>
    <t>5a_6.5s</t>
  </si>
  <si>
    <t xml:space="preserve">The travel service to be provided by the Supplier should include:
• Delivery of the product and ancillaries to a mainland UK destination, this can include ports and airports.
• Provision of packaging to ensure cold chain where appropriate.
• Provision of letters of travel, explaining what the medication is. These should be translated into the language of the destination where possible.
• Nursing where there is a Supplier nursing team available and it has capacity to take on the extra patients with no extra cost to the Purchasing Authority.
• Provision of a maximum / minimum thermometer while a domestic fridge is being used.
• Collection of waste (UK only).
The travel service should not include:
• Transportation of feed or ancillaries to destinations abroad.
• Compounding of PN abroad.
• Delivery and collection of a refrigerator.
</t>
  </si>
  <si>
    <t>With reference to the above specification point, please provide details of this service to patients, when they are on holiday or travel away from home in the UK, will be managed.</t>
  </si>
  <si>
    <t>Suppliers may be asked to deliver to different UK addresses including hospital-arranged accommodation prior to or following procedure and in term time compared to holiday time. e.g.: students with home and term time addresses.</t>
  </si>
  <si>
    <t>Patient Information will advise that Patients are required to provide at least 6 weeks notice of travel plans within the UK in order that the Supplier can make necessary arrangements for service delivery. 
If patients are planning to travel abroad, and notify the Supplier, the Supplier must notify the Purchasing Authority at least 6 weeks in advance of the departure date.  Arrangements to administer the therapy whilst abroad are the responsibility of the specialist nursing team at the referring hospital. The Supplier may be asked to supply letters for international travel or to arrange cold chain deliveries in some circumstances (translated into other languages as required). They may also be asked to provide advice/assistance with the packaging of drug for transportation or to deliver to UK airports and ports on request.
Any holiday services that include provision of clinical services in alternative locations must be subject to a Suitability and Needs Assessment and arranged with the full knowledge and support of the clinical team responsible for the patients treatment. 
The patient is responsible for obtaining appropriate medical insurance which will allow them to obtain appropriate medical advice and treatment locally and to cover any unplanned events. The Supplier may be contacted to provide assistance, however there is no responsibility to get medicines or ancillaries to the patient should the patient not be able to return home as planned.</t>
  </si>
  <si>
    <t>The Supplier must have processes in place to manage amendment, interruption or cessation of the homecare service for an individual patient on notification from the Purchasing Authority. The Purchasing Authority may request the Supplier to collect medicines, ancillaries and equipment and dispose or recycle them as appropriate. In the event of a patient’s death the process described will be carried out with particular sensitivity at a time convenient to the patient’s family or carer.
If the Supplier is unable to retrieve the equipment within 10 working days then they must communicate in writing with the Purchasing Authority's Chief Pharmacist, Patient's Lead Medical Clinician and Homecare Lead/s within 48 hours.</t>
  </si>
  <si>
    <t xml:space="preserve">The Supplier will ensure that records of all sales and prices for patients within this tender are provided monthly electronically to the nominated person at the Purchasing Authority and the Contracting Authority. This will include data for each patient, as well as consolidated volumes for individual medicines and expenditure, by the Purchasing Authority. 
Medicine usage should be presented in an Excel spreadsheet format showing individual drugs both monthly and as an accumulated total with references to medicines supplied. Separate reports are required for adults and paediatrics.
The Supplier must meet with the Purchasing Authority as a minimum every 3 months where the Key Performance Indicators (KPIs) will be reviewed. Monthly KPI reports will adhere to the nationally agreed template. Monthly KPI reports should be completed and sent to the Purchasing Authority and the Contracting Authority for the previous calendar month by the 10th calendar day of the next calendar month. 
          </t>
  </si>
  <si>
    <t>The Supplier will comply with all reasonable requests by CMU, the Purchasing Authority, the Contracting Authority, Integrated Care Boards and NHS England (or any future organisations they become part of) for management data to be provided in respect of the products and services supplied under this framework. This information is to be provided within 10 working days for ad hoc requests or at a time agreed between the parties.</t>
  </si>
  <si>
    <t xml:space="preserve">A patient satisfaction questionnaire will be undertaken annually by the Purchasing Authority. The purpose of the questionnaire is to ascertain the quality of the level of service and review the patient experience. The Supplier will ensure the patient satisfaction questionnaire is delivered to each active patient on the homecare service free of charge. It is intended that the national standard patient satisfaction questions will be included in any questionnaire along with any service specific questions in order to facilitate contract management, benchmarking and sharing of best practice.
The questionnaire document will be supplied in an appropriate envelope by the Purchasing Authority with a reply envelope or on-line if available. Questionnaires will be returned by patients or carers to the Purchasing Authority's representative for analysis and reporting. Findings from analysis of the questionnaire will be shared with the Supplier. The Supplier will also carry out an annual patient satisfaction survey, and these results will be shared with the appropriate Purchasing Authority.
</t>
  </si>
  <si>
    <t>The Supplier will carry out self-inspections of their quality system at regular intervals and record the results and raise corrective and preventative actions for any non-conformances found. This should be reported to the Contracting Authority and Purchasing Authority.</t>
  </si>
  <si>
    <t>The Supplier agrees to an annual audit by the Purchasing Authority if requested to assure itself of compliance with the terms of this specification by giving at least 28 days notice or at a time agreed between the parties. This report will be shared with NHS England.</t>
  </si>
  <si>
    <t>Supplier Review meetings will be held by the Purchasing Authority with the Supplier at agreed intervals.</t>
  </si>
  <si>
    <t>5a_10.3s</t>
  </si>
  <si>
    <t>5a_10.3aq</t>
  </si>
  <si>
    <t xml:space="preserve">Documents, including but not limited to those listed below, will be subject to formal approval by the Supplier and Purchasing Authority and are subject to the change control provisions of this specification unless agreed otherwise by both parties:
• Service specification
• Commercial Schedule
• Product List
• Registration Form
• Prescription Form
• Clinical service protocols
• Home visit protocols
• Patient Information / communications
• Proof of product / service delivery
• Invoice
• Patient suitability assessment form 
• Patient support programme materials (where applicable)
• Equipment List
• Ancillary List
• Sub Suppliers
This applies equally to any sub-contractors used for compounding, logistics or nursing services. 
</t>
  </si>
  <si>
    <t xml:space="preserve">With reference to the Specification Point above, please certify that your internal change control processes complies and you will provide an example of your relevant processes upon request. </t>
  </si>
  <si>
    <t>5a_10.6s</t>
  </si>
  <si>
    <t>5a_10.6aq</t>
  </si>
  <si>
    <t xml:space="preserve">The Supplier and the Purchasing Authority are jointly responsible for ensuring a smooth transition onto the service for new patients or from one Supplier to another. The Supplier wanting to remove patient from their books, can not remove the patient until a new provider has been secured. Where more than one Supplier is caring for a patient, Suppliers are jointly responsible for ensuring a constructive relationship for the benefit of the patient. </t>
  </si>
  <si>
    <t>With reference to the above specification points, what additional assistance can you provide to support the smooth transition onto the service.</t>
  </si>
  <si>
    <t>With reference to the above specification point, please provide details of how this will be managed.</t>
  </si>
  <si>
    <t>5a_11.1aq</t>
  </si>
  <si>
    <t>5a_12</t>
  </si>
  <si>
    <t>5a_12.1s</t>
  </si>
  <si>
    <t>Training and Education of Patients and Carers</t>
  </si>
  <si>
    <t>The training of patients by the Supplier can take place in other areas other than the patient's home. The areas that are included are: nursing home, continuing care beds, hospice, dedicated training facility, prison. 
Training of patients by the Supplier within an acute NHS Trust is not covered by this framework.  If a Purchasing Authority wishes for this to take place, this would be paid for by the Purchasing Authority and not NHS England.</t>
  </si>
  <si>
    <t>5a_12.2s</t>
  </si>
  <si>
    <t>5a_12.3s</t>
  </si>
  <si>
    <t>5a_12.4s</t>
  </si>
  <si>
    <t>5a_12.5s</t>
  </si>
  <si>
    <t>5a_12.5aq</t>
  </si>
  <si>
    <t xml:space="preserve">The Supplier should be able to assess that patients/carers who are self-administering medicines at home as competent to self-administer after a period of training which is no more than 28 hours. Framework competency checklists should be used to assist the assessment and provide a record of the assessment. No further training should be provided, after 28 hours of training, without further review and approval of the Purchasing Authority.  
Any additional funding requests requires approval from the Purchasing Authority at least 48 hours before the training hours run out. The Supplier will be required to indicate to the Purchasing Authority why the person has not been able to complete the training in the allocated time.  </t>
  </si>
  <si>
    <t xml:space="preserve">Standardised Patient Competencies (Appendix D) should be used by the Supplier so that the patient and/or carer can self-evaluate whether he or she has been appropriately trained. A copy of this will be placed in the patient's notes when completed. The training needs to cover all aspects required of the patient/carer (i.e. disconnection, connection, medication administration, dressing change) at the outset of the training, as opposed to patients learning each procedure separately before moving on to the next element.
</t>
  </si>
  <si>
    <t xml:space="preserve">The Supplier should send a copy of the completed Competency documentation for a patient or carer self-administering medicines to the Purchasing Authority within 5 working days. The original should be kept in the patient record and a copy in the patient's home. </t>
  </si>
  <si>
    <t xml:space="preserve">With reference to the Specification Point above, please certify that your instruction manual complies and you will provide an example of this upon request. </t>
  </si>
  <si>
    <t>5a_13</t>
  </si>
  <si>
    <t>5a_13.1s</t>
  </si>
  <si>
    <t>5a_13.1aq</t>
  </si>
  <si>
    <t>Innovation</t>
  </si>
  <si>
    <t xml:space="preserve">The Purchasing Authority and Supplier will work together to implement innovations in service which decrease the overall cost of service provision and/or increase patient satisfaction and/or improve clinical outcomes.
The Supplier should explain developments which they anticipate during the framework period and how they may benefit the Purchasing Authority and patients.    </t>
  </si>
  <si>
    <t>With reference to the above point, please detail and explain any developments which are anticipated during the framework period and how they may benefit the Purchasing Authority and patients.</t>
  </si>
  <si>
    <t>5a_14</t>
  </si>
  <si>
    <t>5a_14.1s</t>
  </si>
  <si>
    <t>5a_14.2s</t>
  </si>
  <si>
    <t>Legal</t>
  </si>
  <si>
    <t>For the purpose of administering the National Framework Agreement, England has been sub-divided into 42 Integrated Care Boards (ICBs) regions by NHS England.  Potential Suppliers are able to specify which of these geographical regions they have the ability to operate in. The number of regions potential Suppliers identify they would be able to operate in will have no bearing on the selection process, but would form the basis of a service agreement following any successful award and would be used for an assessment of national coverage. Suppliers are required to provide details of the maximum number of active patients they can support per region in the execution of this framework. Please detail both current and future capacity.</t>
  </si>
  <si>
    <t>The requirements detailed in this specification are in addition to and complement the Document No. 3 - NHS Framework agreement for the supply of goods and the provision of services (Homecare Medicines) within the ITO pack.</t>
  </si>
  <si>
    <t xml:space="preserve">Suppliers will work as a sub Supplier to the Purchasing Authority to ensure patient safety and prescribed treatments are delivered in accordance with their Medicine Pathway (Appendix B), Individual Patient Care Plan if special needs have been identified, and written legal instructions from the clinician responsible for the patient's treatment. 
</t>
  </si>
  <si>
    <t>With reference to the Specification Point above, Suppliers should state their normal working hours and bank holidays for responding to queries from the Purchasing Authority.</t>
  </si>
  <si>
    <t>Once a Purchasing Authority has secured a Supplier who is able to provide the required clinical services a discharge date cannot be set until the Supplier is in receipt of the following from the Purchasing Authority; completed Patient Registration Form, Prior Approval number (currently Blueteq) and Appendix C Patient Assessment Form.</t>
  </si>
  <si>
    <t xml:space="preserve">On receipt of valid registration information, the Supplier will log the patient onto their systems. Any special needs identified in the individual patient care plan, or otherwise identified by the Supplier will be considered by the Supplier and any safety concerns or additional costs for product or service items not included in this specification raised with the Purchasing Authority before the patient is designated as ready for service activation. The Supplier has the right to decline to accept patients with additional special needs onto the homecare service.
The patient's details should be recorded on the Supplier's systems and Service Activation completed within [5] working days subject to the timely receipt of the initial prescription and purchase order as detailed in the specification. </t>
  </si>
  <si>
    <t>Patients may be placed on hold for a maximum of 30 days. On hold daily payments will only be made to the Supplier for a maximum of 30 days. 
The patient will be considered as paused for a further two months. During this time the aseptic preparation and any nursing slot should be released by the Supplier for other patients and the pump may be collected. After three months in total the Supplier must inform the Purchasing Authority that the three months has elapsed and the Purchasing Authority will advise the patient that all home parenteral support equipment &amp; supplies will be collected. The patient would become a new patient if re started on home parenteral support.
A paused patient will be expected to be recommenced on HPN within five working days of the restarting being agreed but no installation charge will be chargeable. 
Please indicate Yes / No as to if you comply.  Please note that the inability to comply may result in a bid being unsuccessful.</t>
  </si>
  <si>
    <t xml:space="preserve">With reference to the Specification Point above, please detail the Patient Services telephone helpline to be provided.  
</t>
  </si>
  <si>
    <t xml:space="preserve">Supplier to ensure that repeat deliveries ensure that patients will maintain buffer stock in the home sufficient for 14 days treatment for ancillaries and a minimum of 3 days buffer stock for Parenteral Nutrition medicines, in addition to that calculated as normal as designated within the Medicine Pathway (Appendix B)  </t>
  </si>
  <si>
    <t xml:space="preserve">The Supplier will have systems and procedures in place to ensure the patient receives deliveries containing quantities of medicines and ancillaries for the expected treatment duration in accordance with the Medicine Pathway (Appendix B) and/or administration instructions detailed on the patient's prescription.  
      </t>
  </si>
  <si>
    <t>The Supplier will be required in exceptional circumstances to provide additional supplies to cover patient holidays and travel away from home  to any address in the [UK mainland including islands accessible by road plus the Isle of Wight and the Isles of Scilly; or England and its Islands.] 
The holiday service should include delivery of all medicines, ancillaries and equipment and clinical services; return of equipment, ancillaries and excess medicines; and disposal of clinical waste as appropriate.</t>
  </si>
  <si>
    <t xml:space="preserve">Any instruction from the Purchasing Authority to amend, interrupt or cease the homecare service for an individual patient must be implemented within [2] working days. The Purchasing Authority will not be responsible for any costs or losses incurred by the Supplier for products or services (excluding equipment see below) provided later than the 2nd working day after notification of interruption or termination of service. Confirmation must be provided in writing by the Purchasing Authority if initial instruction is verbal.
Service re-activation will be in accordance with the Service Activation provisions within the Selection, Registration of Patients and Service Activation section of the specification.
    </t>
  </si>
  <si>
    <t xml:space="preserve">The Supplier and Purchasing Authority are responsible for managing the quality of the homecare services. This is managed via the collection of management Information and regular supplier review meetings. Management Information is to be delivered to the Purchasing Authority as specified.
</t>
  </si>
  <si>
    <t xml:space="preserve">When a patient's homecare services is transferred between one Purchasing Authority to another the existing Purchasing Authority and the new Purchasing Authority should follow Appendix R Transfer of patient from one Purchasing Authority to another in conjunction with the relevant Supplier(s).                                                                                                                                                                                                                                                      </t>
  </si>
  <si>
    <t>Where stability for a formulation cannot be obtained, the Supplier is responsible for informing the Purchasing Authority in order to resolve any issues within 24 hours of receipt of formulation request. In situations where stability is shortened the Supplier and Purchasing Authority must review the formulation to see if a compromise can be reached which would permit the patient to receive less frequent deliveries.</t>
  </si>
  <si>
    <t>The Supplier will only accept prescriptions that have been signed by an authorised prescriber (medical or non-medical prescriber) at the Purchasing Authority.</t>
  </si>
  <si>
    <t>The Supplier will only accept prescriptions that have been clinically screened, validated, contain a Prior Notification Number (currently Blueteq) and signed by an appropriate clinical pharmacist at the Purchasing Authority before submission to the Supplier for dispensing.</t>
  </si>
  <si>
    <t>Suppliers should not accept prescriptions without a RAG rating.</t>
  </si>
  <si>
    <t>When the supplier sends a prescription to the Purchasing Authority they must allow a minimum of 2 working days for it to be signed, validated and returned</t>
  </si>
  <si>
    <t xml:space="preserve">The Supplier will accept the transmission or transfer of prescriptions from the Purchasing Authority via approved methods that are compliant with The Data Security and Protection Toolkit Standard (DSPT), for example nhs.net,  or documented and controlled via data processing or data sharing agreements between parties. 
</t>
  </si>
  <si>
    <t xml:space="preserve">The Purchasing Authority is responsible for reviewing the patient's prescription at regular intervals. The frequency of review will be dependent on the stability of the patient and determined by the Purchasing Authority.  </t>
  </si>
  <si>
    <r>
      <t xml:space="preserve">Any temporary change to the prescription must be made by an authorised prescriber at the Purchasing Authority.
</t>
    </r>
    <r>
      <rPr>
        <b/>
        <sz val="10"/>
        <rFont val="Arial"/>
        <family val="2"/>
      </rPr>
      <t/>
    </r>
  </si>
  <si>
    <t xml:space="preserve">The Supplier is responsible for informing the Purchasing Authority when an unlicensed medicine needs to substituted in place of a licensed product. The Purchasing Authority is responsible for ensuring that the prescriber and patient are aware that the medicines being prescribed/administered is unlicensed and both have given informed consent.  </t>
  </si>
  <si>
    <t>The Supplier may be required to provide a replacement buffer bag should an existing one be used. The Supplier must ensure patients have 3 buffer bags. Purchasing Authority must be informed so they are able to raise a Purchase Order Number for the transaction. There should be no additional delivery charge for a buffer bag replacement if they have been used because of a failed delivery by the Supplier.</t>
  </si>
  <si>
    <t>The Purchasing Authority will provide, via any method approved by the Parties, a valid, legal and unambiguous prescription to the Supplier which is signed by an authorised prescriber, clinically validated, for products in the Product List and appropriately annotated with specific brand requirements, purchase order number and unlicensed/off-label flags.</t>
  </si>
  <si>
    <t>Supplier prescriptions will have been signed by Supplier Pharmacist before sending to Purchasing Authority. This is a legal requirement so prescriptions should not be dispensed without all 3 signatures.</t>
  </si>
  <si>
    <t xml:space="preserve">The Supplier must not dispense unlicensed medicines (other than compounded medicines) unless specified in this tender or otherwise agreed with the Purchasing Authority on a case-by-case basis.   
</t>
  </si>
  <si>
    <t>All medicines supplied to patients by the Supplier will have a shelf life which is appropriate to the duration of treatment or the delivery intervals.</t>
  </si>
  <si>
    <t>The product and/or medicine will be dispensed and labelled in accordance with current legislation and GPhC and RPS best practice standards by the Supplier. Further information regarding the specifics of labelling is found in the individual product/compounding tabs.</t>
  </si>
  <si>
    <t>Licensed medicines will be supplied with their Patient Information Leaflets (PILs) in English. Should a patient and/or carer not be fluent in English, information should be provided in their own language. Where PILs exist for the unlicensed medicines and have been approved by the Purchasing Authority's pharmacist, these should also be supplied.</t>
  </si>
  <si>
    <t xml:space="preserve">The Supplier must ensure that all prescriptions undergo a final dispensing accuracy check by a registered pharmacist or registered accredited pharmacy technician, under the supervision of a registered responsible pharmacist, in accordance with current legislation.  </t>
  </si>
  <si>
    <t xml:space="preserve">The Supplier will have a robust process in place for receiving and acting on notifications from the Purchasing Authority of changes in prescribed medications and/or dosages for existing patients within 5 working days of receiving the new formulation request.  </t>
  </si>
  <si>
    <t>All medication on the framework, should have undergone internal quality control procedures, so that there are no delays once requested by a Purchasing Authority.</t>
  </si>
  <si>
    <t>In the event that the Supplier cannot supply in full or in part the patient’s requirements, which will impact patient treatment/care, the Supplier should notify the Purchasing Authority immediately. Where the Supplier considers patient treatment/care will not be adversely impacted by a part delivery (i.e. the Supplier can fulfil the remainder of the delivery very quickly) the Purchasing Authority need not be contacted.</t>
  </si>
  <si>
    <t>Where requested, the Supplier must supply medication in an agreed monitored dosage system or compliance aid if requested to do so by the Purchasing Authority.</t>
  </si>
  <si>
    <r>
      <t>Where a bag is specified as the required presentation the bag must be:
• flexible
• latex free.
Multilayer to prevent oxygen permeation (for compounded products)</t>
    </r>
    <r>
      <rPr>
        <sz val="11"/>
        <color indexed="53"/>
        <rFont val="Arial"/>
        <family val="2"/>
      </rPr>
      <t xml:space="preserve">
</t>
    </r>
    <r>
      <rPr>
        <sz val="11"/>
        <rFont val="Arial"/>
        <family val="2"/>
      </rPr>
      <t xml:space="preserve">
</t>
    </r>
  </si>
  <si>
    <t xml:space="preserve">Outer packaging of homecare deliveries will comply with the General Pharmaceutical Council (GPhC) Standards for home delivery of medicines and medical devices including special storage and health and safety requirements for special handling. Outer packaging should not have any unnecessary markings likely to indicate the nature of the delivery in order to maintain patient confidentiality.
</t>
  </si>
  <si>
    <t xml:space="preserve">Outer packaging will ensure the integrity of the products are maintained throughout the delivery process. This will include, but is not limited to maintaining appropriate temperatures, protection from light and contamination; reasonable protection from mechanical damage.  </t>
  </si>
  <si>
    <t xml:space="preserve">Under sections 3 and 6 of the Health and Safety at Work Act 1974 there is a duty to protect people not in a company's employment who may be affected by handling loads they have supplied.
Therefore it is good practice for manufacturers and suppliers to mark weights (and, if relevant, information about the heaviest side) on loads if this can be done easily. 
The Supplier must comply with all relevant packaging and labelling regulations and outer packaging must be sealed.
</t>
  </si>
  <si>
    <t xml:space="preserve">It is the responsibility of the Supplier to put right any failure to dispense the full supply required, within a timescale that ensures the patient does not miss any doses. The Supplier MUST show evidence of contingency arrangements and processes in the event of a short-fall in supplies. This will be monitored as part of the KPIs and the Purchasing Authority will not receive any additional delivery charges.
</t>
  </si>
  <si>
    <t>The Supplier must supply compounded parenteral nutrition in single chamber bags except where requested by the Purchasing Authority e.g. multi-chamber bags for the duration of a patient's travel if clinically appropriate and endorsed by the Purchasing Authority.</t>
  </si>
  <si>
    <t>The Supplier must ensure that the inner and outer wrapping and labelling allows easy and accurate identification of the contents of the product. Batch numbers and expiry dates must be easily legible on the outer wrapper.</t>
  </si>
  <si>
    <t>To facilitate efficient stock management and control, suppliers are encouraged to consider use of a label designed specifically for the outer wrapper.</t>
  </si>
  <si>
    <t xml:space="preserve">The Supplier will be required to provide deliveries to any address in mainland UK including islands accessible by road plus the Isle of Wight and the Isles of Scilly. </t>
  </si>
  <si>
    <t xml:space="preserve">Suppliers should specify if they can provide the service(s) outlined in this Framework procurement exercise in each of the geographical regions covered in this framework; please select 'Yes' for EACH Integrated Care Board (ICB) you are able to supply from the following list:
</t>
  </si>
  <si>
    <t>Integrated Care Board (ICB)</t>
  </si>
  <si>
    <r>
      <t xml:space="preserve">NHS Bath and North East Somerset, Swindon and Wiltshire Integrated Care Board
</t>
    </r>
    <r>
      <rPr>
        <b/>
        <sz val="11"/>
        <color rgb="FF000000"/>
        <rFont val="Arial"/>
        <family val="2"/>
      </rPr>
      <t>Local Government Areas:</t>
    </r>
    <r>
      <rPr>
        <sz val="11"/>
        <color rgb="FF000000"/>
        <rFont val="Arial"/>
        <family val="2"/>
      </rPr>
      <t xml:space="preserve"> District of Bath and North East Somerset, Borough of Swindon, County of Wiltshire</t>
    </r>
  </si>
  <si>
    <r>
      <t xml:space="preserve">NHS Bedfordshire, Luton and Milton Keynes Integrated Care Board
</t>
    </r>
    <r>
      <rPr>
        <b/>
        <sz val="11"/>
        <color rgb="FF000000"/>
        <rFont val="Arial"/>
        <family val="2"/>
      </rPr>
      <t>Local Government Areas:</t>
    </r>
    <r>
      <rPr>
        <sz val="11"/>
        <color rgb="FF000000"/>
        <rFont val="Arial"/>
        <family val="2"/>
      </rPr>
      <t xml:space="preserve"> Borough of Bedford, District of Central Bedfordshire, Borough of Luton, City of Milton Keynes</t>
    </r>
  </si>
  <si>
    <r>
      <t xml:space="preserve">NHS Birmingham and Solihull Integrated Care Board
</t>
    </r>
    <r>
      <rPr>
        <b/>
        <sz val="11"/>
        <color rgb="FF000000"/>
        <rFont val="Arial"/>
        <family val="2"/>
      </rPr>
      <t>Local Government Areas:</t>
    </r>
    <r>
      <rPr>
        <sz val="11"/>
        <color rgb="FF000000"/>
        <rFont val="Arial"/>
        <family val="2"/>
      </rPr>
      <t xml:space="preserve"> City of Birmingham, Borough of Solihull</t>
    </r>
  </si>
  <si>
    <t>NHS Black Country Integrated Care Board
Local Government Areas: Borough of Dudley, Borough of Sandwell, Borough of Walsall, City of Wolverhampton</t>
  </si>
  <si>
    <r>
      <t xml:space="preserve">NHS Bristol, North Somerset and South Gloucestershire Integrated Care Board
</t>
    </r>
    <r>
      <rPr>
        <b/>
        <sz val="11"/>
        <color rgb="FF000000"/>
        <rFont val="Arial"/>
        <family val="2"/>
      </rPr>
      <t>Local Government Areas:</t>
    </r>
    <r>
      <rPr>
        <sz val="11"/>
        <color rgb="FF000000"/>
        <rFont val="Arial"/>
        <family val="2"/>
      </rPr>
      <t xml:space="preserve"> City of Bristol, District of North Somerset, District of South Gloucestershire</t>
    </r>
  </si>
  <si>
    <r>
      <t xml:space="preserve">NHS Buckinghamshire, Oxfordshire and Berkshire West Integrated Care Board
</t>
    </r>
    <r>
      <rPr>
        <b/>
        <sz val="11"/>
        <color rgb="FF000000"/>
        <rFont val="Arial"/>
        <family val="2"/>
      </rPr>
      <t>Local Government Areas:</t>
    </r>
    <r>
      <rPr>
        <sz val="11"/>
        <color rgb="FF000000"/>
        <rFont val="Arial"/>
        <family val="2"/>
      </rPr>
      <t xml:space="preserve"> District of Cherwell, City of Oxford, Borough of Reading, District of South Oxfordshire, District of West Berkshire, District of West Oxfordshire, Borough of Wokingham</t>
    </r>
  </si>
  <si>
    <r>
      <t xml:space="preserve">NHS Cambridgeshire and Peterborough Integrated Care Board
</t>
    </r>
    <r>
      <rPr>
        <b/>
        <sz val="11"/>
        <color rgb="FF000000"/>
        <rFont val="Arial"/>
        <family val="2"/>
      </rPr>
      <t>Local Government Areas:</t>
    </r>
    <r>
      <rPr>
        <sz val="11"/>
        <color rgb="FF000000"/>
        <rFont val="Arial"/>
        <family val="2"/>
      </rPr>
      <t xml:space="preserve"> City of Cambridge, District of East Cambridgeshire, District of Fenland, District of Huntingdonshire, City of Peterborough, District of South Cambridgeshire</t>
    </r>
  </si>
  <si>
    <r>
      <t xml:space="preserve">NHS Cheshire and Merseyside Integrated Care Board
</t>
    </r>
    <r>
      <rPr>
        <b/>
        <sz val="11"/>
        <color rgb="FF000000"/>
        <rFont val="Arial"/>
        <family val="2"/>
      </rPr>
      <t>Local Government Areas:</t>
    </r>
    <r>
      <rPr>
        <sz val="11"/>
        <color rgb="FF000000"/>
        <rFont val="Arial"/>
        <family val="2"/>
      </rPr>
      <t xml:space="preserve"> Borough of Cheshire East, Borough of Cheshire West and Chester, Borough of Halton, Borough of Knowsley, City of Liverpool, Borough of Sefton, Borough of St Helens, Borough of Warrington, Borough of Wirral </t>
    </r>
  </si>
  <si>
    <r>
      <t xml:space="preserve">NHS Cornwall and The Isles of Scilly Integrated Care Board
</t>
    </r>
    <r>
      <rPr>
        <b/>
        <sz val="11"/>
        <color rgb="FF000000"/>
        <rFont val="Arial"/>
        <family val="2"/>
      </rPr>
      <t>Local Government Areas:</t>
    </r>
    <r>
      <rPr>
        <sz val="11"/>
        <color rgb="FF000000"/>
        <rFont val="Arial"/>
        <family val="2"/>
      </rPr>
      <t xml:space="preserve"> County of Cornwall, Isles of Scilly</t>
    </r>
  </si>
  <si>
    <r>
      <t xml:space="preserve">NHS Coventry and Warwickshire Integrated Care Board
</t>
    </r>
    <r>
      <rPr>
        <b/>
        <sz val="11"/>
        <color rgb="FF000000"/>
        <rFont val="Arial"/>
        <family val="2"/>
      </rPr>
      <t>Local Government Areas:</t>
    </r>
    <r>
      <rPr>
        <sz val="11"/>
        <color rgb="FF000000"/>
        <rFont val="Arial"/>
        <family val="2"/>
      </rPr>
      <t xml:space="preserve"> City of Coventry, Borough of North Warwickshire, Borough of Nuneaton and Bedworth, Borough of Rugby, District of Stratford-on-Avon, District of Warwick</t>
    </r>
  </si>
  <si>
    <r>
      <t xml:space="preserve">NHS Derby and Derbyshire Integrated Care Board
</t>
    </r>
    <r>
      <rPr>
        <b/>
        <sz val="11"/>
        <color rgb="FF000000"/>
        <rFont val="Arial"/>
        <family val="2"/>
      </rPr>
      <t>Local Government Areas:</t>
    </r>
    <r>
      <rPr>
        <sz val="11"/>
        <color rgb="FF000000"/>
        <rFont val="Arial"/>
        <family val="2"/>
      </rPr>
      <t xml:space="preserve"> Borough of Amber Valley, District of Bolsover, Borough of Chesterfield, City of Derby, District of Derbyshire Dales, Borough of Erewash, Borough of High Peak, District of North East Derbyshire, District of South Derbyshire </t>
    </r>
  </si>
  <si>
    <r>
      <t xml:space="preserve">NHS Devon Integrated Care Board
</t>
    </r>
    <r>
      <rPr>
        <b/>
        <sz val="11"/>
        <color rgb="FF000000"/>
        <rFont val="Arial"/>
        <family val="2"/>
      </rPr>
      <t>Local Government Areas:</t>
    </r>
    <r>
      <rPr>
        <sz val="11"/>
        <color rgb="FF000000"/>
        <rFont val="Arial"/>
        <family val="2"/>
      </rPr>
      <t xml:space="preserve"> District of East Devon, City of Exeter, District of Mid Devon, District of North Devon, City of Plymouth, District of South Hams, District of Teignbridge, Borough of Torbay, District of Torridge, Borough of West Devon</t>
    </r>
  </si>
  <si>
    <r>
      <t xml:space="preserve">NHS Dorset Integrated Care Board
</t>
    </r>
    <r>
      <rPr>
        <b/>
        <sz val="11"/>
        <color rgb="FF000000"/>
        <rFont val="Arial"/>
        <family val="2"/>
      </rPr>
      <t>Local Government Areas:</t>
    </r>
    <r>
      <rPr>
        <sz val="11"/>
        <color rgb="FF000000"/>
        <rFont val="Arial"/>
        <family val="2"/>
      </rPr>
      <t xml:space="preserve"> District of Bournemouth, Christchurch and Poole, District of Dorset</t>
    </r>
  </si>
  <si>
    <r>
      <t xml:space="preserve">NHS Frimley Integrated Care Board
</t>
    </r>
    <r>
      <rPr>
        <b/>
        <sz val="11"/>
        <color rgb="FF000000"/>
        <rFont val="Arial"/>
        <family val="2"/>
      </rPr>
      <t>Local Government Areas:</t>
    </r>
    <r>
      <rPr>
        <sz val="11"/>
        <color rgb="FF000000"/>
        <rFont val="Arial"/>
        <family val="2"/>
      </rPr>
      <t xml:space="preserve"> Borough of Bracknell Forest, Borough of Rushmoor, Borough of Slough, Royal Borough of Windsor and Maidenhead</t>
    </r>
  </si>
  <si>
    <r>
      <t xml:space="preserve">NHS Gloucestershire Integrated Care Board
</t>
    </r>
    <r>
      <rPr>
        <b/>
        <sz val="11"/>
        <color rgb="FF000000"/>
        <rFont val="Arial"/>
        <family val="2"/>
      </rPr>
      <t>Local Government Areas:</t>
    </r>
    <r>
      <rPr>
        <sz val="11"/>
        <color rgb="FF000000"/>
        <rFont val="Arial"/>
        <family val="2"/>
      </rPr>
      <t xml:space="preserve"> Borough of Cheltenham, District of Cotswold, District of Forest of Dean, City of Gloucester, District of Stroud, Borough of Tewkesbury </t>
    </r>
  </si>
  <si>
    <r>
      <t xml:space="preserve">NHS Greater Manchester Integrated Care Board 
</t>
    </r>
    <r>
      <rPr>
        <b/>
        <sz val="11"/>
        <color rgb="FF000000"/>
        <rFont val="Arial"/>
        <family val="2"/>
      </rPr>
      <t>Local Government Areas:</t>
    </r>
    <r>
      <rPr>
        <sz val="11"/>
        <color rgb="FF000000"/>
        <rFont val="Arial"/>
        <family val="2"/>
      </rPr>
      <t xml:space="preserve"> Borough of Bolton, Borough of Bury, City of Manchester, Borough of Oldham, Borough of Rochdale, City of Salford, Borough of Stockport, Borough of Tameside, Borough of Trafford, Borough of Wigan </t>
    </r>
  </si>
  <si>
    <r>
      <t xml:space="preserve">NHS Hampshire and Isle of Wight Integrated Care Board
</t>
    </r>
    <r>
      <rPr>
        <b/>
        <sz val="11"/>
        <color rgb="FF000000"/>
        <rFont val="Arial"/>
        <family val="2"/>
      </rPr>
      <t>Local Government Areas:</t>
    </r>
    <r>
      <rPr>
        <sz val="11"/>
        <color rgb="FF000000"/>
        <rFont val="Arial"/>
        <family val="2"/>
      </rPr>
      <t xml:space="preserve"> Borough of Basingstoke and Deane, District of East Hampshire, Borough of Eastleigh, Borough of Fareham, Borough of Gosport, Borough of Havant, County of the Isle of Wight, District of New Forest, City of Portsmouth, City of Southampton, Borough of Test Valley, City of Winchester </t>
    </r>
  </si>
  <si>
    <r>
      <t xml:space="preserve">NHS Herefordshire and Worcestershire Integrated Care Board
</t>
    </r>
    <r>
      <rPr>
        <b/>
        <sz val="11"/>
        <color rgb="FF000000"/>
        <rFont val="Arial"/>
        <family val="2"/>
      </rPr>
      <t xml:space="preserve">Local Government Areas: </t>
    </r>
    <r>
      <rPr>
        <sz val="11"/>
        <color rgb="FF000000"/>
        <rFont val="Arial"/>
        <family val="2"/>
      </rPr>
      <t>District of Bromsgrove, County of Herefordshire, District of Malvern Hills, Borough of Redditch, City of Worcester, District of Wychavon, District of Wyre Forest</t>
    </r>
  </si>
  <si>
    <r>
      <t xml:space="preserve">NHS Hertfordshire and West Essex Integrated Care Board
</t>
    </r>
    <r>
      <rPr>
        <b/>
        <sz val="11"/>
        <color rgb="FF000000"/>
        <rFont val="Arial"/>
        <family val="2"/>
      </rPr>
      <t>Local Government Areas:</t>
    </r>
    <r>
      <rPr>
        <sz val="11"/>
        <color rgb="FF000000"/>
        <rFont val="Arial"/>
        <family val="2"/>
      </rPr>
      <t xml:space="preserve"> Borough of Broxbourne, Borough of Dacorum, District of East Hertfordshire, District of Epping Forest, District of Harlow, Borough of Hertsmere, City of St Albans, Borough of Stevenage, District of Three Rivers, District of Uttlesford, Borough of Watford, Borough of Welwyn Hatfield </t>
    </r>
  </si>
  <si>
    <r>
      <t xml:space="preserve">NHS Humber and North Yorkshire Integrated Care Board
</t>
    </r>
    <r>
      <rPr>
        <b/>
        <sz val="11"/>
        <color rgb="FF000000"/>
        <rFont val="Arial"/>
        <family val="2"/>
      </rPr>
      <t xml:space="preserve">Local Government Areas: </t>
    </r>
    <r>
      <rPr>
        <sz val="11"/>
        <color rgb="FF000000"/>
        <rFont val="Arial"/>
        <family val="2"/>
      </rPr>
      <t>District of East Riding of Yorkshire, City of Kingston-upon-Hull, Borough of North East Lincolnshire, Borough of North Lincolnshire, City of York</t>
    </r>
  </si>
  <si>
    <r>
      <t xml:space="preserve">NHS Kent and Medway Integrated Care Board
</t>
    </r>
    <r>
      <rPr>
        <b/>
        <sz val="11"/>
        <color rgb="FF000000"/>
        <rFont val="Arial"/>
        <family val="2"/>
      </rPr>
      <t>Local Government Areas:</t>
    </r>
    <r>
      <rPr>
        <sz val="11"/>
        <color rgb="FF000000"/>
        <rFont val="Arial"/>
        <family val="2"/>
      </rPr>
      <t xml:space="preserve"> Borough of Ashford, City of Canterbury, Borough of Dartford, District of Dover, District of Folkestone and Hythe, Borough of Gravesham, Borough of Maidstone, Borough of Medway, District of Sevenoaks, Borough of Swale, District of Thanet, Borough of Tonbridge and Malling, Borough of Tunbridge Wells</t>
    </r>
  </si>
  <si>
    <r>
      <t xml:space="preserve">NHS Lancashire and South Cumbria Integrated Care Board
</t>
    </r>
    <r>
      <rPr>
        <b/>
        <sz val="11"/>
        <color rgb="FF000000"/>
        <rFont val="Arial"/>
        <family val="2"/>
      </rPr>
      <t>Local Government Areas:</t>
    </r>
    <r>
      <rPr>
        <sz val="11"/>
        <color rgb="FF000000"/>
        <rFont val="Arial"/>
        <family val="2"/>
      </rPr>
      <t xml:space="preserve"> Borough of Blackburn with Darwen, Borough of Blackpool, Borough of Burnley, Borough of Chorley, Borough of Fylde, Borough of Hyndburn, City of Lancaster, Borough of Pendle, City of Preston, Borough of Ribble Valley, Borough of Rossendale, Borough of South Ribble, Borough of West Lancashire, Borough of Wyre</t>
    </r>
  </si>
  <si>
    <r>
      <t xml:space="preserve">NHS Leicester, Leicestershire and Rutland Integrated Care Board
</t>
    </r>
    <r>
      <rPr>
        <b/>
        <sz val="11"/>
        <color rgb="FF000000"/>
        <rFont val="Arial"/>
        <family val="2"/>
      </rPr>
      <t>Local Government Areas:</t>
    </r>
    <r>
      <rPr>
        <sz val="11"/>
        <color rgb="FF000000"/>
        <rFont val="Arial"/>
        <family val="2"/>
      </rPr>
      <t xml:space="preserve"> District of Blaby, Borough of Charnwood, District of Harborough, Borough of Hinckley and Bosworth, City of Leicester, Borough of Melton, District of North West Leicestershire, Borough of Oadby and Wigston, District of Rutland</t>
    </r>
  </si>
  <si>
    <r>
      <t xml:space="preserve">NHS Lincolnshire Integrated Care Board 
</t>
    </r>
    <r>
      <rPr>
        <b/>
        <sz val="11"/>
        <color rgb="FF000000"/>
        <rFont val="Arial"/>
        <family val="2"/>
      </rPr>
      <t>Local Government Areas:</t>
    </r>
    <r>
      <rPr>
        <sz val="11"/>
        <color rgb="FF000000"/>
        <rFont val="Arial"/>
        <family val="2"/>
      </rPr>
      <t xml:space="preserve"> Borough of Boston, District of East Lindsey, City of Lincoln, District of North Kesteven, District of South Holland, District of South Kesteven, District of West Lindsey</t>
    </r>
  </si>
  <si>
    <r>
      <t xml:space="preserve">NHS Mid and South Essex Integrated Care Board 
</t>
    </r>
    <r>
      <rPr>
        <b/>
        <sz val="11"/>
        <color rgb="FF000000"/>
        <rFont val="Arial"/>
        <family val="2"/>
      </rPr>
      <t>Local Government Areas:</t>
    </r>
    <r>
      <rPr>
        <sz val="11"/>
        <color rgb="FF000000"/>
        <rFont val="Arial"/>
        <family val="2"/>
      </rPr>
      <t xml:space="preserve"> Borough of Basildon, District of Braintree, Borough of Brentwood, Borough of Castle Point, City of Chelmsford, District of Maldon, District of Rochford, City of Southend-on-Sea, Borough of Thurrock </t>
    </r>
  </si>
  <si>
    <r>
      <t xml:space="preserve">NHS Norfolk and Waveney Integrated Care Board
</t>
    </r>
    <r>
      <rPr>
        <b/>
        <sz val="11"/>
        <color rgb="FF000000"/>
        <rFont val="Arial"/>
        <family val="2"/>
      </rPr>
      <t>Local Government Areas:</t>
    </r>
    <r>
      <rPr>
        <sz val="11"/>
        <color rgb="FF000000"/>
        <rFont val="Arial"/>
        <family val="2"/>
      </rPr>
      <t xml:space="preserve"> District of Breckland, District of Broadland, Borough of Great Yarmouth, Borough of King's Lynn and West Norfolk, District of North Norfolk, City of Norwich, District of South Norfolk</t>
    </r>
  </si>
  <si>
    <r>
      <t xml:space="preserve">NHS North Central London Integrated Care Board
</t>
    </r>
    <r>
      <rPr>
        <b/>
        <sz val="11"/>
        <color rgb="FF000000"/>
        <rFont val="Arial"/>
        <family val="2"/>
      </rPr>
      <t>Local Government Areas:</t>
    </r>
    <r>
      <rPr>
        <sz val="11"/>
        <color rgb="FF000000"/>
        <rFont val="Arial"/>
        <family val="2"/>
      </rPr>
      <t xml:space="preserve"> London Borough of Barnet, London Borough of Camden, London Borough of Enfield, London Borough of Haringey, London Borough of Islington</t>
    </r>
  </si>
  <si>
    <r>
      <t xml:space="preserve">NHS North East and North Cumbria Integrated Care Board
</t>
    </r>
    <r>
      <rPr>
        <b/>
        <sz val="11"/>
        <color rgb="FF000000"/>
        <rFont val="Arial"/>
        <family val="2"/>
      </rPr>
      <t>Local Government Areas:</t>
    </r>
    <r>
      <rPr>
        <sz val="11"/>
        <color rgb="FF000000"/>
        <rFont val="Arial"/>
        <family val="2"/>
      </rPr>
      <t xml:space="preserve"> County of Durham, Borough of Darlington, Borough of Gateshead, Borough of Hartlepool, Borough of Middlesbrough, City of Newcastle-upon-Tyne, Borough of North Tyneside, County of Northumberland, Borough of Redcar and Cleveland, Borough of South Tyneside, Borough of Stockton-on-Tees, City of Sunderland </t>
    </r>
  </si>
  <si>
    <r>
      <t xml:space="preserve">NHS North East London Integrated Care Board
</t>
    </r>
    <r>
      <rPr>
        <b/>
        <sz val="11"/>
        <color rgb="FF000000"/>
        <rFont val="Arial"/>
        <family val="2"/>
      </rPr>
      <t>Local Government Areas:</t>
    </r>
    <r>
      <rPr>
        <sz val="11"/>
        <color rgb="FF000000"/>
        <rFont val="Arial"/>
        <family val="2"/>
      </rPr>
      <t xml:space="preserve"> London Borough of Barking and Dagenham, City of London, London Borough of Hackney, London Borough of Havering, London Borough of Newham, London Borough of Redbridge, London Borough of Tower Hamlets, London Borough of Waltham Forest</t>
    </r>
  </si>
  <si>
    <r>
      <t xml:space="preserve">NHS North West London Integrated Care Board
</t>
    </r>
    <r>
      <rPr>
        <b/>
        <sz val="11"/>
        <color rgb="FF000000"/>
        <rFont val="Arial"/>
        <family val="2"/>
      </rPr>
      <t>Local Government Areas:</t>
    </r>
    <r>
      <rPr>
        <sz val="11"/>
        <color rgb="FF000000"/>
        <rFont val="Arial"/>
        <family val="2"/>
      </rPr>
      <t xml:space="preserve"> London Borough of Brent, London Borough of Ealing, London Borough of Hammersmith and Fulham, London Borough of Harrow, London Borough of Hillingdon, London Borough of Hounslow, Royal Borough of Kensington and Chelsea, City of Westminster</t>
    </r>
  </si>
  <si>
    <r>
      <t xml:space="preserve">NHS Northamptonshire Integrated Care Board
</t>
    </r>
    <r>
      <rPr>
        <b/>
        <sz val="11"/>
        <color rgb="FF000000"/>
        <rFont val="Arial"/>
        <family val="2"/>
      </rPr>
      <t>Local Government Areas:</t>
    </r>
    <r>
      <rPr>
        <sz val="11"/>
        <color rgb="FF000000"/>
        <rFont val="Arial"/>
        <family val="2"/>
      </rPr>
      <t xml:space="preserve"> District of North Northamptonshire, District of West Northamptonshire </t>
    </r>
  </si>
  <si>
    <r>
      <t xml:space="preserve">NHS Nottingham and Nottinghamshire Integrated Care Board
</t>
    </r>
    <r>
      <rPr>
        <b/>
        <sz val="11"/>
        <color rgb="FF000000"/>
        <rFont val="Arial"/>
        <family val="2"/>
      </rPr>
      <t xml:space="preserve">Local Government Areas: </t>
    </r>
    <r>
      <rPr>
        <sz val="11"/>
        <color rgb="FF000000"/>
        <rFont val="Arial"/>
        <family val="2"/>
      </rPr>
      <t xml:space="preserve">District of Ashfield, District of Bassetlaw, Borough of Broxtowe, Borough of Gedling, District of Mansfield, District of Newark and Sherwood, City of Nottingham, Borough of Rushcliffe </t>
    </r>
  </si>
  <si>
    <r>
      <t xml:space="preserve">NHS Shropshire, Telford and Wrekin Integrated Care Board
</t>
    </r>
    <r>
      <rPr>
        <b/>
        <sz val="11"/>
        <color rgb="FF000000"/>
        <rFont val="Arial"/>
        <family val="2"/>
      </rPr>
      <t>Local Government Areas:</t>
    </r>
    <r>
      <rPr>
        <sz val="11"/>
        <color rgb="FF000000"/>
        <rFont val="Arial"/>
        <family val="2"/>
      </rPr>
      <t xml:space="preserve"> County of Shropshire, Borough of Telford and Wrekin</t>
    </r>
  </si>
  <si>
    <r>
      <t xml:space="preserve">NHS Somerset Integrated Care Board
</t>
    </r>
    <r>
      <rPr>
        <b/>
        <sz val="11"/>
        <color rgb="FF000000"/>
        <rFont val="Arial"/>
        <family val="2"/>
      </rPr>
      <t>Local Government Areas:</t>
    </r>
    <r>
      <rPr>
        <sz val="11"/>
        <color rgb="FF000000"/>
        <rFont val="Arial"/>
        <family val="2"/>
      </rPr>
      <t xml:space="preserve"> County of Somerset</t>
    </r>
  </si>
  <si>
    <r>
      <t xml:space="preserve">NHS South East London Integrated Care Board
</t>
    </r>
    <r>
      <rPr>
        <b/>
        <sz val="11"/>
        <color rgb="FF000000"/>
        <rFont val="Arial"/>
        <family val="2"/>
      </rPr>
      <t xml:space="preserve">Local Government Areas: </t>
    </r>
    <r>
      <rPr>
        <sz val="11"/>
        <color rgb="FF000000"/>
        <rFont val="Arial"/>
        <family val="2"/>
      </rPr>
      <t>London Borough of Bexley, London Borough of Bromley, Royal Borough of Greenwich, London Borough of Lambeth, London Borough of Lewisham, London Borough of Southwark</t>
    </r>
  </si>
  <si>
    <r>
      <t xml:space="preserve">NHS South West London Integrated Care Board
</t>
    </r>
    <r>
      <rPr>
        <b/>
        <sz val="11"/>
        <color rgb="FF000000"/>
        <rFont val="Arial"/>
        <family val="2"/>
      </rPr>
      <t>Local Government Areas:</t>
    </r>
    <r>
      <rPr>
        <sz val="11"/>
        <color rgb="FF000000"/>
        <rFont val="Arial"/>
        <family val="2"/>
      </rPr>
      <t xml:space="preserve"> London Borough of Croydon, Royal Borough of Kingston upon Thames, London Borough of Merton, London Borough of Richmond upon Thames, London Borough of Sutton, London Borough of Wandsworth </t>
    </r>
  </si>
  <si>
    <r>
      <t xml:space="preserve">NHS South Yorkshire Integrated Care Board
</t>
    </r>
    <r>
      <rPr>
        <b/>
        <sz val="11"/>
        <color rgb="FF000000"/>
        <rFont val="Arial"/>
        <family val="2"/>
      </rPr>
      <t>Local Government Areas:</t>
    </r>
    <r>
      <rPr>
        <sz val="11"/>
        <color rgb="FF000000"/>
        <rFont val="Arial"/>
        <family val="2"/>
      </rPr>
      <t xml:space="preserve"> Borough of Barnsley, City of Doncaster, Borough of Rotherham, City of Sheffield</t>
    </r>
  </si>
  <si>
    <r>
      <t xml:space="preserve">NHS Staffordshire and Stoke-on-Trent Integrated Care Board
</t>
    </r>
    <r>
      <rPr>
        <b/>
        <sz val="11"/>
        <color rgb="FF000000"/>
        <rFont val="Arial"/>
        <family val="2"/>
      </rPr>
      <t>Local Government Areas:</t>
    </r>
    <r>
      <rPr>
        <sz val="11"/>
        <color rgb="FF000000"/>
        <rFont val="Arial"/>
        <family val="2"/>
      </rPr>
      <t xml:space="preserve"> District of Cannock Chase, Borough of East Staffordshire, District of Lichfield, Borough of Newcastle-Under-Lyme, District of South Staffordshire, Borough of Stafford, District of Staffordshire Moorlands, City of Stoke-on-Trent, Borough of Tamworth</t>
    </r>
  </si>
  <si>
    <r>
      <t xml:space="preserve">NHS Suffolk and North East Essex Integrated Care Board
</t>
    </r>
    <r>
      <rPr>
        <b/>
        <sz val="11"/>
        <color rgb="FF000000"/>
        <rFont val="Arial"/>
        <family val="2"/>
      </rPr>
      <t>Local Government Areas:</t>
    </r>
    <r>
      <rPr>
        <sz val="11"/>
        <color rgb="FF000000"/>
        <rFont val="Arial"/>
        <family val="2"/>
      </rPr>
      <t xml:space="preserve"> District of Babergh, City of Colchester, Borough of Ipswich, District of Mid Suffolk, District of Tendring, District of West Suffolk </t>
    </r>
  </si>
  <si>
    <r>
      <t xml:space="preserve">NHS Surrey Heartlands Integrated Care Board
</t>
    </r>
    <r>
      <rPr>
        <b/>
        <sz val="11"/>
        <color rgb="FF000000"/>
        <rFont val="Arial"/>
        <family val="2"/>
      </rPr>
      <t xml:space="preserve">Local Government Areas: </t>
    </r>
    <r>
      <rPr>
        <sz val="11"/>
        <color rgb="FF000000"/>
        <rFont val="Arial"/>
        <family val="2"/>
      </rPr>
      <t xml:space="preserve">Borough of Elmbridge, Borough of Epsom and Ewell, District of Mole Valley, Borough of Reigate and Banstead, Borough of Spelthorne, District of Tandridge, Borough of Woking </t>
    </r>
  </si>
  <si>
    <r>
      <t xml:space="preserve">NHS Sussex Integrated Care Board
</t>
    </r>
    <r>
      <rPr>
        <b/>
        <sz val="11"/>
        <color rgb="FF000000"/>
        <rFont val="Arial"/>
        <family val="2"/>
      </rPr>
      <t>Local Government Areas:</t>
    </r>
    <r>
      <rPr>
        <sz val="11"/>
        <color rgb="FF000000"/>
        <rFont val="Arial"/>
        <family val="2"/>
      </rPr>
      <t xml:space="preserve"> District of Adur, District of Arun, City of Brighton and Hove, District of Chichester, Borough of Crawley, Borough of Eastbourne, Borough of Hastings, District of Horsham, District of Lewes, District of Mid Sussex, District of Rother, District of Wealden, Borough of Worthing </t>
    </r>
  </si>
  <si>
    <r>
      <t xml:space="preserve">NHS West Yorkshire Integrated Care Board
</t>
    </r>
    <r>
      <rPr>
        <b/>
        <sz val="11"/>
        <color rgb="FF000000"/>
        <rFont val="Arial"/>
        <family val="2"/>
      </rPr>
      <t>Local Government Areas:</t>
    </r>
    <r>
      <rPr>
        <sz val="11"/>
        <color rgb="FF000000"/>
        <rFont val="Arial"/>
        <family val="2"/>
      </rPr>
      <t xml:space="preserve"> City of Bradford, Borough of Calderdale, Borough of Kirklees, City of Leeds, City of Wakefield </t>
    </r>
  </si>
  <si>
    <t>The Products and Services are to be delivered at a place convenient to, and agreed with, the patient. This may be their home or other suitable setting (e.g. workplace, friend or relative's address, day care centre) and the patient must have confirmed that appropriate storage is available.</t>
  </si>
  <si>
    <t xml:space="preserve">Deliveries will be scheduled to take place between no less than 07:00hrs and 19:00hrs Monday to Friday and 08:00 - 12:00hrs on Saturday. Wherever possible the scheduled delivery should be convenient to the patient. The Supplier will agree the delivery date and time window with the Patient. If the patient's routine delivery would be due on a Bank Holiday the delivery date should be scheduled to take place prior to the Bank Holiday to maintain buffer stock. </t>
  </si>
  <si>
    <t>The Supplier will remind the Patient of the agreed delivery date / time (including a 2-hour delivery window) the day before the scheduled delivery unless otherwise agreed with the patient. Additional reminders in the days preceding the scheduled delivery may be beneficial.</t>
  </si>
  <si>
    <t xml:space="preserve">The Supplier should provide a team of delivery drivers for each patient. Ideally patients should have the names of the drivers in the team for reference.  If there is to be a permanent change of driver or if the regular driver is on holiday, or if a courier service is to be used, patients or carers must be informed in advance. Repeated problems with delivery must be reported in writing to the Purchasing Authority's Chief Pharmacist, Patient's Lead Medical Clinician and Homecare Lead within 48 hours. </t>
  </si>
  <si>
    <t xml:space="preserve">Outer packaging and/or additional labelling for an individual homecare delivery that is added by delivery staff after handover from the pharmacy must be in compliance with processes approved by the Superintendent Pharmacist or, in exceptional circumstances only, approved on an ad hoc basis by the Responsible Registered Pharmacist.   </t>
  </si>
  <si>
    <t>With reference to the Specification Point above please attach images of your vehicle livery and driver uniform.</t>
  </si>
  <si>
    <t xml:space="preserve">Consignments must only be delivered to the agreed address and signed for by a designated person approved by the patient or carer. Consignments must not be left unattended unless with prior agreement with the patient or carer in a designated safe place. </t>
  </si>
  <si>
    <t>Overshoes will be provided for delivery drivers for when entering patients homes, if they request this.</t>
  </si>
  <si>
    <t xml:space="preserve">If requested delivery staff will unpack the delivery, rotate any existing stock ensuring a first in, first out basis, check storage conditions are appropriate and record the details of storage conditions including fridge temperatures where appropriate. The Supplier must provide appropriate support and guidance for delivery staff who are unable to complete the service in accordance with their instructions. Any issues must be recorded by the Supplier and reported to the Purchasing Authority in accordance with this specification. 
</t>
  </si>
  <si>
    <t>With reference to the above specification point, please provide details of the processes that ensure stock is rotated within the patients home.</t>
  </si>
  <si>
    <t>The Patient reserves the right to refuse to accept Consignments which are found, on receipt, to be damaged, faulty and/or otherwise incorrect. Such events should be reported to the Purchasing Authority and logged on the Suppliers issues log.</t>
  </si>
  <si>
    <t>The delivery personnel must remove and recycle all outer delivery packaging if requested to do so by the patient or carer.</t>
  </si>
  <si>
    <t>The Supplier must arrange with the patient to re-deliver or return failed deliveries and ensure the patient receives replacement Product where appropriate. The Supplier will notify the Purchasing Authority in the event of multiple delivery failures by an individual patient.</t>
  </si>
  <si>
    <t>The Supplier must have robust systems in place to re-deliver and/or return failed deliveries and follow through in a timely manner to ensure the patient receives a replacement consignment within 24 hours or as agreed with the Purchasing Authority. All incidents of this type must be reported in writing to the Purchasing Authority's Chief Pharmacist, Patient's Lead Medical Clinician and Homecare Lead/s within 24 hours.</t>
  </si>
  <si>
    <t xml:space="preserve">It is preferable that all collections of returned items are made at the same time as a scheduled product delivery. If the collection is not taking place at the same time as the delivery, the Supplier must agree a convenient collection time with the Patient mirroring the specified delivery service level.  </t>
  </si>
  <si>
    <t>Suppliers should maintain a log of delivery issues (such as incorrect stock picked, damaged packaging, difficulty in delivering within the agreed window etc), and review quarterly to determine whether service improvements can be made. This should be made available to the Purchasing Authority on request.</t>
  </si>
  <si>
    <t xml:space="preserve">Where there is choice of equipment as detailed in the Equipment List, processes must be in place to ensure patients understand the choices open to them; the benefits and constraints associated with each type of equipment and the patient's preference is implemented wherever reasonably practical. Any case where the patient's preference cannot be accommodated or is subject to an adverse risk assessment by the Supplier, the equipment to be supplied will be agreed with the Purchasing Authority.   </t>
  </si>
  <si>
    <t>Where latex is present in equipment used at any time during the homecare service the Supplier will inform the Purchasing Authority. No equipment containing latex should be supplied to patients without a documented record of a lack of known latex allergy.</t>
  </si>
  <si>
    <t xml:space="preserve">Patients will be responsible for keeping refrigerators socially clean, but maintenance will be the responsibility of the Supplier </t>
  </si>
  <si>
    <t>The pump type issued to the patient will be agreed with the Purchasing Authority on discharge of the patient from hospital. 
Infusion pumps for infants, children and adults MUST be set to agreed default settings for pressure, time to occlude at low flow rates, air accumulation and maximum flow rates. Replacement pumps with these settings MUST be stocked to replace a faulty pump.</t>
  </si>
  <si>
    <t xml:space="preserve">On request the Supplier will provide the Purchasing Authority, pre patient discharge, with a portable infusion pump for training at the Trust, to facilitate the discharge plan. This should not be at any additional cost to the Purchasing Authority. The Purchasing Authority will be required to purchase giving sets for training. </t>
  </si>
  <si>
    <t xml:space="preserve">Where replacement equipment is required, e.g. pump or fridge, the Supplier will provide this to the patient within 6 hours within mainland UK. The Supplier should have robust systems in place to be able to troubleshoot equipment related incidents and offer safe and cost effective strategies for replacement where indicated.   </t>
  </si>
  <si>
    <t>With reference to the above specification point, please provide copies of assessment forms used to determine equipment related problems and the process for safe and cost effective replacement.</t>
  </si>
  <si>
    <t xml:space="preserve">As and when new HPN appropriate products come to the market, the Supplier may submit the relevant information and pricing to the Commercial Medicines Unit for onward distribution to the HPN Stakeholder group which includes NHS England, for consideration. To note that new HPN products will not be commissioned until NHS England has confirmed in writing that they have been approved for addition to the specification.
</t>
  </si>
  <si>
    <t>The Supplier may suggest alternatives, but the decision for which equipment to use rests with the Purchasing Authority in conjunction with the patient.</t>
  </si>
  <si>
    <t xml:space="preserve">The Contactor will provide an installation visit for equipment (fridge, infusion pump, infusion stand) or as otherwise agreed between the Patient and the Supplier. As part of this, the Supplier needs to ensure the patient/carers feels informed and confident about the use and maintenance of the equipment, and knows all relevant contact details for assistance. An installation visit report must be provided to the Purchasing Authority for any installation, service, maintenance or calibration of equipment. This visit report must highlight any issues that were encountered.  </t>
  </si>
  <si>
    <t>If a patient is regularly admitted to a healthcare environment for respite then a second fridge may be  provided by the Supplier to this address. If a patient moves house it is the responsibility of the patient to move the fridge and all equipment along with their other household items.</t>
  </si>
  <si>
    <t xml:space="preserve">All infusion stands and devices MUST comply with relevant European Standards and where not applicable British safety standards. Details MUST be supplied as part of the response to the tender. Wheels should not be bulky and suitable for all floorings in the home. </t>
  </si>
  <si>
    <t xml:space="preserve">The Supplier should maintain safety stocks of critical equipment and ancillaries to ensure continuity of patient treatment and/or allow new patient to be referred to the service in accordance with the timescales in this specification.
</t>
  </si>
  <si>
    <t xml:space="preserve">All equipment must be traceable. Records must be kept of current location and/or installation, maintenance, next service or calibration due date. Equipment records for individual patients are to be made available to the Purchasing Authority on request. </t>
  </si>
  <si>
    <t>Patients have responsibility to use equipment in accordance with the instructions provided. The Supplier should provide written patient information outlining that the equipment is on loan to them, and as such remains the property of the Supplier, and that they are expected to treat the equipment respectfully and not damage or deface it. They should also include step by step instructions on how to use the equipment. Patient's have responsibility to allow access to the Supplier to remove equipment when no longer required e.g. during periods of hold or pause which can be during inpatient stays)</t>
  </si>
  <si>
    <t>If collapsible trollies are unable to be provided to patients 2 trays can be provided as an alternative by suppliers.</t>
  </si>
  <si>
    <t>Stickers should be placed on paeds pumps to identify them.</t>
  </si>
  <si>
    <t>Where the integrity of the product is compromised due to the failure of the fridge, the Supplier will be responsible for stock replenishment at no additional charge to the Purchasing Authority within a timescale that ensures the patient has the required product to continue treatment. The timescale for this is dependant on the clinical status of the patient and should be discussed with the Purchasing Authority to formulate a plan of action by the Supplier and the Purchasing Authority.</t>
  </si>
  <si>
    <t>A visit report must be provided to the Purchasing Authority for any service, maintenance or calibration of equipment which takes place in the patient's home. This visit report must highlight any issues that were encountered. Any visit for service maintenance must be in agreement with the patient/carer and clinical team.</t>
  </si>
  <si>
    <t>The ancillaries to be provided as part of the service is listed in Appendix O Home Parenteral Nutrition Ancillary List. A specification for each different type of ancillary is provided in Appendix O Home Parenteral Nutrition Ancillary List  which includes initial quantity to be supplied, average usage per patient per week/month/year; any applicable restrictions;  and minimum safety stock levels. 
The Supplier MUST ensure patients are not over stocked of ancillary items.
The Supplier will be responsible for the ordering, receipt, and control for all ancillary products from suppliers. They will also be responsible for the maintenance of adequate stock levels to satisfactorily meet the requirements of this framework. The Supplier will ensure that adequate shelf-life remains on products delivered to patient’s homes. The Supplier will confirm with the Purchasing Authority, as a minimum on an annual basis, the patient's ancillary requirements. This must be signed off by the Purchasing Authority with a copy retained by both parties.  
The Supplier must liaise with the Purchasing Authority to decide whether to supply ancillaries as single issue, box issue or daily packs, in conjunction with the patient.</t>
  </si>
  <si>
    <t xml:space="preserve">Suppliers MUST only supply items that appear in Appendix O - Home Parenteral Nutrition Ancillary List under the HPN framework. Any items requested by the Purchasing Authority outside of the list MUST be processed and charged through a separate agreement outside of the Framework.
Requests for additional items will be subject to a separate clinical and financial agreement between the Purchasing Authority and the Trust and will not be funded by NHS England.  </t>
  </si>
  <si>
    <t>The Supplier will deliver ancillaries at the same time as product wherever possible. No additional delivery cost will be paid for separate ancillary deliveries, unless there are exceptional circumstances and it has been agreed by the Purchasing Authority.</t>
  </si>
  <si>
    <t>The Supplier will check stock levels either physically or remotely and replenish ancillaries on a regular basis</t>
  </si>
  <si>
    <t xml:space="preserve">The Supplier will have robust processes to manage requests from the Purchasing Authority and/or Patient for ancillaries not on the specified Ancillary List. Direct Patient requests for exceptional supply of ancillaries will be referred to the Purchasing Authority. </t>
  </si>
  <si>
    <t>Prior to start of framework Suppliers are expected to have all product specific items available to Purchasing Authorities at the beginning of the framework.</t>
  </si>
  <si>
    <t xml:space="preserve">Direct patient requests for exceptional supply of ancillaries (e.g. due to patient not having adequate stock) will be referred to the Purchasing Authority.  </t>
  </si>
  <si>
    <t>The Supplier in conjunction with the patient and Purchasing Authority will regularly review the ancillaries used for each patient to ensure they are appropriate and usage is within an acceptable range.</t>
  </si>
  <si>
    <t xml:space="preserve">The Purchasing Authority is responsible for assessing the risks associated with clinical services and sharing the risk and management plans with the supplier. </t>
  </si>
  <si>
    <t>The Supplier must ensure Clinical Services will be available Monday to Friday 8am to 6pm excluding Bank Holidays. The Purchasing Authority will ensure clinical escalation contacts are available at all times clinical services are being provided.</t>
  </si>
  <si>
    <t xml:space="preserve">The Supplier will provide a 24 hours per day, 365 days a year answer phone service. This service is a manned telephone advice service, it is not a call out service. In circumstances where it is necessary for a nurse to speak with a patient, this conversation MUST take place within 45 minutes of the patient having made contact.  </t>
  </si>
  <si>
    <t>The Supplier is responsible for scheduling clinical services in accordance with the  prescription and clinical service protocol. The Supplier will give as much notice as reasonably practicable if for any reason they are unable to meet the agreed service level. Wherever possible the Supplier will maintain continuity of staffing for an individual patient.</t>
  </si>
  <si>
    <t>Training of Patients to self-administer medicines will be the responsibility of the Purchasing Authority unless specified as a Clinical Service to be provided by the Supplier, or as detailed in the agreed Individual Patient Care Plan. All training should be carried out within the allocated 28 hours.
Competency documentation for a Patient self-administering medicines will be held in the patient record and shared within 2 Business Days completion.</t>
  </si>
  <si>
    <t>Patients who are self-administering medicines at home must be assessed as competent to self-administer on initiation of the service and at 12 month intervals thereafter. Competency assessments of the patients  following training is the responsibility of the Purchasing Authority unless specified as a Clinical Service to be provided by the Supplier or as detailed in the agreed Individual Patient Care Plan.  
Competency documentation for a patient or carer self-administering medicines will be held in the patient record and shared with the other party on request.</t>
  </si>
  <si>
    <t>Clinical Nursing Services</t>
  </si>
  <si>
    <t>The Clinical Services to be provided are as outlined as below and specified in the Clinical Service Protocols and Individual Patient Care Plan.
-  Introductory/Welcome visit and home risk assessment
- Care of central venous catheter (including removal of sutures)
- Administration of parenteral support (nutrition and or IV fluids) via a central venous catheter
- Administration of drugs on the HPN Framework via a central venous catheter
- Administration of intravenous vitamins
- Assessment of fluid balance
- Patient or carer administration training + competence assessment (see appendix C and D for Home Parenteral Nutrition Training Programme)
- Cannulation of implanted vascular access device                                                                                      
- Blood glucose monitoring and insulin administration in cases where the patient and/or carer is unable to undertake this and the co-ordinated timing of the insulin and parenteral nutrition administration is required.  The blood glucose meter and insulin need to be provided via the patient's GP, and the homecare nurses must have received appropriate training on the use of the blood glucose machine.
-  Phlebotomy*
- Obtaining central blood cultures*
* For patients receiving nursing  the obtaining of blood in a patients home can be undertaken by the Supplier, as long as the Purchasing Authority has supplied equipment and an approved method of transporting samples to the relevant location for analysis. The use of Supplier nurses for this transportation is not approved within the HPN framework. Nursing visits purely for blood sampling are not part of the HPN framework.
- The clinical services should be undertaken during the planned visits for administration or disconnection of PN. Independent patients should not have one off nursing visits for these services- e.g. removal of sutures.                                                                                                                                                                                                                                  
- The nursing visits should only be for patients either training or unable to undertake the procedures safely. 
- The administration of fluid and or medication via a peripheral IV device is not part of the  HPN framework.                                 
-The Supplier should be providing a maximum of two visits in 24 hours to the patients under the HPN framework.                     
- Additional visits can be requested by the Purchasing Authority, however this is part of a separate clinical and financial agreement and will only be supported by the NHSE Blueteq application process.
It is anticipated that the clinical duties for each visit requested by the Purchasing Authority can be undertaken within 1 hour.  For patients needing regular extended nursing visits, such as for patients in prison, the funding for these extended visits is via Health and Justice.</t>
  </si>
  <si>
    <t xml:space="preserve">The Supplier will be required to provide Nursing to any address in Engalnd mainland including islands accessible by road plus the Isle of Wight and the Isles of Scilly. </t>
  </si>
  <si>
    <t xml:space="preserve">The Supplier MUST employ suitably qualified nursing staff for adults and children as appropriate, this level of care will be agreed with the Purchasing Authority.
The Supplier MUST ensure that the nursing staff they employ have been checked specifically: 
• The Nurse has a current NMC (Nursing and Midwifery Council) registration. 
Children's nurses (who see patients under 18) have a current registration with the Nursing and Midwifery Council (NMC) as either RN8: Children's nurse, level 1 or RNC: Children's nurse, level 1. 
The Nurse has sufficient experience and skills, and/or has received sufficient training, as applicable, to enable him/her to carry out his/her duties in the delivery of the Services.
• As a registered nurse, the Nurse is subject to the Nursing and Midwifery Council Code.
• The Nurse is subject to a satisfactory DBS (Disclosure &amp; Barring Service) check and is registered with the Independent Safeguarding Authority.
• The Nurse is subject to satisfactory pre-employment medical checks and holds a valid Fitness to Practice certificate issued by an independent occupational health provider.
• The Nurse should have a personal portfolio with a summary of their verified qualifications and Personal Identification Number issued by the NMC as well as, DBS (Disclosure &amp; Barring Service) and pre-employment medical screening, generic training and competency assessment/validations available for inspection.   </t>
  </si>
  <si>
    <t>Nursing services cannot be withdrawn without prior agreement of the Purchasing Authority, in the event that the Supplier / Nursing provider should feel unable to continue providing services for any reason. The Supplier must communicate in writing to the Purchasing Authority's Chief Pharmacist, Patient's Lead Medical Clinician and Homecare Lead/s within 24 hours if it is unable to fulfil any contracted or otherwise agreed duties.  
The exception to this is if concerns are on the grounds of staff safety in which case the Contracting Authority and the Purchasing Authority MUST be notified immediately verbally and in writing for actions to be agreed.</t>
  </si>
  <si>
    <t xml:space="preserve">The Purchasing Authority and the Supplier are responsible for assessing the risks associated with clinical services. Please see Risk Management section on the Governance Tab.
</t>
  </si>
  <si>
    <t xml:space="preserve">Other clinical duties are not approved as part of the HPN framework and should be part of a separate clinical and financial agreement between the Supplier and the Purchasing Authority. Examples include:
• Distal limb feeding
• Stoma care
• Extra visits
The Purchasing Authority will specify the HPN clinical services to be provided for each patient on the registration form.  </t>
  </si>
  <si>
    <t>The Supplier may administer other intravenous medications, not on the HPN framework, with the appropriate prescription and authorisation to administer. This needs to take place within the one-hour nursing visit already taking place.
The prescribing Trust needs to supply all the medication, diluent, flushes and ancillaries in order that the Supplier can undertake the procedure. 
If the medication cannot be given within the one hour, then a separate clinical and financial agreement needs to be in place with the prescribing Trust as this is not part of the HPN framework.</t>
  </si>
  <si>
    <t>The Supplier will primarily follow the British Intestinal Failure Alliance (BIFA) Guidance Standardised Parenteral Support Catheter Guidelines, with additional recommendations from the Purchasing Authority where indicated.
If other procedures to be used the Supplier must go back to NHSE for approval.</t>
  </si>
  <si>
    <t xml:space="preserve">With reference to the above specification point, please demonstrate how you will comply with British Intestinal Failure Alliance (BIFA) Guidance Standardised Parenteral Support Catheter Guidelines, https://www.bapen.org.uk/pdfs/bifa/standardised-parenteral-support-catheter-guidelines.pdf.  </t>
  </si>
  <si>
    <t>The nurse visit will take place within a 2 hour window spanning the allocated visit time. Note: the 2 hour window is for the arrival of the nurse and not that the clinical duties associated with the visit need to be completed within the 2 hour visit time. The timing of the 2 hour visit window will be determined by the Supplier based on staffing availability. Visits for training should be at "off peak" times, i.e. late morning and early afternoon, so as to allow patients requiring long term nursing to receive visits at the more popular times of day, i.e. early morning, early evening. Suppliers should not change a patient's nursing visit window in order to accommodate taking on new patients unless the patients affected by the change are in agreement. To ensure equity of access to nursing services by all Purchasing Authorities Suppliers must not guarantee a visit window on acceptance of a patient as this may not be possible by the time the patient is ready for discharge.  Suppliers cannot reserve a specific time slot (morning or evening) for exclusive use by one Purchasing Authority</t>
  </si>
  <si>
    <t xml:space="preserve">The Purchasing Authority and Supplier MUST ensure that up to date written clinical escalation contacts for both organisations are available at all times that clinical services are being provided.  </t>
  </si>
  <si>
    <t xml:space="preserve">When Clinical Services include medicine administration, the Supplier will ensure a copy of the prescription or full patient specific administration instructions are on the dispensing label, at the point of administration.  </t>
  </si>
  <si>
    <t>The Supplier is responsible for scheduling clinical services in accordance with the Medicine Pathway (Appendix B) and Clinical Service Protocol. The Supplier will ensure that any clinical services are performed at the times and venues agreed between the parties and shall give as much notice as reasonably practicable if for any reason they are unable to meet the agreed service level. Wherever possible the Supplier will maintain continuity of staffing for an individual patient.</t>
  </si>
  <si>
    <t xml:space="preserve">Patient/carer training </t>
  </si>
  <si>
    <t>Suppliers should only train patients and/or carers to self-administer medicines when authorised requested by the Purchasing Authority. The training needs to cover all aspects required of the patient/carer (i.e. disconnection, connection, medication administration, dressing change) at the outset of the training, as opposed to patients learning each procedure separately before moving on to the next element. 
Note: as long as the total number of hours billed for training does not exceed 28 hours then the Supplier can deliver this either as 2 x 1 hour visit per day, 1 x 2 hour visit per day (i.e. to encompass disconnection and connection) or condensed training (also known as accelerated learning) either at a residential training centre or in the patient's home.</t>
  </si>
  <si>
    <t>The training of patients by the Supplier can take place in areas other than the patient's home. The areas that are included are: Supplier's Training Centre, nursing home, continuing care beds, hospice. Training of patients by the Supplier within an acute NHS Trust is not covered by this framework. If a Purchasing Authority wishes for this to take place, this would be paid for by the Purchasing Authority and NOT NHS England.</t>
  </si>
  <si>
    <t>If the Supplier and/or Purchasing Authority identify a need for 2 nurses to be in attendance for nursing visits this needs to be reported to the Contracting Authority. Consideration for funding approval for 2 nurse visits will be on a case by case basis by the Contracting Authority and not a matter for NHS England.</t>
  </si>
  <si>
    <t>Additional Training and Competence provisions for Supplier's Staff who are providing Clinical Services</t>
  </si>
  <si>
    <t xml:space="preserve">With reference to the Specification Point above, please certify that your policies comply and you will provide an example of your relevant procedure upon request. </t>
  </si>
  <si>
    <t xml:space="preserve">Suppliers must have policies on the following and must ensure that all clinical staff providing clinical services involving medication administration are trained and monitored for compliance. 
• Anaphylaxis Management Guidelines 
• Infection Control Manual
• Resuscitation Policy and Guidelines
• Lone Worker Policy (incorporating working alone care and chaperoning)
</t>
  </si>
  <si>
    <t xml:space="preserve">With reference to the Specification Point above, please certify that your policies and staff hand book complies and you will provide an example of your relevant procedure upon request. </t>
  </si>
  <si>
    <t>Suppliers MUST outline transparent procedures for handling of concerns or complaints with full details on how to contact their Medical Director.
Suppliers MUST ensure Nursing staff are responsible to the Purchasing Authorities lead nutrition nurse or pharmacist in respect of clinical matters.  Suppliers are required to undertake a root cause analysis and submit a report to the Purchasing Authority if a nursed patient develops any of the following catheter related complications;                                                                               
 - Catheter Related Blood Stream Infection                                                                                                                                                     - Catheter occlusion                                                                                                                                                                                            - PICC migration                                                                                                                                                                                                   - Rapid over infusion of prescribed parenteral support</t>
  </si>
  <si>
    <t xml:space="preserve">With reference to the specification point above, please detail your transparent procedures for handling of concerns or complaints with full details on how to contact the Medical Director. </t>
  </si>
  <si>
    <t xml:space="preserve">The Supplier MUST be assured that the Purchasing Authority has informed all patients'  that their personal information may be shared with other healthcare professionals including the IF registry and may be used to support clinical audit for the purpose of assuring and monitoring the quality of their treatment.
</t>
  </si>
  <si>
    <t>The Supplier must ensure the clinical staff providing Intravenous infusion services to patient receiving Home Parenteral Nutrition have achieved the following competencies. Where staff are in training, it is anticipated that they will be supervised until they have been formally assessed and deemed competent.
• Phlebotomy 
• Cannulation, including cannulation of totally implanted vascular access devices 
• Intravenous therapy in line with RCN guidelines including management of intravenous indwelling devices 
• British Intestinal Failure Alliance (BIFA) Guidance 
• Anaphylaxis management/ basic life-support relevant to area of clinical practice
• Use of all ambulatory pumps on the Home Parenteral Nutrition Framework
• Aseptic Non Touch Technique (ANTT)
• Side effect management, including the management of infusion related reactions, including recognising including hyper and hypoglycaemia, suspected catheter related bloodstream infection
• Detailed knowledge of parenteral nutrition, this should include differing regimens such as MCB / IV vitamin dual infusion and hybrid PN regimens
• Extravasation
• Identification of suspected catheter related thrombosis
• Identification of occluded catheters and simple (non-pharmaceutical methods) troubleshooting measures to restore patency
• Identification of catheter fracture and appropriate first aid measures
• Care of venting gastrostomy tubes
• RPS Homecare standards
Further information can be found in the nursing competency document in Appendix P</t>
  </si>
  <si>
    <t>With reference to the above specification point, please provide details of training systems and competency assessment.</t>
  </si>
  <si>
    <t>The Suppliers clinical staff are expected to undergo initial training and at least 1 day refresher training per year.  
The Supplier MUST facilitate CPD for all employed nursing staff and MUST demonstrate for all staff:
• job specifications
• orientation and induction
• evidence of CPD and a robust mechanism to ensure that relevant professional registrations are maintained
In addition, the Supplier must support revalidation for all employed nursing, medical and pharmacy staff.</t>
  </si>
  <si>
    <t>Suppliers must have a robust quality system in place which includes policies on the following and must ensure that all staff comply with them.
• Health and safety Policy
• Environmental Policy
•  Bribery Policy
•  Complaints and Incidents Policy
• Safeguarding Policy
• Equality &amp; Diversity Policy
• Lone Worker Policy 
• Medicines Policy
• Privacy Policy
• Records Management Policy
• Social Value Policy
• Transition Policy (Paediatric to adult care)
• Zero Tolerance and Policy for the Withdrawal of Care
• Risk Management Policy
Where relevant national guidelines are in place it is mandatory that these are adopted. Where national guidelines are not in place or if the Supplier is unsure, then the Supplier will liaise with the Purchasing Authority to confirm mutually acceptable guidelines.</t>
  </si>
  <si>
    <t>With reference to the Specification Point above, please certify you have the above documents and you will provide them upon request.</t>
  </si>
  <si>
    <t>The Supplier will carry out self-inspections of their quality system at regular intervals and record the results and raise corrective and preventative actions for any non-conformances found. This log and improvement plan may be reviewed at a supplier review meeting.</t>
  </si>
  <si>
    <t xml:space="preserve">The Supplier MUST provide an up to date contact list of staff that the Purchasing Authority can contact at all times. For out of hours, this should include nursing and pharmacy as a minimum. Furthermore, the Supplier MUST maintain an up to date list of the Purchasing Authorities appropriate clinical escalation contacts. 
</t>
  </si>
  <si>
    <t xml:space="preserve">Transition from paediatric to adult care will take place at a mutually agreed time between the ages of 16-18 and be initiated by the Purchasing Authority, following consultation with the patient and family. Where provided, the Supplier must adhere to the relevant Transition Policy employed by the Purchasing Authority. The transfer may entail transferring a patient from one Purchasing Authority to another.  </t>
  </si>
  <si>
    <t xml:space="preserve">In accordance with the professional standards - RPS Handbook for Homecare Services - Appendix 19 - Further Guidance for Managing Complaints and Incidents in Homecare Services the Authority and Supplier must have a complaints and incidents policy and procedures that differentiates patient safety incidents from other types of complaints, incidents or concerns.  </t>
  </si>
  <si>
    <t>The details of any complaints regarding the delivery or service, received from Patients will be forwarded in writing to secondary investigators, or primary investigator status formally transferred within 2 working days.</t>
  </si>
  <si>
    <t>In all clinical settings for patient safety, the Supplier will adopt and use the Purchasing Authority’s NHS patient number to identify each patient once the registration forms have been accepted. If local patient identifier numbers are used, these will be in addition to the NHS patient number.  In all other settings, Caldecott principles must apply.</t>
  </si>
  <si>
    <t xml:space="preserve">All requirements of the Data Protection Act 1998 and GDPR must be met in full.  </t>
  </si>
  <si>
    <t>Where identifiable patient personal information must be transmitted via electronic means this will be by high level end to end encryption.</t>
  </si>
  <si>
    <t xml:space="preserve">Where patient data is transferred between the Supplier and any sub-Supplier, data processing or data sharing agreements must be in place between the parties unless that sub-Supplier also can provide evidence of accreditation to The Data Security and Protection Toolkit Standard (DSPT).  
Evidence of agreements with relevant sub-Suppliers must be provided by the Supplier.
 </t>
  </si>
  <si>
    <t>With reference to the above specification point, please provide the necessary evidence of agreements with relevant sub-Suppliers.</t>
  </si>
  <si>
    <t xml:space="preserve">The Purchasing Authority will ensure all patients are informed that their personal information will be shared with the Supplier and other healthcare professionals and may be used to support clinical audit for the purpose of assuring and monitoring the quality of their treatment. Inline with the RPS Professional Standards for Homecare Services. 
</t>
  </si>
  <si>
    <t>The Supplier may refuse to provide services which it deems to be unsafe or which represent unacceptable risk to staff under its local Risk Management Policy. In such a case the Supplier raise their concerns in writing to the Purchasing Authority's Chief Pharmacist, Patient's Lead Medical Clinician and Homecare Lead as soon as possible, but within 24 hours. In such a case the Supplier will work with the Purchasing Authority to find an acceptable alternative to facilitate the patient's care. If the service is to be withdrawn then the Supplier MUST inform the Contracting Authority in writing before this occurs.</t>
  </si>
  <si>
    <t>With reference to the above specification point, Suppliers should provide a copy of their Risk Management Policy and describe how they manage risk assessments and the escalation procedure in case of disagreement.</t>
  </si>
  <si>
    <t>The Supplier must hold and maintain an appropriate Business Continuity Plan in accordance with schedule 2 of the NHS Framework Agreement for the supply of goods and the provision of services, including major incident and emergency planning.</t>
  </si>
  <si>
    <t>Suppliers are required to advise both the Purchasing Authority and the Contracting Authority as soon as they become aware that they are reaching capacity or the level of growth in patient numbers which has the potential to have a detrimental effect on patient service levels to existing patients on the homecare service. The Contracting Authority will work with the Purchasing Authority and the Supplier to maintain service levels to patients at an acceptable level.</t>
  </si>
  <si>
    <t>Please provide your current and future capacity for compounding, nursing/training of patients and delivery.</t>
  </si>
  <si>
    <t>With reference to the above specification point, please provide your  contingency plans, detailing the types of situations they cover. Please also describe how these events would be tested and monitored.</t>
  </si>
  <si>
    <t xml:space="preserve">The Supplier must ensure that all relevant staff, including all sub-Suppliers have undergone England Disclosure and Barring Service (DBS).Suppliers will bear the cost of carrying out these checks. </t>
  </si>
  <si>
    <t xml:space="preserve">Where relevant, the Purchasing Authority requires that all Supplier's Staff  who have direct contact with vulnerable patients have undertaken mandatory safeguarding training, relevant to their role and undertake regular refresher training.  The Supplier will provide the Purchasing Authority with details including the name of the organisation that delivers the training and a description of the training programme and the frequency of refresher training on request. The Purchasing Authority may audit training records to ensure compliance with this provision. </t>
  </si>
  <si>
    <t>The Supplier must ensure all staff have an understanding of the parameters and requirements of this framework including safeguarding and are trained and competent to perform the activities requested of them. 
All staff must have  
• job specifications
• orientation and induction
• Knowledge of relevant organisation policies
• evidence of training to perform the activities in their job specification
• training in their individual responsibility towards health &amp; safety, safeguarding and information governance.</t>
  </si>
  <si>
    <t xml:space="preserve">With reference to the Specification Point above, please certify that your training procedure complies and you will provide an example of your training records upon request. </t>
  </si>
  <si>
    <t xml:space="preserve">With reference to the Specification Point above, please certify that your training procedure complies and you will provide an example of your training procedure and records upon request. </t>
  </si>
  <si>
    <t>The Supplier must facilitate Continual Professional Development (CPD) for all professional staff as required by their respective professional body. The Supplier must have a robust mechanism to ensure that relevant professional registrations are maintained.</t>
  </si>
  <si>
    <t>Suppliers must ensure all their staff have knowledge of clinical governance and be committed to clinical supervision, customer care and complaints handling.</t>
  </si>
  <si>
    <t>With reference to the above specification point, please provide evidence on how staff are trained to demonstrate the above.</t>
  </si>
  <si>
    <t xml:space="preserve">Suppliers should supply information on the level of knowledge and expertise on the medicines and equipment used in the clinical specialities relevant to this tender for homecare services, including the methods and frequency of training and accreditation used as per the requirements in the clinical services and home visits.  </t>
  </si>
  <si>
    <t xml:space="preserve">The Supplier must ensure any new staff or staff moving between roles are trained accordingly prior to taking responsibility for delivery of the homecare services.  Where staff  are in training, it is anticipated that they will be supervised until they have been formally assessed and deemed competent.   </t>
  </si>
  <si>
    <t>The Supplier must have in place robust procedures for receiving, recording, handling and reporting of patient safety incidents in line with the RPS Handbook for Homecare Services Appendix 19: Further Guidance on the Managing of Complaints and Incidents within Homecare Services and associated legislation.
Please indicate Yes / No as to if you comply.  Please note that the inability to comply, may result in not being successful in your bid.</t>
  </si>
  <si>
    <t>The Supplier should operate a similar system for reporting and investigating Patient Safety Incidents as operated in the NHS and as specified in the two Patient Safety Alerts on Improving reporting and learning of medication errors and medical devices incidents issued in March 2014. The Supplier is responsible for reporting incidents and investigations to the Purchasing Authority and the national reporting and learning service as well as producing a written response to the patient/carer/advocate.</t>
  </si>
  <si>
    <t xml:space="preserve">The Suppliers should have in place robust procedures for receiving, recording, handling and reporting of adverse drug reactions in line with the MHRA legislation on drug reporting (www.MHRA.gov.uk) and RPS Handbook for Homecare Services Appendix 19: Further Guidance on the Managing of Complaints and Incidents within Homecare Services and associated legislation.
Any adverse drug reactions reports received from patients or carers or advocates by the Supplier must be reported to the Purchasing Authority and the marketing authorisation holder, at the earliest opportunity and in any case within 1 working day of the report. </t>
  </si>
  <si>
    <t xml:space="preserve">All Suppliers should subscribe to "Medicines and Healthcare Products Regulatory Agency" Update on GOV.UK. Any defective medicines detected by, or notified to, the Supplier must be reported to the manufacturer of the product or the MHRA in line with current MHRA guidance. In addition, a Major or Hazardous defect identified in any product that has been delivered but not administered to a patient must be reported in writing to the Purchasing Authority's Chief Pharmacist, Patient's Lead Medical Clinician and Homecare Lead as soon as possible, but within 24 hours, if there are any clinical concerns.  </t>
  </si>
  <si>
    <t>The Supplier must operate a system of product and batch traceability to facilitate recall of medicines, sterile ancillaries and critical equipment to patient level.</t>
  </si>
  <si>
    <t>The Supplier must have a robust process in line with current MHRA guidance for responding and acting upon recalls initiated by the MHRA or manufacturer of the product. This must cover liaison with the patient and Purchasing Authority, and timely replacement of stock to facilitate continuity of patient treatment wherever possible.</t>
  </si>
  <si>
    <t>With reference to the above specification point, please provide details of how this is achieved, and provide a copy of your recall procedure.</t>
  </si>
  <si>
    <t>It is the responsibility of the Supplier to recover expenses associated with MHRA led product recalls from the manufacturer or marketing authorisation holder.</t>
  </si>
  <si>
    <t xml:space="preserve">Any product and/or medicine spoiled, will be collected with both the Purchasing Authority and patient consent, from their home, by the Supplier prior to the next delivery and at patient convenience. The Supplier must liaise with the Purchasing Authority to determine if the unusable product and/or medicine should be delivered back to the Purchasing Authority or destroyed. </t>
  </si>
  <si>
    <t>If the medicine is spoiled by no fault of the patient, this should be replaced at no further cost to the Purchasing Authority.</t>
  </si>
  <si>
    <t>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t>
  </si>
  <si>
    <t xml:space="preserve">The Purchasing Authority will generate a unique Purchase Order Number linked to each prescription and provide it to the Supplier.
</t>
  </si>
  <si>
    <t>Suppliers should where possible be able to receive orders transmitted electronically in accordance with nationally approved standards.</t>
  </si>
  <si>
    <t xml:space="preserve">The Purchasing Authority authorises the Supplier to purchase specified medicines, ancillaries and equipment for use in the homecare service. The Purchasing Authority expects that the Supplier will ensure goods are purchased at market competitive rates.  Should NHS contracted prices be made available from the Purchasing authority for use by the Suppliers these should be implemented accordingly, and these prices should be used.
</t>
  </si>
  <si>
    <t xml:space="preserve">The Purchasing Authority authorises the Supplier to purchase specified medicines, ancillaries and equipment for use in the homecare services at Purchasing Authority framework prices where they exist, or at the manufacturers NHS Hospital purchase price, subject to the agreement of the relevant manufacturers and/or wholesaler. The Purchasing Authority is responsible for notifying the Supplier of such contract or framework or NHS hospital prices. The Supplier will make reasonable efforts to secure agreement for the framework, contract or NHS hospital prices and the Purchasing Authority will provide every assistance possible to ensure the Supplier is successful in gaining that agreement. </t>
  </si>
  <si>
    <t xml:space="preserve">The Supplier will be responsible for the ordering, receipt, control and payment for all medicinal products and ancillaries and will be responsible for the maintenance of adequate stock levels to satisfactorily meet the requirements of this framework. </t>
  </si>
  <si>
    <t>The Supplier will generate an accurate and valid invoice linked to each Purchase Order Number and use best endeavours to provide it to the Authority within 4 weeks of service delivery. Invoices need to separately list out all PN products separate from any ancillaries, delivery charges, routine medication, or nursing charges.
The Authority and Supplier will use best endeavours to receive or transmit invoices electronically in accordance with nationally approved standards.</t>
  </si>
  <si>
    <t xml:space="preserve">Invoices should contain a patient unique identifier, include the Prior Approval System number (currently Blueteq), and purchase order number where possible, and should match the pricing schedule in accordance with this specification. Some Purchasing Authorities will require patient details; if this is the case then this must be compliant with The Data Security and Protection Toolkit Standard (DSPT) or documented and controlled via data processing or data sharing agreements between parties. 
</t>
  </si>
  <si>
    <t>The Supplier will ensure the collection of appropriate evidence showing that:
- Goods have been duly received, are in accordance with specification and the prices are correct;
- Services rendered have been satisfactorily carried out in accordance with the order and the charges are correct.
Such evidence of service delivery will be made available for audit purposes and by exception only if there is reasonable doubt that the service has not been received.</t>
  </si>
  <si>
    <t>In accordance with the provisions set out in General tab - Provision of services outside this specification the Purchasing Authority will reimburse reasonable additional costs incurred by the Supplier and these services will need to be separately identifiable as these charges cannot be passed on to NHS England.</t>
  </si>
  <si>
    <t>Where nursing services are used, the Supplier should ensure that proof of nursing visits are provided. These can be in either a paper format or a digital device. The length of nursing time spent with the patient should also be recorded (see appendix F).</t>
  </si>
  <si>
    <t xml:space="preserve">Where medicines or ancillaries or equipment are unusable due to action or inaction of the  Supplier, the unusable items will be collected and replaced at no expense to the Purchasing Authority or, if resupply is not clinically appropriate a credit note will be raised against the invoice for those unusable items.
Where medicines or ancillaries or equipment are unusable due to the Patient’s negligence, misuse or failure to observe any instructions or training concerning the use of the equipment, the Supplier will have the right to recover the cost of replacement (or where applicable repair) from the Purchasing Authority, provided that such negligence, misuse or failure was not caused or contributed to by any action of or failure to take action by the Supplier.
Unusable items may only be resupplied (or where applicable) repaired at the cost of the Purchasing Authority when prior approval has been given by the Purchasing Authority.
</t>
  </si>
  <si>
    <t>All equipment must be traceable. The records relating to equipment owned by the Supplier must be made available on request by the Purchasing Authority.</t>
  </si>
  <si>
    <t xml:space="preserve">All staff visiting a patient's home will carry photographic identification which will be shown on arrival. 
</t>
  </si>
  <si>
    <t>Following a home visit, a written report should be made to the Purchasing Authority within 5 working days or within 48 hours if the planned activity could not be completed. Any new or changed risks identified during a non-clinical home visit will be recorded and the Individual Patient Care Plan updated with new or changed risk control measures.</t>
  </si>
  <si>
    <t xml:space="preserve">Any Digital Solutions developed must meet the RPS output-based specifications (OBS), as updated from time to time, for system-wide delivery of medicines in homecare as a minimum.
</t>
  </si>
  <si>
    <t xml:space="preserve">Any patient facing Apps or other applicable Digital Solutions must undergo baseline assessment by NHSE Transformation Directorate as a minimum. </t>
  </si>
  <si>
    <t>For any digital solutions, 
I) if the solution (or part of) is not classified as a medical device then the developer/Supplier of the digital solution has applied clinical risk management as required under "DCB0129: Clinical Risk Management: its Application in the Manufacture of Health IT Systems" during the development of the product. The Supplier should also be able to provide assistance to the Purchasing Authority in the application of clinical risk management as required under "DCB0160: Clinical Risk Management: its Application in the Deployment and Use of Health IT Systems" during the deployment of the digital solution.
ii) if the solution (or part of) is classified as a medical device the solution must comply with the medical device directives. Any device may only be used and charged to the purchasing authority if it has been commissioned by NHS England.</t>
  </si>
  <si>
    <t>The Supplier's proposed solution must be compatible with relevant national standards and interoperable with systems commonly used by the NHS.
- the Supplier should commit to migrating to FHIR (Fast Healthcare Interoperability Resources) standard and other technical standards if that becomes mandated in the future.</t>
  </si>
  <si>
    <t xml:space="preserve">Please provide a list of digital technologies that you are offering (e.g. remote consultation platform, web portal, remote monitoring of pumps) supported with evidence of DTAC submission where applicable </t>
  </si>
  <si>
    <t>Tackling economic inequality</t>
  </si>
  <si>
    <t>The Supplier could be required to demonstrate their methods to support the health and wellbeing, including physical and mental health, in the contract workforce.</t>
  </si>
  <si>
    <t>The Supplier may be required to demonstrate action to identify and tackle inequality in employment, skills and pay in the contract workforce.</t>
  </si>
  <si>
    <t xml:space="preserve">Detail through the delivery of the contract that you have a clear understanding of your workforce diversity profile and a plan to increase diversity and inclusion within the contract workforce, to best match patient needs.
Using a maximum of 1,000 words describe the commitment your organisation will make to ensure that opportunities under the framework deliver the outcome  and Award Criteria. Please include:
● your ‘Method Statement’, stating how you will achieve this and how your commitment meets the Award Criteria, and
● a timed project plan and process, including how you will implement your commitment and by when. Also, how you will monitor, measure and report on your commitments/the impact of your proposals. You should include but not be limited to:
○ timed action plan
○ use of metrics
○ tools/processes used to gather data
○ reporting
○ feedback and improvement
○ transparency
</t>
  </si>
  <si>
    <t>Equal Opportunity</t>
  </si>
  <si>
    <t>Detail how, through the delivery of the contract, you plan to increase overall diversity and inclusion within the contracted workforce
Using a maximum of 1,000 words describe the commitment your organisation will make to ensure that opportunities under the framework deliver the outcome  and Award Criteria. Please include:
● your ‘Method Statement’, stating how you will achieve this and how your commitment meets the Award Criteria, and
● a timed project plan and process, including how you will implement your commitment and by when. Also, how you will monitor, measure and report on your commitments/the impact of your proposals. You should include but not be limited to:
○ timed action plan
○ use of metrics
○ tools/processes used to gather data
○ reporting
○ feedback and improvement
○ transparency</t>
  </si>
  <si>
    <t>Fighting Climate Change</t>
  </si>
  <si>
    <t>The Supplier shall be expected to work with the Participating Authority in promoting environmental sustainability and help to achieve its goal to reduce carbon emissions.</t>
  </si>
  <si>
    <t>On request the Supplier will present information around the embedded sustainability (including carbon footprint) policies and procedures.</t>
  </si>
  <si>
    <t xml:space="preserve">The Supplier is expected to use resources, and handle all commercial, clinical, and pharmaceutical waste with consideration for the environment.  </t>
  </si>
  <si>
    <t>The licensed manufacturer and licensed distributor shall have an established Environment Policy that provides a framework for setting and achieving and reporting environmental objectives, which includes enhancing environmental performance.</t>
  </si>
  <si>
    <t xml:space="preserve">The Supplier should consider the environmental impacts of the service requirements and ensure these impacts are suitably managed. </t>
  </si>
  <si>
    <t>On request, the Supplier shall provide information on the proportion by weight of post-consumer recycled material in the product and in the product packaging.</t>
  </si>
  <si>
    <t>Due consideration should be given to the minimisation of “waste” throughout the management of the agreement.  This should be achieved through the application of value engineering principles.</t>
  </si>
  <si>
    <t xml:space="preserve">The Supplier must make themselves aware of the NHS Carbon Reduction Strategy outlining the actions across the NHS aims to reduce the 18 million tonnes of CO2 generated across its operations.  The NHS Carbon Reduction Strategy can be found on the NHS Sustainable Development Unit website: www.sdu.nhs.uk </t>
  </si>
  <si>
    <t xml:space="preserve">The Supplier will report on sustainability development performance including carbon footprint reduction to the Purchasing Authority on request. </t>
  </si>
  <si>
    <t>The Supplier is required to have a green transport and environmental policy in place.</t>
  </si>
  <si>
    <t>Detail how, through the delivery of the framework agreement, you will reduce the amount of single use plastic used for both packaging and products that will be provided and or service
Using a maximum of 1,000 words describe the commitment your organisation will make to ensure that opportunities under the framework deliver the outcome  and Award Criteria. Please include:
● your ‘Method Statement’, stating how you will achieve this and how your commitment meets the Award Criteria, and
● a timed project plan and process, including how you will implement your commitment and by when. Also, how you will monitor, measure and report on your commitments/the impact of your proposals. You should include but not be limited to:
○ timed action plan
○ use of metrics
○ tools/processes used to gather data
○ reporting
○ feedback and improvement
○ transparency</t>
  </si>
  <si>
    <t>Detail how, through the delivery of the contract, you plan to reduce the road miles required for the provision and running of the service in scope
Using a maximum of 1,000 words describe the commitment your organisation will make to ensure that opportunities under the framework deliver the outcome  and Award Criteria. Please include:
● your ‘Method Statement’, stating how you will achieve this and how your commitment meets the Award Criteria, and
● a timed project plan and process, including how you will implement your commitment and by when. Also, how you will monitor, measure and report on your commitments/the impact of your proposals. You should include but not be limited to:
○ timed action plan
○ use of metrics
○ tools/processes used to gather data
○ reporting
○ feedback and improvement
○ transparency</t>
  </si>
  <si>
    <t xml:space="preserve">Please advise that you can comply with all specification points in this section, that do not specifically have an adjudication question attached.  If there are any points that you cannot comply with, please provide the point number in the answer section here, and the explanation of what you cannot comply with against the relevant point (i.e. populate the grey box currently populated with 'n/a' with your rationale)
</t>
  </si>
  <si>
    <t>The Supplier is responsible for assessing the risks associated with the storage, handling, delivery and administration of medicines products in accordance with their SmPC or Specials manufacturer's instructions. 
Equipment and/or ancillaries identified as necessary to manage risks are specified in the Equipment and Ancillaries tab along with any restrictions to be applied when supplying equipment to an individual patient.
Risk control measures to be implemented for specified categories of products are in the sections below.
- cold chain 
- healthcare waste</t>
  </si>
  <si>
    <t>The Supplier operates a validated cold chain from receipt of deliveries or manufacture through to delivery to the patient.</t>
  </si>
  <si>
    <r>
      <t xml:space="preserve">A refrigerator is supplied to each patient to store parenteral nutrition or compounded fluids between 2°C and 8°C.  The fridge will meet the following minimum specification:
• constructed of impervious, cleanable materials both internally and externally; 
• single cooler panel without a freezer box; 
• maintains the temperature between 2ºC and 8ºC; 
• automatic defrost; 
• grille-type shelving; 
• integral air circulating fan; 
• permanent external display of current fridge temperature; 
• capacity minimum 100 litres;
• audible or visible alarm when temperature is out of range;
• child resistant closure and/or lockable with removable key
- maximum operating noise &lt;50 decibels
</t>
    </r>
    <r>
      <rPr>
        <b/>
        <sz val="10"/>
        <rFont val="Arial"/>
        <family val="2"/>
      </rPr>
      <t xml:space="preserve">Please indicate Yes / No as to if you comply.  Please note that the inability to comply may result in a bid being unsuccessful.
</t>
    </r>
  </si>
  <si>
    <t xml:space="preserve">A dedicated domestic fridge is supplied where patients decline to have a fridge meeting the above specification. 
In these cases 
- the purchasing authority must be informed
- a calibrated fridge thermometer must be provided, along with instructions for use. 
</t>
  </si>
  <si>
    <t>Provide the specification(s) for the fridges that will be supplied under this framework</t>
  </si>
  <si>
    <t xml:space="preserve">Where a temperature deviation occurs a decision about suitability of the affected product for use will be made and documented by the Supplier.
Where a temperature deviation results in product being wasted and/or any interruption of treatment the Purchasing Authority will be notified without delay.
</t>
  </si>
  <si>
    <t>The Supplier will be responsible for training the patient or carer to undertake daily monitoring of the temperature of the refrigerator, knowledge of the minimum and maximum temperatures, and the action to take if found out of range.</t>
  </si>
  <si>
    <t>Patients will be responsible for keeping refrigerators socially clean.</t>
  </si>
  <si>
    <t xml:space="preserve">Maintenance, PAT testing and calibration of all refrigeration and temperature monitoring equipment will be the responsibility of the Supplier (refer to Equipment and Ancillaries section) </t>
  </si>
  <si>
    <t xml:space="preserve">Repairs and or replacement of faulty fridges MUST be carried out within 6 working hours of the fault being reported at no charge to the Purchasing Authority. 
Records of equipment failure, the actions taken and time period for resolution MUST be kept by the Supplier and supplied to the Purchasing Authority on a yearly basis or more frequently on request. 
</t>
  </si>
  <si>
    <t>Healthcare Waste</t>
  </si>
  <si>
    <t>The Supplier should ensure that all appropriate waste regulations are followed by the patient, nursing and the drivers.   Any equipment required by the patients to follow this must be provided by the Supplier.</t>
  </si>
  <si>
    <t xml:space="preserve">All waste must be collected at the same time as medication delivery and transported in a separate area of the delivery van. </t>
  </si>
  <si>
    <t>©NHSE 2023</t>
  </si>
  <si>
    <t>Document 5d</t>
  </si>
  <si>
    <t>Document 5c</t>
  </si>
  <si>
    <t>Document 5b</t>
  </si>
  <si>
    <t>Document 5a</t>
  </si>
  <si>
    <t>Document 5e</t>
  </si>
  <si>
    <t>Document 5f</t>
  </si>
  <si>
    <t>Document 5g</t>
  </si>
  <si>
    <t>Document 5h</t>
  </si>
  <si>
    <t>Document 5i</t>
  </si>
  <si>
    <t>Document 5j</t>
  </si>
  <si>
    <t>Cold chain - Waste</t>
  </si>
  <si>
    <t>Cold Chain - Waste</t>
  </si>
  <si>
    <t>Document 5k</t>
  </si>
  <si>
    <t xml:space="preserve">Where a patient's homecare services is transferred between different Suppliers, all Suppliers must follow the Royal Pharmaceutical Society Homecare Handbook Appendix 12 - Procedure for transferring patients between homecare services and Appendix S
</t>
  </si>
  <si>
    <t xml:space="preserve">The Supplier shall respond to any relevant national quality standards and general guidance recommended by the British Association for Parenteral and Enteral Nutrition (BAPEN), British Intestinal Failure Alliance (BIFA), National Pharmaceuticals Supply Group (NPSG), the Pharmaceuticals Market Support Group (PMSG) or the National Home Care Medicines Committee (NHMC), Royal Pharmaceutical Society(RPS) and other relevant regulatory bodies and as they are updated. It is the Suppliers responsibility to maintain all current standards.
Please indicate Yes / No as to if you comply.  Please note that the inability to comply may result in a bid being unsuccessful.
</t>
  </si>
  <si>
    <t>5b_1.1s</t>
  </si>
  <si>
    <t>5e_1.8s</t>
  </si>
  <si>
    <t>5d_1.12aq</t>
  </si>
  <si>
    <t>5d_1.3s</t>
  </si>
  <si>
    <t>5d_1.4s</t>
  </si>
  <si>
    <t>5d_1.5s</t>
  </si>
  <si>
    <t>5d_1.6s</t>
  </si>
  <si>
    <t>5d_1.7s</t>
  </si>
  <si>
    <t>5d_1.8s</t>
  </si>
  <si>
    <t>5d_1.9s</t>
  </si>
  <si>
    <t>5d_1.10s</t>
  </si>
  <si>
    <t>5d_1.11s</t>
  </si>
  <si>
    <t>5d_1.12s</t>
  </si>
  <si>
    <t>5d_1.13s</t>
  </si>
  <si>
    <t>5d_1.14s</t>
  </si>
  <si>
    <t>5d_1.15s</t>
  </si>
  <si>
    <t>5d_1.16s</t>
  </si>
  <si>
    <t>5d_1.17s</t>
  </si>
  <si>
    <t>5d_1.18s</t>
  </si>
  <si>
    <t>5d_1.19s</t>
  </si>
  <si>
    <t>5d_1.20s</t>
  </si>
  <si>
    <t>5d_1.21s</t>
  </si>
  <si>
    <t>5d_1.22s</t>
  </si>
  <si>
    <t>5d_1.23s</t>
  </si>
  <si>
    <t>5d_1.24s</t>
  </si>
  <si>
    <t>5d_2.3s</t>
  </si>
  <si>
    <t>5d_3.1s</t>
  </si>
  <si>
    <t>5d_3.2s</t>
  </si>
  <si>
    <t>5d_3.3s</t>
  </si>
  <si>
    <t>5d_3.4s</t>
  </si>
  <si>
    <t>5d_3.5s</t>
  </si>
  <si>
    <t>5d_3.6s</t>
  </si>
  <si>
    <t>5d_3.7s</t>
  </si>
  <si>
    <t>5d_3.8s</t>
  </si>
  <si>
    <t>5d_3.9s</t>
  </si>
  <si>
    <t>5d_3.10s</t>
  </si>
  <si>
    <t>5d_3.11s</t>
  </si>
  <si>
    <t>5b_1.18aq</t>
  </si>
  <si>
    <t>5b_3.6aq</t>
  </si>
  <si>
    <t>5b_1.2s</t>
  </si>
  <si>
    <t>5b_1.4s</t>
  </si>
  <si>
    <t>5b_1.5s</t>
  </si>
  <si>
    <t>5b_1.6s</t>
  </si>
  <si>
    <t>5b_1.7s</t>
  </si>
  <si>
    <t>5b_1.8s</t>
  </si>
  <si>
    <t>5b_1.9s</t>
  </si>
  <si>
    <t>5b_1.10s</t>
  </si>
  <si>
    <t>5b_1.11s</t>
  </si>
  <si>
    <t>5b_1.12s</t>
  </si>
  <si>
    <t>5b_1.13s</t>
  </si>
  <si>
    <t>5b_1.14s</t>
  </si>
  <si>
    <t>5b_1.15s</t>
  </si>
  <si>
    <t>5b_1.16s</t>
  </si>
  <si>
    <t>5b_1.17s</t>
  </si>
  <si>
    <t>5b_1.18s</t>
  </si>
  <si>
    <t>5b_2.1s</t>
  </si>
  <si>
    <t>5b_2.2s</t>
  </si>
  <si>
    <t>5b_2.3s</t>
  </si>
  <si>
    <t>5b_2.4s</t>
  </si>
  <si>
    <t>5b_2.5s</t>
  </si>
  <si>
    <t>5b_2.6s</t>
  </si>
  <si>
    <t>5b_2.7s</t>
  </si>
  <si>
    <t>5b_2.8s</t>
  </si>
  <si>
    <t>5b_2.9s</t>
  </si>
  <si>
    <t>5b_2.10s</t>
  </si>
  <si>
    <t>5b_2.11s</t>
  </si>
  <si>
    <t>5b_2.12s</t>
  </si>
  <si>
    <t>5b_3.1s</t>
  </si>
  <si>
    <t>5b_3.2s</t>
  </si>
  <si>
    <t>5b_3.3s</t>
  </si>
  <si>
    <t>5b_3.4s</t>
  </si>
  <si>
    <t>5b_3.5s</t>
  </si>
  <si>
    <t>5b_3.6s</t>
  </si>
  <si>
    <t>5b_3.7s</t>
  </si>
  <si>
    <t>5b_3.8s</t>
  </si>
  <si>
    <t>5b_3.9s</t>
  </si>
  <si>
    <t>5c_1.6aq</t>
  </si>
  <si>
    <t>5c_1.6s</t>
  </si>
  <si>
    <t>5c_1.4s</t>
  </si>
  <si>
    <t>5c_1.7s</t>
  </si>
  <si>
    <t>5c_1.7aq</t>
  </si>
  <si>
    <t>5c_1.2.1s</t>
  </si>
  <si>
    <t>5c_1.2.2s</t>
  </si>
  <si>
    <t>5c_1.2.3s</t>
  </si>
  <si>
    <t>5c_1.2.4s</t>
  </si>
  <si>
    <t>5c_1.2.5s</t>
  </si>
  <si>
    <t>5c_1.2.6s</t>
  </si>
  <si>
    <t>5c_1.2.7s</t>
  </si>
  <si>
    <t>5c_1.2.8s</t>
  </si>
  <si>
    <t>5c_1.2.9s</t>
  </si>
  <si>
    <t>5c_1.2.10s</t>
  </si>
  <si>
    <t>5c_1.2.11s</t>
  </si>
  <si>
    <t>5c_1.2.12s</t>
  </si>
  <si>
    <t>5c_1.2.13s</t>
  </si>
  <si>
    <t>5c_1.2.14s</t>
  </si>
  <si>
    <t>5c_1.2.15s</t>
  </si>
  <si>
    <t>5c_1.2.16s</t>
  </si>
  <si>
    <t>5c_1.2.17s</t>
  </si>
  <si>
    <t>5c_1.2.18s</t>
  </si>
  <si>
    <t>5c_1.2.19s</t>
  </si>
  <si>
    <t>5c_1.2.20s</t>
  </si>
  <si>
    <t>5c_1.2.21s</t>
  </si>
  <si>
    <t>5c_1.2.22s</t>
  </si>
  <si>
    <t>5c_1.2.23s</t>
  </si>
  <si>
    <t>5c_1.2.24s</t>
  </si>
  <si>
    <t>5c_1.2.25s</t>
  </si>
  <si>
    <t>5c_1.2.26s</t>
  </si>
  <si>
    <t>5c_1.2.27s</t>
  </si>
  <si>
    <t>5c_1.2.28s</t>
  </si>
  <si>
    <t>5c_1.2.29s</t>
  </si>
  <si>
    <t>5c_1.2.30s</t>
  </si>
  <si>
    <t>5c_1.2.31s</t>
  </si>
  <si>
    <t>5c_1.2.32s</t>
  </si>
  <si>
    <t>5c_1.2.33s</t>
  </si>
  <si>
    <t>5c_1.2.34s</t>
  </si>
  <si>
    <t>5c_1.2.35s</t>
  </si>
  <si>
    <t>5c_1.2.36s</t>
  </si>
  <si>
    <t>5c_1.2.37s</t>
  </si>
  <si>
    <t>5c_1.2.38s</t>
  </si>
  <si>
    <t>5c_1.2.39s</t>
  </si>
  <si>
    <t>5c_1.2.40s</t>
  </si>
  <si>
    <t>5c_1.2.41s</t>
  </si>
  <si>
    <t>5c_1.2.42s</t>
  </si>
  <si>
    <t>5c_2.4aq</t>
  </si>
  <si>
    <t>5c_2.4s</t>
  </si>
  <si>
    <t>5c_2.5s</t>
  </si>
  <si>
    <t>5c_3.6aq</t>
  </si>
  <si>
    <t>5c_3.7s</t>
  </si>
  <si>
    <t>5c_3.8s</t>
  </si>
  <si>
    <t>5c_4.3s</t>
  </si>
  <si>
    <t>5c_4.4s</t>
  </si>
  <si>
    <t>5e_2.3s</t>
  </si>
  <si>
    <t>5e_2.4s</t>
  </si>
  <si>
    <t>5e_2.5s</t>
  </si>
  <si>
    <t>5e_2.5.1aq</t>
  </si>
  <si>
    <t>5e_2.5.2aq</t>
  </si>
  <si>
    <t>5e_3.3s</t>
  </si>
  <si>
    <t>5e_3.3.1s</t>
  </si>
  <si>
    <t>5e_3.3.2s</t>
  </si>
  <si>
    <t>5e_3.3.3s</t>
  </si>
  <si>
    <t>5e_3.3.4s</t>
  </si>
  <si>
    <t>5e_3.3.5s</t>
  </si>
  <si>
    <t>5e_3.3.6s</t>
  </si>
  <si>
    <t>5e_3.3.7s</t>
  </si>
  <si>
    <t>5e_3.3.8s</t>
  </si>
  <si>
    <t>5e_3.3.9s</t>
  </si>
  <si>
    <t>5e_3.3.10s</t>
  </si>
  <si>
    <t>5e_3.3.11s</t>
  </si>
  <si>
    <t>5e_3.3.12s</t>
  </si>
  <si>
    <t>5e_3.3.13s</t>
  </si>
  <si>
    <t>5e_3.3.14s</t>
  </si>
  <si>
    <t>5e_3.3.15s</t>
  </si>
  <si>
    <t>5e_3.3.16s</t>
  </si>
  <si>
    <t>5e_3.3.17s</t>
  </si>
  <si>
    <t>5e_3.3.18s</t>
  </si>
  <si>
    <t>5e_3.3.19s</t>
  </si>
  <si>
    <t>5e_3.3.20s</t>
  </si>
  <si>
    <t>5e_3.3.21s</t>
  </si>
  <si>
    <t>5e_3.3.22s</t>
  </si>
  <si>
    <t>5e_3.3.23s</t>
  </si>
  <si>
    <t>5e_3.3.24s</t>
  </si>
  <si>
    <t>5e_3.3.25s</t>
  </si>
  <si>
    <t>5e_3.3.26s</t>
  </si>
  <si>
    <t>5e_3.3.27s</t>
  </si>
  <si>
    <t>5e_3.3.28s</t>
  </si>
  <si>
    <t>5e_3.3.29s</t>
  </si>
  <si>
    <t>5e_3.3.30s</t>
  </si>
  <si>
    <t>5e_3.3.31s</t>
  </si>
  <si>
    <t>5e_3.3.32s</t>
  </si>
  <si>
    <t>5e_3.3.33s</t>
  </si>
  <si>
    <t>5e_3.3.34s</t>
  </si>
  <si>
    <t>5e_3.3.35s</t>
  </si>
  <si>
    <t>5e_3.3.36s</t>
  </si>
  <si>
    <t>5e_3.3.37s</t>
  </si>
  <si>
    <t>5e_3.3.38s</t>
  </si>
  <si>
    <t>5e_3.3.39s</t>
  </si>
  <si>
    <t>5e_3.3.40s</t>
  </si>
  <si>
    <t>5e_3.3.41s</t>
  </si>
  <si>
    <t>5e_3.3.42s</t>
  </si>
  <si>
    <t>5e_3.10s</t>
  </si>
  <si>
    <t>5e_3.11s</t>
  </si>
  <si>
    <t>5e_3.12s</t>
  </si>
  <si>
    <t>5e_3.13s</t>
  </si>
  <si>
    <t>5e_3.14s</t>
  </si>
  <si>
    <t>5e_4.1s</t>
  </si>
  <si>
    <t>5e_4.2s</t>
  </si>
  <si>
    <t>5e_4.3s</t>
  </si>
  <si>
    <t>5e_4.4s</t>
  </si>
  <si>
    <t>5e_4.5s</t>
  </si>
  <si>
    <t>5e_5.1s</t>
  </si>
  <si>
    <t>5e_5.1aq</t>
  </si>
  <si>
    <t>5e_5.2s</t>
  </si>
  <si>
    <t>5e_5.2aq</t>
  </si>
  <si>
    <t>5e_5.3s</t>
  </si>
  <si>
    <t>5e_5.3aq</t>
  </si>
  <si>
    <t>5e_5.4s</t>
  </si>
  <si>
    <t>5e_5.5s</t>
  </si>
  <si>
    <t>5e_5.5aq</t>
  </si>
  <si>
    <t>5e_5.6s</t>
  </si>
  <si>
    <t>5f_c</t>
  </si>
  <si>
    <t>5f_1.1s</t>
  </si>
  <si>
    <t>5f_1.1aq</t>
  </si>
  <si>
    <t>5f_1.2s</t>
  </si>
  <si>
    <t>5f_1.2aq</t>
  </si>
  <si>
    <t>5f_1.3s</t>
  </si>
  <si>
    <t>5f_2.1</t>
  </si>
  <si>
    <t>5f_2.2</t>
  </si>
  <si>
    <t>5f_2.3</t>
  </si>
  <si>
    <t>5f_2.4</t>
  </si>
  <si>
    <t>5f_2.5</t>
  </si>
  <si>
    <t>5f_2.6</t>
  </si>
  <si>
    <t>5f_2.7</t>
  </si>
  <si>
    <t>5f_2.8</t>
  </si>
  <si>
    <t>5f_3.1</t>
  </si>
  <si>
    <t>5f_3.2</t>
  </si>
  <si>
    <t>5f_4.2c</t>
  </si>
  <si>
    <t>5f_4.1s</t>
  </si>
  <si>
    <t>5f_4.3s</t>
  </si>
  <si>
    <t>5f_4.4s</t>
  </si>
  <si>
    <t>5f_4.4aq</t>
  </si>
  <si>
    <t>5f_4.5s</t>
  </si>
  <si>
    <t>5f_5.1s</t>
  </si>
  <si>
    <t>5f_5.2s</t>
  </si>
  <si>
    <t>5f_5.2aq</t>
  </si>
  <si>
    <t>5f_6.1s</t>
  </si>
  <si>
    <t>5f_6.2s</t>
  </si>
  <si>
    <t>5f_6.3s</t>
  </si>
  <si>
    <t>5f_6.3aq</t>
  </si>
  <si>
    <t>5f_6.4s</t>
  </si>
  <si>
    <t>5f_6.4aq</t>
  </si>
  <si>
    <t>5f_7.1s</t>
  </si>
  <si>
    <t>5f_7.2s</t>
  </si>
  <si>
    <t>5f_8.1s</t>
  </si>
  <si>
    <t>5f_8.1aq</t>
  </si>
  <si>
    <t>5f_8.2s</t>
  </si>
  <si>
    <t>5f_8.2aq</t>
  </si>
  <si>
    <t>5f_8.3s</t>
  </si>
  <si>
    <t>5f_8.4s</t>
  </si>
  <si>
    <t>5f_8.5s</t>
  </si>
  <si>
    <t>5f_9.1s</t>
  </si>
  <si>
    <t>5f_9.1aq</t>
  </si>
  <si>
    <t>5f_9.2s</t>
  </si>
  <si>
    <t>5f_9.3s</t>
  </si>
  <si>
    <t>5f_10.1c</t>
  </si>
  <si>
    <t>5f_10.2s</t>
  </si>
  <si>
    <t>5f_11.1s</t>
  </si>
  <si>
    <t>5f_12.1s</t>
  </si>
  <si>
    <t>5f_12.3aq</t>
  </si>
  <si>
    <t>5f_12.2s</t>
  </si>
  <si>
    <t>5f_12.3s</t>
  </si>
  <si>
    <t>5f_12.4s</t>
  </si>
  <si>
    <t>5f_12.5s</t>
  </si>
  <si>
    <t>5f_12.6s</t>
  </si>
  <si>
    <t xml:space="preserve">Calculation of  percentage of positive compliance responses  </t>
  </si>
  <si>
    <t>5g_c</t>
  </si>
  <si>
    <t>5g_1.1s</t>
  </si>
  <si>
    <t>5g_1.2s</t>
  </si>
  <si>
    <t>5h_c</t>
  </si>
  <si>
    <t>5i_c</t>
  </si>
  <si>
    <t>5i_1.5aq</t>
  </si>
  <si>
    <t>5j_c</t>
  </si>
  <si>
    <t>5j_1.3aq</t>
  </si>
  <si>
    <t>5j_2.1aq</t>
  </si>
  <si>
    <t>5j_3.10.1aq</t>
  </si>
  <si>
    <t>5j_3.10.2aq</t>
  </si>
  <si>
    <t>5g_2.1s</t>
  </si>
  <si>
    <t>5g_2.2s</t>
  </si>
  <si>
    <t>5g_2.3s</t>
  </si>
  <si>
    <t>5g_2.4s</t>
  </si>
  <si>
    <t>5g_2.5s</t>
  </si>
  <si>
    <t>5g_2.6s</t>
  </si>
  <si>
    <t>5g_3.1s</t>
  </si>
  <si>
    <t>5g_3.1aq</t>
  </si>
  <si>
    <t>5g_3.2s</t>
  </si>
  <si>
    <t>5g_3.3s</t>
  </si>
  <si>
    <t>5g_3.4s</t>
  </si>
  <si>
    <t>5g_3.5s</t>
  </si>
  <si>
    <t>5g_4.1s</t>
  </si>
  <si>
    <t>5g_4.2s</t>
  </si>
  <si>
    <t>5g_5.1s</t>
  </si>
  <si>
    <t>5g_6.1s</t>
  </si>
  <si>
    <t xml:space="preserve">The following reports should be sent directly to the Purchasing Authority by the 10th calendar day of the next calendar month (or weekly in the case of weekly clinical nurse updates):
• Monthly Management Information Report (Appendix G)
• KPI Report (document 2b)
• Weekly Clinical Nurse Update (Appendix F) Breakdown of compounded vs MCB regimen suppliers to provide info
Please indicate Yes / No as to if you comply.   Please note that the inability to comply may result in a bid being unsuccessful.
</t>
  </si>
  <si>
    <t>5h_1.1s</t>
  </si>
  <si>
    <t>5h_1.2s</t>
  </si>
  <si>
    <t>5h_1.3s</t>
  </si>
  <si>
    <t>5h_1.4s</t>
  </si>
  <si>
    <t>5h_1.5s</t>
  </si>
  <si>
    <t>5h_1.6s</t>
  </si>
  <si>
    <t>5h_1.7s</t>
  </si>
  <si>
    <t>5h_1.5aq</t>
  </si>
  <si>
    <t>5i_1.1s</t>
  </si>
  <si>
    <t>5i_1.2s</t>
  </si>
  <si>
    <t>5i_1.3s</t>
  </si>
  <si>
    <t>5i_1.4s</t>
  </si>
  <si>
    <t>5i_1.5s</t>
  </si>
  <si>
    <t>5j_1.1s</t>
  </si>
  <si>
    <t>5j_1.2s</t>
  </si>
  <si>
    <t>5j_1.3s</t>
  </si>
  <si>
    <t>5j_3.1s</t>
  </si>
  <si>
    <t>5j_3.2s</t>
  </si>
  <si>
    <t>5j_3.3s</t>
  </si>
  <si>
    <t>5j_3.4s</t>
  </si>
  <si>
    <t>5j_3.5s</t>
  </si>
  <si>
    <t>5j_3.6s</t>
  </si>
  <si>
    <t>5j_3.7s</t>
  </si>
  <si>
    <t>5j_3.8s</t>
  </si>
  <si>
    <t>5j_3.9s</t>
  </si>
  <si>
    <t>5j_3.10s</t>
  </si>
  <si>
    <t>5k_c</t>
  </si>
  <si>
    <t>5k_2.1s</t>
  </si>
  <si>
    <t>5k_2.2c</t>
  </si>
  <si>
    <t>5k_2.3s</t>
  </si>
  <si>
    <t>5k_2.3aq</t>
  </si>
  <si>
    <t>5k_2.5s</t>
  </si>
  <si>
    <t>5k_2.6s</t>
  </si>
  <si>
    <t>5k_2.7s</t>
  </si>
  <si>
    <t>5k_3.1s</t>
  </si>
  <si>
    <t>5k_3.2s</t>
  </si>
  <si>
    <t>5k_1.1s</t>
  </si>
  <si>
    <r>
      <t>Cold chain Medicines requiring storage between 2-8</t>
    </r>
    <r>
      <rPr>
        <b/>
        <vertAlign val="superscript"/>
        <sz val="10"/>
        <rFont val="Arial"/>
        <family val="2"/>
      </rPr>
      <t>o</t>
    </r>
    <r>
      <rPr>
        <b/>
        <sz val="10"/>
        <rFont val="Arial"/>
        <family val="2"/>
      </rPr>
      <t>C</t>
    </r>
  </si>
  <si>
    <t>5k_2.4.1s</t>
  </si>
  <si>
    <t>5k_2.4.2s</t>
  </si>
  <si>
    <t>5k_2.4aq</t>
  </si>
  <si>
    <t xml:space="preserve">
Service</t>
  </si>
  <si>
    <t>Frequency of Charge</t>
  </si>
  <si>
    <t>FIRST MONTH:
1xINSTALLATION and 28xBAND A and 2xSTANDARD DELIVERY and 28xNURSING HOUR</t>
  </si>
  <si>
    <t>First month</t>
  </si>
  <si>
    <t>SUSEQUENT MONTHS:
28xBAND A and 2xSTANDARD DELIVERY</t>
  </si>
  <si>
    <t>Subsequent months</t>
  </si>
  <si>
    <t>ADDITIONAL NURSING:
PRICE PER HOUR OF NURSING</t>
  </si>
  <si>
    <t>Per hour</t>
  </si>
  <si>
    <t>Supplier Name</t>
  </si>
  <si>
    <t>5a General</t>
  </si>
  <si>
    <t>5b Prescribing and Dispensing</t>
  </si>
  <si>
    <t>5c Delivery</t>
  </si>
  <si>
    <t>5d Equipment and Ancills</t>
  </si>
  <si>
    <t>5e Clinical Services</t>
  </si>
  <si>
    <t>5f Governance</t>
  </si>
  <si>
    <t>5g Finance</t>
  </si>
  <si>
    <t>5h Home Visits</t>
  </si>
  <si>
    <t>5i Digital</t>
  </si>
  <si>
    <t>5j Net Zero and Social Value</t>
  </si>
  <si>
    <t>5k Cold Chain</t>
  </si>
  <si>
    <t>% Marks</t>
  </si>
  <si>
    <t>Sub-criteria of pricing marks can be found in the 2nd tab of Document 6 - Commercial Schedule.</t>
  </si>
  <si>
    <t>Has defined and documented the processes.</t>
  </si>
  <si>
    <t>Has been approved to perform a regulated activity.</t>
  </si>
  <si>
    <t>Service is operational in practice, usually on a small scale or for a limited time, so evidence of compliance is not yet available.  
E.g. has an established delivery service and has developed protocols for this therapy area.</t>
  </si>
  <si>
    <t>KPI results or external audit showing services provided to acceptable standard, external audit and other documentary evidence shows compliance with documented processes and/or contract.  Good references from existing customers</t>
  </si>
  <si>
    <t>The Contractor’s answers will be marked where indicated based on the following choice of Adjudication levels:</t>
  </si>
  <si>
    <t xml:space="preserve">There is no or very little evidence of description and/or examples to meet the specification point. </t>
  </si>
  <si>
    <t>Evidence provided two levels higher than requested e.g. requested process implemented, received evidence of good performance</t>
  </si>
  <si>
    <t>Criteria for First compliance question in each Tab</t>
  </si>
  <si>
    <t>©NHS England 2023</t>
  </si>
  <si>
    <t>Award Criteria</t>
  </si>
  <si>
    <t xml:space="preserve">The top level award criteria has been provided below to show potential contractors the criteria which will be scored and weighted as part of the stakeholder evaluation to select organisations on the framework.  </t>
  </si>
  <si>
    <r>
      <t xml:space="preserve">Adjudication Weightings are given in </t>
    </r>
    <r>
      <rPr>
        <sz val="10"/>
        <color rgb="FFFF0000"/>
        <rFont val="Arial"/>
        <family val="2"/>
      </rPr>
      <t>Column G</t>
    </r>
    <r>
      <rPr>
        <sz val="10"/>
        <rFont val="Arial"/>
        <family val="2"/>
      </rPr>
      <t xml:space="preserve"> of the specification and are summarised below:</t>
    </r>
  </si>
  <si>
    <r>
      <t xml:space="preserve">Evidence Levels, are given in </t>
    </r>
    <r>
      <rPr>
        <sz val="10"/>
        <color rgb="FFFF0000"/>
        <rFont val="Arial"/>
        <family val="2"/>
      </rPr>
      <t>Column I</t>
    </r>
    <r>
      <rPr>
        <sz val="10"/>
        <rFont val="Arial"/>
        <family val="2"/>
      </rPr>
      <t xml:space="preserve"> of the specification and are summarised below:</t>
    </r>
  </si>
  <si>
    <t>5a_9.6s</t>
  </si>
  <si>
    <t>5a_9.7s</t>
  </si>
  <si>
    <t>5a_9.8s</t>
  </si>
  <si>
    <t>5a_9.9s</t>
  </si>
  <si>
    <t>Monthly Management Information report templates should be completed for the previous calendar month by the 10th calendar day of the next calendar month.
Monthly Report templates are provided:-
• Monthly Management Information Report
• Key Performance Indicator Report</t>
  </si>
  <si>
    <r>
      <t xml:space="preserve">Provide a description of your arrangements for temperature monitoring and managing temperature deviations in transport and in patients' homes with regard to specification points </t>
    </r>
    <r>
      <rPr>
        <b/>
        <sz val="10"/>
        <color rgb="FFFF0000"/>
        <rFont val="Arial"/>
        <family val="2"/>
      </rPr>
      <t>(5k_2.4.1s &amp; 5k_2.4.2s)</t>
    </r>
  </si>
  <si>
    <t>NHS National Framework Agreement for the supply of the home parenteral nutrition &amp; intravenous fluid support for patients with severe intestinal failure.
Offer reference number : CM/MSR/17/5554
Period of framework: 1 April 2024 to 31 March 2026 with an option to extend for up to an additional 24 months.</t>
  </si>
  <si>
    <t xml:space="preserve">Please indicate your acceptance and understanding of EACH of the requirements by selecting the appropriate response from the drop down boxes provided. In addition, where questions provide space for you to provide further details you should ensure all boxes are completed. Please be aware that ALL question responses in this Specification will be referenced during evaluation against the Award Criteria detailed in Document 2a
Offerors completing this Specification should save the file as Excel format. Please do NOT use square brackets [  ] when referring to reference points in your responses.
Please ensure you complete your supplier identification details within the yellow boxes on the Introduction tab of this document </t>
  </si>
  <si>
    <r>
      <rPr>
        <b/>
        <sz val="12"/>
        <color indexed="8"/>
        <rFont val="Arial"/>
        <family val="2"/>
      </rPr>
      <t>Compliance Yes/No Question</t>
    </r>
    <r>
      <rPr>
        <sz val="12"/>
        <color indexed="8"/>
        <rFont val="Arial"/>
        <family val="2"/>
      </rPr>
      <t xml:space="preserve">
These are questions where compliance is of paramount importance.  Apart from the first Compliance Question in tabs General, Prescribing &amp; Dispensing, Delivery, Cold Chain CD Hazardous Meds, Equipment and Ancils, Clinical Services &amp; Home Visits, Governance and Finance, all the Compliance Questions carry the message </t>
    </r>
    <r>
      <rPr>
        <b/>
        <sz val="12"/>
        <color indexed="8"/>
        <rFont val="Arial"/>
        <family val="2"/>
      </rPr>
      <t>Please note that the inability to comply may result in a bid being unsuccessful.</t>
    </r>
    <r>
      <rPr>
        <sz val="12"/>
        <color indexed="8"/>
        <rFont val="Arial"/>
        <family val="2"/>
      </rPr>
      <t xml:space="preserve">  Please indicate 'Yes' that you comply in the Supplier response box Column E (pale green).  If you do not comply, please state in what way you may differ, or what alternative processes you use.  Some compliance questions will also ask for the submission of particular documents as supporting evidence.  Please list the attached document name in the answer box, and follow the naming protocols, which are detailed below.</t>
    </r>
    <r>
      <rPr>
        <sz val="12"/>
        <color indexed="51"/>
        <rFont val="Arial"/>
        <family val="2"/>
      </rPr>
      <t xml:space="preserve">  </t>
    </r>
    <r>
      <rPr>
        <sz val="12"/>
        <color indexed="8"/>
        <rFont val="Arial"/>
        <family val="2"/>
      </rPr>
      <t xml:space="preserve">
</t>
    </r>
  </si>
  <si>
    <r>
      <rPr>
        <b/>
        <sz val="12"/>
        <color indexed="8"/>
        <rFont val="Arial"/>
        <family val="2"/>
      </rPr>
      <t>Adjudication Questions</t>
    </r>
    <r>
      <rPr>
        <sz val="12"/>
        <color indexed="8"/>
        <rFont val="Arial"/>
        <family val="2"/>
      </rPr>
      <t xml:space="preserve">
These are questions that refer to a specification point (usually directly above).  The answer is to be provided in the 'Supplier Response' box Column E (pale yellow), and any supporting documents (whether specifically asked for or volunteered to aid the answering of the question) should be referenced in this box and uploaded using the</t>
    </r>
    <r>
      <rPr>
        <sz val="12"/>
        <rFont val="Arial"/>
        <family val="2"/>
      </rPr>
      <t xml:space="preserve"> file naming protocols, which are detailed below</t>
    </r>
    <r>
      <rPr>
        <sz val="12"/>
        <color indexed="8"/>
        <rFont val="Arial"/>
        <family val="2"/>
      </rPr>
      <t>.</t>
    </r>
    <r>
      <rPr>
        <b/>
        <sz val="12"/>
        <color indexed="8"/>
        <rFont val="Arial"/>
        <family val="2"/>
      </rPr>
      <t xml:space="preserve"> Please note that only documents clearly referenced in an answer to a question can be considered in adjudication of that question. </t>
    </r>
    <r>
      <rPr>
        <b/>
        <sz val="12"/>
        <color indexed="17"/>
        <rFont val="Arial"/>
        <family val="2"/>
      </rPr>
      <t xml:space="preserve"> </t>
    </r>
  </si>
  <si>
    <t>Please Note:
Some specification points within the various tabs require a written response or documentary evidence; the supplier's name, followed by the specification reference number must be referenced in any documentary evidence uploaded.   The uploaded document must also be named following the Naming Protocol below.  If you are attaching a larger document of which the answer is only on 1 or 2 pages (for example) please mark clearly what page numbers or relevant text within the document with regards to your answer.</t>
  </si>
  <si>
    <r>
      <rPr>
        <b/>
        <sz val="12"/>
        <rFont val="Arial"/>
        <family val="2"/>
      </rPr>
      <t>Loading PDF Attachments onto Atamis</t>
    </r>
    <r>
      <rPr>
        <sz val="12"/>
        <color indexed="10"/>
        <rFont val="Arial"/>
        <family val="2"/>
      </rPr>
      <t xml:space="preserve">
</t>
    </r>
    <r>
      <rPr>
        <sz val="12"/>
        <rFont val="Arial"/>
        <family val="2"/>
      </rPr>
      <t xml:space="preserve">Only the first 500 characters entered into text boxes will be taken into consideration during evaluation; for anything longer please submit a PDF file onto Atamis, however to help with the evaluation process please avoid answering questions by repeatedly referencing PDF attachments.
PDF documents submitted must not be locked i.e. so they can be searchable. These documents will be held internally by a database such that the master copy cannot be changed in the database.
</t>
    </r>
  </si>
  <si>
    <t>PDF documents submitted must not be locked i.e. so they can be searched. These documents will be held securely such that the master copy cannot be changed.</t>
  </si>
  <si>
    <t>Offeror's should name each attachment commencing with their Supplier name and the Specification Reference, replacing the full stop with an underscore. 'Subject' is optional e.g. SupplierName_5b_1_10_Contingency plans.pdf</t>
  </si>
  <si>
    <r>
      <t xml:space="preserve">It is mandatory that Files / Documents are uploaded in answer to the following question numbers: 
</t>
    </r>
    <r>
      <rPr>
        <b/>
        <sz val="12"/>
        <rFont val="Arial"/>
        <family val="2"/>
      </rPr>
      <t>LIST NUMBERS - e.g.:</t>
    </r>
    <r>
      <rPr>
        <sz val="12"/>
        <rFont val="Arial"/>
        <family val="2"/>
      </rPr>
      <t xml:space="preserve">
[5a_12.2]_SupplierName_[QuestionRef]_Subject.pdf
</t>
    </r>
    <r>
      <rPr>
        <b/>
        <sz val="12"/>
        <rFont val="Arial"/>
        <family val="2"/>
      </rPr>
      <t xml:space="preserve">
Suppliers may also choose to submit other documents in support of their answer.</t>
    </r>
  </si>
  <si>
    <r>
      <rPr>
        <b/>
        <sz val="12"/>
        <color indexed="8"/>
        <rFont val="Arial"/>
        <family val="2"/>
      </rPr>
      <t>You should find the following 'tabs' within this specification workbook:</t>
    </r>
    <r>
      <rPr>
        <sz val="12"/>
        <color indexed="8"/>
        <rFont val="Arial"/>
        <family val="2"/>
      </rPr>
      <t xml:space="preserve">
* Instructions for Suppliers
* Definitions
* Introduction 
* 5a General 
* 5b Prescribing &amp; Dispensing 
* 5c Delivery 
* 5d Equipment and Ancils 
* 5e Clinical Services
* 5f Governance 
* 5g Finance 
* 5h Home Visits
* 5i Digital 
* 5j Net Zero &amp; Social Value
* 5k Cold Chain-Waste
* 5L Contact Details</t>
    </r>
  </si>
  <si>
    <r>
      <rPr>
        <b/>
        <sz val="12"/>
        <color indexed="8"/>
        <rFont val="Arial"/>
        <family val="2"/>
      </rPr>
      <t>Specification Points</t>
    </r>
    <r>
      <rPr>
        <sz val="12"/>
        <color indexed="8"/>
        <rFont val="Arial"/>
        <family val="2"/>
      </rPr>
      <t xml:space="preserve">
These are points that the Supplier is expected to adhere to, and no additional information is required, apart from advising that the Supplier com</t>
    </r>
    <r>
      <rPr>
        <sz val="12"/>
        <rFont val="Arial"/>
        <family val="2"/>
      </rPr>
      <t xml:space="preserve">plies in the first Compliance question at the top of each of the following tabs;
</t>
    </r>
    <r>
      <rPr>
        <sz val="12"/>
        <color indexed="8"/>
        <rFont val="Arial"/>
        <family val="2"/>
      </rPr>
      <t>* 5a General 
* 5b Prescribing &amp; Dispensing 
* 5c Delivery 
* 5d Equipment and Ancils 
* 5e Clinical Services
* 5f Governance 
* 5g Finance 
* 5h Home Visits
* 5i Digital 
* 5j Net Zero &amp; Social Value
* 5k Cold Chain-Waste</t>
    </r>
  </si>
  <si>
    <t>[1] Introduction</t>
  </si>
  <si>
    <t>This specification outlines the general requirements for this framework agreement for a Homecare Delivery Service for Home Parenteral Nutrition (HPN) products and service purchased by the NHS in England. This Home Delivery service will be for the delivery of HPN product via an auditable cold chain logistics process. There are further supplementary specifications (in the relevant tabs) which outline the specific requirements with regard to:</t>
  </si>
  <si>
    <t>[2] Scope</t>
  </si>
  <si>
    <t>Contractors will be expected to transfer patients between companies.  
Contractors must comply with the Guidance for Change Management (procedures for transferring patients between services) See Appendix 12 in the Homecare Handbook, and by completing Appendix S Transfer of patient from one contractor to another.</t>
  </si>
  <si>
    <t>[3] Opening Strategy</t>
  </si>
  <si>
    <t>[5] Duration of Framework</t>
  </si>
  <si>
    <r>
      <t>Subject to the provision of the Terms and Conditions, this framework shall remain in force for the period of 24 months commencing</t>
    </r>
    <r>
      <rPr>
        <sz val="10"/>
        <color indexed="10"/>
        <rFont val="Arial"/>
        <family val="2"/>
      </rPr>
      <t xml:space="preserve"> </t>
    </r>
    <r>
      <rPr>
        <sz val="10"/>
        <rFont val="Arial"/>
        <family val="2"/>
      </rPr>
      <t xml:space="preserve">1 April 2024 until 31 March 2026. In addition there will be an option to extend the framework for up to a further 24 months.
</t>
    </r>
  </si>
  <si>
    <t>[6] List of Appendices Documents</t>
  </si>
  <si>
    <t>The following documents are included as an Appendix in the ITO pack:</t>
  </si>
  <si>
    <t>Appendix A - HPN Commissioning Process</t>
  </si>
  <si>
    <t>Appendix B - HPN Framework Medicine Pathway</t>
  </si>
  <si>
    <t>Appendix C - HPN Patient Assessment Form</t>
  </si>
  <si>
    <t>Appendix D - HPN Patient Competencies</t>
  </si>
  <si>
    <t>Appendix E - Standard Protocol for Deriving and Assessment of Stability Part 4 - Parenteral Nutrition</t>
  </si>
  <si>
    <t>Appendix F - HPN Weekly Nursing Report</t>
  </si>
  <si>
    <t>Appendix G - Example HPN Monthly MI (Management Information) Template</t>
  </si>
  <si>
    <t>Appendix H - Example HPN KPI Collection Template</t>
  </si>
  <si>
    <t>Appendix I - Adult HPN formulation request form</t>
  </si>
  <si>
    <t>Appendix J - Adult HPN Prescription 1 or 2 bags</t>
  </si>
  <si>
    <t>Appendix K - Adult HPN Prescription 3 or 4 bags</t>
  </si>
  <si>
    <t>Appendix L - Paediatric HPN formulation request form</t>
  </si>
  <si>
    <t>Appendix M - Paediatric HPN prescription 1 or 2 bags</t>
  </si>
  <si>
    <t xml:space="preserve">Appendix N - HPN Medications </t>
  </si>
  <si>
    <t>Appendix O - HPN Ancillary stock list - (Adult and Paediatric)</t>
  </si>
  <si>
    <t>Appendix P - HPN Nurse Competencies</t>
  </si>
  <si>
    <t>Appendix Q - Standard Protocol for Deriving and Assessment of Stability Part 1 Aseptic Preparations (Small Molecules) v4 April 17</t>
  </si>
  <si>
    <t>Appendix R - Transfer of patient from one Purchasing Authority to another</t>
  </si>
  <si>
    <t>Appendix S - Transfer of patient from one Contractor to another</t>
  </si>
  <si>
    <t>The following example documents can be found in the Homecare Handbook:</t>
  </si>
  <si>
    <t>Appendix 4 - Patient Registration Form</t>
  </si>
  <si>
    <t>Appendix 5 - Template homecare patient satisfaction questionnaire</t>
  </si>
  <si>
    <t>Appendix 12 - Change Management Document(Procedure for transferring patients between services)</t>
  </si>
  <si>
    <t>Link to Homecare Handbook</t>
  </si>
  <si>
    <t xml:space="preserve">* 5a General 
* 5b Prescribing &amp; Dispensing 
* 5c Delivery 
* 5d Equipment and Ancils 
* 5e Clinical Services
* 5f Governance 
* 5g Finance 
* 5h Home Visits
* 5i Digital 
* 5j Net Zero &amp; Social Value
* 5k Cold Chain-Waste
</t>
  </si>
  <si>
    <t xml:space="preserve">All equipment, ancillaries and unwanted medicines will be collected by the Supplier within 10 working days of the termination of the homecare service or as agreed with the patient or carer. Please note that a maximum of 10 days "On Hold" Fee will be paid by the Purchasing Authority.
</t>
  </si>
  <si>
    <t>No member of the Supplier's delivery staff may enter into the patient's home to provide the homecare service without asking the patient or carer if they are happy for the service to continue on this occasion. Delivery staff must deliver the consignment to the agreed location within the patient’s home as directed by the patient and/or carer. (The only exception to this is couriers used for emergency deliveries. In these circumstances, the couriers must not enter a patients home without appropriate training, DBS checks and patient consent)</t>
  </si>
  <si>
    <t xml:space="preserve">Any change to pump types used MUST be based on clinical need, agreed with the Purchasing Authority and appropriate training should be provided by the Supplier to the patient/ carer in the use of the pumps. The Supplier will work with the Purchasing Authority, PINNT and the infusion pump manufacturer to evaluate new infusion pumps that come to the market. Please refer to PINNT's website for further information from the LITRE sub-group who have reviewed pumps.
</t>
  </si>
  <si>
    <t>NHSE Commercial Medicines Unit</t>
  </si>
  <si>
    <t>ICB</t>
  </si>
  <si>
    <t>Integrated Care Board</t>
  </si>
  <si>
    <t>ITO</t>
  </si>
  <si>
    <t>Invitation to offer</t>
  </si>
  <si>
    <t>RAG</t>
  </si>
  <si>
    <t>Red, Amber, Green indicator values</t>
  </si>
  <si>
    <t xml:space="preserve">Northern Ireland equivalent of DBS </t>
  </si>
  <si>
    <t>Blueteq form</t>
  </si>
  <si>
    <t>High Cost Drug systems (HCD) management system requiring completion of  a Blueteq form for any patient who is prescribed a high cost drug and or service</t>
  </si>
  <si>
    <t xml:space="preserve">Protection of vulnerable groups scheme. Scottish equivalent of DBS </t>
  </si>
  <si>
    <t>[4] Participating Authorities</t>
  </si>
  <si>
    <t xml:space="preserve">Service agreements awarded under this National Framework procurement exercise will either be for:
(a) The production and delivery of Home Parenteral Nutrition products;
(b) Home nursing support relating to the administration of Home Parenteral Nutrition;
(c) Both production and delivery; and home nursing support of Home Parenteral Nutrition.
</t>
  </si>
  <si>
    <t xml:space="preserve">Recent initiatives have focussed on ensuring clinicians consider licenced products ahead of compounded prescriptions, and a commissioning policy statement has been released.  We anticipate that the proportion of parenteral nutrition provided as licenced MultiChamber Bags (MCBs) will gradually increase over time.
Trusts are also looking to increase the level of training and education offered to patients while they are in hospital, to better prepare patients for selfcare at home, which should reduce the amount of time needed for homecare nursing for individual patients.  There is unlikely to be a significant reduction in total need for homecare nursing, but this exercise may mitigate the anticipated rise in demand, as has been seen over the last 4 years.
Over the course of the forthcoming framework a number of developments are planned.  Those that are known at this time include:
•  a service specification for paediatric intestinal failure will be developed, which may result in a change in the provider landscape for this service.
•  a new prescription template is under development to ensure consistency across both suppliers and Trusts.  Any amendments of this nature will be negotiated with suppliers, taking into account any operational difficulties, and include a lead-in time for implementation.
•  Additional guidance is being prepared for Trust teams to better define roles and responsibilities in respect of prescribers and patient expectations of the products and services included in this framework.  This will not reduce the need for constructive relationship management between suppliers and prescribing trusts, but is hoped to clarify areas of confusion.
To support the relationship between homecare companies, acute trusts, regional commissioners, and the national commissioning and MVA team, a Home Parenteral Nutrition Stakeholder Group has been established, which brings together adult and paediatric specialists including PN pharmacists, Procurement pharmacist, patient representatives, Clinical and nursing specialists, NHS England Commissioners and NHS England Medicines Value and Access teams , which includes the Commercial Medicines Unit.
</t>
  </si>
  <si>
    <t xml:space="preserve">This project is a tender for the procurement of a National Service framework agreement for the home delivery of generic and compounded products, drugs, and the treatment, including in some cases nursing services of patients requiring Home Parenteral Nutrition (PN), as the current national HPN framework, which has been operating for the last four years, expires on 31st March 2024.  NHS England commissions long term (over two weeks) severe intestinal failure services for adults and children, and hence home parenteral nutrition for all such patients if they are registered with a GP in England.
Some specialised services will be delegated to the 42 Integrated Care Boards (ICBs) during the lifetime of this framework.  However, for severe intestinal failure services, delegation will not take place until at least 2025.  
Following a provider selection exercise, which began in 2019, a network of 22 Intestinal failure surgical centres and Home PN units have been established for adult services.  During the course of this framework, units that were not selected through that exercise will be decommissioned, with responsibility for the patients they covered moving to one of the 22 centres.
For children there is no change to the current provision – the hospitals currently commissioned to provide HPN, are those commissioned to provide a paediatric gastroenterology service as part of the paediatric medicine service.  
The NHS recognises that it needs to be a more co-ordinated customer to maximise the potential of homecare.  A single national procurement of HPN services will ensure that all intestinal failure patients receive the highest quality homecare services, regardless of where in England they may reside.  A National procurement will ensure that homecare companies deliver services to clearly defined quality standards that reflect contemporary expectations both of patients and of the NHS. 
The national tender exercise will procure HPN services for adults and children across England. The renewal arrangements will:
-	Ensure equity of the service provision across England
-	Ensure consistent service standards and performance monitoring arrangements nationally.  This will deliver consistent high quality services across England with robust clinical governance assurance processes.  Future commissioning process and relationships are described in Appendix A
-	Provide a stable contractual framework of sufficient duration to secure best value for patients and taxpayers
-	Require commissioners and providers of specialised intestinal failure services to work more closely together and work to guidelines so that all prescribing centres are aware of what products and services are in scope within this HPN framework
-	Enable patients to be discharged from hospital promptly through speeding up the process for patients to be initiated on HPN
-	Provide stability for homecare providers by collaborative purchasing and longer term contracts
-	Enable a resilient service, through collaboration to ensure resource and demand are best matched
-	Reduce transaction costs associated with the supply of HPN for both the NHS and Suppliers.
</t>
  </si>
  <si>
    <r>
      <rPr>
        <b/>
        <sz val="11"/>
        <rFont val="Arial"/>
        <family val="2"/>
      </rPr>
      <t>With reference to the Specification Point above, please certify you have the above documents and evidence of frequency of training or refresher courses and you will provide them upon request.</t>
    </r>
    <r>
      <rPr>
        <sz val="11"/>
        <rFont val="Arial"/>
        <family val="2"/>
      </rPr>
      <t xml:space="preserve">
</t>
    </r>
  </si>
  <si>
    <t>The Supplier mut have a risk management policy. Each patient needs assessment jointly and collaboratively by the purchasing authority and the Supplier, and assigned an agreed risk score.  Where this risk score is considered unacceptable to the Supplier, under their risk management policy, the supplier should work with the purchasing authority to determine an acceptable alternative to facilitate the patients care.</t>
  </si>
  <si>
    <t>Suppliers must have policies on the following and must ensure that all staff comply with them. Where national guidelines are in place it is mandatory that these are adopted. Where national guidelines are not in place or if the Supplier is unsure, then the Supplier must liaise with the Purchasing Authority to confirm mutually acceptable guidelines. The Supplier needs a process in place to ensure that all staff remain up to date with their mandatory training, including knowledge of company policies, and that a system is in place for appropriate refresher training at regular intervals. 
• Health and safety
• Confidentiality 
• General Data Protection Regulation (GDPR)
• Acceptance of gifts
• Patient safety incident reporting policy
• Safeguarding vulnerable people policy
• Equality Policy</t>
  </si>
  <si>
    <t>Suppliers must ensure that all relevant staff have an appropriate level of knowledge and expertise on the medicines, ancillaries and equipment used in the clinical specialities relevant to the Service.
For example
• Relevant equipment management
• Evidence based clinical decision making
• Side effect management
• Disease awareness
• Specific therapies, as prescribed.
• Drug cost awareness
• Reconstitution of drug awareness
• ICH/cGCP</t>
  </si>
  <si>
    <t>The Supplier would be expected to support people with disabilities in developing new skills relevant to the contract, including through training schemes that result in recognised qualifications.</t>
  </si>
  <si>
    <t xml:space="preserve">Where the Supplier uses sub-contractors either routinely or for contingencies for the provision of products and service, all requirements within this specification will be extended to the sub-contractor's organisation and staff. The only exception to this is couriers used for emergency deliveries. In these circumstances, the couriers must not enter a patients home without appropriate training, DBS checks and patient consent'. </t>
  </si>
  <si>
    <t xml:space="preserve">The Supplier will accept the prescriptions as being valid for up to a maximum of 12 months from the date of the signature of the authorised prescriber. The Supplier will give the Purchasing Authority a minimum of 4 weeks notice of any prescriptions due to expire. 
</t>
  </si>
  <si>
    <t>The Supplier will provide a proactive prescription management service where repeat prescriptions will be requested from the Purchasing Authority at least 4 weeks prior to the next scheduled delivery date.</t>
  </si>
  <si>
    <t>Purchasing Authority will complete and securely transmit to the Supplier the formulation request and purchase order will be provided at the same time as the registration form or at least 5 working days for new patients and 3 working days for current patients before the confirmed service activation date.</t>
  </si>
  <si>
    <t xml:space="preserve">The Supplier will provide non-clinical home visits Monday to Friday 8am to 6pm and 8am - 12pm on a Saturday and ensure escalation contacts are available during these times. If the patient's routine delivery would be due on a Bank Holiday the delivery date must be rearranged at a clinically appropriate time which has been agreed with the patient with maintaintence of any buffer stock. </t>
  </si>
  <si>
    <r>
      <t xml:space="preserve"> It is an Offeror's responsibility to ensure that all REQUIRED attachments have been uploaded onto Atamis before the deadline: 
</t>
    </r>
    <r>
      <rPr>
        <b/>
        <sz val="12"/>
        <color rgb="FFFF0000"/>
        <rFont val="Arial"/>
        <family val="2"/>
      </rPr>
      <t>12 SEPTEMBER 2023  at 13:00 hours</t>
    </r>
  </si>
  <si>
    <t>The Medicines Homecare Pathway(s) is/are shown in Appendix B</t>
  </si>
  <si>
    <t>BAPEN</t>
  </si>
  <si>
    <t>British Association for Parenteral and Enteral Nutrition</t>
  </si>
  <si>
    <t>BIFA</t>
  </si>
  <si>
    <t>British Intestinal Failure Alliance</t>
  </si>
  <si>
    <t>NPSG</t>
  </si>
  <si>
    <t>National Pharmaceuticals Supply Group</t>
  </si>
  <si>
    <t>Pharmaceuticals Market Support Group</t>
  </si>
  <si>
    <t>PMSG</t>
  </si>
  <si>
    <t xml:space="preserve">The Supplier must have processes in place to undertake regular reviews of the Home Assessment within a scheduled visit to confirm any alteration in the patient's status, and have processes in place to identify and respond to any change in the patient's circumstances that impact on the patient assessment form (Appendix C).
</t>
  </si>
  <si>
    <t>The Supplier and Purchasing Authority will provide and maintain an up to date, comprehensive contact matrix relevant to the service including named individuals (where appropriate), role, telephone number and email address.
Please ensure you complete tab [5L_Contact Details]</t>
  </si>
  <si>
    <t xml:space="preserve">The Supplier will provide training utilising instruction manuals (adult and paediatric) developed by the HPN Stakeholder Committee in conjunction with the British Intestinal Failure Alliance (BIFA).  </t>
  </si>
  <si>
    <r>
      <rPr>
        <b/>
        <sz val="12"/>
        <rFont val="Arial"/>
        <family val="2"/>
      </rPr>
      <t xml:space="preserve">Commercial aspects
</t>
    </r>
    <r>
      <rPr>
        <sz val="12"/>
        <rFont val="Arial"/>
        <family val="2"/>
      </rPr>
      <t xml:space="preserve">Commercial aspects i.e. pricing must only be entered in Document 6 Commercial Schedule and will not be accepted if entered within any other documents, or elsewhere in your tender response.
</t>
    </r>
  </si>
  <si>
    <r>
      <rPr>
        <b/>
        <sz val="12"/>
        <rFont val="Arial"/>
        <family val="2"/>
      </rPr>
      <t>Naming Protocol</t>
    </r>
    <r>
      <rPr>
        <sz val="12"/>
        <rFont val="Arial"/>
        <family val="2"/>
      </rPr>
      <t xml:space="preserve">
Please follow the naming protocol:
e.g.: SupplierName_[QuestionRef]_Subject.pdf
</t>
    </r>
  </si>
  <si>
    <t>This framework is intended for the use of commissioned HPN Prescribing Centres based in England treating patients requiring Home Parenteral Nutrition. Full list of participating authorities can be found within Document 10</t>
  </si>
  <si>
    <t>Appendix T - SICL templates</t>
  </si>
  <si>
    <t>It is the responsibility of the Supplier to provide evidence that all sub-contractors (with the exception of Compounding sub-contractors as this is covered under the tab 6b of Document 6a meet these requirements and to inform NHS England CMU and the Purchasing Authority of any and all intended subcontracted parts of the service. Suppliers must provide a list of sub-contractors and detail any aspects of the tender intended to be sub-contracted for the Purchasing Authority to approve - see tab 6b of Document 6a for further information. The list of sub-contractors is subject to change control provisions of this specification including gaining approval from NHS England CMU and Purchasing Authority for any changes.</t>
  </si>
  <si>
    <r>
      <t xml:space="preserve">Any planned changes to the Supplier's facilities, processes, documents, medicines, ancillaries, equipment or staffing levels which may reasonably be expected to impact on the quality of the service must be notified in writing to the Purchasing Authority's Chief Pharmacist, NHSE CMU and Homecare Lead/s as far in advance as responsibly possible and in any case prior to the change occurring. Any changes to the compounding facilities must be approved by National QA before the introduction of any changes, please also see </t>
    </r>
    <r>
      <rPr>
        <strike/>
        <sz val="11"/>
        <rFont val="Arial"/>
        <family val="2"/>
      </rPr>
      <t xml:space="preserve"> </t>
    </r>
    <r>
      <rPr>
        <sz val="11"/>
        <rFont val="Arial"/>
        <family val="2"/>
      </rPr>
      <t>Document 6a tab 6b.</t>
    </r>
  </si>
  <si>
    <t xml:space="preserve">Each patient will have a PN formulation request sent from the Purchasing Authority to the Supplier on initiation of a patient on HPN and at every change to the formulation or prescribable ancillary items. This request does not need to be signed by a legally authorised prescriber, however they MUST be part of the Purchasing Authority's Nutrition Team and been assessed competent by the Purchasing Authority who have supplied the Named Nutrition Team List to the Supplier. See sample document Appendix I (Adult) and Appendix L (Paediatric) Prescription formulation request. </t>
  </si>
  <si>
    <t xml:space="preserve">The Supplier will be responsible for producing a stable PN formulation or a commercially available PN formulation from the formulation request and sending the Purchasing Authority a prescription stating volumes of ingredients, the nutritional content, and the stability of the final solution. This will be done on the standardised template. See Appendix J and K, for (Adult) and Appendix M for (Paediatric) Prescription Templates.  </t>
  </si>
  <si>
    <t>The Supplier will only accept valid and legal prescriptions from the Purchasing Authority in accordance with the prevailing regulations and in the agreed national format. See Appendix I, J, K, L and M for the national format for formulation requests and prescriptions for adults and paediatrics.</t>
  </si>
  <si>
    <t>The Supplier must only accept and charge to NHS England any requests from the Purchasing Authority that are part of the framework (Medicines in Appendix N and Ancillaries in Appendix O). 
Prescriptions will be written generically where possible, where it is important for a specific brand or manufacturer's product to be supplied the Purchasing Authority will issue a prescription detailing this. Details of which products can be prescribed by brand will be specified in the appendices above.
This will be accomplished by showing the brand manufacturer for each specified item for each prescription.</t>
  </si>
  <si>
    <t>The equipment to be provided as part of the service is listed in Appendix O  Equipment and Ancillaries List. A generic specification for each different type of equipment is provided in [insert name of tab/document/appendix] which includes quantity to be supplied plus any backup equipment, maintenance and response times.</t>
  </si>
  <si>
    <t xml:space="preserve">The Supplier should only supply equipment and ancillaries as stated in Appendix O. If a Purchasing Authority wishes the Supplier to supply other products, this cannot be done under the HPN framework and must be part of a separate agreement and finance. </t>
  </si>
  <si>
    <t>A spare pump may be prescribed by clinicians for vulnerable patients, (for example unstable diabetics, patients with infusion volumes which do not permit a single infusion without plugging pump into the mains and some paediatrics). Suppliers must enter pricing for a spare pump in Band G of the Commercial Schedule Document 6.</t>
  </si>
  <si>
    <t xml:space="preserve">The Supplier is responsible for delivering a fridge to the patient’s primary residence. If a patient has a second residence they will be responsible for purchasing a domestic fridge for storage of the parenteral nutrition. If a patient is not going to their primary residence on discharge then the Supplier should deliver the fridge and equipment to the location requested by the patient and will also be responsible for transferring the equipment to the patient’s primary residence when the patient is ready to return to their home address.    
On occasions, there may be a requirement for two fridges (e.g. students living away from home, children living between 2 parents). In these circumstances the Supplier should invoice the Purchasing Authority a Band G.  
The requirement for two fridges does not apply to second homes or travel.
</t>
  </si>
  <si>
    <t xml:space="preserve">The Supplier will provide the Purchasing Authority with a weekly written update on the standardised Weekly Nursing Report form (Appendix F)
The Supplier MUST communicate in writing to the Purchasing Authority's Chief Pharmacist, Patient's Lead Medical Clinician and Homecare Lead/s as soon as possible, but within 24 hours, if there are any clinical concerns.  
Any new or changed risks identified during a clinical home visit must be recorded and the Individual Patient Care Plan updated with new or changed risk control measures. 
Processes for recording and transmission of clinical records between the parties must be via approved methods that are compliant with The Data Security and Protection Toolkit Standard (DSPT) or otherwise specified in the Data Sharing or Data Processing agreement.  
A summary report or log including clinical services and clinical interventions must be available for each individual patient at the request of the Purchasing Authority. </t>
  </si>
  <si>
    <t>Each patient/carer assessed as being able to train to independence will be allocated 28 hours for training. Suppliers must indicate the number of training hours a patient has received on Appendix F (Weekly Nurse Report) alongside reasons why a patient/carer is not progressing as predicted.</t>
  </si>
  <si>
    <t>Once a patient has demonstrated the necessary competencies for a particular task as outlined in Appendix D Patient Competencies the nursing will be withdrawn unless there is a clear clinical indication why it needs to continue. This must be communicated to and agreed by the Purchasing Authority with prior approval through Blueteq obtained.</t>
  </si>
  <si>
    <t>Suppliers must have policies on the following and must ensure that all clinical staff are trained and monitored for compliance. 
• Medicines Policy
• Policy for informed consent to clinical service/intervention
• Records Management Policy 
• Health and safety
• Confidentiality 
• Data protection (GDPR)
• Acceptance of gifts
• Adverse incident reporting policy
• Safeguarding (child and vulnerable adult)
• Zero tolerance and policy for the withdrawal of care 
• Detailed understanding of the Home Parenteral Nutrition Medicines Pathway (Appendix B)
• Escalation procedures</t>
  </si>
  <si>
    <t xml:space="preserve">The Clinical Services to be provided are as specified in the Clinical Service Pathway including escalation procedures Appendix B and Individual Patient Care Plan . </t>
  </si>
  <si>
    <t>5a_1.13aq</t>
  </si>
  <si>
    <t xml:space="preserve">During periods in the year when there are significant bank holidays, such as Easter, Christmas, New Year there is an expectation that the supplier will start the process of accepting a new HPN patient onto service and that this will be completed as close as possible to the usual 5 day time frame. While it is understood over a period when there are a number of bank holidays, the process may take longer, a complete shut down of acceptance impacts on a patient’s discharge. Suppliers are asked to work with the Clinical Advice &amp; Management Group and or the purchasing authorities to progress specific patient requests during these periods.
With reference to the Specification Point above, please provide your Bank Holiday process plan. </t>
  </si>
  <si>
    <r>
      <rPr>
        <b/>
        <sz val="12"/>
        <color indexed="8"/>
        <rFont val="Arial"/>
        <family val="2"/>
      </rPr>
      <t xml:space="preserve">Initial Compliance Question to all specification points.  </t>
    </r>
    <r>
      <rPr>
        <sz val="12"/>
        <color indexed="8"/>
        <rFont val="Arial"/>
        <family val="2"/>
      </rPr>
      <t xml:space="preserve">
For the following tabs:
* 5a General 
* 5b Prescribing &amp; Dispensing 
* 5c Delivery 
* 5d Equipment and Ancils 
* 5e Clinical Services
* 5f Governance 
* 5g Finance 
* 5h Home Visits
* 5i Digital 
* 5j Net Zero &amp; Social Value
* 5k Cold Chain-Waste
</t>
    </r>
    <r>
      <rPr>
        <sz val="12"/>
        <rFont val="Arial"/>
        <family val="2"/>
      </rPr>
      <t xml:space="preserve">The first question in each of these tabs is a Compliance question, asking the Supplier to confirm that they can comply with all the specification points that do not have specific adjudication questions attached to them.  </t>
    </r>
    <r>
      <rPr>
        <sz val="12"/>
        <color indexed="8"/>
        <rFont val="Arial"/>
        <family val="2"/>
      </rPr>
      <t>Please indicate 'Yes' in the Supplier response box if you can meet these points.  If the Supplier cannot meet all of the specification points, please indicate 'Yes with exception to paragraph references....and then list the</t>
    </r>
    <r>
      <rPr>
        <sz val="12"/>
        <rFont val="Arial"/>
        <family val="2"/>
      </rPr>
      <t xml:space="preserve"> paragraph references</t>
    </r>
    <r>
      <rPr>
        <sz val="12"/>
        <color indexed="8"/>
        <rFont val="Arial"/>
        <family val="2"/>
      </rPr>
      <t xml:space="preserve"> that cannot be complied with.  Please then detail the nature of the non-compliance, in the relevant Supplier Response box in Column E  (it is currently 'greyed out' with a n/a written in, as Suppliers are not required to populate this box unless they need to explain why they do not comply) next to the non-complaint question.</t>
    </r>
    <r>
      <rPr>
        <b/>
        <sz val="12"/>
        <color indexed="8"/>
        <rFont val="Arial"/>
        <family val="2"/>
      </rPr>
      <t xml:space="preserve">  If there is a satisfactory explanation or alternative, this may not effect the bid.  </t>
    </r>
    <r>
      <rPr>
        <b/>
        <i/>
        <sz val="12"/>
        <color rgb="FFFF0000"/>
        <rFont val="Arial"/>
        <family val="2"/>
      </rPr>
      <t xml:space="preserve"> </t>
    </r>
  </si>
  <si>
    <r>
      <t xml:space="preserve">The supplier will be registered with The Data Security and Protection Toolkit Standard (DSPT) and will provide evidence of accreditation to the toolkit. 
</t>
    </r>
    <r>
      <rPr>
        <b/>
        <sz val="11"/>
        <rFont val="Arial"/>
        <family val="2"/>
      </rPr>
      <t>Please indicate Yes / No as to if you comply.  Please note that the inability to comply may result in a bid being unsuccessful.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</si>
</sst>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82" x14ac:knownFonts="1">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name val="Arial"/>
      <family val="2"/>
    </font>
    <font>
      <sz val="12"/>
      <name val="Arial"/>
      <family val="2"/>
    </font>
    <font>
      <b/>
      <sz val="12"/>
      <color rgb="FFFF0000"/>
      <name val="Arial"/>
      <family val="2"/>
    </font>
    <font>
      <b/>
      <u/>
      <sz val="10"/>
      <color rgb="FFFF0000"/>
      <name val="Arial"/>
      <family val="2"/>
    </font>
    <font>
      <sz val="10"/>
      <color indexed="8"/>
      <name val="Arial"/>
      <family val="2"/>
    </font>
    <font>
      <b/>
      <sz val="10"/>
      <color theme="1"/>
      <name val="Arial"/>
      <family val="2"/>
    </font>
    <font>
      <b/>
      <sz val="10"/>
      <color indexed="8"/>
      <name val="Arial"/>
      <family val="2"/>
    </font>
    <font>
      <b/>
      <sz val="10"/>
      <name val="Arial"/>
      <family val="2"/>
    </font>
    <font>
      <sz val="8"/>
      <color indexed="8"/>
      <name val="Arial"/>
      <family val="2"/>
    </font>
    <font>
      <sz val="10"/>
      <color theme="1"/>
      <name val="Arial"/>
      <family val="2"/>
    </font>
    <font>
      <sz val="10"/>
      <name val="Arial"/>
      <family val="2"/>
    </font>
    <font>
      <b/>
      <sz val="10"/>
      <color rgb="FFFF0000"/>
      <name val="Arial"/>
      <family val="2"/>
    </font>
    <font>
      <sz val="10"/>
      <color rgb="FFFF0000"/>
      <name val="Arial"/>
      <family val="2"/>
    </font>
    <font>
      <sz val="10"/>
      <name val="Arial"/>
      <family val="2"/>
    </font>
    <font>
      <sz val="12"/>
      <color theme="1"/>
      <name val="Arial"/>
      <family val="2"/>
    </font>
    <font>
      <b/>
      <sz val="9"/>
      <name val="Arial"/>
      <family val="2"/>
    </font>
    <font>
      <b/>
      <sz val="16"/>
      <name val="Arial"/>
      <family val="2"/>
    </font>
    <font>
      <sz val="8"/>
      <name val="Arial"/>
      <family val="2"/>
    </font>
    <font>
      <sz val="9"/>
      <name val="Arial"/>
      <family val="2"/>
    </font>
    <font>
      <b/>
      <sz val="11"/>
      <name val="Arial"/>
      <family val="2"/>
    </font>
    <font>
      <sz val="11"/>
      <name val="Arial"/>
      <family val="2"/>
    </font>
    <font>
      <b/>
      <sz val="10"/>
      <color rgb="FF000000"/>
      <name val="Arial"/>
      <family val="2"/>
    </font>
    <font>
      <sz val="10"/>
      <color rgb="FF000000"/>
      <name val="Arial"/>
      <family val="2"/>
    </font>
    <font>
      <u/>
      <sz val="12"/>
      <color theme="10"/>
      <name val="Arial"/>
      <family val="2"/>
    </font>
    <font>
      <sz val="11"/>
      <color indexed="8"/>
      <name val="Calibri"/>
      <family val="2"/>
    </font>
    <font>
      <sz val="12"/>
      <color indexed="8"/>
      <name val="Arial"/>
      <family val="2"/>
    </font>
    <font>
      <sz val="8"/>
      <color rgb="FF000000"/>
      <name val="Arial"/>
      <family val="2"/>
    </font>
    <font>
      <sz val="8"/>
      <color rgb="FFFF0000"/>
      <name val="Arial"/>
      <family val="2"/>
    </font>
    <font>
      <sz val="12"/>
      <color rgb="FFFF0000"/>
      <name val="Arial"/>
      <family val="2"/>
    </font>
    <font>
      <b/>
      <sz val="11"/>
      <color indexed="8"/>
      <name val="Arial"/>
      <family val="2"/>
    </font>
    <font>
      <b/>
      <sz val="11"/>
      <color indexed="44"/>
      <name val="Arial"/>
      <family val="2"/>
    </font>
    <font>
      <sz val="11"/>
      <color rgb="FFFF0000"/>
      <name val="Arial"/>
      <family val="2"/>
    </font>
    <font>
      <sz val="11"/>
      <color indexed="8"/>
      <name val="Arial"/>
      <family val="2"/>
    </font>
    <font>
      <sz val="11"/>
      <color theme="1"/>
      <name val="Arial"/>
      <family val="2"/>
    </font>
    <font>
      <b/>
      <sz val="14"/>
      <name val="Arial"/>
      <family val="2"/>
    </font>
    <font>
      <b/>
      <sz val="11"/>
      <color rgb="FF000000"/>
      <name val="Arial"/>
      <family val="2"/>
    </font>
    <font>
      <b/>
      <sz val="12"/>
      <color theme="1"/>
      <name val="Arial"/>
      <family val="2"/>
    </font>
    <font>
      <b/>
      <sz val="12"/>
      <color theme="3" tint="0.39997558519241921"/>
      <name val="Arial"/>
      <family val="2"/>
    </font>
    <font>
      <b/>
      <i/>
      <sz val="11"/>
      <color rgb="FF0070C0"/>
      <name val="Arial"/>
      <family val="2"/>
    </font>
    <font>
      <b/>
      <sz val="20"/>
      <color theme="1"/>
      <name val="Arial"/>
      <family val="2"/>
    </font>
    <font>
      <i/>
      <sz val="11"/>
      <name val="Arial"/>
      <family val="2"/>
    </font>
    <font>
      <sz val="12"/>
      <color rgb="FF000000"/>
      <name val="Arial"/>
      <family val="2"/>
    </font>
    <font>
      <sz val="9"/>
      <color theme="1"/>
      <name val="Arial"/>
      <family val="2"/>
    </font>
    <font>
      <sz val="8"/>
      <color theme="1"/>
      <name val="Arial"/>
      <family val="2"/>
    </font>
    <font>
      <sz val="12"/>
      <color theme="1"/>
      <name val="Times New Roman"/>
      <family val="1"/>
    </font>
    <font>
      <b/>
      <sz val="12"/>
      <color rgb="FFFFFFFF"/>
      <name val="Arial"/>
      <family val="2"/>
    </font>
    <font>
      <b/>
      <sz val="12"/>
      <color rgb="FF000000"/>
      <name val="Arial"/>
      <family val="2"/>
    </font>
    <font>
      <b/>
      <sz val="12"/>
      <color theme="0"/>
      <name val="Arial"/>
      <family val="2"/>
    </font>
    <font>
      <sz val="12"/>
      <color theme="1"/>
      <name val="Calibri"/>
      <family val="2"/>
    </font>
    <font>
      <sz val="11"/>
      <color indexed="62"/>
      <name val="Arial"/>
      <family val="2"/>
    </font>
    <font>
      <sz val="11"/>
      <color theme="0" tint="-0.249977111117893"/>
      <name val="Arial"/>
      <family val="2"/>
    </font>
    <font>
      <b/>
      <sz val="11"/>
      <color rgb="FFFF0000"/>
      <name val="Arial"/>
      <family val="2"/>
    </font>
    <font>
      <sz val="11"/>
      <color rgb="FF000000"/>
      <name val="Arial"/>
      <family val="2"/>
    </font>
    <font>
      <sz val="11"/>
      <color indexed="53"/>
      <name val="Arial"/>
      <family val="2"/>
    </font>
    <font>
      <sz val="10"/>
      <name val="Arial"/>
      <family val="2"/>
    </font>
    <font>
      <b/>
      <sz val="11"/>
      <color theme="4" tint="0.39997558519241921"/>
      <name val="Arial"/>
      <family val="2"/>
    </font>
    <font>
      <b/>
      <sz val="11"/>
      <color theme="8" tint="0.79998168889431442"/>
      <name val="Arial"/>
      <family val="2"/>
    </font>
    <font>
      <b/>
      <sz val="11"/>
      <color theme="3" tint="0.59999389629810485"/>
      <name val="Arial"/>
      <family val="2"/>
    </font>
    <font>
      <sz val="11"/>
      <color theme="3" tint="0.59999389629810485"/>
      <name val="Arial"/>
      <family val="2"/>
    </font>
    <font>
      <b/>
      <sz val="11"/>
      <color theme="4" tint="0.59999389629810485"/>
      <name val="Arial"/>
      <family val="2"/>
    </font>
    <font>
      <sz val="11"/>
      <color theme="4" tint="0.59999389629810485"/>
      <name val="Arial"/>
      <family val="2"/>
    </font>
    <font>
      <sz val="11"/>
      <color theme="0" tint="-4.9989318521683403E-2"/>
      <name val="Arial"/>
      <family val="2"/>
    </font>
    <font>
      <b/>
      <vertAlign val="superscript"/>
      <sz val="10"/>
      <name val="Arial"/>
      <family val="2"/>
    </font>
    <font>
      <b/>
      <sz val="9"/>
      <color rgb="FF000000"/>
      <name val="Arial"/>
      <family val="2"/>
    </font>
    <font>
      <sz val="9"/>
      <color rgb="FF000000"/>
      <name val="Arial"/>
      <family val="2"/>
    </font>
    <font>
      <b/>
      <sz val="12"/>
      <color indexed="8"/>
      <name val="Arial"/>
      <family val="2"/>
    </font>
    <font>
      <b/>
      <i/>
      <sz val="12"/>
      <color rgb="FFFF0000"/>
      <name val="Arial"/>
      <family val="2"/>
    </font>
    <font>
      <sz val="12"/>
      <color indexed="51"/>
      <name val="Arial"/>
      <family val="2"/>
    </font>
    <font>
      <b/>
      <sz val="12"/>
      <color indexed="17"/>
      <name val="Arial"/>
      <family val="2"/>
    </font>
    <font>
      <sz val="12"/>
      <color indexed="10"/>
      <name val="Arial"/>
      <family val="2"/>
    </font>
    <font>
      <sz val="10"/>
      <color indexed="10"/>
      <name val="Arial"/>
      <family val="2"/>
    </font>
    <font>
      <sz val="12"/>
      <color rgb="FF00B050"/>
      <name val="Arial"/>
      <family val="2"/>
    </font>
    <font>
      <strike/>
      <sz val="11"/>
      <name val="Arial"/>
      <family val="2"/>
    </font>
  </fonts>
  <fills count="26">
    <fill>
      <patternFill patternType="none"/>
    </fill>
    <fill>
      <patternFill patternType="gray125"/>
    </fill>
    <fill>
      <patternFill patternType="solid">
        <fgColor rgb="FFFFFF00"/>
        <bgColor indexed="64"/>
      </patternFill>
    </fill>
    <fill>
      <patternFill patternType="solid">
        <fgColor theme="6" tint="0.79998168889431442"/>
        <bgColor indexed="64"/>
      </patternFill>
    </fill>
    <fill>
      <patternFill patternType="solid">
        <fgColor theme="0"/>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indexed="9"/>
        <bgColor indexed="64"/>
      </patternFill>
    </fill>
    <fill>
      <patternFill patternType="solid">
        <fgColor theme="0" tint="-0.14999847407452621"/>
        <bgColor indexed="64"/>
      </patternFill>
    </fill>
    <fill>
      <patternFill patternType="solid">
        <fgColor rgb="FFB7DEE8"/>
        <bgColor indexed="64"/>
      </patternFill>
    </fill>
    <fill>
      <patternFill patternType="solid">
        <fgColor rgb="FF92D050"/>
        <bgColor indexed="64"/>
      </patternFill>
    </fill>
    <fill>
      <patternFill patternType="solid">
        <fgColor indexed="43"/>
        <bgColor indexed="64"/>
      </patternFill>
    </fill>
    <fill>
      <patternFill patternType="solid">
        <fgColor theme="6" tint="0.59999389629810485"/>
        <bgColor indexed="64"/>
      </patternFill>
    </fill>
    <fill>
      <patternFill patternType="solid">
        <fgColor theme="3" tint="0.39997558519241921"/>
        <bgColor indexed="64"/>
      </patternFill>
    </fill>
    <fill>
      <patternFill patternType="solid">
        <fgColor rgb="FFFFC000"/>
        <bgColor indexed="64"/>
      </patternFill>
    </fill>
    <fill>
      <patternFill patternType="solid">
        <fgColor indexed="22"/>
        <bgColor indexed="64"/>
      </patternFill>
    </fill>
    <fill>
      <patternFill patternType="solid">
        <fgColor rgb="FFFFFFCC"/>
        <bgColor indexed="64"/>
      </patternFill>
    </fill>
    <fill>
      <patternFill patternType="solid">
        <fgColor theme="0" tint="-0.249977111117893"/>
        <bgColor indexed="64"/>
      </patternFill>
    </fill>
    <fill>
      <patternFill patternType="solid">
        <fgColor rgb="FFD9D9D9"/>
        <bgColor indexed="64"/>
      </patternFill>
    </fill>
    <fill>
      <patternFill patternType="solid">
        <fgColor indexed="44"/>
        <bgColor indexed="64"/>
      </patternFill>
    </fill>
    <fill>
      <patternFill patternType="solid">
        <fgColor rgb="FF99CCFF"/>
        <bgColor indexed="64"/>
      </patternFill>
    </fill>
    <fill>
      <patternFill patternType="solid">
        <fgColor theme="8" tint="0.79998168889431442"/>
        <bgColor indexed="64"/>
      </patternFill>
    </fill>
    <fill>
      <patternFill patternType="solid">
        <fgColor rgb="FFCCC0DA"/>
        <bgColor indexed="64"/>
      </patternFill>
    </fill>
    <fill>
      <patternFill patternType="solid">
        <fgColor rgb="FFFCD5B4"/>
        <bgColor indexed="64"/>
      </patternFill>
    </fill>
  </fills>
  <borders count="4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bottom style="medium">
        <color indexed="64"/>
      </bottom>
      <diagonal/>
    </border>
  </borders>
  <cellStyleXfs count="19839">
    <xf numFmtId="0" fontId="0" fillId="0" borderId="0"/>
    <xf numFmtId="0" fontId="19" fillId="0" borderId="0" applyNumberFormat="0" applyFill="0" applyBorder="0" applyProtection="0">
      <alignment vertical="top"/>
    </xf>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9" fillId="0" borderId="0"/>
    <xf numFmtId="0" fontId="22"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2" fillId="0" borderId="0" applyNumberFormat="0" applyFill="0" applyBorder="0" applyAlignment="0" applyProtection="0">
      <alignment vertical="top"/>
      <protection locked="0"/>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9" fillId="0" borderId="0"/>
    <xf numFmtId="9" fontId="23" fillId="0" borderId="0" applyFont="0" applyFill="0" applyBorder="0" applyAlignment="0" applyProtection="0"/>
    <xf numFmtId="0" fontId="52" fillId="0" borderId="0"/>
    <xf numFmtId="43" fontId="23" fillId="0" borderId="0" applyFont="0" applyFill="0" applyBorder="0" applyAlignment="0" applyProtection="0"/>
    <xf numFmtId="0" fontId="23" fillId="0" borderId="0"/>
    <xf numFmtId="0" fontId="63" fillId="0" borderId="0"/>
    <xf numFmtId="0" fontId="19" fillId="0" borderId="0">
      <alignment wrapText="1"/>
    </xf>
    <xf numFmtId="0" fontId="32" fillId="0" borderId="0" applyNumberFormat="0" applyFill="0" applyBorder="0" applyAlignment="0" applyProtection="0"/>
  </cellStyleXfs>
  <cellXfs count="503">
    <xf numFmtId="0" fontId="0" fillId="0" borderId="0" xfId="0"/>
    <xf numFmtId="0" fontId="10" fillId="0" borderId="0" xfId="0" applyFont="1"/>
    <xf numFmtId="0" fontId="9" fillId="0" borderId="0" xfId="0" applyFont="1" applyAlignment="1">
      <alignment horizontal="left" vertical="top"/>
    </xf>
    <xf numFmtId="0" fontId="10" fillId="0" borderId="0" xfId="0" applyFont="1" applyAlignment="1">
      <alignment wrapText="1"/>
    </xf>
    <xf numFmtId="0" fontId="12" fillId="0" borderId="0" xfId="0" applyFont="1" applyAlignment="1">
      <alignment wrapText="1"/>
    </xf>
    <xf numFmtId="0" fontId="13" fillId="0" borderId="0" xfId="0" applyFont="1" applyAlignment="1">
      <alignment wrapText="1"/>
    </xf>
    <xf numFmtId="0" fontId="11" fillId="0" borderId="0" xfId="0" applyFont="1"/>
    <xf numFmtId="0" fontId="14" fillId="0" borderId="0" xfId="0" applyFont="1" applyAlignment="1">
      <alignment wrapText="1"/>
    </xf>
    <xf numFmtId="0" fontId="15" fillId="3" borderId="4" xfId="0" applyFont="1" applyFill="1" applyBorder="1" applyAlignment="1">
      <alignment wrapText="1"/>
    </xf>
    <xf numFmtId="0" fontId="17" fillId="3" borderId="6" xfId="0" applyFont="1" applyFill="1" applyBorder="1" applyAlignment="1">
      <alignment wrapText="1"/>
    </xf>
    <xf numFmtId="0" fontId="17" fillId="3" borderId="6" xfId="0" applyFont="1" applyFill="1" applyBorder="1"/>
    <xf numFmtId="0" fontId="17" fillId="3" borderId="7" xfId="0" applyFont="1" applyFill="1" applyBorder="1"/>
    <xf numFmtId="0" fontId="0" fillId="4" borderId="0" xfId="0" applyFill="1"/>
    <xf numFmtId="0" fontId="18" fillId="0" borderId="0" xfId="0" applyFont="1"/>
    <xf numFmtId="0" fontId="15" fillId="5" borderId="8" xfId="0" applyFont="1" applyFill="1" applyBorder="1" applyAlignment="1">
      <alignment wrapText="1"/>
    </xf>
    <xf numFmtId="0" fontId="15" fillId="5" borderId="9" xfId="0" applyFont="1" applyFill="1" applyBorder="1" applyAlignment="1">
      <alignment wrapText="1"/>
    </xf>
    <xf numFmtId="0" fontId="17" fillId="5" borderId="10" xfId="0" applyFont="1" applyFill="1" applyBorder="1" applyAlignment="1">
      <alignment wrapText="1"/>
    </xf>
    <xf numFmtId="1" fontId="17" fillId="5" borderId="11" xfId="0" applyNumberFormat="1" applyFont="1" applyFill="1" applyBorder="1" applyAlignment="1">
      <alignment horizontal="center" wrapText="1"/>
    </xf>
    <xf numFmtId="0" fontId="17" fillId="5" borderId="12" xfId="0" applyFont="1" applyFill="1" applyBorder="1" applyAlignment="1">
      <alignment wrapText="1"/>
    </xf>
    <xf numFmtId="0" fontId="17" fillId="5" borderId="13" xfId="0" applyFont="1" applyFill="1" applyBorder="1" applyAlignment="1">
      <alignment horizontal="center" wrapText="1"/>
    </xf>
    <xf numFmtId="0" fontId="17" fillId="5" borderId="14" xfId="0" applyFont="1" applyFill="1" applyBorder="1" applyAlignment="1">
      <alignment wrapText="1"/>
    </xf>
    <xf numFmtId="0" fontId="17" fillId="5" borderId="15" xfId="0" applyFont="1" applyFill="1" applyBorder="1" applyAlignment="1">
      <alignment horizontal="center" wrapText="1"/>
    </xf>
    <xf numFmtId="0" fontId="15" fillId="6" borderId="16" xfId="0" applyFont="1" applyFill="1" applyBorder="1" applyAlignment="1">
      <alignment wrapText="1"/>
    </xf>
    <xf numFmtId="0" fontId="15" fillId="6" borderId="17" xfId="0" applyFont="1" applyFill="1" applyBorder="1" applyAlignment="1">
      <alignment wrapText="1"/>
    </xf>
    <xf numFmtId="0" fontId="17" fillId="6" borderId="18" xfId="0" applyFont="1" applyFill="1" applyBorder="1" applyAlignment="1">
      <alignment wrapText="1"/>
    </xf>
    <xf numFmtId="0" fontId="17" fillId="6" borderId="12" xfId="0" applyFont="1" applyFill="1" applyBorder="1" applyAlignment="1">
      <alignment wrapText="1"/>
    </xf>
    <xf numFmtId="0" fontId="17" fillId="6" borderId="14" xfId="0" applyFont="1" applyFill="1" applyBorder="1" applyAlignment="1">
      <alignment wrapText="1"/>
    </xf>
    <xf numFmtId="0" fontId="15" fillId="7" borderId="16" xfId="0" applyFont="1" applyFill="1" applyBorder="1" applyAlignment="1">
      <alignment wrapText="1"/>
    </xf>
    <xf numFmtId="0" fontId="15" fillId="7" borderId="17" xfId="0" applyFont="1" applyFill="1" applyBorder="1" applyAlignment="1">
      <alignment wrapText="1"/>
    </xf>
    <xf numFmtId="0" fontId="17" fillId="7" borderId="18" xfId="0" applyFont="1" applyFill="1" applyBorder="1" applyAlignment="1">
      <alignment wrapText="1"/>
    </xf>
    <xf numFmtId="0" fontId="17" fillId="7" borderId="19" xfId="0" applyFont="1" applyFill="1" applyBorder="1" applyAlignment="1">
      <alignment horizontal="center" wrapText="1"/>
    </xf>
    <xf numFmtId="0" fontId="17" fillId="7" borderId="12" xfId="0" applyFont="1" applyFill="1" applyBorder="1" applyAlignment="1">
      <alignment wrapText="1"/>
    </xf>
    <xf numFmtId="0" fontId="17" fillId="7" borderId="13" xfId="0" applyFont="1" applyFill="1" applyBorder="1" applyAlignment="1">
      <alignment horizontal="center" wrapText="1"/>
    </xf>
    <xf numFmtId="0" fontId="17" fillId="7" borderId="14" xfId="0" applyFont="1" applyFill="1" applyBorder="1" applyAlignment="1">
      <alignment wrapText="1"/>
    </xf>
    <xf numFmtId="0" fontId="17" fillId="7" borderId="15" xfId="0" applyFont="1" applyFill="1" applyBorder="1" applyAlignment="1">
      <alignment horizontal="center" wrapText="1"/>
    </xf>
    <xf numFmtId="0" fontId="17" fillId="5" borderId="11" xfId="0" applyFont="1" applyFill="1" applyBorder="1" applyAlignment="1">
      <alignment horizontal="center" wrapText="1"/>
    </xf>
    <xf numFmtId="1" fontId="17" fillId="7" borderId="19" xfId="0" applyNumberFormat="1" applyFont="1" applyFill="1" applyBorder="1" applyAlignment="1">
      <alignment horizontal="center" wrapText="1"/>
    </xf>
    <xf numFmtId="1" fontId="17" fillId="7" borderId="13" xfId="0" applyNumberFormat="1" applyFont="1" applyFill="1" applyBorder="1" applyAlignment="1">
      <alignment horizontal="center" wrapText="1"/>
    </xf>
    <xf numFmtId="0" fontId="17" fillId="6" borderId="19" xfId="0" applyFont="1" applyFill="1" applyBorder="1" applyAlignment="1">
      <alignment horizontal="center" wrapText="1"/>
    </xf>
    <xf numFmtId="0" fontId="17" fillId="6" borderId="13" xfId="0" applyFont="1" applyFill="1" applyBorder="1" applyAlignment="1">
      <alignment horizontal="center" wrapText="1"/>
    </xf>
    <xf numFmtId="1" fontId="17" fillId="6" borderId="15" xfId="0" applyNumberFormat="1" applyFont="1" applyFill="1" applyBorder="1" applyAlignment="1">
      <alignment horizontal="center" wrapText="1"/>
    </xf>
    <xf numFmtId="1" fontId="17" fillId="6" borderId="19" xfId="0" applyNumberFormat="1" applyFont="1" applyFill="1" applyBorder="1" applyAlignment="1">
      <alignment horizontal="center" wrapText="1"/>
    </xf>
    <xf numFmtId="0" fontId="17" fillId="6" borderId="15" xfId="0" applyFont="1" applyFill="1" applyBorder="1" applyAlignment="1">
      <alignment horizontal="center" wrapText="1"/>
    </xf>
    <xf numFmtId="0" fontId="35" fillId="11" borderId="0" xfId="0" applyFont="1" applyFill="1" applyAlignment="1">
      <alignment vertical="center" wrapText="1"/>
    </xf>
    <xf numFmtId="0" fontId="36" fillId="11" borderId="27" xfId="0" applyFont="1" applyFill="1" applyBorder="1" applyAlignment="1">
      <alignment vertical="center" wrapText="1"/>
    </xf>
    <xf numFmtId="0" fontId="35" fillId="11" borderId="3" xfId="0" applyFont="1" applyFill="1" applyBorder="1" applyAlignment="1">
      <alignment horizontal="center" vertical="center" wrapText="1"/>
    </xf>
    <xf numFmtId="0" fontId="36" fillId="11" borderId="22" xfId="0" applyFont="1" applyFill="1" applyBorder="1" applyAlignment="1">
      <alignment vertical="center" wrapText="1"/>
    </xf>
    <xf numFmtId="0" fontId="35" fillId="6" borderId="23" xfId="0" applyFont="1" applyFill="1" applyBorder="1" applyAlignment="1">
      <alignment horizontal="center" vertical="center" wrapText="1"/>
    </xf>
    <xf numFmtId="0" fontId="35" fillId="11" borderId="23" xfId="0" applyFont="1" applyFill="1" applyBorder="1" applyAlignment="1">
      <alignment horizontal="center" vertical="center" wrapText="1"/>
    </xf>
    <xf numFmtId="0" fontId="10" fillId="0" borderId="20" xfId="0" applyFont="1" applyBorder="1" applyAlignment="1">
      <alignment horizontal="left" vertical="top" wrapText="1"/>
    </xf>
    <xf numFmtId="0" fontId="10" fillId="0" borderId="20" xfId="0" applyFont="1" applyBorder="1" applyAlignment="1">
      <alignment vertical="top" wrapText="1"/>
    </xf>
    <xf numFmtId="0" fontId="10" fillId="4" borderId="20" xfId="0" applyFont="1" applyFill="1" applyBorder="1" applyAlignment="1">
      <alignment horizontal="left" vertical="top" wrapText="1"/>
    </xf>
    <xf numFmtId="0" fontId="0" fillId="0" borderId="0" xfId="0" applyAlignment="1">
      <alignment wrapText="1"/>
    </xf>
    <xf numFmtId="0" fontId="9" fillId="0" borderId="0" xfId="0" applyFont="1" applyAlignment="1">
      <alignment horizontal="left" vertical="top" wrapText="1"/>
    </xf>
    <xf numFmtId="0" fontId="10" fillId="4" borderId="20" xfId="0" applyFont="1" applyFill="1" applyBorder="1" applyAlignment="1">
      <alignment vertical="top" wrapText="1"/>
    </xf>
    <xf numFmtId="0" fontId="19" fillId="0" borderId="0" xfId="155"/>
    <xf numFmtId="0" fontId="19" fillId="0" borderId="0" xfId="155" applyAlignment="1">
      <alignment wrapText="1"/>
    </xf>
    <xf numFmtId="0" fontId="19" fillId="0" borderId="0" xfId="22"/>
    <xf numFmtId="0" fontId="9" fillId="0" borderId="0" xfId="155" applyFont="1"/>
    <xf numFmtId="0" fontId="9" fillId="0" borderId="0" xfId="155" applyFont="1" applyAlignment="1">
      <alignment vertical="center"/>
    </xf>
    <xf numFmtId="0" fontId="19" fillId="0" borderId="0" xfId="22" applyAlignment="1">
      <alignment wrapText="1"/>
    </xf>
    <xf numFmtId="0" fontId="46" fillId="0" borderId="0" xfId="22" applyFont="1" applyAlignment="1">
      <alignment horizontal="right"/>
    </xf>
    <xf numFmtId="0" fontId="19" fillId="0" borderId="0" xfId="22" applyAlignment="1">
      <alignment vertical="top"/>
    </xf>
    <xf numFmtId="0" fontId="43" fillId="9" borderId="0" xfId="22" applyFont="1" applyFill="1" applyAlignment="1">
      <alignment horizontal="center"/>
    </xf>
    <xf numFmtId="0" fontId="19" fillId="9" borderId="0" xfId="22" applyFill="1" applyAlignment="1">
      <alignment vertical="center"/>
    </xf>
    <xf numFmtId="0" fontId="10" fillId="2" borderId="0" xfId="155" applyFont="1" applyFill="1" applyAlignment="1">
      <alignment horizontal="center" vertical="center" wrapText="1"/>
    </xf>
    <xf numFmtId="0" fontId="16" fillId="0" borderId="0" xfId="22" applyFont="1"/>
    <xf numFmtId="0" fontId="19" fillId="0" borderId="0" xfId="22" applyAlignment="1">
      <alignment vertical="center"/>
    </xf>
    <xf numFmtId="0" fontId="10" fillId="0" borderId="0" xfId="155" applyFont="1" applyAlignment="1">
      <alignment horizontal="center" vertical="center" wrapText="1"/>
    </xf>
    <xf numFmtId="0" fontId="21" fillId="0" borderId="0" xfId="22" applyFont="1" applyAlignment="1">
      <alignment vertical="top"/>
    </xf>
    <xf numFmtId="0" fontId="20" fillId="0" borderId="0" xfId="22" applyFont="1"/>
    <xf numFmtId="0" fontId="21" fillId="0" borderId="0" xfId="22" applyFont="1" applyAlignment="1">
      <alignment vertical="center"/>
    </xf>
    <xf numFmtId="0" fontId="21" fillId="0" borderId="0" xfId="22" applyFont="1"/>
    <xf numFmtId="0" fontId="21" fillId="0" borderId="0" xfId="22" applyFont="1" applyAlignment="1">
      <alignment wrapText="1"/>
    </xf>
    <xf numFmtId="0" fontId="9" fillId="0" borderId="0" xfId="155" applyFont="1" applyAlignment="1">
      <alignment horizontal="center" vertical="center"/>
    </xf>
    <xf numFmtId="0" fontId="16" fillId="13" borderId="20" xfId="19831" applyFont="1" applyFill="1" applyBorder="1" applyAlignment="1" applyProtection="1">
      <alignment vertical="top" wrapText="1"/>
      <protection locked="0"/>
    </xf>
    <xf numFmtId="0" fontId="10" fillId="0" borderId="0" xfId="0" applyFont="1" applyAlignment="1">
      <alignment horizontal="center" vertical="top" wrapText="1"/>
    </xf>
    <xf numFmtId="0" fontId="10" fillId="0" borderId="0" xfId="0" applyFont="1" applyAlignment="1">
      <alignment horizontal="center" vertical="top"/>
    </xf>
    <xf numFmtId="0" fontId="10" fillId="0" borderId="20" xfId="0" applyFont="1" applyBorder="1" applyAlignment="1">
      <alignment vertical="top"/>
    </xf>
    <xf numFmtId="0" fontId="10" fillId="0" borderId="20" xfId="0" applyFont="1" applyBorder="1" applyAlignment="1">
      <alignment horizontal="left" vertical="top"/>
    </xf>
    <xf numFmtId="0" fontId="10" fillId="4" borderId="20" xfId="0" applyFont="1" applyFill="1" applyBorder="1" applyAlignment="1">
      <alignment vertical="top"/>
    </xf>
    <xf numFmtId="0" fontId="10" fillId="0" borderId="31" xfId="0" applyFont="1" applyBorder="1" applyAlignment="1">
      <alignment vertical="top"/>
    </xf>
    <xf numFmtId="0" fontId="10" fillId="0" borderId="32" xfId="0" applyFont="1" applyBorder="1" applyAlignment="1">
      <alignment horizontal="left" vertical="top"/>
    </xf>
    <xf numFmtId="0" fontId="10" fillId="4" borderId="20" xfId="0" quotePrefix="1" applyFont="1" applyFill="1" applyBorder="1" applyAlignment="1">
      <alignment vertical="top" wrapText="1"/>
    </xf>
    <xf numFmtId="0" fontId="10" fillId="4" borderId="0" xfId="0" applyFont="1" applyFill="1" applyAlignment="1">
      <alignment horizontal="center" vertical="top" wrapText="1"/>
    </xf>
    <xf numFmtId="0" fontId="10" fillId="4" borderId="0" xfId="0" applyFont="1" applyFill="1" applyAlignment="1">
      <alignment horizontal="center" vertical="top"/>
    </xf>
    <xf numFmtId="0" fontId="10" fillId="4" borderId="20" xfId="0" applyFont="1" applyFill="1" applyBorder="1" applyAlignment="1">
      <alignment vertical="center" wrapText="1"/>
    </xf>
    <xf numFmtId="0" fontId="10" fillId="0" borderId="0" xfId="0" applyFont="1" applyAlignment="1">
      <alignment vertical="top"/>
    </xf>
    <xf numFmtId="0" fontId="10" fillId="0" borderId="0" xfId="0" applyFont="1" applyAlignment="1">
      <alignment horizontal="left" vertical="top"/>
    </xf>
    <xf numFmtId="0" fontId="37" fillId="0" borderId="0" xfId="0" applyFont="1"/>
    <xf numFmtId="0" fontId="34" fillId="0" borderId="0" xfId="0" applyFont="1" applyAlignment="1">
      <alignment horizontal="left" vertical="top" wrapText="1"/>
    </xf>
    <xf numFmtId="0" fontId="53" fillId="0" borderId="27" xfId="0" applyFont="1" applyBorder="1"/>
    <xf numFmtId="0" fontId="50" fillId="0" borderId="33" xfId="0" applyFont="1" applyBorder="1" applyAlignment="1">
      <alignment vertical="center"/>
    </xf>
    <xf numFmtId="0" fontId="54" fillId="15" borderId="3" xfId="0" applyFont="1" applyFill="1" applyBorder="1" applyAlignment="1">
      <alignment horizontal="center" vertical="center" wrapText="1"/>
    </xf>
    <xf numFmtId="0" fontId="45" fillId="0" borderId="27" xfId="0" applyFont="1" applyBorder="1" applyAlignment="1">
      <alignment vertical="center" wrapText="1"/>
    </xf>
    <xf numFmtId="0" fontId="45" fillId="0" borderId="22" xfId="0" applyFont="1" applyBorder="1" applyAlignment="1">
      <alignment vertical="center" wrapText="1"/>
    </xf>
    <xf numFmtId="0" fontId="45" fillId="0" borderId="33" xfId="0" applyFont="1" applyBorder="1" applyAlignment="1">
      <alignment vertical="center" wrapText="1"/>
    </xf>
    <xf numFmtId="0" fontId="56" fillId="15" borderId="23" xfId="0" applyFont="1" applyFill="1" applyBorder="1" applyAlignment="1">
      <alignment horizontal="center" vertical="center" wrapText="1"/>
    </xf>
    <xf numFmtId="0" fontId="50" fillId="0" borderId="27" xfId="0" applyFont="1" applyBorder="1" applyAlignment="1">
      <alignment vertical="center"/>
    </xf>
    <xf numFmtId="0" fontId="54" fillId="15" borderId="23" xfId="0" applyFont="1" applyFill="1" applyBorder="1" applyAlignment="1">
      <alignment horizontal="center" vertical="center" wrapText="1"/>
    </xf>
    <xf numFmtId="0" fontId="56" fillId="15" borderId="23" xfId="0" applyFont="1" applyFill="1" applyBorder="1" applyAlignment="1">
      <alignment horizontal="center" vertical="center"/>
    </xf>
    <xf numFmtId="0" fontId="45" fillId="0" borderId="0" xfId="0" applyFont="1"/>
    <xf numFmtId="0" fontId="0" fillId="0" borderId="0" xfId="0" applyAlignment="1">
      <alignment textRotation="39" readingOrder="1"/>
    </xf>
    <xf numFmtId="9" fontId="38" fillId="0" borderId="20" xfId="19832" applyFont="1" applyBorder="1" applyAlignment="1" applyProtection="1">
      <alignment horizontal="center" wrapText="1"/>
    </xf>
    <xf numFmtId="0" fontId="24" fillId="0" borderId="0" xfId="22" applyFont="1" applyAlignment="1">
      <alignment horizontal="left"/>
    </xf>
    <xf numFmtId="0" fontId="9" fillId="0" borderId="0" xfId="0" applyFont="1" applyAlignment="1">
      <alignment horizontal="center"/>
    </xf>
    <xf numFmtId="0" fontId="29" fillId="0" borderId="0" xfId="2" applyFont="1"/>
    <xf numFmtId="9" fontId="41" fillId="0" borderId="0" xfId="19832" applyFont="1" applyAlignment="1" applyProtection="1">
      <alignment horizontal="center" vertical="top" wrapText="1"/>
    </xf>
    <xf numFmtId="9" fontId="28" fillId="0" borderId="20" xfId="19832" applyFont="1" applyFill="1" applyBorder="1" applyAlignment="1" applyProtection="1">
      <alignment horizontal="center" vertical="top" wrapText="1"/>
    </xf>
    <xf numFmtId="9" fontId="28" fillId="5" borderId="20" xfId="19832" applyFont="1" applyFill="1" applyBorder="1" applyAlignment="1" applyProtection="1">
      <alignment horizontal="center" vertical="top" wrapText="1"/>
    </xf>
    <xf numFmtId="9" fontId="29" fillId="8" borderId="20" xfId="19832" applyFont="1" applyFill="1" applyBorder="1" applyAlignment="1" applyProtection="1">
      <alignment horizontal="left" vertical="top" wrapText="1"/>
    </xf>
    <xf numFmtId="9" fontId="29" fillId="12" borderId="20" xfId="19832" applyFont="1" applyFill="1" applyBorder="1" applyAlignment="1" applyProtection="1">
      <alignment horizontal="center" vertical="top" wrapText="1"/>
    </xf>
    <xf numFmtId="9" fontId="29" fillId="0" borderId="20" xfId="19832" applyFont="1" applyBorder="1" applyAlignment="1" applyProtection="1">
      <alignment horizontal="center" vertical="top" wrapText="1"/>
    </xf>
    <xf numFmtId="0" fontId="29" fillId="18" borderId="20" xfId="0" applyFont="1" applyFill="1" applyBorder="1" applyAlignment="1" applyProtection="1">
      <alignment horizontal="left" vertical="top" wrapText="1"/>
      <protection locked="0"/>
    </xf>
    <xf numFmtId="0" fontId="29" fillId="18" borderId="20" xfId="0" applyFont="1" applyFill="1" applyBorder="1" applyAlignment="1" applyProtection="1">
      <alignment horizontal="center" vertical="top" wrapText="1"/>
      <protection locked="0"/>
    </xf>
    <xf numFmtId="0" fontId="29" fillId="0" borderId="20" xfId="0" applyFont="1" applyBorder="1" applyAlignment="1" applyProtection="1">
      <alignment horizontal="center" vertical="top" wrapText="1"/>
      <protection locked="0"/>
    </xf>
    <xf numFmtId="9" fontId="29" fillId="0" borderId="20" xfId="19832" applyFont="1" applyFill="1" applyBorder="1" applyAlignment="1" applyProtection="1">
      <alignment horizontal="center" vertical="top" wrapText="1"/>
    </xf>
    <xf numFmtId="9" fontId="28" fillId="12" borderId="31" xfId="19832" applyFont="1" applyFill="1" applyBorder="1" applyAlignment="1" applyProtection="1">
      <alignment horizontal="center" vertical="top" wrapText="1"/>
    </xf>
    <xf numFmtId="9" fontId="29" fillId="8" borderId="31" xfId="19832" applyFont="1" applyFill="1" applyBorder="1" applyAlignment="1" applyProtection="1">
      <alignment horizontal="left" vertical="top" wrapText="1"/>
    </xf>
    <xf numFmtId="9" fontId="38" fillId="0" borderId="31" xfId="19832" applyFont="1" applyBorder="1" applyAlignment="1" applyProtection="1">
      <alignment horizontal="center" wrapText="1"/>
    </xf>
    <xf numFmtId="0" fontId="55" fillId="0" borderId="27" xfId="0" applyFont="1" applyBorder="1" applyAlignment="1" applyProtection="1">
      <alignment vertical="center" wrapText="1"/>
      <protection locked="0"/>
    </xf>
    <xf numFmtId="0" fontId="50" fillId="0" borderId="23" xfId="0" applyFont="1" applyBorder="1" applyAlignment="1" applyProtection="1">
      <alignment vertical="center" wrapText="1"/>
      <protection locked="0"/>
    </xf>
    <xf numFmtId="0" fontId="55" fillId="0" borderId="22" xfId="0" applyFont="1" applyBorder="1" applyAlignment="1" applyProtection="1">
      <alignment vertical="center" wrapText="1"/>
      <protection locked="0"/>
    </xf>
    <xf numFmtId="0" fontId="50" fillId="0" borderId="22" xfId="0" applyFont="1" applyBorder="1" applyAlignment="1" applyProtection="1">
      <alignment vertical="center" wrapText="1"/>
      <protection locked="0"/>
    </xf>
    <xf numFmtId="0" fontId="45" fillId="0" borderId="22" xfId="0" applyFont="1" applyBorder="1" applyProtection="1">
      <protection locked="0"/>
    </xf>
    <xf numFmtId="0" fontId="0" fillId="0" borderId="27" xfId="0" applyBorder="1" applyProtection="1">
      <protection locked="0"/>
    </xf>
    <xf numFmtId="0" fontId="45" fillId="0" borderId="23" xfId="0" applyFont="1" applyBorder="1" applyProtection="1">
      <protection locked="0"/>
    </xf>
    <xf numFmtId="0" fontId="0" fillId="0" borderId="23" xfId="0" applyBorder="1" applyProtection="1">
      <protection locked="0"/>
    </xf>
    <xf numFmtId="0" fontId="55" fillId="0" borderId="23" xfId="0" applyFont="1" applyBorder="1" applyAlignment="1" applyProtection="1">
      <alignment vertical="center" wrapText="1"/>
      <protection locked="0"/>
    </xf>
    <xf numFmtId="0" fontId="9" fillId="0" borderId="29" xfId="4" applyFont="1" applyBorder="1" applyAlignment="1" applyProtection="1">
      <alignment horizontal="left" wrapText="1"/>
      <protection locked="0"/>
    </xf>
    <xf numFmtId="0" fontId="9" fillId="0" borderId="27" xfId="4" applyFont="1" applyBorder="1" applyAlignment="1" applyProtection="1">
      <alignment horizontal="left" wrapText="1"/>
      <protection locked="0"/>
    </xf>
    <xf numFmtId="0" fontId="57" fillId="0" borderId="23" xfId="0" applyFont="1" applyBorder="1" applyAlignment="1" applyProtection="1">
      <alignment vertical="center" wrapText="1"/>
      <protection locked="0"/>
    </xf>
    <xf numFmtId="0" fontId="45" fillId="0" borderId="27" xfId="0" applyFont="1" applyBorder="1" applyAlignment="1" applyProtection="1">
      <alignment wrapText="1"/>
      <protection locked="0"/>
    </xf>
    <xf numFmtId="0" fontId="50" fillId="0" borderId="23" xfId="0" applyFont="1" applyBorder="1" applyAlignment="1" applyProtection="1">
      <alignment vertical="center"/>
      <protection locked="0"/>
    </xf>
    <xf numFmtId="0" fontId="45" fillId="0" borderId="27" xfId="0" applyFont="1" applyBorder="1" applyProtection="1">
      <protection locked="0"/>
    </xf>
    <xf numFmtId="9" fontId="29" fillId="8" borderId="24" xfId="19832" applyFont="1" applyFill="1" applyBorder="1" applyAlignment="1" applyProtection="1">
      <alignment horizontal="left" vertical="top" wrapText="1"/>
    </xf>
    <xf numFmtId="9" fontId="29" fillId="8" borderId="21" xfId="19832" applyFont="1" applyFill="1" applyBorder="1" applyAlignment="1" applyProtection="1">
      <alignment horizontal="left" vertical="top" wrapText="1"/>
    </xf>
    <xf numFmtId="0" fontId="29" fillId="0" borderId="0" xfId="22" applyFont="1" applyAlignment="1">
      <alignment horizontal="left" vertical="center"/>
    </xf>
    <xf numFmtId="9" fontId="38" fillId="0" borderId="20" xfId="19832" applyFont="1" applyBorder="1" applyAlignment="1" applyProtection="1">
      <alignment horizontal="left" wrapText="1"/>
    </xf>
    <xf numFmtId="9" fontId="29" fillId="23" borderId="20" xfId="19832" applyFont="1" applyFill="1" applyBorder="1" applyAlignment="1" applyProtection="1">
      <alignment horizontal="left" vertical="top" wrapText="1"/>
    </xf>
    <xf numFmtId="9" fontId="67" fillId="8" borderId="20" xfId="19832" applyFont="1" applyFill="1" applyBorder="1" applyAlignment="1" applyProtection="1">
      <alignment horizontal="left" vertical="top" wrapText="1"/>
    </xf>
    <xf numFmtId="9" fontId="67" fillId="8" borderId="31" xfId="19832" applyFont="1" applyFill="1" applyBorder="1" applyAlignment="1" applyProtection="1">
      <alignment horizontal="left" vertical="top" wrapText="1"/>
    </xf>
    <xf numFmtId="9" fontId="69" fillId="8" borderId="20" xfId="19832" applyFont="1" applyFill="1" applyBorder="1" applyAlignment="1" applyProtection="1">
      <alignment horizontal="left" vertical="top" wrapText="1"/>
    </xf>
    <xf numFmtId="9" fontId="69" fillId="8" borderId="31" xfId="19832" applyFont="1" applyFill="1" applyBorder="1" applyAlignment="1" applyProtection="1">
      <alignment horizontal="left" vertical="top" wrapText="1"/>
    </xf>
    <xf numFmtId="0" fontId="28" fillId="0" borderId="0" xfId="2" applyFont="1" applyAlignment="1">
      <alignment vertical="center"/>
    </xf>
    <xf numFmtId="9" fontId="29" fillId="8" borderId="28" xfId="19832" applyFont="1" applyFill="1" applyBorder="1" applyAlignment="1" applyProtection="1">
      <alignment horizontal="left" vertical="top" wrapText="1"/>
    </xf>
    <xf numFmtId="9" fontId="29" fillId="8" borderId="25" xfId="19832" applyFont="1" applyFill="1" applyBorder="1" applyAlignment="1" applyProtection="1">
      <alignment horizontal="left" vertical="top" wrapText="1"/>
    </xf>
    <xf numFmtId="9" fontId="29" fillId="8" borderId="34" xfId="19832" applyFont="1" applyFill="1" applyBorder="1" applyAlignment="1" applyProtection="1">
      <alignment horizontal="left" vertical="top" wrapText="1"/>
    </xf>
    <xf numFmtId="9" fontId="29" fillId="8" borderId="26" xfId="19832" applyFont="1" applyFill="1" applyBorder="1" applyAlignment="1" applyProtection="1">
      <alignment horizontal="left" vertical="top" wrapText="1"/>
    </xf>
    <xf numFmtId="164" fontId="19" fillId="0" borderId="31" xfId="7" applyNumberFormat="1" applyBorder="1" applyAlignment="1">
      <alignment horizontal="center"/>
    </xf>
    <xf numFmtId="0" fontId="14" fillId="20" borderId="20" xfId="0" applyFont="1" applyFill="1" applyBorder="1" applyAlignment="1">
      <alignment vertical="center"/>
    </xf>
    <xf numFmtId="0" fontId="31" fillId="20" borderId="20" xfId="0" applyFont="1" applyFill="1" applyBorder="1" applyAlignment="1">
      <alignment vertical="center"/>
    </xf>
    <xf numFmtId="0" fontId="18" fillId="0" borderId="20" xfId="0" applyFont="1" applyBorder="1" applyAlignment="1">
      <alignment vertical="center"/>
    </xf>
    <xf numFmtId="0" fontId="51" fillId="0" borderId="20" xfId="0" applyFont="1" applyBorder="1" applyAlignment="1">
      <alignment vertical="center" wrapText="1"/>
    </xf>
    <xf numFmtId="0" fontId="50" fillId="20" borderId="20" xfId="0" applyFont="1" applyFill="1" applyBorder="1" applyAlignment="1">
      <alignment vertical="center"/>
    </xf>
    <xf numFmtId="9" fontId="50" fillId="20" borderId="20" xfId="0" applyNumberFormat="1" applyFont="1" applyFill="1" applyBorder="1" applyAlignment="1">
      <alignment horizontal="center" vertical="center" wrapText="1"/>
    </xf>
    <xf numFmtId="0" fontId="19" fillId="10" borderId="20" xfId="7" applyFill="1" applyBorder="1"/>
    <xf numFmtId="0" fontId="19" fillId="0" borderId="34" xfId="7" applyBorder="1" applyAlignment="1">
      <alignment vertical="center" wrapText="1"/>
    </xf>
    <xf numFmtId="0" fontId="19" fillId="0" borderId="26" xfId="3" applyBorder="1" applyAlignment="1">
      <alignment horizontal="left" vertical="center"/>
    </xf>
    <xf numFmtId="164" fontId="19" fillId="0" borderId="34" xfId="3" applyNumberFormat="1" applyBorder="1" applyAlignment="1">
      <alignment horizontal="center"/>
    </xf>
    <xf numFmtId="0" fontId="19" fillId="0" borderId="20" xfId="7" applyBorder="1" applyAlignment="1">
      <alignment vertical="center" wrapText="1"/>
    </xf>
    <xf numFmtId="0" fontId="19" fillId="0" borderId="31" xfId="3" applyBorder="1" applyAlignment="1">
      <alignment horizontal="left" vertical="center"/>
    </xf>
    <xf numFmtId="164" fontId="19" fillId="0" borderId="20" xfId="3" applyNumberFormat="1" applyBorder="1" applyAlignment="1">
      <alignment horizontal="center"/>
    </xf>
    <xf numFmtId="0" fontId="16" fillId="0" borderId="20" xfId="3" applyFont="1" applyBorder="1"/>
    <xf numFmtId="0" fontId="16" fillId="0" borderId="31" xfId="3" applyFont="1" applyBorder="1"/>
    <xf numFmtId="9" fontId="16" fillId="0" borderId="20" xfId="3" applyNumberFormat="1" applyFont="1" applyBorder="1" applyAlignment="1">
      <alignment horizontal="center"/>
    </xf>
    <xf numFmtId="0" fontId="19" fillId="0" borderId="20" xfId="7" applyBorder="1"/>
    <xf numFmtId="0" fontId="21" fillId="0" borderId="20" xfId="7" applyFont="1" applyBorder="1"/>
    <xf numFmtId="0" fontId="19" fillId="14" borderId="20" xfId="10" applyFill="1" applyBorder="1" applyAlignment="1">
      <alignment wrapText="1"/>
    </xf>
    <xf numFmtId="9" fontId="19" fillId="14" borderId="20" xfId="19832" applyFont="1" applyFill="1" applyBorder="1" applyAlignment="1">
      <alignment horizontal="center" wrapText="1"/>
    </xf>
    <xf numFmtId="0" fontId="16" fillId="10" borderId="20" xfId="7" applyFont="1" applyFill="1" applyBorder="1" applyAlignment="1">
      <alignment vertical="center"/>
    </xf>
    <xf numFmtId="0" fontId="16" fillId="10" borderId="20" xfId="7" applyFont="1" applyFill="1" applyBorder="1"/>
    <xf numFmtId="9" fontId="16" fillId="10" borderId="31" xfId="7" applyNumberFormat="1" applyFont="1" applyFill="1" applyBorder="1" applyAlignment="1">
      <alignment horizontal="center"/>
    </xf>
    <xf numFmtId="0" fontId="19" fillId="0" borderId="0" xfId="7" applyAlignment="1">
      <alignment vertical="center"/>
    </xf>
    <xf numFmtId="0" fontId="14" fillId="5" borderId="27" xfId="7" applyFont="1" applyFill="1" applyBorder="1" applyAlignment="1">
      <alignment wrapText="1"/>
    </xf>
    <xf numFmtId="0" fontId="14" fillId="5" borderId="8" xfId="7" applyFont="1" applyFill="1" applyBorder="1" applyAlignment="1">
      <alignment horizontal="center" wrapText="1"/>
    </xf>
    <xf numFmtId="0" fontId="16" fillId="5" borderId="9" xfId="7" applyFont="1" applyFill="1" applyBorder="1" applyAlignment="1">
      <alignment horizontal="center" wrapText="1"/>
    </xf>
    <xf numFmtId="0" fontId="72" fillId="24" borderId="29" xfId="7" applyFont="1" applyFill="1" applyBorder="1" applyAlignment="1">
      <alignment vertical="center" wrapText="1"/>
    </xf>
    <xf numFmtId="0" fontId="72" fillId="24" borderId="30" xfId="7" applyFont="1" applyFill="1" applyBorder="1" applyAlignment="1">
      <alignment vertical="center" wrapText="1"/>
    </xf>
    <xf numFmtId="0" fontId="73" fillId="24" borderId="27" xfId="7" applyFont="1" applyFill="1" applyBorder="1" applyAlignment="1">
      <alignment vertical="center" wrapText="1"/>
    </xf>
    <xf numFmtId="0" fontId="73" fillId="24" borderId="3" xfId="7" applyFont="1" applyFill="1" applyBorder="1" applyAlignment="1">
      <alignment horizontal="center" vertical="center" wrapText="1"/>
    </xf>
    <xf numFmtId="0" fontId="73" fillId="24" borderId="22" xfId="7" applyFont="1" applyFill="1" applyBorder="1" applyAlignment="1">
      <alignment vertical="center" wrapText="1"/>
    </xf>
    <xf numFmtId="0" fontId="73" fillId="24" borderId="23" xfId="7" applyFont="1" applyFill="1" applyBorder="1" applyAlignment="1">
      <alignment horizontal="center" vertical="center" wrapText="1"/>
    </xf>
    <xf numFmtId="0" fontId="19" fillId="0" borderId="0" xfId="7"/>
    <xf numFmtId="0" fontId="30" fillId="25" borderId="27" xfId="7" applyFont="1" applyFill="1" applyBorder="1" applyAlignment="1">
      <alignment vertical="center" wrapText="1"/>
    </xf>
    <xf numFmtId="0" fontId="30" fillId="25" borderId="3" xfId="7" applyFont="1" applyFill="1" applyBorder="1" applyAlignment="1">
      <alignment vertical="center" wrapText="1"/>
    </xf>
    <xf numFmtId="0" fontId="73" fillId="25" borderId="22" xfId="7" applyFont="1" applyFill="1" applyBorder="1" applyAlignment="1">
      <alignment vertical="center" wrapText="1"/>
    </xf>
    <xf numFmtId="0" fontId="73" fillId="25" borderId="23" xfId="7" applyFont="1" applyFill="1" applyBorder="1" applyAlignment="1">
      <alignment horizontal="center" vertical="center" wrapText="1"/>
    </xf>
    <xf numFmtId="0" fontId="30" fillId="11" borderId="29" xfId="7" applyFont="1" applyFill="1" applyBorder="1" applyAlignment="1">
      <alignment vertical="center" wrapText="1"/>
    </xf>
    <xf numFmtId="0" fontId="30" fillId="11" borderId="30" xfId="7" applyFont="1" applyFill="1" applyBorder="1" applyAlignment="1">
      <alignment vertical="center" wrapText="1"/>
    </xf>
    <xf numFmtId="0" fontId="30" fillId="11" borderId="16" xfId="7" applyFont="1" applyFill="1" applyBorder="1" applyAlignment="1">
      <alignment vertical="center" wrapText="1"/>
    </xf>
    <xf numFmtId="0" fontId="73" fillId="11" borderId="27" xfId="7" applyFont="1" applyFill="1" applyBorder="1" applyAlignment="1">
      <alignment vertical="center" wrapText="1"/>
    </xf>
    <xf numFmtId="0" fontId="73" fillId="11" borderId="3" xfId="7" applyFont="1" applyFill="1" applyBorder="1" applyAlignment="1">
      <alignment horizontal="center" vertical="center" wrapText="1"/>
    </xf>
    <xf numFmtId="0" fontId="73" fillId="11" borderId="8" xfId="7" applyFont="1" applyFill="1" applyBorder="1" applyAlignment="1">
      <alignment horizontal="center" vertical="center" wrapText="1"/>
    </xf>
    <xf numFmtId="0" fontId="73" fillId="11" borderId="22" xfId="7" applyFont="1" applyFill="1" applyBorder="1" applyAlignment="1">
      <alignment vertical="center" wrapText="1"/>
    </xf>
    <xf numFmtId="0" fontId="73" fillId="6" borderId="23" xfId="7" applyFont="1" applyFill="1" applyBorder="1" applyAlignment="1">
      <alignment horizontal="center" vertical="center" wrapText="1"/>
    </xf>
    <xf numFmtId="0" fontId="73" fillId="6" borderId="40" xfId="7" applyFont="1" applyFill="1" applyBorder="1" applyAlignment="1">
      <alignment horizontal="center" vertical="center" wrapText="1"/>
    </xf>
    <xf numFmtId="0" fontId="73" fillId="11" borderId="23" xfId="7" applyFont="1" applyFill="1" applyBorder="1" applyAlignment="1">
      <alignment horizontal="center" vertical="center" wrapText="1"/>
    </xf>
    <xf numFmtId="0" fontId="73" fillId="11" borderId="40" xfId="7" applyFont="1" applyFill="1" applyBorder="1" applyAlignment="1">
      <alignment horizontal="center" vertical="center" wrapText="1"/>
    </xf>
    <xf numFmtId="0" fontId="27" fillId="11" borderId="23" xfId="7" applyFont="1" applyFill="1" applyBorder="1" applyAlignment="1">
      <alignment horizontal="center" vertical="center" wrapText="1"/>
    </xf>
    <xf numFmtId="0" fontId="30" fillId="11" borderId="20" xfId="7" applyFont="1" applyFill="1" applyBorder="1" applyAlignment="1">
      <alignment vertical="center" wrapText="1"/>
    </xf>
    <xf numFmtId="0" fontId="27" fillId="11" borderId="6" xfId="7" applyFont="1" applyFill="1" applyBorder="1" applyAlignment="1">
      <alignment vertical="center" wrapText="1"/>
    </xf>
    <xf numFmtId="0" fontId="73" fillId="11" borderId="27" xfId="7" applyFont="1" applyFill="1" applyBorder="1" applyAlignment="1">
      <alignment horizontal="center" vertical="center" wrapText="1"/>
    </xf>
    <xf numFmtId="0" fontId="21" fillId="0" borderId="0" xfId="7" applyFont="1"/>
    <xf numFmtId="0" fontId="27" fillId="11" borderId="22" xfId="7" applyFont="1" applyFill="1" applyBorder="1" applyAlignment="1">
      <alignment vertical="center" wrapText="1"/>
    </xf>
    <xf numFmtId="0" fontId="27" fillId="0" borderId="0" xfId="7" applyFont="1" applyAlignment="1">
      <alignment vertical="top"/>
    </xf>
    <xf numFmtId="0" fontId="10" fillId="0" borderId="0" xfId="7" applyFont="1" applyAlignment="1">
      <alignment vertical="top"/>
    </xf>
    <xf numFmtId="0" fontId="9" fillId="0" borderId="0" xfId="7" applyFont="1"/>
    <xf numFmtId="0" fontId="10" fillId="0" borderId="0" xfId="7" applyFont="1"/>
    <xf numFmtId="0" fontId="19" fillId="0" borderId="0" xfId="7" applyAlignment="1">
      <alignment vertical="top"/>
    </xf>
    <xf numFmtId="0" fontId="28" fillId="0" borderId="0" xfId="0" applyFont="1" applyAlignment="1">
      <alignment vertical="top" wrapText="1"/>
    </xf>
    <xf numFmtId="0" fontId="19" fillId="0" borderId="0" xfId="7" applyAlignment="1">
      <alignment vertical="top" wrapText="1"/>
    </xf>
    <xf numFmtId="0" fontId="9" fillId="0" borderId="0" xfId="22" applyFont="1" applyAlignment="1">
      <alignment horizontal="center" vertical="center"/>
    </xf>
    <xf numFmtId="0" fontId="9" fillId="9" borderId="0" xfId="22" applyFont="1" applyFill="1" applyAlignment="1">
      <alignment horizontal="center" vertical="center"/>
    </xf>
    <xf numFmtId="0" fontId="74" fillId="0" borderId="0" xfId="0" applyFont="1" applyAlignment="1">
      <alignment horizontal="center" vertical="center" wrapText="1"/>
    </xf>
    <xf numFmtId="0" fontId="34" fillId="0" borderId="0" xfId="0" applyFont="1"/>
    <xf numFmtId="0" fontId="43" fillId="9" borderId="0" xfId="22" applyFont="1" applyFill="1" applyAlignment="1">
      <alignment horizontal="center" vertical="center"/>
    </xf>
    <xf numFmtId="0" fontId="10" fillId="4" borderId="0" xfId="155" applyFont="1" applyFill="1" applyAlignment="1">
      <alignment horizontal="center" vertical="center" wrapText="1"/>
    </xf>
    <xf numFmtId="0" fontId="48" fillId="4" borderId="20" xfId="0" applyFont="1" applyFill="1" applyBorder="1" applyAlignment="1">
      <alignment horizontal="center" vertical="center"/>
    </xf>
    <xf numFmtId="0" fontId="34" fillId="0" borderId="34" xfId="0" applyFont="1" applyBorder="1" applyAlignment="1">
      <alignment vertical="top" wrapText="1"/>
    </xf>
    <xf numFmtId="0" fontId="34" fillId="0" borderId="20" xfId="0" applyFont="1" applyBorder="1" applyAlignment="1">
      <alignment vertical="top" wrapText="1"/>
    </xf>
    <xf numFmtId="0" fontId="74" fillId="0" borderId="20" xfId="0" applyFont="1" applyBorder="1" applyAlignment="1">
      <alignment vertical="top" wrapText="1"/>
    </xf>
    <xf numFmtId="0" fontId="37" fillId="0" borderId="20" xfId="0" applyFont="1" applyBorder="1" applyAlignment="1">
      <alignment vertical="top" wrapText="1"/>
    </xf>
    <xf numFmtId="0" fontId="34" fillId="0" borderId="20" xfId="0" applyFont="1" applyBorder="1" applyAlignment="1">
      <alignment vertical="center" wrapText="1"/>
    </xf>
    <xf numFmtId="0" fontId="10" fillId="0" borderId="20" xfId="0" applyFont="1" applyBorder="1" applyAlignment="1">
      <alignment wrapText="1"/>
    </xf>
    <xf numFmtId="0" fontId="21" fillId="0" borderId="0" xfId="155" applyFont="1" applyAlignment="1">
      <alignment wrapText="1"/>
    </xf>
    <xf numFmtId="9" fontId="28" fillId="3" borderId="20" xfId="19832" applyFont="1" applyFill="1" applyBorder="1" applyAlignment="1" applyProtection="1">
      <alignment horizontal="center" wrapText="1"/>
    </xf>
    <xf numFmtId="9" fontId="0" fillId="0" borderId="20" xfId="19832" applyFont="1" applyBorder="1" applyProtection="1"/>
    <xf numFmtId="9" fontId="0" fillId="2" borderId="20" xfId="19832" applyFont="1" applyFill="1" applyBorder="1" applyProtection="1"/>
    <xf numFmtId="9" fontId="28" fillId="3" borderId="20" xfId="19832" applyFont="1" applyFill="1" applyBorder="1" applyAlignment="1" applyProtection="1">
      <alignment horizontal="center" vertical="top" wrapText="1"/>
    </xf>
    <xf numFmtId="9" fontId="0" fillId="0" borderId="20" xfId="19832" applyFont="1" applyBorder="1" applyAlignment="1" applyProtection="1">
      <alignment horizontal="center" vertical="top"/>
    </xf>
    <xf numFmtId="9" fontId="10" fillId="0" borderId="20" xfId="19832" applyFont="1" applyBorder="1" applyAlignment="1" applyProtection="1">
      <alignment horizontal="center" vertical="top"/>
    </xf>
    <xf numFmtId="10" fontId="29" fillId="0" borderId="20" xfId="19832" applyNumberFormat="1" applyFont="1" applyFill="1" applyBorder="1" applyAlignment="1" applyProtection="1">
      <alignment horizontal="center" vertical="top" wrapText="1"/>
    </xf>
    <xf numFmtId="10" fontId="41" fillId="0" borderId="0" xfId="19832" applyNumberFormat="1" applyFont="1" applyAlignment="1" applyProtection="1">
      <alignment horizontal="center" vertical="top" wrapText="1"/>
    </xf>
    <xf numFmtId="10" fontId="28" fillId="5" borderId="20" xfId="19832" applyNumberFormat="1" applyFont="1" applyFill="1" applyBorder="1" applyAlignment="1" applyProtection="1">
      <alignment horizontal="center" vertical="top" wrapText="1"/>
    </xf>
    <xf numFmtId="10" fontId="28" fillId="12" borderId="31" xfId="19832" applyNumberFormat="1" applyFont="1" applyFill="1" applyBorder="1" applyAlignment="1" applyProtection="1">
      <alignment horizontal="center" vertical="top" wrapText="1"/>
    </xf>
    <xf numFmtId="10" fontId="29" fillId="8" borderId="24" xfId="19832" applyNumberFormat="1" applyFont="1" applyFill="1" applyBorder="1" applyAlignment="1" applyProtection="1">
      <alignment horizontal="left" vertical="top" wrapText="1"/>
    </xf>
    <xf numFmtId="10" fontId="29" fillId="8" borderId="21" xfId="19832" applyNumberFormat="1" applyFont="1" applyFill="1" applyBorder="1" applyAlignment="1" applyProtection="1">
      <alignment horizontal="left" vertical="top" wrapText="1"/>
    </xf>
    <xf numFmtId="10" fontId="38" fillId="0" borderId="20" xfId="19832" applyNumberFormat="1" applyFont="1" applyBorder="1" applyAlignment="1" applyProtection="1">
      <alignment horizontal="left" wrapText="1"/>
    </xf>
    <xf numFmtId="10" fontId="38" fillId="0" borderId="31" xfId="19832" applyNumberFormat="1" applyFont="1" applyBorder="1" applyAlignment="1" applyProtection="1">
      <alignment horizontal="left" wrapText="1"/>
    </xf>
    <xf numFmtId="10" fontId="29" fillId="8" borderId="20" xfId="19832" applyNumberFormat="1" applyFont="1" applyFill="1" applyBorder="1" applyAlignment="1" applyProtection="1">
      <alignment horizontal="left" vertical="top" wrapText="1"/>
    </xf>
    <xf numFmtId="10" fontId="29" fillId="8" borderId="31" xfId="19832" applyNumberFormat="1" applyFont="1" applyFill="1" applyBorder="1" applyAlignment="1" applyProtection="1">
      <alignment horizontal="left" vertical="top" wrapText="1"/>
    </xf>
    <xf numFmtId="10" fontId="29" fillId="0" borderId="20" xfId="19832" applyNumberFormat="1" applyFont="1" applyBorder="1" applyAlignment="1" applyProtection="1">
      <alignment horizontal="center" vertical="top" wrapText="1"/>
    </xf>
    <xf numFmtId="10" fontId="67" fillId="8" borderId="20" xfId="19832" applyNumberFormat="1" applyFont="1" applyFill="1" applyBorder="1" applyAlignment="1" applyProtection="1">
      <alignment horizontal="left" vertical="top" wrapText="1"/>
    </xf>
    <xf numFmtId="10" fontId="67" fillId="8" borderId="31" xfId="19832" applyNumberFormat="1" applyFont="1" applyFill="1" applyBorder="1" applyAlignment="1" applyProtection="1">
      <alignment horizontal="left" vertical="top" wrapText="1"/>
    </xf>
    <xf numFmtId="10" fontId="15" fillId="0" borderId="20" xfId="19832" applyNumberFormat="1" applyFont="1" applyBorder="1" applyAlignment="1" applyProtection="1">
      <alignment horizontal="left" wrapText="1"/>
    </xf>
    <xf numFmtId="10" fontId="15" fillId="0" borderId="31" xfId="19832" applyNumberFormat="1" applyFont="1" applyBorder="1" applyAlignment="1" applyProtection="1">
      <alignment horizontal="left" wrapText="1"/>
    </xf>
    <xf numFmtId="9" fontId="15" fillId="0" borderId="20" xfId="19832" applyFont="1" applyBorder="1" applyAlignment="1" applyProtection="1">
      <alignment horizontal="left" wrapText="1"/>
    </xf>
    <xf numFmtId="9" fontId="15" fillId="0" borderId="31" xfId="19832" applyFont="1" applyBorder="1" applyAlignment="1" applyProtection="1">
      <alignment horizontal="left" wrapText="1"/>
    </xf>
    <xf numFmtId="10" fontId="29" fillId="23" borderId="20" xfId="19832" applyNumberFormat="1" applyFont="1" applyFill="1" applyBorder="1" applyAlignment="1" applyProtection="1">
      <alignment horizontal="left" vertical="top" wrapText="1"/>
    </xf>
    <xf numFmtId="10" fontId="69" fillId="8" borderId="20" xfId="19832" applyNumberFormat="1" applyFont="1" applyFill="1" applyBorder="1" applyAlignment="1" applyProtection="1">
      <alignment horizontal="left" vertical="top" wrapText="1"/>
    </xf>
    <xf numFmtId="10" fontId="69" fillId="8" borderId="31" xfId="19832" applyNumberFormat="1" applyFont="1" applyFill="1" applyBorder="1" applyAlignment="1" applyProtection="1">
      <alignment horizontal="left" vertical="top" wrapText="1"/>
    </xf>
    <xf numFmtId="0" fontId="43" fillId="0" borderId="0" xfId="2" applyFont="1" applyAlignment="1">
      <alignment vertical="center"/>
    </xf>
    <xf numFmtId="0" fontId="43" fillId="0" borderId="0" xfId="2" applyFont="1"/>
    <xf numFmtId="0" fontId="29" fillId="0" borderId="0" xfId="0" applyFont="1" applyAlignment="1">
      <alignment horizontal="center" vertical="top" wrapText="1"/>
    </xf>
    <xf numFmtId="0" fontId="40" fillId="0" borderId="0" xfId="0" applyFont="1" applyAlignment="1">
      <alignment horizontal="center" vertical="top" wrapText="1"/>
    </xf>
    <xf numFmtId="0" fontId="58" fillId="0" borderId="0" xfId="0" applyFont="1" applyAlignment="1">
      <alignment horizontal="center" vertical="top" wrapText="1"/>
    </xf>
    <xf numFmtId="0" fontId="59" fillId="0" borderId="0" xfId="0" applyFont="1" applyAlignment="1">
      <alignment horizontal="center" vertical="top" wrapText="1"/>
    </xf>
    <xf numFmtId="0" fontId="10" fillId="0" borderId="20" xfId="0" applyFont="1" applyBorder="1"/>
    <xf numFmtId="0" fontId="58" fillId="0" borderId="0" xfId="0" applyFont="1" applyAlignment="1">
      <alignment horizontal="left" vertical="top" wrapText="1"/>
    </xf>
    <xf numFmtId="0" fontId="41" fillId="0" borderId="0" xfId="0" applyFont="1" applyAlignment="1">
      <alignment horizontal="center" vertical="top" wrapText="1"/>
    </xf>
    <xf numFmtId="0" fontId="70" fillId="0" borderId="0" xfId="2" applyFont="1" applyAlignment="1">
      <alignment horizontal="center"/>
    </xf>
    <xf numFmtId="0" fontId="41" fillId="0" borderId="0" xfId="0" applyFont="1" applyAlignment="1">
      <alignment horizontal="left" vertical="center"/>
    </xf>
    <xf numFmtId="0" fontId="41" fillId="0" borderId="0" xfId="0" applyFont="1" applyAlignment="1">
      <alignment horizontal="left" vertical="center" wrapText="1"/>
    </xf>
    <xf numFmtId="0" fontId="58" fillId="0" borderId="0" xfId="0" applyFont="1" applyAlignment="1">
      <alignment horizontal="left" vertical="center" indent="2"/>
    </xf>
    <xf numFmtId="0" fontId="28" fillId="0" borderId="20" xfId="0" applyFont="1" applyBorder="1" applyAlignment="1">
      <alignment horizontal="center" vertical="top" wrapText="1"/>
    </xf>
    <xf numFmtId="1" fontId="28" fillId="0" borderId="20" xfId="0" applyNumberFormat="1" applyFont="1" applyBorder="1" applyAlignment="1">
      <alignment horizontal="center" vertical="top" wrapText="1"/>
    </xf>
    <xf numFmtId="1" fontId="28" fillId="3" borderId="20" xfId="0" applyNumberFormat="1" applyFont="1" applyFill="1" applyBorder="1" applyAlignment="1">
      <alignment horizontal="center" vertical="top" wrapText="1"/>
    </xf>
    <xf numFmtId="1" fontId="28" fillId="17" borderId="20" xfId="0" applyNumberFormat="1" applyFont="1" applyFill="1" applyBorder="1" applyAlignment="1">
      <alignment horizontal="center" vertical="top" wrapText="1"/>
    </xf>
    <xf numFmtId="0" fontId="38" fillId="8" borderId="0" xfId="0" applyFont="1" applyFill="1" applyAlignment="1">
      <alignment horizontal="left" vertical="top"/>
    </xf>
    <xf numFmtId="0" fontId="29" fillId="8" borderId="0" xfId="2" applyFont="1" applyFill="1"/>
    <xf numFmtId="0" fontId="38" fillId="8" borderId="24" xfId="0" applyFont="1" applyFill="1" applyBorder="1" applyAlignment="1">
      <alignment horizontal="left" vertical="top" wrapText="1"/>
    </xf>
    <xf numFmtId="0" fontId="29" fillId="8" borderId="24" xfId="0" applyFont="1" applyFill="1" applyBorder="1" applyAlignment="1">
      <alignment horizontal="left" vertical="top" wrapText="1"/>
    </xf>
    <xf numFmtId="0" fontId="38" fillId="8" borderId="25" xfId="0" applyFont="1" applyFill="1" applyBorder="1" applyAlignment="1">
      <alignment horizontal="left" vertical="top" wrapText="1"/>
    </xf>
    <xf numFmtId="0" fontId="29" fillId="8" borderId="28" xfId="0" applyFont="1" applyFill="1" applyBorder="1" applyAlignment="1">
      <alignment horizontal="left" vertical="top" wrapText="1"/>
    </xf>
    <xf numFmtId="0" fontId="38" fillId="8" borderId="21" xfId="0" applyFont="1" applyFill="1" applyBorder="1" applyAlignment="1">
      <alignment horizontal="left" vertical="center"/>
    </xf>
    <xf numFmtId="0" fontId="39" fillId="8" borderId="21" xfId="0" applyFont="1" applyFill="1" applyBorder="1" applyAlignment="1">
      <alignment horizontal="left" vertical="top" wrapText="1"/>
    </xf>
    <xf numFmtId="0" fontId="38" fillId="8" borderId="21" xfId="0" applyFont="1" applyFill="1" applyBorder="1" applyAlignment="1">
      <alignment horizontal="left" vertical="top" wrapText="1"/>
    </xf>
    <xf numFmtId="0" fontId="29" fillId="8" borderId="21" xfId="0" applyFont="1" applyFill="1" applyBorder="1" applyAlignment="1">
      <alignment horizontal="left" vertical="top" wrapText="1"/>
    </xf>
    <xf numFmtId="0" fontId="39" fillId="0" borderId="0" xfId="0" applyFont="1" applyAlignment="1">
      <alignment horizontal="left" vertical="top" wrapText="1"/>
    </xf>
    <xf numFmtId="0" fontId="38" fillId="8" borderId="26" xfId="0" applyFont="1" applyFill="1" applyBorder="1" applyAlignment="1">
      <alignment horizontal="left" vertical="top" wrapText="1"/>
    </xf>
    <xf numFmtId="0" fontId="29" fillId="8" borderId="34" xfId="0" applyFont="1" applyFill="1" applyBorder="1" applyAlignment="1">
      <alignment horizontal="left" vertical="top" wrapText="1"/>
    </xf>
    <xf numFmtId="0" fontId="15" fillId="0" borderId="20" xfId="0" applyFont="1" applyBorder="1" applyAlignment="1">
      <alignment horizontal="center" wrapText="1"/>
    </xf>
    <xf numFmtId="0" fontId="15" fillId="4" borderId="20" xfId="0" applyFont="1" applyFill="1" applyBorder="1" applyAlignment="1">
      <alignment horizontal="center" wrapText="1"/>
    </xf>
    <xf numFmtId="0" fontId="15" fillId="4" borderId="20" xfId="0" applyFont="1" applyFill="1" applyBorder="1" applyAlignment="1">
      <alignment horizontal="left" wrapText="1"/>
    </xf>
    <xf numFmtId="0" fontId="38" fillId="16" borderId="20" xfId="0" applyFont="1" applyFill="1" applyBorder="1" applyAlignment="1">
      <alignment horizontal="center" wrapText="1"/>
    </xf>
    <xf numFmtId="0" fontId="38" fillId="0" borderId="20" xfId="0" applyFont="1" applyBorder="1" applyAlignment="1">
      <alignment horizontal="center" wrapText="1"/>
    </xf>
    <xf numFmtId="0" fontId="28" fillId="16" borderId="20" xfId="0" applyFont="1" applyFill="1" applyBorder="1" applyAlignment="1">
      <alignment horizontal="center" wrapText="1"/>
    </xf>
    <xf numFmtId="0" fontId="15" fillId="0" borderId="20" xfId="0" applyFont="1" applyBorder="1" applyAlignment="1">
      <alignment horizontal="left" wrapText="1"/>
    </xf>
    <xf numFmtId="0" fontId="28" fillId="2" borderId="20" xfId="0" applyFont="1" applyFill="1" applyBorder="1" applyAlignment="1">
      <alignment horizontal="center" wrapText="1"/>
    </xf>
    <xf numFmtId="0" fontId="38" fillId="0" borderId="0" xfId="0" applyFont="1" applyAlignment="1">
      <alignment horizontal="left" vertical="top" wrapText="1"/>
    </xf>
    <xf numFmtId="0" fontId="38" fillId="0" borderId="20" xfId="0" applyFont="1" applyBorder="1" applyAlignment="1">
      <alignment horizontal="left" wrapText="1"/>
    </xf>
    <xf numFmtId="0" fontId="38" fillId="8" borderId="20" xfId="0" applyFont="1" applyFill="1" applyBorder="1" applyAlignment="1">
      <alignment horizontal="center" vertical="top" wrapText="1"/>
    </xf>
    <xf numFmtId="0" fontId="38" fillId="8" borderId="20" xfId="0" applyFont="1" applyFill="1" applyBorder="1" applyAlignment="1">
      <alignment horizontal="left" vertical="top" wrapText="1"/>
    </xf>
    <xf numFmtId="0" fontId="38" fillId="8" borderId="31" xfId="0" applyFont="1" applyFill="1" applyBorder="1" applyAlignment="1">
      <alignment horizontal="left" vertical="top" wrapText="1"/>
    </xf>
    <xf numFmtId="0" fontId="29" fillId="8" borderId="20" xfId="0" applyFont="1" applyFill="1" applyBorder="1" applyAlignment="1">
      <alignment horizontal="left" vertical="top" wrapText="1"/>
    </xf>
    <xf numFmtId="0" fontId="38" fillId="0" borderId="20" xfId="0" applyFont="1" applyBorder="1" applyAlignment="1">
      <alignment horizontal="center" vertical="top" wrapText="1"/>
    </xf>
    <xf numFmtId="0" fontId="29" fillId="0" borderId="31" xfId="0" applyFont="1" applyBorder="1" applyAlignment="1">
      <alignment horizontal="left" vertical="top" wrapText="1"/>
    </xf>
    <xf numFmtId="0" fontId="29" fillId="18" borderId="20" xfId="0" applyFont="1" applyFill="1" applyBorder="1" applyAlignment="1">
      <alignment horizontal="left" vertical="top" wrapText="1"/>
    </xf>
    <xf numFmtId="0" fontId="29" fillId="0" borderId="20" xfId="0" applyFont="1" applyBorder="1" applyAlignment="1">
      <alignment horizontal="center" vertical="top" wrapText="1"/>
    </xf>
    <xf numFmtId="1" fontId="29" fillId="7" borderId="20" xfId="0" applyNumberFormat="1" applyFont="1" applyFill="1" applyBorder="1" applyAlignment="1">
      <alignment horizontal="center" vertical="top" wrapText="1"/>
    </xf>
    <xf numFmtId="1" fontId="29" fillId="12" borderId="20" xfId="0" applyNumberFormat="1" applyFont="1" applyFill="1" applyBorder="1" applyAlignment="1">
      <alignment horizontal="center" vertical="top" wrapText="1"/>
    </xf>
    <xf numFmtId="1" fontId="29" fillId="3" borderId="20" xfId="0" applyNumberFormat="1" applyFont="1" applyFill="1" applyBorder="1" applyAlignment="1">
      <alignment horizontal="center" vertical="top" wrapText="1"/>
    </xf>
    <xf numFmtId="9" fontId="29" fillId="0" borderId="20" xfId="0" applyNumberFormat="1" applyFont="1" applyBorder="1" applyAlignment="1">
      <alignment horizontal="center" vertical="top" wrapText="1"/>
    </xf>
    <xf numFmtId="1" fontId="29" fillId="17" borderId="20" xfId="0" applyNumberFormat="1" applyFont="1" applyFill="1" applyBorder="1" applyAlignment="1">
      <alignment horizontal="center" vertical="top"/>
    </xf>
    <xf numFmtId="0" fontId="29" fillId="0" borderId="20" xfId="0" applyFont="1" applyBorder="1" applyAlignment="1">
      <alignment horizontal="left" vertical="top" wrapText="1"/>
    </xf>
    <xf numFmtId="0" fontId="66" fillId="8" borderId="31" xfId="0" applyFont="1" applyFill="1" applyBorder="1" applyAlignment="1">
      <alignment horizontal="left" vertical="top" wrapText="1"/>
    </xf>
    <xf numFmtId="0" fontId="67" fillId="8" borderId="20" xfId="0" applyFont="1" applyFill="1" applyBorder="1" applyAlignment="1">
      <alignment horizontal="left" vertical="top" wrapText="1"/>
    </xf>
    <xf numFmtId="0" fontId="29" fillId="18" borderId="20" xfId="0" applyFont="1" applyFill="1" applyBorder="1" applyAlignment="1">
      <alignment horizontal="center" vertical="top" wrapText="1"/>
    </xf>
    <xf numFmtId="0" fontId="29" fillId="19" borderId="20" xfId="0" applyFont="1" applyFill="1" applyBorder="1" applyAlignment="1">
      <alignment horizontal="center" vertical="top" wrapText="1"/>
    </xf>
    <xf numFmtId="1" fontId="29" fillId="7" borderId="20" xfId="0" applyNumberFormat="1" applyFont="1" applyFill="1" applyBorder="1" applyAlignment="1">
      <alignment horizontal="center" vertical="top"/>
    </xf>
    <xf numFmtId="0" fontId="29" fillId="0" borderId="20" xfId="0" applyFont="1" applyBorder="1" applyAlignment="1">
      <alignment horizontal="center" vertical="top"/>
    </xf>
    <xf numFmtId="1" fontId="29" fillId="6" borderId="20" xfId="0" applyNumberFormat="1" applyFont="1" applyFill="1" applyBorder="1" applyAlignment="1">
      <alignment horizontal="center" vertical="top"/>
    </xf>
    <xf numFmtId="1" fontId="29" fillId="3" borderId="20" xfId="0" applyNumberFormat="1" applyFont="1" applyFill="1" applyBorder="1" applyAlignment="1">
      <alignment horizontal="center" vertical="top"/>
    </xf>
    <xf numFmtId="10" fontId="29" fillId="0" borderId="20" xfId="0" applyNumberFormat="1" applyFont="1" applyBorder="1" applyAlignment="1">
      <alignment horizontal="center" vertical="top"/>
    </xf>
    <xf numFmtId="0" fontId="41" fillId="0" borderId="0" xfId="0" applyFont="1" applyAlignment="1">
      <alignment horizontal="left" vertical="top" wrapText="1"/>
    </xf>
    <xf numFmtId="0" fontId="29" fillId="0" borderId="20" xfId="0" applyFont="1" applyBorder="1" applyAlignment="1">
      <alignment vertical="top" wrapText="1"/>
    </xf>
    <xf numFmtId="1" fontId="29" fillId="6" borderId="31" xfId="0" applyNumberFormat="1" applyFont="1" applyFill="1" applyBorder="1" applyAlignment="1">
      <alignment horizontal="center" vertical="top"/>
    </xf>
    <xf numFmtId="1" fontId="29" fillId="3" borderId="31" xfId="0" applyNumberFormat="1" applyFont="1" applyFill="1" applyBorder="1" applyAlignment="1">
      <alignment horizontal="center" vertical="top"/>
    </xf>
    <xf numFmtId="10" fontId="29" fillId="0" borderId="31" xfId="0" applyNumberFormat="1" applyFont="1" applyBorder="1" applyAlignment="1">
      <alignment horizontal="center" vertical="top"/>
    </xf>
    <xf numFmtId="1" fontId="29" fillId="17" borderId="31" xfId="0" applyNumberFormat="1" applyFont="1" applyFill="1" applyBorder="1" applyAlignment="1">
      <alignment horizontal="center" vertical="top"/>
    </xf>
    <xf numFmtId="0" fontId="29" fillId="18" borderId="31" xfId="0" applyFont="1" applyFill="1" applyBorder="1" applyAlignment="1">
      <alignment horizontal="center" vertical="top" wrapText="1"/>
    </xf>
    <xf numFmtId="0" fontId="29" fillId="19" borderId="31" xfId="0" applyFont="1" applyFill="1" applyBorder="1" applyAlignment="1">
      <alignment horizontal="center" vertical="top" wrapText="1"/>
    </xf>
    <xf numFmtId="0" fontId="28" fillId="0" borderId="20" xfId="0" applyFont="1" applyBorder="1" applyAlignment="1">
      <alignment horizontal="left" vertical="top" wrapText="1"/>
    </xf>
    <xf numFmtId="1" fontId="28" fillId="0" borderId="20" xfId="19835" applyNumberFormat="1" applyFont="1" applyBorder="1" applyAlignment="1">
      <alignment horizontal="center" vertical="top" wrapText="1"/>
    </xf>
    <xf numFmtId="1" fontId="28" fillId="0" borderId="20" xfId="19835" applyNumberFormat="1" applyFont="1" applyBorder="1" applyAlignment="1">
      <alignment horizontal="left" vertical="top" wrapText="1"/>
    </xf>
    <xf numFmtId="0" fontId="29" fillId="2" borderId="20" xfId="0" applyFont="1" applyFill="1" applyBorder="1" applyAlignment="1">
      <alignment horizontal="left" vertical="top" wrapText="1"/>
    </xf>
    <xf numFmtId="0" fontId="28" fillId="4" borderId="20" xfId="0" applyFont="1" applyFill="1" applyBorder="1" applyAlignment="1">
      <alignment horizontal="center" vertical="top" wrapText="1"/>
    </xf>
    <xf numFmtId="0" fontId="29" fillId="0" borderId="20" xfId="19835" applyFont="1" applyBorder="1" applyAlignment="1">
      <alignment horizontal="left" vertical="top" wrapText="1"/>
    </xf>
    <xf numFmtId="0" fontId="29" fillId="4" borderId="20" xfId="0" applyFont="1" applyFill="1" applyBorder="1" applyAlignment="1">
      <alignment horizontal="left" vertical="top" wrapText="1"/>
    </xf>
    <xf numFmtId="0" fontId="41" fillId="0" borderId="20" xfId="0" applyFont="1" applyBorder="1" applyAlignment="1">
      <alignment horizontal="left" vertical="top" wrapText="1"/>
    </xf>
    <xf numFmtId="0" fontId="38" fillId="9" borderId="20" xfId="0" applyFont="1" applyFill="1" applyBorder="1" applyAlignment="1">
      <alignment horizontal="center" vertical="top" wrapText="1"/>
    </xf>
    <xf numFmtId="0" fontId="41" fillId="9" borderId="0" xfId="0" applyFont="1" applyFill="1" applyAlignment="1">
      <alignment horizontal="left" vertical="top" wrapText="1"/>
    </xf>
    <xf numFmtId="0" fontId="38" fillId="0" borderId="20" xfId="0" applyFont="1" applyBorder="1" applyAlignment="1">
      <alignment horizontal="left" vertical="top" wrapText="1"/>
    </xf>
    <xf numFmtId="0" fontId="42" fillId="0" borderId="20" xfId="0" applyFont="1" applyBorder="1" applyAlignment="1">
      <alignment horizontal="left" vertical="top" wrapText="1"/>
    </xf>
    <xf numFmtId="10" fontId="41" fillId="0" borderId="0" xfId="0" applyNumberFormat="1" applyFont="1" applyAlignment="1">
      <alignment horizontal="left" vertical="top" wrapText="1"/>
    </xf>
    <xf numFmtId="0" fontId="29" fillId="0" borderId="0" xfId="0" applyFont="1" applyAlignment="1">
      <alignment horizontal="left" vertical="top" wrapText="1"/>
    </xf>
    <xf numFmtId="10" fontId="39" fillId="0" borderId="0" xfId="0" applyNumberFormat="1" applyFont="1" applyAlignment="1">
      <alignment horizontal="left" vertical="top" wrapText="1"/>
    </xf>
    <xf numFmtId="0" fontId="29" fillId="0" borderId="0" xfId="2" applyFont="1" applyAlignment="1">
      <alignment wrapText="1"/>
    </xf>
    <xf numFmtId="10" fontId="29" fillId="0" borderId="0" xfId="2" applyNumberFormat="1" applyFont="1"/>
    <xf numFmtId="0" fontId="9" fillId="0" borderId="0" xfId="2" applyFont="1" applyAlignment="1">
      <alignment vertical="center"/>
    </xf>
    <xf numFmtId="0" fontId="0" fillId="0" borderId="20" xfId="0" applyBorder="1"/>
    <xf numFmtId="0" fontId="38" fillId="0" borderId="0" xfId="0" applyFont="1" applyAlignment="1">
      <alignment horizontal="left" vertical="top"/>
    </xf>
    <xf numFmtId="0" fontId="41" fillId="0" borderId="20" xfId="0" applyFont="1" applyBorder="1" applyAlignment="1">
      <alignment horizontal="center" vertical="top" wrapText="1"/>
    </xf>
    <xf numFmtId="0" fontId="38" fillId="0" borderId="20" xfId="0" applyFont="1" applyBorder="1" applyAlignment="1">
      <alignment horizontal="center" vertical="center" wrapText="1"/>
    </xf>
    <xf numFmtId="0" fontId="39" fillId="0" borderId="20" xfId="0" applyFont="1" applyBorder="1" applyAlignment="1">
      <alignment horizontal="left" vertical="top" wrapText="1"/>
    </xf>
    <xf numFmtId="0" fontId="41" fillId="8" borderId="20" xfId="0" applyFont="1" applyFill="1" applyBorder="1" applyAlignment="1">
      <alignment horizontal="left" vertical="top" wrapText="1"/>
    </xf>
    <xf numFmtId="0" fontId="38" fillId="8" borderId="20" xfId="0" applyFont="1" applyFill="1" applyBorder="1" applyAlignment="1">
      <alignment horizontal="center" vertical="center" wrapText="1"/>
    </xf>
    <xf numFmtId="0" fontId="60" fillId="8" borderId="31" xfId="0" applyFont="1" applyFill="1" applyBorder="1" applyAlignment="1">
      <alignment horizontal="left" vertical="top" wrapText="1"/>
    </xf>
    <xf numFmtId="0" fontId="29" fillId="0" borderId="31" xfId="4" applyFont="1" applyBorder="1" applyAlignment="1">
      <alignment vertical="top" wrapText="1"/>
    </xf>
    <xf numFmtId="0" fontId="29" fillId="0" borderId="31" xfId="4" applyFont="1" applyBorder="1" applyAlignment="1">
      <alignment horizontal="left" vertical="top" wrapText="1"/>
    </xf>
    <xf numFmtId="0" fontId="42" fillId="0" borderId="0" xfId="0" applyFont="1" applyAlignment="1">
      <alignment wrapText="1"/>
    </xf>
    <xf numFmtId="0" fontId="29" fillId="0" borderId="31" xfId="0" applyFont="1" applyBorder="1" applyAlignment="1">
      <alignment vertical="top" wrapText="1"/>
    </xf>
    <xf numFmtId="0" fontId="28" fillId="0" borderId="31" xfId="0" applyFont="1" applyBorder="1" applyAlignment="1">
      <alignment vertical="top" wrapText="1"/>
    </xf>
    <xf numFmtId="0" fontId="41" fillId="0" borderId="31" xfId="0" applyFont="1" applyBorder="1" applyAlignment="1">
      <alignment vertical="top" wrapText="1"/>
    </xf>
    <xf numFmtId="0" fontId="39" fillId="0" borderId="0" xfId="0" applyFont="1" applyAlignment="1">
      <alignment horizontal="left" vertical="top"/>
    </xf>
    <xf numFmtId="0" fontId="28" fillId="0" borderId="20" xfId="0" applyFont="1" applyBorder="1" applyAlignment="1">
      <alignment horizontal="center" vertical="center" wrapText="1"/>
    </xf>
    <xf numFmtId="0" fontId="41" fillId="0" borderId="0" xfId="0" applyFont="1" applyAlignment="1">
      <alignment horizontal="center" vertical="top"/>
    </xf>
    <xf numFmtId="0" fontId="41" fillId="0" borderId="0" xfId="0" applyFont="1" applyAlignment="1">
      <alignment horizontal="left" vertical="top"/>
    </xf>
    <xf numFmtId="0" fontId="28" fillId="0" borderId="31" xfId="0" applyFont="1" applyBorder="1" applyAlignment="1">
      <alignment horizontal="left" vertical="top" wrapText="1"/>
    </xf>
    <xf numFmtId="0" fontId="38" fillId="0" borderId="0" xfId="0" applyFont="1" applyAlignment="1">
      <alignment horizontal="center" vertical="top" wrapText="1"/>
    </xf>
    <xf numFmtId="10" fontId="41" fillId="0" borderId="0" xfId="0" applyNumberFormat="1" applyFont="1" applyAlignment="1">
      <alignment horizontal="left" vertical="top"/>
    </xf>
    <xf numFmtId="0" fontId="28" fillId="2" borderId="20" xfId="0" applyFont="1" applyFill="1" applyBorder="1" applyAlignment="1">
      <alignment horizontal="center" vertical="top" wrapText="1"/>
    </xf>
    <xf numFmtId="0" fontId="29" fillId="0" borderId="25" xfId="0" applyFont="1" applyBorder="1" applyAlignment="1">
      <alignment vertical="top" wrapText="1"/>
    </xf>
    <xf numFmtId="0" fontId="38" fillId="23" borderId="20" xfId="0" applyFont="1" applyFill="1" applyBorder="1" applyAlignment="1">
      <alignment horizontal="left" vertical="top" wrapText="1"/>
    </xf>
    <xf numFmtId="0" fontId="38" fillId="23" borderId="31" xfId="0" applyFont="1" applyFill="1" applyBorder="1" applyAlignment="1">
      <alignment horizontal="center" vertical="top" wrapText="1"/>
    </xf>
    <xf numFmtId="0" fontId="44" fillId="23" borderId="20" xfId="0" applyFont="1" applyFill="1" applyBorder="1" applyAlignment="1">
      <alignment vertical="center" wrapText="1"/>
    </xf>
    <xf numFmtId="0" fontId="60" fillId="23" borderId="31" xfId="0" applyFont="1" applyFill="1" applyBorder="1" applyAlignment="1">
      <alignment horizontal="left" vertical="top" wrapText="1"/>
    </xf>
    <xf numFmtId="0" fontId="38" fillId="23" borderId="31" xfId="0" applyFont="1" applyFill="1" applyBorder="1" applyAlignment="1">
      <alignment horizontal="left" vertical="top" wrapText="1"/>
    </xf>
    <xf numFmtId="0" fontId="29" fillId="23" borderId="20" xfId="0" applyFont="1" applyFill="1" applyBorder="1" applyAlignment="1">
      <alignment horizontal="left" vertical="top" wrapText="1"/>
    </xf>
    <xf numFmtId="0" fontId="61" fillId="0" borderId="20" xfId="0" applyFont="1" applyBorder="1" applyAlignment="1">
      <alignment horizontal="left" vertical="top" wrapText="1"/>
    </xf>
    <xf numFmtId="0" fontId="61" fillId="0" borderId="20" xfId="0" applyFont="1" applyBorder="1" applyAlignment="1">
      <alignment vertical="center" wrapText="1"/>
    </xf>
    <xf numFmtId="0" fontId="38" fillId="0" borderId="31" xfId="0" applyFont="1" applyBorder="1" applyAlignment="1">
      <alignment horizontal="center" vertical="top" wrapText="1"/>
    </xf>
    <xf numFmtId="0" fontId="38" fillId="0" borderId="31" xfId="0" applyFont="1" applyBorder="1" applyAlignment="1">
      <alignment horizontal="left" vertical="top" wrapText="1"/>
    </xf>
    <xf numFmtId="0" fontId="29" fillId="4" borderId="31" xfId="0" applyFont="1" applyFill="1" applyBorder="1" applyAlignment="1">
      <alignment horizontal="left" vertical="top" wrapText="1"/>
    </xf>
    <xf numFmtId="0" fontId="41" fillId="0" borderId="31" xfId="0" applyFont="1" applyBorder="1" applyAlignment="1">
      <alignment horizontal="left" vertical="top" wrapText="1"/>
    </xf>
    <xf numFmtId="1" fontId="28" fillId="0" borderId="31" xfId="0" applyNumberFormat="1" applyFont="1" applyBorder="1" applyAlignment="1">
      <alignment horizontal="left" vertical="top" wrapText="1"/>
    </xf>
    <xf numFmtId="0" fontId="28" fillId="4" borderId="31" xfId="0" applyFont="1" applyFill="1" applyBorder="1" applyAlignment="1">
      <alignment horizontal="left" vertical="top" wrapText="1"/>
    </xf>
    <xf numFmtId="0" fontId="42" fillId="0" borderId="31" xfId="0" applyFont="1" applyBorder="1" applyAlignment="1">
      <alignment horizontal="left" vertical="top" wrapText="1"/>
    </xf>
    <xf numFmtId="0" fontId="38" fillId="4" borderId="20" xfId="0" applyFont="1" applyFill="1" applyBorder="1" applyAlignment="1">
      <alignment horizontal="center" vertical="top" wrapText="1"/>
    </xf>
    <xf numFmtId="0" fontId="39" fillId="8" borderId="20" xfId="0" applyFont="1" applyFill="1" applyBorder="1" applyAlignment="1">
      <alignment horizontal="center" vertical="top" wrapText="1"/>
    </xf>
    <xf numFmtId="0" fontId="29" fillId="9" borderId="20" xfId="0" applyFont="1" applyFill="1" applyBorder="1" applyAlignment="1">
      <alignment vertical="top" wrapText="1"/>
    </xf>
    <xf numFmtId="0" fontId="41" fillId="0" borderId="20" xfId="0" applyFont="1" applyBorder="1" applyAlignment="1">
      <alignment vertical="top" wrapText="1"/>
    </xf>
    <xf numFmtId="1" fontId="28" fillId="0" borderId="20" xfId="0" applyNumberFormat="1" applyFont="1" applyBorder="1" applyAlignment="1">
      <alignment horizontal="left" vertical="top" wrapText="1"/>
    </xf>
    <xf numFmtId="1" fontId="29" fillId="0" borderId="20" xfId="0" applyNumberFormat="1" applyFont="1" applyBorder="1" applyAlignment="1">
      <alignment horizontal="left" vertical="top" wrapText="1"/>
    </xf>
    <xf numFmtId="0" fontId="38" fillId="0" borderId="0" xfId="0" applyFont="1" applyAlignment="1">
      <alignment horizontal="left"/>
    </xf>
    <xf numFmtId="0" fontId="41" fillId="0" borderId="20" xfId="19835" applyFont="1" applyBorder="1" applyAlignment="1">
      <alignment horizontal="left" vertical="top" wrapText="1"/>
    </xf>
    <xf numFmtId="0" fontId="29" fillId="4" borderId="20" xfId="0" applyFont="1" applyFill="1" applyBorder="1" applyAlignment="1">
      <alignment vertical="top" wrapText="1"/>
    </xf>
    <xf numFmtId="0" fontId="41" fillId="0" borderId="0" xfId="0" applyFont="1" applyAlignment="1">
      <alignment vertical="top" wrapText="1"/>
    </xf>
    <xf numFmtId="0" fontId="64" fillId="8" borderId="31" xfId="0" applyFont="1" applyFill="1" applyBorder="1" applyAlignment="1">
      <alignment horizontal="left" vertical="top" wrapText="1"/>
    </xf>
    <xf numFmtId="0" fontId="41" fillId="23" borderId="20" xfId="0" applyFont="1" applyFill="1" applyBorder="1" applyAlignment="1">
      <alignment horizontal="center" vertical="top" wrapText="1"/>
    </xf>
    <xf numFmtId="0" fontId="38" fillId="23" borderId="20" xfId="0" applyFont="1" applyFill="1" applyBorder="1" applyAlignment="1">
      <alignment horizontal="center" vertical="top" wrapText="1"/>
    </xf>
    <xf numFmtId="0" fontId="44" fillId="23" borderId="31" xfId="0" applyFont="1" applyFill="1" applyBorder="1" applyAlignment="1">
      <alignment vertical="center" wrapText="1"/>
    </xf>
    <xf numFmtId="0" fontId="65" fillId="23" borderId="31" xfId="0" applyFont="1" applyFill="1" applyBorder="1" applyAlignment="1">
      <alignment horizontal="left" vertical="top" wrapText="1"/>
    </xf>
    <xf numFmtId="0" fontId="61" fillId="0" borderId="31" xfId="0" applyFont="1" applyBorder="1" applyAlignment="1">
      <alignment horizontal="left" vertical="top" wrapText="1"/>
    </xf>
    <xf numFmtId="0" fontId="29" fillId="0" borderId="26" xfId="0" applyFont="1" applyBorder="1" applyAlignment="1">
      <alignment horizontal="left" vertical="top" wrapText="1"/>
    </xf>
    <xf numFmtId="0" fontId="29" fillId="0" borderId="31" xfId="19835" applyFont="1" applyBorder="1" applyAlignment="1">
      <alignment horizontal="left" vertical="top" wrapText="1"/>
    </xf>
    <xf numFmtId="0" fontId="39" fillId="21" borderId="20" xfId="0" applyFont="1" applyFill="1" applyBorder="1" applyAlignment="1">
      <alignment horizontal="center" vertical="top" wrapText="1"/>
    </xf>
    <xf numFmtId="0" fontId="39" fillId="21" borderId="31" xfId="0" applyFont="1" applyFill="1" applyBorder="1" applyAlignment="1">
      <alignment horizontal="center" vertical="top" wrapText="1"/>
    </xf>
    <xf numFmtId="0" fontId="28" fillId="22" borderId="20" xfId="0" applyFont="1" applyFill="1" applyBorder="1" applyAlignment="1">
      <alignment horizontal="left" vertical="top" wrapText="1"/>
    </xf>
    <xf numFmtId="1" fontId="29" fillId="0" borderId="26" xfId="0" applyNumberFormat="1" applyFont="1" applyBorder="1" applyAlignment="1">
      <alignment horizontal="left" vertical="top" wrapText="1"/>
    </xf>
    <xf numFmtId="1" fontId="29" fillId="0" borderId="31" xfId="0" applyNumberFormat="1" applyFont="1" applyBorder="1" applyAlignment="1">
      <alignment horizontal="left" vertical="top" wrapText="1"/>
    </xf>
    <xf numFmtId="0" fontId="38" fillId="22" borderId="20" xfId="0" applyFont="1" applyFill="1" applyBorder="1" applyAlignment="1">
      <alignment horizontal="left" vertical="top" wrapText="1"/>
    </xf>
    <xf numFmtId="0" fontId="38" fillId="0" borderId="20" xfId="0" applyFont="1" applyBorder="1" applyAlignment="1">
      <alignment horizontal="left" vertical="top"/>
    </xf>
    <xf numFmtId="0" fontId="29" fillId="0" borderId="0" xfId="0" applyFont="1" applyAlignment="1">
      <alignment horizontal="left" vertical="top"/>
    </xf>
    <xf numFmtId="0" fontId="38" fillId="8" borderId="35" xfId="0" applyFont="1" applyFill="1" applyBorder="1" applyAlignment="1">
      <alignment horizontal="left" vertical="top" wrapText="1"/>
    </xf>
    <xf numFmtId="0" fontId="38" fillId="8" borderId="36" xfId="0" applyFont="1" applyFill="1" applyBorder="1" applyAlignment="1">
      <alignment horizontal="left" vertical="top" wrapText="1"/>
    </xf>
    <xf numFmtId="0" fontId="49" fillId="0" borderId="20" xfId="0" applyFont="1" applyBorder="1" applyAlignment="1">
      <alignment horizontal="left" vertical="top" wrapText="1"/>
    </xf>
    <xf numFmtId="0" fontId="28" fillId="8" borderId="20" xfId="0" applyFont="1" applyFill="1" applyBorder="1" applyAlignment="1">
      <alignment horizontal="left" vertical="top" wrapText="1"/>
    </xf>
    <xf numFmtId="0" fontId="38" fillId="0" borderId="0" xfId="0" applyFont="1" applyAlignment="1">
      <alignment horizontal="center" vertical="top"/>
    </xf>
    <xf numFmtId="0" fontId="38" fillId="4" borderId="20" xfId="0" applyFont="1" applyFill="1" applyBorder="1" applyAlignment="1">
      <alignment horizontal="center" wrapText="1"/>
    </xf>
    <xf numFmtId="0" fontId="38" fillId="4" borderId="20" xfId="0" applyFont="1" applyFill="1" applyBorder="1" applyAlignment="1">
      <alignment horizontal="left" wrapText="1"/>
    </xf>
    <xf numFmtId="0" fontId="66" fillId="8" borderId="20" xfId="0" applyFont="1" applyFill="1" applyBorder="1" applyAlignment="1">
      <alignment horizontal="center" vertical="top" wrapText="1"/>
    </xf>
    <xf numFmtId="0" fontId="66" fillId="0" borderId="0" xfId="0" applyFont="1" applyAlignment="1">
      <alignment horizontal="left" vertical="top" wrapText="1"/>
    </xf>
    <xf numFmtId="0" fontId="42" fillId="0" borderId="0" xfId="0" applyFont="1"/>
    <xf numFmtId="0" fontId="29" fillId="0" borderId="0" xfId="0" applyFont="1"/>
    <xf numFmtId="10" fontId="42" fillId="0" borderId="0" xfId="0" applyNumberFormat="1" applyFont="1"/>
    <xf numFmtId="0" fontId="43" fillId="0" borderId="0" xfId="2" applyFont="1" applyAlignment="1">
      <alignment horizontal="left" vertical="center"/>
    </xf>
    <xf numFmtId="0" fontId="38" fillId="8" borderId="0" xfId="0" applyFont="1" applyFill="1" applyAlignment="1">
      <alignment horizontal="center" vertical="top"/>
    </xf>
    <xf numFmtId="0" fontId="28" fillId="8" borderId="24" xfId="0" applyFont="1" applyFill="1" applyBorder="1" applyAlignment="1">
      <alignment horizontal="left" vertical="top" wrapText="1"/>
    </xf>
    <xf numFmtId="0" fontId="38" fillId="8" borderId="21" xfId="0" applyFont="1" applyFill="1" applyBorder="1" applyAlignment="1">
      <alignment horizontal="center" vertical="center"/>
    </xf>
    <xf numFmtId="0" fontId="28" fillId="8" borderId="21" xfId="0" applyFont="1" applyFill="1" applyBorder="1" applyAlignment="1">
      <alignment horizontal="left" vertical="top" wrapText="1"/>
    </xf>
    <xf numFmtId="0" fontId="68" fillId="8" borderId="20" xfId="0" applyFont="1" applyFill="1" applyBorder="1" applyAlignment="1">
      <alignment horizontal="center" vertical="top" wrapText="1"/>
    </xf>
    <xf numFmtId="0" fontId="68" fillId="8" borderId="31" xfId="0" applyFont="1" applyFill="1" applyBorder="1" applyAlignment="1">
      <alignment horizontal="left" vertical="top" wrapText="1"/>
    </xf>
    <xf numFmtId="0" fontId="69" fillId="8" borderId="20" xfId="0" applyFont="1" applyFill="1" applyBorder="1" applyAlignment="1">
      <alignment horizontal="left" vertical="top" wrapText="1"/>
    </xf>
    <xf numFmtId="0" fontId="68" fillId="0" borderId="0" xfId="0" applyFont="1" applyAlignment="1">
      <alignment horizontal="left" vertical="top" wrapText="1"/>
    </xf>
    <xf numFmtId="0" fontId="0" fillId="0" borderId="20" xfId="0" applyBorder="1" applyAlignment="1">
      <alignment horizontal="center" vertical="top"/>
    </xf>
    <xf numFmtId="0" fontId="16" fillId="0" borderId="20" xfId="19835" applyFont="1" applyBorder="1" applyAlignment="1">
      <alignment horizontal="center" vertical="top" wrapText="1"/>
    </xf>
    <xf numFmtId="0" fontId="19" fillId="0" borderId="20" xfId="19835" applyFont="1" applyBorder="1" applyAlignment="1">
      <alignment horizontal="left" vertical="top" wrapText="1"/>
    </xf>
    <xf numFmtId="0" fontId="15" fillId="0" borderId="20" xfId="19835" applyFont="1" applyBorder="1" applyAlignment="1">
      <alignment vertical="top" wrapText="1"/>
    </xf>
    <xf numFmtId="0" fontId="13" fillId="0" borderId="20" xfId="19835" applyFont="1" applyBorder="1" applyAlignment="1">
      <alignment vertical="top" wrapText="1"/>
    </xf>
    <xf numFmtId="0" fontId="19" fillId="0" borderId="20" xfId="19835" applyFont="1" applyBorder="1" applyAlignment="1">
      <alignment vertical="top" wrapText="1"/>
    </xf>
    <xf numFmtId="0" fontId="16" fillId="0" borderId="20" xfId="19835" applyFont="1" applyBorder="1" applyAlignment="1">
      <alignment vertical="top" wrapText="1"/>
    </xf>
    <xf numFmtId="0" fontId="19" fillId="0" borderId="34" xfId="19835" applyFont="1" applyBorder="1" applyAlignment="1">
      <alignment vertical="top" wrapText="1"/>
    </xf>
    <xf numFmtId="1" fontId="16" fillId="0" borderId="20" xfId="19835" applyNumberFormat="1" applyFont="1" applyBorder="1" applyAlignment="1">
      <alignment vertical="top" wrapText="1"/>
    </xf>
    <xf numFmtId="1" fontId="16" fillId="0" borderId="20" xfId="19835" applyNumberFormat="1" applyFont="1" applyBorder="1" applyAlignment="1">
      <alignment horizontal="left" vertical="top" wrapText="1"/>
    </xf>
    <xf numFmtId="0" fontId="0" fillId="0" borderId="0" xfId="0" applyAlignment="1">
      <alignment horizontal="center" vertical="top"/>
    </xf>
    <xf numFmtId="10" fontId="0" fillId="0" borderId="0" xfId="0" applyNumberFormat="1"/>
    <xf numFmtId="0" fontId="66" fillId="8" borderId="31" xfId="0" applyFont="1" applyFill="1" applyBorder="1" applyAlignment="1" applyProtection="1">
      <alignment horizontal="left" vertical="top" wrapText="1"/>
      <protection locked="0"/>
    </xf>
    <xf numFmtId="0" fontId="41" fillId="0" borderId="0" xfId="0" applyFont="1" applyAlignment="1" applyProtection="1">
      <alignment horizontal="left" vertical="top" wrapText="1"/>
      <protection locked="0"/>
    </xf>
    <xf numFmtId="0" fontId="39" fillId="0" borderId="0" xfId="0" applyFont="1" applyAlignment="1" applyProtection="1">
      <alignment horizontal="left" vertical="top" wrapText="1"/>
      <protection locked="0"/>
    </xf>
    <xf numFmtId="0" fontId="29" fillId="0" borderId="0" xfId="2" applyFont="1" applyAlignment="1" applyProtection="1">
      <alignment wrapText="1"/>
      <protection locked="0"/>
    </xf>
    <xf numFmtId="0" fontId="43" fillId="0" borderId="0" xfId="2" applyFont="1" applyProtection="1">
      <protection locked="0"/>
    </xf>
    <xf numFmtId="0" fontId="41" fillId="0" borderId="0" xfId="0" applyFont="1" applyAlignment="1" applyProtection="1">
      <alignment horizontal="left" vertical="center" wrapText="1"/>
      <protection locked="0"/>
    </xf>
    <xf numFmtId="0" fontId="29" fillId="19" borderId="20" xfId="0" applyFont="1" applyFill="1" applyBorder="1" applyAlignment="1" applyProtection="1">
      <alignment horizontal="center" vertical="top" wrapText="1"/>
      <protection locked="0"/>
    </xf>
    <xf numFmtId="0" fontId="38" fillId="8" borderId="21" xfId="0" applyFont="1" applyFill="1" applyBorder="1" applyAlignment="1" applyProtection="1">
      <alignment horizontal="left" vertical="top" wrapText="1"/>
      <protection locked="0"/>
    </xf>
    <xf numFmtId="0" fontId="60" fillId="8" borderId="31" xfId="0" applyFont="1" applyFill="1" applyBorder="1" applyAlignment="1" applyProtection="1">
      <alignment horizontal="left" vertical="top" wrapText="1"/>
      <protection locked="0"/>
    </xf>
    <xf numFmtId="0" fontId="41" fillId="0" borderId="0" xfId="0" applyFont="1" applyAlignment="1" applyProtection="1">
      <alignment horizontal="left" vertical="top"/>
      <protection locked="0"/>
    </xf>
    <xf numFmtId="0" fontId="38" fillId="8" borderId="31" xfId="0" applyFont="1" applyFill="1" applyBorder="1" applyAlignment="1" applyProtection="1">
      <alignment horizontal="left" vertical="top" wrapText="1"/>
      <protection locked="0"/>
    </xf>
    <xf numFmtId="0" fontId="60" fillId="23" borderId="31" xfId="0" applyFont="1" applyFill="1" applyBorder="1" applyAlignment="1" applyProtection="1">
      <alignment horizontal="left" vertical="top" wrapText="1"/>
      <protection locked="0"/>
    </xf>
    <xf numFmtId="0" fontId="28" fillId="16" borderId="20" xfId="0" applyFont="1" applyFill="1" applyBorder="1" applyAlignment="1" applyProtection="1">
      <alignment horizontal="center" wrapText="1"/>
      <protection locked="0"/>
    </xf>
    <xf numFmtId="0" fontId="38" fillId="23" borderId="31" xfId="0" applyFont="1" applyFill="1" applyBorder="1" applyAlignment="1" applyProtection="1">
      <alignment horizontal="left" vertical="top" wrapText="1"/>
      <protection locked="0"/>
    </xf>
    <xf numFmtId="9" fontId="29" fillId="0" borderId="20" xfId="19832" applyFont="1" applyFill="1" applyBorder="1" applyAlignment="1" applyProtection="1">
      <alignment horizontal="center" vertical="top" wrapText="1"/>
      <protection locked="0"/>
    </xf>
    <xf numFmtId="0" fontId="13" fillId="0" borderId="0" xfId="0" applyFont="1" applyAlignment="1">
      <alignment horizontal="left" vertical="top" wrapText="1"/>
    </xf>
    <xf numFmtId="0" fontId="47" fillId="0" borderId="0" xfId="0" applyFont="1" applyAlignment="1">
      <alignment horizontal="left"/>
    </xf>
    <xf numFmtId="0" fontId="13" fillId="0" borderId="0" xfId="0" applyFont="1" applyAlignment="1">
      <alignment horizontal="left" wrapText="1"/>
    </xf>
    <xf numFmtId="0" fontId="25" fillId="9" borderId="0" xfId="155" applyFont="1" applyFill="1" applyAlignment="1">
      <alignment horizontal="center" vertical="top"/>
    </xf>
    <xf numFmtId="0" fontId="16" fillId="0" borderId="0" xfId="19831" applyFont="1"/>
    <xf numFmtId="0" fontId="19" fillId="0" borderId="0" xfId="8" applyAlignment="1">
      <alignment vertical="top"/>
    </xf>
    <xf numFmtId="0" fontId="16" fillId="0" borderId="0" xfId="19831" applyFont="1" applyAlignment="1">
      <alignment vertical="top"/>
    </xf>
    <xf numFmtId="0" fontId="15" fillId="0" borderId="24" xfId="0" applyFont="1" applyBorder="1" applyAlignment="1">
      <alignment vertical="top"/>
    </xf>
    <xf numFmtId="0" fontId="16" fillId="8" borderId="0" xfId="0" applyFont="1" applyFill="1" applyAlignment="1">
      <alignment horizontal="left" vertical="center" wrapText="1"/>
    </xf>
    <xf numFmtId="0" fontId="21" fillId="0" borderId="0" xfId="0" applyFont="1" applyAlignment="1">
      <alignment horizontal="left" vertical="center"/>
    </xf>
    <xf numFmtId="0" fontId="19" fillId="0" borderId="0" xfId="0" applyFont="1" applyAlignment="1">
      <alignment horizontal="left" vertical="top" wrapText="1"/>
    </xf>
    <xf numFmtId="0" fontId="11" fillId="0" borderId="0" xfId="0" applyFont="1" applyAlignment="1">
      <alignment horizontal="left" vertical="center" wrapText="1"/>
    </xf>
    <xf numFmtId="0" fontId="80" fillId="0" borderId="0" xfId="0" applyFont="1" applyAlignment="1">
      <alignment horizontal="left" vertical="top"/>
    </xf>
    <xf numFmtId="0" fontId="37" fillId="0" borderId="0" xfId="0" applyFont="1" applyAlignment="1">
      <alignment horizontal="left" vertical="top"/>
    </xf>
    <xf numFmtId="0" fontId="16" fillId="0" borderId="0" xfId="0" applyFont="1" applyAlignment="1">
      <alignment horizontal="left" vertical="top" wrapText="1"/>
    </xf>
    <xf numFmtId="0" fontId="15" fillId="0" borderId="0" xfId="0" applyFont="1" applyAlignment="1">
      <alignment horizontal="left" vertical="top" wrapText="1"/>
    </xf>
    <xf numFmtId="0" fontId="32" fillId="0" borderId="0" xfId="19838" applyFill="1" applyProtection="1"/>
    <xf numFmtId="0" fontId="16" fillId="0" borderId="5" xfId="0" applyFont="1" applyBorder="1" applyAlignment="1">
      <alignment horizontal="center" wrapText="1"/>
    </xf>
    <xf numFmtId="0" fontId="16" fillId="0" borderId="0" xfId="0" applyFont="1" applyAlignment="1">
      <alignment horizontal="center" wrapText="1"/>
    </xf>
    <xf numFmtId="0" fontId="9" fillId="0" borderId="0" xfId="0" applyFont="1" applyAlignment="1">
      <alignment horizontal="center"/>
    </xf>
    <xf numFmtId="0" fontId="11" fillId="0" borderId="1" xfId="0" applyFont="1" applyBorder="1" applyAlignment="1">
      <alignment horizontal="center" vertical="top" wrapText="1"/>
    </xf>
    <xf numFmtId="0" fontId="11" fillId="0" borderId="2" xfId="0" applyFont="1" applyBorder="1" applyAlignment="1">
      <alignment horizontal="center" vertical="top" wrapText="1"/>
    </xf>
    <xf numFmtId="0" fontId="11" fillId="0" borderId="3" xfId="0" applyFont="1" applyBorder="1" applyAlignment="1">
      <alignment horizontal="center" vertical="top" wrapText="1"/>
    </xf>
    <xf numFmtId="0" fontId="9" fillId="0" borderId="0" xfId="0" applyFont="1" applyAlignment="1">
      <alignment horizontal="left" vertical="top" wrapText="1"/>
    </xf>
    <xf numFmtId="0" fontId="9" fillId="2" borderId="0" xfId="0" applyFont="1" applyFill="1" applyAlignment="1">
      <alignment horizontal="center" vertical="top" wrapText="1"/>
    </xf>
    <xf numFmtId="0" fontId="19" fillId="0" borderId="0" xfId="7" applyAlignment="1">
      <alignment horizontal="left" vertical="top" wrapText="1"/>
    </xf>
    <xf numFmtId="0" fontId="21" fillId="0" borderId="31" xfId="7" applyFont="1" applyBorder="1" applyAlignment="1">
      <alignment horizontal="left"/>
    </xf>
    <xf numFmtId="0" fontId="21" fillId="0" borderId="37" xfId="7" applyFont="1" applyBorder="1" applyAlignment="1">
      <alignment horizontal="left"/>
    </xf>
    <xf numFmtId="0" fontId="19" fillId="10" borderId="31" xfId="7" applyFill="1" applyBorder="1" applyAlignment="1">
      <alignment horizontal="left"/>
    </xf>
    <xf numFmtId="0" fontId="19" fillId="10" borderId="37" xfId="7" applyFill="1" applyBorder="1" applyAlignment="1">
      <alignment horizontal="left"/>
    </xf>
    <xf numFmtId="0" fontId="19" fillId="10" borderId="31" xfId="7" applyFill="1" applyBorder="1" applyAlignment="1">
      <alignment horizontal="left" vertical="center"/>
    </xf>
    <xf numFmtId="0" fontId="19" fillId="0" borderId="37" xfId="7" applyBorder="1" applyAlignment="1">
      <alignment horizontal="left" vertical="center"/>
    </xf>
    <xf numFmtId="0" fontId="19" fillId="0" borderId="31" xfId="7" applyBorder="1" applyAlignment="1">
      <alignment horizontal="left" vertical="center"/>
    </xf>
    <xf numFmtId="0" fontId="24" fillId="0" borderId="0" xfId="22" applyFont="1" applyAlignment="1">
      <alignment horizontal="left"/>
    </xf>
    <xf numFmtId="0" fontId="9" fillId="0" borderId="20" xfId="0" applyFont="1" applyBorder="1" applyAlignment="1">
      <alignment horizontal="center" vertical="top"/>
    </xf>
    <xf numFmtId="0" fontId="9" fillId="0" borderId="0" xfId="0" applyFont="1" applyAlignment="1">
      <alignment horizontal="center" vertical="center"/>
    </xf>
    <xf numFmtId="0" fontId="9" fillId="0" borderId="21" xfId="0" applyFont="1" applyBorder="1" applyAlignment="1">
      <alignment horizontal="center" vertical="center"/>
    </xf>
    <xf numFmtId="0" fontId="9" fillId="0" borderId="20" xfId="0" applyFont="1" applyBorder="1" applyAlignment="1">
      <alignment horizontal="center" vertical="top" wrapText="1"/>
    </xf>
    <xf numFmtId="0" fontId="16" fillId="0" borderId="0" xfId="0" applyFont="1" applyAlignment="1">
      <alignment horizontal="left" vertical="top" wrapText="1"/>
    </xf>
    <xf numFmtId="0" fontId="16" fillId="0" borderId="0" xfId="9" applyFont="1" applyAlignment="1">
      <alignment horizontal="left" vertical="top" wrapText="1"/>
    </xf>
    <xf numFmtId="0" fontId="19" fillId="0" borderId="0" xfId="0" applyFont="1" applyAlignment="1">
      <alignment horizontal="left" vertical="center" wrapText="1"/>
    </xf>
    <xf numFmtId="0" fontId="19" fillId="0" borderId="0" xfId="0" applyFont="1" applyAlignment="1">
      <alignment horizontal="left" vertical="top" wrapText="1"/>
    </xf>
    <xf numFmtId="0" fontId="0" fillId="0" borderId="0" xfId="0" applyAlignment="1">
      <alignment horizontal="left" vertical="top" wrapText="1"/>
    </xf>
    <xf numFmtId="0" fontId="16" fillId="8" borderId="0" xfId="0" applyFont="1" applyFill="1" applyAlignment="1">
      <alignment horizontal="left" vertical="center" wrapText="1"/>
    </xf>
    <xf numFmtId="0" fontId="0" fillId="0" borderId="0" xfId="0" applyAlignment="1">
      <alignment horizontal="left" wrapText="1"/>
    </xf>
    <xf numFmtId="0" fontId="16" fillId="8" borderId="0" xfId="0" applyFont="1" applyFill="1" applyAlignment="1">
      <alignment horizontal="left" vertical="top" wrapText="1"/>
    </xf>
    <xf numFmtId="0" fontId="0" fillId="0" borderId="0" xfId="0" applyAlignment="1">
      <alignment horizontal="center" vertical="center"/>
    </xf>
    <xf numFmtId="0" fontId="54" fillId="15" borderId="38" xfId="0" applyFont="1" applyFill="1" applyBorder="1" applyAlignment="1">
      <alignment horizontal="center" vertical="center"/>
    </xf>
    <xf numFmtId="0" fontId="54" fillId="15" borderId="39" xfId="0" applyFont="1" applyFill="1" applyBorder="1" applyAlignment="1">
      <alignment horizontal="center" vertical="center"/>
    </xf>
    <xf numFmtId="0" fontId="41" fillId="0" borderId="0" xfId="0" applyFont="1" applyAlignment="1">
      <alignment horizontal="center" vertical="center"/>
    </xf>
  </cellXfs>
  <cellStyles count="19839">
    <cellStyle name="Comma 2" xfId="19834" xr:uid="{63F49ABD-6D63-472A-B73C-D01046502270}"/>
    <cellStyle name="Default" xfId="1" xr:uid="{00000000-0005-0000-0000-000000000000}"/>
    <cellStyle name="Hyperlink" xfId="19838" builtinId="8"/>
    <cellStyle name="Hyperlink 2" xfId="1871" xr:uid="{00000000-0005-0000-0000-000001000000}"/>
    <cellStyle name="Nor}al" xfId="2" xr:uid="{00000000-0005-0000-0000-000002000000}"/>
    <cellStyle name="Normal" xfId="0" builtinId="0"/>
    <cellStyle name="Normal - Style1 2" xfId="3" xr:uid="{00000000-0005-0000-0000-000004000000}"/>
    <cellStyle name="Normal 10" xfId="14" xr:uid="{00000000-0005-0000-0000-000005000000}"/>
    <cellStyle name="Normal 100" xfId="446" xr:uid="{00000000-0005-0000-0000-000006000000}"/>
    <cellStyle name="Normal 100 2" xfId="1326" xr:uid="{00000000-0005-0000-0000-000007000000}"/>
    <cellStyle name="Normal 101" xfId="447" xr:uid="{00000000-0005-0000-0000-000008000000}"/>
    <cellStyle name="Normal 102" xfId="448" xr:uid="{00000000-0005-0000-0000-000009000000}"/>
    <cellStyle name="Normal 103" xfId="449" xr:uid="{00000000-0005-0000-0000-00000A000000}"/>
    <cellStyle name="Normal 104" xfId="450" xr:uid="{00000000-0005-0000-0000-00000B000000}"/>
    <cellStyle name="Normal 105" xfId="451" xr:uid="{00000000-0005-0000-0000-00000C000000}"/>
    <cellStyle name="Normal 106" xfId="452" xr:uid="{00000000-0005-0000-0000-00000D000000}"/>
    <cellStyle name="Normal 107" xfId="453" xr:uid="{00000000-0005-0000-0000-00000E000000}"/>
    <cellStyle name="Normal 108" xfId="454" xr:uid="{00000000-0005-0000-0000-00000F000000}"/>
    <cellStyle name="Normal 109" xfId="455" xr:uid="{00000000-0005-0000-0000-000010000000}"/>
    <cellStyle name="Normal 11" xfId="23" xr:uid="{00000000-0005-0000-0000-000011000000}"/>
    <cellStyle name="Normal 110" xfId="456" xr:uid="{00000000-0005-0000-0000-000012000000}"/>
    <cellStyle name="Normal 111" xfId="457" xr:uid="{00000000-0005-0000-0000-000013000000}"/>
    <cellStyle name="Normal 112" xfId="458" xr:uid="{00000000-0005-0000-0000-000014000000}"/>
    <cellStyle name="Normal 113" xfId="459" xr:uid="{00000000-0005-0000-0000-000015000000}"/>
    <cellStyle name="Normal 114" xfId="460" xr:uid="{00000000-0005-0000-0000-000016000000}"/>
    <cellStyle name="Normal 115" xfId="461" xr:uid="{00000000-0005-0000-0000-000017000000}"/>
    <cellStyle name="Normal 116" xfId="462" xr:uid="{00000000-0005-0000-0000-000018000000}"/>
    <cellStyle name="Normal 117" xfId="463" xr:uid="{00000000-0005-0000-0000-000019000000}"/>
    <cellStyle name="Normal 118" xfId="464" xr:uid="{00000000-0005-0000-0000-00001A000000}"/>
    <cellStyle name="Normal 119" xfId="465" xr:uid="{00000000-0005-0000-0000-00001B000000}"/>
    <cellStyle name="Normal 12" xfId="24" xr:uid="{00000000-0005-0000-0000-00001C000000}"/>
    <cellStyle name="Normal 120" xfId="466" xr:uid="{00000000-0005-0000-0000-00001D000000}"/>
    <cellStyle name="Normal 121" xfId="467" xr:uid="{00000000-0005-0000-0000-00001E000000}"/>
    <cellStyle name="Normal 122" xfId="468" xr:uid="{00000000-0005-0000-0000-00001F000000}"/>
    <cellStyle name="Normal 123" xfId="469" xr:uid="{00000000-0005-0000-0000-000020000000}"/>
    <cellStyle name="Normal 124" xfId="470" xr:uid="{00000000-0005-0000-0000-000021000000}"/>
    <cellStyle name="Normal 125" xfId="471" xr:uid="{00000000-0005-0000-0000-000022000000}"/>
    <cellStyle name="Normal 126" xfId="472" xr:uid="{00000000-0005-0000-0000-000023000000}"/>
    <cellStyle name="Normal 127" xfId="473" xr:uid="{00000000-0005-0000-0000-000024000000}"/>
    <cellStyle name="Normal 128" xfId="474" xr:uid="{00000000-0005-0000-0000-000025000000}"/>
    <cellStyle name="Normal 129" xfId="475" xr:uid="{00000000-0005-0000-0000-000026000000}"/>
    <cellStyle name="Normal 13" xfId="13" xr:uid="{00000000-0005-0000-0000-000027000000}"/>
    <cellStyle name="Normal 13 10" xfId="4048" xr:uid="{00000000-0005-0000-0000-000028000000}"/>
    <cellStyle name="Normal 13 10 2" xfId="12215" xr:uid="{00000000-0005-0000-0000-000029000000}"/>
    <cellStyle name="Normal 13 10_5h_Finance" xfId="4185" xr:uid="{00000000-0005-0000-0000-00002A000000}"/>
    <cellStyle name="Normal 13 11" xfId="8271" xr:uid="{00000000-0005-0000-0000-00002B000000}"/>
    <cellStyle name="Normal 13 12" xfId="12361" xr:uid="{00000000-0005-0000-0000-00002C000000}"/>
    <cellStyle name="Normal 13 13" xfId="12369" xr:uid="{00000000-0005-0000-0000-00002D000000}"/>
    <cellStyle name="Normal 13 14" xfId="14529" xr:uid="{00000000-0005-0000-0000-00002E000000}"/>
    <cellStyle name="Normal 13 15" xfId="17927" xr:uid="{00000000-0005-0000-0000-00002F000000}"/>
    <cellStyle name="Normal 13 2" xfId="86" xr:uid="{00000000-0005-0000-0000-000030000000}"/>
    <cellStyle name="Normal 13 2 10" xfId="8339" xr:uid="{00000000-0005-0000-0000-000031000000}"/>
    <cellStyle name="Normal 13 2 11" xfId="12431" xr:uid="{00000000-0005-0000-0000-000032000000}"/>
    <cellStyle name="Normal 13 2 12" xfId="17995" xr:uid="{00000000-0005-0000-0000-000033000000}"/>
    <cellStyle name="Normal 13 2 2" xfId="360" xr:uid="{00000000-0005-0000-0000-000034000000}"/>
    <cellStyle name="Normal 13 2 2 10" xfId="16227" xr:uid="{00000000-0005-0000-0000-000035000000}"/>
    <cellStyle name="Normal 13 2 2 11" xfId="18131" xr:uid="{00000000-0005-0000-0000-000036000000}"/>
    <cellStyle name="Normal 13 2 2 2" xfId="709" xr:uid="{00000000-0005-0000-0000-000037000000}"/>
    <cellStyle name="Normal 13 2 2 2 2" xfId="1531" xr:uid="{00000000-0005-0000-0000-000038000000}"/>
    <cellStyle name="Normal 13 2 2 2 2 2" xfId="3436" xr:uid="{00000000-0005-0000-0000-000039000000}"/>
    <cellStyle name="Normal 13 2 2 2 2 2 2" xfId="11603" xr:uid="{00000000-0005-0000-0000-00003A000000}"/>
    <cellStyle name="Normal 13 2 2 2 2 2_5h_Finance" xfId="4190" xr:uid="{00000000-0005-0000-0000-00003B000000}"/>
    <cellStyle name="Normal 13 2 2 2 2 3" xfId="9699" xr:uid="{00000000-0005-0000-0000-00003C000000}"/>
    <cellStyle name="Normal 13 2 2 2 2 4" xfId="13725" xr:uid="{00000000-0005-0000-0000-00003D000000}"/>
    <cellStyle name="Normal 13 2 2 2 2 5" xfId="15564" xr:uid="{00000000-0005-0000-0000-00003E000000}"/>
    <cellStyle name="Normal 13 2 2 2 2 6" xfId="17315" xr:uid="{00000000-0005-0000-0000-00003F000000}"/>
    <cellStyle name="Normal 13 2 2 2 2 7" xfId="19219" xr:uid="{00000000-0005-0000-0000-000040000000}"/>
    <cellStyle name="Normal 13 2 2 2 2_5h_Finance" xfId="4189" xr:uid="{00000000-0005-0000-0000-000041000000}"/>
    <cellStyle name="Normal 13 2 2 2 3" xfId="2620" xr:uid="{00000000-0005-0000-0000-000042000000}"/>
    <cellStyle name="Normal 13 2 2 2 3 2" xfId="10787" xr:uid="{00000000-0005-0000-0000-000043000000}"/>
    <cellStyle name="Normal 13 2 2 2 3_5h_Finance" xfId="4191" xr:uid="{00000000-0005-0000-0000-000044000000}"/>
    <cellStyle name="Normal 13 2 2 2 4" xfId="8883" xr:uid="{00000000-0005-0000-0000-000045000000}"/>
    <cellStyle name="Normal 13 2 2 2 5" xfId="12906" xr:uid="{00000000-0005-0000-0000-000046000000}"/>
    <cellStyle name="Normal 13 2 2 2 6" xfId="14744" xr:uid="{00000000-0005-0000-0000-000047000000}"/>
    <cellStyle name="Normal 13 2 2 2 7" xfId="16499" xr:uid="{00000000-0005-0000-0000-000048000000}"/>
    <cellStyle name="Normal 13 2 2 2 8" xfId="18403" xr:uid="{00000000-0005-0000-0000-000049000000}"/>
    <cellStyle name="Normal 13 2 2 2_5h_Finance" xfId="4188" xr:uid="{00000000-0005-0000-0000-00004A000000}"/>
    <cellStyle name="Normal 13 2 2 3" xfId="981" xr:uid="{00000000-0005-0000-0000-00004B000000}"/>
    <cellStyle name="Normal 13 2 2 3 2" xfId="1803" xr:uid="{00000000-0005-0000-0000-00004C000000}"/>
    <cellStyle name="Normal 13 2 2 3 2 2" xfId="3708" xr:uid="{00000000-0005-0000-0000-00004D000000}"/>
    <cellStyle name="Normal 13 2 2 3 2 2 2" xfId="11875" xr:uid="{00000000-0005-0000-0000-00004E000000}"/>
    <cellStyle name="Normal 13 2 2 3 2 2_5h_Finance" xfId="4194" xr:uid="{00000000-0005-0000-0000-00004F000000}"/>
    <cellStyle name="Normal 13 2 2 3 2 3" xfId="9971" xr:uid="{00000000-0005-0000-0000-000050000000}"/>
    <cellStyle name="Normal 13 2 2 3 2 4" xfId="13997" xr:uid="{00000000-0005-0000-0000-000051000000}"/>
    <cellStyle name="Normal 13 2 2 3 2 5" xfId="15836" xr:uid="{00000000-0005-0000-0000-000052000000}"/>
    <cellStyle name="Normal 13 2 2 3 2 6" xfId="17587" xr:uid="{00000000-0005-0000-0000-000053000000}"/>
    <cellStyle name="Normal 13 2 2 3 2 7" xfId="19491" xr:uid="{00000000-0005-0000-0000-000054000000}"/>
    <cellStyle name="Normal 13 2 2 3 2_5h_Finance" xfId="4193" xr:uid="{00000000-0005-0000-0000-000055000000}"/>
    <cellStyle name="Normal 13 2 2 3 3" xfId="2892" xr:uid="{00000000-0005-0000-0000-000056000000}"/>
    <cellStyle name="Normal 13 2 2 3 3 2" xfId="11059" xr:uid="{00000000-0005-0000-0000-000057000000}"/>
    <cellStyle name="Normal 13 2 2 3 3_5h_Finance" xfId="4195" xr:uid="{00000000-0005-0000-0000-000058000000}"/>
    <cellStyle name="Normal 13 2 2 3 4" xfId="9155" xr:uid="{00000000-0005-0000-0000-000059000000}"/>
    <cellStyle name="Normal 13 2 2 3 5" xfId="13178" xr:uid="{00000000-0005-0000-0000-00005A000000}"/>
    <cellStyle name="Normal 13 2 2 3 6" xfId="15016" xr:uid="{00000000-0005-0000-0000-00005B000000}"/>
    <cellStyle name="Normal 13 2 2 3 7" xfId="16771" xr:uid="{00000000-0005-0000-0000-00005C000000}"/>
    <cellStyle name="Normal 13 2 2 3 8" xfId="18675" xr:uid="{00000000-0005-0000-0000-00005D000000}"/>
    <cellStyle name="Normal 13 2 2 3_5h_Finance" xfId="4192" xr:uid="{00000000-0005-0000-0000-00005E000000}"/>
    <cellStyle name="Normal 13 2 2 4" xfId="1253" xr:uid="{00000000-0005-0000-0000-00005F000000}"/>
    <cellStyle name="Normal 13 2 2 4 2" xfId="3164" xr:uid="{00000000-0005-0000-0000-000060000000}"/>
    <cellStyle name="Normal 13 2 2 4 2 2" xfId="11331" xr:uid="{00000000-0005-0000-0000-000061000000}"/>
    <cellStyle name="Normal 13 2 2 4 2_5h_Finance" xfId="4197" xr:uid="{00000000-0005-0000-0000-000062000000}"/>
    <cellStyle name="Normal 13 2 2 4 3" xfId="9427" xr:uid="{00000000-0005-0000-0000-000063000000}"/>
    <cellStyle name="Normal 13 2 2 4 4" xfId="13450" xr:uid="{00000000-0005-0000-0000-000064000000}"/>
    <cellStyle name="Normal 13 2 2 4 5" xfId="15288" xr:uid="{00000000-0005-0000-0000-000065000000}"/>
    <cellStyle name="Normal 13 2 2 4 6" xfId="17043" xr:uid="{00000000-0005-0000-0000-000066000000}"/>
    <cellStyle name="Normal 13 2 2 4 7" xfId="18947" xr:uid="{00000000-0005-0000-0000-000067000000}"/>
    <cellStyle name="Normal 13 2 2 4_5h_Finance" xfId="4196" xr:uid="{00000000-0005-0000-0000-000068000000}"/>
    <cellStyle name="Normal 13 2 2 5" xfId="2076" xr:uid="{00000000-0005-0000-0000-000069000000}"/>
    <cellStyle name="Normal 13 2 2 5 2" xfId="3980" xr:uid="{00000000-0005-0000-0000-00006A000000}"/>
    <cellStyle name="Normal 13 2 2 5 2 2" xfId="12147" xr:uid="{00000000-0005-0000-0000-00006B000000}"/>
    <cellStyle name="Normal 13 2 2 5 2_5h_Finance" xfId="4199" xr:uid="{00000000-0005-0000-0000-00006C000000}"/>
    <cellStyle name="Normal 13 2 2 5 3" xfId="10243" xr:uid="{00000000-0005-0000-0000-00006D000000}"/>
    <cellStyle name="Normal 13 2 2 5 4" xfId="14269" xr:uid="{00000000-0005-0000-0000-00006E000000}"/>
    <cellStyle name="Normal 13 2 2 5 5" xfId="16109" xr:uid="{00000000-0005-0000-0000-00006F000000}"/>
    <cellStyle name="Normal 13 2 2 5 6" xfId="17859" xr:uid="{00000000-0005-0000-0000-000070000000}"/>
    <cellStyle name="Normal 13 2 2 5 7" xfId="19763" xr:uid="{00000000-0005-0000-0000-000071000000}"/>
    <cellStyle name="Normal 13 2 2 5_5h_Finance" xfId="4198" xr:uid="{00000000-0005-0000-0000-000072000000}"/>
    <cellStyle name="Normal 13 2 2 6" xfId="2348" xr:uid="{00000000-0005-0000-0000-000073000000}"/>
    <cellStyle name="Normal 13 2 2 6 2" xfId="10515" xr:uid="{00000000-0005-0000-0000-000074000000}"/>
    <cellStyle name="Normal 13 2 2 6_5h_Finance" xfId="4200" xr:uid="{00000000-0005-0000-0000-000075000000}"/>
    <cellStyle name="Normal 13 2 2 7" xfId="8611" xr:uid="{00000000-0005-0000-0000-000076000000}"/>
    <cellStyle name="Normal 13 2 2 8" xfId="12568" xr:uid="{00000000-0005-0000-0000-000077000000}"/>
    <cellStyle name="Normal 13 2 2 9" xfId="14454" xr:uid="{00000000-0005-0000-0000-000078000000}"/>
    <cellStyle name="Normal 13 2 2_5h_Finance" xfId="4187" xr:uid="{00000000-0005-0000-0000-000079000000}"/>
    <cellStyle name="Normal 13 2 3" xfId="573" xr:uid="{00000000-0005-0000-0000-00007A000000}"/>
    <cellStyle name="Normal 13 2 3 2" xfId="1395" xr:uid="{00000000-0005-0000-0000-00007B000000}"/>
    <cellStyle name="Normal 13 2 3 2 2" xfId="3300" xr:uid="{00000000-0005-0000-0000-00007C000000}"/>
    <cellStyle name="Normal 13 2 3 2 2 2" xfId="11467" xr:uid="{00000000-0005-0000-0000-00007D000000}"/>
    <cellStyle name="Normal 13 2 3 2 2_5h_Finance" xfId="4203" xr:uid="{00000000-0005-0000-0000-00007E000000}"/>
    <cellStyle name="Normal 13 2 3 2 3" xfId="9563" xr:uid="{00000000-0005-0000-0000-00007F000000}"/>
    <cellStyle name="Normal 13 2 3 2 4" xfId="13589" xr:uid="{00000000-0005-0000-0000-000080000000}"/>
    <cellStyle name="Normal 13 2 3 2 5" xfId="15428" xr:uid="{00000000-0005-0000-0000-000081000000}"/>
    <cellStyle name="Normal 13 2 3 2 6" xfId="17179" xr:uid="{00000000-0005-0000-0000-000082000000}"/>
    <cellStyle name="Normal 13 2 3 2 7" xfId="19083" xr:uid="{00000000-0005-0000-0000-000083000000}"/>
    <cellStyle name="Normal 13 2 3 2_5h_Finance" xfId="4202" xr:uid="{00000000-0005-0000-0000-000084000000}"/>
    <cellStyle name="Normal 13 2 3 3" xfId="2484" xr:uid="{00000000-0005-0000-0000-000085000000}"/>
    <cellStyle name="Normal 13 2 3 3 2" xfId="10651" xr:uid="{00000000-0005-0000-0000-000086000000}"/>
    <cellStyle name="Normal 13 2 3 3_5h_Finance" xfId="4204" xr:uid="{00000000-0005-0000-0000-000087000000}"/>
    <cellStyle name="Normal 13 2 3 4" xfId="8747" xr:uid="{00000000-0005-0000-0000-000088000000}"/>
    <cellStyle name="Normal 13 2 3 5" xfId="12770" xr:uid="{00000000-0005-0000-0000-000089000000}"/>
    <cellStyle name="Normal 13 2 3 6" xfId="14608" xr:uid="{00000000-0005-0000-0000-00008A000000}"/>
    <cellStyle name="Normal 13 2 3 7" xfId="16363" xr:uid="{00000000-0005-0000-0000-00008B000000}"/>
    <cellStyle name="Normal 13 2 3 8" xfId="18267" xr:uid="{00000000-0005-0000-0000-00008C000000}"/>
    <cellStyle name="Normal 13 2 3_5h_Finance" xfId="4201" xr:uid="{00000000-0005-0000-0000-00008D000000}"/>
    <cellStyle name="Normal 13 2 4" xfId="845" xr:uid="{00000000-0005-0000-0000-00008E000000}"/>
    <cellStyle name="Normal 13 2 4 2" xfId="1667" xr:uid="{00000000-0005-0000-0000-00008F000000}"/>
    <cellStyle name="Normal 13 2 4 2 2" xfId="3572" xr:uid="{00000000-0005-0000-0000-000090000000}"/>
    <cellStyle name="Normal 13 2 4 2 2 2" xfId="11739" xr:uid="{00000000-0005-0000-0000-000091000000}"/>
    <cellStyle name="Normal 13 2 4 2 2_5h_Finance" xfId="4207" xr:uid="{00000000-0005-0000-0000-000092000000}"/>
    <cellStyle name="Normal 13 2 4 2 3" xfId="9835" xr:uid="{00000000-0005-0000-0000-000093000000}"/>
    <cellStyle name="Normal 13 2 4 2 4" xfId="13861" xr:uid="{00000000-0005-0000-0000-000094000000}"/>
    <cellStyle name="Normal 13 2 4 2 5" xfId="15700" xr:uid="{00000000-0005-0000-0000-000095000000}"/>
    <cellStyle name="Normal 13 2 4 2 6" xfId="17451" xr:uid="{00000000-0005-0000-0000-000096000000}"/>
    <cellStyle name="Normal 13 2 4 2 7" xfId="19355" xr:uid="{00000000-0005-0000-0000-000097000000}"/>
    <cellStyle name="Normal 13 2 4 2_5h_Finance" xfId="4206" xr:uid="{00000000-0005-0000-0000-000098000000}"/>
    <cellStyle name="Normal 13 2 4 3" xfId="2756" xr:uid="{00000000-0005-0000-0000-000099000000}"/>
    <cellStyle name="Normal 13 2 4 3 2" xfId="10923" xr:uid="{00000000-0005-0000-0000-00009A000000}"/>
    <cellStyle name="Normal 13 2 4 3_5h_Finance" xfId="4208" xr:uid="{00000000-0005-0000-0000-00009B000000}"/>
    <cellStyle name="Normal 13 2 4 4" xfId="9019" xr:uid="{00000000-0005-0000-0000-00009C000000}"/>
    <cellStyle name="Normal 13 2 4 5" xfId="13042" xr:uid="{00000000-0005-0000-0000-00009D000000}"/>
    <cellStyle name="Normal 13 2 4 6" xfId="14880" xr:uid="{00000000-0005-0000-0000-00009E000000}"/>
    <cellStyle name="Normal 13 2 4 7" xfId="16635" xr:uid="{00000000-0005-0000-0000-00009F000000}"/>
    <cellStyle name="Normal 13 2 4 8" xfId="18539" xr:uid="{00000000-0005-0000-0000-0000A0000000}"/>
    <cellStyle name="Normal 13 2 4_5h_Finance" xfId="4205" xr:uid="{00000000-0005-0000-0000-0000A1000000}"/>
    <cellStyle name="Normal 13 2 5" xfId="1117" xr:uid="{00000000-0005-0000-0000-0000A2000000}"/>
    <cellStyle name="Normal 13 2 5 2" xfId="3028" xr:uid="{00000000-0005-0000-0000-0000A3000000}"/>
    <cellStyle name="Normal 13 2 5 2 2" xfId="11195" xr:uid="{00000000-0005-0000-0000-0000A4000000}"/>
    <cellStyle name="Normal 13 2 5 2_5h_Finance" xfId="4210" xr:uid="{00000000-0005-0000-0000-0000A5000000}"/>
    <cellStyle name="Normal 13 2 5 3" xfId="9291" xr:uid="{00000000-0005-0000-0000-0000A6000000}"/>
    <cellStyle name="Normal 13 2 5 4" xfId="13314" xr:uid="{00000000-0005-0000-0000-0000A7000000}"/>
    <cellStyle name="Normal 13 2 5 5" xfId="15152" xr:uid="{00000000-0005-0000-0000-0000A8000000}"/>
    <cellStyle name="Normal 13 2 5 6" xfId="16907" xr:uid="{00000000-0005-0000-0000-0000A9000000}"/>
    <cellStyle name="Normal 13 2 5 7" xfId="18811" xr:uid="{00000000-0005-0000-0000-0000AA000000}"/>
    <cellStyle name="Normal 13 2 5_5h_Finance" xfId="4209" xr:uid="{00000000-0005-0000-0000-0000AB000000}"/>
    <cellStyle name="Normal 13 2 6" xfId="1940" xr:uid="{00000000-0005-0000-0000-0000AC000000}"/>
    <cellStyle name="Normal 13 2 6 2" xfId="3844" xr:uid="{00000000-0005-0000-0000-0000AD000000}"/>
    <cellStyle name="Normal 13 2 6 2 2" xfId="12011" xr:uid="{00000000-0005-0000-0000-0000AE000000}"/>
    <cellStyle name="Normal 13 2 6 2_5h_Finance" xfId="4212" xr:uid="{00000000-0005-0000-0000-0000AF000000}"/>
    <cellStyle name="Normal 13 2 6 3" xfId="10107" xr:uid="{00000000-0005-0000-0000-0000B0000000}"/>
    <cellStyle name="Normal 13 2 6 4" xfId="14133" xr:uid="{00000000-0005-0000-0000-0000B1000000}"/>
    <cellStyle name="Normal 13 2 6 5" xfId="15973" xr:uid="{00000000-0005-0000-0000-0000B2000000}"/>
    <cellStyle name="Normal 13 2 6 6" xfId="17723" xr:uid="{00000000-0005-0000-0000-0000B3000000}"/>
    <cellStyle name="Normal 13 2 6 7" xfId="19627" xr:uid="{00000000-0005-0000-0000-0000B4000000}"/>
    <cellStyle name="Normal 13 2 6_5h_Finance" xfId="4211" xr:uid="{00000000-0005-0000-0000-0000B5000000}"/>
    <cellStyle name="Normal 13 2 7" xfId="224" xr:uid="{00000000-0005-0000-0000-0000B6000000}"/>
    <cellStyle name="Normal 13 2 7 2" xfId="8475" xr:uid="{00000000-0005-0000-0000-0000B7000000}"/>
    <cellStyle name="Normal 13 2 7_5h_Finance" xfId="4213" xr:uid="{00000000-0005-0000-0000-0000B8000000}"/>
    <cellStyle name="Normal 13 2 8" xfId="2212" xr:uid="{00000000-0005-0000-0000-0000B9000000}"/>
    <cellStyle name="Normal 13 2 8 2" xfId="10379" xr:uid="{00000000-0005-0000-0000-0000BA000000}"/>
    <cellStyle name="Normal 13 2 8_5h_Finance" xfId="4214" xr:uid="{00000000-0005-0000-0000-0000BB000000}"/>
    <cellStyle name="Normal 13 2 9" xfId="4116" xr:uid="{00000000-0005-0000-0000-0000BC000000}"/>
    <cellStyle name="Normal 13 2 9 2" xfId="12283" xr:uid="{00000000-0005-0000-0000-0000BD000000}"/>
    <cellStyle name="Normal 13 2 9_5h_Finance" xfId="4215" xr:uid="{00000000-0005-0000-0000-0000BE000000}"/>
    <cellStyle name="Normal 13 2_5h_Finance" xfId="4186" xr:uid="{00000000-0005-0000-0000-0000BF000000}"/>
    <cellStyle name="Normal 13 3" xfId="292" xr:uid="{00000000-0005-0000-0000-0000C0000000}"/>
    <cellStyle name="Normal 13 3 10" xfId="12638" xr:uid="{00000000-0005-0000-0000-0000C1000000}"/>
    <cellStyle name="Normal 13 3 11" xfId="18063" xr:uid="{00000000-0005-0000-0000-0000C2000000}"/>
    <cellStyle name="Normal 13 3 2" xfId="641" xr:uid="{00000000-0005-0000-0000-0000C3000000}"/>
    <cellStyle name="Normal 13 3 2 2" xfId="1463" xr:uid="{00000000-0005-0000-0000-0000C4000000}"/>
    <cellStyle name="Normal 13 3 2 2 2" xfId="3368" xr:uid="{00000000-0005-0000-0000-0000C5000000}"/>
    <cellStyle name="Normal 13 3 2 2 2 2" xfId="11535" xr:uid="{00000000-0005-0000-0000-0000C6000000}"/>
    <cellStyle name="Normal 13 3 2 2 2_5h_Finance" xfId="4219" xr:uid="{00000000-0005-0000-0000-0000C7000000}"/>
    <cellStyle name="Normal 13 3 2 2 3" xfId="9631" xr:uid="{00000000-0005-0000-0000-0000C8000000}"/>
    <cellStyle name="Normal 13 3 2 2 4" xfId="13657" xr:uid="{00000000-0005-0000-0000-0000C9000000}"/>
    <cellStyle name="Normal 13 3 2 2 5" xfId="15496" xr:uid="{00000000-0005-0000-0000-0000CA000000}"/>
    <cellStyle name="Normal 13 3 2 2 6" xfId="17247" xr:uid="{00000000-0005-0000-0000-0000CB000000}"/>
    <cellStyle name="Normal 13 3 2 2 7" xfId="19151" xr:uid="{00000000-0005-0000-0000-0000CC000000}"/>
    <cellStyle name="Normal 13 3 2 2_5h_Finance" xfId="4218" xr:uid="{00000000-0005-0000-0000-0000CD000000}"/>
    <cellStyle name="Normal 13 3 2 3" xfId="2552" xr:uid="{00000000-0005-0000-0000-0000CE000000}"/>
    <cellStyle name="Normal 13 3 2 3 2" xfId="10719" xr:uid="{00000000-0005-0000-0000-0000CF000000}"/>
    <cellStyle name="Normal 13 3 2 3_5h_Finance" xfId="4220" xr:uid="{00000000-0005-0000-0000-0000D0000000}"/>
    <cellStyle name="Normal 13 3 2 4" xfId="8815" xr:uid="{00000000-0005-0000-0000-0000D1000000}"/>
    <cellStyle name="Normal 13 3 2 5" xfId="12838" xr:uid="{00000000-0005-0000-0000-0000D2000000}"/>
    <cellStyle name="Normal 13 3 2 6" xfId="14676" xr:uid="{00000000-0005-0000-0000-0000D3000000}"/>
    <cellStyle name="Normal 13 3 2 7" xfId="16431" xr:uid="{00000000-0005-0000-0000-0000D4000000}"/>
    <cellStyle name="Normal 13 3 2 8" xfId="18335" xr:uid="{00000000-0005-0000-0000-0000D5000000}"/>
    <cellStyle name="Normal 13 3 2_5h_Finance" xfId="4217" xr:uid="{00000000-0005-0000-0000-0000D6000000}"/>
    <cellStyle name="Normal 13 3 3" xfId="913" xr:uid="{00000000-0005-0000-0000-0000D7000000}"/>
    <cellStyle name="Normal 13 3 3 2" xfId="1735" xr:uid="{00000000-0005-0000-0000-0000D8000000}"/>
    <cellStyle name="Normal 13 3 3 2 2" xfId="3640" xr:uid="{00000000-0005-0000-0000-0000D9000000}"/>
    <cellStyle name="Normal 13 3 3 2 2 2" xfId="11807" xr:uid="{00000000-0005-0000-0000-0000DA000000}"/>
    <cellStyle name="Normal 13 3 3 2 2_5h_Finance" xfId="4223" xr:uid="{00000000-0005-0000-0000-0000DB000000}"/>
    <cellStyle name="Normal 13 3 3 2 3" xfId="9903" xr:uid="{00000000-0005-0000-0000-0000DC000000}"/>
    <cellStyle name="Normal 13 3 3 2 4" xfId="13929" xr:uid="{00000000-0005-0000-0000-0000DD000000}"/>
    <cellStyle name="Normal 13 3 3 2 5" xfId="15768" xr:uid="{00000000-0005-0000-0000-0000DE000000}"/>
    <cellStyle name="Normal 13 3 3 2 6" xfId="17519" xr:uid="{00000000-0005-0000-0000-0000DF000000}"/>
    <cellStyle name="Normal 13 3 3 2 7" xfId="19423" xr:uid="{00000000-0005-0000-0000-0000E0000000}"/>
    <cellStyle name="Normal 13 3 3 2_5h_Finance" xfId="4222" xr:uid="{00000000-0005-0000-0000-0000E1000000}"/>
    <cellStyle name="Normal 13 3 3 3" xfId="2824" xr:uid="{00000000-0005-0000-0000-0000E2000000}"/>
    <cellStyle name="Normal 13 3 3 3 2" xfId="10991" xr:uid="{00000000-0005-0000-0000-0000E3000000}"/>
    <cellStyle name="Normal 13 3 3 3_5h_Finance" xfId="4224" xr:uid="{00000000-0005-0000-0000-0000E4000000}"/>
    <cellStyle name="Normal 13 3 3 4" xfId="9087" xr:uid="{00000000-0005-0000-0000-0000E5000000}"/>
    <cellStyle name="Normal 13 3 3 5" xfId="13110" xr:uid="{00000000-0005-0000-0000-0000E6000000}"/>
    <cellStyle name="Normal 13 3 3 6" xfId="14948" xr:uid="{00000000-0005-0000-0000-0000E7000000}"/>
    <cellStyle name="Normal 13 3 3 7" xfId="16703" xr:uid="{00000000-0005-0000-0000-0000E8000000}"/>
    <cellStyle name="Normal 13 3 3 8" xfId="18607" xr:uid="{00000000-0005-0000-0000-0000E9000000}"/>
    <cellStyle name="Normal 13 3 3_5h_Finance" xfId="4221" xr:uid="{00000000-0005-0000-0000-0000EA000000}"/>
    <cellStyle name="Normal 13 3 4" xfId="1185" xr:uid="{00000000-0005-0000-0000-0000EB000000}"/>
    <cellStyle name="Normal 13 3 4 2" xfId="3096" xr:uid="{00000000-0005-0000-0000-0000EC000000}"/>
    <cellStyle name="Normal 13 3 4 2 2" xfId="11263" xr:uid="{00000000-0005-0000-0000-0000ED000000}"/>
    <cellStyle name="Normal 13 3 4 2_5h_Finance" xfId="4226" xr:uid="{00000000-0005-0000-0000-0000EE000000}"/>
    <cellStyle name="Normal 13 3 4 3" xfId="9359" xr:uid="{00000000-0005-0000-0000-0000EF000000}"/>
    <cellStyle name="Normal 13 3 4 4" xfId="13382" xr:uid="{00000000-0005-0000-0000-0000F0000000}"/>
    <cellStyle name="Normal 13 3 4 5" xfId="15220" xr:uid="{00000000-0005-0000-0000-0000F1000000}"/>
    <cellStyle name="Normal 13 3 4 6" xfId="16975" xr:uid="{00000000-0005-0000-0000-0000F2000000}"/>
    <cellStyle name="Normal 13 3 4 7" xfId="18879" xr:uid="{00000000-0005-0000-0000-0000F3000000}"/>
    <cellStyle name="Normal 13 3 4_5h_Finance" xfId="4225" xr:uid="{00000000-0005-0000-0000-0000F4000000}"/>
    <cellStyle name="Normal 13 3 5" xfId="2008" xr:uid="{00000000-0005-0000-0000-0000F5000000}"/>
    <cellStyle name="Normal 13 3 5 2" xfId="3912" xr:uid="{00000000-0005-0000-0000-0000F6000000}"/>
    <cellStyle name="Normal 13 3 5 2 2" xfId="12079" xr:uid="{00000000-0005-0000-0000-0000F7000000}"/>
    <cellStyle name="Normal 13 3 5 2_5h_Finance" xfId="4228" xr:uid="{00000000-0005-0000-0000-0000F8000000}"/>
    <cellStyle name="Normal 13 3 5 3" xfId="10175" xr:uid="{00000000-0005-0000-0000-0000F9000000}"/>
    <cellStyle name="Normal 13 3 5 4" xfId="14201" xr:uid="{00000000-0005-0000-0000-0000FA000000}"/>
    <cellStyle name="Normal 13 3 5 5" xfId="16041" xr:uid="{00000000-0005-0000-0000-0000FB000000}"/>
    <cellStyle name="Normal 13 3 5 6" xfId="17791" xr:uid="{00000000-0005-0000-0000-0000FC000000}"/>
    <cellStyle name="Normal 13 3 5 7" xfId="19695" xr:uid="{00000000-0005-0000-0000-0000FD000000}"/>
    <cellStyle name="Normal 13 3 5_5h_Finance" xfId="4227" xr:uid="{00000000-0005-0000-0000-0000FE000000}"/>
    <cellStyle name="Normal 13 3 6" xfId="2280" xr:uid="{00000000-0005-0000-0000-0000FF000000}"/>
    <cellStyle name="Normal 13 3 6 2" xfId="10447" xr:uid="{00000000-0005-0000-0000-000000010000}"/>
    <cellStyle name="Normal 13 3 6_5h_Finance" xfId="4229" xr:uid="{00000000-0005-0000-0000-000001010000}"/>
    <cellStyle name="Normal 13 3 7" xfId="8543" xr:uid="{00000000-0005-0000-0000-000002010000}"/>
    <cellStyle name="Normal 13 3 8" xfId="12500" xr:uid="{00000000-0005-0000-0000-000003010000}"/>
    <cellStyle name="Normal 13 3 9" xfId="14386" xr:uid="{00000000-0005-0000-0000-000004010000}"/>
    <cellStyle name="Normal 13 3_5h_Finance" xfId="4216" xr:uid="{00000000-0005-0000-0000-000005010000}"/>
    <cellStyle name="Normal 13 4" xfId="505" xr:uid="{00000000-0005-0000-0000-000006010000}"/>
    <cellStyle name="Normal 13 4 2" xfId="1327" xr:uid="{00000000-0005-0000-0000-000007010000}"/>
    <cellStyle name="Normal 13 4 2 2" xfId="3232" xr:uid="{00000000-0005-0000-0000-000008010000}"/>
    <cellStyle name="Normal 13 4 2 2 2" xfId="11399" xr:uid="{00000000-0005-0000-0000-000009010000}"/>
    <cellStyle name="Normal 13 4 2 2_5h_Finance" xfId="4232" xr:uid="{00000000-0005-0000-0000-00000A010000}"/>
    <cellStyle name="Normal 13 4 2 3" xfId="9495" xr:uid="{00000000-0005-0000-0000-00000B010000}"/>
    <cellStyle name="Normal 13 4 2 4" xfId="13521" xr:uid="{00000000-0005-0000-0000-00000C010000}"/>
    <cellStyle name="Normal 13 4 2 5" xfId="15360" xr:uid="{00000000-0005-0000-0000-00000D010000}"/>
    <cellStyle name="Normal 13 4 2 6" xfId="17111" xr:uid="{00000000-0005-0000-0000-00000E010000}"/>
    <cellStyle name="Normal 13 4 2 7" xfId="19015" xr:uid="{00000000-0005-0000-0000-00000F010000}"/>
    <cellStyle name="Normal 13 4 2_5h_Finance" xfId="4231" xr:uid="{00000000-0005-0000-0000-000010010000}"/>
    <cellStyle name="Normal 13 4 3" xfId="2416" xr:uid="{00000000-0005-0000-0000-000011010000}"/>
    <cellStyle name="Normal 13 4 3 2" xfId="10583" xr:uid="{00000000-0005-0000-0000-000012010000}"/>
    <cellStyle name="Normal 13 4 3_5h_Finance" xfId="4233" xr:uid="{00000000-0005-0000-0000-000013010000}"/>
    <cellStyle name="Normal 13 4 4" xfId="8679" xr:uid="{00000000-0005-0000-0000-000014010000}"/>
    <cellStyle name="Normal 13 4 5" xfId="12702" xr:uid="{00000000-0005-0000-0000-000015010000}"/>
    <cellStyle name="Normal 13 4 6" xfId="14540" xr:uid="{00000000-0005-0000-0000-000016010000}"/>
    <cellStyle name="Normal 13 4 7" xfId="16295" xr:uid="{00000000-0005-0000-0000-000017010000}"/>
    <cellStyle name="Normal 13 4 8" xfId="18199" xr:uid="{00000000-0005-0000-0000-000018010000}"/>
    <cellStyle name="Normal 13 4_5h_Finance" xfId="4230" xr:uid="{00000000-0005-0000-0000-000019010000}"/>
    <cellStyle name="Normal 13 5" xfId="777" xr:uid="{00000000-0005-0000-0000-00001A010000}"/>
    <cellStyle name="Normal 13 5 2" xfId="1599" xr:uid="{00000000-0005-0000-0000-00001B010000}"/>
    <cellStyle name="Normal 13 5 2 2" xfId="3504" xr:uid="{00000000-0005-0000-0000-00001C010000}"/>
    <cellStyle name="Normal 13 5 2 2 2" xfId="11671" xr:uid="{00000000-0005-0000-0000-00001D010000}"/>
    <cellStyle name="Normal 13 5 2 2_5h_Finance" xfId="4236" xr:uid="{00000000-0005-0000-0000-00001E010000}"/>
    <cellStyle name="Normal 13 5 2 3" xfId="9767" xr:uid="{00000000-0005-0000-0000-00001F010000}"/>
    <cellStyle name="Normal 13 5 2 4" xfId="13793" xr:uid="{00000000-0005-0000-0000-000020010000}"/>
    <cellStyle name="Normal 13 5 2 5" xfId="15632" xr:uid="{00000000-0005-0000-0000-000021010000}"/>
    <cellStyle name="Normal 13 5 2 6" xfId="17383" xr:uid="{00000000-0005-0000-0000-000022010000}"/>
    <cellStyle name="Normal 13 5 2 7" xfId="19287" xr:uid="{00000000-0005-0000-0000-000023010000}"/>
    <cellStyle name="Normal 13 5 2_5h_Finance" xfId="4235" xr:uid="{00000000-0005-0000-0000-000024010000}"/>
    <cellStyle name="Normal 13 5 3" xfId="2688" xr:uid="{00000000-0005-0000-0000-000025010000}"/>
    <cellStyle name="Normal 13 5 3 2" xfId="10855" xr:uid="{00000000-0005-0000-0000-000026010000}"/>
    <cellStyle name="Normal 13 5 3_5h_Finance" xfId="4237" xr:uid="{00000000-0005-0000-0000-000027010000}"/>
    <cellStyle name="Normal 13 5 4" xfId="8951" xr:uid="{00000000-0005-0000-0000-000028010000}"/>
    <cellStyle name="Normal 13 5 5" xfId="12974" xr:uid="{00000000-0005-0000-0000-000029010000}"/>
    <cellStyle name="Normal 13 5 6" xfId="14812" xr:uid="{00000000-0005-0000-0000-00002A010000}"/>
    <cellStyle name="Normal 13 5 7" xfId="16567" xr:uid="{00000000-0005-0000-0000-00002B010000}"/>
    <cellStyle name="Normal 13 5 8" xfId="18471" xr:uid="{00000000-0005-0000-0000-00002C010000}"/>
    <cellStyle name="Normal 13 5_5h_Finance" xfId="4234" xr:uid="{00000000-0005-0000-0000-00002D010000}"/>
    <cellStyle name="Normal 13 6" xfId="1049" xr:uid="{00000000-0005-0000-0000-00002E010000}"/>
    <cellStyle name="Normal 13 6 2" xfId="2960" xr:uid="{00000000-0005-0000-0000-00002F010000}"/>
    <cellStyle name="Normal 13 6 2 2" xfId="11127" xr:uid="{00000000-0005-0000-0000-000030010000}"/>
    <cellStyle name="Normal 13 6 2_5h_Finance" xfId="4239" xr:uid="{00000000-0005-0000-0000-000031010000}"/>
    <cellStyle name="Normal 13 6 3" xfId="9223" xr:uid="{00000000-0005-0000-0000-000032010000}"/>
    <cellStyle name="Normal 13 6 4" xfId="13246" xr:uid="{00000000-0005-0000-0000-000033010000}"/>
    <cellStyle name="Normal 13 6 5" xfId="15084" xr:uid="{00000000-0005-0000-0000-000034010000}"/>
    <cellStyle name="Normal 13 6 6" xfId="16839" xr:uid="{00000000-0005-0000-0000-000035010000}"/>
    <cellStyle name="Normal 13 6 7" xfId="18743" xr:uid="{00000000-0005-0000-0000-000036010000}"/>
    <cellStyle name="Normal 13 6_5h_Finance" xfId="4238" xr:uid="{00000000-0005-0000-0000-000037010000}"/>
    <cellStyle name="Normal 13 7" xfId="1872" xr:uid="{00000000-0005-0000-0000-000038010000}"/>
    <cellStyle name="Normal 13 7 2" xfId="3776" xr:uid="{00000000-0005-0000-0000-000039010000}"/>
    <cellStyle name="Normal 13 7 2 2" xfId="11943" xr:uid="{00000000-0005-0000-0000-00003A010000}"/>
    <cellStyle name="Normal 13 7 2_5h_Finance" xfId="4241" xr:uid="{00000000-0005-0000-0000-00003B010000}"/>
    <cellStyle name="Normal 13 7 3" xfId="10039" xr:uid="{00000000-0005-0000-0000-00003C010000}"/>
    <cellStyle name="Normal 13 7 4" xfId="14065" xr:uid="{00000000-0005-0000-0000-00003D010000}"/>
    <cellStyle name="Normal 13 7 5" xfId="15905" xr:uid="{00000000-0005-0000-0000-00003E010000}"/>
    <cellStyle name="Normal 13 7 6" xfId="17655" xr:uid="{00000000-0005-0000-0000-00003F010000}"/>
    <cellStyle name="Normal 13 7 7" xfId="19559" xr:uid="{00000000-0005-0000-0000-000040010000}"/>
    <cellStyle name="Normal 13 7_5h_Finance" xfId="4240" xr:uid="{00000000-0005-0000-0000-000041010000}"/>
    <cellStyle name="Normal 13 8" xfId="156" xr:uid="{00000000-0005-0000-0000-000042010000}"/>
    <cellStyle name="Normal 13 8 2" xfId="8407" xr:uid="{00000000-0005-0000-0000-000043010000}"/>
    <cellStyle name="Normal 13 8_5h_Finance" xfId="4242" xr:uid="{00000000-0005-0000-0000-000044010000}"/>
    <cellStyle name="Normal 13 9" xfId="2144" xr:uid="{00000000-0005-0000-0000-000045010000}"/>
    <cellStyle name="Normal 13 9 2" xfId="10311" xr:uid="{00000000-0005-0000-0000-000046010000}"/>
    <cellStyle name="Normal 13 9_5h_Finance" xfId="4243" xr:uid="{00000000-0005-0000-0000-000047010000}"/>
    <cellStyle name="Normal 13_5h_Finance" xfId="4184" xr:uid="{00000000-0005-0000-0000-000048010000}"/>
    <cellStyle name="Normal 130" xfId="476" xr:uid="{00000000-0005-0000-0000-000049010000}"/>
    <cellStyle name="Normal 131" xfId="477" xr:uid="{00000000-0005-0000-0000-00004A010000}"/>
    <cellStyle name="Normal 132" xfId="478" xr:uid="{00000000-0005-0000-0000-00004B010000}"/>
    <cellStyle name="Normal 133" xfId="479" xr:uid="{00000000-0005-0000-0000-00004C010000}"/>
    <cellStyle name="Normal 134" xfId="480" xr:uid="{00000000-0005-0000-0000-00004D010000}"/>
    <cellStyle name="Normal 135" xfId="481" xr:uid="{00000000-0005-0000-0000-00004E010000}"/>
    <cellStyle name="Normal 136" xfId="482" xr:uid="{00000000-0005-0000-0000-00004F010000}"/>
    <cellStyle name="Normal 137" xfId="483" xr:uid="{00000000-0005-0000-0000-000050010000}"/>
    <cellStyle name="Normal 138" xfId="484" xr:uid="{00000000-0005-0000-0000-000051010000}"/>
    <cellStyle name="Normal 139" xfId="485" xr:uid="{00000000-0005-0000-0000-000052010000}"/>
    <cellStyle name="Normal 14" xfId="19" xr:uid="{00000000-0005-0000-0000-000053010000}"/>
    <cellStyle name="Normal 14 10" xfId="4053" xr:uid="{00000000-0005-0000-0000-000054010000}"/>
    <cellStyle name="Normal 14 10 2" xfId="12220" xr:uid="{00000000-0005-0000-0000-000055010000}"/>
    <cellStyle name="Normal 14 10_5h_Finance" xfId="4245" xr:uid="{00000000-0005-0000-0000-000056010000}"/>
    <cellStyle name="Normal 14 11" xfId="8276" xr:uid="{00000000-0005-0000-0000-000057010000}"/>
    <cellStyle name="Normal 14 12" xfId="12366" xr:uid="{00000000-0005-0000-0000-000058010000}"/>
    <cellStyle name="Normal 14 13" xfId="12640" xr:uid="{00000000-0005-0000-0000-000059010000}"/>
    <cellStyle name="Normal 14 14" xfId="14525" xr:uid="{00000000-0005-0000-0000-00005A010000}"/>
    <cellStyle name="Normal 14 15" xfId="17932" xr:uid="{00000000-0005-0000-0000-00005B010000}"/>
    <cellStyle name="Normal 14 2" xfId="91" xr:uid="{00000000-0005-0000-0000-00005C010000}"/>
    <cellStyle name="Normal 14 2 10" xfId="8344" xr:uid="{00000000-0005-0000-0000-00005D010000}"/>
    <cellStyle name="Normal 14 2 11" xfId="12436" xr:uid="{00000000-0005-0000-0000-00005E010000}"/>
    <cellStyle name="Normal 14 2 12" xfId="18000" xr:uid="{00000000-0005-0000-0000-00005F010000}"/>
    <cellStyle name="Normal 14 2 2" xfId="365" xr:uid="{00000000-0005-0000-0000-000060010000}"/>
    <cellStyle name="Normal 14 2 2 10" xfId="16232" xr:uid="{00000000-0005-0000-0000-000061010000}"/>
    <cellStyle name="Normal 14 2 2 11" xfId="18136" xr:uid="{00000000-0005-0000-0000-000062010000}"/>
    <cellStyle name="Normal 14 2 2 2" xfId="714" xr:uid="{00000000-0005-0000-0000-000063010000}"/>
    <cellStyle name="Normal 14 2 2 2 2" xfId="1536" xr:uid="{00000000-0005-0000-0000-000064010000}"/>
    <cellStyle name="Normal 14 2 2 2 2 2" xfId="3441" xr:uid="{00000000-0005-0000-0000-000065010000}"/>
    <cellStyle name="Normal 14 2 2 2 2 2 2" xfId="11608" xr:uid="{00000000-0005-0000-0000-000066010000}"/>
    <cellStyle name="Normal 14 2 2 2 2 2_5h_Finance" xfId="4250" xr:uid="{00000000-0005-0000-0000-000067010000}"/>
    <cellStyle name="Normal 14 2 2 2 2 3" xfId="9704" xr:uid="{00000000-0005-0000-0000-000068010000}"/>
    <cellStyle name="Normal 14 2 2 2 2 4" xfId="13730" xr:uid="{00000000-0005-0000-0000-000069010000}"/>
    <cellStyle name="Normal 14 2 2 2 2 5" xfId="15569" xr:uid="{00000000-0005-0000-0000-00006A010000}"/>
    <cellStyle name="Normal 14 2 2 2 2 6" xfId="17320" xr:uid="{00000000-0005-0000-0000-00006B010000}"/>
    <cellStyle name="Normal 14 2 2 2 2 7" xfId="19224" xr:uid="{00000000-0005-0000-0000-00006C010000}"/>
    <cellStyle name="Normal 14 2 2 2 2_5h_Finance" xfId="4249" xr:uid="{00000000-0005-0000-0000-00006D010000}"/>
    <cellStyle name="Normal 14 2 2 2 3" xfId="2625" xr:uid="{00000000-0005-0000-0000-00006E010000}"/>
    <cellStyle name="Normal 14 2 2 2 3 2" xfId="10792" xr:uid="{00000000-0005-0000-0000-00006F010000}"/>
    <cellStyle name="Normal 14 2 2 2 3_5h_Finance" xfId="4251" xr:uid="{00000000-0005-0000-0000-000070010000}"/>
    <cellStyle name="Normal 14 2 2 2 4" xfId="8888" xr:uid="{00000000-0005-0000-0000-000071010000}"/>
    <cellStyle name="Normal 14 2 2 2 5" xfId="12911" xr:uid="{00000000-0005-0000-0000-000072010000}"/>
    <cellStyle name="Normal 14 2 2 2 6" xfId="14749" xr:uid="{00000000-0005-0000-0000-000073010000}"/>
    <cellStyle name="Normal 14 2 2 2 7" xfId="16504" xr:uid="{00000000-0005-0000-0000-000074010000}"/>
    <cellStyle name="Normal 14 2 2 2 8" xfId="18408" xr:uid="{00000000-0005-0000-0000-000075010000}"/>
    <cellStyle name="Normal 14 2 2 2_5h_Finance" xfId="4248" xr:uid="{00000000-0005-0000-0000-000076010000}"/>
    <cellStyle name="Normal 14 2 2 3" xfId="986" xr:uid="{00000000-0005-0000-0000-000077010000}"/>
    <cellStyle name="Normal 14 2 2 3 2" xfId="1808" xr:uid="{00000000-0005-0000-0000-000078010000}"/>
    <cellStyle name="Normal 14 2 2 3 2 2" xfId="3713" xr:uid="{00000000-0005-0000-0000-000079010000}"/>
    <cellStyle name="Normal 14 2 2 3 2 2 2" xfId="11880" xr:uid="{00000000-0005-0000-0000-00007A010000}"/>
    <cellStyle name="Normal 14 2 2 3 2 2_5h_Finance" xfId="4254" xr:uid="{00000000-0005-0000-0000-00007B010000}"/>
    <cellStyle name="Normal 14 2 2 3 2 3" xfId="9976" xr:uid="{00000000-0005-0000-0000-00007C010000}"/>
    <cellStyle name="Normal 14 2 2 3 2 4" xfId="14002" xr:uid="{00000000-0005-0000-0000-00007D010000}"/>
    <cellStyle name="Normal 14 2 2 3 2 5" xfId="15841" xr:uid="{00000000-0005-0000-0000-00007E010000}"/>
    <cellStyle name="Normal 14 2 2 3 2 6" xfId="17592" xr:uid="{00000000-0005-0000-0000-00007F010000}"/>
    <cellStyle name="Normal 14 2 2 3 2 7" xfId="19496" xr:uid="{00000000-0005-0000-0000-000080010000}"/>
    <cellStyle name="Normal 14 2 2 3 2_5h_Finance" xfId="4253" xr:uid="{00000000-0005-0000-0000-000081010000}"/>
    <cellStyle name="Normal 14 2 2 3 3" xfId="2897" xr:uid="{00000000-0005-0000-0000-000082010000}"/>
    <cellStyle name="Normal 14 2 2 3 3 2" xfId="11064" xr:uid="{00000000-0005-0000-0000-000083010000}"/>
    <cellStyle name="Normal 14 2 2 3 3_5h_Finance" xfId="4255" xr:uid="{00000000-0005-0000-0000-000084010000}"/>
    <cellStyle name="Normal 14 2 2 3 4" xfId="9160" xr:uid="{00000000-0005-0000-0000-000085010000}"/>
    <cellStyle name="Normal 14 2 2 3 5" xfId="13183" xr:uid="{00000000-0005-0000-0000-000086010000}"/>
    <cellStyle name="Normal 14 2 2 3 6" xfId="15021" xr:uid="{00000000-0005-0000-0000-000087010000}"/>
    <cellStyle name="Normal 14 2 2 3 7" xfId="16776" xr:uid="{00000000-0005-0000-0000-000088010000}"/>
    <cellStyle name="Normal 14 2 2 3 8" xfId="18680" xr:uid="{00000000-0005-0000-0000-000089010000}"/>
    <cellStyle name="Normal 14 2 2 3_5h_Finance" xfId="4252" xr:uid="{00000000-0005-0000-0000-00008A010000}"/>
    <cellStyle name="Normal 14 2 2 4" xfId="1258" xr:uid="{00000000-0005-0000-0000-00008B010000}"/>
    <cellStyle name="Normal 14 2 2 4 2" xfId="3169" xr:uid="{00000000-0005-0000-0000-00008C010000}"/>
    <cellStyle name="Normal 14 2 2 4 2 2" xfId="11336" xr:uid="{00000000-0005-0000-0000-00008D010000}"/>
    <cellStyle name="Normal 14 2 2 4 2_5h_Finance" xfId="4257" xr:uid="{00000000-0005-0000-0000-00008E010000}"/>
    <cellStyle name="Normal 14 2 2 4 3" xfId="9432" xr:uid="{00000000-0005-0000-0000-00008F010000}"/>
    <cellStyle name="Normal 14 2 2 4 4" xfId="13455" xr:uid="{00000000-0005-0000-0000-000090010000}"/>
    <cellStyle name="Normal 14 2 2 4 5" xfId="15293" xr:uid="{00000000-0005-0000-0000-000091010000}"/>
    <cellStyle name="Normal 14 2 2 4 6" xfId="17048" xr:uid="{00000000-0005-0000-0000-000092010000}"/>
    <cellStyle name="Normal 14 2 2 4 7" xfId="18952" xr:uid="{00000000-0005-0000-0000-000093010000}"/>
    <cellStyle name="Normal 14 2 2 4_5h_Finance" xfId="4256" xr:uid="{00000000-0005-0000-0000-000094010000}"/>
    <cellStyle name="Normal 14 2 2 5" xfId="2081" xr:uid="{00000000-0005-0000-0000-000095010000}"/>
    <cellStyle name="Normal 14 2 2 5 2" xfId="3985" xr:uid="{00000000-0005-0000-0000-000096010000}"/>
    <cellStyle name="Normal 14 2 2 5 2 2" xfId="12152" xr:uid="{00000000-0005-0000-0000-000097010000}"/>
    <cellStyle name="Normal 14 2 2 5 2_5h_Finance" xfId="4259" xr:uid="{00000000-0005-0000-0000-000098010000}"/>
    <cellStyle name="Normal 14 2 2 5 3" xfId="10248" xr:uid="{00000000-0005-0000-0000-000099010000}"/>
    <cellStyle name="Normal 14 2 2 5 4" xfId="14274" xr:uid="{00000000-0005-0000-0000-00009A010000}"/>
    <cellStyle name="Normal 14 2 2 5 5" xfId="16114" xr:uid="{00000000-0005-0000-0000-00009B010000}"/>
    <cellStyle name="Normal 14 2 2 5 6" xfId="17864" xr:uid="{00000000-0005-0000-0000-00009C010000}"/>
    <cellStyle name="Normal 14 2 2 5 7" xfId="19768" xr:uid="{00000000-0005-0000-0000-00009D010000}"/>
    <cellStyle name="Normal 14 2 2 5_5h_Finance" xfId="4258" xr:uid="{00000000-0005-0000-0000-00009E010000}"/>
    <cellStyle name="Normal 14 2 2 6" xfId="2353" xr:uid="{00000000-0005-0000-0000-00009F010000}"/>
    <cellStyle name="Normal 14 2 2 6 2" xfId="10520" xr:uid="{00000000-0005-0000-0000-0000A0010000}"/>
    <cellStyle name="Normal 14 2 2 6_5h_Finance" xfId="4260" xr:uid="{00000000-0005-0000-0000-0000A1010000}"/>
    <cellStyle name="Normal 14 2 2 7" xfId="8616" xr:uid="{00000000-0005-0000-0000-0000A2010000}"/>
    <cellStyle name="Normal 14 2 2 8" xfId="12573" xr:uid="{00000000-0005-0000-0000-0000A3010000}"/>
    <cellStyle name="Normal 14 2 2 9" xfId="14459" xr:uid="{00000000-0005-0000-0000-0000A4010000}"/>
    <cellStyle name="Normal 14 2 2_5h_Finance" xfId="4247" xr:uid="{00000000-0005-0000-0000-0000A5010000}"/>
    <cellStyle name="Normal 14 2 3" xfId="578" xr:uid="{00000000-0005-0000-0000-0000A6010000}"/>
    <cellStyle name="Normal 14 2 3 2" xfId="1400" xr:uid="{00000000-0005-0000-0000-0000A7010000}"/>
    <cellStyle name="Normal 14 2 3 2 2" xfId="3305" xr:uid="{00000000-0005-0000-0000-0000A8010000}"/>
    <cellStyle name="Normal 14 2 3 2 2 2" xfId="11472" xr:uid="{00000000-0005-0000-0000-0000A9010000}"/>
    <cellStyle name="Normal 14 2 3 2 2_5h_Finance" xfId="4263" xr:uid="{00000000-0005-0000-0000-0000AA010000}"/>
    <cellStyle name="Normal 14 2 3 2 3" xfId="9568" xr:uid="{00000000-0005-0000-0000-0000AB010000}"/>
    <cellStyle name="Normal 14 2 3 2 4" xfId="13594" xr:uid="{00000000-0005-0000-0000-0000AC010000}"/>
    <cellStyle name="Normal 14 2 3 2 5" xfId="15433" xr:uid="{00000000-0005-0000-0000-0000AD010000}"/>
    <cellStyle name="Normal 14 2 3 2 6" xfId="17184" xr:uid="{00000000-0005-0000-0000-0000AE010000}"/>
    <cellStyle name="Normal 14 2 3 2 7" xfId="19088" xr:uid="{00000000-0005-0000-0000-0000AF010000}"/>
    <cellStyle name="Normal 14 2 3 2_5h_Finance" xfId="4262" xr:uid="{00000000-0005-0000-0000-0000B0010000}"/>
    <cellStyle name="Normal 14 2 3 3" xfId="2489" xr:uid="{00000000-0005-0000-0000-0000B1010000}"/>
    <cellStyle name="Normal 14 2 3 3 2" xfId="10656" xr:uid="{00000000-0005-0000-0000-0000B2010000}"/>
    <cellStyle name="Normal 14 2 3 3_5h_Finance" xfId="4264" xr:uid="{00000000-0005-0000-0000-0000B3010000}"/>
    <cellStyle name="Normal 14 2 3 4" xfId="8752" xr:uid="{00000000-0005-0000-0000-0000B4010000}"/>
    <cellStyle name="Normal 14 2 3 5" xfId="12775" xr:uid="{00000000-0005-0000-0000-0000B5010000}"/>
    <cellStyle name="Normal 14 2 3 6" xfId="14613" xr:uid="{00000000-0005-0000-0000-0000B6010000}"/>
    <cellStyle name="Normal 14 2 3 7" xfId="16368" xr:uid="{00000000-0005-0000-0000-0000B7010000}"/>
    <cellStyle name="Normal 14 2 3 8" xfId="18272" xr:uid="{00000000-0005-0000-0000-0000B8010000}"/>
    <cellStyle name="Normal 14 2 3_5h_Finance" xfId="4261" xr:uid="{00000000-0005-0000-0000-0000B9010000}"/>
    <cellStyle name="Normal 14 2 4" xfId="850" xr:uid="{00000000-0005-0000-0000-0000BA010000}"/>
    <cellStyle name="Normal 14 2 4 2" xfId="1672" xr:uid="{00000000-0005-0000-0000-0000BB010000}"/>
    <cellStyle name="Normal 14 2 4 2 2" xfId="3577" xr:uid="{00000000-0005-0000-0000-0000BC010000}"/>
    <cellStyle name="Normal 14 2 4 2 2 2" xfId="11744" xr:uid="{00000000-0005-0000-0000-0000BD010000}"/>
    <cellStyle name="Normal 14 2 4 2 2_5h_Finance" xfId="4267" xr:uid="{00000000-0005-0000-0000-0000BE010000}"/>
    <cellStyle name="Normal 14 2 4 2 3" xfId="9840" xr:uid="{00000000-0005-0000-0000-0000BF010000}"/>
    <cellStyle name="Normal 14 2 4 2 4" xfId="13866" xr:uid="{00000000-0005-0000-0000-0000C0010000}"/>
    <cellStyle name="Normal 14 2 4 2 5" xfId="15705" xr:uid="{00000000-0005-0000-0000-0000C1010000}"/>
    <cellStyle name="Normal 14 2 4 2 6" xfId="17456" xr:uid="{00000000-0005-0000-0000-0000C2010000}"/>
    <cellStyle name="Normal 14 2 4 2 7" xfId="19360" xr:uid="{00000000-0005-0000-0000-0000C3010000}"/>
    <cellStyle name="Normal 14 2 4 2_5h_Finance" xfId="4266" xr:uid="{00000000-0005-0000-0000-0000C4010000}"/>
    <cellStyle name="Normal 14 2 4 3" xfId="2761" xr:uid="{00000000-0005-0000-0000-0000C5010000}"/>
    <cellStyle name="Normal 14 2 4 3 2" xfId="10928" xr:uid="{00000000-0005-0000-0000-0000C6010000}"/>
    <cellStyle name="Normal 14 2 4 3_5h_Finance" xfId="4268" xr:uid="{00000000-0005-0000-0000-0000C7010000}"/>
    <cellStyle name="Normal 14 2 4 4" xfId="9024" xr:uid="{00000000-0005-0000-0000-0000C8010000}"/>
    <cellStyle name="Normal 14 2 4 5" xfId="13047" xr:uid="{00000000-0005-0000-0000-0000C9010000}"/>
    <cellStyle name="Normal 14 2 4 6" xfId="14885" xr:uid="{00000000-0005-0000-0000-0000CA010000}"/>
    <cellStyle name="Normal 14 2 4 7" xfId="16640" xr:uid="{00000000-0005-0000-0000-0000CB010000}"/>
    <cellStyle name="Normal 14 2 4 8" xfId="18544" xr:uid="{00000000-0005-0000-0000-0000CC010000}"/>
    <cellStyle name="Normal 14 2 4_5h_Finance" xfId="4265" xr:uid="{00000000-0005-0000-0000-0000CD010000}"/>
    <cellStyle name="Normal 14 2 5" xfId="1122" xr:uid="{00000000-0005-0000-0000-0000CE010000}"/>
    <cellStyle name="Normal 14 2 5 2" xfId="3033" xr:uid="{00000000-0005-0000-0000-0000CF010000}"/>
    <cellStyle name="Normal 14 2 5 2 2" xfId="11200" xr:uid="{00000000-0005-0000-0000-0000D0010000}"/>
    <cellStyle name="Normal 14 2 5 2_5h_Finance" xfId="4270" xr:uid="{00000000-0005-0000-0000-0000D1010000}"/>
    <cellStyle name="Normal 14 2 5 3" xfId="9296" xr:uid="{00000000-0005-0000-0000-0000D2010000}"/>
    <cellStyle name="Normal 14 2 5 4" xfId="13319" xr:uid="{00000000-0005-0000-0000-0000D3010000}"/>
    <cellStyle name="Normal 14 2 5 5" xfId="15157" xr:uid="{00000000-0005-0000-0000-0000D4010000}"/>
    <cellStyle name="Normal 14 2 5 6" xfId="16912" xr:uid="{00000000-0005-0000-0000-0000D5010000}"/>
    <cellStyle name="Normal 14 2 5 7" xfId="18816" xr:uid="{00000000-0005-0000-0000-0000D6010000}"/>
    <cellStyle name="Normal 14 2 5_5h_Finance" xfId="4269" xr:uid="{00000000-0005-0000-0000-0000D7010000}"/>
    <cellStyle name="Normal 14 2 6" xfId="1945" xr:uid="{00000000-0005-0000-0000-0000D8010000}"/>
    <cellStyle name="Normal 14 2 6 2" xfId="3849" xr:uid="{00000000-0005-0000-0000-0000D9010000}"/>
    <cellStyle name="Normal 14 2 6 2 2" xfId="12016" xr:uid="{00000000-0005-0000-0000-0000DA010000}"/>
    <cellStyle name="Normal 14 2 6 2_5h_Finance" xfId="4272" xr:uid="{00000000-0005-0000-0000-0000DB010000}"/>
    <cellStyle name="Normal 14 2 6 3" xfId="10112" xr:uid="{00000000-0005-0000-0000-0000DC010000}"/>
    <cellStyle name="Normal 14 2 6 4" xfId="14138" xr:uid="{00000000-0005-0000-0000-0000DD010000}"/>
    <cellStyle name="Normal 14 2 6 5" xfId="15978" xr:uid="{00000000-0005-0000-0000-0000DE010000}"/>
    <cellStyle name="Normal 14 2 6 6" xfId="17728" xr:uid="{00000000-0005-0000-0000-0000DF010000}"/>
    <cellStyle name="Normal 14 2 6 7" xfId="19632" xr:uid="{00000000-0005-0000-0000-0000E0010000}"/>
    <cellStyle name="Normal 14 2 6_5h_Finance" xfId="4271" xr:uid="{00000000-0005-0000-0000-0000E1010000}"/>
    <cellStyle name="Normal 14 2 7" xfId="229" xr:uid="{00000000-0005-0000-0000-0000E2010000}"/>
    <cellStyle name="Normal 14 2 7 2" xfId="8480" xr:uid="{00000000-0005-0000-0000-0000E3010000}"/>
    <cellStyle name="Normal 14 2 7_5h_Finance" xfId="4273" xr:uid="{00000000-0005-0000-0000-0000E4010000}"/>
    <cellStyle name="Normal 14 2 8" xfId="2217" xr:uid="{00000000-0005-0000-0000-0000E5010000}"/>
    <cellStyle name="Normal 14 2 8 2" xfId="10384" xr:uid="{00000000-0005-0000-0000-0000E6010000}"/>
    <cellStyle name="Normal 14 2 8_5h_Finance" xfId="4274" xr:uid="{00000000-0005-0000-0000-0000E7010000}"/>
    <cellStyle name="Normal 14 2 9" xfId="4121" xr:uid="{00000000-0005-0000-0000-0000E8010000}"/>
    <cellStyle name="Normal 14 2 9 2" xfId="12288" xr:uid="{00000000-0005-0000-0000-0000E9010000}"/>
    <cellStyle name="Normal 14 2 9_5h_Finance" xfId="4275" xr:uid="{00000000-0005-0000-0000-0000EA010000}"/>
    <cellStyle name="Normal 14 2_5h_Finance" xfId="4246" xr:uid="{00000000-0005-0000-0000-0000EB010000}"/>
    <cellStyle name="Normal 14 3" xfId="297" xr:uid="{00000000-0005-0000-0000-0000EC010000}"/>
    <cellStyle name="Normal 14 3 10" xfId="14535" xr:uid="{00000000-0005-0000-0000-0000ED010000}"/>
    <cellStyle name="Normal 14 3 11" xfId="18068" xr:uid="{00000000-0005-0000-0000-0000EE010000}"/>
    <cellStyle name="Normal 14 3 2" xfId="646" xr:uid="{00000000-0005-0000-0000-0000EF010000}"/>
    <cellStyle name="Normal 14 3 2 2" xfId="1468" xr:uid="{00000000-0005-0000-0000-0000F0010000}"/>
    <cellStyle name="Normal 14 3 2 2 2" xfId="3373" xr:uid="{00000000-0005-0000-0000-0000F1010000}"/>
    <cellStyle name="Normal 14 3 2 2 2 2" xfId="11540" xr:uid="{00000000-0005-0000-0000-0000F2010000}"/>
    <cellStyle name="Normal 14 3 2 2 2_5h_Finance" xfId="4279" xr:uid="{00000000-0005-0000-0000-0000F3010000}"/>
    <cellStyle name="Normal 14 3 2 2 3" xfId="9636" xr:uid="{00000000-0005-0000-0000-0000F4010000}"/>
    <cellStyle name="Normal 14 3 2 2 4" xfId="13662" xr:uid="{00000000-0005-0000-0000-0000F5010000}"/>
    <cellStyle name="Normal 14 3 2 2 5" xfId="15501" xr:uid="{00000000-0005-0000-0000-0000F6010000}"/>
    <cellStyle name="Normal 14 3 2 2 6" xfId="17252" xr:uid="{00000000-0005-0000-0000-0000F7010000}"/>
    <cellStyle name="Normal 14 3 2 2 7" xfId="19156" xr:uid="{00000000-0005-0000-0000-0000F8010000}"/>
    <cellStyle name="Normal 14 3 2 2_5h_Finance" xfId="4278" xr:uid="{00000000-0005-0000-0000-0000F9010000}"/>
    <cellStyle name="Normal 14 3 2 3" xfId="2557" xr:uid="{00000000-0005-0000-0000-0000FA010000}"/>
    <cellStyle name="Normal 14 3 2 3 2" xfId="10724" xr:uid="{00000000-0005-0000-0000-0000FB010000}"/>
    <cellStyle name="Normal 14 3 2 3_5h_Finance" xfId="4280" xr:uid="{00000000-0005-0000-0000-0000FC010000}"/>
    <cellStyle name="Normal 14 3 2 4" xfId="8820" xr:uid="{00000000-0005-0000-0000-0000FD010000}"/>
    <cellStyle name="Normal 14 3 2 5" xfId="12843" xr:uid="{00000000-0005-0000-0000-0000FE010000}"/>
    <cellStyle name="Normal 14 3 2 6" xfId="14681" xr:uid="{00000000-0005-0000-0000-0000FF010000}"/>
    <cellStyle name="Normal 14 3 2 7" xfId="16436" xr:uid="{00000000-0005-0000-0000-000000020000}"/>
    <cellStyle name="Normal 14 3 2 8" xfId="18340" xr:uid="{00000000-0005-0000-0000-000001020000}"/>
    <cellStyle name="Normal 14 3 2_5h_Finance" xfId="4277" xr:uid="{00000000-0005-0000-0000-000002020000}"/>
    <cellStyle name="Normal 14 3 3" xfId="918" xr:uid="{00000000-0005-0000-0000-000003020000}"/>
    <cellStyle name="Normal 14 3 3 2" xfId="1740" xr:uid="{00000000-0005-0000-0000-000004020000}"/>
    <cellStyle name="Normal 14 3 3 2 2" xfId="3645" xr:uid="{00000000-0005-0000-0000-000005020000}"/>
    <cellStyle name="Normal 14 3 3 2 2 2" xfId="11812" xr:uid="{00000000-0005-0000-0000-000006020000}"/>
    <cellStyle name="Normal 14 3 3 2 2_5h_Finance" xfId="4283" xr:uid="{00000000-0005-0000-0000-000007020000}"/>
    <cellStyle name="Normal 14 3 3 2 3" xfId="9908" xr:uid="{00000000-0005-0000-0000-000008020000}"/>
    <cellStyle name="Normal 14 3 3 2 4" xfId="13934" xr:uid="{00000000-0005-0000-0000-000009020000}"/>
    <cellStyle name="Normal 14 3 3 2 5" xfId="15773" xr:uid="{00000000-0005-0000-0000-00000A020000}"/>
    <cellStyle name="Normal 14 3 3 2 6" xfId="17524" xr:uid="{00000000-0005-0000-0000-00000B020000}"/>
    <cellStyle name="Normal 14 3 3 2 7" xfId="19428" xr:uid="{00000000-0005-0000-0000-00000C020000}"/>
    <cellStyle name="Normal 14 3 3 2_5h_Finance" xfId="4282" xr:uid="{00000000-0005-0000-0000-00000D020000}"/>
    <cellStyle name="Normal 14 3 3 3" xfId="2829" xr:uid="{00000000-0005-0000-0000-00000E020000}"/>
    <cellStyle name="Normal 14 3 3 3 2" xfId="10996" xr:uid="{00000000-0005-0000-0000-00000F020000}"/>
    <cellStyle name="Normal 14 3 3 3_5h_Finance" xfId="4284" xr:uid="{00000000-0005-0000-0000-000010020000}"/>
    <cellStyle name="Normal 14 3 3 4" xfId="9092" xr:uid="{00000000-0005-0000-0000-000011020000}"/>
    <cellStyle name="Normal 14 3 3 5" xfId="13115" xr:uid="{00000000-0005-0000-0000-000012020000}"/>
    <cellStyle name="Normal 14 3 3 6" xfId="14953" xr:uid="{00000000-0005-0000-0000-000013020000}"/>
    <cellStyle name="Normal 14 3 3 7" xfId="16708" xr:uid="{00000000-0005-0000-0000-000014020000}"/>
    <cellStyle name="Normal 14 3 3 8" xfId="18612" xr:uid="{00000000-0005-0000-0000-000015020000}"/>
    <cellStyle name="Normal 14 3 3_5h_Finance" xfId="4281" xr:uid="{00000000-0005-0000-0000-000016020000}"/>
    <cellStyle name="Normal 14 3 4" xfId="1190" xr:uid="{00000000-0005-0000-0000-000017020000}"/>
    <cellStyle name="Normal 14 3 4 2" xfId="3101" xr:uid="{00000000-0005-0000-0000-000018020000}"/>
    <cellStyle name="Normal 14 3 4 2 2" xfId="11268" xr:uid="{00000000-0005-0000-0000-000019020000}"/>
    <cellStyle name="Normal 14 3 4 2_5h_Finance" xfId="4286" xr:uid="{00000000-0005-0000-0000-00001A020000}"/>
    <cellStyle name="Normal 14 3 4 3" xfId="9364" xr:uid="{00000000-0005-0000-0000-00001B020000}"/>
    <cellStyle name="Normal 14 3 4 4" xfId="13387" xr:uid="{00000000-0005-0000-0000-00001C020000}"/>
    <cellStyle name="Normal 14 3 4 5" xfId="15225" xr:uid="{00000000-0005-0000-0000-00001D020000}"/>
    <cellStyle name="Normal 14 3 4 6" xfId="16980" xr:uid="{00000000-0005-0000-0000-00001E020000}"/>
    <cellStyle name="Normal 14 3 4 7" xfId="18884" xr:uid="{00000000-0005-0000-0000-00001F020000}"/>
    <cellStyle name="Normal 14 3 4_5h_Finance" xfId="4285" xr:uid="{00000000-0005-0000-0000-000020020000}"/>
    <cellStyle name="Normal 14 3 5" xfId="2013" xr:uid="{00000000-0005-0000-0000-000021020000}"/>
    <cellStyle name="Normal 14 3 5 2" xfId="3917" xr:uid="{00000000-0005-0000-0000-000022020000}"/>
    <cellStyle name="Normal 14 3 5 2 2" xfId="12084" xr:uid="{00000000-0005-0000-0000-000023020000}"/>
    <cellStyle name="Normal 14 3 5 2_5h_Finance" xfId="4288" xr:uid="{00000000-0005-0000-0000-000024020000}"/>
    <cellStyle name="Normal 14 3 5 3" xfId="10180" xr:uid="{00000000-0005-0000-0000-000025020000}"/>
    <cellStyle name="Normal 14 3 5 4" xfId="14206" xr:uid="{00000000-0005-0000-0000-000026020000}"/>
    <cellStyle name="Normal 14 3 5 5" xfId="16046" xr:uid="{00000000-0005-0000-0000-000027020000}"/>
    <cellStyle name="Normal 14 3 5 6" xfId="17796" xr:uid="{00000000-0005-0000-0000-000028020000}"/>
    <cellStyle name="Normal 14 3 5 7" xfId="19700" xr:uid="{00000000-0005-0000-0000-000029020000}"/>
    <cellStyle name="Normal 14 3 5_5h_Finance" xfId="4287" xr:uid="{00000000-0005-0000-0000-00002A020000}"/>
    <cellStyle name="Normal 14 3 6" xfId="2285" xr:uid="{00000000-0005-0000-0000-00002B020000}"/>
    <cellStyle name="Normal 14 3 6 2" xfId="10452" xr:uid="{00000000-0005-0000-0000-00002C020000}"/>
    <cellStyle name="Normal 14 3 6_5h_Finance" xfId="4289" xr:uid="{00000000-0005-0000-0000-00002D020000}"/>
    <cellStyle name="Normal 14 3 7" xfId="8548" xr:uid="{00000000-0005-0000-0000-00002E020000}"/>
    <cellStyle name="Normal 14 3 8" xfId="12505" xr:uid="{00000000-0005-0000-0000-00002F020000}"/>
    <cellStyle name="Normal 14 3 9" xfId="14391" xr:uid="{00000000-0005-0000-0000-000030020000}"/>
    <cellStyle name="Normal 14 3_5h_Finance" xfId="4276" xr:uid="{00000000-0005-0000-0000-000031020000}"/>
    <cellStyle name="Normal 14 4" xfId="510" xr:uid="{00000000-0005-0000-0000-000032020000}"/>
    <cellStyle name="Normal 14 4 2" xfId="1332" xr:uid="{00000000-0005-0000-0000-000033020000}"/>
    <cellStyle name="Normal 14 4 2 2" xfId="3237" xr:uid="{00000000-0005-0000-0000-000034020000}"/>
    <cellStyle name="Normal 14 4 2 2 2" xfId="11404" xr:uid="{00000000-0005-0000-0000-000035020000}"/>
    <cellStyle name="Normal 14 4 2 2_5h_Finance" xfId="4292" xr:uid="{00000000-0005-0000-0000-000036020000}"/>
    <cellStyle name="Normal 14 4 2 3" xfId="9500" xr:uid="{00000000-0005-0000-0000-000037020000}"/>
    <cellStyle name="Normal 14 4 2 4" xfId="13526" xr:uid="{00000000-0005-0000-0000-000038020000}"/>
    <cellStyle name="Normal 14 4 2 5" xfId="15365" xr:uid="{00000000-0005-0000-0000-000039020000}"/>
    <cellStyle name="Normal 14 4 2 6" xfId="17116" xr:uid="{00000000-0005-0000-0000-00003A020000}"/>
    <cellStyle name="Normal 14 4 2 7" xfId="19020" xr:uid="{00000000-0005-0000-0000-00003B020000}"/>
    <cellStyle name="Normal 14 4 2_5h_Finance" xfId="4291" xr:uid="{00000000-0005-0000-0000-00003C020000}"/>
    <cellStyle name="Normal 14 4 3" xfId="2421" xr:uid="{00000000-0005-0000-0000-00003D020000}"/>
    <cellStyle name="Normal 14 4 3 2" xfId="10588" xr:uid="{00000000-0005-0000-0000-00003E020000}"/>
    <cellStyle name="Normal 14 4 3_5h_Finance" xfId="4293" xr:uid="{00000000-0005-0000-0000-00003F020000}"/>
    <cellStyle name="Normal 14 4 4" xfId="8684" xr:uid="{00000000-0005-0000-0000-000040020000}"/>
    <cellStyle name="Normal 14 4 5" xfId="12707" xr:uid="{00000000-0005-0000-0000-000041020000}"/>
    <cellStyle name="Normal 14 4 6" xfId="14545" xr:uid="{00000000-0005-0000-0000-000042020000}"/>
    <cellStyle name="Normal 14 4 7" xfId="16300" xr:uid="{00000000-0005-0000-0000-000043020000}"/>
    <cellStyle name="Normal 14 4 8" xfId="18204" xr:uid="{00000000-0005-0000-0000-000044020000}"/>
    <cellStyle name="Normal 14 4_5h_Finance" xfId="4290" xr:uid="{00000000-0005-0000-0000-000045020000}"/>
    <cellStyle name="Normal 14 5" xfId="782" xr:uid="{00000000-0005-0000-0000-000046020000}"/>
    <cellStyle name="Normal 14 5 2" xfId="1604" xr:uid="{00000000-0005-0000-0000-000047020000}"/>
    <cellStyle name="Normal 14 5 2 2" xfId="3509" xr:uid="{00000000-0005-0000-0000-000048020000}"/>
    <cellStyle name="Normal 14 5 2 2 2" xfId="11676" xr:uid="{00000000-0005-0000-0000-000049020000}"/>
    <cellStyle name="Normal 14 5 2 2_5h_Finance" xfId="4296" xr:uid="{00000000-0005-0000-0000-00004A020000}"/>
    <cellStyle name="Normal 14 5 2 3" xfId="9772" xr:uid="{00000000-0005-0000-0000-00004B020000}"/>
    <cellStyle name="Normal 14 5 2 4" xfId="13798" xr:uid="{00000000-0005-0000-0000-00004C020000}"/>
    <cellStyle name="Normal 14 5 2 5" xfId="15637" xr:uid="{00000000-0005-0000-0000-00004D020000}"/>
    <cellStyle name="Normal 14 5 2 6" xfId="17388" xr:uid="{00000000-0005-0000-0000-00004E020000}"/>
    <cellStyle name="Normal 14 5 2 7" xfId="19292" xr:uid="{00000000-0005-0000-0000-00004F020000}"/>
    <cellStyle name="Normal 14 5 2_5h_Finance" xfId="4295" xr:uid="{00000000-0005-0000-0000-000050020000}"/>
    <cellStyle name="Normal 14 5 3" xfId="2693" xr:uid="{00000000-0005-0000-0000-000051020000}"/>
    <cellStyle name="Normal 14 5 3 2" xfId="10860" xr:uid="{00000000-0005-0000-0000-000052020000}"/>
    <cellStyle name="Normal 14 5 3_5h_Finance" xfId="4297" xr:uid="{00000000-0005-0000-0000-000053020000}"/>
    <cellStyle name="Normal 14 5 4" xfId="8956" xr:uid="{00000000-0005-0000-0000-000054020000}"/>
    <cellStyle name="Normal 14 5 5" xfId="12979" xr:uid="{00000000-0005-0000-0000-000055020000}"/>
    <cellStyle name="Normal 14 5 6" xfId="14817" xr:uid="{00000000-0005-0000-0000-000056020000}"/>
    <cellStyle name="Normal 14 5 7" xfId="16572" xr:uid="{00000000-0005-0000-0000-000057020000}"/>
    <cellStyle name="Normal 14 5 8" xfId="18476" xr:uid="{00000000-0005-0000-0000-000058020000}"/>
    <cellStyle name="Normal 14 5_5h_Finance" xfId="4294" xr:uid="{00000000-0005-0000-0000-000059020000}"/>
    <cellStyle name="Normal 14 6" xfId="1054" xr:uid="{00000000-0005-0000-0000-00005A020000}"/>
    <cellStyle name="Normal 14 6 2" xfId="2965" xr:uid="{00000000-0005-0000-0000-00005B020000}"/>
    <cellStyle name="Normal 14 6 2 2" xfId="11132" xr:uid="{00000000-0005-0000-0000-00005C020000}"/>
    <cellStyle name="Normal 14 6 2_5h_Finance" xfId="4299" xr:uid="{00000000-0005-0000-0000-00005D020000}"/>
    <cellStyle name="Normal 14 6 3" xfId="9228" xr:uid="{00000000-0005-0000-0000-00005E020000}"/>
    <cellStyle name="Normal 14 6 4" xfId="13251" xr:uid="{00000000-0005-0000-0000-00005F020000}"/>
    <cellStyle name="Normal 14 6 5" xfId="15089" xr:uid="{00000000-0005-0000-0000-000060020000}"/>
    <cellStyle name="Normal 14 6 6" xfId="16844" xr:uid="{00000000-0005-0000-0000-000061020000}"/>
    <cellStyle name="Normal 14 6 7" xfId="18748" xr:uid="{00000000-0005-0000-0000-000062020000}"/>
    <cellStyle name="Normal 14 6_5h_Finance" xfId="4298" xr:uid="{00000000-0005-0000-0000-000063020000}"/>
    <cellStyle name="Normal 14 7" xfId="1877" xr:uid="{00000000-0005-0000-0000-000064020000}"/>
    <cellStyle name="Normal 14 7 2" xfId="3781" xr:uid="{00000000-0005-0000-0000-000065020000}"/>
    <cellStyle name="Normal 14 7 2 2" xfId="11948" xr:uid="{00000000-0005-0000-0000-000066020000}"/>
    <cellStyle name="Normal 14 7 2_5h_Finance" xfId="4301" xr:uid="{00000000-0005-0000-0000-000067020000}"/>
    <cellStyle name="Normal 14 7 3" xfId="10044" xr:uid="{00000000-0005-0000-0000-000068020000}"/>
    <cellStyle name="Normal 14 7 4" xfId="14070" xr:uid="{00000000-0005-0000-0000-000069020000}"/>
    <cellStyle name="Normal 14 7 5" xfId="15910" xr:uid="{00000000-0005-0000-0000-00006A020000}"/>
    <cellStyle name="Normal 14 7 6" xfId="17660" xr:uid="{00000000-0005-0000-0000-00006B020000}"/>
    <cellStyle name="Normal 14 7 7" xfId="19564" xr:uid="{00000000-0005-0000-0000-00006C020000}"/>
    <cellStyle name="Normal 14 7_5h_Finance" xfId="4300" xr:uid="{00000000-0005-0000-0000-00006D020000}"/>
    <cellStyle name="Normal 14 8" xfId="161" xr:uid="{00000000-0005-0000-0000-00006E020000}"/>
    <cellStyle name="Normal 14 8 2" xfId="8412" xr:uid="{00000000-0005-0000-0000-00006F020000}"/>
    <cellStyle name="Normal 14 8_5h_Finance" xfId="4302" xr:uid="{00000000-0005-0000-0000-000070020000}"/>
    <cellStyle name="Normal 14 9" xfId="2149" xr:uid="{00000000-0005-0000-0000-000071020000}"/>
    <cellStyle name="Normal 14 9 2" xfId="10316" xr:uid="{00000000-0005-0000-0000-000072020000}"/>
    <cellStyle name="Normal 14 9_5h_Finance" xfId="4303" xr:uid="{00000000-0005-0000-0000-000073020000}"/>
    <cellStyle name="Normal 14_5h_Finance" xfId="4244" xr:uid="{00000000-0005-0000-0000-000074020000}"/>
    <cellStyle name="Normal 140" xfId="486" xr:uid="{00000000-0005-0000-0000-000075020000}"/>
    <cellStyle name="Normal 141" xfId="487" xr:uid="{00000000-0005-0000-0000-000076020000}"/>
    <cellStyle name="Normal 142" xfId="488" xr:uid="{00000000-0005-0000-0000-000077020000}"/>
    <cellStyle name="Normal 143" xfId="489" xr:uid="{00000000-0005-0000-0000-000078020000}"/>
    <cellStyle name="Normal 144" xfId="490" xr:uid="{00000000-0005-0000-0000-000079020000}"/>
    <cellStyle name="Normal 145" xfId="491" xr:uid="{00000000-0005-0000-0000-00007A020000}"/>
    <cellStyle name="Normal 146" xfId="492" xr:uid="{00000000-0005-0000-0000-00007B020000}"/>
    <cellStyle name="Normal 147" xfId="493" xr:uid="{00000000-0005-0000-0000-00007C020000}"/>
    <cellStyle name="Normal 148" xfId="494" xr:uid="{00000000-0005-0000-0000-00007D020000}"/>
    <cellStyle name="Normal 149" xfId="495" xr:uid="{00000000-0005-0000-0000-00007E020000}"/>
    <cellStyle name="Normal 15" xfId="17" xr:uid="{00000000-0005-0000-0000-00007F020000}"/>
    <cellStyle name="Normal 15 10" xfId="4051" xr:uid="{00000000-0005-0000-0000-000080020000}"/>
    <cellStyle name="Normal 15 10 2" xfId="12218" xr:uid="{00000000-0005-0000-0000-000081020000}"/>
    <cellStyle name="Normal 15 10_5h_Finance" xfId="4305" xr:uid="{00000000-0005-0000-0000-000082020000}"/>
    <cellStyle name="Normal 15 11" xfId="8274" xr:uid="{00000000-0005-0000-0000-000083020000}"/>
    <cellStyle name="Normal 15 12" xfId="12364" xr:uid="{00000000-0005-0000-0000-000084020000}"/>
    <cellStyle name="Normal 15 13" xfId="12642" xr:uid="{00000000-0005-0000-0000-000085020000}"/>
    <cellStyle name="Normal 15 14" xfId="14527" xr:uid="{00000000-0005-0000-0000-000086020000}"/>
    <cellStyle name="Normal 15 15" xfId="17930" xr:uid="{00000000-0005-0000-0000-000087020000}"/>
    <cellStyle name="Normal 15 2" xfId="89" xr:uid="{00000000-0005-0000-0000-000088020000}"/>
    <cellStyle name="Normal 15 2 10" xfId="8342" xr:uid="{00000000-0005-0000-0000-000089020000}"/>
    <cellStyle name="Normal 15 2 11" xfId="12434" xr:uid="{00000000-0005-0000-0000-00008A020000}"/>
    <cellStyle name="Normal 15 2 12" xfId="17998" xr:uid="{00000000-0005-0000-0000-00008B020000}"/>
    <cellStyle name="Normal 15 2 2" xfId="363" xr:uid="{00000000-0005-0000-0000-00008C020000}"/>
    <cellStyle name="Normal 15 2 2 10" xfId="16230" xr:uid="{00000000-0005-0000-0000-00008D020000}"/>
    <cellStyle name="Normal 15 2 2 11" xfId="18134" xr:uid="{00000000-0005-0000-0000-00008E020000}"/>
    <cellStyle name="Normal 15 2 2 2" xfId="712" xr:uid="{00000000-0005-0000-0000-00008F020000}"/>
    <cellStyle name="Normal 15 2 2 2 2" xfId="1534" xr:uid="{00000000-0005-0000-0000-000090020000}"/>
    <cellStyle name="Normal 15 2 2 2 2 2" xfId="3439" xr:uid="{00000000-0005-0000-0000-000091020000}"/>
    <cellStyle name="Normal 15 2 2 2 2 2 2" xfId="11606" xr:uid="{00000000-0005-0000-0000-000092020000}"/>
    <cellStyle name="Normal 15 2 2 2 2 2_5h_Finance" xfId="4310" xr:uid="{00000000-0005-0000-0000-000093020000}"/>
    <cellStyle name="Normal 15 2 2 2 2 3" xfId="9702" xr:uid="{00000000-0005-0000-0000-000094020000}"/>
    <cellStyle name="Normal 15 2 2 2 2 4" xfId="13728" xr:uid="{00000000-0005-0000-0000-000095020000}"/>
    <cellStyle name="Normal 15 2 2 2 2 5" xfId="15567" xr:uid="{00000000-0005-0000-0000-000096020000}"/>
    <cellStyle name="Normal 15 2 2 2 2 6" xfId="17318" xr:uid="{00000000-0005-0000-0000-000097020000}"/>
    <cellStyle name="Normal 15 2 2 2 2 7" xfId="19222" xr:uid="{00000000-0005-0000-0000-000098020000}"/>
    <cellStyle name="Normal 15 2 2 2 2_5h_Finance" xfId="4309" xr:uid="{00000000-0005-0000-0000-000099020000}"/>
    <cellStyle name="Normal 15 2 2 2 3" xfId="2623" xr:uid="{00000000-0005-0000-0000-00009A020000}"/>
    <cellStyle name="Normal 15 2 2 2 3 2" xfId="10790" xr:uid="{00000000-0005-0000-0000-00009B020000}"/>
    <cellStyle name="Normal 15 2 2 2 3_5h_Finance" xfId="4311" xr:uid="{00000000-0005-0000-0000-00009C020000}"/>
    <cellStyle name="Normal 15 2 2 2 4" xfId="8886" xr:uid="{00000000-0005-0000-0000-00009D020000}"/>
    <cellStyle name="Normal 15 2 2 2 5" xfId="12909" xr:uid="{00000000-0005-0000-0000-00009E020000}"/>
    <cellStyle name="Normal 15 2 2 2 6" xfId="14747" xr:uid="{00000000-0005-0000-0000-00009F020000}"/>
    <cellStyle name="Normal 15 2 2 2 7" xfId="16502" xr:uid="{00000000-0005-0000-0000-0000A0020000}"/>
    <cellStyle name="Normal 15 2 2 2 8" xfId="18406" xr:uid="{00000000-0005-0000-0000-0000A1020000}"/>
    <cellStyle name="Normal 15 2 2 2_5h_Finance" xfId="4308" xr:uid="{00000000-0005-0000-0000-0000A2020000}"/>
    <cellStyle name="Normal 15 2 2 3" xfId="984" xr:uid="{00000000-0005-0000-0000-0000A3020000}"/>
    <cellStyle name="Normal 15 2 2 3 2" xfId="1806" xr:uid="{00000000-0005-0000-0000-0000A4020000}"/>
    <cellStyle name="Normal 15 2 2 3 2 2" xfId="3711" xr:uid="{00000000-0005-0000-0000-0000A5020000}"/>
    <cellStyle name="Normal 15 2 2 3 2 2 2" xfId="11878" xr:uid="{00000000-0005-0000-0000-0000A6020000}"/>
    <cellStyle name="Normal 15 2 2 3 2 2_5h_Finance" xfId="4314" xr:uid="{00000000-0005-0000-0000-0000A7020000}"/>
    <cellStyle name="Normal 15 2 2 3 2 3" xfId="9974" xr:uid="{00000000-0005-0000-0000-0000A8020000}"/>
    <cellStyle name="Normal 15 2 2 3 2 4" xfId="14000" xr:uid="{00000000-0005-0000-0000-0000A9020000}"/>
    <cellStyle name="Normal 15 2 2 3 2 5" xfId="15839" xr:uid="{00000000-0005-0000-0000-0000AA020000}"/>
    <cellStyle name="Normal 15 2 2 3 2 6" xfId="17590" xr:uid="{00000000-0005-0000-0000-0000AB020000}"/>
    <cellStyle name="Normal 15 2 2 3 2 7" xfId="19494" xr:uid="{00000000-0005-0000-0000-0000AC020000}"/>
    <cellStyle name="Normal 15 2 2 3 2_5h_Finance" xfId="4313" xr:uid="{00000000-0005-0000-0000-0000AD020000}"/>
    <cellStyle name="Normal 15 2 2 3 3" xfId="2895" xr:uid="{00000000-0005-0000-0000-0000AE020000}"/>
    <cellStyle name="Normal 15 2 2 3 3 2" xfId="11062" xr:uid="{00000000-0005-0000-0000-0000AF020000}"/>
    <cellStyle name="Normal 15 2 2 3 3_5h_Finance" xfId="4315" xr:uid="{00000000-0005-0000-0000-0000B0020000}"/>
    <cellStyle name="Normal 15 2 2 3 4" xfId="9158" xr:uid="{00000000-0005-0000-0000-0000B1020000}"/>
    <cellStyle name="Normal 15 2 2 3 5" xfId="13181" xr:uid="{00000000-0005-0000-0000-0000B2020000}"/>
    <cellStyle name="Normal 15 2 2 3 6" xfId="15019" xr:uid="{00000000-0005-0000-0000-0000B3020000}"/>
    <cellStyle name="Normal 15 2 2 3 7" xfId="16774" xr:uid="{00000000-0005-0000-0000-0000B4020000}"/>
    <cellStyle name="Normal 15 2 2 3 8" xfId="18678" xr:uid="{00000000-0005-0000-0000-0000B5020000}"/>
    <cellStyle name="Normal 15 2 2 3_5h_Finance" xfId="4312" xr:uid="{00000000-0005-0000-0000-0000B6020000}"/>
    <cellStyle name="Normal 15 2 2 4" xfId="1256" xr:uid="{00000000-0005-0000-0000-0000B7020000}"/>
    <cellStyle name="Normal 15 2 2 4 2" xfId="3167" xr:uid="{00000000-0005-0000-0000-0000B8020000}"/>
    <cellStyle name="Normal 15 2 2 4 2 2" xfId="11334" xr:uid="{00000000-0005-0000-0000-0000B9020000}"/>
    <cellStyle name="Normal 15 2 2 4 2_5h_Finance" xfId="4317" xr:uid="{00000000-0005-0000-0000-0000BA020000}"/>
    <cellStyle name="Normal 15 2 2 4 3" xfId="9430" xr:uid="{00000000-0005-0000-0000-0000BB020000}"/>
    <cellStyle name="Normal 15 2 2 4 4" xfId="13453" xr:uid="{00000000-0005-0000-0000-0000BC020000}"/>
    <cellStyle name="Normal 15 2 2 4 5" xfId="15291" xr:uid="{00000000-0005-0000-0000-0000BD020000}"/>
    <cellStyle name="Normal 15 2 2 4 6" xfId="17046" xr:uid="{00000000-0005-0000-0000-0000BE020000}"/>
    <cellStyle name="Normal 15 2 2 4 7" xfId="18950" xr:uid="{00000000-0005-0000-0000-0000BF020000}"/>
    <cellStyle name="Normal 15 2 2 4_5h_Finance" xfId="4316" xr:uid="{00000000-0005-0000-0000-0000C0020000}"/>
    <cellStyle name="Normal 15 2 2 5" xfId="2079" xr:uid="{00000000-0005-0000-0000-0000C1020000}"/>
    <cellStyle name="Normal 15 2 2 5 2" xfId="3983" xr:uid="{00000000-0005-0000-0000-0000C2020000}"/>
    <cellStyle name="Normal 15 2 2 5 2 2" xfId="12150" xr:uid="{00000000-0005-0000-0000-0000C3020000}"/>
    <cellStyle name="Normal 15 2 2 5 2_5h_Finance" xfId="4319" xr:uid="{00000000-0005-0000-0000-0000C4020000}"/>
    <cellStyle name="Normal 15 2 2 5 3" xfId="10246" xr:uid="{00000000-0005-0000-0000-0000C5020000}"/>
    <cellStyle name="Normal 15 2 2 5 4" xfId="14272" xr:uid="{00000000-0005-0000-0000-0000C6020000}"/>
    <cellStyle name="Normal 15 2 2 5 5" xfId="16112" xr:uid="{00000000-0005-0000-0000-0000C7020000}"/>
    <cellStyle name="Normal 15 2 2 5 6" xfId="17862" xr:uid="{00000000-0005-0000-0000-0000C8020000}"/>
    <cellStyle name="Normal 15 2 2 5 7" xfId="19766" xr:uid="{00000000-0005-0000-0000-0000C9020000}"/>
    <cellStyle name="Normal 15 2 2 5_5h_Finance" xfId="4318" xr:uid="{00000000-0005-0000-0000-0000CA020000}"/>
    <cellStyle name="Normal 15 2 2 6" xfId="2351" xr:uid="{00000000-0005-0000-0000-0000CB020000}"/>
    <cellStyle name="Normal 15 2 2 6 2" xfId="10518" xr:uid="{00000000-0005-0000-0000-0000CC020000}"/>
    <cellStyle name="Normal 15 2 2 6_5h_Finance" xfId="4320" xr:uid="{00000000-0005-0000-0000-0000CD020000}"/>
    <cellStyle name="Normal 15 2 2 7" xfId="8614" xr:uid="{00000000-0005-0000-0000-0000CE020000}"/>
    <cellStyle name="Normal 15 2 2 8" xfId="12571" xr:uid="{00000000-0005-0000-0000-0000CF020000}"/>
    <cellStyle name="Normal 15 2 2 9" xfId="14457" xr:uid="{00000000-0005-0000-0000-0000D0020000}"/>
    <cellStyle name="Normal 15 2 2_5h_Finance" xfId="4307" xr:uid="{00000000-0005-0000-0000-0000D1020000}"/>
    <cellStyle name="Normal 15 2 3" xfId="576" xr:uid="{00000000-0005-0000-0000-0000D2020000}"/>
    <cellStyle name="Normal 15 2 3 2" xfId="1398" xr:uid="{00000000-0005-0000-0000-0000D3020000}"/>
    <cellStyle name="Normal 15 2 3 2 2" xfId="3303" xr:uid="{00000000-0005-0000-0000-0000D4020000}"/>
    <cellStyle name="Normal 15 2 3 2 2 2" xfId="11470" xr:uid="{00000000-0005-0000-0000-0000D5020000}"/>
    <cellStyle name="Normal 15 2 3 2 2_5h_Finance" xfId="4323" xr:uid="{00000000-0005-0000-0000-0000D6020000}"/>
    <cellStyle name="Normal 15 2 3 2 3" xfId="9566" xr:uid="{00000000-0005-0000-0000-0000D7020000}"/>
    <cellStyle name="Normal 15 2 3 2 4" xfId="13592" xr:uid="{00000000-0005-0000-0000-0000D8020000}"/>
    <cellStyle name="Normal 15 2 3 2 5" xfId="15431" xr:uid="{00000000-0005-0000-0000-0000D9020000}"/>
    <cellStyle name="Normal 15 2 3 2 6" xfId="17182" xr:uid="{00000000-0005-0000-0000-0000DA020000}"/>
    <cellStyle name="Normal 15 2 3 2 7" xfId="19086" xr:uid="{00000000-0005-0000-0000-0000DB020000}"/>
    <cellStyle name="Normal 15 2 3 2_5h_Finance" xfId="4322" xr:uid="{00000000-0005-0000-0000-0000DC020000}"/>
    <cellStyle name="Normal 15 2 3 3" xfId="2487" xr:uid="{00000000-0005-0000-0000-0000DD020000}"/>
    <cellStyle name="Normal 15 2 3 3 2" xfId="10654" xr:uid="{00000000-0005-0000-0000-0000DE020000}"/>
    <cellStyle name="Normal 15 2 3 3_5h_Finance" xfId="4324" xr:uid="{00000000-0005-0000-0000-0000DF020000}"/>
    <cellStyle name="Normal 15 2 3 4" xfId="8750" xr:uid="{00000000-0005-0000-0000-0000E0020000}"/>
    <cellStyle name="Normal 15 2 3 5" xfId="12773" xr:uid="{00000000-0005-0000-0000-0000E1020000}"/>
    <cellStyle name="Normal 15 2 3 6" xfId="14611" xr:uid="{00000000-0005-0000-0000-0000E2020000}"/>
    <cellStyle name="Normal 15 2 3 7" xfId="16366" xr:uid="{00000000-0005-0000-0000-0000E3020000}"/>
    <cellStyle name="Normal 15 2 3 8" xfId="18270" xr:uid="{00000000-0005-0000-0000-0000E4020000}"/>
    <cellStyle name="Normal 15 2 3_5h_Finance" xfId="4321" xr:uid="{00000000-0005-0000-0000-0000E5020000}"/>
    <cellStyle name="Normal 15 2 4" xfId="848" xr:uid="{00000000-0005-0000-0000-0000E6020000}"/>
    <cellStyle name="Normal 15 2 4 2" xfId="1670" xr:uid="{00000000-0005-0000-0000-0000E7020000}"/>
    <cellStyle name="Normal 15 2 4 2 2" xfId="3575" xr:uid="{00000000-0005-0000-0000-0000E8020000}"/>
    <cellStyle name="Normal 15 2 4 2 2 2" xfId="11742" xr:uid="{00000000-0005-0000-0000-0000E9020000}"/>
    <cellStyle name="Normal 15 2 4 2 2_5h_Finance" xfId="4327" xr:uid="{00000000-0005-0000-0000-0000EA020000}"/>
    <cellStyle name="Normal 15 2 4 2 3" xfId="9838" xr:uid="{00000000-0005-0000-0000-0000EB020000}"/>
    <cellStyle name="Normal 15 2 4 2 4" xfId="13864" xr:uid="{00000000-0005-0000-0000-0000EC020000}"/>
    <cellStyle name="Normal 15 2 4 2 5" xfId="15703" xr:uid="{00000000-0005-0000-0000-0000ED020000}"/>
    <cellStyle name="Normal 15 2 4 2 6" xfId="17454" xr:uid="{00000000-0005-0000-0000-0000EE020000}"/>
    <cellStyle name="Normal 15 2 4 2 7" xfId="19358" xr:uid="{00000000-0005-0000-0000-0000EF020000}"/>
    <cellStyle name="Normal 15 2 4 2_5h_Finance" xfId="4326" xr:uid="{00000000-0005-0000-0000-0000F0020000}"/>
    <cellStyle name="Normal 15 2 4 3" xfId="2759" xr:uid="{00000000-0005-0000-0000-0000F1020000}"/>
    <cellStyle name="Normal 15 2 4 3 2" xfId="10926" xr:uid="{00000000-0005-0000-0000-0000F2020000}"/>
    <cellStyle name="Normal 15 2 4 3_5h_Finance" xfId="4328" xr:uid="{00000000-0005-0000-0000-0000F3020000}"/>
    <cellStyle name="Normal 15 2 4 4" xfId="9022" xr:uid="{00000000-0005-0000-0000-0000F4020000}"/>
    <cellStyle name="Normal 15 2 4 5" xfId="13045" xr:uid="{00000000-0005-0000-0000-0000F5020000}"/>
    <cellStyle name="Normal 15 2 4 6" xfId="14883" xr:uid="{00000000-0005-0000-0000-0000F6020000}"/>
    <cellStyle name="Normal 15 2 4 7" xfId="16638" xr:uid="{00000000-0005-0000-0000-0000F7020000}"/>
    <cellStyle name="Normal 15 2 4 8" xfId="18542" xr:uid="{00000000-0005-0000-0000-0000F8020000}"/>
    <cellStyle name="Normal 15 2 4_5h_Finance" xfId="4325" xr:uid="{00000000-0005-0000-0000-0000F9020000}"/>
    <cellStyle name="Normal 15 2 5" xfId="1120" xr:uid="{00000000-0005-0000-0000-0000FA020000}"/>
    <cellStyle name="Normal 15 2 5 2" xfId="3031" xr:uid="{00000000-0005-0000-0000-0000FB020000}"/>
    <cellStyle name="Normal 15 2 5 2 2" xfId="11198" xr:uid="{00000000-0005-0000-0000-0000FC020000}"/>
    <cellStyle name="Normal 15 2 5 2_5h_Finance" xfId="4330" xr:uid="{00000000-0005-0000-0000-0000FD020000}"/>
    <cellStyle name="Normal 15 2 5 3" xfId="9294" xr:uid="{00000000-0005-0000-0000-0000FE020000}"/>
    <cellStyle name="Normal 15 2 5 4" xfId="13317" xr:uid="{00000000-0005-0000-0000-0000FF020000}"/>
    <cellStyle name="Normal 15 2 5 5" xfId="15155" xr:uid="{00000000-0005-0000-0000-000000030000}"/>
    <cellStyle name="Normal 15 2 5 6" xfId="16910" xr:uid="{00000000-0005-0000-0000-000001030000}"/>
    <cellStyle name="Normal 15 2 5 7" xfId="18814" xr:uid="{00000000-0005-0000-0000-000002030000}"/>
    <cellStyle name="Normal 15 2 5_5h_Finance" xfId="4329" xr:uid="{00000000-0005-0000-0000-000003030000}"/>
    <cellStyle name="Normal 15 2 6" xfId="1943" xr:uid="{00000000-0005-0000-0000-000004030000}"/>
    <cellStyle name="Normal 15 2 6 2" xfId="3847" xr:uid="{00000000-0005-0000-0000-000005030000}"/>
    <cellStyle name="Normal 15 2 6 2 2" xfId="12014" xr:uid="{00000000-0005-0000-0000-000006030000}"/>
    <cellStyle name="Normal 15 2 6 2_5h_Finance" xfId="4332" xr:uid="{00000000-0005-0000-0000-000007030000}"/>
    <cellStyle name="Normal 15 2 6 3" xfId="10110" xr:uid="{00000000-0005-0000-0000-000008030000}"/>
    <cellStyle name="Normal 15 2 6 4" xfId="14136" xr:uid="{00000000-0005-0000-0000-000009030000}"/>
    <cellStyle name="Normal 15 2 6 5" xfId="15976" xr:uid="{00000000-0005-0000-0000-00000A030000}"/>
    <cellStyle name="Normal 15 2 6 6" xfId="17726" xr:uid="{00000000-0005-0000-0000-00000B030000}"/>
    <cellStyle name="Normal 15 2 6 7" xfId="19630" xr:uid="{00000000-0005-0000-0000-00000C030000}"/>
    <cellStyle name="Normal 15 2 6_5h_Finance" xfId="4331" xr:uid="{00000000-0005-0000-0000-00000D030000}"/>
    <cellStyle name="Normal 15 2 7" xfId="227" xr:uid="{00000000-0005-0000-0000-00000E030000}"/>
    <cellStyle name="Normal 15 2 7 2" xfId="8478" xr:uid="{00000000-0005-0000-0000-00000F030000}"/>
    <cellStyle name="Normal 15 2 7_5h_Finance" xfId="4333" xr:uid="{00000000-0005-0000-0000-000010030000}"/>
    <cellStyle name="Normal 15 2 8" xfId="2215" xr:uid="{00000000-0005-0000-0000-000011030000}"/>
    <cellStyle name="Normal 15 2 8 2" xfId="10382" xr:uid="{00000000-0005-0000-0000-000012030000}"/>
    <cellStyle name="Normal 15 2 8_5h_Finance" xfId="4334" xr:uid="{00000000-0005-0000-0000-000013030000}"/>
    <cellStyle name="Normal 15 2 9" xfId="4119" xr:uid="{00000000-0005-0000-0000-000014030000}"/>
    <cellStyle name="Normal 15 2 9 2" xfId="12286" xr:uid="{00000000-0005-0000-0000-000015030000}"/>
    <cellStyle name="Normal 15 2 9_5h_Finance" xfId="4335" xr:uid="{00000000-0005-0000-0000-000016030000}"/>
    <cellStyle name="Normal 15 2_5h_Finance" xfId="4306" xr:uid="{00000000-0005-0000-0000-000017030000}"/>
    <cellStyle name="Normal 15 3" xfId="295" xr:uid="{00000000-0005-0000-0000-000018030000}"/>
    <cellStyle name="Normal 15 3 10" xfId="14537" xr:uid="{00000000-0005-0000-0000-000019030000}"/>
    <cellStyle name="Normal 15 3 11" xfId="18066" xr:uid="{00000000-0005-0000-0000-00001A030000}"/>
    <cellStyle name="Normal 15 3 2" xfId="644" xr:uid="{00000000-0005-0000-0000-00001B030000}"/>
    <cellStyle name="Normal 15 3 2 2" xfId="1466" xr:uid="{00000000-0005-0000-0000-00001C030000}"/>
    <cellStyle name="Normal 15 3 2 2 2" xfId="3371" xr:uid="{00000000-0005-0000-0000-00001D030000}"/>
    <cellStyle name="Normal 15 3 2 2 2 2" xfId="11538" xr:uid="{00000000-0005-0000-0000-00001E030000}"/>
    <cellStyle name="Normal 15 3 2 2 2_5h_Finance" xfId="4339" xr:uid="{00000000-0005-0000-0000-00001F030000}"/>
    <cellStyle name="Normal 15 3 2 2 3" xfId="9634" xr:uid="{00000000-0005-0000-0000-000020030000}"/>
    <cellStyle name="Normal 15 3 2 2 4" xfId="13660" xr:uid="{00000000-0005-0000-0000-000021030000}"/>
    <cellStyle name="Normal 15 3 2 2 5" xfId="15499" xr:uid="{00000000-0005-0000-0000-000022030000}"/>
    <cellStyle name="Normal 15 3 2 2 6" xfId="17250" xr:uid="{00000000-0005-0000-0000-000023030000}"/>
    <cellStyle name="Normal 15 3 2 2 7" xfId="19154" xr:uid="{00000000-0005-0000-0000-000024030000}"/>
    <cellStyle name="Normal 15 3 2 2_5h_Finance" xfId="4338" xr:uid="{00000000-0005-0000-0000-000025030000}"/>
    <cellStyle name="Normal 15 3 2 3" xfId="2555" xr:uid="{00000000-0005-0000-0000-000026030000}"/>
    <cellStyle name="Normal 15 3 2 3 2" xfId="10722" xr:uid="{00000000-0005-0000-0000-000027030000}"/>
    <cellStyle name="Normal 15 3 2 3_5h_Finance" xfId="4340" xr:uid="{00000000-0005-0000-0000-000028030000}"/>
    <cellStyle name="Normal 15 3 2 4" xfId="8818" xr:uid="{00000000-0005-0000-0000-000029030000}"/>
    <cellStyle name="Normal 15 3 2 5" xfId="12841" xr:uid="{00000000-0005-0000-0000-00002A030000}"/>
    <cellStyle name="Normal 15 3 2 6" xfId="14679" xr:uid="{00000000-0005-0000-0000-00002B030000}"/>
    <cellStyle name="Normal 15 3 2 7" xfId="16434" xr:uid="{00000000-0005-0000-0000-00002C030000}"/>
    <cellStyle name="Normal 15 3 2 8" xfId="18338" xr:uid="{00000000-0005-0000-0000-00002D030000}"/>
    <cellStyle name="Normal 15 3 2_5h_Finance" xfId="4337" xr:uid="{00000000-0005-0000-0000-00002E030000}"/>
    <cellStyle name="Normal 15 3 3" xfId="916" xr:uid="{00000000-0005-0000-0000-00002F030000}"/>
    <cellStyle name="Normal 15 3 3 2" xfId="1738" xr:uid="{00000000-0005-0000-0000-000030030000}"/>
    <cellStyle name="Normal 15 3 3 2 2" xfId="3643" xr:uid="{00000000-0005-0000-0000-000031030000}"/>
    <cellStyle name="Normal 15 3 3 2 2 2" xfId="11810" xr:uid="{00000000-0005-0000-0000-000032030000}"/>
    <cellStyle name="Normal 15 3 3 2 2_5h_Finance" xfId="4343" xr:uid="{00000000-0005-0000-0000-000033030000}"/>
    <cellStyle name="Normal 15 3 3 2 3" xfId="9906" xr:uid="{00000000-0005-0000-0000-000034030000}"/>
    <cellStyle name="Normal 15 3 3 2 4" xfId="13932" xr:uid="{00000000-0005-0000-0000-000035030000}"/>
    <cellStyle name="Normal 15 3 3 2 5" xfId="15771" xr:uid="{00000000-0005-0000-0000-000036030000}"/>
    <cellStyle name="Normal 15 3 3 2 6" xfId="17522" xr:uid="{00000000-0005-0000-0000-000037030000}"/>
    <cellStyle name="Normal 15 3 3 2 7" xfId="19426" xr:uid="{00000000-0005-0000-0000-000038030000}"/>
    <cellStyle name="Normal 15 3 3 2_5h_Finance" xfId="4342" xr:uid="{00000000-0005-0000-0000-000039030000}"/>
    <cellStyle name="Normal 15 3 3 3" xfId="2827" xr:uid="{00000000-0005-0000-0000-00003A030000}"/>
    <cellStyle name="Normal 15 3 3 3 2" xfId="10994" xr:uid="{00000000-0005-0000-0000-00003B030000}"/>
    <cellStyle name="Normal 15 3 3 3_5h_Finance" xfId="4344" xr:uid="{00000000-0005-0000-0000-00003C030000}"/>
    <cellStyle name="Normal 15 3 3 4" xfId="9090" xr:uid="{00000000-0005-0000-0000-00003D030000}"/>
    <cellStyle name="Normal 15 3 3 5" xfId="13113" xr:uid="{00000000-0005-0000-0000-00003E030000}"/>
    <cellStyle name="Normal 15 3 3 6" xfId="14951" xr:uid="{00000000-0005-0000-0000-00003F030000}"/>
    <cellStyle name="Normal 15 3 3 7" xfId="16706" xr:uid="{00000000-0005-0000-0000-000040030000}"/>
    <cellStyle name="Normal 15 3 3 8" xfId="18610" xr:uid="{00000000-0005-0000-0000-000041030000}"/>
    <cellStyle name="Normal 15 3 3_5h_Finance" xfId="4341" xr:uid="{00000000-0005-0000-0000-000042030000}"/>
    <cellStyle name="Normal 15 3 4" xfId="1188" xr:uid="{00000000-0005-0000-0000-000043030000}"/>
    <cellStyle name="Normal 15 3 4 2" xfId="3099" xr:uid="{00000000-0005-0000-0000-000044030000}"/>
    <cellStyle name="Normal 15 3 4 2 2" xfId="11266" xr:uid="{00000000-0005-0000-0000-000045030000}"/>
    <cellStyle name="Normal 15 3 4 2_5h_Finance" xfId="4346" xr:uid="{00000000-0005-0000-0000-000046030000}"/>
    <cellStyle name="Normal 15 3 4 3" xfId="9362" xr:uid="{00000000-0005-0000-0000-000047030000}"/>
    <cellStyle name="Normal 15 3 4 4" xfId="13385" xr:uid="{00000000-0005-0000-0000-000048030000}"/>
    <cellStyle name="Normal 15 3 4 5" xfId="15223" xr:uid="{00000000-0005-0000-0000-000049030000}"/>
    <cellStyle name="Normal 15 3 4 6" xfId="16978" xr:uid="{00000000-0005-0000-0000-00004A030000}"/>
    <cellStyle name="Normal 15 3 4 7" xfId="18882" xr:uid="{00000000-0005-0000-0000-00004B030000}"/>
    <cellStyle name="Normal 15 3 4_5h_Finance" xfId="4345" xr:uid="{00000000-0005-0000-0000-00004C030000}"/>
    <cellStyle name="Normal 15 3 5" xfId="2011" xr:uid="{00000000-0005-0000-0000-00004D030000}"/>
    <cellStyle name="Normal 15 3 5 2" xfId="3915" xr:uid="{00000000-0005-0000-0000-00004E030000}"/>
    <cellStyle name="Normal 15 3 5 2 2" xfId="12082" xr:uid="{00000000-0005-0000-0000-00004F030000}"/>
    <cellStyle name="Normal 15 3 5 2_5h_Finance" xfId="4348" xr:uid="{00000000-0005-0000-0000-000050030000}"/>
    <cellStyle name="Normal 15 3 5 3" xfId="10178" xr:uid="{00000000-0005-0000-0000-000051030000}"/>
    <cellStyle name="Normal 15 3 5 4" xfId="14204" xr:uid="{00000000-0005-0000-0000-000052030000}"/>
    <cellStyle name="Normal 15 3 5 5" xfId="16044" xr:uid="{00000000-0005-0000-0000-000053030000}"/>
    <cellStyle name="Normal 15 3 5 6" xfId="17794" xr:uid="{00000000-0005-0000-0000-000054030000}"/>
    <cellStyle name="Normal 15 3 5 7" xfId="19698" xr:uid="{00000000-0005-0000-0000-000055030000}"/>
    <cellStyle name="Normal 15 3 5_5h_Finance" xfId="4347" xr:uid="{00000000-0005-0000-0000-000056030000}"/>
    <cellStyle name="Normal 15 3 6" xfId="2283" xr:uid="{00000000-0005-0000-0000-000057030000}"/>
    <cellStyle name="Normal 15 3 6 2" xfId="10450" xr:uid="{00000000-0005-0000-0000-000058030000}"/>
    <cellStyle name="Normal 15 3 6_5h_Finance" xfId="4349" xr:uid="{00000000-0005-0000-0000-000059030000}"/>
    <cellStyle name="Normal 15 3 7" xfId="8546" xr:uid="{00000000-0005-0000-0000-00005A030000}"/>
    <cellStyle name="Normal 15 3 8" xfId="12503" xr:uid="{00000000-0005-0000-0000-00005B030000}"/>
    <cellStyle name="Normal 15 3 9" xfId="14389" xr:uid="{00000000-0005-0000-0000-00005C030000}"/>
    <cellStyle name="Normal 15 3_5h_Finance" xfId="4336" xr:uid="{00000000-0005-0000-0000-00005D030000}"/>
    <cellStyle name="Normal 15 4" xfId="508" xr:uid="{00000000-0005-0000-0000-00005E030000}"/>
    <cellStyle name="Normal 15 4 2" xfId="1330" xr:uid="{00000000-0005-0000-0000-00005F030000}"/>
    <cellStyle name="Normal 15 4 2 2" xfId="3235" xr:uid="{00000000-0005-0000-0000-000060030000}"/>
    <cellStyle name="Normal 15 4 2 2 2" xfId="11402" xr:uid="{00000000-0005-0000-0000-000061030000}"/>
    <cellStyle name="Normal 15 4 2 2_5h_Finance" xfId="4352" xr:uid="{00000000-0005-0000-0000-000062030000}"/>
    <cellStyle name="Normal 15 4 2 3" xfId="9498" xr:uid="{00000000-0005-0000-0000-000063030000}"/>
    <cellStyle name="Normal 15 4 2 4" xfId="13524" xr:uid="{00000000-0005-0000-0000-000064030000}"/>
    <cellStyle name="Normal 15 4 2 5" xfId="15363" xr:uid="{00000000-0005-0000-0000-000065030000}"/>
    <cellStyle name="Normal 15 4 2 6" xfId="17114" xr:uid="{00000000-0005-0000-0000-000066030000}"/>
    <cellStyle name="Normal 15 4 2 7" xfId="19018" xr:uid="{00000000-0005-0000-0000-000067030000}"/>
    <cellStyle name="Normal 15 4 2_5h_Finance" xfId="4351" xr:uid="{00000000-0005-0000-0000-000068030000}"/>
    <cellStyle name="Normal 15 4 3" xfId="2419" xr:uid="{00000000-0005-0000-0000-000069030000}"/>
    <cellStyle name="Normal 15 4 3 2" xfId="10586" xr:uid="{00000000-0005-0000-0000-00006A030000}"/>
    <cellStyle name="Normal 15 4 3_5h_Finance" xfId="4353" xr:uid="{00000000-0005-0000-0000-00006B030000}"/>
    <cellStyle name="Normal 15 4 4" xfId="8682" xr:uid="{00000000-0005-0000-0000-00006C030000}"/>
    <cellStyle name="Normal 15 4 5" xfId="12705" xr:uid="{00000000-0005-0000-0000-00006D030000}"/>
    <cellStyle name="Normal 15 4 6" xfId="14543" xr:uid="{00000000-0005-0000-0000-00006E030000}"/>
    <cellStyle name="Normal 15 4 7" xfId="16298" xr:uid="{00000000-0005-0000-0000-00006F030000}"/>
    <cellStyle name="Normal 15 4 8" xfId="18202" xr:uid="{00000000-0005-0000-0000-000070030000}"/>
    <cellStyle name="Normal 15 4_5h_Finance" xfId="4350" xr:uid="{00000000-0005-0000-0000-000071030000}"/>
    <cellStyle name="Normal 15 5" xfId="780" xr:uid="{00000000-0005-0000-0000-000072030000}"/>
    <cellStyle name="Normal 15 5 2" xfId="1602" xr:uid="{00000000-0005-0000-0000-000073030000}"/>
    <cellStyle name="Normal 15 5 2 2" xfId="3507" xr:uid="{00000000-0005-0000-0000-000074030000}"/>
    <cellStyle name="Normal 15 5 2 2 2" xfId="11674" xr:uid="{00000000-0005-0000-0000-000075030000}"/>
    <cellStyle name="Normal 15 5 2 2_5h_Finance" xfId="4356" xr:uid="{00000000-0005-0000-0000-000076030000}"/>
    <cellStyle name="Normal 15 5 2 3" xfId="9770" xr:uid="{00000000-0005-0000-0000-000077030000}"/>
    <cellStyle name="Normal 15 5 2 4" xfId="13796" xr:uid="{00000000-0005-0000-0000-000078030000}"/>
    <cellStyle name="Normal 15 5 2 5" xfId="15635" xr:uid="{00000000-0005-0000-0000-000079030000}"/>
    <cellStyle name="Normal 15 5 2 6" xfId="17386" xr:uid="{00000000-0005-0000-0000-00007A030000}"/>
    <cellStyle name="Normal 15 5 2 7" xfId="19290" xr:uid="{00000000-0005-0000-0000-00007B030000}"/>
    <cellStyle name="Normal 15 5 2_5h_Finance" xfId="4355" xr:uid="{00000000-0005-0000-0000-00007C030000}"/>
    <cellStyle name="Normal 15 5 3" xfId="2691" xr:uid="{00000000-0005-0000-0000-00007D030000}"/>
    <cellStyle name="Normal 15 5 3 2" xfId="10858" xr:uid="{00000000-0005-0000-0000-00007E030000}"/>
    <cellStyle name="Normal 15 5 3_5h_Finance" xfId="4357" xr:uid="{00000000-0005-0000-0000-00007F030000}"/>
    <cellStyle name="Normal 15 5 4" xfId="8954" xr:uid="{00000000-0005-0000-0000-000080030000}"/>
    <cellStyle name="Normal 15 5 5" xfId="12977" xr:uid="{00000000-0005-0000-0000-000081030000}"/>
    <cellStyle name="Normal 15 5 6" xfId="14815" xr:uid="{00000000-0005-0000-0000-000082030000}"/>
    <cellStyle name="Normal 15 5 7" xfId="16570" xr:uid="{00000000-0005-0000-0000-000083030000}"/>
    <cellStyle name="Normal 15 5 8" xfId="18474" xr:uid="{00000000-0005-0000-0000-000084030000}"/>
    <cellStyle name="Normal 15 5_5h_Finance" xfId="4354" xr:uid="{00000000-0005-0000-0000-000085030000}"/>
    <cellStyle name="Normal 15 6" xfId="1052" xr:uid="{00000000-0005-0000-0000-000086030000}"/>
    <cellStyle name="Normal 15 6 2" xfId="2963" xr:uid="{00000000-0005-0000-0000-000087030000}"/>
    <cellStyle name="Normal 15 6 2 2" xfId="11130" xr:uid="{00000000-0005-0000-0000-000088030000}"/>
    <cellStyle name="Normal 15 6 2_5h_Finance" xfId="4359" xr:uid="{00000000-0005-0000-0000-000089030000}"/>
    <cellStyle name="Normal 15 6 3" xfId="9226" xr:uid="{00000000-0005-0000-0000-00008A030000}"/>
    <cellStyle name="Normal 15 6 4" xfId="13249" xr:uid="{00000000-0005-0000-0000-00008B030000}"/>
    <cellStyle name="Normal 15 6 5" xfId="15087" xr:uid="{00000000-0005-0000-0000-00008C030000}"/>
    <cellStyle name="Normal 15 6 6" xfId="16842" xr:uid="{00000000-0005-0000-0000-00008D030000}"/>
    <cellStyle name="Normal 15 6 7" xfId="18746" xr:uid="{00000000-0005-0000-0000-00008E030000}"/>
    <cellStyle name="Normal 15 6_5h_Finance" xfId="4358" xr:uid="{00000000-0005-0000-0000-00008F030000}"/>
    <cellStyle name="Normal 15 7" xfId="1875" xr:uid="{00000000-0005-0000-0000-000090030000}"/>
    <cellStyle name="Normal 15 7 2" xfId="3779" xr:uid="{00000000-0005-0000-0000-000091030000}"/>
    <cellStyle name="Normal 15 7 2 2" xfId="11946" xr:uid="{00000000-0005-0000-0000-000092030000}"/>
    <cellStyle name="Normal 15 7 2_5h_Finance" xfId="4361" xr:uid="{00000000-0005-0000-0000-000093030000}"/>
    <cellStyle name="Normal 15 7 3" xfId="10042" xr:uid="{00000000-0005-0000-0000-000094030000}"/>
    <cellStyle name="Normal 15 7 4" xfId="14068" xr:uid="{00000000-0005-0000-0000-000095030000}"/>
    <cellStyle name="Normal 15 7 5" xfId="15908" xr:uid="{00000000-0005-0000-0000-000096030000}"/>
    <cellStyle name="Normal 15 7 6" xfId="17658" xr:uid="{00000000-0005-0000-0000-000097030000}"/>
    <cellStyle name="Normal 15 7 7" xfId="19562" xr:uid="{00000000-0005-0000-0000-000098030000}"/>
    <cellStyle name="Normal 15 7_5h_Finance" xfId="4360" xr:uid="{00000000-0005-0000-0000-000099030000}"/>
    <cellStyle name="Normal 15 8" xfId="159" xr:uid="{00000000-0005-0000-0000-00009A030000}"/>
    <cellStyle name="Normal 15 8 2" xfId="8410" xr:uid="{00000000-0005-0000-0000-00009B030000}"/>
    <cellStyle name="Normal 15 8_5h_Finance" xfId="4362" xr:uid="{00000000-0005-0000-0000-00009C030000}"/>
    <cellStyle name="Normal 15 9" xfId="2147" xr:uid="{00000000-0005-0000-0000-00009D030000}"/>
    <cellStyle name="Normal 15 9 2" xfId="10314" xr:uid="{00000000-0005-0000-0000-00009E030000}"/>
    <cellStyle name="Normal 15 9_5h_Finance" xfId="4363" xr:uid="{00000000-0005-0000-0000-00009F030000}"/>
    <cellStyle name="Normal 15_5h_Finance" xfId="4304" xr:uid="{00000000-0005-0000-0000-0000A0030000}"/>
    <cellStyle name="Normal 150" xfId="496" xr:uid="{00000000-0005-0000-0000-0000A1030000}"/>
    <cellStyle name="Normal 151" xfId="497" xr:uid="{00000000-0005-0000-0000-0000A2030000}"/>
    <cellStyle name="Normal 152" xfId="498" xr:uid="{00000000-0005-0000-0000-0000A3030000}"/>
    <cellStyle name="Normal 153" xfId="499" xr:uid="{00000000-0005-0000-0000-0000A4030000}"/>
    <cellStyle name="Normal 154" xfId="500" xr:uid="{00000000-0005-0000-0000-0000A5030000}"/>
    <cellStyle name="Normal 155" xfId="501" xr:uid="{00000000-0005-0000-0000-0000A6030000}"/>
    <cellStyle name="Normal 156" xfId="502" xr:uid="{00000000-0005-0000-0000-0000A7030000}"/>
    <cellStyle name="Normal 157" xfId="503" xr:uid="{00000000-0005-0000-0000-0000A8030000}"/>
    <cellStyle name="Normal 158" xfId="504" xr:uid="{00000000-0005-0000-0000-0000A9030000}"/>
    <cellStyle name="Normal 16" xfId="18" xr:uid="{00000000-0005-0000-0000-0000AA030000}"/>
    <cellStyle name="Normal 16 10" xfId="4052" xr:uid="{00000000-0005-0000-0000-0000AB030000}"/>
    <cellStyle name="Normal 16 10 2" xfId="12219" xr:uid="{00000000-0005-0000-0000-0000AC030000}"/>
    <cellStyle name="Normal 16 10_5h_Finance" xfId="4365" xr:uid="{00000000-0005-0000-0000-0000AD030000}"/>
    <cellStyle name="Normal 16 11" xfId="8275" xr:uid="{00000000-0005-0000-0000-0000AE030000}"/>
    <cellStyle name="Normal 16 12" xfId="12365" xr:uid="{00000000-0005-0000-0000-0000AF030000}"/>
    <cellStyle name="Normal 16 13" xfId="12641" xr:uid="{00000000-0005-0000-0000-0000B0030000}"/>
    <cellStyle name="Normal 16 14" xfId="14526" xr:uid="{00000000-0005-0000-0000-0000B1030000}"/>
    <cellStyle name="Normal 16 15" xfId="17931" xr:uid="{00000000-0005-0000-0000-0000B2030000}"/>
    <cellStyle name="Normal 16 2" xfId="90" xr:uid="{00000000-0005-0000-0000-0000B3030000}"/>
    <cellStyle name="Normal 16 2 10" xfId="8343" xr:uid="{00000000-0005-0000-0000-0000B4030000}"/>
    <cellStyle name="Normal 16 2 11" xfId="12435" xr:uid="{00000000-0005-0000-0000-0000B5030000}"/>
    <cellStyle name="Normal 16 2 12" xfId="17999" xr:uid="{00000000-0005-0000-0000-0000B6030000}"/>
    <cellStyle name="Normal 16 2 2" xfId="364" xr:uid="{00000000-0005-0000-0000-0000B7030000}"/>
    <cellStyle name="Normal 16 2 2 10" xfId="16231" xr:uid="{00000000-0005-0000-0000-0000B8030000}"/>
    <cellStyle name="Normal 16 2 2 11" xfId="18135" xr:uid="{00000000-0005-0000-0000-0000B9030000}"/>
    <cellStyle name="Normal 16 2 2 2" xfId="713" xr:uid="{00000000-0005-0000-0000-0000BA030000}"/>
    <cellStyle name="Normal 16 2 2 2 2" xfId="1535" xr:uid="{00000000-0005-0000-0000-0000BB030000}"/>
    <cellStyle name="Normal 16 2 2 2 2 2" xfId="3440" xr:uid="{00000000-0005-0000-0000-0000BC030000}"/>
    <cellStyle name="Normal 16 2 2 2 2 2 2" xfId="11607" xr:uid="{00000000-0005-0000-0000-0000BD030000}"/>
    <cellStyle name="Normal 16 2 2 2 2 2_5h_Finance" xfId="4370" xr:uid="{00000000-0005-0000-0000-0000BE030000}"/>
    <cellStyle name="Normal 16 2 2 2 2 3" xfId="9703" xr:uid="{00000000-0005-0000-0000-0000BF030000}"/>
    <cellStyle name="Normal 16 2 2 2 2 4" xfId="13729" xr:uid="{00000000-0005-0000-0000-0000C0030000}"/>
    <cellStyle name="Normal 16 2 2 2 2 5" xfId="15568" xr:uid="{00000000-0005-0000-0000-0000C1030000}"/>
    <cellStyle name="Normal 16 2 2 2 2 6" xfId="17319" xr:uid="{00000000-0005-0000-0000-0000C2030000}"/>
    <cellStyle name="Normal 16 2 2 2 2 7" xfId="19223" xr:uid="{00000000-0005-0000-0000-0000C3030000}"/>
    <cellStyle name="Normal 16 2 2 2 2_5h_Finance" xfId="4369" xr:uid="{00000000-0005-0000-0000-0000C4030000}"/>
    <cellStyle name="Normal 16 2 2 2 3" xfId="2624" xr:uid="{00000000-0005-0000-0000-0000C5030000}"/>
    <cellStyle name="Normal 16 2 2 2 3 2" xfId="10791" xr:uid="{00000000-0005-0000-0000-0000C6030000}"/>
    <cellStyle name="Normal 16 2 2 2 3_5h_Finance" xfId="4371" xr:uid="{00000000-0005-0000-0000-0000C7030000}"/>
    <cellStyle name="Normal 16 2 2 2 4" xfId="8887" xr:uid="{00000000-0005-0000-0000-0000C8030000}"/>
    <cellStyle name="Normal 16 2 2 2 5" xfId="12910" xr:uid="{00000000-0005-0000-0000-0000C9030000}"/>
    <cellStyle name="Normal 16 2 2 2 6" xfId="14748" xr:uid="{00000000-0005-0000-0000-0000CA030000}"/>
    <cellStyle name="Normal 16 2 2 2 7" xfId="16503" xr:uid="{00000000-0005-0000-0000-0000CB030000}"/>
    <cellStyle name="Normal 16 2 2 2 8" xfId="18407" xr:uid="{00000000-0005-0000-0000-0000CC030000}"/>
    <cellStyle name="Normal 16 2 2 2_5h_Finance" xfId="4368" xr:uid="{00000000-0005-0000-0000-0000CD030000}"/>
    <cellStyle name="Normal 16 2 2 3" xfId="985" xr:uid="{00000000-0005-0000-0000-0000CE030000}"/>
    <cellStyle name="Normal 16 2 2 3 2" xfId="1807" xr:uid="{00000000-0005-0000-0000-0000CF030000}"/>
    <cellStyle name="Normal 16 2 2 3 2 2" xfId="3712" xr:uid="{00000000-0005-0000-0000-0000D0030000}"/>
    <cellStyle name="Normal 16 2 2 3 2 2 2" xfId="11879" xr:uid="{00000000-0005-0000-0000-0000D1030000}"/>
    <cellStyle name="Normal 16 2 2 3 2 2_5h_Finance" xfId="4374" xr:uid="{00000000-0005-0000-0000-0000D2030000}"/>
    <cellStyle name="Normal 16 2 2 3 2 3" xfId="9975" xr:uid="{00000000-0005-0000-0000-0000D3030000}"/>
    <cellStyle name="Normal 16 2 2 3 2 4" xfId="14001" xr:uid="{00000000-0005-0000-0000-0000D4030000}"/>
    <cellStyle name="Normal 16 2 2 3 2 5" xfId="15840" xr:uid="{00000000-0005-0000-0000-0000D5030000}"/>
    <cellStyle name="Normal 16 2 2 3 2 6" xfId="17591" xr:uid="{00000000-0005-0000-0000-0000D6030000}"/>
    <cellStyle name="Normal 16 2 2 3 2 7" xfId="19495" xr:uid="{00000000-0005-0000-0000-0000D7030000}"/>
    <cellStyle name="Normal 16 2 2 3 2_5h_Finance" xfId="4373" xr:uid="{00000000-0005-0000-0000-0000D8030000}"/>
    <cellStyle name="Normal 16 2 2 3 3" xfId="2896" xr:uid="{00000000-0005-0000-0000-0000D9030000}"/>
    <cellStyle name="Normal 16 2 2 3 3 2" xfId="11063" xr:uid="{00000000-0005-0000-0000-0000DA030000}"/>
    <cellStyle name="Normal 16 2 2 3 3_5h_Finance" xfId="4375" xr:uid="{00000000-0005-0000-0000-0000DB030000}"/>
    <cellStyle name="Normal 16 2 2 3 4" xfId="9159" xr:uid="{00000000-0005-0000-0000-0000DC030000}"/>
    <cellStyle name="Normal 16 2 2 3 5" xfId="13182" xr:uid="{00000000-0005-0000-0000-0000DD030000}"/>
    <cellStyle name="Normal 16 2 2 3 6" xfId="15020" xr:uid="{00000000-0005-0000-0000-0000DE030000}"/>
    <cellStyle name="Normal 16 2 2 3 7" xfId="16775" xr:uid="{00000000-0005-0000-0000-0000DF030000}"/>
    <cellStyle name="Normal 16 2 2 3 8" xfId="18679" xr:uid="{00000000-0005-0000-0000-0000E0030000}"/>
    <cellStyle name="Normal 16 2 2 3_5h_Finance" xfId="4372" xr:uid="{00000000-0005-0000-0000-0000E1030000}"/>
    <cellStyle name="Normal 16 2 2 4" xfId="1257" xr:uid="{00000000-0005-0000-0000-0000E2030000}"/>
    <cellStyle name="Normal 16 2 2 4 2" xfId="3168" xr:uid="{00000000-0005-0000-0000-0000E3030000}"/>
    <cellStyle name="Normal 16 2 2 4 2 2" xfId="11335" xr:uid="{00000000-0005-0000-0000-0000E4030000}"/>
    <cellStyle name="Normal 16 2 2 4 2_5h_Finance" xfId="4377" xr:uid="{00000000-0005-0000-0000-0000E5030000}"/>
    <cellStyle name="Normal 16 2 2 4 3" xfId="9431" xr:uid="{00000000-0005-0000-0000-0000E6030000}"/>
    <cellStyle name="Normal 16 2 2 4 4" xfId="13454" xr:uid="{00000000-0005-0000-0000-0000E7030000}"/>
    <cellStyle name="Normal 16 2 2 4 5" xfId="15292" xr:uid="{00000000-0005-0000-0000-0000E8030000}"/>
    <cellStyle name="Normal 16 2 2 4 6" xfId="17047" xr:uid="{00000000-0005-0000-0000-0000E9030000}"/>
    <cellStyle name="Normal 16 2 2 4 7" xfId="18951" xr:uid="{00000000-0005-0000-0000-0000EA030000}"/>
    <cellStyle name="Normal 16 2 2 4_5h_Finance" xfId="4376" xr:uid="{00000000-0005-0000-0000-0000EB030000}"/>
    <cellStyle name="Normal 16 2 2 5" xfId="2080" xr:uid="{00000000-0005-0000-0000-0000EC030000}"/>
    <cellStyle name="Normal 16 2 2 5 2" xfId="3984" xr:uid="{00000000-0005-0000-0000-0000ED030000}"/>
    <cellStyle name="Normal 16 2 2 5 2 2" xfId="12151" xr:uid="{00000000-0005-0000-0000-0000EE030000}"/>
    <cellStyle name="Normal 16 2 2 5 2_5h_Finance" xfId="4379" xr:uid="{00000000-0005-0000-0000-0000EF030000}"/>
    <cellStyle name="Normal 16 2 2 5 3" xfId="10247" xr:uid="{00000000-0005-0000-0000-0000F0030000}"/>
    <cellStyle name="Normal 16 2 2 5 4" xfId="14273" xr:uid="{00000000-0005-0000-0000-0000F1030000}"/>
    <cellStyle name="Normal 16 2 2 5 5" xfId="16113" xr:uid="{00000000-0005-0000-0000-0000F2030000}"/>
    <cellStyle name="Normal 16 2 2 5 6" xfId="17863" xr:uid="{00000000-0005-0000-0000-0000F3030000}"/>
    <cellStyle name="Normal 16 2 2 5 7" xfId="19767" xr:uid="{00000000-0005-0000-0000-0000F4030000}"/>
    <cellStyle name="Normal 16 2 2 5_5h_Finance" xfId="4378" xr:uid="{00000000-0005-0000-0000-0000F5030000}"/>
    <cellStyle name="Normal 16 2 2 6" xfId="2352" xr:uid="{00000000-0005-0000-0000-0000F6030000}"/>
    <cellStyle name="Normal 16 2 2 6 2" xfId="10519" xr:uid="{00000000-0005-0000-0000-0000F7030000}"/>
    <cellStyle name="Normal 16 2 2 6_5h_Finance" xfId="4380" xr:uid="{00000000-0005-0000-0000-0000F8030000}"/>
    <cellStyle name="Normal 16 2 2 7" xfId="8615" xr:uid="{00000000-0005-0000-0000-0000F9030000}"/>
    <cellStyle name="Normal 16 2 2 8" xfId="12572" xr:uid="{00000000-0005-0000-0000-0000FA030000}"/>
    <cellStyle name="Normal 16 2 2 9" xfId="14458" xr:uid="{00000000-0005-0000-0000-0000FB030000}"/>
    <cellStyle name="Normal 16 2 2_5h_Finance" xfId="4367" xr:uid="{00000000-0005-0000-0000-0000FC030000}"/>
    <cellStyle name="Normal 16 2 3" xfId="577" xr:uid="{00000000-0005-0000-0000-0000FD030000}"/>
    <cellStyle name="Normal 16 2 3 2" xfId="1399" xr:uid="{00000000-0005-0000-0000-0000FE030000}"/>
    <cellStyle name="Normal 16 2 3 2 2" xfId="3304" xr:uid="{00000000-0005-0000-0000-0000FF030000}"/>
    <cellStyle name="Normal 16 2 3 2 2 2" xfId="11471" xr:uid="{00000000-0005-0000-0000-000000040000}"/>
    <cellStyle name="Normal 16 2 3 2 2_5h_Finance" xfId="4383" xr:uid="{00000000-0005-0000-0000-000001040000}"/>
    <cellStyle name="Normal 16 2 3 2 3" xfId="9567" xr:uid="{00000000-0005-0000-0000-000002040000}"/>
    <cellStyle name="Normal 16 2 3 2 4" xfId="13593" xr:uid="{00000000-0005-0000-0000-000003040000}"/>
    <cellStyle name="Normal 16 2 3 2 5" xfId="15432" xr:uid="{00000000-0005-0000-0000-000004040000}"/>
    <cellStyle name="Normal 16 2 3 2 6" xfId="17183" xr:uid="{00000000-0005-0000-0000-000005040000}"/>
    <cellStyle name="Normal 16 2 3 2 7" xfId="19087" xr:uid="{00000000-0005-0000-0000-000006040000}"/>
    <cellStyle name="Normal 16 2 3 2_5h_Finance" xfId="4382" xr:uid="{00000000-0005-0000-0000-000007040000}"/>
    <cellStyle name="Normal 16 2 3 3" xfId="2488" xr:uid="{00000000-0005-0000-0000-000008040000}"/>
    <cellStyle name="Normal 16 2 3 3 2" xfId="10655" xr:uid="{00000000-0005-0000-0000-000009040000}"/>
    <cellStyle name="Normal 16 2 3 3_5h_Finance" xfId="4384" xr:uid="{00000000-0005-0000-0000-00000A040000}"/>
    <cellStyle name="Normal 16 2 3 4" xfId="8751" xr:uid="{00000000-0005-0000-0000-00000B040000}"/>
    <cellStyle name="Normal 16 2 3 5" xfId="12774" xr:uid="{00000000-0005-0000-0000-00000C040000}"/>
    <cellStyle name="Normal 16 2 3 6" xfId="14612" xr:uid="{00000000-0005-0000-0000-00000D040000}"/>
    <cellStyle name="Normal 16 2 3 7" xfId="16367" xr:uid="{00000000-0005-0000-0000-00000E040000}"/>
    <cellStyle name="Normal 16 2 3 8" xfId="18271" xr:uid="{00000000-0005-0000-0000-00000F040000}"/>
    <cellStyle name="Normal 16 2 3_5h_Finance" xfId="4381" xr:uid="{00000000-0005-0000-0000-000010040000}"/>
    <cellStyle name="Normal 16 2 4" xfId="849" xr:uid="{00000000-0005-0000-0000-000011040000}"/>
    <cellStyle name="Normal 16 2 4 2" xfId="1671" xr:uid="{00000000-0005-0000-0000-000012040000}"/>
    <cellStyle name="Normal 16 2 4 2 2" xfId="3576" xr:uid="{00000000-0005-0000-0000-000013040000}"/>
    <cellStyle name="Normal 16 2 4 2 2 2" xfId="11743" xr:uid="{00000000-0005-0000-0000-000014040000}"/>
    <cellStyle name="Normal 16 2 4 2 2_5h_Finance" xfId="4387" xr:uid="{00000000-0005-0000-0000-000015040000}"/>
    <cellStyle name="Normal 16 2 4 2 3" xfId="9839" xr:uid="{00000000-0005-0000-0000-000016040000}"/>
    <cellStyle name="Normal 16 2 4 2 4" xfId="13865" xr:uid="{00000000-0005-0000-0000-000017040000}"/>
    <cellStyle name="Normal 16 2 4 2 5" xfId="15704" xr:uid="{00000000-0005-0000-0000-000018040000}"/>
    <cellStyle name="Normal 16 2 4 2 6" xfId="17455" xr:uid="{00000000-0005-0000-0000-000019040000}"/>
    <cellStyle name="Normal 16 2 4 2 7" xfId="19359" xr:uid="{00000000-0005-0000-0000-00001A040000}"/>
    <cellStyle name="Normal 16 2 4 2_5h_Finance" xfId="4386" xr:uid="{00000000-0005-0000-0000-00001B040000}"/>
    <cellStyle name="Normal 16 2 4 3" xfId="2760" xr:uid="{00000000-0005-0000-0000-00001C040000}"/>
    <cellStyle name="Normal 16 2 4 3 2" xfId="10927" xr:uid="{00000000-0005-0000-0000-00001D040000}"/>
    <cellStyle name="Normal 16 2 4 3_5h_Finance" xfId="4388" xr:uid="{00000000-0005-0000-0000-00001E040000}"/>
    <cellStyle name="Normal 16 2 4 4" xfId="9023" xr:uid="{00000000-0005-0000-0000-00001F040000}"/>
    <cellStyle name="Normal 16 2 4 5" xfId="13046" xr:uid="{00000000-0005-0000-0000-000020040000}"/>
    <cellStyle name="Normal 16 2 4 6" xfId="14884" xr:uid="{00000000-0005-0000-0000-000021040000}"/>
    <cellStyle name="Normal 16 2 4 7" xfId="16639" xr:uid="{00000000-0005-0000-0000-000022040000}"/>
    <cellStyle name="Normal 16 2 4 8" xfId="18543" xr:uid="{00000000-0005-0000-0000-000023040000}"/>
    <cellStyle name="Normal 16 2 4_5h_Finance" xfId="4385" xr:uid="{00000000-0005-0000-0000-000024040000}"/>
    <cellStyle name="Normal 16 2 5" xfId="1121" xr:uid="{00000000-0005-0000-0000-000025040000}"/>
    <cellStyle name="Normal 16 2 5 2" xfId="3032" xr:uid="{00000000-0005-0000-0000-000026040000}"/>
    <cellStyle name="Normal 16 2 5 2 2" xfId="11199" xr:uid="{00000000-0005-0000-0000-000027040000}"/>
    <cellStyle name="Normal 16 2 5 2_5h_Finance" xfId="4390" xr:uid="{00000000-0005-0000-0000-000028040000}"/>
    <cellStyle name="Normal 16 2 5 3" xfId="9295" xr:uid="{00000000-0005-0000-0000-000029040000}"/>
    <cellStyle name="Normal 16 2 5 4" xfId="13318" xr:uid="{00000000-0005-0000-0000-00002A040000}"/>
    <cellStyle name="Normal 16 2 5 5" xfId="15156" xr:uid="{00000000-0005-0000-0000-00002B040000}"/>
    <cellStyle name="Normal 16 2 5 6" xfId="16911" xr:uid="{00000000-0005-0000-0000-00002C040000}"/>
    <cellStyle name="Normal 16 2 5 7" xfId="18815" xr:uid="{00000000-0005-0000-0000-00002D040000}"/>
    <cellStyle name="Normal 16 2 5_5h_Finance" xfId="4389" xr:uid="{00000000-0005-0000-0000-00002E040000}"/>
    <cellStyle name="Normal 16 2 6" xfId="1944" xr:uid="{00000000-0005-0000-0000-00002F040000}"/>
    <cellStyle name="Normal 16 2 6 2" xfId="3848" xr:uid="{00000000-0005-0000-0000-000030040000}"/>
    <cellStyle name="Normal 16 2 6 2 2" xfId="12015" xr:uid="{00000000-0005-0000-0000-000031040000}"/>
    <cellStyle name="Normal 16 2 6 2_5h_Finance" xfId="4392" xr:uid="{00000000-0005-0000-0000-000032040000}"/>
    <cellStyle name="Normal 16 2 6 3" xfId="10111" xr:uid="{00000000-0005-0000-0000-000033040000}"/>
    <cellStyle name="Normal 16 2 6 4" xfId="14137" xr:uid="{00000000-0005-0000-0000-000034040000}"/>
    <cellStyle name="Normal 16 2 6 5" xfId="15977" xr:uid="{00000000-0005-0000-0000-000035040000}"/>
    <cellStyle name="Normal 16 2 6 6" xfId="17727" xr:uid="{00000000-0005-0000-0000-000036040000}"/>
    <cellStyle name="Normal 16 2 6 7" xfId="19631" xr:uid="{00000000-0005-0000-0000-000037040000}"/>
    <cellStyle name="Normal 16 2 6_5h_Finance" xfId="4391" xr:uid="{00000000-0005-0000-0000-000038040000}"/>
    <cellStyle name="Normal 16 2 7" xfId="228" xr:uid="{00000000-0005-0000-0000-000039040000}"/>
    <cellStyle name="Normal 16 2 7 2" xfId="8479" xr:uid="{00000000-0005-0000-0000-00003A040000}"/>
    <cellStyle name="Normal 16 2 7_5h_Finance" xfId="4393" xr:uid="{00000000-0005-0000-0000-00003B040000}"/>
    <cellStyle name="Normal 16 2 8" xfId="2216" xr:uid="{00000000-0005-0000-0000-00003C040000}"/>
    <cellStyle name="Normal 16 2 8 2" xfId="10383" xr:uid="{00000000-0005-0000-0000-00003D040000}"/>
    <cellStyle name="Normal 16 2 8_5h_Finance" xfId="4394" xr:uid="{00000000-0005-0000-0000-00003E040000}"/>
    <cellStyle name="Normal 16 2 9" xfId="4120" xr:uid="{00000000-0005-0000-0000-00003F040000}"/>
    <cellStyle name="Normal 16 2 9 2" xfId="12287" xr:uid="{00000000-0005-0000-0000-000040040000}"/>
    <cellStyle name="Normal 16 2 9_5h_Finance" xfId="4395" xr:uid="{00000000-0005-0000-0000-000041040000}"/>
    <cellStyle name="Normal 16 2_5h_Finance" xfId="4366" xr:uid="{00000000-0005-0000-0000-000042040000}"/>
    <cellStyle name="Normal 16 3" xfId="296" xr:uid="{00000000-0005-0000-0000-000043040000}"/>
    <cellStyle name="Normal 16 3 10" xfId="14536" xr:uid="{00000000-0005-0000-0000-000044040000}"/>
    <cellStyle name="Normal 16 3 11" xfId="18067" xr:uid="{00000000-0005-0000-0000-000045040000}"/>
    <cellStyle name="Normal 16 3 2" xfId="645" xr:uid="{00000000-0005-0000-0000-000046040000}"/>
    <cellStyle name="Normal 16 3 2 2" xfId="1467" xr:uid="{00000000-0005-0000-0000-000047040000}"/>
    <cellStyle name="Normal 16 3 2 2 2" xfId="3372" xr:uid="{00000000-0005-0000-0000-000048040000}"/>
    <cellStyle name="Normal 16 3 2 2 2 2" xfId="11539" xr:uid="{00000000-0005-0000-0000-000049040000}"/>
    <cellStyle name="Normal 16 3 2 2 2_5h_Finance" xfId="4399" xr:uid="{00000000-0005-0000-0000-00004A040000}"/>
    <cellStyle name="Normal 16 3 2 2 3" xfId="9635" xr:uid="{00000000-0005-0000-0000-00004B040000}"/>
    <cellStyle name="Normal 16 3 2 2 4" xfId="13661" xr:uid="{00000000-0005-0000-0000-00004C040000}"/>
    <cellStyle name="Normal 16 3 2 2 5" xfId="15500" xr:uid="{00000000-0005-0000-0000-00004D040000}"/>
    <cellStyle name="Normal 16 3 2 2 6" xfId="17251" xr:uid="{00000000-0005-0000-0000-00004E040000}"/>
    <cellStyle name="Normal 16 3 2 2 7" xfId="19155" xr:uid="{00000000-0005-0000-0000-00004F040000}"/>
    <cellStyle name="Normal 16 3 2 2_5h_Finance" xfId="4398" xr:uid="{00000000-0005-0000-0000-000050040000}"/>
    <cellStyle name="Normal 16 3 2 3" xfId="2556" xr:uid="{00000000-0005-0000-0000-000051040000}"/>
    <cellStyle name="Normal 16 3 2 3 2" xfId="10723" xr:uid="{00000000-0005-0000-0000-000052040000}"/>
    <cellStyle name="Normal 16 3 2 3_5h_Finance" xfId="4400" xr:uid="{00000000-0005-0000-0000-000053040000}"/>
    <cellStyle name="Normal 16 3 2 4" xfId="8819" xr:uid="{00000000-0005-0000-0000-000054040000}"/>
    <cellStyle name="Normal 16 3 2 5" xfId="12842" xr:uid="{00000000-0005-0000-0000-000055040000}"/>
    <cellStyle name="Normal 16 3 2 6" xfId="14680" xr:uid="{00000000-0005-0000-0000-000056040000}"/>
    <cellStyle name="Normal 16 3 2 7" xfId="16435" xr:uid="{00000000-0005-0000-0000-000057040000}"/>
    <cellStyle name="Normal 16 3 2 8" xfId="18339" xr:uid="{00000000-0005-0000-0000-000058040000}"/>
    <cellStyle name="Normal 16 3 2_5h_Finance" xfId="4397" xr:uid="{00000000-0005-0000-0000-000059040000}"/>
    <cellStyle name="Normal 16 3 3" xfId="917" xr:uid="{00000000-0005-0000-0000-00005A040000}"/>
    <cellStyle name="Normal 16 3 3 2" xfId="1739" xr:uid="{00000000-0005-0000-0000-00005B040000}"/>
    <cellStyle name="Normal 16 3 3 2 2" xfId="3644" xr:uid="{00000000-0005-0000-0000-00005C040000}"/>
    <cellStyle name="Normal 16 3 3 2 2 2" xfId="11811" xr:uid="{00000000-0005-0000-0000-00005D040000}"/>
    <cellStyle name="Normal 16 3 3 2 2_5h_Finance" xfId="4403" xr:uid="{00000000-0005-0000-0000-00005E040000}"/>
    <cellStyle name="Normal 16 3 3 2 3" xfId="9907" xr:uid="{00000000-0005-0000-0000-00005F040000}"/>
    <cellStyle name="Normal 16 3 3 2 4" xfId="13933" xr:uid="{00000000-0005-0000-0000-000060040000}"/>
    <cellStyle name="Normal 16 3 3 2 5" xfId="15772" xr:uid="{00000000-0005-0000-0000-000061040000}"/>
    <cellStyle name="Normal 16 3 3 2 6" xfId="17523" xr:uid="{00000000-0005-0000-0000-000062040000}"/>
    <cellStyle name="Normal 16 3 3 2 7" xfId="19427" xr:uid="{00000000-0005-0000-0000-000063040000}"/>
    <cellStyle name="Normal 16 3 3 2_5h_Finance" xfId="4402" xr:uid="{00000000-0005-0000-0000-000064040000}"/>
    <cellStyle name="Normal 16 3 3 3" xfId="2828" xr:uid="{00000000-0005-0000-0000-000065040000}"/>
    <cellStyle name="Normal 16 3 3 3 2" xfId="10995" xr:uid="{00000000-0005-0000-0000-000066040000}"/>
    <cellStyle name="Normal 16 3 3 3_5h_Finance" xfId="4404" xr:uid="{00000000-0005-0000-0000-000067040000}"/>
    <cellStyle name="Normal 16 3 3 4" xfId="9091" xr:uid="{00000000-0005-0000-0000-000068040000}"/>
    <cellStyle name="Normal 16 3 3 5" xfId="13114" xr:uid="{00000000-0005-0000-0000-000069040000}"/>
    <cellStyle name="Normal 16 3 3 6" xfId="14952" xr:uid="{00000000-0005-0000-0000-00006A040000}"/>
    <cellStyle name="Normal 16 3 3 7" xfId="16707" xr:uid="{00000000-0005-0000-0000-00006B040000}"/>
    <cellStyle name="Normal 16 3 3 8" xfId="18611" xr:uid="{00000000-0005-0000-0000-00006C040000}"/>
    <cellStyle name="Normal 16 3 3_5h_Finance" xfId="4401" xr:uid="{00000000-0005-0000-0000-00006D040000}"/>
    <cellStyle name="Normal 16 3 4" xfId="1189" xr:uid="{00000000-0005-0000-0000-00006E040000}"/>
    <cellStyle name="Normal 16 3 4 2" xfId="3100" xr:uid="{00000000-0005-0000-0000-00006F040000}"/>
    <cellStyle name="Normal 16 3 4 2 2" xfId="11267" xr:uid="{00000000-0005-0000-0000-000070040000}"/>
    <cellStyle name="Normal 16 3 4 2_5h_Finance" xfId="4406" xr:uid="{00000000-0005-0000-0000-000071040000}"/>
    <cellStyle name="Normal 16 3 4 3" xfId="9363" xr:uid="{00000000-0005-0000-0000-000072040000}"/>
    <cellStyle name="Normal 16 3 4 4" xfId="13386" xr:uid="{00000000-0005-0000-0000-000073040000}"/>
    <cellStyle name="Normal 16 3 4 5" xfId="15224" xr:uid="{00000000-0005-0000-0000-000074040000}"/>
    <cellStyle name="Normal 16 3 4 6" xfId="16979" xr:uid="{00000000-0005-0000-0000-000075040000}"/>
    <cellStyle name="Normal 16 3 4 7" xfId="18883" xr:uid="{00000000-0005-0000-0000-000076040000}"/>
    <cellStyle name="Normal 16 3 4_5h_Finance" xfId="4405" xr:uid="{00000000-0005-0000-0000-000077040000}"/>
    <cellStyle name="Normal 16 3 5" xfId="2012" xr:uid="{00000000-0005-0000-0000-000078040000}"/>
    <cellStyle name="Normal 16 3 5 2" xfId="3916" xr:uid="{00000000-0005-0000-0000-000079040000}"/>
    <cellStyle name="Normal 16 3 5 2 2" xfId="12083" xr:uid="{00000000-0005-0000-0000-00007A040000}"/>
    <cellStyle name="Normal 16 3 5 2_5h_Finance" xfId="4408" xr:uid="{00000000-0005-0000-0000-00007B040000}"/>
    <cellStyle name="Normal 16 3 5 3" xfId="10179" xr:uid="{00000000-0005-0000-0000-00007C040000}"/>
    <cellStyle name="Normal 16 3 5 4" xfId="14205" xr:uid="{00000000-0005-0000-0000-00007D040000}"/>
    <cellStyle name="Normal 16 3 5 5" xfId="16045" xr:uid="{00000000-0005-0000-0000-00007E040000}"/>
    <cellStyle name="Normal 16 3 5 6" xfId="17795" xr:uid="{00000000-0005-0000-0000-00007F040000}"/>
    <cellStyle name="Normal 16 3 5 7" xfId="19699" xr:uid="{00000000-0005-0000-0000-000080040000}"/>
    <cellStyle name="Normal 16 3 5_5h_Finance" xfId="4407" xr:uid="{00000000-0005-0000-0000-000081040000}"/>
    <cellStyle name="Normal 16 3 6" xfId="2284" xr:uid="{00000000-0005-0000-0000-000082040000}"/>
    <cellStyle name="Normal 16 3 6 2" xfId="10451" xr:uid="{00000000-0005-0000-0000-000083040000}"/>
    <cellStyle name="Normal 16 3 6_5h_Finance" xfId="4409" xr:uid="{00000000-0005-0000-0000-000084040000}"/>
    <cellStyle name="Normal 16 3 7" xfId="8547" xr:uid="{00000000-0005-0000-0000-000085040000}"/>
    <cellStyle name="Normal 16 3 8" xfId="12504" xr:uid="{00000000-0005-0000-0000-000086040000}"/>
    <cellStyle name="Normal 16 3 9" xfId="14390" xr:uid="{00000000-0005-0000-0000-000087040000}"/>
    <cellStyle name="Normal 16 3_5h_Finance" xfId="4396" xr:uid="{00000000-0005-0000-0000-000088040000}"/>
    <cellStyle name="Normal 16 4" xfId="509" xr:uid="{00000000-0005-0000-0000-000089040000}"/>
    <cellStyle name="Normal 16 4 2" xfId="1331" xr:uid="{00000000-0005-0000-0000-00008A040000}"/>
    <cellStyle name="Normal 16 4 2 2" xfId="3236" xr:uid="{00000000-0005-0000-0000-00008B040000}"/>
    <cellStyle name="Normal 16 4 2 2 2" xfId="11403" xr:uid="{00000000-0005-0000-0000-00008C040000}"/>
    <cellStyle name="Normal 16 4 2 2_5h_Finance" xfId="4412" xr:uid="{00000000-0005-0000-0000-00008D040000}"/>
    <cellStyle name="Normal 16 4 2 3" xfId="9499" xr:uid="{00000000-0005-0000-0000-00008E040000}"/>
    <cellStyle name="Normal 16 4 2 4" xfId="13525" xr:uid="{00000000-0005-0000-0000-00008F040000}"/>
    <cellStyle name="Normal 16 4 2 5" xfId="15364" xr:uid="{00000000-0005-0000-0000-000090040000}"/>
    <cellStyle name="Normal 16 4 2 6" xfId="17115" xr:uid="{00000000-0005-0000-0000-000091040000}"/>
    <cellStyle name="Normal 16 4 2 7" xfId="19019" xr:uid="{00000000-0005-0000-0000-000092040000}"/>
    <cellStyle name="Normal 16 4 2_5h_Finance" xfId="4411" xr:uid="{00000000-0005-0000-0000-000093040000}"/>
    <cellStyle name="Normal 16 4 3" xfId="2420" xr:uid="{00000000-0005-0000-0000-000094040000}"/>
    <cellStyle name="Normal 16 4 3 2" xfId="10587" xr:uid="{00000000-0005-0000-0000-000095040000}"/>
    <cellStyle name="Normal 16 4 3_5h_Finance" xfId="4413" xr:uid="{00000000-0005-0000-0000-000096040000}"/>
    <cellStyle name="Normal 16 4 4" xfId="8683" xr:uid="{00000000-0005-0000-0000-000097040000}"/>
    <cellStyle name="Normal 16 4 5" xfId="12706" xr:uid="{00000000-0005-0000-0000-000098040000}"/>
    <cellStyle name="Normal 16 4 6" xfId="14544" xr:uid="{00000000-0005-0000-0000-000099040000}"/>
    <cellStyle name="Normal 16 4 7" xfId="16299" xr:uid="{00000000-0005-0000-0000-00009A040000}"/>
    <cellStyle name="Normal 16 4 8" xfId="18203" xr:uid="{00000000-0005-0000-0000-00009B040000}"/>
    <cellStyle name="Normal 16 4_5h_Finance" xfId="4410" xr:uid="{00000000-0005-0000-0000-00009C040000}"/>
    <cellStyle name="Normal 16 5" xfId="781" xr:uid="{00000000-0005-0000-0000-00009D040000}"/>
    <cellStyle name="Normal 16 5 2" xfId="1603" xr:uid="{00000000-0005-0000-0000-00009E040000}"/>
    <cellStyle name="Normal 16 5 2 2" xfId="3508" xr:uid="{00000000-0005-0000-0000-00009F040000}"/>
    <cellStyle name="Normal 16 5 2 2 2" xfId="11675" xr:uid="{00000000-0005-0000-0000-0000A0040000}"/>
    <cellStyle name="Normal 16 5 2 2_5h_Finance" xfId="4416" xr:uid="{00000000-0005-0000-0000-0000A1040000}"/>
    <cellStyle name="Normal 16 5 2 3" xfId="9771" xr:uid="{00000000-0005-0000-0000-0000A2040000}"/>
    <cellStyle name="Normal 16 5 2 4" xfId="13797" xr:uid="{00000000-0005-0000-0000-0000A3040000}"/>
    <cellStyle name="Normal 16 5 2 5" xfId="15636" xr:uid="{00000000-0005-0000-0000-0000A4040000}"/>
    <cellStyle name="Normal 16 5 2 6" xfId="17387" xr:uid="{00000000-0005-0000-0000-0000A5040000}"/>
    <cellStyle name="Normal 16 5 2 7" xfId="19291" xr:uid="{00000000-0005-0000-0000-0000A6040000}"/>
    <cellStyle name="Normal 16 5 2_5h_Finance" xfId="4415" xr:uid="{00000000-0005-0000-0000-0000A7040000}"/>
    <cellStyle name="Normal 16 5 3" xfId="2692" xr:uid="{00000000-0005-0000-0000-0000A8040000}"/>
    <cellStyle name="Normal 16 5 3 2" xfId="10859" xr:uid="{00000000-0005-0000-0000-0000A9040000}"/>
    <cellStyle name="Normal 16 5 3_5h_Finance" xfId="4417" xr:uid="{00000000-0005-0000-0000-0000AA040000}"/>
    <cellStyle name="Normal 16 5 4" xfId="8955" xr:uid="{00000000-0005-0000-0000-0000AB040000}"/>
    <cellStyle name="Normal 16 5 5" xfId="12978" xr:uid="{00000000-0005-0000-0000-0000AC040000}"/>
    <cellStyle name="Normal 16 5 6" xfId="14816" xr:uid="{00000000-0005-0000-0000-0000AD040000}"/>
    <cellStyle name="Normal 16 5 7" xfId="16571" xr:uid="{00000000-0005-0000-0000-0000AE040000}"/>
    <cellStyle name="Normal 16 5 8" xfId="18475" xr:uid="{00000000-0005-0000-0000-0000AF040000}"/>
    <cellStyle name="Normal 16 5_5h_Finance" xfId="4414" xr:uid="{00000000-0005-0000-0000-0000B0040000}"/>
    <cellStyle name="Normal 16 6" xfId="1053" xr:uid="{00000000-0005-0000-0000-0000B1040000}"/>
    <cellStyle name="Normal 16 6 2" xfId="2964" xr:uid="{00000000-0005-0000-0000-0000B2040000}"/>
    <cellStyle name="Normal 16 6 2 2" xfId="11131" xr:uid="{00000000-0005-0000-0000-0000B3040000}"/>
    <cellStyle name="Normal 16 6 2_5h_Finance" xfId="4419" xr:uid="{00000000-0005-0000-0000-0000B4040000}"/>
    <cellStyle name="Normal 16 6 3" xfId="9227" xr:uid="{00000000-0005-0000-0000-0000B5040000}"/>
    <cellStyle name="Normal 16 6 4" xfId="13250" xr:uid="{00000000-0005-0000-0000-0000B6040000}"/>
    <cellStyle name="Normal 16 6 5" xfId="15088" xr:uid="{00000000-0005-0000-0000-0000B7040000}"/>
    <cellStyle name="Normal 16 6 6" xfId="16843" xr:uid="{00000000-0005-0000-0000-0000B8040000}"/>
    <cellStyle name="Normal 16 6 7" xfId="18747" xr:uid="{00000000-0005-0000-0000-0000B9040000}"/>
    <cellStyle name="Normal 16 6_5h_Finance" xfId="4418" xr:uid="{00000000-0005-0000-0000-0000BA040000}"/>
    <cellStyle name="Normal 16 7" xfId="1876" xr:uid="{00000000-0005-0000-0000-0000BB040000}"/>
    <cellStyle name="Normal 16 7 2" xfId="3780" xr:uid="{00000000-0005-0000-0000-0000BC040000}"/>
    <cellStyle name="Normal 16 7 2 2" xfId="11947" xr:uid="{00000000-0005-0000-0000-0000BD040000}"/>
    <cellStyle name="Normal 16 7 2_5h_Finance" xfId="4421" xr:uid="{00000000-0005-0000-0000-0000BE040000}"/>
    <cellStyle name="Normal 16 7 3" xfId="10043" xr:uid="{00000000-0005-0000-0000-0000BF040000}"/>
    <cellStyle name="Normal 16 7 4" xfId="14069" xr:uid="{00000000-0005-0000-0000-0000C0040000}"/>
    <cellStyle name="Normal 16 7 5" xfId="15909" xr:uid="{00000000-0005-0000-0000-0000C1040000}"/>
    <cellStyle name="Normal 16 7 6" xfId="17659" xr:uid="{00000000-0005-0000-0000-0000C2040000}"/>
    <cellStyle name="Normal 16 7 7" xfId="19563" xr:uid="{00000000-0005-0000-0000-0000C3040000}"/>
    <cellStyle name="Normal 16 7_5h_Finance" xfId="4420" xr:uid="{00000000-0005-0000-0000-0000C4040000}"/>
    <cellStyle name="Normal 16 8" xfId="160" xr:uid="{00000000-0005-0000-0000-0000C5040000}"/>
    <cellStyle name="Normal 16 8 2" xfId="8411" xr:uid="{00000000-0005-0000-0000-0000C6040000}"/>
    <cellStyle name="Normal 16 8_5h_Finance" xfId="4422" xr:uid="{00000000-0005-0000-0000-0000C7040000}"/>
    <cellStyle name="Normal 16 9" xfId="2148" xr:uid="{00000000-0005-0000-0000-0000C8040000}"/>
    <cellStyle name="Normal 16 9 2" xfId="10315" xr:uid="{00000000-0005-0000-0000-0000C9040000}"/>
    <cellStyle name="Normal 16 9_5h_Finance" xfId="4423" xr:uid="{00000000-0005-0000-0000-0000CA040000}"/>
    <cellStyle name="Normal 16_5h_Finance" xfId="4364" xr:uid="{00000000-0005-0000-0000-0000CB040000}"/>
    <cellStyle name="Normal 17" xfId="16" xr:uid="{00000000-0005-0000-0000-0000CC040000}"/>
    <cellStyle name="Normal 17 10" xfId="4050" xr:uid="{00000000-0005-0000-0000-0000CD040000}"/>
    <cellStyle name="Normal 17 10 2" xfId="12217" xr:uid="{00000000-0005-0000-0000-0000CE040000}"/>
    <cellStyle name="Normal 17 10_5h_Finance" xfId="4425" xr:uid="{00000000-0005-0000-0000-0000CF040000}"/>
    <cellStyle name="Normal 17 11" xfId="8273" xr:uid="{00000000-0005-0000-0000-0000D0040000}"/>
    <cellStyle name="Normal 17 12" xfId="12363" xr:uid="{00000000-0005-0000-0000-0000D1040000}"/>
    <cellStyle name="Normal 17 13" xfId="12643" xr:uid="{00000000-0005-0000-0000-0000D2040000}"/>
    <cellStyle name="Normal 17 14" xfId="14528" xr:uid="{00000000-0005-0000-0000-0000D3040000}"/>
    <cellStyle name="Normal 17 15" xfId="17929" xr:uid="{00000000-0005-0000-0000-0000D4040000}"/>
    <cellStyle name="Normal 17 2" xfId="88" xr:uid="{00000000-0005-0000-0000-0000D5040000}"/>
    <cellStyle name="Normal 17 2 10" xfId="8341" xr:uid="{00000000-0005-0000-0000-0000D6040000}"/>
    <cellStyle name="Normal 17 2 11" xfId="12433" xr:uid="{00000000-0005-0000-0000-0000D7040000}"/>
    <cellStyle name="Normal 17 2 12" xfId="17997" xr:uid="{00000000-0005-0000-0000-0000D8040000}"/>
    <cellStyle name="Normal 17 2 2" xfId="362" xr:uid="{00000000-0005-0000-0000-0000D9040000}"/>
    <cellStyle name="Normal 17 2 2 10" xfId="16229" xr:uid="{00000000-0005-0000-0000-0000DA040000}"/>
    <cellStyle name="Normal 17 2 2 11" xfId="18133" xr:uid="{00000000-0005-0000-0000-0000DB040000}"/>
    <cellStyle name="Normal 17 2 2 2" xfId="711" xr:uid="{00000000-0005-0000-0000-0000DC040000}"/>
    <cellStyle name="Normal 17 2 2 2 2" xfId="1533" xr:uid="{00000000-0005-0000-0000-0000DD040000}"/>
    <cellStyle name="Normal 17 2 2 2 2 2" xfId="3438" xr:uid="{00000000-0005-0000-0000-0000DE040000}"/>
    <cellStyle name="Normal 17 2 2 2 2 2 2" xfId="11605" xr:uid="{00000000-0005-0000-0000-0000DF040000}"/>
    <cellStyle name="Normal 17 2 2 2 2 2_5h_Finance" xfId="4430" xr:uid="{00000000-0005-0000-0000-0000E0040000}"/>
    <cellStyle name="Normal 17 2 2 2 2 3" xfId="9701" xr:uid="{00000000-0005-0000-0000-0000E1040000}"/>
    <cellStyle name="Normal 17 2 2 2 2 4" xfId="13727" xr:uid="{00000000-0005-0000-0000-0000E2040000}"/>
    <cellStyle name="Normal 17 2 2 2 2 5" xfId="15566" xr:uid="{00000000-0005-0000-0000-0000E3040000}"/>
    <cellStyle name="Normal 17 2 2 2 2 6" xfId="17317" xr:uid="{00000000-0005-0000-0000-0000E4040000}"/>
    <cellStyle name="Normal 17 2 2 2 2 7" xfId="19221" xr:uid="{00000000-0005-0000-0000-0000E5040000}"/>
    <cellStyle name="Normal 17 2 2 2 2_5h_Finance" xfId="4429" xr:uid="{00000000-0005-0000-0000-0000E6040000}"/>
    <cellStyle name="Normal 17 2 2 2 3" xfId="2622" xr:uid="{00000000-0005-0000-0000-0000E7040000}"/>
    <cellStyle name="Normal 17 2 2 2 3 2" xfId="10789" xr:uid="{00000000-0005-0000-0000-0000E8040000}"/>
    <cellStyle name="Normal 17 2 2 2 3_5h_Finance" xfId="4431" xr:uid="{00000000-0005-0000-0000-0000E9040000}"/>
    <cellStyle name="Normal 17 2 2 2 4" xfId="8885" xr:uid="{00000000-0005-0000-0000-0000EA040000}"/>
    <cellStyle name="Normal 17 2 2 2 5" xfId="12908" xr:uid="{00000000-0005-0000-0000-0000EB040000}"/>
    <cellStyle name="Normal 17 2 2 2 6" xfId="14746" xr:uid="{00000000-0005-0000-0000-0000EC040000}"/>
    <cellStyle name="Normal 17 2 2 2 7" xfId="16501" xr:uid="{00000000-0005-0000-0000-0000ED040000}"/>
    <cellStyle name="Normal 17 2 2 2 8" xfId="18405" xr:uid="{00000000-0005-0000-0000-0000EE040000}"/>
    <cellStyle name="Normal 17 2 2 2_5h_Finance" xfId="4428" xr:uid="{00000000-0005-0000-0000-0000EF040000}"/>
    <cellStyle name="Normal 17 2 2 3" xfId="983" xr:uid="{00000000-0005-0000-0000-0000F0040000}"/>
    <cellStyle name="Normal 17 2 2 3 2" xfId="1805" xr:uid="{00000000-0005-0000-0000-0000F1040000}"/>
    <cellStyle name="Normal 17 2 2 3 2 2" xfId="3710" xr:uid="{00000000-0005-0000-0000-0000F2040000}"/>
    <cellStyle name="Normal 17 2 2 3 2 2 2" xfId="11877" xr:uid="{00000000-0005-0000-0000-0000F3040000}"/>
    <cellStyle name="Normal 17 2 2 3 2 2_5h_Finance" xfId="4434" xr:uid="{00000000-0005-0000-0000-0000F4040000}"/>
    <cellStyle name="Normal 17 2 2 3 2 3" xfId="9973" xr:uid="{00000000-0005-0000-0000-0000F5040000}"/>
    <cellStyle name="Normal 17 2 2 3 2 4" xfId="13999" xr:uid="{00000000-0005-0000-0000-0000F6040000}"/>
    <cellStyle name="Normal 17 2 2 3 2 5" xfId="15838" xr:uid="{00000000-0005-0000-0000-0000F7040000}"/>
    <cellStyle name="Normal 17 2 2 3 2 6" xfId="17589" xr:uid="{00000000-0005-0000-0000-0000F8040000}"/>
    <cellStyle name="Normal 17 2 2 3 2 7" xfId="19493" xr:uid="{00000000-0005-0000-0000-0000F9040000}"/>
    <cellStyle name="Normal 17 2 2 3 2_5h_Finance" xfId="4433" xr:uid="{00000000-0005-0000-0000-0000FA040000}"/>
    <cellStyle name="Normal 17 2 2 3 3" xfId="2894" xr:uid="{00000000-0005-0000-0000-0000FB040000}"/>
    <cellStyle name="Normal 17 2 2 3 3 2" xfId="11061" xr:uid="{00000000-0005-0000-0000-0000FC040000}"/>
    <cellStyle name="Normal 17 2 2 3 3_5h_Finance" xfId="4435" xr:uid="{00000000-0005-0000-0000-0000FD040000}"/>
    <cellStyle name="Normal 17 2 2 3 4" xfId="9157" xr:uid="{00000000-0005-0000-0000-0000FE040000}"/>
    <cellStyle name="Normal 17 2 2 3 5" xfId="13180" xr:uid="{00000000-0005-0000-0000-0000FF040000}"/>
    <cellStyle name="Normal 17 2 2 3 6" xfId="15018" xr:uid="{00000000-0005-0000-0000-000000050000}"/>
    <cellStyle name="Normal 17 2 2 3 7" xfId="16773" xr:uid="{00000000-0005-0000-0000-000001050000}"/>
    <cellStyle name="Normal 17 2 2 3 8" xfId="18677" xr:uid="{00000000-0005-0000-0000-000002050000}"/>
    <cellStyle name="Normal 17 2 2 3_5h_Finance" xfId="4432" xr:uid="{00000000-0005-0000-0000-000003050000}"/>
    <cellStyle name="Normal 17 2 2 4" xfId="1255" xr:uid="{00000000-0005-0000-0000-000004050000}"/>
    <cellStyle name="Normal 17 2 2 4 2" xfId="3166" xr:uid="{00000000-0005-0000-0000-000005050000}"/>
    <cellStyle name="Normal 17 2 2 4 2 2" xfId="11333" xr:uid="{00000000-0005-0000-0000-000006050000}"/>
    <cellStyle name="Normal 17 2 2 4 2_5h_Finance" xfId="4437" xr:uid="{00000000-0005-0000-0000-000007050000}"/>
    <cellStyle name="Normal 17 2 2 4 3" xfId="9429" xr:uid="{00000000-0005-0000-0000-000008050000}"/>
    <cellStyle name="Normal 17 2 2 4 4" xfId="13452" xr:uid="{00000000-0005-0000-0000-000009050000}"/>
    <cellStyle name="Normal 17 2 2 4 5" xfId="15290" xr:uid="{00000000-0005-0000-0000-00000A050000}"/>
    <cellStyle name="Normal 17 2 2 4 6" xfId="17045" xr:uid="{00000000-0005-0000-0000-00000B050000}"/>
    <cellStyle name="Normal 17 2 2 4 7" xfId="18949" xr:uid="{00000000-0005-0000-0000-00000C050000}"/>
    <cellStyle name="Normal 17 2 2 4_5h_Finance" xfId="4436" xr:uid="{00000000-0005-0000-0000-00000D050000}"/>
    <cellStyle name="Normal 17 2 2 5" xfId="2078" xr:uid="{00000000-0005-0000-0000-00000E050000}"/>
    <cellStyle name="Normal 17 2 2 5 2" xfId="3982" xr:uid="{00000000-0005-0000-0000-00000F050000}"/>
    <cellStyle name="Normal 17 2 2 5 2 2" xfId="12149" xr:uid="{00000000-0005-0000-0000-000010050000}"/>
    <cellStyle name="Normal 17 2 2 5 2_5h_Finance" xfId="4439" xr:uid="{00000000-0005-0000-0000-000011050000}"/>
    <cellStyle name="Normal 17 2 2 5 3" xfId="10245" xr:uid="{00000000-0005-0000-0000-000012050000}"/>
    <cellStyle name="Normal 17 2 2 5 4" xfId="14271" xr:uid="{00000000-0005-0000-0000-000013050000}"/>
    <cellStyle name="Normal 17 2 2 5 5" xfId="16111" xr:uid="{00000000-0005-0000-0000-000014050000}"/>
    <cellStyle name="Normal 17 2 2 5 6" xfId="17861" xr:uid="{00000000-0005-0000-0000-000015050000}"/>
    <cellStyle name="Normal 17 2 2 5 7" xfId="19765" xr:uid="{00000000-0005-0000-0000-000016050000}"/>
    <cellStyle name="Normal 17 2 2 5_5h_Finance" xfId="4438" xr:uid="{00000000-0005-0000-0000-000017050000}"/>
    <cellStyle name="Normal 17 2 2 6" xfId="2350" xr:uid="{00000000-0005-0000-0000-000018050000}"/>
    <cellStyle name="Normal 17 2 2 6 2" xfId="10517" xr:uid="{00000000-0005-0000-0000-000019050000}"/>
    <cellStyle name="Normal 17 2 2 6_5h_Finance" xfId="4440" xr:uid="{00000000-0005-0000-0000-00001A050000}"/>
    <cellStyle name="Normal 17 2 2 7" xfId="8613" xr:uid="{00000000-0005-0000-0000-00001B050000}"/>
    <cellStyle name="Normal 17 2 2 8" xfId="12570" xr:uid="{00000000-0005-0000-0000-00001C050000}"/>
    <cellStyle name="Normal 17 2 2 9" xfId="14456" xr:uid="{00000000-0005-0000-0000-00001D050000}"/>
    <cellStyle name="Normal 17 2 2_5h_Finance" xfId="4427" xr:uid="{00000000-0005-0000-0000-00001E050000}"/>
    <cellStyle name="Normal 17 2 3" xfId="575" xr:uid="{00000000-0005-0000-0000-00001F050000}"/>
    <cellStyle name="Normal 17 2 3 2" xfId="1397" xr:uid="{00000000-0005-0000-0000-000020050000}"/>
    <cellStyle name="Normal 17 2 3 2 2" xfId="3302" xr:uid="{00000000-0005-0000-0000-000021050000}"/>
    <cellStyle name="Normal 17 2 3 2 2 2" xfId="11469" xr:uid="{00000000-0005-0000-0000-000022050000}"/>
    <cellStyle name="Normal 17 2 3 2 2_5h_Finance" xfId="4443" xr:uid="{00000000-0005-0000-0000-000023050000}"/>
    <cellStyle name="Normal 17 2 3 2 3" xfId="9565" xr:uid="{00000000-0005-0000-0000-000024050000}"/>
    <cellStyle name="Normal 17 2 3 2 4" xfId="13591" xr:uid="{00000000-0005-0000-0000-000025050000}"/>
    <cellStyle name="Normal 17 2 3 2 5" xfId="15430" xr:uid="{00000000-0005-0000-0000-000026050000}"/>
    <cellStyle name="Normal 17 2 3 2 6" xfId="17181" xr:uid="{00000000-0005-0000-0000-000027050000}"/>
    <cellStyle name="Normal 17 2 3 2 7" xfId="19085" xr:uid="{00000000-0005-0000-0000-000028050000}"/>
    <cellStyle name="Normal 17 2 3 2_5h_Finance" xfId="4442" xr:uid="{00000000-0005-0000-0000-000029050000}"/>
    <cellStyle name="Normal 17 2 3 3" xfId="2486" xr:uid="{00000000-0005-0000-0000-00002A050000}"/>
    <cellStyle name="Normal 17 2 3 3 2" xfId="10653" xr:uid="{00000000-0005-0000-0000-00002B050000}"/>
    <cellStyle name="Normal 17 2 3 3_5h_Finance" xfId="4444" xr:uid="{00000000-0005-0000-0000-00002C050000}"/>
    <cellStyle name="Normal 17 2 3 4" xfId="8749" xr:uid="{00000000-0005-0000-0000-00002D050000}"/>
    <cellStyle name="Normal 17 2 3 5" xfId="12772" xr:uid="{00000000-0005-0000-0000-00002E050000}"/>
    <cellStyle name="Normal 17 2 3 6" xfId="14610" xr:uid="{00000000-0005-0000-0000-00002F050000}"/>
    <cellStyle name="Normal 17 2 3 7" xfId="16365" xr:uid="{00000000-0005-0000-0000-000030050000}"/>
    <cellStyle name="Normal 17 2 3 8" xfId="18269" xr:uid="{00000000-0005-0000-0000-000031050000}"/>
    <cellStyle name="Normal 17 2 3_5h_Finance" xfId="4441" xr:uid="{00000000-0005-0000-0000-000032050000}"/>
    <cellStyle name="Normal 17 2 4" xfId="847" xr:uid="{00000000-0005-0000-0000-000033050000}"/>
    <cellStyle name="Normal 17 2 4 2" xfId="1669" xr:uid="{00000000-0005-0000-0000-000034050000}"/>
    <cellStyle name="Normal 17 2 4 2 2" xfId="3574" xr:uid="{00000000-0005-0000-0000-000035050000}"/>
    <cellStyle name="Normal 17 2 4 2 2 2" xfId="11741" xr:uid="{00000000-0005-0000-0000-000036050000}"/>
    <cellStyle name="Normal 17 2 4 2 2_5h_Finance" xfId="4447" xr:uid="{00000000-0005-0000-0000-000037050000}"/>
    <cellStyle name="Normal 17 2 4 2 3" xfId="9837" xr:uid="{00000000-0005-0000-0000-000038050000}"/>
    <cellStyle name="Normal 17 2 4 2 4" xfId="13863" xr:uid="{00000000-0005-0000-0000-000039050000}"/>
    <cellStyle name="Normal 17 2 4 2 5" xfId="15702" xr:uid="{00000000-0005-0000-0000-00003A050000}"/>
    <cellStyle name="Normal 17 2 4 2 6" xfId="17453" xr:uid="{00000000-0005-0000-0000-00003B050000}"/>
    <cellStyle name="Normal 17 2 4 2 7" xfId="19357" xr:uid="{00000000-0005-0000-0000-00003C050000}"/>
    <cellStyle name="Normal 17 2 4 2_5h_Finance" xfId="4446" xr:uid="{00000000-0005-0000-0000-00003D050000}"/>
    <cellStyle name="Normal 17 2 4 3" xfId="2758" xr:uid="{00000000-0005-0000-0000-00003E050000}"/>
    <cellStyle name="Normal 17 2 4 3 2" xfId="10925" xr:uid="{00000000-0005-0000-0000-00003F050000}"/>
    <cellStyle name="Normal 17 2 4 3_5h_Finance" xfId="4448" xr:uid="{00000000-0005-0000-0000-000040050000}"/>
    <cellStyle name="Normal 17 2 4 4" xfId="9021" xr:uid="{00000000-0005-0000-0000-000041050000}"/>
    <cellStyle name="Normal 17 2 4 5" xfId="13044" xr:uid="{00000000-0005-0000-0000-000042050000}"/>
    <cellStyle name="Normal 17 2 4 6" xfId="14882" xr:uid="{00000000-0005-0000-0000-000043050000}"/>
    <cellStyle name="Normal 17 2 4 7" xfId="16637" xr:uid="{00000000-0005-0000-0000-000044050000}"/>
    <cellStyle name="Normal 17 2 4 8" xfId="18541" xr:uid="{00000000-0005-0000-0000-000045050000}"/>
    <cellStyle name="Normal 17 2 4_5h_Finance" xfId="4445" xr:uid="{00000000-0005-0000-0000-000046050000}"/>
    <cellStyle name="Normal 17 2 5" xfId="1119" xr:uid="{00000000-0005-0000-0000-000047050000}"/>
    <cellStyle name="Normal 17 2 5 2" xfId="3030" xr:uid="{00000000-0005-0000-0000-000048050000}"/>
    <cellStyle name="Normal 17 2 5 2 2" xfId="11197" xr:uid="{00000000-0005-0000-0000-000049050000}"/>
    <cellStyle name="Normal 17 2 5 2_5h_Finance" xfId="4450" xr:uid="{00000000-0005-0000-0000-00004A050000}"/>
    <cellStyle name="Normal 17 2 5 3" xfId="9293" xr:uid="{00000000-0005-0000-0000-00004B050000}"/>
    <cellStyle name="Normal 17 2 5 4" xfId="13316" xr:uid="{00000000-0005-0000-0000-00004C050000}"/>
    <cellStyle name="Normal 17 2 5 5" xfId="15154" xr:uid="{00000000-0005-0000-0000-00004D050000}"/>
    <cellStyle name="Normal 17 2 5 6" xfId="16909" xr:uid="{00000000-0005-0000-0000-00004E050000}"/>
    <cellStyle name="Normal 17 2 5 7" xfId="18813" xr:uid="{00000000-0005-0000-0000-00004F050000}"/>
    <cellStyle name="Normal 17 2 5_5h_Finance" xfId="4449" xr:uid="{00000000-0005-0000-0000-000050050000}"/>
    <cellStyle name="Normal 17 2 6" xfId="1942" xr:uid="{00000000-0005-0000-0000-000051050000}"/>
    <cellStyle name="Normal 17 2 6 2" xfId="3846" xr:uid="{00000000-0005-0000-0000-000052050000}"/>
    <cellStyle name="Normal 17 2 6 2 2" xfId="12013" xr:uid="{00000000-0005-0000-0000-000053050000}"/>
    <cellStyle name="Normal 17 2 6 2_5h_Finance" xfId="4452" xr:uid="{00000000-0005-0000-0000-000054050000}"/>
    <cellStyle name="Normal 17 2 6 3" xfId="10109" xr:uid="{00000000-0005-0000-0000-000055050000}"/>
    <cellStyle name="Normal 17 2 6 4" xfId="14135" xr:uid="{00000000-0005-0000-0000-000056050000}"/>
    <cellStyle name="Normal 17 2 6 5" xfId="15975" xr:uid="{00000000-0005-0000-0000-000057050000}"/>
    <cellStyle name="Normal 17 2 6 6" xfId="17725" xr:uid="{00000000-0005-0000-0000-000058050000}"/>
    <cellStyle name="Normal 17 2 6 7" xfId="19629" xr:uid="{00000000-0005-0000-0000-000059050000}"/>
    <cellStyle name="Normal 17 2 6_5h_Finance" xfId="4451" xr:uid="{00000000-0005-0000-0000-00005A050000}"/>
    <cellStyle name="Normal 17 2 7" xfId="226" xr:uid="{00000000-0005-0000-0000-00005B050000}"/>
    <cellStyle name="Normal 17 2 7 2" xfId="8477" xr:uid="{00000000-0005-0000-0000-00005C050000}"/>
    <cellStyle name="Normal 17 2 7_5h_Finance" xfId="4453" xr:uid="{00000000-0005-0000-0000-00005D050000}"/>
    <cellStyle name="Normal 17 2 8" xfId="2214" xr:uid="{00000000-0005-0000-0000-00005E050000}"/>
    <cellStyle name="Normal 17 2 8 2" xfId="10381" xr:uid="{00000000-0005-0000-0000-00005F050000}"/>
    <cellStyle name="Normal 17 2 8_5h_Finance" xfId="4454" xr:uid="{00000000-0005-0000-0000-000060050000}"/>
    <cellStyle name="Normal 17 2 9" xfId="4118" xr:uid="{00000000-0005-0000-0000-000061050000}"/>
    <cellStyle name="Normal 17 2 9 2" xfId="12285" xr:uid="{00000000-0005-0000-0000-000062050000}"/>
    <cellStyle name="Normal 17 2 9_5h_Finance" xfId="4455" xr:uid="{00000000-0005-0000-0000-000063050000}"/>
    <cellStyle name="Normal 17 2_5h_Finance" xfId="4426" xr:uid="{00000000-0005-0000-0000-000064050000}"/>
    <cellStyle name="Normal 17 3" xfId="294" xr:uid="{00000000-0005-0000-0000-000065050000}"/>
    <cellStyle name="Normal 17 3 10" xfId="14538" xr:uid="{00000000-0005-0000-0000-000066050000}"/>
    <cellStyle name="Normal 17 3 11" xfId="18065" xr:uid="{00000000-0005-0000-0000-000067050000}"/>
    <cellStyle name="Normal 17 3 2" xfId="643" xr:uid="{00000000-0005-0000-0000-000068050000}"/>
    <cellStyle name="Normal 17 3 2 2" xfId="1465" xr:uid="{00000000-0005-0000-0000-000069050000}"/>
    <cellStyle name="Normal 17 3 2 2 2" xfId="3370" xr:uid="{00000000-0005-0000-0000-00006A050000}"/>
    <cellStyle name="Normal 17 3 2 2 2 2" xfId="11537" xr:uid="{00000000-0005-0000-0000-00006B050000}"/>
    <cellStyle name="Normal 17 3 2 2 2_5h_Finance" xfId="4459" xr:uid="{00000000-0005-0000-0000-00006C050000}"/>
    <cellStyle name="Normal 17 3 2 2 3" xfId="9633" xr:uid="{00000000-0005-0000-0000-00006D050000}"/>
    <cellStyle name="Normal 17 3 2 2 4" xfId="13659" xr:uid="{00000000-0005-0000-0000-00006E050000}"/>
    <cellStyle name="Normal 17 3 2 2 5" xfId="15498" xr:uid="{00000000-0005-0000-0000-00006F050000}"/>
    <cellStyle name="Normal 17 3 2 2 6" xfId="17249" xr:uid="{00000000-0005-0000-0000-000070050000}"/>
    <cellStyle name="Normal 17 3 2 2 7" xfId="19153" xr:uid="{00000000-0005-0000-0000-000071050000}"/>
    <cellStyle name="Normal 17 3 2 2_5h_Finance" xfId="4458" xr:uid="{00000000-0005-0000-0000-000072050000}"/>
    <cellStyle name="Normal 17 3 2 3" xfId="2554" xr:uid="{00000000-0005-0000-0000-000073050000}"/>
    <cellStyle name="Normal 17 3 2 3 2" xfId="10721" xr:uid="{00000000-0005-0000-0000-000074050000}"/>
    <cellStyle name="Normal 17 3 2 3_5h_Finance" xfId="4460" xr:uid="{00000000-0005-0000-0000-000075050000}"/>
    <cellStyle name="Normal 17 3 2 4" xfId="8817" xr:uid="{00000000-0005-0000-0000-000076050000}"/>
    <cellStyle name="Normal 17 3 2 5" xfId="12840" xr:uid="{00000000-0005-0000-0000-000077050000}"/>
    <cellStyle name="Normal 17 3 2 6" xfId="14678" xr:uid="{00000000-0005-0000-0000-000078050000}"/>
    <cellStyle name="Normal 17 3 2 7" xfId="16433" xr:uid="{00000000-0005-0000-0000-000079050000}"/>
    <cellStyle name="Normal 17 3 2 8" xfId="18337" xr:uid="{00000000-0005-0000-0000-00007A050000}"/>
    <cellStyle name="Normal 17 3 2_5h_Finance" xfId="4457" xr:uid="{00000000-0005-0000-0000-00007B050000}"/>
    <cellStyle name="Normal 17 3 3" xfId="915" xr:uid="{00000000-0005-0000-0000-00007C050000}"/>
    <cellStyle name="Normal 17 3 3 2" xfId="1737" xr:uid="{00000000-0005-0000-0000-00007D050000}"/>
    <cellStyle name="Normal 17 3 3 2 2" xfId="3642" xr:uid="{00000000-0005-0000-0000-00007E050000}"/>
    <cellStyle name="Normal 17 3 3 2 2 2" xfId="11809" xr:uid="{00000000-0005-0000-0000-00007F050000}"/>
    <cellStyle name="Normal 17 3 3 2 2_5h_Finance" xfId="4463" xr:uid="{00000000-0005-0000-0000-000080050000}"/>
    <cellStyle name="Normal 17 3 3 2 3" xfId="9905" xr:uid="{00000000-0005-0000-0000-000081050000}"/>
    <cellStyle name="Normal 17 3 3 2 4" xfId="13931" xr:uid="{00000000-0005-0000-0000-000082050000}"/>
    <cellStyle name="Normal 17 3 3 2 5" xfId="15770" xr:uid="{00000000-0005-0000-0000-000083050000}"/>
    <cellStyle name="Normal 17 3 3 2 6" xfId="17521" xr:uid="{00000000-0005-0000-0000-000084050000}"/>
    <cellStyle name="Normal 17 3 3 2 7" xfId="19425" xr:uid="{00000000-0005-0000-0000-000085050000}"/>
    <cellStyle name="Normal 17 3 3 2_5h_Finance" xfId="4462" xr:uid="{00000000-0005-0000-0000-000086050000}"/>
    <cellStyle name="Normal 17 3 3 3" xfId="2826" xr:uid="{00000000-0005-0000-0000-000087050000}"/>
    <cellStyle name="Normal 17 3 3 3 2" xfId="10993" xr:uid="{00000000-0005-0000-0000-000088050000}"/>
    <cellStyle name="Normal 17 3 3 3_5h_Finance" xfId="4464" xr:uid="{00000000-0005-0000-0000-000089050000}"/>
    <cellStyle name="Normal 17 3 3 4" xfId="9089" xr:uid="{00000000-0005-0000-0000-00008A050000}"/>
    <cellStyle name="Normal 17 3 3 5" xfId="13112" xr:uid="{00000000-0005-0000-0000-00008B050000}"/>
    <cellStyle name="Normal 17 3 3 6" xfId="14950" xr:uid="{00000000-0005-0000-0000-00008C050000}"/>
    <cellStyle name="Normal 17 3 3 7" xfId="16705" xr:uid="{00000000-0005-0000-0000-00008D050000}"/>
    <cellStyle name="Normal 17 3 3 8" xfId="18609" xr:uid="{00000000-0005-0000-0000-00008E050000}"/>
    <cellStyle name="Normal 17 3 3_5h_Finance" xfId="4461" xr:uid="{00000000-0005-0000-0000-00008F050000}"/>
    <cellStyle name="Normal 17 3 4" xfId="1187" xr:uid="{00000000-0005-0000-0000-000090050000}"/>
    <cellStyle name="Normal 17 3 4 2" xfId="3098" xr:uid="{00000000-0005-0000-0000-000091050000}"/>
    <cellStyle name="Normal 17 3 4 2 2" xfId="11265" xr:uid="{00000000-0005-0000-0000-000092050000}"/>
    <cellStyle name="Normal 17 3 4 2_5h_Finance" xfId="4466" xr:uid="{00000000-0005-0000-0000-000093050000}"/>
    <cellStyle name="Normal 17 3 4 3" xfId="9361" xr:uid="{00000000-0005-0000-0000-000094050000}"/>
    <cellStyle name="Normal 17 3 4 4" xfId="13384" xr:uid="{00000000-0005-0000-0000-000095050000}"/>
    <cellStyle name="Normal 17 3 4 5" xfId="15222" xr:uid="{00000000-0005-0000-0000-000096050000}"/>
    <cellStyle name="Normal 17 3 4 6" xfId="16977" xr:uid="{00000000-0005-0000-0000-000097050000}"/>
    <cellStyle name="Normal 17 3 4 7" xfId="18881" xr:uid="{00000000-0005-0000-0000-000098050000}"/>
    <cellStyle name="Normal 17 3 4_5h_Finance" xfId="4465" xr:uid="{00000000-0005-0000-0000-000099050000}"/>
    <cellStyle name="Normal 17 3 5" xfId="2010" xr:uid="{00000000-0005-0000-0000-00009A050000}"/>
    <cellStyle name="Normal 17 3 5 2" xfId="3914" xr:uid="{00000000-0005-0000-0000-00009B050000}"/>
    <cellStyle name="Normal 17 3 5 2 2" xfId="12081" xr:uid="{00000000-0005-0000-0000-00009C050000}"/>
    <cellStyle name="Normal 17 3 5 2_5h_Finance" xfId="4468" xr:uid="{00000000-0005-0000-0000-00009D050000}"/>
    <cellStyle name="Normal 17 3 5 3" xfId="10177" xr:uid="{00000000-0005-0000-0000-00009E050000}"/>
    <cellStyle name="Normal 17 3 5 4" xfId="14203" xr:uid="{00000000-0005-0000-0000-00009F050000}"/>
    <cellStyle name="Normal 17 3 5 5" xfId="16043" xr:uid="{00000000-0005-0000-0000-0000A0050000}"/>
    <cellStyle name="Normal 17 3 5 6" xfId="17793" xr:uid="{00000000-0005-0000-0000-0000A1050000}"/>
    <cellStyle name="Normal 17 3 5 7" xfId="19697" xr:uid="{00000000-0005-0000-0000-0000A2050000}"/>
    <cellStyle name="Normal 17 3 5_5h_Finance" xfId="4467" xr:uid="{00000000-0005-0000-0000-0000A3050000}"/>
    <cellStyle name="Normal 17 3 6" xfId="2282" xr:uid="{00000000-0005-0000-0000-0000A4050000}"/>
    <cellStyle name="Normal 17 3 6 2" xfId="10449" xr:uid="{00000000-0005-0000-0000-0000A5050000}"/>
    <cellStyle name="Normal 17 3 6_5h_Finance" xfId="4469" xr:uid="{00000000-0005-0000-0000-0000A6050000}"/>
    <cellStyle name="Normal 17 3 7" xfId="8545" xr:uid="{00000000-0005-0000-0000-0000A7050000}"/>
    <cellStyle name="Normal 17 3 8" xfId="12502" xr:uid="{00000000-0005-0000-0000-0000A8050000}"/>
    <cellStyle name="Normal 17 3 9" xfId="14388" xr:uid="{00000000-0005-0000-0000-0000A9050000}"/>
    <cellStyle name="Normal 17 3_5h_Finance" xfId="4456" xr:uid="{00000000-0005-0000-0000-0000AA050000}"/>
    <cellStyle name="Normal 17 4" xfId="507" xr:uid="{00000000-0005-0000-0000-0000AB050000}"/>
    <cellStyle name="Normal 17 4 2" xfId="1329" xr:uid="{00000000-0005-0000-0000-0000AC050000}"/>
    <cellStyle name="Normal 17 4 2 2" xfId="3234" xr:uid="{00000000-0005-0000-0000-0000AD050000}"/>
    <cellStyle name="Normal 17 4 2 2 2" xfId="11401" xr:uid="{00000000-0005-0000-0000-0000AE050000}"/>
    <cellStyle name="Normal 17 4 2 2_5h_Finance" xfId="4472" xr:uid="{00000000-0005-0000-0000-0000AF050000}"/>
    <cellStyle name="Normal 17 4 2 3" xfId="9497" xr:uid="{00000000-0005-0000-0000-0000B0050000}"/>
    <cellStyle name="Normal 17 4 2 4" xfId="13523" xr:uid="{00000000-0005-0000-0000-0000B1050000}"/>
    <cellStyle name="Normal 17 4 2 5" xfId="15362" xr:uid="{00000000-0005-0000-0000-0000B2050000}"/>
    <cellStyle name="Normal 17 4 2 6" xfId="17113" xr:uid="{00000000-0005-0000-0000-0000B3050000}"/>
    <cellStyle name="Normal 17 4 2 7" xfId="19017" xr:uid="{00000000-0005-0000-0000-0000B4050000}"/>
    <cellStyle name="Normal 17 4 2_5h_Finance" xfId="4471" xr:uid="{00000000-0005-0000-0000-0000B5050000}"/>
    <cellStyle name="Normal 17 4 3" xfId="2418" xr:uid="{00000000-0005-0000-0000-0000B6050000}"/>
    <cellStyle name="Normal 17 4 3 2" xfId="10585" xr:uid="{00000000-0005-0000-0000-0000B7050000}"/>
    <cellStyle name="Normal 17 4 3_5h_Finance" xfId="4473" xr:uid="{00000000-0005-0000-0000-0000B8050000}"/>
    <cellStyle name="Normal 17 4 4" xfId="8681" xr:uid="{00000000-0005-0000-0000-0000B9050000}"/>
    <cellStyle name="Normal 17 4 5" xfId="12704" xr:uid="{00000000-0005-0000-0000-0000BA050000}"/>
    <cellStyle name="Normal 17 4 6" xfId="14542" xr:uid="{00000000-0005-0000-0000-0000BB050000}"/>
    <cellStyle name="Normal 17 4 7" xfId="16297" xr:uid="{00000000-0005-0000-0000-0000BC050000}"/>
    <cellStyle name="Normal 17 4 8" xfId="18201" xr:uid="{00000000-0005-0000-0000-0000BD050000}"/>
    <cellStyle name="Normal 17 4_5h_Finance" xfId="4470" xr:uid="{00000000-0005-0000-0000-0000BE050000}"/>
    <cellStyle name="Normal 17 5" xfId="779" xr:uid="{00000000-0005-0000-0000-0000BF050000}"/>
    <cellStyle name="Normal 17 5 2" xfId="1601" xr:uid="{00000000-0005-0000-0000-0000C0050000}"/>
    <cellStyle name="Normal 17 5 2 2" xfId="3506" xr:uid="{00000000-0005-0000-0000-0000C1050000}"/>
    <cellStyle name="Normal 17 5 2 2 2" xfId="11673" xr:uid="{00000000-0005-0000-0000-0000C2050000}"/>
    <cellStyle name="Normal 17 5 2 2_5h_Finance" xfId="4476" xr:uid="{00000000-0005-0000-0000-0000C3050000}"/>
    <cellStyle name="Normal 17 5 2 3" xfId="9769" xr:uid="{00000000-0005-0000-0000-0000C4050000}"/>
    <cellStyle name="Normal 17 5 2 4" xfId="13795" xr:uid="{00000000-0005-0000-0000-0000C5050000}"/>
    <cellStyle name="Normal 17 5 2 5" xfId="15634" xr:uid="{00000000-0005-0000-0000-0000C6050000}"/>
    <cellStyle name="Normal 17 5 2 6" xfId="17385" xr:uid="{00000000-0005-0000-0000-0000C7050000}"/>
    <cellStyle name="Normal 17 5 2 7" xfId="19289" xr:uid="{00000000-0005-0000-0000-0000C8050000}"/>
    <cellStyle name="Normal 17 5 2_5h_Finance" xfId="4475" xr:uid="{00000000-0005-0000-0000-0000C9050000}"/>
    <cellStyle name="Normal 17 5 3" xfId="2690" xr:uid="{00000000-0005-0000-0000-0000CA050000}"/>
    <cellStyle name="Normal 17 5 3 2" xfId="10857" xr:uid="{00000000-0005-0000-0000-0000CB050000}"/>
    <cellStyle name="Normal 17 5 3_5h_Finance" xfId="4477" xr:uid="{00000000-0005-0000-0000-0000CC050000}"/>
    <cellStyle name="Normal 17 5 4" xfId="8953" xr:uid="{00000000-0005-0000-0000-0000CD050000}"/>
    <cellStyle name="Normal 17 5 5" xfId="12976" xr:uid="{00000000-0005-0000-0000-0000CE050000}"/>
    <cellStyle name="Normal 17 5 6" xfId="14814" xr:uid="{00000000-0005-0000-0000-0000CF050000}"/>
    <cellStyle name="Normal 17 5 7" xfId="16569" xr:uid="{00000000-0005-0000-0000-0000D0050000}"/>
    <cellStyle name="Normal 17 5 8" xfId="18473" xr:uid="{00000000-0005-0000-0000-0000D1050000}"/>
    <cellStyle name="Normal 17 5_5h_Finance" xfId="4474" xr:uid="{00000000-0005-0000-0000-0000D2050000}"/>
    <cellStyle name="Normal 17 6" xfId="1051" xr:uid="{00000000-0005-0000-0000-0000D3050000}"/>
    <cellStyle name="Normal 17 6 2" xfId="2962" xr:uid="{00000000-0005-0000-0000-0000D4050000}"/>
    <cellStyle name="Normal 17 6 2 2" xfId="11129" xr:uid="{00000000-0005-0000-0000-0000D5050000}"/>
    <cellStyle name="Normal 17 6 2_5h_Finance" xfId="4479" xr:uid="{00000000-0005-0000-0000-0000D6050000}"/>
    <cellStyle name="Normal 17 6 3" xfId="9225" xr:uid="{00000000-0005-0000-0000-0000D7050000}"/>
    <cellStyle name="Normal 17 6 4" xfId="13248" xr:uid="{00000000-0005-0000-0000-0000D8050000}"/>
    <cellStyle name="Normal 17 6 5" xfId="15086" xr:uid="{00000000-0005-0000-0000-0000D9050000}"/>
    <cellStyle name="Normal 17 6 6" xfId="16841" xr:uid="{00000000-0005-0000-0000-0000DA050000}"/>
    <cellStyle name="Normal 17 6 7" xfId="18745" xr:uid="{00000000-0005-0000-0000-0000DB050000}"/>
    <cellStyle name="Normal 17 6_5h_Finance" xfId="4478" xr:uid="{00000000-0005-0000-0000-0000DC050000}"/>
    <cellStyle name="Normal 17 7" xfId="1874" xr:uid="{00000000-0005-0000-0000-0000DD050000}"/>
    <cellStyle name="Normal 17 7 2" xfId="3778" xr:uid="{00000000-0005-0000-0000-0000DE050000}"/>
    <cellStyle name="Normal 17 7 2 2" xfId="11945" xr:uid="{00000000-0005-0000-0000-0000DF050000}"/>
    <cellStyle name="Normal 17 7 2_5h_Finance" xfId="4481" xr:uid="{00000000-0005-0000-0000-0000E0050000}"/>
    <cellStyle name="Normal 17 7 3" xfId="10041" xr:uid="{00000000-0005-0000-0000-0000E1050000}"/>
    <cellStyle name="Normal 17 7 4" xfId="14067" xr:uid="{00000000-0005-0000-0000-0000E2050000}"/>
    <cellStyle name="Normal 17 7 5" xfId="15907" xr:uid="{00000000-0005-0000-0000-0000E3050000}"/>
    <cellStyle name="Normal 17 7 6" xfId="17657" xr:uid="{00000000-0005-0000-0000-0000E4050000}"/>
    <cellStyle name="Normal 17 7 7" xfId="19561" xr:uid="{00000000-0005-0000-0000-0000E5050000}"/>
    <cellStyle name="Normal 17 7_5h_Finance" xfId="4480" xr:uid="{00000000-0005-0000-0000-0000E6050000}"/>
    <cellStyle name="Normal 17 8" xfId="158" xr:uid="{00000000-0005-0000-0000-0000E7050000}"/>
    <cellStyle name="Normal 17 8 2" xfId="8409" xr:uid="{00000000-0005-0000-0000-0000E8050000}"/>
    <cellStyle name="Normal 17 8_5h_Finance" xfId="4482" xr:uid="{00000000-0005-0000-0000-0000E9050000}"/>
    <cellStyle name="Normal 17 9" xfId="2146" xr:uid="{00000000-0005-0000-0000-0000EA050000}"/>
    <cellStyle name="Normal 17 9 2" xfId="10313" xr:uid="{00000000-0005-0000-0000-0000EB050000}"/>
    <cellStyle name="Normal 17 9_5h_Finance" xfId="4483" xr:uid="{00000000-0005-0000-0000-0000EC050000}"/>
    <cellStyle name="Normal 17_5h_Finance" xfId="4424" xr:uid="{00000000-0005-0000-0000-0000ED050000}"/>
    <cellStyle name="Normal 18" xfId="20" xr:uid="{00000000-0005-0000-0000-0000EE050000}"/>
    <cellStyle name="Normal 18 10" xfId="4054" xr:uid="{00000000-0005-0000-0000-0000EF050000}"/>
    <cellStyle name="Normal 18 10 2" xfId="12221" xr:uid="{00000000-0005-0000-0000-0000F0050000}"/>
    <cellStyle name="Normal 18 10_5h_Finance" xfId="4485" xr:uid="{00000000-0005-0000-0000-0000F1050000}"/>
    <cellStyle name="Normal 18 11" xfId="8277" xr:uid="{00000000-0005-0000-0000-0000F2050000}"/>
    <cellStyle name="Normal 18 12" xfId="12367" xr:uid="{00000000-0005-0000-0000-0000F3050000}"/>
    <cellStyle name="Normal 18 13" xfId="13519" xr:uid="{00000000-0005-0000-0000-0000F4050000}"/>
    <cellStyle name="Normal 18 14" xfId="14524" xr:uid="{00000000-0005-0000-0000-0000F5050000}"/>
    <cellStyle name="Normal 18 15" xfId="17933" xr:uid="{00000000-0005-0000-0000-0000F6050000}"/>
    <cellStyle name="Normal 18 2" xfId="92" xr:uid="{00000000-0005-0000-0000-0000F7050000}"/>
    <cellStyle name="Normal 18 2 10" xfId="8345" xr:uid="{00000000-0005-0000-0000-0000F8050000}"/>
    <cellStyle name="Normal 18 2 11" xfId="12437" xr:uid="{00000000-0005-0000-0000-0000F9050000}"/>
    <cellStyle name="Normal 18 2 12" xfId="18001" xr:uid="{00000000-0005-0000-0000-0000FA050000}"/>
    <cellStyle name="Normal 18 2 2" xfId="366" xr:uid="{00000000-0005-0000-0000-0000FB050000}"/>
    <cellStyle name="Normal 18 2 2 10" xfId="16233" xr:uid="{00000000-0005-0000-0000-0000FC050000}"/>
    <cellStyle name="Normal 18 2 2 11" xfId="18137" xr:uid="{00000000-0005-0000-0000-0000FD050000}"/>
    <cellStyle name="Normal 18 2 2 2" xfId="715" xr:uid="{00000000-0005-0000-0000-0000FE050000}"/>
    <cellStyle name="Normal 18 2 2 2 2" xfId="1537" xr:uid="{00000000-0005-0000-0000-0000FF050000}"/>
    <cellStyle name="Normal 18 2 2 2 2 2" xfId="3442" xr:uid="{00000000-0005-0000-0000-000000060000}"/>
    <cellStyle name="Normal 18 2 2 2 2 2 2" xfId="11609" xr:uid="{00000000-0005-0000-0000-000001060000}"/>
    <cellStyle name="Normal 18 2 2 2 2 2_5h_Finance" xfId="4490" xr:uid="{00000000-0005-0000-0000-000002060000}"/>
    <cellStyle name="Normal 18 2 2 2 2 3" xfId="9705" xr:uid="{00000000-0005-0000-0000-000003060000}"/>
    <cellStyle name="Normal 18 2 2 2 2 4" xfId="13731" xr:uid="{00000000-0005-0000-0000-000004060000}"/>
    <cellStyle name="Normal 18 2 2 2 2 5" xfId="15570" xr:uid="{00000000-0005-0000-0000-000005060000}"/>
    <cellStyle name="Normal 18 2 2 2 2 6" xfId="17321" xr:uid="{00000000-0005-0000-0000-000006060000}"/>
    <cellStyle name="Normal 18 2 2 2 2 7" xfId="19225" xr:uid="{00000000-0005-0000-0000-000007060000}"/>
    <cellStyle name="Normal 18 2 2 2 2_5h_Finance" xfId="4489" xr:uid="{00000000-0005-0000-0000-000008060000}"/>
    <cellStyle name="Normal 18 2 2 2 3" xfId="2626" xr:uid="{00000000-0005-0000-0000-000009060000}"/>
    <cellStyle name="Normal 18 2 2 2 3 2" xfId="10793" xr:uid="{00000000-0005-0000-0000-00000A060000}"/>
    <cellStyle name="Normal 18 2 2 2 3_5h_Finance" xfId="4491" xr:uid="{00000000-0005-0000-0000-00000B060000}"/>
    <cellStyle name="Normal 18 2 2 2 4" xfId="8889" xr:uid="{00000000-0005-0000-0000-00000C060000}"/>
    <cellStyle name="Normal 18 2 2 2 5" xfId="12912" xr:uid="{00000000-0005-0000-0000-00000D060000}"/>
    <cellStyle name="Normal 18 2 2 2 6" xfId="14750" xr:uid="{00000000-0005-0000-0000-00000E060000}"/>
    <cellStyle name="Normal 18 2 2 2 7" xfId="16505" xr:uid="{00000000-0005-0000-0000-00000F060000}"/>
    <cellStyle name="Normal 18 2 2 2 8" xfId="18409" xr:uid="{00000000-0005-0000-0000-000010060000}"/>
    <cellStyle name="Normal 18 2 2 2_5h_Finance" xfId="4488" xr:uid="{00000000-0005-0000-0000-000011060000}"/>
    <cellStyle name="Normal 18 2 2 3" xfId="987" xr:uid="{00000000-0005-0000-0000-000012060000}"/>
    <cellStyle name="Normal 18 2 2 3 2" xfId="1809" xr:uid="{00000000-0005-0000-0000-000013060000}"/>
    <cellStyle name="Normal 18 2 2 3 2 2" xfId="3714" xr:uid="{00000000-0005-0000-0000-000014060000}"/>
    <cellStyle name="Normal 18 2 2 3 2 2 2" xfId="11881" xr:uid="{00000000-0005-0000-0000-000015060000}"/>
    <cellStyle name="Normal 18 2 2 3 2 2_5h_Finance" xfId="4494" xr:uid="{00000000-0005-0000-0000-000016060000}"/>
    <cellStyle name="Normal 18 2 2 3 2 3" xfId="9977" xr:uid="{00000000-0005-0000-0000-000017060000}"/>
    <cellStyle name="Normal 18 2 2 3 2 4" xfId="14003" xr:uid="{00000000-0005-0000-0000-000018060000}"/>
    <cellStyle name="Normal 18 2 2 3 2 5" xfId="15842" xr:uid="{00000000-0005-0000-0000-000019060000}"/>
    <cellStyle name="Normal 18 2 2 3 2 6" xfId="17593" xr:uid="{00000000-0005-0000-0000-00001A060000}"/>
    <cellStyle name="Normal 18 2 2 3 2 7" xfId="19497" xr:uid="{00000000-0005-0000-0000-00001B060000}"/>
    <cellStyle name="Normal 18 2 2 3 2_5h_Finance" xfId="4493" xr:uid="{00000000-0005-0000-0000-00001C060000}"/>
    <cellStyle name="Normal 18 2 2 3 3" xfId="2898" xr:uid="{00000000-0005-0000-0000-00001D060000}"/>
    <cellStyle name="Normal 18 2 2 3 3 2" xfId="11065" xr:uid="{00000000-0005-0000-0000-00001E060000}"/>
    <cellStyle name="Normal 18 2 2 3 3_5h_Finance" xfId="4495" xr:uid="{00000000-0005-0000-0000-00001F060000}"/>
    <cellStyle name="Normal 18 2 2 3 4" xfId="9161" xr:uid="{00000000-0005-0000-0000-000020060000}"/>
    <cellStyle name="Normal 18 2 2 3 5" xfId="13184" xr:uid="{00000000-0005-0000-0000-000021060000}"/>
    <cellStyle name="Normal 18 2 2 3 6" xfId="15022" xr:uid="{00000000-0005-0000-0000-000022060000}"/>
    <cellStyle name="Normal 18 2 2 3 7" xfId="16777" xr:uid="{00000000-0005-0000-0000-000023060000}"/>
    <cellStyle name="Normal 18 2 2 3 8" xfId="18681" xr:uid="{00000000-0005-0000-0000-000024060000}"/>
    <cellStyle name="Normal 18 2 2 3_5h_Finance" xfId="4492" xr:uid="{00000000-0005-0000-0000-000025060000}"/>
    <cellStyle name="Normal 18 2 2 4" xfId="1259" xr:uid="{00000000-0005-0000-0000-000026060000}"/>
    <cellStyle name="Normal 18 2 2 4 2" xfId="3170" xr:uid="{00000000-0005-0000-0000-000027060000}"/>
    <cellStyle name="Normal 18 2 2 4 2 2" xfId="11337" xr:uid="{00000000-0005-0000-0000-000028060000}"/>
    <cellStyle name="Normal 18 2 2 4 2_5h_Finance" xfId="4497" xr:uid="{00000000-0005-0000-0000-000029060000}"/>
    <cellStyle name="Normal 18 2 2 4 3" xfId="9433" xr:uid="{00000000-0005-0000-0000-00002A060000}"/>
    <cellStyle name="Normal 18 2 2 4 4" xfId="13456" xr:uid="{00000000-0005-0000-0000-00002B060000}"/>
    <cellStyle name="Normal 18 2 2 4 5" xfId="15294" xr:uid="{00000000-0005-0000-0000-00002C060000}"/>
    <cellStyle name="Normal 18 2 2 4 6" xfId="17049" xr:uid="{00000000-0005-0000-0000-00002D060000}"/>
    <cellStyle name="Normal 18 2 2 4 7" xfId="18953" xr:uid="{00000000-0005-0000-0000-00002E060000}"/>
    <cellStyle name="Normal 18 2 2 4_5h_Finance" xfId="4496" xr:uid="{00000000-0005-0000-0000-00002F060000}"/>
    <cellStyle name="Normal 18 2 2 5" xfId="2082" xr:uid="{00000000-0005-0000-0000-000030060000}"/>
    <cellStyle name="Normal 18 2 2 5 2" xfId="3986" xr:uid="{00000000-0005-0000-0000-000031060000}"/>
    <cellStyle name="Normal 18 2 2 5 2 2" xfId="12153" xr:uid="{00000000-0005-0000-0000-000032060000}"/>
    <cellStyle name="Normal 18 2 2 5 2_5h_Finance" xfId="4499" xr:uid="{00000000-0005-0000-0000-000033060000}"/>
    <cellStyle name="Normal 18 2 2 5 3" xfId="10249" xr:uid="{00000000-0005-0000-0000-000034060000}"/>
    <cellStyle name="Normal 18 2 2 5 4" xfId="14275" xr:uid="{00000000-0005-0000-0000-000035060000}"/>
    <cellStyle name="Normal 18 2 2 5 5" xfId="16115" xr:uid="{00000000-0005-0000-0000-000036060000}"/>
    <cellStyle name="Normal 18 2 2 5 6" xfId="17865" xr:uid="{00000000-0005-0000-0000-000037060000}"/>
    <cellStyle name="Normal 18 2 2 5 7" xfId="19769" xr:uid="{00000000-0005-0000-0000-000038060000}"/>
    <cellStyle name="Normal 18 2 2 5_5h_Finance" xfId="4498" xr:uid="{00000000-0005-0000-0000-000039060000}"/>
    <cellStyle name="Normal 18 2 2 6" xfId="2354" xr:uid="{00000000-0005-0000-0000-00003A060000}"/>
    <cellStyle name="Normal 18 2 2 6 2" xfId="10521" xr:uid="{00000000-0005-0000-0000-00003B060000}"/>
    <cellStyle name="Normal 18 2 2 6_5h_Finance" xfId="4500" xr:uid="{00000000-0005-0000-0000-00003C060000}"/>
    <cellStyle name="Normal 18 2 2 7" xfId="8617" xr:uid="{00000000-0005-0000-0000-00003D060000}"/>
    <cellStyle name="Normal 18 2 2 8" xfId="12574" xr:uid="{00000000-0005-0000-0000-00003E060000}"/>
    <cellStyle name="Normal 18 2 2 9" xfId="14460" xr:uid="{00000000-0005-0000-0000-00003F060000}"/>
    <cellStyle name="Normal 18 2 2_5h_Finance" xfId="4487" xr:uid="{00000000-0005-0000-0000-000040060000}"/>
    <cellStyle name="Normal 18 2 3" xfId="579" xr:uid="{00000000-0005-0000-0000-000041060000}"/>
    <cellStyle name="Normal 18 2 3 2" xfId="1401" xr:uid="{00000000-0005-0000-0000-000042060000}"/>
    <cellStyle name="Normal 18 2 3 2 2" xfId="3306" xr:uid="{00000000-0005-0000-0000-000043060000}"/>
    <cellStyle name="Normal 18 2 3 2 2 2" xfId="11473" xr:uid="{00000000-0005-0000-0000-000044060000}"/>
    <cellStyle name="Normal 18 2 3 2 2_5h_Finance" xfId="4503" xr:uid="{00000000-0005-0000-0000-000045060000}"/>
    <cellStyle name="Normal 18 2 3 2 3" xfId="9569" xr:uid="{00000000-0005-0000-0000-000046060000}"/>
    <cellStyle name="Normal 18 2 3 2 4" xfId="13595" xr:uid="{00000000-0005-0000-0000-000047060000}"/>
    <cellStyle name="Normal 18 2 3 2 5" xfId="15434" xr:uid="{00000000-0005-0000-0000-000048060000}"/>
    <cellStyle name="Normal 18 2 3 2 6" xfId="17185" xr:uid="{00000000-0005-0000-0000-000049060000}"/>
    <cellStyle name="Normal 18 2 3 2 7" xfId="19089" xr:uid="{00000000-0005-0000-0000-00004A060000}"/>
    <cellStyle name="Normal 18 2 3 2_5h_Finance" xfId="4502" xr:uid="{00000000-0005-0000-0000-00004B060000}"/>
    <cellStyle name="Normal 18 2 3 3" xfId="2490" xr:uid="{00000000-0005-0000-0000-00004C060000}"/>
    <cellStyle name="Normal 18 2 3 3 2" xfId="10657" xr:uid="{00000000-0005-0000-0000-00004D060000}"/>
    <cellStyle name="Normal 18 2 3 3_5h_Finance" xfId="4504" xr:uid="{00000000-0005-0000-0000-00004E060000}"/>
    <cellStyle name="Normal 18 2 3 4" xfId="8753" xr:uid="{00000000-0005-0000-0000-00004F060000}"/>
    <cellStyle name="Normal 18 2 3 5" xfId="12776" xr:uid="{00000000-0005-0000-0000-000050060000}"/>
    <cellStyle name="Normal 18 2 3 6" xfId="14614" xr:uid="{00000000-0005-0000-0000-000051060000}"/>
    <cellStyle name="Normal 18 2 3 7" xfId="16369" xr:uid="{00000000-0005-0000-0000-000052060000}"/>
    <cellStyle name="Normal 18 2 3 8" xfId="18273" xr:uid="{00000000-0005-0000-0000-000053060000}"/>
    <cellStyle name="Normal 18 2 3_5h_Finance" xfId="4501" xr:uid="{00000000-0005-0000-0000-000054060000}"/>
    <cellStyle name="Normal 18 2 4" xfId="851" xr:uid="{00000000-0005-0000-0000-000055060000}"/>
    <cellStyle name="Normal 18 2 4 2" xfId="1673" xr:uid="{00000000-0005-0000-0000-000056060000}"/>
    <cellStyle name="Normal 18 2 4 2 2" xfId="3578" xr:uid="{00000000-0005-0000-0000-000057060000}"/>
    <cellStyle name="Normal 18 2 4 2 2 2" xfId="11745" xr:uid="{00000000-0005-0000-0000-000058060000}"/>
    <cellStyle name="Normal 18 2 4 2 2_5h_Finance" xfId="4507" xr:uid="{00000000-0005-0000-0000-000059060000}"/>
    <cellStyle name="Normal 18 2 4 2 3" xfId="9841" xr:uid="{00000000-0005-0000-0000-00005A060000}"/>
    <cellStyle name="Normal 18 2 4 2 4" xfId="13867" xr:uid="{00000000-0005-0000-0000-00005B060000}"/>
    <cellStyle name="Normal 18 2 4 2 5" xfId="15706" xr:uid="{00000000-0005-0000-0000-00005C060000}"/>
    <cellStyle name="Normal 18 2 4 2 6" xfId="17457" xr:uid="{00000000-0005-0000-0000-00005D060000}"/>
    <cellStyle name="Normal 18 2 4 2 7" xfId="19361" xr:uid="{00000000-0005-0000-0000-00005E060000}"/>
    <cellStyle name="Normal 18 2 4 2_5h_Finance" xfId="4506" xr:uid="{00000000-0005-0000-0000-00005F060000}"/>
    <cellStyle name="Normal 18 2 4 3" xfId="2762" xr:uid="{00000000-0005-0000-0000-000060060000}"/>
    <cellStyle name="Normal 18 2 4 3 2" xfId="10929" xr:uid="{00000000-0005-0000-0000-000061060000}"/>
    <cellStyle name="Normal 18 2 4 3_5h_Finance" xfId="4508" xr:uid="{00000000-0005-0000-0000-000062060000}"/>
    <cellStyle name="Normal 18 2 4 4" xfId="9025" xr:uid="{00000000-0005-0000-0000-000063060000}"/>
    <cellStyle name="Normal 18 2 4 5" xfId="13048" xr:uid="{00000000-0005-0000-0000-000064060000}"/>
    <cellStyle name="Normal 18 2 4 6" xfId="14886" xr:uid="{00000000-0005-0000-0000-000065060000}"/>
    <cellStyle name="Normal 18 2 4 7" xfId="16641" xr:uid="{00000000-0005-0000-0000-000066060000}"/>
    <cellStyle name="Normal 18 2 4 8" xfId="18545" xr:uid="{00000000-0005-0000-0000-000067060000}"/>
    <cellStyle name="Normal 18 2 4_5h_Finance" xfId="4505" xr:uid="{00000000-0005-0000-0000-000068060000}"/>
    <cellStyle name="Normal 18 2 5" xfId="1123" xr:uid="{00000000-0005-0000-0000-000069060000}"/>
    <cellStyle name="Normal 18 2 5 2" xfId="3034" xr:uid="{00000000-0005-0000-0000-00006A060000}"/>
    <cellStyle name="Normal 18 2 5 2 2" xfId="11201" xr:uid="{00000000-0005-0000-0000-00006B060000}"/>
    <cellStyle name="Normal 18 2 5 2_5h_Finance" xfId="4510" xr:uid="{00000000-0005-0000-0000-00006C060000}"/>
    <cellStyle name="Normal 18 2 5 3" xfId="9297" xr:uid="{00000000-0005-0000-0000-00006D060000}"/>
    <cellStyle name="Normal 18 2 5 4" xfId="13320" xr:uid="{00000000-0005-0000-0000-00006E060000}"/>
    <cellStyle name="Normal 18 2 5 5" xfId="15158" xr:uid="{00000000-0005-0000-0000-00006F060000}"/>
    <cellStyle name="Normal 18 2 5 6" xfId="16913" xr:uid="{00000000-0005-0000-0000-000070060000}"/>
    <cellStyle name="Normal 18 2 5 7" xfId="18817" xr:uid="{00000000-0005-0000-0000-000071060000}"/>
    <cellStyle name="Normal 18 2 5_5h_Finance" xfId="4509" xr:uid="{00000000-0005-0000-0000-000072060000}"/>
    <cellStyle name="Normal 18 2 6" xfId="1946" xr:uid="{00000000-0005-0000-0000-000073060000}"/>
    <cellStyle name="Normal 18 2 6 2" xfId="3850" xr:uid="{00000000-0005-0000-0000-000074060000}"/>
    <cellStyle name="Normal 18 2 6 2 2" xfId="12017" xr:uid="{00000000-0005-0000-0000-000075060000}"/>
    <cellStyle name="Normal 18 2 6 2_5h_Finance" xfId="4512" xr:uid="{00000000-0005-0000-0000-000076060000}"/>
    <cellStyle name="Normal 18 2 6 3" xfId="10113" xr:uid="{00000000-0005-0000-0000-000077060000}"/>
    <cellStyle name="Normal 18 2 6 4" xfId="14139" xr:uid="{00000000-0005-0000-0000-000078060000}"/>
    <cellStyle name="Normal 18 2 6 5" xfId="15979" xr:uid="{00000000-0005-0000-0000-000079060000}"/>
    <cellStyle name="Normal 18 2 6 6" xfId="17729" xr:uid="{00000000-0005-0000-0000-00007A060000}"/>
    <cellStyle name="Normal 18 2 6 7" xfId="19633" xr:uid="{00000000-0005-0000-0000-00007B060000}"/>
    <cellStyle name="Normal 18 2 6_5h_Finance" xfId="4511" xr:uid="{00000000-0005-0000-0000-00007C060000}"/>
    <cellStyle name="Normal 18 2 7" xfId="230" xr:uid="{00000000-0005-0000-0000-00007D060000}"/>
    <cellStyle name="Normal 18 2 7 2" xfId="8481" xr:uid="{00000000-0005-0000-0000-00007E060000}"/>
    <cellStyle name="Normal 18 2 7_5h_Finance" xfId="4513" xr:uid="{00000000-0005-0000-0000-00007F060000}"/>
    <cellStyle name="Normal 18 2 8" xfId="2218" xr:uid="{00000000-0005-0000-0000-000080060000}"/>
    <cellStyle name="Normal 18 2 8 2" xfId="10385" xr:uid="{00000000-0005-0000-0000-000081060000}"/>
    <cellStyle name="Normal 18 2 8_5h_Finance" xfId="4514" xr:uid="{00000000-0005-0000-0000-000082060000}"/>
    <cellStyle name="Normal 18 2 9" xfId="4122" xr:uid="{00000000-0005-0000-0000-000083060000}"/>
    <cellStyle name="Normal 18 2 9 2" xfId="12289" xr:uid="{00000000-0005-0000-0000-000084060000}"/>
    <cellStyle name="Normal 18 2 9_5h_Finance" xfId="4515" xr:uid="{00000000-0005-0000-0000-000085060000}"/>
    <cellStyle name="Normal 18 2_5h_Finance" xfId="4486" xr:uid="{00000000-0005-0000-0000-000086060000}"/>
    <cellStyle name="Normal 18 3" xfId="298" xr:uid="{00000000-0005-0000-0000-000087060000}"/>
    <cellStyle name="Normal 18 3 10" xfId="14534" xr:uid="{00000000-0005-0000-0000-000088060000}"/>
    <cellStyle name="Normal 18 3 11" xfId="18069" xr:uid="{00000000-0005-0000-0000-000089060000}"/>
    <cellStyle name="Normal 18 3 2" xfId="647" xr:uid="{00000000-0005-0000-0000-00008A060000}"/>
    <cellStyle name="Normal 18 3 2 2" xfId="1469" xr:uid="{00000000-0005-0000-0000-00008B060000}"/>
    <cellStyle name="Normal 18 3 2 2 2" xfId="3374" xr:uid="{00000000-0005-0000-0000-00008C060000}"/>
    <cellStyle name="Normal 18 3 2 2 2 2" xfId="11541" xr:uid="{00000000-0005-0000-0000-00008D060000}"/>
    <cellStyle name="Normal 18 3 2 2 2_5h_Finance" xfId="4519" xr:uid="{00000000-0005-0000-0000-00008E060000}"/>
    <cellStyle name="Normal 18 3 2 2 3" xfId="9637" xr:uid="{00000000-0005-0000-0000-00008F060000}"/>
    <cellStyle name="Normal 18 3 2 2 4" xfId="13663" xr:uid="{00000000-0005-0000-0000-000090060000}"/>
    <cellStyle name="Normal 18 3 2 2 5" xfId="15502" xr:uid="{00000000-0005-0000-0000-000091060000}"/>
    <cellStyle name="Normal 18 3 2 2 6" xfId="17253" xr:uid="{00000000-0005-0000-0000-000092060000}"/>
    <cellStyle name="Normal 18 3 2 2 7" xfId="19157" xr:uid="{00000000-0005-0000-0000-000093060000}"/>
    <cellStyle name="Normal 18 3 2 2_5h_Finance" xfId="4518" xr:uid="{00000000-0005-0000-0000-000094060000}"/>
    <cellStyle name="Normal 18 3 2 3" xfId="2558" xr:uid="{00000000-0005-0000-0000-000095060000}"/>
    <cellStyle name="Normal 18 3 2 3 2" xfId="10725" xr:uid="{00000000-0005-0000-0000-000096060000}"/>
    <cellStyle name="Normal 18 3 2 3_5h_Finance" xfId="4520" xr:uid="{00000000-0005-0000-0000-000097060000}"/>
    <cellStyle name="Normal 18 3 2 4" xfId="8821" xr:uid="{00000000-0005-0000-0000-000098060000}"/>
    <cellStyle name="Normal 18 3 2 5" xfId="12844" xr:uid="{00000000-0005-0000-0000-000099060000}"/>
    <cellStyle name="Normal 18 3 2 6" xfId="14682" xr:uid="{00000000-0005-0000-0000-00009A060000}"/>
    <cellStyle name="Normal 18 3 2 7" xfId="16437" xr:uid="{00000000-0005-0000-0000-00009B060000}"/>
    <cellStyle name="Normal 18 3 2 8" xfId="18341" xr:uid="{00000000-0005-0000-0000-00009C060000}"/>
    <cellStyle name="Normal 18 3 2_5h_Finance" xfId="4517" xr:uid="{00000000-0005-0000-0000-00009D060000}"/>
    <cellStyle name="Normal 18 3 3" xfId="919" xr:uid="{00000000-0005-0000-0000-00009E060000}"/>
    <cellStyle name="Normal 18 3 3 2" xfId="1741" xr:uid="{00000000-0005-0000-0000-00009F060000}"/>
    <cellStyle name="Normal 18 3 3 2 2" xfId="3646" xr:uid="{00000000-0005-0000-0000-0000A0060000}"/>
    <cellStyle name="Normal 18 3 3 2 2 2" xfId="11813" xr:uid="{00000000-0005-0000-0000-0000A1060000}"/>
    <cellStyle name="Normal 18 3 3 2 2_5h_Finance" xfId="4523" xr:uid="{00000000-0005-0000-0000-0000A2060000}"/>
    <cellStyle name="Normal 18 3 3 2 3" xfId="9909" xr:uid="{00000000-0005-0000-0000-0000A3060000}"/>
    <cellStyle name="Normal 18 3 3 2 4" xfId="13935" xr:uid="{00000000-0005-0000-0000-0000A4060000}"/>
    <cellStyle name="Normal 18 3 3 2 5" xfId="15774" xr:uid="{00000000-0005-0000-0000-0000A5060000}"/>
    <cellStyle name="Normal 18 3 3 2 6" xfId="17525" xr:uid="{00000000-0005-0000-0000-0000A6060000}"/>
    <cellStyle name="Normal 18 3 3 2 7" xfId="19429" xr:uid="{00000000-0005-0000-0000-0000A7060000}"/>
    <cellStyle name="Normal 18 3 3 2_5h_Finance" xfId="4522" xr:uid="{00000000-0005-0000-0000-0000A8060000}"/>
    <cellStyle name="Normal 18 3 3 3" xfId="2830" xr:uid="{00000000-0005-0000-0000-0000A9060000}"/>
    <cellStyle name="Normal 18 3 3 3 2" xfId="10997" xr:uid="{00000000-0005-0000-0000-0000AA060000}"/>
    <cellStyle name="Normal 18 3 3 3_5h_Finance" xfId="4524" xr:uid="{00000000-0005-0000-0000-0000AB060000}"/>
    <cellStyle name="Normal 18 3 3 4" xfId="9093" xr:uid="{00000000-0005-0000-0000-0000AC060000}"/>
    <cellStyle name="Normal 18 3 3 5" xfId="13116" xr:uid="{00000000-0005-0000-0000-0000AD060000}"/>
    <cellStyle name="Normal 18 3 3 6" xfId="14954" xr:uid="{00000000-0005-0000-0000-0000AE060000}"/>
    <cellStyle name="Normal 18 3 3 7" xfId="16709" xr:uid="{00000000-0005-0000-0000-0000AF060000}"/>
    <cellStyle name="Normal 18 3 3 8" xfId="18613" xr:uid="{00000000-0005-0000-0000-0000B0060000}"/>
    <cellStyle name="Normal 18 3 3_5h_Finance" xfId="4521" xr:uid="{00000000-0005-0000-0000-0000B1060000}"/>
    <cellStyle name="Normal 18 3 4" xfId="1191" xr:uid="{00000000-0005-0000-0000-0000B2060000}"/>
    <cellStyle name="Normal 18 3 4 2" xfId="3102" xr:uid="{00000000-0005-0000-0000-0000B3060000}"/>
    <cellStyle name="Normal 18 3 4 2 2" xfId="11269" xr:uid="{00000000-0005-0000-0000-0000B4060000}"/>
    <cellStyle name="Normal 18 3 4 2_5h_Finance" xfId="4526" xr:uid="{00000000-0005-0000-0000-0000B5060000}"/>
    <cellStyle name="Normal 18 3 4 3" xfId="9365" xr:uid="{00000000-0005-0000-0000-0000B6060000}"/>
    <cellStyle name="Normal 18 3 4 4" xfId="13388" xr:uid="{00000000-0005-0000-0000-0000B7060000}"/>
    <cellStyle name="Normal 18 3 4 5" xfId="15226" xr:uid="{00000000-0005-0000-0000-0000B8060000}"/>
    <cellStyle name="Normal 18 3 4 6" xfId="16981" xr:uid="{00000000-0005-0000-0000-0000B9060000}"/>
    <cellStyle name="Normal 18 3 4 7" xfId="18885" xr:uid="{00000000-0005-0000-0000-0000BA060000}"/>
    <cellStyle name="Normal 18 3 4_5h_Finance" xfId="4525" xr:uid="{00000000-0005-0000-0000-0000BB060000}"/>
    <cellStyle name="Normal 18 3 5" xfId="2014" xr:uid="{00000000-0005-0000-0000-0000BC060000}"/>
    <cellStyle name="Normal 18 3 5 2" xfId="3918" xr:uid="{00000000-0005-0000-0000-0000BD060000}"/>
    <cellStyle name="Normal 18 3 5 2 2" xfId="12085" xr:uid="{00000000-0005-0000-0000-0000BE060000}"/>
    <cellStyle name="Normal 18 3 5 2_5h_Finance" xfId="4528" xr:uid="{00000000-0005-0000-0000-0000BF060000}"/>
    <cellStyle name="Normal 18 3 5 3" xfId="10181" xr:uid="{00000000-0005-0000-0000-0000C0060000}"/>
    <cellStyle name="Normal 18 3 5 4" xfId="14207" xr:uid="{00000000-0005-0000-0000-0000C1060000}"/>
    <cellStyle name="Normal 18 3 5 5" xfId="16047" xr:uid="{00000000-0005-0000-0000-0000C2060000}"/>
    <cellStyle name="Normal 18 3 5 6" xfId="17797" xr:uid="{00000000-0005-0000-0000-0000C3060000}"/>
    <cellStyle name="Normal 18 3 5 7" xfId="19701" xr:uid="{00000000-0005-0000-0000-0000C4060000}"/>
    <cellStyle name="Normal 18 3 5_5h_Finance" xfId="4527" xr:uid="{00000000-0005-0000-0000-0000C5060000}"/>
    <cellStyle name="Normal 18 3 6" xfId="2286" xr:uid="{00000000-0005-0000-0000-0000C6060000}"/>
    <cellStyle name="Normal 18 3 6 2" xfId="10453" xr:uid="{00000000-0005-0000-0000-0000C7060000}"/>
    <cellStyle name="Normal 18 3 6_5h_Finance" xfId="4529" xr:uid="{00000000-0005-0000-0000-0000C8060000}"/>
    <cellStyle name="Normal 18 3 7" xfId="8549" xr:uid="{00000000-0005-0000-0000-0000C9060000}"/>
    <cellStyle name="Normal 18 3 8" xfId="12506" xr:uid="{00000000-0005-0000-0000-0000CA060000}"/>
    <cellStyle name="Normal 18 3 9" xfId="14392" xr:uid="{00000000-0005-0000-0000-0000CB060000}"/>
    <cellStyle name="Normal 18 3_5h_Finance" xfId="4516" xr:uid="{00000000-0005-0000-0000-0000CC060000}"/>
    <cellStyle name="Normal 18 4" xfId="511" xr:uid="{00000000-0005-0000-0000-0000CD060000}"/>
    <cellStyle name="Normal 18 4 2" xfId="1333" xr:uid="{00000000-0005-0000-0000-0000CE060000}"/>
    <cellStyle name="Normal 18 4 2 2" xfId="3238" xr:uid="{00000000-0005-0000-0000-0000CF060000}"/>
    <cellStyle name="Normal 18 4 2 2 2" xfId="11405" xr:uid="{00000000-0005-0000-0000-0000D0060000}"/>
    <cellStyle name="Normal 18 4 2 2_5h_Finance" xfId="4532" xr:uid="{00000000-0005-0000-0000-0000D1060000}"/>
    <cellStyle name="Normal 18 4 2 3" xfId="9501" xr:uid="{00000000-0005-0000-0000-0000D2060000}"/>
    <cellStyle name="Normal 18 4 2 4" xfId="13527" xr:uid="{00000000-0005-0000-0000-0000D3060000}"/>
    <cellStyle name="Normal 18 4 2 5" xfId="15366" xr:uid="{00000000-0005-0000-0000-0000D4060000}"/>
    <cellStyle name="Normal 18 4 2 6" xfId="17117" xr:uid="{00000000-0005-0000-0000-0000D5060000}"/>
    <cellStyle name="Normal 18 4 2 7" xfId="19021" xr:uid="{00000000-0005-0000-0000-0000D6060000}"/>
    <cellStyle name="Normal 18 4 2_5h_Finance" xfId="4531" xr:uid="{00000000-0005-0000-0000-0000D7060000}"/>
    <cellStyle name="Normal 18 4 3" xfId="2422" xr:uid="{00000000-0005-0000-0000-0000D8060000}"/>
    <cellStyle name="Normal 18 4 3 2" xfId="10589" xr:uid="{00000000-0005-0000-0000-0000D9060000}"/>
    <cellStyle name="Normal 18 4 3_5h_Finance" xfId="4533" xr:uid="{00000000-0005-0000-0000-0000DA060000}"/>
    <cellStyle name="Normal 18 4 4" xfId="8685" xr:uid="{00000000-0005-0000-0000-0000DB060000}"/>
    <cellStyle name="Normal 18 4 5" xfId="12708" xr:uid="{00000000-0005-0000-0000-0000DC060000}"/>
    <cellStyle name="Normal 18 4 6" xfId="14546" xr:uid="{00000000-0005-0000-0000-0000DD060000}"/>
    <cellStyle name="Normal 18 4 7" xfId="16301" xr:uid="{00000000-0005-0000-0000-0000DE060000}"/>
    <cellStyle name="Normal 18 4 8" xfId="18205" xr:uid="{00000000-0005-0000-0000-0000DF060000}"/>
    <cellStyle name="Normal 18 4_5h_Finance" xfId="4530" xr:uid="{00000000-0005-0000-0000-0000E0060000}"/>
    <cellStyle name="Normal 18 5" xfId="783" xr:uid="{00000000-0005-0000-0000-0000E1060000}"/>
    <cellStyle name="Normal 18 5 2" xfId="1605" xr:uid="{00000000-0005-0000-0000-0000E2060000}"/>
    <cellStyle name="Normal 18 5 2 2" xfId="3510" xr:uid="{00000000-0005-0000-0000-0000E3060000}"/>
    <cellStyle name="Normal 18 5 2 2 2" xfId="11677" xr:uid="{00000000-0005-0000-0000-0000E4060000}"/>
    <cellStyle name="Normal 18 5 2 2_5h_Finance" xfId="4536" xr:uid="{00000000-0005-0000-0000-0000E5060000}"/>
    <cellStyle name="Normal 18 5 2 3" xfId="9773" xr:uid="{00000000-0005-0000-0000-0000E6060000}"/>
    <cellStyle name="Normal 18 5 2 4" xfId="13799" xr:uid="{00000000-0005-0000-0000-0000E7060000}"/>
    <cellStyle name="Normal 18 5 2 5" xfId="15638" xr:uid="{00000000-0005-0000-0000-0000E8060000}"/>
    <cellStyle name="Normal 18 5 2 6" xfId="17389" xr:uid="{00000000-0005-0000-0000-0000E9060000}"/>
    <cellStyle name="Normal 18 5 2 7" xfId="19293" xr:uid="{00000000-0005-0000-0000-0000EA060000}"/>
    <cellStyle name="Normal 18 5 2_5h_Finance" xfId="4535" xr:uid="{00000000-0005-0000-0000-0000EB060000}"/>
    <cellStyle name="Normal 18 5 3" xfId="2694" xr:uid="{00000000-0005-0000-0000-0000EC060000}"/>
    <cellStyle name="Normal 18 5 3 2" xfId="10861" xr:uid="{00000000-0005-0000-0000-0000ED060000}"/>
    <cellStyle name="Normal 18 5 3_5h_Finance" xfId="4537" xr:uid="{00000000-0005-0000-0000-0000EE060000}"/>
    <cellStyle name="Normal 18 5 4" xfId="8957" xr:uid="{00000000-0005-0000-0000-0000EF060000}"/>
    <cellStyle name="Normal 18 5 5" xfId="12980" xr:uid="{00000000-0005-0000-0000-0000F0060000}"/>
    <cellStyle name="Normal 18 5 6" xfId="14818" xr:uid="{00000000-0005-0000-0000-0000F1060000}"/>
    <cellStyle name="Normal 18 5 7" xfId="16573" xr:uid="{00000000-0005-0000-0000-0000F2060000}"/>
    <cellStyle name="Normal 18 5 8" xfId="18477" xr:uid="{00000000-0005-0000-0000-0000F3060000}"/>
    <cellStyle name="Normal 18 5_5h_Finance" xfId="4534" xr:uid="{00000000-0005-0000-0000-0000F4060000}"/>
    <cellStyle name="Normal 18 6" xfId="1055" xr:uid="{00000000-0005-0000-0000-0000F5060000}"/>
    <cellStyle name="Normal 18 6 2" xfId="2966" xr:uid="{00000000-0005-0000-0000-0000F6060000}"/>
    <cellStyle name="Normal 18 6 2 2" xfId="11133" xr:uid="{00000000-0005-0000-0000-0000F7060000}"/>
    <cellStyle name="Normal 18 6 2_5h_Finance" xfId="4539" xr:uid="{00000000-0005-0000-0000-0000F8060000}"/>
    <cellStyle name="Normal 18 6 3" xfId="9229" xr:uid="{00000000-0005-0000-0000-0000F9060000}"/>
    <cellStyle name="Normal 18 6 4" xfId="13252" xr:uid="{00000000-0005-0000-0000-0000FA060000}"/>
    <cellStyle name="Normal 18 6 5" xfId="15090" xr:uid="{00000000-0005-0000-0000-0000FB060000}"/>
    <cellStyle name="Normal 18 6 6" xfId="16845" xr:uid="{00000000-0005-0000-0000-0000FC060000}"/>
    <cellStyle name="Normal 18 6 7" xfId="18749" xr:uid="{00000000-0005-0000-0000-0000FD060000}"/>
    <cellStyle name="Normal 18 6_5h_Finance" xfId="4538" xr:uid="{00000000-0005-0000-0000-0000FE060000}"/>
    <cellStyle name="Normal 18 7" xfId="1878" xr:uid="{00000000-0005-0000-0000-0000FF060000}"/>
    <cellStyle name="Normal 18 7 2" xfId="3782" xr:uid="{00000000-0005-0000-0000-000000070000}"/>
    <cellStyle name="Normal 18 7 2 2" xfId="11949" xr:uid="{00000000-0005-0000-0000-000001070000}"/>
    <cellStyle name="Normal 18 7 2_5h_Finance" xfId="4541" xr:uid="{00000000-0005-0000-0000-000002070000}"/>
    <cellStyle name="Normal 18 7 3" xfId="10045" xr:uid="{00000000-0005-0000-0000-000003070000}"/>
    <cellStyle name="Normal 18 7 4" xfId="14071" xr:uid="{00000000-0005-0000-0000-000004070000}"/>
    <cellStyle name="Normal 18 7 5" xfId="15911" xr:uid="{00000000-0005-0000-0000-000005070000}"/>
    <cellStyle name="Normal 18 7 6" xfId="17661" xr:uid="{00000000-0005-0000-0000-000006070000}"/>
    <cellStyle name="Normal 18 7 7" xfId="19565" xr:uid="{00000000-0005-0000-0000-000007070000}"/>
    <cellStyle name="Normal 18 7_5h_Finance" xfId="4540" xr:uid="{00000000-0005-0000-0000-000008070000}"/>
    <cellStyle name="Normal 18 8" xfId="162" xr:uid="{00000000-0005-0000-0000-000009070000}"/>
    <cellStyle name="Normal 18 8 2" xfId="8413" xr:uid="{00000000-0005-0000-0000-00000A070000}"/>
    <cellStyle name="Normal 18 8_5h_Finance" xfId="4542" xr:uid="{00000000-0005-0000-0000-00000B070000}"/>
    <cellStyle name="Normal 18 9" xfId="2150" xr:uid="{00000000-0005-0000-0000-00000C070000}"/>
    <cellStyle name="Normal 18 9 2" xfId="10317" xr:uid="{00000000-0005-0000-0000-00000D070000}"/>
    <cellStyle name="Normal 18 9_5h_Finance" xfId="4543" xr:uid="{00000000-0005-0000-0000-00000E070000}"/>
    <cellStyle name="Normal 18_5h_Finance" xfId="4484" xr:uid="{00000000-0005-0000-0000-00000F070000}"/>
    <cellStyle name="Normal 19" xfId="26" xr:uid="{00000000-0005-0000-0000-000010070000}"/>
    <cellStyle name="Normal 19 10" xfId="4057" xr:uid="{00000000-0005-0000-0000-000011070000}"/>
    <cellStyle name="Normal 19 10 2" xfId="12224" xr:uid="{00000000-0005-0000-0000-000012070000}"/>
    <cellStyle name="Normal 19 10_5h_Finance" xfId="4545" xr:uid="{00000000-0005-0000-0000-000013070000}"/>
    <cellStyle name="Normal 19 11" xfId="8280" xr:uid="{00000000-0005-0000-0000-000014070000}"/>
    <cellStyle name="Normal 19 12" xfId="12372" xr:uid="{00000000-0005-0000-0000-000015070000}"/>
    <cellStyle name="Normal 19 13" xfId="13518" xr:uid="{00000000-0005-0000-0000-000016070000}"/>
    <cellStyle name="Normal 19 14" xfId="14523" xr:uid="{00000000-0005-0000-0000-000017070000}"/>
    <cellStyle name="Normal 19 15" xfId="17936" xr:uid="{00000000-0005-0000-0000-000018070000}"/>
    <cellStyle name="Normal 19 2" xfId="95" xr:uid="{00000000-0005-0000-0000-000019070000}"/>
    <cellStyle name="Normal 19 2 10" xfId="8348" xr:uid="{00000000-0005-0000-0000-00001A070000}"/>
    <cellStyle name="Normal 19 2 11" xfId="12440" xr:uid="{00000000-0005-0000-0000-00001B070000}"/>
    <cellStyle name="Normal 19 2 12" xfId="18004" xr:uid="{00000000-0005-0000-0000-00001C070000}"/>
    <cellStyle name="Normal 19 2 2" xfId="369" xr:uid="{00000000-0005-0000-0000-00001D070000}"/>
    <cellStyle name="Normal 19 2 2 10" xfId="16236" xr:uid="{00000000-0005-0000-0000-00001E070000}"/>
    <cellStyle name="Normal 19 2 2 11" xfId="18140" xr:uid="{00000000-0005-0000-0000-00001F070000}"/>
    <cellStyle name="Normal 19 2 2 2" xfId="718" xr:uid="{00000000-0005-0000-0000-000020070000}"/>
    <cellStyle name="Normal 19 2 2 2 2" xfId="1540" xr:uid="{00000000-0005-0000-0000-000021070000}"/>
    <cellStyle name="Normal 19 2 2 2 2 2" xfId="3445" xr:uid="{00000000-0005-0000-0000-000022070000}"/>
    <cellStyle name="Normal 19 2 2 2 2 2 2" xfId="11612" xr:uid="{00000000-0005-0000-0000-000023070000}"/>
    <cellStyle name="Normal 19 2 2 2 2 2_5h_Finance" xfId="4550" xr:uid="{00000000-0005-0000-0000-000024070000}"/>
    <cellStyle name="Normal 19 2 2 2 2 3" xfId="9708" xr:uid="{00000000-0005-0000-0000-000025070000}"/>
    <cellStyle name="Normal 19 2 2 2 2 4" xfId="13734" xr:uid="{00000000-0005-0000-0000-000026070000}"/>
    <cellStyle name="Normal 19 2 2 2 2 5" xfId="15573" xr:uid="{00000000-0005-0000-0000-000027070000}"/>
    <cellStyle name="Normal 19 2 2 2 2 6" xfId="17324" xr:uid="{00000000-0005-0000-0000-000028070000}"/>
    <cellStyle name="Normal 19 2 2 2 2 7" xfId="19228" xr:uid="{00000000-0005-0000-0000-000029070000}"/>
    <cellStyle name="Normal 19 2 2 2 2_5h_Finance" xfId="4549" xr:uid="{00000000-0005-0000-0000-00002A070000}"/>
    <cellStyle name="Normal 19 2 2 2 3" xfId="2629" xr:uid="{00000000-0005-0000-0000-00002B070000}"/>
    <cellStyle name="Normal 19 2 2 2 3 2" xfId="10796" xr:uid="{00000000-0005-0000-0000-00002C070000}"/>
    <cellStyle name="Normal 19 2 2 2 3_5h_Finance" xfId="4551" xr:uid="{00000000-0005-0000-0000-00002D070000}"/>
    <cellStyle name="Normal 19 2 2 2 4" xfId="8892" xr:uid="{00000000-0005-0000-0000-00002E070000}"/>
    <cellStyle name="Normal 19 2 2 2 5" xfId="12915" xr:uid="{00000000-0005-0000-0000-00002F070000}"/>
    <cellStyle name="Normal 19 2 2 2 6" xfId="14753" xr:uid="{00000000-0005-0000-0000-000030070000}"/>
    <cellStyle name="Normal 19 2 2 2 7" xfId="16508" xr:uid="{00000000-0005-0000-0000-000031070000}"/>
    <cellStyle name="Normal 19 2 2 2 8" xfId="18412" xr:uid="{00000000-0005-0000-0000-000032070000}"/>
    <cellStyle name="Normal 19 2 2 2_5h_Finance" xfId="4548" xr:uid="{00000000-0005-0000-0000-000033070000}"/>
    <cellStyle name="Normal 19 2 2 3" xfId="990" xr:uid="{00000000-0005-0000-0000-000034070000}"/>
    <cellStyle name="Normal 19 2 2 3 2" xfId="1812" xr:uid="{00000000-0005-0000-0000-000035070000}"/>
    <cellStyle name="Normal 19 2 2 3 2 2" xfId="3717" xr:uid="{00000000-0005-0000-0000-000036070000}"/>
    <cellStyle name="Normal 19 2 2 3 2 2 2" xfId="11884" xr:uid="{00000000-0005-0000-0000-000037070000}"/>
    <cellStyle name="Normal 19 2 2 3 2 2_5h_Finance" xfId="4554" xr:uid="{00000000-0005-0000-0000-000038070000}"/>
    <cellStyle name="Normal 19 2 2 3 2 3" xfId="9980" xr:uid="{00000000-0005-0000-0000-000039070000}"/>
    <cellStyle name="Normal 19 2 2 3 2 4" xfId="14006" xr:uid="{00000000-0005-0000-0000-00003A070000}"/>
    <cellStyle name="Normal 19 2 2 3 2 5" xfId="15845" xr:uid="{00000000-0005-0000-0000-00003B070000}"/>
    <cellStyle name="Normal 19 2 2 3 2 6" xfId="17596" xr:uid="{00000000-0005-0000-0000-00003C070000}"/>
    <cellStyle name="Normal 19 2 2 3 2 7" xfId="19500" xr:uid="{00000000-0005-0000-0000-00003D070000}"/>
    <cellStyle name="Normal 19 2 2 3 2_5h_Finance" xfId="4553" xr:uid="{00000000-0005-0000-0000-00003E070000}"/>
    <cellStyle name="Normal 19 2 2 3 3" xfId="2901" xr:uid="{00000000-0005-0000-0000-00003F070000}"/>
    <cellStyle name="Normal 19 2 2 3 3 2" xfId="11068" xr:uid="{00000000-0005-0000-0000-000040070000}"/>
    <cellStyle name="Normal 19 2 2 3 3_5h_Finance" xfId="4555" xr:uid="{00000000-0005-0000-0000-000041070000}"/>
    <cellStyle name="Normal 19 2 2 3 4" xfId="9164" xr:uid="{00000000-0005-0000-0000-000042070000}"/>
    <cellStyle name="Normal 19 2 2 3 5" xfId="13187" xr:uid="{00000000-0005-0000-0000-000043070000}"/>
    <cellStyle name="Normal 19 2 2 3 6" xfId="15025" xr:uid="{00000000-0005-0000-0000-000044070000}"/>
    <cellStyle name="Normal 19 2 2 3 7" xfId="16780" xr:uid="{00000000-0005-0000-0000-000045070000}"/>
    <cellStyle name="Normal 19 2 2 3 8" xfId="18684" xr:uid="{00000000-0005-0000-0000-000046070000}"/>
    <cellStyle name="Normal 19 2 2 3_5h_Finance" xfId="4552" xr:uid="{00000000-0005-0000-0000-000047070000}"/>
    <cellStyle name="Normal 19 2 2 4" xfId="1262" xr:uid="{00000000-0005-0000-0000-000048070000}"/>
    <cellStyle name="Normal 19 2 2 4 2" xfId="3173" xr:uid="{00000000-0005-0000-0000-000049070000}"/>
    <cellStyle name="Normal 19 2 2 4 2 2" xfId="11340" xr:uid="{00000000-0005-0000-0000-00004A070000}"/>
    <cellStyle name="Normal 19 2 2 4 2_5h_Finance" xfId="4557" xr:uid="{00000000-0005-0000-0000-00004B070000}"/>
    <cellStyle name="Normal 19 2 2 4 3" xfId="9436" xr:uid="{00000000-0005-0000-0000-00004C070000}"/>
    <cellStyle name="Normal 19 2 2 4 4" xfId="13459" xr:uid="{00000000-0005-0000-0000-00004D070000}"/>
    <cellStyle name="Normal 19 2 2 4 5" xfId="15297" xr:uid="{00000000-0005-0000-0000-00004E070000}"/>
    <cellStyle name="Normal 19 2 2 4 6" xfId="17052" xr:uid="{00000000-0005-0000-0000-00004F070000}"/>
    <cellStyle name="Normal 19 2 2 4 7" xfId="18956" xr:uid="{00000000-0005-0000-0000-000050070000}"/>
    <cellStyle name="Normal 19 2 2 4_5h_Finance" xfId="4556" xr:uid="{00000000-0005-0000-0000-000051070000}"/>
    <cellStyle name="Normal 19 2 2 5" xfId="2085" xr:uid="{00000000-0005-0000-0000-000052070000}"/>
    <cellStyle name="Normal 19 2 2 5 2" xfId="3989" xr:uid="{00000000-0005-0000-0000-000053070000}"/>
    <cellStyle name="Normal 19 2 2 5 2 2" xfId="12156" xr:uid="{00000000-0005-0000-0000-000054070000}"/>
    <cellStyle name="Normal 19 2 2 5 2_5h_Finance" xfId="4559" xr:uid="{00000000-0005-0000-0000-000055070000}"/>
    <cellStyle name="Normal 19 2 2 5 3" xfId="10252" xr:uid="{00000000-0005-0000-0000-000056070000}"/>
    <cellStyle name="Normal 19 2 2 5 4" xfId="14278" xr:uid="{00000000-0005-0000-0000-000057070000}"/>
    <cellStyle name="Normal 19 2 2 5 5" xfId="16118" xr:uid="{00000000-0005-0000-0000-000058070000}"/>
    <cellStyle name="Normal 19 2 2 5 6" xfId="17868" xr:uid="{00000000-0005-0000-0000-000059070000}"/>
    <cellStyle name="Normal 19 2 2 5 7" xfId="19772" xr:uid="{00000000-0005-0000-0000-00005A070000}"/>
    <cellStyle name="Normal 19 2 2 5_5h_Finance" xfId="4558" xr:uid="{00000000-0005-0000-0000-00005B070000}"/>
    <cellStyle name="Normal 19 2 2 6" xfId="2357" xr:uid="{00000000-0005-0000-0000-00005C070000}"/>
    <cellStyle name="Normal 19 2 2 6 2" xfId="10524" xr:uid="{00000000-0005-0000-0000-00005D070000}"/>
    <cellStyle name="Normal 19 2 2 6_5h_Finance" xfId="4560" xr:uid="{00000000-0005-0000-0000-00005E070000}"/>
    <cellStyle name="Normal 19 2 2 7" xfId="8620" xr:uid="{00000000-0005-0000-0000-00005F070000}"/>
    <cellStyle name="Normal 19 2 2 8" xfId="12577" xr:uid="{00000000-0005-0000-0000-000060070000}"/>
    <cellStyle name="Normal 19 2 2 9" xfId="14463" xr:uid="{00000000-0005-0000-0000-000061070000}"/>
    <cellStyle name="Normal 19 2 2_5h_Finance" xfId="4547" xr:uid="{00000000-0005-0000-0000-000062070000}"/>
    <cellStyle name="Normal 19 2 3" xfId="582" xr:uid="{00000000-0005-0000-0000-000063070000}"/>
    <cellStyle name="Normal 19 2 3 2" xfId="1404" xr:uid="{00000000-0005-0000-0000-000064070000}"/>
    <cellStyle name="Normal 19 2 3 2 2" xfId="3309" xr:uid="{00000000-0005-0000-0000-000065070000}"/>
    <cellStyle name="Normal 19 2 3 2 2 2" xfId="11476" xr:uid="{00000000-0005-0000-0000-000066070000}"/>
    <cellStyle name="Normal 19 2 3 2 2_5h_Finance" xfId="4563" xr:uid="{00000000-0005-0000-0000-000067070000}"/>
    <cellStyle name="Normal 19 2 3 2 3" xfId="9572" xr:uid="{00000000-0005-0000-0000-000068070000}"/>
    <cellStyle name="Normal 19 2 3 2 4" xfId="13598" xr:uid="{00000000-0005-0000-0000-000069070000}"/>
    <cellStyle name="Normal 19 2 3 2 5" xfId="15437" xr:uid="{00000000-0005-0000-0000-00006A070000}"/>
    <cellStyle name="Normal 19 2 3 2 6" xfId="17188" xr:uid="{00000000-0005-0000-0000-00006B070000}"/>
    <cellStyle name="Normal 19 2 3 2 7" xfId="19092" xr:uid="{00000000-0005-0000-0000-00006C070000}"/>
    <cellStyle name="Normal 19 2 3 2_5h_Finance" xfId="4562" xr:uid="{00000000-0005-0000-0000-00006D070000}"/>
    <cellStyle name="Normal 19 2 3 3" xfId="2493" xr:uid="{00000000-0005-0000-0000-00006E070000}"/>
    <cellStyle name="Normal 19 2 3 3 2" xfId="10660" xr:uid="{00000000-0005-0000-0000-00006F070000}"/>
    <cellStyle name="Normal 19 2 3 3_5h_Finance" xfId="4564" xr:uid="{00000000-0005-0000-0000-000070070000}"/>
    <cellStyle name="Normal 19 2 3 4" xfId="8756" xr:uid="{00000000-0005-0000-0000-000071070000}"/>
    <cellStyle name="Normal 19 2 3 5" xfId="12779" xr:uid="{00000000-0005-0000-0000-000072070000}"/>
    <cellStyle name="Normal 19 2 3 6" xfId="14617" xr:uid="{00000000-0005-0000-0000-000073070000}"/>
    <cellStyle name="Normal 19 2 3 7" xfId="16372" xr:uid="{00000000-0005-0000-0000-000074070000}"/>
    <cellStyle name="Normal 19 2 3 8" xfId="18276" xr:uid="{00000000-0005-0000-0000-000075070000}"/>
    <cellStyle name="Normal 19 2 3_5h_Finance" xfId="4561" xr:uid="{00000000-0005-0000-0000-000076070000}"/>
    <cellStyle name="Normal 19 2 4" xfId="854" xr:uid="{00000000-0005-0000-0000-000077070000}"/>
    <cellStyle name="Normal 19 2 4 2" xfId="1676" xr:uid="{00000000-0005-0000-0000-000078070000}"/>
    <cellStyle name="Normal 19 2 4 2 2" xfId="3581" xr:uid="{00000000-0005-0000-0000-000079070000}"/>
    <cellStyle name="Normal 19 2 4 2 2 2" xfId="11748" xr:uid="{00000000-0005-0000-0000-00007A070000}"/>
    <cellStyle name="Normal 19 2 4 2 2_5h_Finance" xfId="4567" xr:uid="{00000000-0005-0000-0000-00007B070000}"/>
    <cellStyle name="Normal 19 2 4 2 3" xfId="9844" xr:uid="{00000000-0005-0000-0000-00007C070000}"/>
    <cellStyle name="Normal 19 2 4 2 4" xfId="13870" xr:uid="{00000000-0005-0000-0000-00007D070000}"/>
    <cellStyle name="Normal 19 2 4 2 5" xfId="15709" xr:uid="{00000000-0005-0000-0000-00007E070000}"/>
    <cellStyle name="Normal 19 2 4 2 6" xfId="17460" xr:uid="{00000000-0005-0000-0000-00007F070000}"/>
    <cellStyle name="Normal 19 2 4 2 7" xfId="19364" xr:uid="{00000000-0005-0000-0000-000080070000}"/>
    <cellStyle name="Normal 19 2 4 2_5h_Finance" xfId="4566" xr:uid="{00000000-0005-0000-0000-000081070000}"/>
    <cellStyle name="Normal 19 2 4 3" xfId="2765" xr:uid="{00000000-0005-0000-0000-000082070000}"/>
    <cellStyle name="Normal 19 2 4 3 2" xfId="10932" xr:uid="{00000000-0005-0000-0000-000083070000}"/>
    <cellStyle name="Normal 19 2 4 3_5h_Finance" xfId="4568" xr:uid="{00000000-0005-0000-0000-000084070000}"/>
    <cellStyle name="Normal 19 2 4 4" xfId="9028" xr:uid="{00000000-0005-0000-0000-000085070000}"/>
    <cellStyle name="Normal 19 2 4 5" xfId="13051" xr:uid="{00000000-0005-0000-0000-000086070000}"/>
    <cellStyle name="Normal 19 2 4 6" xfId="14889" xr:uid="{00000000-0005-0000-0000-000087070000}"/>
    <cellStyle name="Normal 19 2 4 7" xfId="16644" xr:uid="{00000000-0005-0000-0000-000088070000}"/>
    <cellStyle name="Normal 19 2 4 8" xfId="18548" xr:uid="{00000000-0005-0000-0000-000089070000}"/>
    <cellStyle name="Normal 19 2 4_5h_Finance" xfId="4565" xr:uid="{00000000-0005-0000-0000-00008A070000}"/>
    <cellStyle name="Normal 19 2 5" xfId="1126" xr:uid="{00000000-0005-0000-0000-00008B070000}"/>
    <cellStyle name="Normal 19 2 5 2" xfId="3037" xr:uid="{00000000-0005-0000-0000-00008C070000}"/>
    <cellStyle name="Normal 19 2 5 2 2" xfId="11204" xr:uid="{00000000-0005-0000-0000-00008D070000}"/>
    <cellStyle name="Normal 19 2 5 2_5h_Finance" xfId="4570" xr:uid="{00000000-0005-0000-0000-00008E070000}"/>
    <cellStyle name="Normal 19 2 5 3" xfId="9300" xr:uid="{00000000-0005-0000-0000-00008F070000}"/>
    <cellStyle name="Normal 19 2 5 4" xfId="13323" xr:uid="{00000000-0005-0000-0000-000090070000}"/>
    <cellStyle name="Normal 19 2 5 5" xfId="15161" xr:uid="{00000000-0005-0000-0000-000091070000}"/>
    <cellStyle name="Normal 19 2 5 6" xfId="16916" xr:uid="{00000000-0005-0000-0000-000092070000}"/>
    <cellStyle name="Normal 19 2 5 7" xfId="18820" xr:uid="{00000000-0005-0000-0000-000093070000}"/>
    <cellStyle name="Normal 19 2 5_5h_Finance" xfId="4569" xr:uid="{00000000-0005-0000-0000-000094070000}"/>
    <cellStyle name="Normal 19 2 6" xfId="1949" xr:uid="{00000000-0005-0000-0000-000095070000}"/>
    <cellStyle name="Normal 19 2 6 2" xfId="3853" xr:uid="{00000000-0005-0000-0000-000096070000}"/>
    <cellStyle name="Normal 19 2 6 2 2" xfId="12020" xr:uid="{00000000-0005-0000-0000-000097070000}"/>
    <cellStyle name="Normal 19 2 6 2_5h_Finance" xfId="4572" xr:uid="{00000000-0005-0000-0000-000098070000}"/>
    <cellStyle name="Normal 19 2 6 3" xfId="10116" xr:uid="{00000000-0005-0000-0000-000099070000}"/>
    <cellStyle name="Normal 19 2 6 4" xfId="14142" xr:uid="{00000000-0005-0000-0000-00009A070000}"/>
    <cellStyle name="Normal 19 2 6 5" xfId="15982" xr:uid="{00000000-0005-0000-0000-00009B070000}"/>
    <cellStyle name="Normal 19 2 6 6" xfId="17732" xr:uid="{00000000-0005-0000-0000-00009C070000}"/>
    <cellStyle name="Normal 19 2 6 7" xfId="19636" xr:uid="{00000000-0005-0000-0000-00009D070000}"/>
    <cellStyle name="Normal 19 2 6_5h_Finance" xfId="4571" xr:uid="{00000000-0005-0000-0000-00009E070000}"/>
    <cellStyle name="Normal 19 2 7" xfId="233" xr:uid="{00000000-0005-0000-0000-00009F070000}"/>
    <cellStyle name="Normal 19 2 7 2" xfId="8484" xr:uid="{00000000-0005-0000-0000-0000A0070000}"/>
    <cellStyle name="Normal 19 2 7_5h_Finance" xfId="4573" xr:uid="{00000000-0005-0000-0000-0000A1070000}"/>
    <cellStyle name="Normal 19 2 8" xfId="2221" xr:uid="{00000000-0005-0000-0000-0000A2070000}"/>
    <cellStyle name="Normal 19 2 8 2" xfId="10388" xr:uid="{00000000-0005-0000-0000-0000A3070000}"/>
    <cellStyle name="Normal 19 2 8_5h_Finance" xfId="4574" xr:uid="{00000000-0005-0000-0000-0000A4070000}"/>
    <cellStyle name="Normal 19 2 9" xfId="4125" xr:uid="{00000000-0005-0000-0000-0000A5070000}"/>
    <cellStyle name="Normal 19 2 9 2" xfId="12292" xr:uid="{00000000-0005-0000-0000-0000A6070000}"/>
    <cellStyle name="Normal 19 2 9_5h_Finance" xfId="4575" xr:uid="{00000000-0005-0000-0000-0000A7070000}"/>
    <cellStyle name="Normal 19 2_5h_Finance" xfId="4546" xr:uid="{00000000-0005-0000-0000-0000A8070000}"/>
    <cellStyle name="Normal 19 3" xfId="301" xr:uid="{00000000-0005-0000-0000-0000A9070000}"/>
    <cellStyle name="Normal 19 3 10" xfId="14531" xr:uid="{00000000-0005-0000-0000-0000AA070000}"/>
    <cellStyle name="Normal 19 3 11" xfId="18072" xr:uid="{00000000-0005-0000-0000-0000AB070000}"/>
    <cellStyle name="Normal 19 3 2" xfId="650" xr:uid="{00000000-0005-0000-0000-0000AC070000}"/>
    <cellStyle name="Normal 19 3 2 2" xfId="1472" xr:uid="{00000000-0005-0000-0000-0000AD070000}"/>
    <cellStyle name="Normal 19 3 2 2 2" xfId="3377" xr:uid="{00000000-0005-0000-0000-0000AE070000}"/>
    <cellStyle name="Normal 19 3 2 2 2 2" xfId="11544" xr:uid="{00000000-0005-0000-0000-0000AF070000}"/>
    <cellStyle name="Normal 19 3 2 2 2_5h_Finance" xfId="4579" xr:uid="{00000000-0005-0000-0000-0000B0070000}"/>
    <cellStyle name="Normal 19 3 2 2 3" xfId="9640" xr:uid="{00000000-0005-0000-0000-0000B1070000}"/>
    <cellStyle name="Normal 19 3 2 2 4" xfId="13666" xr:uid="{00000000-0005-0000-0000-0000B2070000}"/>
    <cellStyle name="Normal 19 3 2 2 5" xfId="15505" xr:uid="{00000000-0005-0000-0000-0000B3070000}"/>
    <cellStyle name="Normal 19 3 2 2 6" xfId="17256" xr:uid="{00000000-0005-0000-0000-0000B4070000}"/>
    <cellStyle name="Normal 19 3 2 2 7" xfId="19160" xr:uid="{00000000-0005-0000-0000-0000B5070000}"/>
    <cellStyle name="Normal 19 3 2 2_5h_Finance" xfId="4578" xr:uid="{00000000-0005-0000-0000-0000B6070000}"/>
    <cellStyle name="Normal 19 3 2 3" xfId="2561" xr:uid="{00000000-0005-0000-0000-0000B7070000}"/>
    <cellStyle name="Normal 19 3 2 3 2" xfId="10728" xr:uid="{00000000-0005-0000-0000-0000B8070000}"/>
    <cellStyle name="Normal 19 3 2 3_5h_Finance" xfId="4580" xr:uid="{00000000-0005-0000-0000-0000B9070000}"/>
    <cellStyle name="Normal 19 3 2 4" xfId="8824" xr:uid="{00000000-0005-0000-0000-0000BA070000}"/>
    <cellStyle name="Normal 19 3 2 5" xfId="12847" xr:uid="{00000000-0005-0000-0000-0000BB070000}"/>
    <cellStyle name="Normal 19 3 2 6" xfId="14685" xr:uid="{00000000-0005-0000-0000-0000BC070000}"/>
    <cellStyle name="Normal 19 3 2 7" xfId="16440" xr:uid="{00000000-0005-0000-0000-0000BD070000}"/>
    <cellStyle name="Normal 19 3 2 8" xfId="18344" xr:uid="{00000000-0005-0000-0000-0000BE070000}"/>
    <cellStyle name="Normal 19 3 2_5h_Finance" xfId="4577" xr:uid="{00000000-0005-0000-0000-0000BF070000}"/>
    <cellStyle name="Normal 19 3 3" xfId="922" xr:uid="{00000000-0005-0000-0000-0000C0070000}"/>
    <cellStyle name="Normal 19 3 3 2" xfId="1744" xr:uid="{00000000-0005-0000-0000-0000C1070000}"/>
    <cellStyle name="Normal 19 3 3 2 2" xfId="3649" xr:uid="{00000000-0005-0000-0000-0000C2070000}"/>
    <cellStyle name="Normal 19 3 3 2 2 2" xfId="11816" xr:uid="{00000000-0005-0000-0000-0000C3070000}"/>
    <cellStyle name="Normal 19 3 3 2 2_5h_Finance" xfId="4583" xr:uid="{00000000-0005-0000-0000-0000C4070000}"/>
    <cellStyle name="Normal 19 3 3 2 3" xfId="9912" xr:uid="{00000000-0005-0000-0000-0000C5070000}"/>
    <cellStyle name="Normal 19 3 3 2 4" xfId="13938" xr:uid="{00000000-0005-0000-0000-0000C6070000}"/>
    <cellStyle name="Normal 19 3 3 2 5" xfId="15777" xr:uid="{00000000-0005-0000-0000-0000C7070000}"/>
    <cellStyle name="Normal 19 3 3 2 6" xfId="17528" xr:uid="{00000000-0005-0000-0000-0000C8070000}"/>
    <cellStyle name="Normal 19 3 3 2 7" xfId="19432" xr:uid="{00000000-0005-0000-0000-0000C9070000}"/>
    <cellStyle name="Normal 19 3 3 2_5h_Finance" xfId="4582" xr:uid="{00000000-0005-0000-0000-0000CA070000}"/>
    <cellStyle name="Normal 19 3 3 3" xfId="2833" xr:uid="{00000000-0005-0000-0000-0000CB070000}"/>
    <cellStyle name="Normal 19 3 3 3 2" xfId="11000" xr:uid="{00000000-0005-0000-0000-0000CC070000}"/>
    <cellStyle name="Normal 19 3 3 3_5h_Finance" xfId="4584" xr:uid="{00000000-0005-0000-0000-0000CD070000}"/>
    <cellStyle name="Normal 19 3 3 4" xfId="9096" xr:uid="{00000000-0005-0000-0000-0000CE070000}"/>
    <cellStyle name="Normal 19 3 3 5" xfId="13119" xr:uid="{00000000-0005-0000-0000-0000CF070000}"/>
    <cellStyle name="Normal 19 3 3 6" xfId="14957" xr:uid="{00000000-0005-0000-0000-0000D0070000}"/>
    <cellStyle name="Normal 19 3 3 7" xfId="16712" xr:uid="{00000000-0005-0000-0000-0000D1070000}"/>
    <cellStyle name="Normal 19 3 3 8" xfId="18616" xr:uid="{00000000-0005-0000-0000-0000D2070000}"/>
    <cellStyle name="Normal 19 3 3_5h_Finance" xfId="4581" xr:uid="{00000000-0005-0000-0000-0000D3070000}"/>
    <cellStyle name="Normal 19 3 4" xfId="1194" xr:uid="{00000000-0005-0000-0000-0000D4070000}"/>
    <cellStyle name="Normal 19 3 4 2" xfId="3105" xr:uid="{00000000-0005-0000-0000-0000D5070000}"/>
    <cellStyle name="Normal 19 3 4 2 2" xfId="11272" xr:uid="{00000000-0005-0000-0000-0000D6070000}"/>
    <cellStyle name="Normal 19 3 4 2_5h_Finance" xfId="4586" xr:uid="{00000000-0005-0000-0000-0000D7070000}"/>
    <cellStyle name="Normal 19 3 4 3" xfId="9368" xr:uid="{00000000-0005-0000-0000-0000D8070000}"/>
    <cellStyle name="Normal 19 3 4 4" xfId="13391" xr:uid="{00000000-0005-0000-0000-0000D9070000}"/>
    <cellStyle name="Normal 19 3 4 5" xfId="15229" xr:uid="{00000000-0005-0000-0000-0000DA070000}"/>
    <cellStyle name="Normal 19 3 4 6" xfId="16984" xr:uid="{00000000-0005-0000-0000-0000DB070000}"/>
    <cellStyle name="Normal 19 3 4 7" xfId="18888" xr:uid="{00000000-0005-0000-0000-0000DC070000}"/>
    <cellStyle name="Normal 19 3 4_5h_Finance" xfId="4585" xr:uid="{00000000-0005-0000-0000-0000DD070000}"/>
    <cellStyle name="Normal 19 3 5" xfId="2017" xr:uid="{00000000-0005-0000-0000-0000DE070000}"/>
    <cellStyle name="Normal 19 3 5 2" xfId="3921" xr:uid="{00000000-0005-0000-0000-0000DF070000}"/>
    <cellStyle name="Normal 19 3 5 2 2" xfId="12088" xr:uid="{00000000-0005-0000-0000-0000E0070000}"/>
    <cellStyle name="Normal 19 3 5 2_5h_Finance" xfId="4588" xr:uid="{00000000-0005-0000-0000-0000E1070000}"/>
    <cellStyle name="Normal 19 3 5 3" xfId="10184" xr:uid="{00000000-0005-0000-0000-0000E2070000}"/>
    <cellStyle name="Normal 19 3 5 4" xfId="14210" xr:uid="{00000000-0005-0000-0000-0000E3070000}"/>
    <cellStyle name="Normal 19 3 5 5" xfId="16050" xr:uid="{00000000-0005-0000-0000-0000E4070000}"/>
    <cellStyle name="Normal 19 3 5 6" xfId="17800" xr:uid="{00000000-0005-0000-0000-0000E5070000}"/>
    <cellStyle name="Normal 19 3 5 7" xfId="19704" xr:uid="{00000000-0005-0000-0000-0000E6070000}"/>
    <cellStyle name="Normal 19 3 5_5h_Finance" xfId="4587" xr:uid="{00000000-0005-0000-0000-0000E7070000}"/>
    <cellStyle name="Normal 19 3 6" xfId="2289" xr:uid="{00000000-0005-0000-0000-0000E8070000}"/>
    <cellStyle name="Normal 19 3 6 2" xfId="10456" xr:uid="{00000000-0005-0000-0000-0000E9070000}"/>
    <cellStyle name="Normal 19 3 6_5h_Finance" xfId="4589" xr:uid="{00000000-0005-0000-0000-0000EA070000}"/>
    <cellStyle name="Normal 19 3 7" xfId="8552" xr:uid="{00000000-0005-0000-0000-0000EB070000}"/>
    <cellStyle name="Normal 19 3 8" xfId="12509" xr:uid="{00000000-0005-0000-0000-0000EC070000}"/>
    <cellStyle name="Normal 19 3 9" xfId="14395" xr:uid="{00000000-0005-0000-0000-0000ED070000}"/>
    <cellStyle name="Normal 19 3_5h_Finance" xfId="4576" xr:uid="{00000000-0005-0000-0000-0000EE070000}"/>
    <cellStyle name="Normal 19 4" xfId="514" xr:uid="{00000000-0005-0000-0000-0000EF070000}"/>
    <cellStyle name="Normal 19 4 2" xfId="1336" xr:uid="{00000000-0005-0000-0000-0000F0070000}"/>
    <cellStyle name="Normal 19 4 2 2" xfId="3241" xr:uid="{00000000-0005-0000-0000-0000F1070000}"/>
    <cellStyle name="Normal 19 4 2 2 2" xfId="11408" xr:uid="{00000000-0005-0000-0000-0000F2070000}"/>
    <cellStyle name="Normal 19 4 2 2_5h_Finance" xfId="4592" xr:uid="{00000000-0005-0000-0000-0000F3070000}"/>
    <cellStyle name="Normal 19 4 2 3" xfId="9504" xr:uid="{00000000-0005-0000-0000-0000F4070000}"/>
    <cellStyle name="Normal 19 4 2 4" xfId="13530" xr:uid="{00000000-0005-0000-0000-0000F5070000}"/>
    <cellStyle name="Normal 19 4 2 5" xfId="15369" xr:uid="{00000000-0005-0000-0000-0000F6070000}"/>
    <cellStyle name="Normal 19 4 2 6" xfId="17120" xr:uid="{00000000-0005-0000-0000-0000F7070000}"/>
    <cellStyle name="Normal 19 4 2 7" xfId="19024" xr:uid="{00000000-0005-0000-0000-0000F8070000}"/>
    <cellStyle name="Normal 19 4 2_5h_Finance" xfId="4591" xr:uid="{00000000-0005-0000-0000-0000F9070000}"/>
    <cellStyle name="Normal 19 4 3" xfId="2425" xr:uid="{00000000-0005-0000-0000-0000FA070000}"/>
    <cellStyle name="Normal 19 4 3 2" xfId="10592" xr:uid="{00000000-0005-0000-0000-0000FB070000}"/>
    <cellStyle name="Normal 19 4 3_5h_Finance" xfId="4593" xr:uid="{00000000-0005-0000-0000-0000FC070000}"/>
    <cellStyle name="Normal 19 4 4" xfId="8688" xr:uid="{00000000-0005-0000-0000-0000FD070000}"/>
    <cellStyle name="Normal 19 4 5" xfId="12711" xr:uid="{00000000-0005-0000-0000-0000FE070000}"/>
    <cellStyle name="Normal 19 4 6" xfId="14549" xr:uid="{00000000-0005-0000-0000-0000FF070000}"/>
    <cellStyle name="Normal 19 4 7" xfId="16304" xr:uid="{00000000-0005-0000-0000-000000080000}"/>
    <cellStyle name="Normal 19 4 8" xfId="18208" xr:uid="{00000000-0005-0000-0000-000001080000}"/>
    <cellStyle name="Normal 19 4_5h_Finance" xfId="4590" xr:uid="{00000000-0005-0000-0000-000002080000}"/>
    <cellStyle name="Normal 19 5" xfId="786" xr:uid="{00000000-0005-0000-0000-000003080000}"/>
    <cellStyle name="Normal 19 5 2" xfId="1608" xr:uid="{00000000-0005-0000-0000-000004080000}"/>
    <cellStyle name="Normal 19 5 2 2" xfId="3513" xr:uid="{00000000-0005-0000-0000-000005080000}"/>
    <cellStyle name="Normal 19 5 2 2 2" xfId="11680" xr:uid="{00000000-0005-0000-0000-000006080000}"/>
    <cellStyle name="Normal 19 5 2 2_5h_Finance" xfId="4596" xr:uid="{00000000-0005-0000-0000-000007080000}"/>
    <cellStyle name="Normal 19 5 2 3" xfId="9776" xr:uid="{00000000-0005-0000-0000-000008080000}"/>
    <cellStyle name="Normal 19 5 2 4" xfId="13802" xr:uid="{00000000-0005-0000-0000-000009080000}"/>
    <cellStyle name="Normal 19 5 2 5" xfId="15641" xr:uid="{00000000-0005-0000-0000-00000A080000}"/>
    <cellStyle name="Normal 19 5 2 6" xfId="17392" xr:uid="{00000000-0005-0000-0000-00000B080000}"/>
    <cellStyle name="Normal 19 5 2 7" xfId="19296" xr:uid="{00000000-0005-0000-0000-00000C080000}"/>
    <cellStyle name="Normal 19 5 2_5h_Finance" xfId="4595" xr:uid="{00000000-0005-0000-0000-00000D080000}"/>
    <cellStyle name="Normal 19 5 3" xfId="2697" xr:uid="{00000000-0005-0000-0000-00000E080000}"/>
    <cellStyle name="Normal 19 5 3 2" xfId="10864" xr:uid="{00000000-0005-0000-0000-00000F080000}"/>
    <cellStyle name="Normal 19 5 3_5h_Finance" xfId="4597" xr:uid="{00000000-0005-0000-0000-000010080000}"/>
    <cellStyle name="Normal 19 5 4" xfId="8960" xr:uid="{00000000-0005-0000-0000-000011080000}"/>
    <cellStyle name="Normal 19 5 5" xfId="12983" xr:uid="{00000000-0005-0000-0000-000012080000}"/>
    <cellStyle name="Normal 19 5 6" xfId="14821" xr:uid="{00000000-0005-0000-0000-000013080000}"/>
    <cellStyle name="Normal 19 5 7" xfId="16576" xr:uid="{00000000-0005-0000-0000-000014080000}"/>
    <cellStyle name="Normal 19 5 8" xfId="18480" xr:uid="{00000000-0005-0000-0000-000015080000}"/>
    <cellStyle name="Normal 19 5_5h_Finance" xfId="4594" xr:uid="{00000000-0005-0000-0000-000016080000}"/>
    <cellStyle name="Normal 19 6" xfId="1058" xr:uid="{00000000-0005-0000-0000-000017080000}"/>
    <cellStyle name="Normal 19 6 2" xfId="2969" xr:uid="{00000000-0005-0000-0000-000018080000}"/>
    <cellStyle name="Normal 19 6 2 2" xfId="11136" xr:uid="{00000000-0005-0000-0000-000019080000}"/>
    <cellStyle name="Normal 19 6 2_5h_Finance" xfId="4599" xr:uid="{00000000-0005-0000-0000-00001A080000}"/>
    <cellStyle name="Normal 19 6 3" xfId="9232" xr:uid="{00000000-0005-0000-0000-00001B080000}"/>
    <cellStyle name="Normal 19 6 4" xfId="13255" xr:uid="{00000000-0005-0000-0000-00001C080000}"/>
    <cellStyle name="Normal 19 6 5" xfId="15093" xr:uid="{00000000-0005-0000-0000-00001D080000}"/>
    <cellStyle name="Normal 19 6 6" xfId="16848" xr:uid="{00000000-0005-0000-0000-00001E080000}"/>
    <cellStyle name="Normal 19 6 7" xfId="18752" xr:uid="{00000000-0005-0000-0000-00001F080000}"/>
    <cellStyle name="Normal 19 6_5h_Finance" xfId="4598" xr:uid="{00000000-0005-0000-0000-000020080000}"/>
    <cellStyle name="Normal 19 7" xfId="1881" xr:uid="{00000000-0005-0000-0000-000021080000}"/>
    <cellStyle name="Normal 19 7 2" xfId="3785" xr:uid="{00000000-0005-0000-0000-000022080000}"/>
    <cellStyle name="Normal 19 7 2 2" xfId="11952" xr:uid="{00000000-0005-0000-0000-000023080000}"/>
    <cellStyle name="Normal 19 7 2_5h_Finance" xfId="4601" xr:uid="{00000000-0005-0000-0000-000024080000}"/>
    <cellStyle name="Normal 19 7 3" xfId="10048" xr:uid="{00000000-0005-0000-0000-000025080000}"/>
    <cellStyle name="Normal 19 7 4" xfId="14074" xr:uid="{00000000-0005-0000-0000-000026080000}"/>
    <cellStyle name="Normal 19 7 5" xfId="15914" xr:uid="{00000000-0005-0000-0000-000027080000}"/>
    <cellStyle name="Normal 19 7 6" xfId="17664" xr:uid="{00000000-0005-0000-0000-000028080000}"/>
    <cellStyle name="Normal 19 7 7" xfId="19568" xr:uid="{00000000-0005-0000-0000-000029080000}"/>
    <cellStyle name="Normal 19 7_5h_Finance" xfId="4600" xr:uid="{00000000-0005-0000-0000-00002A080000}"/>
    <cellStyle name="Normal 19 8" xfId="165" xr:uid="{00000000-0005-0000-0000-00002B080000}"/>
    <cellStyle name="Normal 19 8 2" xfId="8416" xr:uid="{00000000-0005-0000-0000-00002C080000}"/>
    <cellStyle name="Normal 19 8_5h_Finance" xfId="4602" xr:uid="{00000000-0005-0000-0000-00002D080000}"/>
    <cellStyle name="Normal 19 9" xfId="2153" xr:uid="{00000000-0005-0000-0000-00002E080000}"/>
    <cellStyle name="Normal 19 9 2" xfId="10320" xr:uid="{00000000-0005-0000-0000-00002F080000}"/>
    <cellStyle name="Normal 19 9_5h_Finance" xfId="4603" xr:uid="{00000000-0005-0000-0000-000030080000}"/>
    <cellStyle name="Normal 19_5h_Finance" xfId="4544" xr:uid="{00000000-0005-0000-0000-000031080000}"/>
    <cellStyle name="Normal 2" xfId="4" xr:uid="{00000000-0005-0000-0000-000032080000}"/>
    <cellStyle name="Normal 2 2" xfId="19833" xr:uid="{6D308B2F-8EF7-49CE-870C-FBAA1CA8CF8C}"/>
    <cellStyle name="Normal 2 2 2" xfId="19837" xr:uid="{300DA283-F9F5-4626-97C5-2E007E267D87}"/>
    <cellStyle name="Normal 20" xfId="28" xr:uid="{00000000-0005-0000-0000-000033080000}"/>
    <cellStyle name="Normal 20 10" xfId="4059" xr:uid="{00000000-0005-0000-0000-000034080000}"/>
    <cellStyle name="Normal 20 10 2" xfId="12226" xr:uid="{00000000-0005-0000-0000-000035080000}"/>
    <cellStyle name="Normal 20 10_5h_Finance" xfId="4605" xr:uid="{00000000-0005-0000-0000-000036080000}"/>
    <cellStyle name="Normal 20 11" xfId="8282" xr:uid="{00000000-0005-0000-0000-000037080000}"/>
    <cellStyle name="Normal 20 12" xfId="12374" xr:uid="{00000000-0005-0000-0000-000038080000}"/>
    <cellStyle name="Normal 20 13" xfId="12359" xr:uid="{00000000-0005-0000-0000-000039080000}"/>
    <cellStyle name="Normal 20 14" xfId="14522" xr:uid="{00000000-0005-0000-0000-00003A080000}"/>
    <cellStyle name="Normal 20 15" xfId="17938" xr:uid="{00000000-0005-0000-0000-00003B080000}"/>
    <cellStyle name="Normal 20 2" xfId="97" xr:uid="{00000000-0005-0000-0000-00003C080000}"/>
    <cellStyle name="Normal 20 2 10" xfId="8350" xr:uid="{00000000-0005-0000-0000-00003D080000}"/>
    <cellStyle name="Normal 20 2 11" xfId="12442" xr:uid="{00000000-0005-0000-0000-00003E080000}"/>
    <cellStyle name="Normal 20 2 12" xfId="18006" xr:uid="{00000000-0005-0000-0000-00003F080000}"/>
    <cellStyle name="Normal 20 2 2" xfId="371" xr:uid="{00000000-0005-0000-0000-000040080000}"/>
    <cellStyle name="Normal 20 2 2 10" xfId="16238" xr:uid="{00000000-0005-0000-0000-000041080000}"/>
    <cellStyle name="Normal 20 2 2 11" xfId="18142" xr:uid="{00000000-0005-0000-0000-000042080000}"/>
    <cellStyle name="Normal 20 2 2 2" xfId="720" xr:uid="{00000000-0005-0000-0000-000043080000}"/>
    <cellStyle name="Normal 20 2 2 2 2" xfId="1542" xr:uid="{00000000-0005-0000-0000-000044080000}"/>
    <cellStyle name="Normal 20 2 2 2 2 2" xfId="3447" xr:uid="{00000000-0005-0000-0000-000045080000}"/>
    <cellStyle name="Normal 20 2 2 2 2 2 2" xfId="11614" xr:uid="{00000000-0005-0000-0000-000046080000}"/>
    <cellStyle name="Normal 20 2 2 2 2 2_5h_Finance" xfId="4610" xr:uid="{00000000-0005-0000-0000-000047080000}"/>
    <cellStyle name="Normal 20 2 2 2 2 3" xfId="9710" xr:uid="{00000000-0005-0000-0000-000048080000}"/>
    <cellStyle name="Normal 20 2 2 2 2 4" xfId="13736" xr:uid="{00000000-0005-0000-0000-000049080000}"/>
    <cellStyle name="Normal 20 2 2 2 2 5" xfId="15575" xr:uid="{00000000-0005-0000-0000-00004A080000}"/>
    <cellStyle name="Normal 20 2 2 2 2 6" xfId="17326" xr:uid="{00000000-0005-0000-0000-00004B080000}"/>
    <cellStyle name="Normal 20 2 2 2 2 7" xfId="19230" xr:uid="{00000000-0005-0000-0000-00004C080000}"/>
    <cellStyle name="Normal 20 2 2 2 2_5h_Finance" xfId="4609" xr:uid="{00000000-0005-0000-0000-00004D080000}"/>
    <cellStyle name="Normal 20 2 2 2 3" xfId="2631" xr:uid="{00000000-0005-0000-0000-00004E080000}"/>
    <cellStyle name="Normal 20 2 2 2 3 2" xfId="10798" xr:uid="{00000000-0005-0000-0000-00004F080000}"/>
    <cellStyle name="Normal 20 2 2 2 3_5h_Finance" xfId="4611" xr:uid="{00000000-0005-0000-0000-000050080000}"/>
    <cellStyle name="Normal 20 2 2 2 4" xfId="8894" xr:uid="{00000000-0005-0000-0000-000051080000}"/>
    <cellStyle name="Normal 20 2 2 2 5" xfId="12917" xr:uid="{00000000-0005-0000-0000-000052080000}"/>
    <cellStyle name="Normal 20 2 2 2 6" xfId="14755" xr:uid="{00000000-0005-0000-0000-000053080000}"/>
    <cellStyle name="Normal 20 2 2 2 7" xfId="16510" xr:uid="{00000000-0005-0000-0000-000054080000}"/>
    <cellStyle name="Normal 20 2 2 2 8" xfId="18414" xr:uid="{00000000-0005-0000-0000-000055080000}"/>
    <cellStyle name="Normal 20 2 2 2_5h_Finance" xfId="4608" xr:uid="{00000000-0005-0000-0000-000056080000}"/>
    <cellStyle name="Normal 20 2 2 3" xfId="992" xr:uid="{00000000-0005-0000-0000-000057080000}"/>
    <cellStyle name="Normal 20 2 2 3 2" xfId="1814" xr:uid="{00000000-0005-0000-0000-000058080000}"/>
    <cellStyle name="Normal 20 2 2 3 2 2" xfId="3719" xr:uid="{00000000-0005-0000-0000-000059080000}"/>
    <cellStyle name="Normal 20 2 2 3 2 2 2" xfId="11886" xr:uid="{00000000-0005-0000-0000-00005A080000}"/>
    <cellStyle name="Normal 20 2 2 3 2 2_5h_Finance" xfId="4614" xr:uid="{00000000-0005-0000-0000-00005B080000}"/>
    <cellStyle name="Normal 20 2 2 3 2 3" xfId="9982" xr:uid="{00000000-0005-0000-0000-00005C080000}"/>
    <cellStyle name="Normal 20 2 2 3 2 4" xfId="14008" xr:uid="{00000000-0005-0000-0000-00005D080000}"/>
    <cellStyle name="Normal 20 2 2 3 2 5" xfId="15847" xr:uid="{00000000-0005-0000-0000-00005E080000}"/>
    <cellStyle name="Normal 20 2 2 3 2 6" xfId="17598" xr:uid="{00000000-0005-0000-0000-00005F080000}"/>
    <cellStyle name="Normal 20 2 2 3 2 7" xfId="19502" xr:uid="{00000000-0005-0000-0000-000060080000}"/>
    <cellStyle name="Normal 20 2 2 3 2_5h_Finance" xfId="4613" xr:uid="{00000000-0005-0000-0000-000061080000}"/>
    <cellStyle name="Normal 20 2 2 3 3" xfId="2903" xr:uid="{00000000-0005-0000-0000-000062080000}"/>
    <cellStyle name="Normal 20 2 2 3 3 2" xfId="11070" xr:uid="{00000000-0005-0000-0000-000063080000}"/>
    <cellStyle name="Normal 20 2 2 3 3_5h_Finance" xfId="4615" xr:uid="{00000000-0005-0000-0000-000064080000}"/>
    <cellStyle name="Normal 20 2 2 3 4" xfId="9166" xr:uid="{00000000-0005-0000-0000-000065080000}"/>
    <cellStyle name="Normal 20 2 2 3 5" xfId="13189" xr:uid="{00000000-0005-0000-0000-000066080000}"/>
    <cellStyle name="Normal 20 2 2 3 6" xfId="15027" xr:uid="{00000000-0005-0000-0000-000067080000}"/>
    <cellStyle name="Normal 20 2 2 3 7" xfId="16782" xr:uid="{00000000-0005-0000-0000-000068080000}"/>
    <cellStyle name="Normal 20 2 2 3 8" xfId="18686" xr:uid="{00000000-0005-0000-0000-000069080000}"/>
    <cellStyle name="Normal 20 2 2 3_5h_Finance" xfId="4612" xr:uid="{00000000-0005-0000-0000-00006A080000}"/>
    <cellStyle name="Normal 20 2 2 4" xfId="1264" xr:uid="{00000000-0005-0000-0000-00006B080000}"/>
    <cellStyle name="Normal 20 2 2 4 2" xfId="3175" xr:uid="{00000000-0005-0000-0000-00006C080000}"/>
    <cellStyle name="Normal 20 2 2 4 2 2" xfId="11342" xr:uid="{00000000-0005-0000-0000-00006D080000}"/>
    <cellStyle name="Normal 20 2 2 4 2_5h_Finance" xfId="4617" xr:uid="{00000000-0005-0000-0000-00006E080000}"/>
    <cellStyle name="Normal 20 2 2 4 3" xfId="9438" xr:uid="{00000000-0005-0000-0000-00006F080000}"/>
    <cellStyle name="Normal 20 2 2 4 4" xfId="13461" xr:uid="{00000000-0005-0000-0000-000070080000}"/>
    <cellStyle name="Normal 20 2 2 4 5" xfId="15299" xr:uid="{00000000-0005-0000-0000-000071080000}"/>
    <cellStyle name="Normal 20 2 2 4 6" xfId="17054" xr:uid="{00000000-0005-0000-0000-000072080000}"/>
    <cellStyle name="Normal 20 2 2 4 7" xfId="18958" xr:uid="{00000000-0005-0000-0000-000073080000}"/>
    <cellStyle name="Normal 20 2 2 4_5h_Finance" xfId="4616" xr:uid="{00000000-0005-0000-0000-000074080000}"/>
    <cellStyle name="Normal 20 2 2 5" xfId="2087" xr:uid="{00000000-0005-0000-0000-000075080000}"/>
    <cellStyle name="Normal 20 2 2 5 2" xfId="3991" xr:uid="{00000000-0005-0000-0000-000076080000}"/>
    <cellStyle name="Normal 20 2 2 5 2 2" xfId="12158" xr:uid="{00000000-0005-0000-0000-000077080000}"/>
    <cellStyle name="Normal 20 2 2 5 2_5h_Finance" xfId="4619" xr:uid="{00000000-0005-0000-0000-000078080000}"/>
    <cellStyle name="Normal 20 2 2 5 3" xfId="10254" xr:uid="{00000000-0005-0000-0000-000079080000}"/>
    <cellStyle name="Normal 20 2 2 5 4" xfId="14280" xr:uid="{00000000-0005-0000-0000-00007A080000}"/>
    <cellStyle name="Normal 20 2 2 5 5" xfId="16120" xr:uid="{00000000-0005-0000-0000-00007B080000}"/>
    <cellStyle name="Normal 20 2 2 5 6" xfId="17870" xr:uid="{00000000-0005-0000-0000-00007C080000}"/>
    <cellStyle name="Normal 20 2 2 5 7" xfId="19774" xr:uid="{00000000-0005-0000-0000-00007D080000}"/>
    <cellStyle name="Normal 20 2 2 5_5h_Finance" xfId="4618" xr:uid="{00000000-0005-0000-0000-00007E080000}"/>
    <cellStyle name="Normal 20 2 2 6" xfId="2359" xr:uid="{00000000-0005-0000-0000-00007F080000}"/>
    <cellStyle name="Normal 20 2 2 6 2" xfId="10526" xr:uid="{00000000-0005-0000-0000-000080080000}"/>
    <cellStyle name="Normal 20 2 2 6_5h_Finance" xfId="4620" xr:uid="{00000000-0005-0000-0000-000081080000}"/>
    <cellStyle name="Normal 20 2 2 7" xfId="8622" xr:uid="{00000000-0005-0000-0000-000082080000}"/>
    <cellStyle name="Normal 20 2 2 8" xfId="12579" xr:uid="{00000000-0005-0000-0000-000083080000}"/>
    <cellStyle name="Normal 20 2 2 9" xfId="14465" xr:uid="{00000000-0005-0000-0000-000084080000}"/>
    <cellStyle name="Normal 20 2 2_5h_Finance" xfId="4607" xr:uid="{00000000-0005-0000-0000-000085080000}"/>
    <cellStyle name="Normal 20 2 3" xfId="584" xr:uid="{00000000-0005-0000-0000-000086080000}"/>
    <cellStyle name="Normal 20 2 3 2" xfId="1406" xr:uid="{00000000-0005-0000-0000-000087080000}"/>
    <cellStyle name="Normal 20 2 3 2 2" xfId="3311" xr:uid="{00000000-0005-0000-0000-000088080000}"/>
    <cellStyle name="Normal 20 2 3 2 2 2" xfId="11478" xr:uid="{00000000-0005-0000-0000-000089080000}"/>
    <cellStyle name="Normal 20 2 3 2 2_5h_Finance" xfId="4623" xr:uid="{00000000-0005-0000-0000-00008A080000}"/>
    <cellStyle name="Normal 20 2 3 2 3" xfId="9574" xr:uid="{00000000-0005-0000-0000-00008B080000}"/>
    <cellStyle name="Normal 20 2 3 2 4" xfId="13600" xr:uid="{00000000-0005-0000-0000-00008C080000}"/>
    <cellStyle name="Normal 20 2 3 2 5" xfId="15439" xr:uid="{00000000-0005-0000-0000-00008D080000}"/>
    <cellStyle name="Normal 20 2 3 2 6" xfId="17190" xr:uid="{00000000-0005-0000-0000-00008E080000}"/>
    <cellStyle name="Normal 20 2 3 2 7" xfId="19094" xr:uid="{00000000-0005-0000-0000-00008F080000}"/>
    <cellStyle name="Normal 20 2 3 2_5h_Finance" xfId="4622" xr:uid="{00000000-0005-0000-0000-000090080000}"/>
    <cellStyle name="Normal 20 2 3 3" xfId="2495" xr:uid="{00000000-0005-0000-0000-000091080000}"/>
    <cellStyle name="Normal 20 2 3 3 2" xfId="10662" xr:uid="{00000000-0005-0000-0000-000092080000}"/>
    <cellStyle name="Normal 20 2 3 3_5h_Finance" xfId="4624" xr:uid="{00000000-0005-0000-0000-000093080000}"/>
    <cellStyle name="Normal 20 2 3 4" xfId="8758" xr:uid="{00000000-0005-0000-0000-000094080000}"/>
    <cellStyle name="Normal 20 2 3 5" xfId="12781" xr:uid="{00000000-0005-0000-0000-000095080000}"/>
    <cellStyle name="Normal 20 2 3 6" xfId="14619" xr:uid="{00000000-0005-0000-0000-000096080000}"/>
    <cellStyle name="Normal 20 2 3 7" xfId="16374" xr:uid="{00000000-0005-0000-0000-000097080000}"/>
    <cellStyle name="Normal 20 2 3 8" xfId="18278" xr:uid="{00000000-0005-0000-0000-000098080000}"/>
    <cellStyle name="Normal 20 2 3_5h_Finance" xfId="4621" xr:uid="{00000000-0005-0000-0000-000099080000}"/>
    <cellStyle name="Normal 20 2 4" xfId="856" xr:uid="{00000000-0005-0000-0000-00009A080000}"/>
    <cellStyle name="Normal 20 2 4 2" xfId="1678" xr:uid="{00000000-0005-0000-0000-00009B080000}"/>
    <cellStyle name="Normal 20 2 4 2 2" xfId="3583" xr:uid="{00000000-0005-0000-0000-00009C080000}"/>
    <cellStyle name="Normal 20 2 4 2 2 2" xfId="11750" xr:uid="{00000000-0005-0000-0000-00009D080000}"/>
    <cellStyle name="Normal 20 2 4 2 2_5h_Finance" xfId="4627" xr:uid="{00000000-0005-0000-0000-00009E080000}"/>
    <cellStyle name="Normal 20 2 4 2 3" xfId="9846" xr:uid="{00000000-0005-0000-0000-00009F080000}"/>
    <cellStyle name="Normal 20 2 4 2 4" xfId="13872" xr:uid="{00000000-0005-0000-0000-0000A0080000}"/>
    <cellStyle name="Normal 20 2 4 2 5" xfId="15711" xr:uid="{00000000-0005-0000-0000-0000A1080000}"/>
    <cellStyle name="Normal 20 2 4 2 6" xfId="17462" xr:uid="{00000000-0005-0000-0000-0000A2080000}"/>
    <cellStyle name="Normal 20 2 4 2 7" xfId="19366" xr:uid="{00000000-0005-0000-0000-0000A3080000}"/>
    <cellStyle name="Normal 20 2 4 2_5h_Finance" xfId="4626" xr:uid="{00000000-0005-0000-0000-0000A4080000}"/>
    <cellStyle name="Normal 20 2 4 3" xfId="2767" xr:uid="{00000000-0005-0000-0000-0000A5080000}"/>
    <cellStyle name="Normal 20 2 4 3 2" xfId="10934" xr:uid="{00000000-0005-0000-0000-0000A6080000}"/>
    <cellStyle name="Normal 20 2 4 3_5h_Finance" xfId="4628" xr:uid="{00000000-0005-0000-0000-0000A7080000}"/>
    <cellStyle name="Normal 20 2 4 4" xfId="9030" xr:uid="{00000000-0005-0000-0000-0000A8080000}"/>
    <cellStyle name="Normal 20 2 4 5" xfId="13053" xr:uid="{00000000-0005-0000-0000-0000A9080000}"/>
    <cellStyle name="Normal 20 2 4 6" xfId="14891" xr:uid="{00000000-0005-0000-0000-0000AA080000}"/>
    <cellStyle name="Normal 20 2 4 7" xfId="16646" xr:uid="{00000000-0005-0000-0000-0000AB080000}"/>
    <cellStyle name="Normal 20 2 4 8" xfId="18550" xr:uid="{00000000-0005-0000-0000-0000AC080000}"/>
    <cellStyle name="Normal 20 2 4_5h_Finance" xfId="4625" xr:uid="{00000000-0005-0000-0000-0000AD080000}"/>
    <cellStyle name="Normal 20 2 5" xfId="1128" xr:uid="{00000000-0005-0000-0000-0000AE080000}"/>
    <cellStyle name="Normal 20 2 5 2" xfId="3039" xr:uid="{00000000-0005-0000-0000-0000AF080000}"/>
    <cellStyle name="Normal 20 2 5 2 2" xfId="11206" xr:uid="{00000000-0005-0000-0000-0000B0080000}"/>
    <cellStyle name="Normal 20 2 5 2_5h_Finance" xfId="4630" xr:uid="{00000000-0005-0000-0000-0000B1080000}"/>
    <cellStyle name="Normal 20 2 5 3" xfId="9302" xr:uid="{00000000-0005-0000-0000-0000B2080000}"/>
    <cellStyle name="Normal 20 2 5 4" xfId="13325" xr:uid="{00000000-0005-0000-0000-0000B3080000}"/>
    <cellStyle name="Normal 20 2 5 5" xfId="15163" xr:uid="{00000000-0005-0000-0000-0000B4080000}"/>
    <cellStyle name="Normal 20 2 5 6" xfId="16918" xr:uid="{00000000-0005-0000-0000-0000B5080000}"/>
    <cellStyle name="Normal 20 2 5 7" xfId="18822" xr:uid="{00000000-0005-0000-0000-0000B6080000}"/>
    <cellStyle name="Normal 20 2 5_5h_Finance" xfId="4629" xr:uid="{00000000-0005-0000-0000-0000B7080000}"/>
    <cellStyle name="Normal 20 2 6" xfId="1951" xr:uid="{00000000-0005-0000-0000-0000B8080000}"/>
    <cellStyle name="Normal 20 2 6 2" xfId="3855" xr:uid="{00000000-0005-0000-0000-0000B9080000}"/>
    <cellStyle name="Normal 20 2 6 2 2" xfId="12022" xr:uid="{00000000-0005-0000-0000-0000BA080000}"/>
    <cellStyle name="Normal 20 2 6 2_5h_Finance" xfId="4632" xr:uid="{00000000-0005-0000-0000-0000BB080000}"/>
    <cellStyle name="Normal 20 2 6 3" xfId="10118" xr:uid="{00000000-0005-0000-0000-0000BC080000}"/>
    <cellStyle name="Normal 20 2 6 4" xfId="14144" xr:uid="{00000000-0005-0000-0000-0000BD080000}"/>
    <cellStyle name="Normal 20 2 6 5" xfId="15984" xr:uid="{00000000-0005-0000-0000-0000BE080000}"/>
    <cellStyle name="Normal 20 2 6 6" xfId="17734" xr:uid="{00000000-0005-0000-0000-0000BF080000}"/>
    <cellStyle name="Normal 20 2 6 7" xfId="19638" xr:uid="{00000000-0005-0000-0000-0000C0080000}"/>
    <cellStyle name="Normal 20 2 6_5h_Finance" xfId="4631" xr:uid="{00000000-0005-0000-0000-0000C1080000}"/>
    <cellStyle name="Normal 20 2 7" xfId="235" xr:uid="{00000000-0005-0000-0000-0000C2080000}"/>
    <cellStyle name="Normal 20 2 7 2" xfId="8486" xr:uid="{00000000-0005-0000-0000-0000C3080000}"/>
    <cellStyle name="Normal 20 2 7_5h_Finance" xfId="4633" xr:uid="{00000000-0005-0000-0000-0000C4080000}"/>
    <cellStyle name="Normal 20 2 8" xfId="2223" xr:uid="{00000000-0005-0000-0000-0000C5080000}"/>
    <cellStyle name="Normal 20 2 8 2" xfId="10390" xr:uid="{00000000-0005-0000-0000-0000C6080000}"/>
    <cellStyle name="Normal 20 2 8_5h_Finance" xfId="4634" xr:uid="{00000000-0005-0000-0000-0000C7080000}"/>
    <cellStyle name="Normal 20 2 9" xfId="4127" xr:uid="{00000000-0005-0000-0000-0000C8080000}"/>
    <cellStyle name="Normal 20 2 9 2" xfId="12294" xr:uid="{00000000-0005-0000-0000-0000C9080000}"/>
    <cellStyle name="Normal 20 2 9_5h_Finance" xfId="4635" xr:uid="{00000000-0005-0000-0000-0000CA080000}"/>
    <cellStyle name="Normal 20 2_5h_Finance" xfId="4606" xr:uid="{00000000-0005-0000-0000-0000CB080000}"/>
    <cellStyle name="Normal 20 3" xfId="303" xr:uid="{00000000-0005-0000-0000-0000CC080000}"/>
    <cellStyle name="Normal 20 3 10" xfId="14530" xr:uid="{00000000-0005-0000-0000-0000CD080000}"/>
    <cellStyle name="Normal 20 3 11" xfId="18074" xr:uid="{00000000-0005-0000-0000-0000CE080000}"/>
    <cellStyle name="Normal 20 3 2" xfId="652" xr:uid="{00000000-0005-0000-0000-0000CF080000}"/>
    <cellStyle name="Normal 20 3 2 2" xfId="1474" xr:uid="{00000000-0005-0000-0000-0000D0080000}"/>
    <cellStyle name="Normal 20 3 2 2 2" xfId="3379" xr:uid="{00000000-0005-0000-0000-0000D1080000}"/>
    <cellStyle name="Normal 20 3 2 2 2 2" xfId="11546" xr:uid="{00000000-0005-0000-0000-0000D2080000}"/>
    <cellStyle name="Normal 20 3 2 2 2_5h_Finance" xfId="4639" xr:uid="{00000000-0005-0000-0000-0000D3080000}"/>
    <cellStyle name="Normal 20 3 2 2 3" xfId="9642" xr:uid="{00000000-0005-0000-0000-0000D4080000}"/>
    <cellStyle name="Normal 20 3 2 2 4" xfId="13668" xr:uid="{00000000-0005-0000-0000-0000D5080000}"/>
    <cellStyle name="Normal 20 3 2 2 5" xfId="15507" xr:uid="{00000000-0005-0000-0000-0000D6080000}"/>
    <cellStyle name="Normal 20 3 2 2 6" xfId="17258" xr:uid="{00000000-0005-0000-0000-0000D7080000}"/>
    <cellStyle name="Normal 20 3 2 2 7" xfId="19162" xr:uid="{00000000-0005-0000-0000-0000D8080000}"/>
    <cellStyle name="Normal 20 3 2 2_5h_Finance" xfId="4638" xr:uid="{00000000-0005-0000-0000-0000D9080000}"/>
    <cellStyle name="Normal 20 3 2 3" xfId="2563" xr:uid="{00000000-0005-0000-0000-0000DA080000}"/>
    <cellStyle name="Normal 20 3 2 3 2" xfId="10730" xr:uid="{00000000-0005-0000-0000-0000DB080000}"/>
    <cellStyle name="Normal 20 3 2 3_5h_Finance" xfId="4640" xr:uid="{00000000-0005-0000-0000-0000DC080000}"/>
    <cellStyle name="Normal 20 3 2 4" xfId="8826" xr:uid="{00000000-0005-0000-0000-0000DD080000}"/>
    <cellStyle name="Normal 20 3 2 5" xfId="12849" xr:uid="{00000000-0005-0000-0000-0000DE080000}"/>
    <cellStyle name="Normal 20 3 2 6" xfId="14687" xr:uid="{00000000-0005-0000-0000-0000DF080000}"/>
    <cellStyle name="Normal 20 3 2 7" xfId="16442" xr:uid="{00000000-0005-0000-0000-0000E0080000}"/>
    <cellStyle name="Normal 20 3 2 8" xfId="18346" xr:uid="{00000000-0005-0000-0000-0000E1080000}"/>
    <cellStyle name="Normal 20 3 2_5h_Finance" xfId="4637" xr:uid="{00000000-0005-0000-0000-0000E2080000}"/>
    <cellStyle name="Normal 20 3 3" xfId="924" xr:uid="{00000000-0005-0000-0000-0000E3080000}"/>
    <cellStyle name="Normal 20 3 3 2" xfId="1746" xr:uid="{00000000-0005-0000-0000-0000E4080000}"/>
    <cellStyle name="Normal 20 3 3 2 2" xfId="3651" xr:uid="{00000000-0005-0000-0000-0000E5080000}"/>
    <cellStyle name="Normal 20 3 3 2 2 2" xfId="11818" xr:uid="{00000000-0005-0000-0000-0000E6080000}"/>
    <cellStyle name="Normal 20 3 3 2 2_5h_Finance" xfId="4643" xr:uid="{00000000-0005-0000-0000-0000E7080000}"/>
    <cellStyle name="Normal 20 3 3 2 3" xfId="9914" xr:uid="{00000000-0005-0000-0000-0000E8080000}"/>
    <cellStyle name="Normal 20 3 3 2 4" xfId="13940" xr:uid="{00000000-0005-0000-0000-0000E9080000}"/>
    <cellStyle name="Normal 20 3 3 2 5" xfId="15779" xr:uid="{00000000-0005-0000-0000-0000EA080000}"/>
    <cellStyle name="Normal 20 3 3 2 6" xfId="17530" xr:uid="{00000000-0005-0000-0000-0000EB080000}"/>
    <cellStyle name="Normal 20 3 3 2 7" xfId="19434" xr:uid="{00000000-0005-0000-0000-0000EC080000}"/>
    <cellStyle name="Normal 20 3 3 2_5h_Finance" xfId="4642" xr:uid="{00000000-0005-0000-0000-0000ED080000}"/>
    <cellStyle name="Normal 20 3 3 3" xfId="2835" xr:uid="{00000000-0005-0000-0000-0000EE080000}"/>
    <cellStyle name="Normal 20 3 3 3 2" xfId="11002" xr:uid="{00000000-0005-0000-0000-0000EF080000}"/>
    <cellStyle name="Normal 20 3 3 3_5h_Finance" xfId="4644" xr:uid="{00000000-0005-0000-0000-0000F0080000}"/>
    <cellStyle name="Normal 20 3 3 4" xfId="9098" xr:uid="{00000000-0005-0000-0000-0000F1080000}"/>
    <cellStyle name="Normal 20 3 3 5" xfId="13121" xr:uid="{00000000-0005-0000-0000-0000F2080000}"/>
    <cellStyle name="Normal 20 3 3 6" xfId="14959" xr:uid="{00000000-0005-0000-0000-0000F3080000}"/>
    <cellStyle name="Normal 20 3 3 7" xfId="16714" xr:uid="{00000000-0005-0000-0000-0000F4080000}"/>
    <cellStyle name="Normal 20 3 3 8" xfId="18618" xr:uid="{00000000-0005-0000-0000-0000F5080000}"/>
    <cellStyle name="Normal 20 3 3_5h_Finance" xfId="4641" xr:uid="{00000000-0005-0000-0000-0000F6080000}"/>
    <cellStyle name="Normal 20 3 4" xfId="1196" xr:uid="{00000000-0005-0000-0000-0000F7080000}"/>
    <cellStyle name="Normal 20 3 4 2" xfId="3107" xr:uid="{00000000-0005-0000-0000-0000F8080000}"/>
    <cellStyle name="Normal 20 3 4 2 2" xfId="11274" xr:uid="{00000000-0005-0000-0000-0000F9080000}"/>
    <cellStyle name="Normal 20 3 4 2_5h_Finance" xfId="4646" xr:uid="{00000000-0005-0000-0000-0000FA080000}"/>
    <cellStyle name="Normal 20 3 4 3" xfId="9370" xr:uid="{00000000-0005-0000-0000-0000FB080000}"/>
    <cellStyle name="Normal 20 3 4 4" xfId="13393" xr:uid="{00000000-0005-0000-0000-0000FC080000}"/>
    <cellStyle name="Normal 20 3 4 5" xfId="15231" xr:uid="{00000000-0005-0000-0000-0000FD080000}"/>
    <cellStyle name="Normal 20 3 4 6" xfId="16986" xr:uid="{00000000-0005-0000-0000-0000FE080000}"/>
    <cellStyle name="Normal 20 3 4 7" xfId="18890" xr:uid="{00000000-0005-0000-0000-0000FF080000}"/>
    <cellStyle name="Normal 20 3 4_5h_Finance" xfId="4645" xr:uid="{00000000-0005-0000-0000-000000090000}"/>
    <cellStyle name="Normal 20 3 5" xfId="2019" xr:uid="{00000000-0005-0000-0000-000001090000}"/>
    <cellStyle name="Normal 20 3 5 2" xfId="3923" xr:uid="{00000000-0005-0000-0000-000002090000}"/>
    <cellStyle name="Normal 20 3 5 2 2" xfId="12090" xr:uid="{00000000-0005-0000-0000-000003090000}"/>
    <cellStyle name="Normal 20 3 5 2_5h_Finance" xfId="4648" xr:uid="{00000000-0005-0000-0000-000004090000}"/>
    <cellStyle name="Normal 20 3 5 3" xfId="10186" xr:uid="{00000000-0005-0000-0000-000005090000}"/>
    <cellStyle name="Normal 20 3 5 4" xfId="14212" xr:uid="{00000000-0005-0000-0000-000006090000}"/>
    <cellStyle name="Normal 20 3 5 5" xfId="16052" xr:uid="{00000000-0005-0000-0000-000007090000}"/>
    <cellStyle name="Normal 20 3 5 6" xfId="17802" xr:uid="{00000000-0005-0000-0000-000008090000}"/>
    <cellStyle name="Normal 20 3 5 7" xfId="19706" xr:uid="{00000000-0005-0000-0000-000009090000}"/>
    <cellStyle name="Normal 20 3 5_5h_Finance" xfId="4647" xr:uid="{00000000-0005-0000-0000-00000A090000}"/>
    <cellStyle name="Normal 20 3 6" xfId="2291" xr:uid="{00000000-0005-0000-0000-00000B090000}"/>
    <cellStyle name="Normal 20 3 6 2" xfId="10458" xr:uid="{00000000-0005-0000-0000-00000C090000}"/>
    <cellStyle name="Normal 20 3 6_5h_Finance" xfId="4649" xr:uid="{00000000-0005-0000-0000-00000D090000}"/>
    <cellStyle name="Normal 20 3 7" xfId="8554" xr:uid="{00000000-0005-0000-0000-00000E090000}"/>
    <cellStyle name="Normal 20 3 8" xfId="12511" xr:uid="{00000000-0005-0000-0000-00000F090000}"/>
    <cellStyle name="Normal 20 3 9" xfId="14397" xr:uid="{00000000-0005-0000-0000-000010090000}"/>
    <cellStyle name="Normal 20 3_5h_Finance" xfId="4636" xr:uid="{00000000-0005-0000-0000-000011090000}"/>
    <cellStyle name="Normal 20 4" xfId="516" xr:uid="{00000000-0005-0000-0000-000012090000}"/>
    <cellStyle name="Normal 20 4 2" xfId="1338" xr:uid="{00000000-0005-0000-0000-000013090000}"/>
    <cellStyle name="Normal 20 4 2 2" xfId="3243" xr:uid="{00000000-0005-0000-0000-000014090000}"/>
    <cellStyle name="Normal 20 4 2 2 2" xfId="11410" xr:uid="{00000000-0005-0000-0000-000015090000}"/>
    <cellStyle name="Normal 20 4 2 2_5h_Finance" xfId="4652" xr:uid="{00000000-0005-0000-0000-000016090000}"/>
    <cellStyle name="Normal 20 4 2 3" xfId="9506" xr:uid="{00000000-0005-0000-0000-000017090000}"/>
    <cellStyle name="Normal 20 4 2 4" xfId="13532" xr:uid="{00000000-0005-0000-0000-000018090000}"/>
    <cellStyle name="Normal 20 4 2 5" xfId="15371" xr:uid="{00000000-0005-0000-0000-000019090000}"/>
    <cellStyle name="Normal 20 4 2 6" xfId="17122" xr:uid="{00000000-0005-0000-0000-00001A090000}"/>
    <cellStyle name="Normal 20 4 2 7" xfId="19026" xr:uid="{00000000-0005-0000-0000-00001B090000}"/>
    <cellStyle name="Normal 20 4 2_5h_Finance" xfId="4651" xr:uid="{00000000-0005-0000-0000-00001C090000}"/>
    <cellStyle name="Normal 20 4 3" xfId="2427" xr:uid="{00000000-0005-0000-0000-00001D090000}"/>
    <cellStyle name="Normal 20 4 3 2" xfId="10594" xr:uid="{00000000-0005-0000-0000-00001E090000}"/>
    <cellStyle name="Normal 20 4 3_5h_Finance" xfId="4653" xr:uid="{00000000-0005-0000-0000-00001F090000}"/>
    <cellStyle name="Normal 20 4 4" xfId="8690" xr:uid="{00000000-0005-0000-0000-000020090000}"/>
    <cellStyle name="Normal 20 4 5" xfId="12713" xr:uid="{00000000-0005-0000-0000-000021090000}"/>
    <cellStyle name="Normal 20 4 6" xfId="14551" xr:uid="{00000000-0005-0000-0000-000022090000}"/>
    <cellStyle name="Normal 20 4 7" xfId="16306" xr:uid="{00000000-0005-0000-0000-000023090000}"/>
    <cellStyle name="Normal 20 4 8" xfId="18210" xr:uid="{00000000-0005-0000-0000-000024090000}"/>
    <cellStyle name="Normal 20 4_5h_Finance" xfId="4650" xr:uid="{00000000-0005-0000-0000-000025090000}"/>
    <cellStyle name="Normal 20 5" xfId="788" xr:uid="{00000000-0005-0000-0000-000026090000}"/>
    <cellStyle name="Normal 20 5 2" xfId="1610" xr:uid="{00000000-0005-0000-0000-000027090000}"/>
    <cellStyle name="Normal 20 5 2 2" xfId="3515" xr:uid="{00000000-0005-0000-0000-000028090000}"/>
    <cellStyle name="Normal 20 5 2 2 2" xfId="11682" xr:uid="{00000000-0005-0000-0000-000029090000}"/>
    <cellStyle name="Normal 20 5 2 2_5h_Finance" xfId="4656" xr:uid="{00000000-0005-0000-0000-00002A090000}"/>
    <cellStyle name="Normal 20 5 2 3" xfId="9778" xr:uid="{00000000-0005-0000-0000-00002B090000}"/>
    <cellStyle name="Normal 20 5 2 4" xfId="13804" xr:uid="{00000000-0005-0000-0000-00002C090000}"/>
    <cellStyle name="Normal 20 5 2 5" xfId="15643" xr:uid="{00000000-0005-0000-0000-00002D090000}"/>
    <cellStyle name="Normal 20 5 2 6" xfId="17394" xr:uid="{00000000-0005-0000-0000-00002E090000}"/>
    <cellStyle name="Normal 20 5 2 7" xfId="19298" xr:uid="{00000000-0005-0000-0000-00002F090000}"/>
    <cellStyle name="Normal 20 5 2_5h_Finance" xfId="4655" xr:uid="{00000000-0005-0000-0000-000030090000}"/>
    <cellStyle name="Normal 20 5 3" xfId="2699" xr:uid="{00000000-0005-0000-0000-000031090000}"/>
    <cellStyle name="Normal 20 5 3 2" xfId="10866" xr:uid="{00000000-0005-0000-0000-000032090000}"/>
    <cellStyle name="Normal 20 5 3_5h_Finance" xfId="4657" xr:uid="{00000000-0005-0000-0000-000033090000}"/>
    <cellStyle name="Normal 20 5 4" xfId="8962" xr:uid="{00000000-0005-0000-0000-000034090000}"/>
    <cellStyle name="Normal 20 5 5" xfId="12985" xr:uid="{00000000-0005-0000-0000-000035090000}"/>
    <cellStyle name="Normal 20 5 6" xfId="14823" xr:uid="{00000000-0005-0000-0000-000036090000}"/>
    <cellStyle name="Normal 20 5 7" xfId="16578" xr:uid="{00000000-0005-0000-0000-000037090000}"/>
    <cellStyle name="Normal 20 5 8" xfId="18482" xr:uid="{00000000-0005-0000-0000-000038090000}"/>
    <cellStyle name="Normal 20 5_5h_Finance" xfId="4654" xr:uid="{00000000-0005-0000-0000-000039090000}"/>
    <cellStyle name="Normal 20 6" xfId="1060" xr:uid="{00000000-0005-0000-0000-00003A090000}"/>
    <cellStyle name="Normal 20 6 2" xfId="2971" xr:uid="{00000000-0005-0000-0000-00003B090000}"/>
    <cellStyle name="Normal 20 6 2 2" xfId="11138" xr:uid="{00000000-0005-0000-0000-00003C090000}"/>
    <cellStyle name="Normal 20 6 2_5h_Finance" xfId="4659" xr:uid="{00000000-0005-0000-0000-00003D090000}"/>
    <cellStyle name="Normal 20 6 3" xfId="9234" xr:uid="{00000000-0005-0000-0000-00003E090000}"/>
    <cellStyle name="Normal 20 6 4" xfId="13257" xr:uid="{00000000-0005-0000-0000-00003F090000}"/>
    <cellStyle name="Normal 20 6 5" xfId="15095" xr:uid="{00000000-0005-0000-0000-000040090000}"/>
    <cellStyle name="Normal 20 6 6" xfId="16850" xr:uid="{00000000-0005-0000-0000-000041090000}"/>
    <cellStyle name="Normal 20 6 7" xfId="18754" xr:uid="{00000000-0005-0000-0000-000042090000}"/>
    <cellStyle name="Normal 20 6_5h_Finance" xfId="4658" xr:uid="{00000000-0005-0000-0000-000043090000}"/>
    <cellStyle name="Normal 20 7" xfId="1883" xr:uid="{00000000-0005-0000-0000-000044090000}"/>
    <cellStyle name="Normal 20 7 2" xfId="3787" xr:uid="{00000000-0005-0000-0000-000045090000}"/>
    <cellStyle name="Normal 20 7 2 2" xfId="11954" xr:uid="{00000000-0005-0000-0000-000046090000}"/>
    <cellStyle name="Normal 20 7 2_5h_Finance" xfId="4661" xr:uid="{00000000-0005-0000-0000-000047090000}"/>
    <cellStyle name="Normal 20 7 3" xfId="10050" xr:uid="{00000000-0005-0000-0000-000048090000}"/>
    <cellStyle name="Normal 20 7 4" xfId="14076" xr:uid="{00000000-0005-0000-0000-000049090000}"/>
    <cellStyle name="Normal 20 7 5" xfId="15916" xr:uid="{00000000-0005-0000-0000-00004A090000}"/>
    <cellStyle name="Normal 20 7 6" xfId="17666" xr:uid="{00000000-0005-0000-0000-00004B090000}"/>
    <cellStyle name="Normal 20 7 7" xfId="19570" xr:uid="{00000000-0005-0000-0000-00004C090000}"/>
    <cellStyle name="Normal 20 7_5h_Finance" xfId="4660" xr:uid="{00000000-0005-0000-0000-00004D090000}"/>
    <cellStyle name="Normal 20 8" xfId="167" xr:uid="{00000000-0005-0000-0000-00004E090000}"/>
    <cellStyle name="Normal 20 8 2" xfId="8418" xr:uid="{00000000-0005-0000-0000-00004F090000}"/>
    <cellStyle name="Normal 20 8_5h_Finance" xfId="4662" xr:uid="{00000000-0005-0000-0000-000050090000}"/>
    <cellStyle name="Normal 20 9" xfId="2155" xr:uid="{00000000-0005-0000-0000-000051090000}"/>
    <cellStyle name="Normal 20 9 2" xfId="10322" xr:uid="{00000000-0005-0000-0000-000052090000}"/>
    <cellStyle name="Normal 20 9_5h_Finance" xfId="4663" xr:uid="{00000000-0005-0000-0000-000053090000}"/>
    <cellStyle name="Normal 20_5h_Finance" xfId="4604" xr:uid="{00000000-0005-0000-0000-000054090000}"/>
    <cellStyle name="Normal 21" xfId="25" xr:uid="{00000000-0005-0000-0000-000055090000}"/>
    <cellStyle name="Normal 21 10" xfId="4056" xr:uid="{00000000-0005-0000-0000-000056090000}"/>
    <cellStyle name="Normal 21 10 2" xfId="12223" xr:uid="{00000000-0005-0000-0000-000057090000}"/>
    <cellStyle name="Normal 21 10_5h_Finance" xfId="4665" xr:uid="{00000000-0005-0000-0000-000058090000}"/>
    <cellStyle name="Normal 21 11" xfId="8279" xr:uid="{00000000-0005-0000-0000-000059090000}"/>
    <cellStyle name="Normal 21 12" xfId="12371" xr:uid="{00000000-0005-0000-0000-00005A090000}"/>
    <cellStyle name="Normal 21 13" xfId="12637" xr:uid="{00000000-0005-0000-0000-00005B090000}"/>
    <cellStyle name="Normal 21 14" xfId="15357" xr:uid="{00000000-0005-0000-0000-00005C090000}"/>
    <cellStyle name="Normal 21 15" xfId="17935" xr:uid="{00000000-0005-0000-0000-00005D090000}"/>
    <cellStyle name="Normal 21 2" xfId="94" xr:uid="{00000000-0005-0000-0000-00005E090000}"/>
    <cellStyle name="Normal 21 2 10" xfId="8347" xr:uid="{00000000-0005-0000-0000-00005F090000}"/>
    <cellStyle name="Normal 21 2 11" xfId="12439" xr:uid="{00000000-0005-0000-0000-000060090000}"/>
    <cellStyle name="Normal 21 2 12" xfId="18003" xr:uid="{00000000-0005-0000-0000-000061090000}"/>
    <cellStyle name="Normal 21 2 2" xfId="368" xr:uid="{00000000-0005-0000-0000-000062090000}"/>
    <cellStyle name="Normal 21 2 2 10" xfId="16235" xr:uid="{00000000-0005-0000-0000-000063090000}"/>
    <cellStyle name="Normal 21 2 2 11" xfId="18139" xr:uid="{00000000-0005-0000-0000-000064090000}"/>
    <cellStyle name="Normal 21 2 2 2" xfId="717" xr:uid="{00000000-0005-0000-0000-000065090000}"/>
    <cellStyle name="Normal 21 2 2 2 2" xfId="1539" xr:uid="{00000000-0005-0000-0000-000066090000}"/>
    <cellStyle name="Normal 21 2 2 2 2 2" xfId="3444" xr:uid="{00000000-0005-0000-0000-000067090000}"/>
    <cellStyle name="Normal 21 2 2 2 2 2 2" xfId="11611" xr:uid="{00000000-0005-0000-0000-000068090000}"/>
    <cellStyle name="Normal 21 2 2 2 2 2_5h_Finance" xfId="4670" xr:uid="{00000000-0005-0000-0000-000069090000}"/>
    <cellStyle name="Normal 21 2 2 2 2 3" xfId="9707" xr:uid="{00000000-0005-0000-0000-00006A090000}"/>
    <cellStyle name="Normal 21 2 2 2 2 4" xfId="13733" xr:uid="{00000000-0005-0000-0000-00006B090000}"/>
    <cellStyle name="Normal 21 2 2 2 2 5" xfId="15572" xr:uid="{00000000-0005-0000-0000-00006C090000}"/>
    <cellStyle name="Normal 21 2 2 2 2 6" xfId="17323" xr:uid="{00000000-0005-0000-0000-00006D090000}"/>
    <cellStyle name="Normal 21 2 2 2 2 7" xfId="19227" xr:uid="{00000000-0005-0000-0000-00006E090000}"/>
    <cellStyle name="Normal 21 2 2 2 2_5h_Finance" xfId="4669" xr:uid="{00000000-0005-0000-0000-00006F090000}"/>
    <cellStyle name="Normal 21 2 2 2 3" xfId="2628" xr:uid="{00000000-0005-0000-0000-000070090000}"/>
    <cellStyle name="Normal 21 2 2 2 3 2" xfId="10795" xr:uid="{00000000-0005-0000-0000-000071090000}"/>
    <cellStyle name="Normal 21 2 2 2 3_5h_Finance" xfId="4671" xr:uid="{00000000-0005-0000-0000-000072090000}"/>
    <cellStyle name="Normal 21 2 2 2 4" xfId="8891" xr:uid="{00000000-0005-0000-0000-000073090000}"/>
    <cellStyle name="Normal 21 2 2 2 5" xfId="12914" xr:uid="{00000000-0005-0000-0000-000074090000}"/>
    <cellStyle name="Normal 21 2 2 2 6" xfId="14752" xr:uid="{00000000-0005-0000-0000-000075090000}"/>
    <cellStyle name="Normal 21 2 2 2 7" xfId="16507" xr:uid="{00000000-0005-0000-0000-000076090000}"/>
    <cellStyle name="Normal 21 2 2 2 8" xfId="18411" xr:uid="{00000000-0005-0000-0000-000077090000}"/>
    <cellStyle name="Normal 21 2 2 2_5h_Finance" xfId="4668" xr:uid="{00000000-0005-0000-0000-000078090000}"/>
    <cellStyle name="Normal 21 2 2 3" xfId="989" xr:uid="{00000000-0005-0000-0000-000079090000}"/>
    <cellStyle name="Normal 21 2 2 3 2" xfId="1811" xr:uid="{00000000-0005-0000-0000-00007A090000}"/>
    <cellStyle name="Normal 21 2 2 3 2 2" xfId="3716" xr:uid="{00000000-0005-0000-0000-00007B090000}"/>
    <cellStyle name="Normal 21 2 2 3 2 2 2" xfId="11883" xr:uid="{00000000-0005-0000-0000-00007C090000}"/>
    <cellStyle name="Normal 21 2 2 3 2 2_5h_Finance" xfId="4674" xr:uid="{00000000-0005-0000-0000-00007D090000}"/>
    <cellStyle name="Normal 21 2 2 3 2 3" xfId="9979" xr:uid="{00000000-0005-0000-0000-00007E090000}"/>
    <cellStyle name="Normal 21 2 2 3 2 4" xfId="14005" xr:uid="{00000000-0005-0000-0000-00007F090000}"/>
    <cellStyle name="Normal 21 2 2 3 2 5" xfId="15844" xr:uid="{00000000-0005-0000-0000-000080090000}"/>
    <cellStyle name="Normal 21 2 2 3 2 6" xfId="17595" xr:uid="{00000000-0005-0000-0000-000081090000}"/>
    <cellStyle name="Normal 21 2 2 3 2 7" xfId="19499" xr:uid="{00000000-0005-0000-0000-000082090000}"/>
    <cellStyle name="Normal 21 2 2 3 2_5h_Finance" xfId="4673" xr:uid="{00000000-0005-0000-0000-000083090000}"/>
    <cellStyle name="Normal 21 2 2 3 3" xfId="2900" xr:uid="{00000000-0005-0000-0000-000084090000}"/>
    <cellStyle name="Normal 21 2 2 3 3 2" xfId="11067" xr:uid="{00000000-0005-0000-0000-000085090000}"/>
    <cellStyle name="Normal 21 2 2 3 3_5h_Finance" xfId="4675" xr:uid="{00000000-0005-0000-0000-000086090000}"/>
    <cellStyle name="Normal 21 2 2 3 4" xfId="9163" xr:uid="{00000000-0005-0000-0000-000087090000}"/>
    <cellStyle name="Normal 21 2 2 3 5" xfId="13186" xr:uid="{00000000-0005-0000-0000-000088090000}"/>
    <cellStyle name="Normal 21 2 2 3 6" xfId="15024" xr:uid="{00000000-0005-0000-0000-000089090000}"/>
    <cellStyle name="Normal 21 2 2 3 7" xfId="16779" xr:uid="{00000000-0005-0000-0000-00008A090000}"/>
    <cellStyle name="Normal 21 2 2 3 8" xfId="18683" xr:uid="{00000000-0005-0000-0000-00008B090000}"/>
    <cellStyle name="Normal 21 2 2 3_5h_Finance" xfId="4672" xr:uid="{00000000-0005-0000-0000-00008C090000}"/>
    <cellStyle name="Normal 21 2 2 4" xfId="1261" xr:uid="{00000000-0005-0000-0000-00008D090000}"/>
    <cellStyle name="Normal 21 2 2 4 2" xfId="3172" xr:uid="{00000000-0005-0000-0000-00008E090000}"/>
    <cellStyle name="Normal 21 2 2 4 2 2" xfId="11339" xr:uid="{00000000-0005-0000-0000-00008F090000}"/>
    <cellStyle name="Normal 21 2 2 4 2_5h_Finance" xfId="4677" xr:uid="{00000000-0005-0000-0000-000090090000}"/>
    <cellStyle name="Normal 21 2 2 4 3" xfId="9435" xr:uid="{00000000-0005-0000-0000-000091090000}"/>
    <cellStyle name="Normal 21 2 2 4 4" xfId="13458" xr:uid="{00000000-0005-0000-0000-000092090000}"/>
    <cellStyle name="Normal 21 2 2 4 5" xfId="15296" xr:uid="{00000000-0005-0000-0000-000093090000}"/>
    <cellStyle name="Normal 21 2 2 4 6" xfId="17051" xr:uid="{00000000-0005-0000-0000-000094090000}"/>
    <cellStyle name="Normal 21 2 2 4 7" xfId="18955" xr:uid="{00000000-0005-0000-0000-000095090000}"/>
    <cellStyle name="Normal 21 2 2 4_5h_Finance" xfId="4676" xr:uid="{00000000-0005-0000-0000-000096090000}"/>
    <cellStyle name="Normal 21 2 2 5" xfId="2084" xr:uid="{00000000-0005-0000-0000-000097090000}"/>
    <cellStyle name="Normal 21 2 2 5 2" xfId="3988" xr:uid="{00000000-0005-0000-0000-000098090000}"/>
    <cellStyle name="Normal 21 2 2 5 2 2" xfId="12155" xr:uid="{00000000-0005-0000-0000-000099090000}"/>
    <cellStyle name="Normal 21 2 2 5 2_5h_Finance" xfId="4679" xr:uid="{00000000-0005-0000-0000-00009A090000}"/>
    <cellStyle name="Normal 21 2 2 5 3" xfId="10251" xr:uid="{00000000-0005-0000-0000-00009B090000}"/>
    <cellStyle name="Normal 21 2 2 5 4" xfId="14277" xr:uid="{00000000-0005-0000-0000-00009C090000}"/>
    <cellStyle name="Normal 21 2 2 5 5" xfId="16117" xr:uid="{00000000-0005-0000-0000-00009D090000}"/>
    <cellStyle name="Normal 21 2 2 5 6" xfId="17867" xr:uid="{00000000-0005-0000-0000-00009E090000}"/>
    <cellStyle name="Normal 21 2 2 5 7" xfId="19771" xr:uid="{00000000-0005-0000-0000-00009F090000}"/>
    <cellStyle name="Normal 21 2 2 5_5h_Finance" xfId="4678" xr:uid="{00000000-0005-0000-0000-0000A0090000}"/>
    <cellStyle name="Normal 21 2 2 6" xfId="2356" xr:uid="{00000000-0005-0000-0000-0000A1090000}"/>
    <cellStyle name="Normal 21 2 2 6 2" xfId="10523" xr:uid="{00000000-0005-0000-0000-0000A2090000}"/>
    <cellStyle name="Normal 21 2 2 6_5h_Finance" xfId="4680" xr:uid="{00000000-0005-0000-0000-0000A3090000}"/>
    <cellStyle name="Normal 21 2 2 7" xfId="8619" xr:uid="{00000000-0005-0000-0000-0000A4090000}"/>
    <cellStyle name="Normal 21 2 2 8" xfId="12576" xr:uid="{00000000-0005-0000-0000-0000A5090000}"/>
    <cellStyle name="Normal 21 2 2 9" xfId="14462" xr:uid="{00000000-0005-0000-0000-0000A6090000}"/>
    <cellStyle name="Normal 21 2 2_5h_Finance" xfId="4667" xr:uid="{00000000-0005-0000-0000-0000A7090000}"/>
    <cellStyle name="Normal 21 2 3" xfId="581" xr:uid="{00000000-0005-0000-0000-0000A8090000}"/>
    <cellStyle name="Normal 21 2 3 2" xfId="1403" xr:uid="{00000000-0005-0000-0000-0000A9090000}"/>
    <cellStyle name="Normal 21 2 3 2 2" xfId="3308" xr:uid="{00000000-0005-0000-0000-0000AA090000}"/>
    <cellStyle name="Normal 21 2 3 2 2 2" xfId="11475" xr:uid="{00000000-0005-0000-0000-0000AB090000}"/>
    <cellStyle name="Normal 21 2 3 2 2_5h_Finance" xfId="4683" xr:uid="{00000000-0005-0000-0000-0000AC090000}"/>
    <cellStyle name="Normal 21 2 3 2 3" xfId="9571" xr:uid="{00000000-0005-0000-0000-0000AD090000}"/>
    <cellStyle name="Normal 21 2 3 2 4" xfId="13597" xr:uid="{00000000-0005-0000-0000-0000AE090000}"/>
    <cellStyle name="Normal 21 2 3 2 5" xfId="15436" xr:uid="{00000000-0005-0000-0000-0000AF090000}"/>
    <cellStyle name="Normal 21 2 3 2 6" xfId="17187" xr:uid="{00000000-0005-0000-0000-0000B0090000}"/>
    <cellStyle name="Normal 21 2 3 2 7" xfId="19091" xr:uid="{00000000-0005-0000-0000-0000B1090000}"/>
    <cellStyle name="Normal 21 2 3 2_5h_Finance" xfId="4682" xr:uid="{00000000-0005-0000-0000-0000B2090000}"/>
    <cellStyle name="Normal 21 2 3 3" xfId="2492" xr:uid="{00000000-0005-0000-0000-0000B3090000}"/>
    <cellStyle name="Normal 21 2 3 3 2" xfId="10659" xr:uid="{00000000-0005-0000-0000-0000B4090000}"/>
    <cellStyle name="Normal 21 2 3 3_5h_Finance" xfId="4684" xr:uid="{00000000-0005-0000-0000-0000B5090000}"/>
    <cellStyle name="Normal 21 2 3 4" xfId="8755" xr:uid="{00000000-0005-0000-0000-0000B6090000}"/>
    <cellStyle name="Normal 21 2 3 5" xfId="12778" xr:uid="{00000000-0005-0000-0000-0000B7090000}"/>
    <cellStyle name="Normal 21 2 3 6" xfId="14616" xr:uid="{00000000-0005-0000-0000-0000B8090000}"/>
    <cellStyle name="Normal 21 2 3 7" xfId="16371" xr:uid="{00000000-0005-0000-0000-0000B9090000}"/>
    <cellStyle name="Normal 21 2 3 8" xfId="18275" xr:uid="{00000000-0005-0000-0000-0000BA090000}"/>
    <cellStyle name="Normal 21 2 3_5h_Finance" xfId="4681" xr:uid="{00000000-0005-0000-0000-0000BB090000}"/>
    <cellStyle name="Normal 21 2 4" xfId="853" xr:uid="{00000000-0005-0000-0000-0000BC090000}"/>
    <cellStyle name="Normal 21 2 4 2" xfId="1675" xr:uid="{00000000-0005-0000-0000-0000BD090000}"/>
    <cellStyle name="Normal 21 2 4 2 2" xfId="3580" xr:uid="{00000000-0005-0000-0000-0000BE090000}"/>
    <cellStyle name="Normal 21 2 4 2 2 2" xfId="11747" xr:uid="{00000000-0005-0000-0000-0000BF090000}"/>
    <cellStyle name="Normal 21 2 4 2 2_5h_Finance" xfId="4687" xr:uid="{00000000-0005-0000-0000-0000C0090000}"/>
    <cellStyle name="Normal 21 2 4 2 3" xfId="9843" xr:uid="{00000000-0005-0000-0000-0000C1090000}"/>
    <cellStyle name="Normal 21 2 4 2 4" xfId="13869" xr:uid="{00000000-0005-0000-0000-0000C2090000}"/>
    <cellStyle name="Normal 21 2 4 2 5" xfId="15708" xr:uid="{00000000-0005-0000-0000-0000C3090000}"/>
    <cellStyle name="Normal 21 2 4 2 6" xfId="17459" xr:uid="{00000000-0005-0000-0000-0000C4090000}"/>
    <cellStyle name="Normal 21 2 4 2 7" xfId="19363" xr:uid="{00000000-0005-0000-0000-0000C5090000}"/>
    <cellStyle name="Normal 21 2 4 2_5h_Finance" xfId="4686" xr:uid="{00000000-0005-0000-0000-0000C6090000}"/>
    <cellStyle name="Normal 21 2 4 3" xfId="2764" xr:uid="{00000000-0005-0000-0000-0000C7090000}"/>
    <cellStyle name="Normal 21 2 4 3 2" xfId="10931" xr:uid="{00000000-0005-0000-0000-0000C8090000}"/>
    <cellStyle name="Normal 21 2 4 3_5h_Finance" xfId="4688" xr:uid="{00000000-0005-0000-0000-0000C9090000}"/>
    <cellStyle name="Normal 21 2 4 4" xfId="9027" xr:uid="{00000000-0005-0000-0000-0000CA090000}"/>
    <cellStyle name="Normal 21 2 4 5" xfId="13050" xr:uid="{00000000-0005-0000-0000-0000CB090000}"/>
    <cellStyle name="Normal 21 2 4 6" xfId="14888" xr:uid="{00000000-0005-0000-0000-0000CC090000}"/>
    <cellStyle name="Normal 21 2 4 7" xfId="16643" xr:uid="{00000000-0005-0000-0000-0000CD090000}"/>
    <cellStyle name="Normal 21 2 4 8" xfId="18547" xr:uid="{00000000-0005-0000-0000-0000CE090000}"/>
    <cellStyle name="Normal 21 2 4_5h_Finance" xfId="4685" xr:uid="{00000000-0005-0000-0000-0000CF090000}"/>
    <cellStyle name="Normal 21 2 5" xfId="1125" xr:uid="{00000000-0005-0000-0000-0000D0090000}"/>
    <cellStyle name="Normal 21 2 5 2" xfId="3036" xr:uid="{00000000-0005-0000-0000-0000D1090000}"/>
    <cellStyle name="Normal 21 2 5 2 2" xfId="11203" xr:uid="{00000000-0005-0000-0000-0000D2090000}"/>
    <cellStyle name="Normal 21 2 5 2_5h_Finance" xfId="4690" xr:uid="{00000000-0005-0000-0000-0000D3090000}"/>
    <cellStyle name="Normal 21 2 5 3" xfId="9299" xr:uid="{00000000-0005-0000-0000-0000D4090000}"/>
    <cellStyle name="Normal 21 2 5 4" xfId="13322" xr:uid="{00000000-0005-0000-0000-0000D5090000}"/>
    <cellStyle name="Normal 21 2 5 5" xfId="15160" xr:uid="{00000000-0005-0000-0000-0000D6090000}"/>
    <cellStyle name="Normal 21 2 5 6" xfId="16915" xr:uid="{00000000-0005-0000-0000-0000D7090000}"/>
    <cellStyle name="Normal 21 2 5 7" xfId="18819" xr:uid="{00000000-0005-0000-0000-0000D8090000}"/>
    <cellStyle name="Normal 21 2 5_5h_Finance" xfId="4689" xr:uid="{00000000-0005-0000-0000-0000D9090000}"/>
    <cellStyle name="Normal 21 2 6" xfId="1948" xr:uid="{00000000-0005-0000-0000-0000DA090000}"/>
    <cellStyle name="Normal 21 2 6 2" xfId="3852" xr:uid="{00000000-0005-0000-0000-0000DB090000}"/>
    <cellStyle name="Normal 21 2 6 2 2" xfId="12019" xr:uid="{00000000-0005-0000-0000-0000DC090000}"/>
    <cellStyle name="Normal 21 2 6 2_5h_Finance" xfId="4692" xr:uid="{00000000-0005-0000-0000-0000DD090000}"/>
    <cellStyle name="Normal 21 2 6 3" xfId="10115" xr:uid="{00000000-0005-0000-0000-0000DE090000}"/>
    <cellStyle name="Normal 21 2 6 4" xfId="14141" xr:uid="{00000000-0005-0000-0000-0000DF090000}"/>
    <cellStyle name="Normal 21 2 6 5" xfId="15981" xr:uid="{00000000-0005-0000-0000-0000E0090000}"/>
    <cellStyle name="Normal 21 2 6 6" xfId="17731" xr:uid="{00000000-0005-0000-0000-0000E1090000}"/>
    <cellStyle name="Normal 21 2 6 7" xfId="19635" xr:uid="{00000000-0005-0000-0000-0000E2090000}"/>
    <cellStyle name="Normal 21 2 6_5h_Finance" xfId="4691" xr:uid="{00000000-0005-0000-0000-0000E3090000}"/>
    <cellStyle name="Normal 21 2 7" xfId="232" xr:uid="{00000000-0005-0000-0000-0000E4090000}"/>
    <cellStyle name="Normal 21 2 7 2" xfId="8483" xr:uid="{00000000-0005-0000-0000-0000E5090000}"/>
    <cellStyle name="Normal 21 2 7_5h_Finance" xfId="4693" xr:uid="{00000000-0005-0000-0000-0000E6090000}"/>
    <cellStyle name="Normal 21 2 8" xfId="2220" xr:uid="{00000000-0005-0000-0000-0000E7090000}"/>
    <cellStyle name="Normal 21 2 8 2" xfId="10387" xr:uid="{00000000-0005-0000-0000-0000E8090000}"/>
    <cellStyle name="Normal 21 2 8_5h_Finance" xfId="4694" xr:uid="{00000000-0005-0000-0000-0000E9090000}"/>
    <cellStyle name="Normal 21 2 9" xfId="4124" xr:uid="{00000000-0005-0000-0000-0000EA090000}"/>
    <cellStyle name="Normal 21 2 9 2" xfId="12291" xr:uid="{00000000-0005-0000-0000-0000EB090000}"/>
    <cellStyle name="Normal 21 2 9_5h_Finance" xfId="4695" xr:uid="{00000000-0005-0000-0000-0000EC090000}"/>
    <cellStyle name="Normal 21 2_5h_Finance" xfId="4666" xr:uid="{00000000-0005-0000-0000-0000ED090000}"/>
    <cellStyle name="Normal 21 3" xfId="300" xr:uid="{00000000-0005-0000-0000-0000EE090000}"/>
    <cellStyle name="Normal 21 3 10" xfId="14532" xr:uid="{00000000-0005-0000-0000-0000EF090000}"/>
    <cellStyle name="Normal 21 3 11" xfId="18071" xr:uid="{00000000-0005-0000-0000-0000F0090000}"/>
    <cellStyle name="Normal 21 3 2" xfId="649" xr:uid="{00000000-0005-0000-0000-0000F1090000}"/>
    <cellStyle name="Normal 21 3 2 2" xfId="1471" xr:uid="{00000000-0005-0000-0000-0000F2090000}"/>
    <cellStyle name="Normal 21 3 2 2 2" xfId="3376" xr:uid="{00000000-0005-0000-0000-0000F3090000}"/>
    <cellStyle name="Normal 21 3 2 2 2 2" xfId="11543" xr:uid="{00000000-0005-0000-0000-0000F4090000}"/>
    <cellStyle name="Normal 21 3 2 2 2_5h_Finance" xfId="4699" xr:uid="{00000000-0005-0000-0000-0000F5090000}"/>
    <cellStyle name="Normal 21 3 2 2 3" xfId="9639" xr:uid="{00000000-0005-0000-0000-0000F6090000}"/>
    <cellStyle name="Normal 21 3 2 2 4" xfId="13665" xr:uid="{00000000-0005-0000-0000-0000F7090000}"/>
    <cellStyle name="Normal 21 3 2 2 5" xfId="15504" xr:uid="{00000000-0005-0000-0000-0000F8090000}"/>
    <cellStyle name="Normal 21 3 2 2 6" xfId="17255" xr:uid="{00000000-0005-0000-0000-0000F9090000}"/>
    <cellStyle name="Normal 21 3 2 2 7" xfId="19159" xr:uid="{00000000-0005-0000-0000-0000FA090000}"/>
    <cellStyle name="Normal 21 3 2 2_5h_Finance" xfId="4698" xr:uid="{00000000-0005-0000-0000-0000FB090000}"/>
    <cellStyle name="Normal 21 3 2 3" xfId="2560" xr:uid="{00000000-0005-0000-0000-0000FC090000}"/>
    <cellStyle name="Normal 21 3 2 3 2" xfId="10727" xr:uid="{00000000-0005-0000-0000-0000FD090000}"/>
    <cellStyle name="Normal 21 3 2 3_5h_Finance" xfId="4700" xr:uid="{00000000-0005-0000-0000-0000FE090000}"/>
    <cellStyle name="Normal 21 3 2 4" xfId="8823" xr:uid="{00000000-0005-0000-0000-0000FF090000}"/>
    <cellStyle name="Normal 21 3 2 5" xfId="12846" xr:uid="{00000000-0005-0000-0000-0000000A0000}"/>
    <cellStyle name="Normal 21 3 2 6" xfId="14684" xr:uid="{00000000-0005-0000-0000-0000010A0000}"/>
    <cellStyle name="Normal 21 3 2 7" xfId="16439" xr:uid="{00000000-0005-0000-0000-0000020A0000}"/>
    <cellStyle name="Normal 21 3 2 8" xfId="18343" xr:uid="{00000000-0005-0000-0000-0000030A0000}"/>
    <cellStyle name="Normal 21 3 2_5h_Finance" xfId="4697" xr:uid="{00000000-0005-0000-0000-0000040A0000}"/>
    <cellStyle name="Normal 21 3 3" xfId="921" xr:uid="{00000000-0005-0000-0000-0000050A0000}"/>
    <cellStyle name="Normal 21 3 3 2" xfId="1743" xr:uid="{00000000-0005-0000-0000-0000060A0000}"/>
    <cellStyle name="Normal 21 3 3 2 2" xfId="3648" xr:uid="{00000000-0005-0000-0000-0000070A0000}"/>
    <cellStyle name="Normal 21 3 3 2 2 2" xfId="11815" xr:uid="{00000000-0005-0000-0000-0000080A0000}"/>
    <cellStyle name="Normal 21 3 3 2 2_5h_Finance" xfId="4703" xr:uid="{00000000-0005-0000-0000-0000090A0000}"/>
    <cellStyle name="Normal 21 3 3 2 3" xfId="9911" xr:uid="{00000000-0005-0000-0000-00000A0A0000}"/>
    <cellStyle name="Normal 21 3 3 2 4" xfId="13937" xr:uid="{00000000-0005-0000-0000-00000B0A0000}"/>
    <cellStyle name="Normal 21 3 3 2 5" xfId="15776" xr:uid="{00000000-0005-0000-0000-00000C0A0000}"/>
    <cellStyle name="Normal 21 3 3 2 6" xfId="17527" xr:uid="{00000000-0005-0000-0000-00000D0A0000}"/>
    <cellStyle name="Normal 21 3 3 2 7" xfId="19431" xr:uid="{00000000-0005-0000-0000-00000E0A0000}"/>
    <cellStyle name="Normal 21 3 3 2_5h_Finance" xfId="4702" xr:uid="{00000000-0005-0000-0000-00000F0A0000}"/>
    <cellStyle name="Normal 21 3 3 3" xfId="2832" xr:uid="{00000000-0005-0000-0000-0000100A0000}"/>
    <cellStyle name="Normal 21 3 3 3 2" xfId="10999" xr:uid="{00000000-0005-0000-0000-0000110A0000}"/>
    <cellStyle name="Normal 21 3 3 3_5h_Finance" xfId="4704" xr:uid="{00000000-0005-0000-0000-0000120A0000}"/>
    <cellStyle name="Normal 21 3 3 4" xfId="9095" xr:uid="{00000000-0005-0000-0000-0000130A0000}"/>
    <cellStyle name="Normal 21 3 3 5" xfId="13118" xr:uid="{00000000-0005-0000-0000-0000140A0000}"/>
    <cellStyle name="Normal 21 3 3 6" xfId="14956" xr:uid="{00000000-0005-0000-0000-0000150A0000}"/>
    <cellStyle name="Normal 21 3 3 7" xfId="16711" xr:uid="{00000000-0005-0000-0000-0000160A0000}"/>
    <cellStyle name="Normal 21 3 3 8" xfId="18615" xr:uid="{00000000-0005-0000-0000-0000170A0000}"/>
    <cellStyle name="Normal 21 3 3_5h_Finance" xfId="4701" xr:uid="{00000000-0005-0000-0000-0000180A0000}"/>
    <cellStyle name="Normal 21 3 4" xfId="1193" xr:uid="{00000000-0005-0000-0000-0000190A0000}"/>
    <cellStyle name="Normal 21 3 4 2" xfId="3104" xr:uid="{00000000-0005-0000-0000-00001A0A0000}"/>
    <cellStyle name="Normal 21 3 4 2 2" xfId="11271" xr:uid="{00000000-0005-0000-0000-00001B0A0000}"/>
    <cellStyle name="Normal 21 3 4 2_5h_Finance" xfId="4706" xr:uid="{00000000-0005-0000-0000-00001C0A0000}"/>
    <cellStyle name="Normal 21 3 4 3" xfId="9367" xr:uid="{00000000-0005-0000-0000-00001D0A0000}"/>
    <cellStyle name="Normal 21 3 4 4" xfId="13390" xr:uid="{00000000-0005-0000-0000-00001E0A0000}"/>
    <cellStyle name="Normal 21 3 4 5" xfId="15228" xr:uid="{00000000-0005-0000-0000-00001F0A0000}"/>
    <cellStyle name="Normal 21 3 4 6" xfId="16983" xr:uid="{00000000-0005-0000-0000-0000200A0000}"/>
    <cellStyle name="Normal 21 3 4 7" xfId="18887" xr:uid="{00000000-0005-0000-0000-0000210A0000}"/>
    <cellStyle name="Normal 21 3 4_5h_Finance" xfId="4705" xr:uid="{00000000-0005-0000-0000-0000220A0000}"/>
    <cellStyle name="Normal 21 3 5" xfId="2016" xr:uid="{00000000-0005-0000-0000-0000230A0000}"/>
    <cellStyle name="Normal 21 3 5 2" xfId="3920" xr:uid="{00000000-0005-0000-0000-0000240A0000}"/>
    <cellStyle name="Normal 21 3 5 2 2" xfId="12087" xr:uid="{00000000-0005-0000-0000-0000250A0000}"/>
    <cellStyle name="Normal 21 3 5 2_5h_Finance" xfId="4708" xr:uid="{00000000-0005-0000-0000-0000260A0000}"/>
    <cellStyle name="Normal 21 3 5 3" xfId="10183" xr:uid="{00000000-0005-0000-0000-0000270A0000}"/>
    <cellStyle name="Normal 21 3 5 4" xfId="14209" xr:uid="{00000000-0005-0000-0000-0000280A0000}"/>
    <cellStyle name="Normal 21 3 5 5" xfId="16049" xr:uid="{00000000-0005-0000-0000-0000290A0000}"/>
    <cellStyle name="Normal 21 3 5 6" xfId="17799" xr:uid="{00000000-0005-0000-0000-00002A0A0000}"/>
    <cellStyle name="Normal 21 3 5 7" xfId="19703" xr:uid="{00000000-0005-0000-0000-00002B0A0000}"/>
    <cellStyle name="Normal 21 3 5_5h_Finance" xfId="4707" xr:uid="{00000000-0005-0000-0000-00002C0A0000}"/>
    <cellStyle name="Normal 21 3 6" xfId="2288" xr:uid="{00000000-0005-0000-0000-00002D0A0000}"/>
    <cellStyle name="Normal 21 3 6 2" xfId="10455" xr:uid="{00000000-0005-0000-0000-00002E0A0000}"/>
    <cellStyle name="Normal 21 3 6_5h_Finance" xfId="4709" xr:uid="{00000000-0005-0000-0000-00002F0A0000}"/>
    <cellStyle name="Normal 21 3 7" xfId="8551" xr:uid="{00000000-0005-0000-0000-0000300A0000}"/>
    <cellStyle name="Normal 21 3 8" xfId="12508" xr:uid="{00000000-0005-0000-0000-0000310A0000}"/>
    <cellStyle name="Normal 21 3 9" xfId="14394" xr:uid="{00000000-0005-0000-0000-0000320A0000}"/>
    <cellStyle name="Normal 21 3_5h_Finance" xfId="4696" xr:uid="{00000000-0005-0000-0000-0000330A0000}"/>
    <cellStyle name="Normal 21 4" xfId="513" xr:uid="{00000000-0005-0000-0000-0000340A0000}"/>
    <cellStyle name="Normal 21 4 2" xfId="1335" xr:uid="{00000000-0005-0000-0000-0000350A0000}"/>
    <cellStyle name="Normal 21 4 2 2" xfId="3240" xr:uid="{00000000-0005-0000-0000-0000360A0000}"/>
    <cellStyle name="Normal 21 4 2 2 2" xfId="11407" xr:uid="{00000000-0005-0000-0000-0000370A0000}"/>
    <cellStyle name="Normal 21 4 2 2_5h_Finance" xfId="4712" xr:uid="{00000000-0005-0000-0000-0000380A0000}"/>
    <cellStyle name="Normal 21 4 2 3" xfId="9503" xr:uid="{00000000-0005-0000-0000-0000390A0000}"/>
    <cellStyle name="Normal 21 4 2 4" xfId="13529" xr:uid="{00000000-0005-0000-0000-00003A0A0000}"/>
    <cellStyle name="Normal 21 4 2 5" xfId="15368" xr:uid="{00000000-0005-0000-0000-00003B0A0000}"/>
    <cellStyle name="Normal 21 4 2 6" xfId="17119" xr:uid="{00000000-0005-0000-0000-00003C0A0000}"/>
    <cellStyle name="Normal 21 4 2 7" xfId="19023" xr:uid="{00000000-0005-0000-0000-00003D0A0000}"/>
    <cellStyle name="Normal 21 4 2_5h_Finance" xfId="4711" xr:uid="{00000000-0005-0000-0000-00003E0A0000}"/>
    <cellStyle name="Normal 21 4 3" xfId="2424" xr:uid="{00000000-0005-0000-0000-00003F0A0000}"/>
    <cellStyle name="Normal 21 4 3 2" xfId="10591" xr:uid="{00000000-0005-0000-0000-0000400A0000}"/>
    <cellStyle name="Normal 21 4 3_5h_Finance" xfId="4713" xr:uid="{00000000-0005-0000-0000-0000410A0000}"/>
    <cellStyle name="Normal 21 4 4" xfId="8687" xr:uid="{00000000-0005-0000-0000-0000420A0000}"/>
    <cellStyle name="Normal 21 4 5" xfId="12710" xr:uid="{00000000-0005-0000-0000-0000430A0000}"/>
    <cellStyle name="Normal 21 4 6" xfId="14548" xr:uid="{00000000-0005-0000-0000-0000440A0000}"/>
    <cellStyle name="Normal 21 4 7" xfId="16303" xr:uid="{00000000-0005-0000-0000-0000450A0000}"/>
    <cellStyle name="Normal 21 4 8" xfId="18207" xr:uid="{00000000-0005-0000-0000-0000460A0000}"/>
    <cellStyle name="Normal 21 4_5h_Finance" xfId="4710" xr:uid="{00000000-0005-0000-0000-0000470A0000}"/>
    <cellStyle name="Normal 21 5" xfId="785" xr:uid="{00000000-0005-0000-0000-0000480A0000}"/>
    <cellStyle name="Normal 21 5 2" xfId="1607" xr:uid="{00000000-0005-0000-0000-0000490A0000}"/>
    <cellStyle name="Normal 21 5 2 2" xfId="3512" xr:uid="{00000000-0005-0000-0000-00004A0A0000}"/>
    <cellStyle name="Normal 21 5 2 2 2" xfId="11679" xr:uid="{00000000-0005-0000-0000-00004B0A0000}"/>
    <cellStyle name="Normal 21 5 2 2_5h_Finance" xfId="4716" xr:uid="{00000000-0005-0000-0000-00004C0A0000}"/>
    <cellStyle name="Normal 21 5 2 3" xfId="9775" xr:uid="{00000000-0005-0000-0000-00004D0A0000}"/>
    <cellStyle name="Normal 21 5 2 4" xfId="13801" xr:uid="{00000000-0005-0000-0000-00004E0A0000}"/>
    <cellStyle name="Normal 21 5 2 5" xfId="15640" xr:uid="{00000000-0005-0000-0000-00004F0A0000}"/>
    <cellStyle name="Normal 21 5 2 6" xfId="17391" xr:uid="{00000000-0005-0000-0000-0000500A0000}"/>
    <cellStyle name="Normal 21 5 2 7" xfId="19295" xr:uid="{00000000-0005-0000-0000-0000510A0000}"/>
    <cellStyle name="Normal 21 5 2_5h_Finance" xfId="4715" xr:uid="{00000000-0005-0000-0000-0000520A0000}"/>
    <cellStyle name="Normal 21 5 3" xfId="2696" xr:uid="{00000000-0005-0000-0000-0000530A0000}"/>
    <cellStyle name="Normal 21 5 3 2" xfId="10863" xr:uid="{00000000-0005-0000-0000-0000540A0000}"/>
    <cellStyle name="Normal 21 5 3_5h_Finance" xfId="4717" xr:uid="{00000000-0005-0000-0000-0000550A0000}"/>
    <cellStyle name="Normal 21 5 4" xfId="8959" xr:uid="{00000000-0005-0000-0000-0000560A0000}"/>
    <cellStyle name="Normal 21 5 5" xfId="12982" xr:uid="{00000000-0005-0000-0000-0000570A0000}"/>
    <cellStyle name="Normal 21 5 6" xfId="14820" xr:uid="{00000000-0005-0000-0000-0000580A0000}"/>
    <cellStyle name="Normal 21 5 7" xfId="16575" xr:uid="{00000000-0005-0000-0000-0000590A0000}"/>
    <cellStyle name="Normal 21 5 8" xfId="18479" xr:uid="{00000000-0005-0000-0000-00005A0A0000}"/>
    <cellStyle name="Normal 21 5_5h_Finance" xfId="4714" xr:uid="{00000000-0005-0000-0000-00005B0A0000}"/>
    <cellStyle name="Normal 21 6" xfId="1057" xr:uid="{00000000-0005-0000-0000-00005C0A0000}"/>
    <cellStyle name="Normal 21 6 2" xfId="2968" xr:uid="{00000000-0005-0000-0000-00005D0A0000}"/>
    <cellStyle name="Normal 21 6 2 2" xfId="11135" xr:uid="{00000000-0005-0000-0000-00005E0A0000}"/>
    <cellStyle name="Normal 21 6 2_5h_Finance" xfId="4719" xr:uid="{00000000-0005-0000-0000-00005F0A0000}"/>
    <cellStyle name="Normal 21 6 3" xfId="9231" xr:uid="{00000000-0005-0000-0000-0000600A0000}"/>
    <cellStyle name="Normal 21 6 4" xfId="13254" xr:uid="{00000000-0005-0000-0000-0000610A0000}"/>
    <cellStyle name="Normal 21 6 5" xfId="15092" xr:uid="{00000000-0005-0000-0000-0000620A0000}"/>
    <cellStyle name="Normal 21 6 6" xfId="16847" xr:uid="{00000000-0005-0000-0000-0000630A0000}"/>
    <cellStyle name="Normal 21 6 7" xfId="18751" xr:uid="{00000000-0005-0000-0000-0000640A0000}"/>
    <cellStyle name="Normal 21 6_5h_Finance" xfId="4718" xr:uid="{00000000-0005-0000-0000-0000650A0000}"/>
    <cellStyle name="Normal 21 7" xfId="1880" xr:uid="{00000000-0005-0000-0000-0000660A0000}"/>
    <cellStyle name="Normal 21 7 2" xfId="3784" xr:uid="{00000000-0005-0000-0000-0000670A0000}"/>
    <cellStyle name="Normal 21 7 2 2" xfId="11951" xr:uid="{00000000-0005-0000-0000-0000680A0000}"/>
    <cellStyle name="Normal 21 7 2_5h_Finance" xfId="4721" xr:uid="{00000000-0005-0000-0000-0000690A0000}"/>
    <cellStyle name="Normal 21 7 3" xfId="10047" xr:uid="{00000000-0005-0000-0000-00006A0A0000}"/>
    <cellStyle name="Normal 21 7 4" xfId="14073" xr:uid="{00000000-0005-0000-0000-00006B0A0000}"/>
    <cellStyle name="Normal 21 7 5" xfId="15913" xr:uid="{00000000-0005-0000-0000-00006C0A0000}"/>
    <cellStyle name="Normal 21 7 6" xfId="17663" xr:uid="{00000000-0005-0000-0000-00006D0A0000}"/>
    <cellStyle name="Normal 21 7 7" xfId="19567" xr:uid="{00000000-0005-0000-0000-00006E0A0000}"/>
    <cellStyle name="Normal 21 7_5h_Finance" xfId="4720" xr:uid="{00000000-0005-0000-0000-00006F0A0000}"/>
    <cellStyle name="Normal 21 8" xfId="164" xr:uid="{00000000-0005-0000-0000-0000700A0000}"/>
    <cellStyle name="Normal 21 8 2" xfId="8415" xr:uid="{00000000-0005-0000-0000-0000710A0000}"/>
    <cellStyle name="Normal 21 8_5h_Finance" xfId="4722" xr:uid="{00000000-0005-0000-0000-0000720A0000}"/>
    <cellStyle name="Normal 21 9" xfId="2152" xr:uid="{00000000-0005-0000-0000-0000730A0000}"/>
    <cellStyle name="Normal 21 9 2" xfId="10319" xr:uid="{00000000-0005-0000-0000-0000740A0000}"/>
    <cellStyle name="Normal 21 9_5h_Finance" xfId="4723" xr:uid="{00000000-0005-0000-0000-0000750A0000}"/>
    <cellStyle name="Normal 21_5h_Finance" xfId="4664" xr:uid="{00000000-0005-0000-0000-0000760A0000}"/>
    <cellStyle name="Normal 22" xfId="29" xr:uid="{00000000-0005-0000-0000-0000770A0000}"/>
    <cellStyle name="Normal 22 10" xfId="4060" xr:uid="{00000000-0005-0000-0000-0000780A0000}"/>
    <cellStyle name="Normal 22 10 2" xfId="12227" xr:uid="{00000000-0005-0000-0000-0000790A0000}"/>
    <cellStyle name="Normal 22 10_5h_Finance" xfId="4725" xr:uid="{00000000-0005-0000-0000-00007A0A0000}"/>
    <cellStyle name="Normal 22 11" xfId="8283" xr:uid="{00000000-0005-0000-0000-00007B0A0000}"/>
    <cellStyle name="Normal 22 12" xfId="12375" xr:uid="{00000000-0005-0000-0000-00007C0A0000}"/>
    <cellStyle name="Normal 22 13" xfId="12358" xr:uid="{00000000-0005-0000-0000-00007D0A0000}"/>
    <cellStyle name="Normal 22 14" xfId="14385" xr:uid="{00000000-0005-0000-0000-00007E0A0000}"/>
    <cellStyle name="Normal 22 15" xfId="17939" xr:uid="{00000000-0005-0000-0000-00007F0A0000}"/>
    <cellStyle name="Normal 22 2" xfId="98" xr:uid="{00000000-0005-0000-0000-0000800A0000}"/>
    <cellStyle name="Normal 22 2 10" xfId="8351" xr:uid="{00000000-0005-0000-0000-0000810A0000}"/>
    <cellStyle name="Normal 22 2 11" xfId="12443" xr:uid="{00000000-0005-0000-0000-0000820A0000}"/>
    <cellStyle name="Normal 22 2 12" xfId="18007" xr:uid="{00000000-0005-0000-0000-0000830A0000}"/>
    <cellStyle name="Normal 22 2 2" xfId="372" xr:uid="{00000000-0005-0000-0000-0000840A0000}"/>
    <cellStyle name="Normal 22 2 2 10" xfId="16239" xr:uid="{00000000-0005-0000-0000-0000850A0000}"/>
    <cellStyle name="Normal 22 2 2 11" xfId="18143" xr:uid="{00000000-0005-0000-0000-0000860A0000}"/>
    <cellStyle name="Normal 22 2 2 2" xfId="721" xr:uid="{00000000-0005-0000-0000-0000870A0000}"/>
    <cellStyle name="Normal 22 2 2 2 2" xfId="1543" xr:uid="{00000000-0005-0000-0000-0000880A0000}"/>
    <cellStyle name="Normal 22 2 2 2 2 2" xfId="3448" xr:uid="{00000000-0005-0000-0000-0000890A0000}"/>
    <cellStyle name="Normal 22 2 2 2 2 2 2" xfId="11615" xr:uid="{00000000-0005-0000-0000-00008A0A0000}"/>
    <cellStyle name="Normal 22 2 2 2 2 2_5h_Finance" xfId="4730" xr:uid="{00000000-0005-0000-0000-00008B0A0000}"/>
    <cellStyle name="Normal 22 2 2 2 2 3" xfId="9711" xr:uid="{00000000-0005-0000-0000-00008C0A0000}"/>
    <cellStyle name="Normal 22 2 2 2 2 4" xfId="13737" xr:uid="{00000000-0005-0000-0000-00008D0A0000}"/>
    <cellStyle name="Normal 22 2 2 2 2 5" xfId="15576" xr:uid="{00000000-0005-0000-0000-00008E0A0000}"/>
    <cellStyle name="Normal 22 2 2 2 2 6" xfId="17327" xr:uid="{00000000-0005-0000-0000-00008F0A0000}"/>
    <cellStyle name="Normal 22 2 2 2 2 7" xfId="19231" xr:uid="{00000000-0005-0000-0000-0000900A0000}"/>
    <cellStyle name="Normal 22 2 2 2 2_5h_Finance" xfId="4729" xr:uid="{00000000-0005-0000-0000-0000910A0000}"/>
    <cellStyle name="Normal 22 2 2 2 3" xfId="2632" xr:uid="{00000000-0005-0000-0000-0000920A0000}"/>
    <cellStyle name="Normal 22 2 2 2 3 2" xfId="10799" xr:uid="{00000000-0005-0000-0000-0000930A0000}"/>
    <cellStyle name="Normal 22 2 2 2 3_5h_Finance" xfId="4731" xr:uid="{00000000-0005-0000-0000-0000940A0000}"/>
    <cellStyle name="Normal 22 2 2 2 4" xfId="8895" xr:uid="{00000000-0005-0000-0000-0000950A0000}"/>
    <cellStyle name="Normal 22 2 2 2 5" xfId="12918" xr:uid="{00000000-0005-0000-0000-0000960A0000}"/>
    <cellStyle name="Normal 22 2 2 2 6" xfId="14756" xr:uid="{00000000-0005-0000-0000-0000970A0000}"/>
    <cellStyle name="Normal 22 2 2 2 7" xfId="16511" xr:uid="{00000000-0005-0000-0000-0000980A0000}"/>
    <cellStyle name="Normal 22 2 2 2 8" xfId="18415" xr:uid="{00000000-0005-0000-0000-0000990A0000}"/>
    <cellStyle name="Normal 22 2 2 2_5h_Finance" xfId="4728" xr:uid="{00000000-0005-0000-0000-00009A0A0000}"/>
    <cellStyle name="Normal 22 2 2 3" xfId="993" xr:uid="{00000000-0005-0000-0000-00009B0A0000}"/>
    <cellStyle name="Normal 22 2 2 3 2" xfId="1815" xr:uid="{00000000-0005-0000-0000-00009C0A0000}"/>
    <cellStyle name="Normal 22 2 2 3 2 2" xfId="3720" xr:uid="{00000000-0005-0000-0000-00009D0A0000}"/>
    <cellStyle name="Normal 22 2 2 3 2 2 2" xfId="11887" xr:uid="{00000000-0005-0000-0000-00009E0A0000}"/>
    <cellStyle name="Normal 22 2 2 3 2 2_5h_Finance" xfId="4734" xr:uid="{00000000-0005-0000-0000-00009F0A0000}"/>
    <cellStyle name="Normal 22 2 2 3 2 3" xfId="9983" xr:uid="{00000000-0005-0000-0000-0000A00A0000}"/>
    <cellStyle name="Normal 22 2 2 3 2 4" xfId="14009" xr:uid="{00000000-0005-0000-0000-0000A10A0000}"/>
    <cellStyle name="Normal 22 2 2 3 2 5" xfId="15848" xr:uid="{00000000-0005-0000-0000-0000A20A0000}"/>
    <cellStyle name="Normal 22 2 2 3 2 6" xfId="17599" xr:uid="{00000000-0005-0000-0000-0000A30A0000}"/>
    <cellStyle name="Normal 22 2 2 3 2 7" xfId="19503" xr:uid="{00000000-0005-0000-0000-0000A40A0000}"/>
    <cellStyle name="Normal 22 2 2 3 2_5h_Finance" xfId="4733" xr:uid="{00000000-0005-0000-0000-0000A50A0000}"/>
    <cellStyle name="Normal 22 2 2 3 3" xfId="2904" xr:uid="{00000000-0005-0000-0000-0000A60A0000}"/>
    <cellStyle name="Normal 22 2 2 3 3 2" xfId="11071" xr:uid="{00000000-0005-0000-0000-0000A70A0000}"/>
    <cellStyle name="Normal 22 2 2 3 3_5h_Finance" xfId="4735" xr:uid="{00000000-0005-0000-0000-0000A80A0000}"/>
    <cellStyle name="Normal 22 2 2 3 4" xfId="9167" xr:uid="{00000000-0005-0000-0000-0000A90A0000}"/>
    <cellStyle name="Normal 22 2 2 3 5" xfId="13190" xr:uid="{00000000-0005-0000-0000-0000AA0A0000}"/>
    <cellStyle name="Normal 22 2 2 3 6" xfId="15028" xr:uid="{00000000-0005-0000-0000-0000AB0A0000}"/>
    <cellStyle name="Normal 22 2 2 3 7" xfId="16783" xr:uid="{00000000-0005-0000-0000-0000AC0A0000}"/>
    <cellStyle name="Normal 22 2 2 3 8" xfId="18687" xr:uid="{00000000-0005-0000-0000-0000AD0A0000}"/>
    <cellStyle name="Normal 22 2 2 3_5h_Finance" xfId="4732" xr:uid="{00000000-0005-0000-0000-0000AE0A0000}"/>
    <cellStyle name="Normal 22 2 2 4" xfId="1265" xr:uid="{00000000-0005-0000-0000-0000AF0A0000}"/>
    <cellStyle name="Normal 22 2 2 4 2" xfId="3176" xr:uid="{00000000-0005-0000-0000-0000B00A0000}"/>
    <cellStyle name="Normal 22 2 2 4 2 2" xfId="11343" xr:uid="{00000000-0005-0000-0000-0000B10A0000}"/>
    <cellStyle name="Normal 22 2 2 4 2_5h_Finance" xfId="4737" xr:uid="{00000000-0005-0000-0000-0000B20A0000}"/>
    <cellStyle name="Normal 22 2 2 4 3" xfId="9439" xr:uid="{00000000-0005-0000-0000-0000B30A0000}"/>
    <cellStyle name="Normal 22 2 2 4 4" xfId="13462" xr:uid="{00000000-0005-0000-0000-0000B40A0000}"/>
    <cellStyle name="Normal 22 2 2 4 5" xfId="15300" xr:uid="{00000000-0005-0000-0000-0000B50A0000}"/>
    <cellStyle name="Normal 22 2 2 4 6" xfId="17055" xr:uid="{00000000-0005-0000-0000-0000B60A0000}"/>
    <cellStyle name="Normal 22 2 2 4 7" xfId="18959" xr:uid="{00000000-0005-0000-0000-0000B70A0000}"/>
    <cellStyle name="Normal 22 2 2 4_5h_Finance" xfId="4736" xr:uid="{00000000-0005-0000-0000-0000B80A0000}"/>
    <cellStyle name="Normal 22 2 2 5" xfId="2088" xr:uid="{00000000-0005-0000-0000-0000B90A0000}"/>
    <cellStyle name="Normal 22 2 2 5 2" xfId="3992" xr:uid="{00000000-0005-0000-0000-0000BA0A0000}"/>
    <cellStyle name="Normal 22 2 2 5 2 2" xfId="12159" xr:uid="{00000000-0005-0000-0000-0000BB0A0000}"/>
    <cellStyle name="Normal 22 2 2 5 2_5h_Finance" xfId="4739" xr:uid="{00000000-0005-0000-0000-0000BC0A0000}"/>
    <cellStyle name="Normal 22 2 2 5 3" xfId="10255" xr:uid="{00000000-0005-0000-0000-0000BD0A0000}"/>
    <cellStyle name="Normal 22 2 2 5 4" xfId="14281" xr:uid="{00000000-0005-0000-0000-0000BE0A0000}"/>
    <cellStyle name="Normal 22 2 2 5 5" xfId="16121" xr:uid="{00000000-0005-0000-0000-0000BF0A0000}"/>
    <cellStyle name="Normal 22 2 2 5 6" xfId="17871" xr:uid="{00000000-0005-0000-0000-0000C00A0000}"/>
    <cellStyle name="Normal 22 2 2 5 7" xfId="19775" xr:uid="{00000000-0005-0000-0000-0000C10A0000}"/>
    <cellStyle name="Normal 22 2 2 5_5h_Finance" xfId="4738" xr:uid="{00000000-0005-0000-0000-0000C20A0000}"/>
    <cellStyle name="Normal 22 2 2 6" xfId="2360" xr:uid="{00000000-0005-0000-0000-0000C30A0000}"/>
    <cellStyle name="Normal 22 2 2 6 2" xfId="10527" xr:uid="{00000000-0005-0000-0000-0000C40A0000}"/>
    <cellStyle name="Normal 22 2 2 6_5h_Finance" xfId="4740" xr:uid="{00000000-0005-0000-0000-0000C50A0000}"/>
    <cellStyle name="Normal 22 2 2 7" xfId="8623" xr:uid="{00000000-0005-0000-0000-0000C60A0000}"/>
    <cellStyle name="Normal 22 2 2 8" xfId="12580" xr:uid="{00000000-0005-0000-0000-0000C70A0000}"/>
    <cellStyle name="Normal 22 2 2 9" xfId="14466" xr:uid="{00000000-0005-0000-0000-0000C80A0000}"/>
    <cellStyle name="Normal 22 2 2_5h_Finance" xfId="4727" xr:uid="{00000000-0005-0000-0000-0000C90A0000}"/>
    <cellStyle name="Normal 22 2 3" xfId="585" xr:uid="{00000000-0005-0000-0000-0000CA0A0000}"/>
    <cellStyle name="Normal 22 2 3 2" xfId="1407" xr:uid="{00000000-0005-0000-0000-0000CB0A0000}"/>
    <cellStyle name="Normal 22 2 3 2 2" xfId="3312" xr:uid="{00000000-0005-0000-0000-0000CC0A0000}"/>
    <cellStyle name="Normal 22 2 3 2 2 2" xfId="11479" xr:uid="{00000000-0005-0000-0000-0000CD0A0000}"/>
    <cellStyle name="Normal 22 2 3 2 2_5h_Finance" xfId="4743" xr:uid="{00000000-0005-0000-0000-0000CE0A0000}"/>
    <cellStyle name="Normal 22 2 3 2 3" xfId="9575" xr:uid="{00000000-0005-0000-0000-0000CF0A0000}"/>
    <cellStyle name="Normal 22 2 3 2 4" xfId="13601" xr:uid="{00000000-0005-0000-0000-0000D00A0000}"/>
    <cellStyle name="Normal 22 2 3 2 5" xfId="15440" xr:uid="{00000000-0005-0000-0000-0000D10A0000}"/>
    <cellStyle name="Normal 22 2 3 2 6" xfId="17191" xr:uid="{00000000-0005-0000-0000-0000D20A0000}"/>
    <cellStyle name="Normal 22 2 3 2 7" xfId="19095" xr:uid="{00000000-0005-0000-0000-0000D30A0000}"/>
    <cellStyle name="Normal 22 2 3 2_5h_Finance" xfId="4742" xr:uid="{00000000-0005-0000-0000-0000D40A0000}"/>
    <cellStyle name="Normal 22 2 3 3" xfId="2496" xr:uid="{00000000-0005-0000-0000-0000D50A0000}"/>
    <cellStyle name="Normal 22 2 3 3 2" xfId="10663" xr:uid="{00000000-0005-0000-0000-0000D60A0000}"/>
    <cellStyle name="Normal 22 2 3 3_5h_Finance" xfId="4744" xr:uid="{00000000-0005-0000-0000-0000D70A0000}"/>
    <cellStyle name="Normal 22 2 3 4" xfId="8759" xr:uid="{00000000-0005-0000-0000-0000D80A0000}"/>
    <cellStyle name="Normal 22 2 3 5" xfId="12782" xr:uid="{00000000-0005-0000-0000-0000D90A0000}"/>
    <cellStyle name="Normal 22 2 3 6" xfId="14620" xr:uid="{00000000-0005-0000-0000-0000DA0A0000}"/>
    <cellStyle name="Normal 22 2 3 7" xfId="16375" xr:uid="{00000000-0005-0000-0000-0000DB0A0000}"/>
    <cellStyle name="Normal 22 2 3 8" xfId="18279" xr:uid="{00000000-0005-0000-0000-0000DC0A0000}"/>
    <cellStyle name="Normal 22 2 3_5h_Finance" xfId="4741" xr:uid="{00000000-0005-0000-0000-0000DD0A0000}"/>
    <cellStyle name="Normal 22 2 4" xfId="857" xr:uid="{00000000-0005-0000-0000-0000DE0A0000}"/>
    <cellStyle name="Normal 22 2 4 2" xfId="1679" xr:uid="{00000000-0005-0000-0000-0000DF0A0000}"/>
    <cellStyle name="Normal 22 2 4 2 2" xfId="3584" xr:uid="{00000000-0005-0000-0000-0000E00A0000}"/>
    <cellStyle name="Normal 22 2 4 2 2 2" xfId="11751" xr:uid="{00000000-0005-0000-0000-0000E10A0000}"/>
    <cellStyle name="Normal 22 2 4 2 2_5h_Finance" xfId="4747" xr:uid="{00000000-0005-0000-0000-0000E20A0000}"/>
    <cellStyle name="Normal 22 2 4 2 3" xfId="9847" xr:uid="{00000000-0005-0000-0000-0000E30A0000}"/>
    <cellStyle name="Normal 22 2 4 2 4" xfId="13873" xr:uid="{00000000-0005-0000-0000-0000E40A0000}"/>
    <cellStyle name="Normal 22 2 4 2 5" xfId="15712" xr:uid="{00000000-0005-0000-0000-0000E50A0000}"/>
    <cellStyle name="Normal 22 2 4 2 6" xfId="17463" xr:uid="{00000000-0005-0000-0000-0000E60A0000}"/>
    <cellStyle name="Normal 22 2 4 2 7" xfId="19367" xr:uid="{00000000-0005-0000-0000-0000E70A0000}"/>
    <cellStyle name="Normal 22 2 4 2_5h_Finance" xfId="4746" xr:uid="{00000000-0005-0000-0000-0000E80A0000}"/>
    <cellStyle name="Normal 22 2 4 3" xfId="2768" xr:uid="{00000000-0005-0000-0000-0000E90A0000}"/>
    <cellStyle name="Normal 22 2 4 3 2" xfId="10935" xr:uid="{00000000-0005-0000-0000-0000EA0A0000}"/>
    <cellStyle name="Normal 22 2 4 3_5h_Finance" xfId="4748" xr:uid="{00000000-0005-0000-0000-0000EB0A0000}"/>
    <cellStyle name="Normal 22 2 4 4" xfId="9031" xr:uid="{00000000-0005-0000-0000-0000EC0A0000}"/>
    <cellStyle name="Normal 22 2 4 5" xfId="13054" xr:uid="{00000000-0005-0000-0000-0000ED0A0000}"/>
    <cellStyle name="Normal 22 2 4 6" xfId="14892" xr:uid="{00000000-0005-0000-0000-0000EE0A0000}"/>
    <cellStyle name="Normal 22 2 4 7" xfId="16647" xr:uid="{00000000-0005-0000-0000-0000EF0A0000}"/>
    <cellStyle name="Normal 22 2 4 8" xfId="18551" xr:uid="{00000000-0005-0000-0000-0000F00A0000}"/>
    <cellStyle name="Normal 22 2 4_5h_Finance" xfId="4745" xr:uid="{00000000-0005-0000-0000-0000F10A0000}"/>
    <cellStyle name="Normal 22 2 5" xfId="1129" xr:uid="{00000000-0005-0000-0000-0000F20A0000}"/>
    <cellStyle name="Normal 22 2 5 2" xfId="3040" xr:uid="{00000000-0005-0000-0000-0000F30A0000}"/>
    <cellStyle name="Normal 22 2 5 2 2" xfId="11207" xr:uid="{00000000-0005-0000-0000-0000F40A0000}"/>
    <cellStyle name="Normal 22 2 5 2_5h_Finance" xfId="4750" xr:uid="{00000000-0005-0000-0000-0000F50A0000}"/>
    <cellStyle name="Normal 22 2 5 3" xfId="9303" xr:uid="{00000000-0005-0000-0000-0000F60A0000}"/>
    <cellStyle name="Normal 22 2 5 4" xfId="13326" xr:uid="{00000000-0005-0000-0000-0000F70A0000}"/>
    <cellStyle name="Normal 22 2 5 5" xfId="15164" xr:uid="{00000000-0005-0000-0000-0000F80A0000}"/>
    <cellStyle name="Normal 22 2 5 6" xfId="16919" xr:uid="{00000000-0005-0000-0000-0000F90A0000}"/>
    <cellStyle name="Normal 22 2 5 7" xfId="18823" xr:uid="{00000000-0005-0000-0000-0000FA0A0000}"/>
    <cellStyle name="Normal 22 2 5_5h_Finance" xfId="4749" xr:uid="{00000000-0005-0000-0000-0000FB0A0000}"/>
    <cellStyle name="Normal 22 2 6" xfId="1952" xr:uid="{00000000-0005-0000-0000-0000FC0A0000}"/>
    <cellStyle name="Normal 22 2 6 2" xfId="3856" xr:uid="{00000000-0005-0000-0000-0000FD0A0000}"/>
    <cellStyle name="Normal 22 2 6 2 2" xfId="12023" xr:uid="{00000000-0005-0000-0000-0000FE0A0000}"/>
    <cellStyle name="Normal 22 2 6 2_5h_Finance" xfId="4752" xr:uid="{00000000-0005-0000-0000-0000FF0A0000}"/>
    <cellStyle name="Normal 22 2 6 3" xfId="10119" xr:uid="{00000000-0005-0000-0000-0000000B0000}"/>
    <cellStyle name="Normal 22 2 6 4" xfId="14145" xr:uid="{00000000-0005-0000-0000-0000010B0000}"/>
    <cellStyle name="Normal 22 2 6 5" xfId="15985" xr:uid="{00000000-0005-0000-0000-0000020B0000}"/>
    <cellStyle name="Normal 22 2 6 6" xfId="17735" xr:uid="{00000000-0005-0000-0000-0000030B0000}"/>
    <cellStyle name="Normal 22 2 6 7" xfId="19639" xr:uid="{00000000-0005-0000-0000-0000040B0000}"/>
    <cellStyle name="Normal 22 2 6_5h_Finance" xfId="4751" xr:uid="{00000000-0005-0000-0000-0000050B0000}"/>
    <cellStyle name="Normal 22 2 7" xfId="236" xr:uid="{00000000-0005-0000-0000-0000060B0000}"/>
    <cellStyle name="Normal 22 2 7 2" xfId="8487" xr:uid="{00000000-0005-0000-0000-0000070B0000}"/>
    <cellStyle name="Normal 22 2 7_5h_Finance" xfId="4753" xr:uid="{00000000-0005-0000-0000-0000080B0000}"/>
    <cellStyle name="Normal 22 2 8" xfId="2224" xr:uid="{00000000-0005-0000-0000-0000090B0000}"/>
    <cellStyle name="Normal 22 2 8 2" xfId="10391" xr:uid="{00000000-0005-0000-0000-00000A0B0000}"/>
    <cellStyle name="Normal 22 2 8_5h_Finance" xfId="4754" xr:uid="{00000000-0005-0000-0000-00000B0B0000}"/>
    <cellStyle name="Normal 22 2 9" xfId="4128" xr:uid="{00000000-0005-0000-0000-00000C0B0000}"/>
    <cellStyle name="Normal 22 2 9 2" xfId="12295" xr:uid="{00000000-0005-0000-0000-00000D0B0000}"/>
    <cellStyle name="Normal 22 2 9_5h_Finance" xfId="4755" xr:uid="{00000000-0005-0000-0000-00000E0B0000}"/>
    <cellStyle name="Normal 22 2_5h_Finance" xfId="4726" xr:uid="{00000000-0005-0000-0000-00000F0B0000}"/>
    <cellStyle name="Normal 22 3" xfId="304" xr:uid="{00000000-0005-0000-0000-0000100B0000}"/>
    <cellStyle name="Normal 22 3 10" xfId="12360" xr:uid="{00000000-0005-0000-0000-0000110B0000}"/>
    <cellStyle name="Normal 22 3 11" xfId="18075" xr:uid="{00000000-0005-0000-0000-0000120B0000}"/>
    <cellStyle name="Normal 22 3 2" xfId="653" xr:uid="{00000000-0005-0000-0000-0000130B0000}"/>
    <cellStyle name="Normal 22 3 2 2" xfId="1475" xr:uid="{00000000-0005-0000-0000-0000140B0000}"/>
    <cellStyle name="Normal 22 3 2 2 2" xfId="3380" xr:uid="{00000000-0005-0000-0000-0000150B0000}"/>
    <cellStyle name="Normal 22 3 2 2 2 2" xfId="11547" xr:uid="{00000000-0005-0000-0000-0000160B0000}"/>
    <cellStyle name="Normal 22 3 2 2 2_5h_Finance" xfId="4759" xr:uid="{00000000-0005-0000-0000-0000170B0000}"/>
    <cellStyle name="Normal 22 3 2 2 3" xfId="9643" xr:uid="{00000000-0005-0000-0000-0000180B0000}"/>
    <cellStyle name="Normal 22 3 2 2 4" xfId="13669" xr:uid="{00000000-0005-0000-0000-0000190B0000}"/>
    <cellStyle name="Normal 22 3 2 2 5" xfId="15508" xr:uid="{00000000-0005-0000-0000-00001A0B0000}"/>
    <cellStyle name="Normal 22 3 2 2 6" xfId="17259" xr:uid="{00000000-0005-0000-0000-00001B0B0000}"/>
    <cellStyle name="Normal 22 3 2 2 7" xfId="19163" xr:uid="{00000000-0005-0000-0000-00001C0B0000}"/>
    <cellStyle name="Normal 22 3 2 2_5h_Finance" xfId="4758" xr:uid="{00000000-0005-0000-0000-00001D0B0000}"/>
    <cellStyle name="Normal 22 3 2 3" xfId="2564" xr:uid="{00000000-0005-0000-0000-00001E0B0000}"/>
    <cellStyle name="Normal 22 3 2 3 2" xfId="10731" xr:uid="{00000000-0005-0000-0000-00001F0B0000}"/>
    <cellStyle name="Normal 22 3 2 3_5h_Finance" xfId="4760" xr:uid="{00000000-0005-0000-0000-0000200B0000}"/>
    <cellStyle name="Normal 22 3 2 4" xfId="8827" xr:uid="{00000000-0005-0000-0000-0000210B0000}"/>
    <cellStyle name="Normal 22 3 2 5" xfId="12850" xr:uid="{00000000-0005-0000-0000-0000220B0000}"/>
    <cellStyle name="Normal 22 3 2 6" xfId="14688" xr:uid="{00000000-0005-0000-0000-0000230B0000}"/>
    <cellStyle name="Normal 22 3 2 7" xfId="16443" xr:uid="{00000000-0005-0000-0000-0000240B0000}"/>
    <cellStyle name="Normal 22 3 2 8" xfId="18347" xr:uid="{00000000-0005-0000-0000-0000250B0000}"/>
    <cellStyle name="Normal 22 3 2_5h_Finance" xfId="4757" xr:uid="{00000000-0005-0000-0000-0000260B0000}"/>
    <cellStyle name="Normal 22 3 3" xfId="925" xr:uid="{00000000-0005-0000-0000-0000270B0000}"/>
    <cellStyle name="Normal 22 3 3 2" xfId="1747" xr:uid="{00000000-0005-0000-0000-0000280B0000}"/>
    <cellStyle name="Normal 22 3 3 2 2" xfId="3652" xr:uid="{00000000-0005-0000-0000-0000290B0000}"/>
    <cellStyle name="Normal 22 3 3 2 2 2" xfId="11819" xr:uid="{00000000-0005-0000-0000-00002A0B0000}"/>
    <cellStyle name="Normal 22 3 3 2 2_5h_Finance" xfId="4763" xr:uid="{00000000-0005-0000-0000-00002B0B0000}"/>
    <cellStyle name="Normal 22 3 3 2 3" xfId="9915" xr:uid="{00000000-0005-0000-0000-00002C0B0000}"/>
    <cellStyle name="Normal 22 3 3 2 4" xfId="13941" xr:uid="{00000000-0005-0000-0000-00002D0B0000}"/>
    <cellStyle name="Normal 22 3 3 2 5" xfId="15780" xr:uid="{00000000-0005-0000-0000-00002E0B0000}"/>
    <cellStyle name="Normal 22 3 3 2 6" xfId="17531" xr:uid="{00000000-0005-0000-0000-00002F0B0000}"/>
    <cellStyle name="Normal 22 3 3 2 7" xfId="19435" xr:uid="{00000000-0005-0000-0000-0000300B0000}"/>
    <cellStyle name="Normal 22 3 3 2_5h_Finance" xfId="4762" xr:uid="{00000000-0005-0000-0000-0000310B0000}"/>
    <cellStyle name="Normal 22 3 3 3" xfId="2836" xr:uid="{00000000-0005-0000-0000-0000320B0000}"/>
    <cellStyle name="Normal 22 3 3 3 2" xfId="11003" xr:uid="{00000000-0005-0000-0000-0000330B0000}"/>
    <cellStyle name="Normal 22 3 3 3_5h_Finance" xfId="4764" xr:uid="{00000000-0005-0000-0000-0000340B0000}"/>
    <cellStyle name="Normal 22 3 3 4" xfId="9099" xr:uid="{00000000-0005-0000-0000-0000350B0000}"/>
    <cellStyle name="Normal 22 3 3 5" xfId="13122" xr:uid="{00000000-0005-0000-0000-0000360B0000}"/>
    <cellStyle name="Normal 22 3 3 6" xfId="14960" xr:uid="{00000000-0005-0000-0000-0000370B0000}"/>
    <cellStyle name="Normal 22 3 3 7" xfId="16715" xr:uid="{00000000-0005-0000-0000-0000380B0000}"/>
    <cellStyle name="Normal 22 3 3 8" xfId="18619" xr:uid="{00000000-0005-0000-0000-0000390B0000}"/>
    <cellStyle name="Normal 22 3 3_5h_Finance" xfId="4761" xr:uid="{00000000-0005-0000-0000-00003A0B0000}"/>
    <cellStyle name="Normal 22 3 4" xfId="1197" xr:uid="{00000000-0005-0000-0000-00003B0B0000}"/>
    <cellStyle name="Normal 22 3 4 2" xfId="3108" xr:uid="{00000000-0005-0000-0000-00003C0B0000}"/>
    <cellStyle name="Normal 22 3 4 2 2" xfId="11275" xr:uid="{00000000-0005-0000-0000-00003D0B0000}"/>
    <cellStyle name="Normal 22 3 4 2_5h_Finance" xfId="4766" xr:uid="{00000000-0005-0000-0000-00003E0B0000}"/>
    <cellStyle name="Normal 22 3 4 3" xfId="9371" xr:uid="{00000000-0005-0000-0000-00003F0B0000}"/>
    <cellStyle name="Normal 22 3 4 4" xfId="13394" xr:uid="{00000000-0005-0000-0000-0000400B0000}"/>
    <cellStyle name="Normal 22 3 4 5" xfId="15232" xr:uid="{00000000-0005-0000-0000-0000410B0000}"/>
    <cellStyle name="Normal 22 3 4 6" xfId="16987" xr:uid="{00000000-0005-0000-0000-0000420B0000}"/>
    <cellStyle name="Normal 22 3 4 7" xfId="18891" xr:uid="{00000000-0005-0000-0000-0000430B0000}"/>
    <cellStyle name="Normal 22 3 4_5h_Finance" xfId="4765" xr:uid="{00000000-0005-0000-0000-0000440B0000}"/>
    <cellStyle name="Normal 22 3 5" xfId="2020" xr:uid="{00000000-0005-0000-0000-0000450B0000}"/>
    <cellStyle name="Normal 22 3 5 2" xfId="3924" xr:uid="{00000000-0005-0000-0000-0000460B0000}"/>
    <cellStyle name="Normal 22 3 5 2 2" xfId="12091" xr:uid="{00000000-0005-0000-0000-0000470B0000}"/>
    <cellStyle name="Normal 22 3 5 2_5h_Finance" xfId="4768" xr:uid="{00000000-0005-0000-0000-0000480B0000}"/>
    <cellStyle name="Normal 22 3 5 3" xfId="10187" xr:uid="{00000000-0005-0000-0000-0000490B0000}"/>
    <cellStyle name="Normal 22 3 5 4" xfId="14213" xr:uid="{00000000-0005-0000-0000-00004A0B0000}"/>
    <cellStyle name="Normal 22 3 5 5" xfId="16053" xr:uid="{00000000-0005-0000-0000-00004B0B0000}"/>
    <cellStyle name="Normal 22 3 5 6" xfId="17803" xr:uid="{00000000-0005-0000-0000-00004C0B0000}"/>
    <cellStyle name="Normal 22 3 5 7" xfId="19707" xr:uid="{00000000-0005-0000-0000-00004D0B0000}"/>
    <cellStyle name="Normal 22 3 5_5h_Finance" xfId="4767" xr:uid="{00000000-0005-0000-0000-00004E0B0000}"/>
    <cellStyle name="Normal 22 3 6" xfId="2292" xr:uid="{00000000-0005-0000-0000-00004F0B0000}"/>
    <cellStyle name="Normal 22 3 6 2" xfId="10459" xr:uid="{00000000-0005-0000-0000-0000500B0000}"/>
    <cellStyle name="Normal 22 3 6_5h_Finance" xfId="4769" xr:uid="{00000000-0005-0000-0000-0000510B0000}"/>
    <cellStyle name="Normal 22 3 7" xfId="8555" xr:uid="{00000000-0005-0000-0000-0000520B0000}"/>
    <cellStyle name="Normal 22 3 8" xfId="12512" xr:uid="{00000000-0005-0000-0000-0000530B0000}"/>
    <cellStyle name="Normal 22 3 9" xfId="14398" xr:uid="{00000000-0005-0000-0000-0000540B0000}"/>
    <cellStyle name="Normal 22 3_5h_Finance" xfId="4756" xr:uid="{00000000-0005-0000-0000-0000550B0000}"/>
    <cellStyle name="Normal 22 4" xfId="517" xr:uid="{00000000-0005-0000-0000-0000560B0000}"/>
    <cellStyle name="Normal 22 4 2" xfId="1339" xr:uid="{00000000-0005-0000-0000-0000570B0000}"/>
    <cellStyle name="Normal 22 4 2 2" xfId="3244" xr:uid="{00000000-0005-0000-0000-0000580B0000}"/>
    <cellStyle name="Normal 22 4 2 2 2" xfId="11411" xr:uid="{00000000-0005-0000-0000-0000590B0000}"/>
    <cellStyle name="Normal 22 4 2 2_5h_Finance" xfId="4772" xr:uid="{00000000-0005-0000-0000-00005A0B0000}"/>
    <cellStyle name="Normal 22 4 2 3" xfId="9507" xr:uid="{00000000-0005-0000-0000-00005B0B0000}"/>
    <cellStyle name="Normal 22 4 2 4" xfId="13533" xr:uid="{00000000-0005-0000-0000-00005C0B0000}"/>
    <cellStyle name="Normal 22 4 2 5" xfId="15372" xr:uid="{00000000-0005-0000-0000-00005D0B0000}"/>
    <cellStyle name="Normal 22 4 2 6" xfId="17123" xr:uid="{00000000-0005-0000-0000-00005E0B0000}"/>
    <cellStyle name="Normal 22 4 2 7" xfId="19027" xr:uid="{00000000-0005-0000-0000-00005F0B0000}"/>
    <cellStyle name="Normal 22 4 2_5h_Finance" xfId="4771" xr:uid="{00000000-0005-0000-0000-0000600B0000}"/>
    <cellStyle name="Normal 22 4 3" xfId="2428" xr:uid="{00000000-0005-0000-0000-0000610B0000}"/>
    <cellStyle name="Normal 22 4 3 2" xfId="10595" xr:uid="{00000000-0005-0000-0000-0000620B0000}"/>
    <cellStyle name="Normal 22 4 3_5h_Finance" xfId="4773" xr:uid="{00000000-0005-0000-0000-0000630B0000}"/>
    <cellStyle name="Normal 22 4 4" xfId="8691" xr:uid="{00000000-0005-0000-0000-0000640B0000}"/>
    <cellStyle name="Normal 22 4 5" xfId="12714" xr:uid="{00000000-0005-0000-0000-0000650B0000}"/>
    <cellStyle name="Normal 22 4 6" xfId="14552" xr:uid="{00000000-0005-0000-0000-0000660B0000}"/>
    <cellStyle name="Normal 22 4 7" xfId="16307" xr:uid="{00000000-0005-0000-0000-0000670B0000}"/>
    <cellStyle name="Normal 22 4 8" xfId="18211" xr:uid="{00000000-0005-0000-0000-0000680B0000}"/>
    <cellStyle name="Normal 22 4_5h_Finance" xfId="4770" xr:uid="{00000000-0005-0000-0000-0000690B0000}"/>
    <cellStyle name="Normal 22 5" xfId="789" xr:uid="{00000000-0005-0000-0000-00006A0B0000}"/>
    <cellStyle name="Normal 22 5 2" xfId="1611" xr:uid="{00000000-0005-0000-0000-00006B0B0000}"/>
    <cellStyle name="Normal 22 5 2 2" xfId="3516" xr:uid="{00000000-0005-0000-0000-00006C0B0000}"/>
    <cellStyle name="Normal 22 5 2 2 2" xfId="11683" xr:uid="{00000000-0005-0000-0000-00006D0B0000}"/>
    <cellStyle name="Normal 22 5 2 2_5h_Finance" xfId="4776" xr:uid="{00000000-0005-0000-0000-00006E0B0000}"/>
    <cellStyle name="Normal 22 5 2 3" xfId="9779" xr:uid="{00000000-0005-0000-0000-00006F0B0000}"/>
    <cellStyle name="Normal 22 5 2 4" xfId="13805" xr:uid="{00000000-0005-0000-0000-0000700B0000}"/>
    <cellStyle name="Normal 22 5 2 5" xfId="15644" xr:uid="{00000000-0005-0000-0000-0000710B0000}"/>
    <cellStyle name="Normal 22 5 2 6" xfId="17395" xr:uid="{00000000-0005-0000-0000-0000720B0000}"/>
    <cellStyle name="Normal 22 5 2 7" xfId="19299" xr:uid="{00000000-0005-0000-0000-0000730B0000}"/>
    <cellStyle name="Normal 22 5 2_5h_Finance" xfId="4775" xr:uid="{00000000-0005-0000-0000-0000740B0000}"/>
    <cellStyle name="Normal 22 5 3" xfId="2700" xr:uid="{00000000-0005-0000-0000-0000750B0000}"/>
    <cellStyle name="Normal 22 5 3 2" xfId="10867" xr:uid="{00000000-0005-0000-0000-0000760B0000}"/>
    <cellStyle name="Normal 22 5 3_5h_Finance" xfId="4777" xr:uid="{00000000-0005-0000-0000-0000770B0000}"/>
    <cellStyle name="Normal 22 5 4" xfId="8963" xr:uid="{00000000-0005-0000-0000-0000780B0000}"/>
    <cellStyle name="Normal 22 5 5" xfId="12986" xr:uid="{00000000-0005-0000-0000-0000790B0000}"/>
    <cellStyle name="Normal 22 5 6" xfId="14824" xr:uid="{00000000-0005-0000-0000-00007A0B0000}"/>
    <cellStyle name="Normal 22 5 7" xfId="16579" xr:uid="{00000000-0005-0000-0000-00007B0B0000}"/>
    <cellStyle name="Normal 22 5 8" xfId="18483" xr:uid="{00000000-0005-0000-0000-00007C0B0000}"/>
    <cellStyle name="Normal 22 5_5h_Finance" xfId="4774" xr:uid="{00000000-0005-0000-0000-00007D0B0000}"/>
    <cellStyle name="Normal 22 6" xfId="1061" xr:uid="{00000000-0005-0000-0000-00007E0B0000}"/>
    <cellStyle name="Normal 22 6 2" xfId="2972" xr:uid="{00000000-0005-0000-0000-00007F0B0000}"/>
    <cellStyle name="Normal 22 6 2 2" xfId="11139" xr:uid="{00000000-0005-0000-0000-0000800B0000}"/>
    <cellStyle name="Normal 22 6 2_5h_Finance" xfId="4779" xr:uid="{00000000-0005-0000-0000-0000810B0000}"/>
    <cellStyle name="Normal 22 6 3" xfId="9235" xr:uid="{00000000-0005-0000-0000-0000820B0000}"/>
    <cellStyle name="Normal 22 6 4" xfId="13258" xr:uid="{00000000-0005-0000-0000-0000830B0000}"/>
    <cellStyle name="Normal 22 6 5" xfId="15096" xr:uid="{00000000-0005-0000-0000-0000840B0000}"/>
    <cellStyle name="Normal 22 6 6" xfId="16851" xr:uid="{00000000-0005-0000-0000-0000850B0000}"/>
    <cellStyle name="Normal 22 6 7" xfId="18755" xr:uid="{00000000-0005-0000-0000-0000860B0000}"/>
    <cellStyle name="Normal 22 6_5h_Finance" xfId="4778" xr:uid="{00000000-0005-0000-0000-0000870B0000}"/>
    <cellStyle name="Normal 22 7" xfId="1884" xr:uid="{00000000-0005-0000-0000-0000880B0000}"/>
    <cellStyle name="Normal 22 7 2" xfId="3788" xr:uid="{00000000-0005-0000-0000-0000890B0000}"/>
    <cellStyle name="Normal 22 7 2 2" xfId="11955" xr:uid="{00000000-0005-0000-0000-00008A0B0000}"/>
    <cellStyle name="Normal 22 7 2_5h_Finance" xfId="4781" xr:uid="{00000000-0005-0000-0000-00008B0B0000}"/>
    <cellStyle name="Normal 22 7 3" xfId="10051" xr:uid="{00000000-0005-0000-0000-00008C0B0000}"/>
    <cellStyle name="Normal 22 7 4" xfId="14077" xr:uid="{00000000-0005-0000-0000-00008D0B0000}"/>
    <cellStyle name="Normal 22 7 5" xfId="15917" xr:uid="{00000000-0005-0000-0000-00008E0B0000}"/>
    <cellStyle name="Normal 22 7 6" xfId="17667" xr:uid="{00000000-0005-0000-0000-00008F0B0000}"/>
    <cellStyle name="Normal 22 7 7" xfId="19571" xr:uid="{00000000-0005-0000-0000-0000900B0000}"/>
    <cellStyle name="Normal 22 7_5h_Finance" xfId="4780" xr:uid="{00000000-0005-0000-0000-0000910B0000}"/>
    <cellStyle name="Normal 22 8" xfId="168" xr:uid="{00000000-0005-0000-0000-0000920B0000}"/>
    <cellStyle name="Normal 22 8 2" xfId="8419" xr:uid="{00000000-0005-0000-0000-0000930B0000}"/>
    <cellStyle name="Normal 22 8_5h_Finance" xfId="4782" xr:uid="{00000000-0005-0000-0000-0000940B0000}"/>
    <cellStyle name="Normal 22 9" xfId="2156" xr:uid="{00000000-0005-0000-0000-0000950B0000}"/>
    <cellStyle name="Normal 22 9 2" xfId="10323" xr:uid="{00000000-0005-0000-0000-0000960B0000}"/>
    <cellStyle name="Normal 22 9_5h_Finance" xfId="4783" xr:uid="{00000000-0005-0000-0000-0000970B0000}"/>
    <cellStyle name="Normal 22_5h_Finance" xfId="4724" xr:uid="{00000000-0005-0000-0000-0000980B0000}"/>
    <cellStyle name="Normal 23" xfId="21" xr:uid="{00000000-0005-0000-0000-0000990B0000}"/>
    <cellStyle name="Normal 23 10" xfId="4055" xr:uid="{00000000-0005-0000-0000-00009A0B0000}"/>
    <cellStyle name="Normal 23 10 2" xfId="12222" xr:uid="{00000000-0005-0000-0000-00009B0B0000}"/>
    <cellStyle name="Normal 23 10_5h_Finance" xfId="4785" xr:uid="{00000000-0005-0000-0000-00009C0B0000}"/>
    <cellStyle name="Normal 23 11" xfId="8278" xr:uid="{00000000-0005-0000-0000-00009D0B0000}"/>
    <cellStyle name="Normal 23 12" xfId="12368" xr:uid="{00000000-0005-0000-0000-00009E0B0000}"/>
    <cellStyle name="Normal 23 13" xfId="12639" xr:uid="{00000000-0005-0000-0000-00009F0B0000}"/>
    <cellStyle name="Normal 23 14" xfId="15358" xr:uid="{00000000-0005-0000-0000-0000A00B0000}"/>
    <cellStyle name="Normal 23 15" xfId="17934" xr:uid="{00000000-0005-0000-0000-0000A10B0000}"/>
    <cellStyle name="Normal 23 2" xfId="93" xr:uid="{00000000-0005-0000-0000-0000A20B0000}"/>
    <cellStyle name="Normal 23 2 10" xfId="8346" xr:uid="{00000000-0005-0000-0000-0000A30B0000}"/>
    <cellStyle name="Normal 23 2 11" xfId="12438" xr:uid="{00000000-0005-0000-0000-0000A40B0000}"/>
    <cellStyle name="Normal 23 2 12" xfId="18002" xr:uid="{00000000-0005-0000-0000-0000A50B0000}"/>
    <cellStyle name="Normal 23 2 2" xfId="367" xr:uid="{00000000-0005-0000-0000-0000A60B0000}"/>
    <cellStyle name="Normal 23 2 2 10" xfId="16234" xr:uid="{00000000-0005-0000-0000-0000A70B0000}"/>
    <cellStyle name="Normal 23 2 2 11" xfId="18138" xr:uid="{00000000-0005-0000-0000-0000A80B0000}"/>
    <cellStyle name="Normal 23 2 2 2" xfId="716" xr:uid="{00000000-0005-0000-0000-0000A90B0000}"/>
    <cellStyle name="Normal 23 2 2 2 2" xfId="1538" xr:uid="{00000000-0005-0000-0000-0000AA0B0000}"/>
    <cellStyle name="Normal 23 2 2 2 2 2" xfId="3443" xr:uid="{00000000-0005-0000-0000-0000AB0B0000}"/>
    <cellStyle name="Normal 23 2 2 2 2 2 2" xfId="11610" xr:uid="{00000000-0005-0000-0000-0000AC0B0000}"/>
    <cellStyle name="Normal 23 2 2 2 2 2_5h_Finance" xfId="4790" xr:uid="{00000000-0005-0000-0000-0000AD0B0000}"/>
    <cellStyle name="Normal 23 2 2 2 2 3" xfId="9706" xr:uid="{00000000-0005-0000-0000-0000AE0B0000}"/>
    <cellStyle name="Normal 23 2 2 2 2 4" xfId="13732" xr:uid="{00000000-0005-0000-0000-0000AF0B0000}"/>
    <cellStyle name="Normal 23 2 2 2 2 5" xfId="15571" xr:uid="{00000000-0005-0000-0000-0000B00B0000}"/>
    <cellStyle name="Normal 23 2 2 2 2 6" xfId="17322" xr:uid="{00000000-0005-0000-0000-0000B10B0000}"/>
    <cellStyle name="Normal 23 2 2 2 2 7" xfId="19226" xr:uid="{00000000-0005-0000-0000-0000B20B0000}"/>
    <cellStyle name="Normal 23 2 2 2 2_5h_Finance" xfId="4789" xr:uid="{00000000-0005-0000-0000-0000B30B0000}"/>
    <cellStyle name="Normal 23 2 2 2 3" xfId="2627" xr:uid="{00000000-0005-0000-0000-0000B40B0000}"/>
    <cellStyle name="Normal 23 2 2 2 3 2" xfId="10794" xr:uid="{00000000-0005-0000-0000-0000B50B0000}"/>
    <cellStyle name="Normal 23 2 2 2 3_5h_Finance" xfId="4791" xr:uid="{00000000-0005-0000-0000-0000B60B0000}"/>
    <cellStyle name="Normal 23 2 2 2 4" xfId="8890" xr:uid="{00000000-0005-0000-0000-0000B70B0000}"/>
    <cellStyle name="Normal 23 2 2 2 5" xfId="12913" xr:uid="{00000000-0005-0000-0000-0000B80B0000}"/>
    <cellStyle name="Normal 23 2 2 2 6" xfId="14751" xr:uid="{00000000-0005-0000-0000-0000B90B0000}"/>
    <cellStyle name="Normal 23 2 2 2 7" xfId="16506" xr:uid="{00000000-0005-0000-0000-0000BA0B0000}"/>
    <cellStyle name="Normal 23 2 2 2 8" xfId="18410" xr:uid="{00000000-0005-0000-0000-0000BB0B0000}"/>
    <cellStyle name="Normal 23 2 2 2_5h_Finance" xfId="4788" xr:uid="{00000000-0005-0000-0000-0000BC0B0000}"/>
    <cellStyle name="Normal 23 2 2 3" xfId="988" xr:uid="{00000000-0005-0000-0000-0000BD0B0000}"/>
    <cellStyle name="Normal 23 2 2 3 2" xfId="1810" xr:uid="{00000000-0005-0000-0000-0000BE0B0000}"/>
    <cellStyle name="Normal 23 2 2 3 2 2" xfId="3715" xr:uid="{00000000-0005-0000-0000-0000BF0B0000}"/>
    <cellStyle name="Normal 23 2 2 3 2 2 2" xfId="11882" xr:uid="{00000000-0005-0000-0000-0000C00B0000}"/>
    <cellStyle name="Normal 23 2 2 3 2 2_5h_Finance" xfId="4794" xr:uid="{00000000-0005-0000-0000-0000C10B0000}"/>
    <cellStyle name="Normal 23 2 2 3 2 3" xfId="9978" xr:uid="{00000000-0005-0000-0000-0000C20B0000}"/>
    <cellStyle name="Normal 23 2 2 3 2 4" xfId="14004" xr:uid="{00000000-0005-0000-0000-0000C30B0000}"/>
    <cellStyle name="Normal 23 2 2 3 2 5" xfId="15843" xr:uid="{00000000-0005-0000-0000-0000C40B0000}"/>
    <cellStyle name="Normal 23 2 2 3 2 6" xfId="17594" xr:uid="{00000000-0005-0000-0000-0000C50B0000}"/>
    <cellStyle name="Normal 23 2 2 3 2 7" xfId="19498" xr:uid="{00000000-0005-0000-0000-0000C60B0000}"/>
    <cellStyle name="Normal 23 2 2 3 2_5h_Finance" xfId="4793" xr:uid="{00000000-0005-0000-0000-0000C70B0000}"/>
    <cellStyle name="Normal 23 2 2 3 3" xfId="2899" xr:uid="{00000000-0005-0000-0000-0000C80B0000}"/>
    <cellStyle name="Normal 23 2 2 3 3 2" xfId="11066" xr:uid="{00000000-0005-0000-0000-0000C90B0000}"/>
    <cellStyle name="Normal 23 2 2 3 3_5h_Finance" xfId="4795" xr:uid="{00000000-0005-0000-0000-0000CA0B0000}"/>
    <cellStyle name="Normal 23 2 2 3 4" xfId="9162" xr:uid="{00000000-0005-0000-0000-0000CB0B0000}"/>
    <cellStyle name="Normal 23 2 2 3 5" xfId="13185" xr:uid="{00000000-0005-0000-0000-0000CC0B0000}"/>
    <cellStyle name="Normal 23 2 2 3 6" xfId="15023" xr:uid="{00000000-0005-0000-0000-0000CD0B0000}"/>
    <cellStyle name="Normal 23 2 2 3 7" xfId="16778" xr:uid="{00000000-0005-0000-0000-0000CE0B0000}"/>
    <cellStyle name="Normal 23 2 2 3 8" xfId="18682" xr:uid="{00000000-0005-0000-0000-0000CF0B0000}"/>
    <cellStyle name="Normal 23 2 2 3_5h_Finance" xfId="4792" xr:uid="{00000000-0005-0000-0000-0000D00B0000}"/>
    <cellStyle name="Normal 23 2 2 4" xfId="1260" xr:uid="{00000000-0005-0000-0000-0000D10B0000}"/>
    <cellStyle name="Normal 23 2 2 4 2" xfId="3171" xr:uid="{00000000-0005-0000-0000-0000D20B0000}"/>
    <cellStyle name="Normal 23 2 2 4 2 2" xfId="11338" xr:uid="{00000000-0005-0000-0000-0000D30B0000}"/>
    <cellStyle name="Normal 23 2 2 4 2_5h_Finance" xfId="4797" xr:uid="{00000000-0005-0000-0000-0000D40B0000}"/>
    <cellStyle name="Normal 23 2 2 4 3" xfId="9434" xr:uid="{00000000-0005-0000-0000-0000D50B0000}"/>
    <cellStyle name="Normal 23 2 2 4 4" xfId="13457" xr:uid="{00000000-0005-0000-0000-0000D60B0000}"/>
    <cellStyle name="Normal 23 2 2 4 5" xfId="15295" xr:uid="{00000000-0005-0000-0000-0000D70B0000}"/>
    <cellStyle name="Normal 23 2 2 4 6" xfId="17050" xr:uid="{00000000-0005-0000-0000-0000D80B0000}"/>
    <cellStyle name="Normal 23 2 2 4 7" xfId="18954" xr:uid="{00000000-0005-0000-0000-0000D90B0000}"/>
    <cellStyle name="Normal 23 2 2 4_5h_Finance" xfId="4796" xr:uid="{00000000-0005-0000-0000-0000DA0B0000}"/>
    <cellStyle name="Normal 23 2 2 5" xfId="2083" xr:uid="{00000000-0005-0000-0000-0000DB0B0000}"/>
    <cellStyle name="Normal 23 2 2 5 2" xfId="3987" xr:uid="{00000000-0005-0000-0000-0000DC0B0000}"/>
    <cellStyle name="Normal 23 2 2 5 2 2" xfId="12154" xr:uid="{00000000-0005-0000-0000-0000DD0B0000}"/>
    <cellStyle name="Normal 23 2 2 5 2_5h_Finance" xfId="4799" xr:uid="{00000000-0005-0000-0000-0000DE0B0000}"/>
    <cellStyle name="Normal 23 2 2 5 3" xfId="10250" xr:uid="{00000000-0005-0000-0000-0000DF0B0000}"/>
    <cellStyle name="Normal 23 2 2 5 4" xfId="14276" xr:uid="{00000000-0005-0000-0000-0000E00B0000}"/>
    <cellStyle name="Normal 23 2 2 5 5" xfId="16116" xr:uid="{00000000-0005-0000-0000-0000E10B0000}"/>
    <cellStyle name="Normal 23 2 2 5 6" xfId="17866" xr:uid="{00000000-0005-0000-0000-0000E20B0000}"/>
    <cellStyle name="Normal 23 2 2 5 7" xfId="19770" xr:uid="{00000000-0005-0000-0000-0000E30B0000}"/>
    <cellStyle name="Normal 23 2 2 5_5h_Finance" xfId="4798" xr:uid="{00000000-0005-0000-0000-0000E40B0000}"/>
    <cellStyle name="Normal 23 2 2 6" xfId="2355" xr:uid="{00000000-0005-0000-0000-0000E50B0000}"/>
    <cellStyle name="Normal 23 2 2 6 2" xfId="10522" xr:uid="{00000000-0005-0000-0000-0000E60B0000}"/>
    <cellStyle name="Normal 23 2 2 6_5h_Finance" xfId="4800" xr:uid="{00000000-0005-0000-0000-0000E70B0000}"/>
    <cellStyle name="Normal 23 2 2 7" xfId="8618" xr:uid="{00000000-0005-0000-0000-0000E80B0000}"/>
    <cellStyle name="Normal 23 2 2 8" xfId="12575" xr:uid="{00000000-0005-0000-0000-0000E90B0000}"/>
    <cellStyle name="Normal 23 2 2 9" xfId="14461" xr:uid="{00000000-0005-0000-0000-0000EA0B0000}"/>
    <cellStyle name="Normal 23 2 2_5h_Finance" xfId="4787" xr:uid="{00000000-0005-0000-0000-0000EB0B0000}"/>
    <cellStyle name="Normal 23 2 3" xfId="580" xr:uid="{00000000-0005-0000-0000-0000EC0B0000}"/>
    <cellStyle name="Normal 23 2 3 2" xfId="1402" xr:uid="{00000000-0005-0000-0000-0000ED0B0000}"/>
    <cellStyle name="Normal 23 2 3 2 2" xfId="3307" xr:uid="{00000000-0005-0000-0000-0000EE0B0000}"/>
    <cellStyle name="Normal 23 2 3 2 2 2" xfId="11474" xr:uid="{00000000-0005-0000-0000-0000EF0B0000}"/>
    <cellStyle name="Normal 23 2 3 2 2_5h_Finance" xfId="4803" xr:uid="{00000000-0005-0000-0000-0000F00B0000}"/>
    <cellStyle name="Normal 23 2 3 2 3" xfId="9570" xr:uid="{00000000-0005-0000-0000-0000F10B0000}"/>
    <cellStyle name="Normal 23 2 3 2 4" xfId="13596" xr:uid="{00000000-0005-0000-0000-0000F20B0000}"/>
    <cellStyle name="Normal 23 2 3 2 5" xfId="15435" xr:uid="{00000000-0005-0000-0000-0000F30B0000}"/>
    <cellStyle name="Normal 23 2 3 2 6" xfId="17186" xr:uid="{00000000-0005-0000-0000-0000F40B0000}"/>
    <cellStyle name="Normal 23 2 3 2 7" xfId="19090" xr:uid="{00000000-0005-0000-0000-0000F50B0000}"/>
    <cellStyle name="Normal 23 2 3 2_5h_Finance" xfId="4802" xr:uid="{00000000-0005-0000-0000-0000F60B0000}"/>
    <cellStyle name="Normal 23 2 3 3" xfId="2491" xr:uid="{00000000-0005-0000-0000-0000F70B0000}"/>
    <cellStyle name="Normal 23 2 3 3 2" xfId="10658" xr:uid="{00000000-0005-0000-0000-0000F80B0000}"/>
    <cellStyle name="Normal 23 2 3 3_5h_Finance" xfId="4804" xr:uid="{00000000-0005-0000-0000-0000F90B0000}"/>
    <cellStyle name="Normal 23 2 3 4" xfId="8754" xr:uid="{00000000-0005-0000-0000-0000FA0B0000}"/>
    <cellStyle name="Normal 23 2 3 5" xfId="12777" xr:uid="{00000000-0005-0000-0000-0000FB0B0000}"/>
    <cellStyle name="Normal 23 2 3 6" xfId="14615" xr:uid="{00000000-0005-0000-0000-0000FC0B0000}"/>
    <cellStyle name="Normal 23 2 3 7" xfId="16370" xr:uid="{00000000-0005-0000-0000-0000FD0B0000}"/>
    <cellStyle name="Normal 23 2 3 8" xfId="18274" xr:uid="{00000000-0005-0000-0000-0000FE0B0000}"/>
    <cellStyle name="Normal 23 2 3_5h_Finance" xfId="4801" xr:uid="{00000000-0005-0000-0000-0000FF0B0000}"/>
    <cellStyle name="Normal 23 2 4" xfId="852" xr:uid="{00000000-0005-0000-0000-0000000C0000}"/>
    <cellStyle name="Normal 23 2 4 2" xfId="1674" xr:uid="{00000000-0005-0000-0000-0000010C0000}"/>
    <cellStyle name="Normal 23 2 4 2 2" xfId="3579" xr:uid="{00000000-0005-0000-0000-0000020C0000}"/>
    <cellStyle name="Normal 23 2 4 2 2 2" xfId="11746" xr:uid="{00000000-0005-0000-0000-0000030C0000}"/>
    <cellStyle name="Normal 23 2 4 2 2_5h_Finance" xfId="4807" xr:uid="{00000000-0005-0000-0000-0000040C0000}"/>
    <cellStyle name="Normal 23 2 4 2 3" xfId="9842" xr:uid="{00000000-0005-0000-0000-0000050C0000}"/>
    <cellStyle name="Normal 23 2 4 2 4" xfId="13868" xr:uid="{00000000-0005-0000-0000-0000060C0000}"/>
    <cellStyle name="Normal 23 2 4 2 5" xfId="15707" xr:uid="{00000000-0005-0000-0000-0000070C0000}"/>
    <cellStyle name="Normal 23 2 4 2 6" xfId="17458" xr:uid="{00000000-0005-0000-0000-0000080C0000}"/>
    <cellStyle name="Normal 23 2 4 2 7" xfId="19362" xr:uid="{00000000-0005-0000-0000-0000090C0000}"/>
    <cellStyle name="Normal 23 2 4 2_5h_Finance" xfId="4806" xr:uid="{00000000-0005-0000-0000-00000A0C0000}"/>
    <cellStyle name="Normal 23 2 4 3" xfId="2763" xr:uid="{00000000-0005-0000-0000-00000B0C0000}"/>
    <cellStyle name="Normal 23 2 4 3 2" xfId="10930" xr:uid="{00000000-0005-0000-0000-00000C0C0000}"/>
    <cellStyle name="Normal 23 2 4 3_5h_Finance" xfId="4808" xr:uid="{00000000-0005-0000-0000-00000D0C0000}"/>
    <cellStyle name="Normal 23 2 4 4" xfId="9026" xr:uid="{00000000-0005-0000-0000-00000E0C0000}"/>
    <cellStyle name="Normal 23 2 4 5" xfId="13049" xr:uid="{00000000-0005-0000-0000-00000F0C0000}"/>
    <cellStyle name="Normal 23 2 4 6" xfId="14887" xr:uid="{00000000-0005-0000-0000-0000100C0000}"/>
    <cellStyle name="Normal 23 2 4 7" xfId="16642" xr:uid="{00000000-0005-0000-0000-0000110C0000}"/>
    <cellStyle name="Normal 23 2 4 8" xfId="18546" xr:uid="{00000000-0005-0000-0000-0000120C0000}"/>
    <cellStyle name="Normal 23 2 4_5h_Finance" xfId="4805" xr:uid="{00000000-0005-0000-0000-0000130C0000}"/>
    <cellStyle name="Normal 23 2 5" xfId="1124" xr:uid="{00000000-0005-0000-0000-0000140C0000}"/>
    <cellStyle name="Normal 23 2 5 2" xfId="3035" xr:uid="{00000000-0005-0000-0000-0000150C0000}"/>
    <cellStyle name="Normal 23 2 5 2 2" xfId="11202" xr:uid="{00000000-0005-0000-0000-0000160C0000}"/>
    <cellStyle name="Normal 23 2 5 2_5h_Finance" xfId="4810" xr:uid="{00000000-0005-0000-0000-0000170C0000}"/>
    <cellStyle name="Normal 23 2 5 3" xfId="9298" xr:uid="{00000000-0005-0000-0000-0000180C0000}"/>
    <cellStyle name="Normal 23 2 5 4" xfId="13321" xr:uid="{00000000-0005-0000-0000-0000190C0000}"/>
    <cellStyle name="Normal 23 2 5 5" xfId="15159" xr:uid="{00000000-0005-0000-0000-00001A0C0000}"/>
    <cellStyle name="Normal 23 2 5 6" xfId="16914" xr:uid="{00000000-0005-0000-0000-00001B0C0000}"/>
    <cellStyle name="Normal 23 2 5 7" xfId="18818" xr:uid="{00000000-0005-0000-0000-00001C0C0000}"/>
    <cellStyle name="Normal 23 2 5_5h_Finance" xfId="4809" xr:uid="{00000000-0005-0000-0000-00001D0C0000}"/>
    <cellStyle name="Normal 23 2 6" xfId="1947" xr:uid="{00000000-0005-0000-0000-00001E0C0000}"/>
    <cellStyle name="Normal 23 2 6 2" xfId="3851" xr:uid="{00000000-0005-0000-0000-00001F0C0000}"/>
    <cellStyle name="Normal 23 2 6 2 2" xfId="12018" xr:uid="{00000000-0005-0000-0000-0000200C0000}"/>
    <cellStyle name="Normal 23 2 6 2_5h_Finance" xfId="4812" xr:uid="{00000000-0005-0000-0000-0000210C0000}"/>
    <cellStyle name="Normal 23 2 6 3" xfId="10114" xr:uid="{00000000-0005-0000-0000-0000220C0000}"/>
    <cellStyle name="Normal 23 2 6 4" xfId="14140" xr:uid="{00000000-0005-0000-0000-0000230C0000}"/>
    <cellStyle name="Normal 23 2 6 5" xfId="15980" xr:uid="{00000000-0005-0000-0000-0000240C0000}"/>
    <cellStyle name="Normal 23 2 6 6" xfId="17730" xr:uid="{00000000-0005-0000-0000-0000250C0000}"/>
    <cellStyle name="Normal 23 2 6 7" xfId="19634" xr:uid="{00000000-0005-0000-0000-0000260C0000}"/>
    <cellStyle name="Normal 23 2 6_5h_Finance" xfId="4811" xr:uid="{00000000-0005-0000-0000-0000270C0000}"/>
    <cellStyle name="Normal 23 2 7" xfId="231" xr:uid="{00000000-0005-0000-0000-0000280C0000}"/>
    <cellStyle name="Normal 23 2 7 2" xfId="8482" xr:uid="{00000000-0005-0000-0000-0000290C0000}"/>
    <cellStyle name="Normal 23 2 7_5h_Finance" xfId="4813" xr:uid="{00000000-0005-0000-0000-00002A0C0000}"/>
    <cellStyle name="Normal 23 2 8" xfId="2219" xr:uid="{00000000-0005-0000-0000-00002B0C0000}"/>
    <cellStyle name="Normal 23 2 8 2" xfId="10386" xr:uid="{00000000-0005-0000-0000-00002C0C0000}"/>
    <cellStyle name="Normal 23 2 8_5h_Finance" xfId="4814" xr:uid="{00000000-0005-0000-0000-00002D0C0000}"/>
    <cellStyle name="Normal 23 2 9" xfId="4123" xr:uid="{00000000-0005-0000-0000-00002E0C0000}"/>
    <cellStyle name="Normal 23 2 9 2" xfId="12290" xr:uid="{00000000-0005-0000-0000-00002F0C0000}"/>
    <cellStyle name="Normal 23 2 9_5h_Finance" xfId="4815" xr:uid="{00000000-0005-0000-0000-0000300C0000}"/>
    <cellStyle name="Normal 23 2_5h_Finance" xfId="4786" xr:uid="{00000000-0005-0000-0000-0000310C0000}"/>
    <cellStyle name="Normal 23 3" xfId="299" xr:uid="{00000000-0005-0000-0000-0000320C0000}"/>
    <cellStyle name="Normal 23 3 10" xfId="14533" xr:uid="{00000000-0005-0000-0000-0000330C0000}"/>
    <cellStyle name="Normal 23 3 11" xfId="18070" xr:uid="{00000000-0005-0000-0000-0000340C0000}"/>
    <cellStyle name="Normal 23 3 2" xfId="648" xr:uid="{00000000-0005-0000-0000-0000350C0000}"/>
    <cellStyle name="Normal 23 3 2 2" xfId="1470" xr:uid="{00000000-0005-0000-0000-0000360C0000}"/>
    <cellStyle name="Normal 23 3 2 2 2" xfId="3375" xr:uid="{00000000-0005-0000-0000-0000370C0000}"/>
    <cellStyle name="Normal 23 3 2 2 2 2" xfId="11542" xr:uid="{00000000-0005-0000-0000-0000380C0000}"/>
    <cellStyle name="Normal 23 3 2 2 2_5h_Finance" xfId="4819" xr:uid="{00000000-0005-0000-0000-0000390C0000}"/>
    <cellStyle name="Normal 23 3 2 2 3" xfId="9638" xr:uid="{00000000-0005-0000-0000-00003A0C0000}"/>
    <cellStyle name="Normal 23 3 2 2 4" xfId="13664" xr:uid="{00000000-0005-0000-0000-00003B0C0000}"/>
    <cellStyle name="Normal 23 3 2 2 5" xfId="15503" xr:uid="{00000000-0005-0000-0000-00003C0C0000}"/>
    <cellStyle name="Normal 23 3 2 2 6" xfId="17254" xr:uid="{00000000-0005-0000-0000-00003D0C0000}"/>
    <cellStyle name="Normal 23 3 2 2 7" xfId="19158" xr:uid="{00000000-0005-0000-0000-00003E0C0000}"/>
    <cellStyle name="Normal 23 3 2 2_5h_Finance" xfId="4818" xr:uid="{00000000-0005-0000-0000-00003F0C0000}"/>
    <cellStyle name="Normal 23 3 2 3" xfId="2559" xr:uid="{00000000-0005-0000-0000-0000400C0000}"/>
    <cellStyle name="Normal 23 3 2 3 2" xfId="10726" xr:uid="{00000000-0005-0000-0000-0000410C0000}"/>
    <cellStyle name="Normal 23 3 2 3_5h_Finance" xfId="4820" xr:uid="{00000000-0005-0000-0000-0000420C0000}"/>
    <cellStyle name="Normal 23 3 2 4" xfId="8822" xr:uid="{00000000-0005-0000-0000-0000430C0000}"/>
    <cellStyle name="Normal 23 3 2 5" xfId="12845" xr:uid="{00000000-0005-0000-0000-0000440C0000}"/>
    <cellStyle name="Normal 23 3 2 6" xfId="14683" xr:uid="{00000000-0005-0000-0000-0000450C0000}"/>
    <cellStyle name="Normal 23 3 2 7" xfId="16438" xr:uid="{00000000-0005-0000-0000-0000460C0000}"/>
    <cellStyle name="Normal 23 3 2 8" xfId="18342" xr:uid="{00000000-0005-0000-0000-0000470C0000}"/>
    <cellStyle name="Normal 23 3 2_5h_Finance" xfId="4817" xr:uid="{00000000-0005-0000-0000-0000480C0000}"/>
    <cellStyle name="Normal 23 3 3" xfId="920" xr:uid="{00000000-0005-0000-0000-0000490C0000}"/>
    <cellStyle name="Normal 23 3 3 2" xfId="1742" xr:uid="{00000000-0005-0000-0000-00004A0C0000}"/>
    <cellStyle name="Normal 23 3 3 2 2" xfId="3647" xr:uid="{00000000-0005-0000-0000-00004B0C0000}"/>
    <cellStyle name="Normal 23 3 3 2 2 2" xfId="11814" xr:uid="{00000000-0005-0000-0000-00004C0C0000}"/>
    <cellStyle name="Normal 23 3 3 2 2_5h_Finance" xfId="4823" xr:uid="{00000000-0005-0000-0000-00004D0C0000}"/>
    <cellStyle name="Normal 23 3 3 2 3" xfId="9910" xr:uid="{00000000-0005-0000-0000-00004E0C0000}"/>
    <cellStyle name="Normal 23 3 3 2 4" xfId="13936" xr:uid="{00000000-0005-0000-0000-00004F0C0000}"/>
    <cellStyle name="Normal 23 3 3 2 5" xfId="15775" xr:uid="{00000000-0005-0000-0000-0000500C0000}"/>
    <cellStyle name="Normal 23 3 3 2 6" xfId="17526" xr:uid="{00000000-0005-0000-0000-0000510C0000}"/>
    <cellStyle name="Normal 23 3 3 2 7" xfId="19430" xr:uid="{00000000-0005-0000-0000-0000520C0000}"/>
    <cellStyle name="Normal 23 3 3 2_5h_Finance" xfId="4822" xr:uid="{00000000-0005-0000-0000-0000530C0000}"/>
    <cellStyle name="Normal 23 3 3 3" xfId="2831" xr:uid="{00000000-0005-0000-0000-0000540C0000}"/>
    <cellStyle name="Normal 23 3 3 3 2" xfId="10998" xr:uid="{00000000-0005-0000-0000-0000550C0000}"/>
    <cellStyle name="Normal 23 3 3 3_5h_Finance" xfId="4824" xr:uid="{00000000-0005-0000-0000-0000560C0000}"/>
    <cellStyle name="Normal 23 3 3 4" xfId="9094" xr:uid="{00000000-0005-0000-0000-0000570C0000}"/>
    <cellStyle name="Normal 23 3 3 5" xfId="13117" xr:uid="{00000000-0005-0000-0000-0000580C0000}"/>
    <cellStyle name="Normal 23 3 3 6" xfId="14955" xr:uid="{00000000-0005-0000-0000-0000590C0000}"/>
    <cellStyle name="Normal 23 3 3 7" xfId="16710" xr:uid="{00000000-0005-0000-0000-00005A0C0000}"/>
    <cellStyle name="Normal 23 3 3 8" xfId="18614" xr:uid="{00000000-0005-0000-0000-00005B0C0000}"/>
    <cellStyle name="Normal 23 3 3_5h_Finance" xfId="4821" xr:uid="{00000000-0005-0000-0000-00005C0C0000}"/>
    <cellStyle name="Normal 23 3 4" xfId="1192" xr:uid="{00000000-0005-0000-0000-00005D0C0000}"/>
    <cellStyle name="Normal 23 3 4 2" xfId="3103" xr:uid="{00000000-0005-0000-0000-00005E0C0000}"/>
    <cellStyle name="Normal 23 3 4 2 2" xfId="11270" xr:uid="{00000000-0005-0000-0000-00005F0C0000}"/>
    <cellStyle name="Normal 23 3 4 2_5h_Finance" xfId="4826" xr:uid="{00000000-0005-0000-0000-0000600C0000}"/>
    <cellStyle name="Normal 23 3 4 3" xfId="9366" xr:uid="{00000000-0005-0000-0000-0000610C0000}"/>
    <cellStyle name="Normal 23 3 4 4" xfId="13389" xr:uid="{00000000-0005-0000-0000-0000620C0000}"/>
    <cellStyle name="Normal 23 3 4 5" xfId="15227" xr:uid="{00000000-0005-0000-0000-0000630C0000}"/>
    <cellStyle name="Normal 23 3 4 6" xfId="16982" xr:uid="{00000000-0005-0000-0000-0000640C0000}"/>
    <cellStyle name="Normal 23 3 4 7" xfId="18886" xr:uid="{00000000-0005-0000-0000-0000650C0000}"/>
    <cellStyle name="Normal 23 3 4_5h_Finance" xfId="4825" xr:uid="{00000000-0005-0000-0000-0000660C0000}"/>
    <cellStyle name="Normal 23 3 5" xfId="2015" xr:uid="{00000000-0005-0000-0000-0000670C0000}"/>
    <cellStyle name="Normal 23 3 5 2" xfId="3919" xr:uid="{00000000-0005-0000-0000-0000680C0000}"/>
    <cellStyle name="Normal 23 3 5 2 2" xfId="12086" xr:uid="{00000000-0005-0000-0000-0000690C0000}"/>
    <cellStyle name="Normal 23 3 5 2_5h_Finance" xfId="4828" xr:uid="{00000000-0005-0000-0000-00006A0C0000}"/>
    <cellStyle name="Normal 23 3 5 3" xfId="10182" xr:uid="{00000000-0005-0000-0000-00006B0C0000}"/>
    <cellStyle name="Normal 23 3 5 4" xfId="14208" xr:uid="{00000000-0005-0000-0000-00006C0C0000}"/>
    <cellStyle name="Normal 23 3 5 5" xfId="16048" xr:uid="{00000000-0005-0000-0000-00006D0C0000}"/>
    <cellStyle name="Normal 23 3 5 6" xfId="17798" xr:uid="{00000000-0005-0000-0000-00006E0C0000}"/>
    <cellStyle name="Normal 23 3 5 7" xfId="19702" xr:uid="{00000000-0005-0000-0000-00006F0C0000}"/>
    <cellStyle name="Normal 23 3 5_5h_Finance" xfId="4827" xr:uid="{00000000-0005-0000-0000-0000700C0000}"/>
    <cellStyle name="Normal 23 3 6" xfId="2287" xr:uid="{00000000-0005-0000-0000-0000710C0000}"/>
    <cellStyle name="Normal 23 3 6 2" xfId="10454" xr:uid="{00000000-0005-0000-0000-0000720C0000}"/>
    <cellStyle name="Normal 23 3 6_5h_Finance" xfId="4829" xr:uid="{00000000-0005-0000-0000-0000730C0000}"/>
    <cellStyle name="Normal 23 3 7" xfId="8550" xr:uid="{00000000-0005-0000-0000-0000740C0000}"/>
    <cellStyle name="Normal 23 3 8" xfId="12507" xr:uid="{00000000-0005-0000-0000-0000750C0000}"/>
    <cellStyle name="Normal 23 3 9" xfId="14393" xr:uid="{00000000-0005-0000-0000-0000760C0000}"/>
    <cellStyle name="Normal 23 3_5h_Finance" xfId="4816" xr:uid="{00000000-0005-0000-0000-0000770C0000}"/>
    <cellStyle name="Normal 23 4" xfId="512" xr:uid="{00000000-0005-0000-0000-0000780C0000}"/>
    <cellStyle name="Normal 23 4 2" xfId="1334" xr:uid="{00000000-0005-0000-0000-0000790C0000}"/>
    <cellStyle name="Normal 23 4 2 2" xfId="3239" xr:uid="{00000000-0005-0000-0000-00007A0C0000}"/>
    <cellStyle name="Normal 23 4 2 2 2" xfId="11406" xr:uid="{00000000-0005-0000-0000-00007B0C0000}"/>
    <cellStyle name="Normal 23 4 2 2_5h_Finance" xfId="4832" xr:uid="{00000000-0005-0000-0000-00007C0C0000}"/>
    <cellStyle name="Normal 23 4 2 3" xfId="9502" xr:uid="{00000000-0005-0000-0000-00007D0C0000}"/>
    <cellStyle name="Normal 23 4 2 4" xfId="13528" xr:uid="{00000000-0005-0000-0000-00007E0C0000}"/>
    <cellStyle name="Normal 23 4 2 5" xfId="15367" xr:uid="{00000000-0005-0000-0000-00007F0C0000}"/>
    <cellStyle name="Normal 23 4 2 6" xfId="17118" xr:uid="{00000000-0005-0000-0000-0000800C0000}"/>
    <cellStyle name="Normal 23 4 2 7" xfId="19022" xr:uid="{00000000-0005-0000-0000-0000810C0000}"/>
    <cellStyle name="Normal 23 4 2_5h_Finance" xfId="4831" xr:uid="{00000000-0005-0000-0000-0000820C0000}"/>
    <cellStyle name="Normal 23 4 3" xfId="2423" xr:uid="{00000000-0005-0000-0000-0000830C0000}"/>
    <cellStyle name="Normal 23 4 3 2" xfId="10590" xr:uid="{00000000-0005-0000-0000-0000840C0000}"/>
    <cellStyle name="Normal 23 4 3_5h_Finance" xfId="4833" xr:uid="{00000000-0005-0000-0000-0000850C0000}"/>
    <cellStyle name="Normal 23 4 4" xfId="8686" xr:uid="{00000000-0005-0000-0000-0000860C0000}"/>
    <cellStyle name="Normal 23 4 5" xfId="12709" xr:uid="{00000000-0005-0000-0000-0000870C0000}"/>
    <cellStyle name="Normal 23 4 6" xfId="14547" xr:uid="{00000000-0005-0000-0000-0000880C0000}"/>
    <cellStyle name="Normal 23 4 7" xfId="16302" xr:uid="{00000000-0005-0000-0000-0000890C0000}"/>
    <cellStyle name="Normal 23 4 8" xfId="18206" xr:uid="{00000000-0005-0000-0000-00008A0C0000}"/>
    <cellStyle name="Normal 23 4_5h_Finance" xfId="4830" xr:uid="{00000000-0005-0000-0000-00008B0C0000}"/>
    <cellStyle name="Normal 23 5" xfId="784" xr:uid="{00000000-0005-0000-0000-00008C0C0000}"/>
    <cellStyle name="Normal 23 5 2" xfId="1606" xr:uid="{00000000-0005-0000-0000-00008D0C0000}"/>
    <cellStyle name="Normal 23 5 2 2" xfId="3511" xr:uid="{00000000-0005-0000-0000-00008E0C0000}"/>
    <cellStyle name="Normal 23 5 2 2 2" xfId="11678" xr:uid="{00000000-0005-0000-0000-00008F0C0000}"/>
    <cellStyle name="Normal 23 5 2 2_5h_Finance" xfId="4836" xr:uid="{00000000-0005-0000-0000-0000900C0000}"/>
    <cellStyle name="Normal 23 5 2 3" xfId="9774" xr:uid="{00000000-0005-0000-0000-0000910C0000}"/>
    <cellStyle name="Normal 23 5 2 4" xfId="13800" xr:uid="{00000000-0005-0000-0000-0000920C0000}"/>
    <cellStyle name="Normal 23 5 2 5" xfId="15639" xr:uid="{00000000-0005-0000-0000-0000930C0000}"/>
    <cellStyle name="Normal 23 5 2 6" xfId="17390" xr:uid="{00000000-0005-0000-0000-0000940C0000}"/>
    <cellStyle name="Normal 23 5 2 7" xfId="19294" xr:uid="{00000000-0005-0000-0000-0000950C0000}"/>
    <cellStyle name="Normal 23 5 2_5h_Finance" xfId="4835" xr:uid="{00000000-0005-0000-0000-0000960C0000}"/>
    <cellStyle name="Normal 23 5 3" xfId="2695" xr:uid="{00000000-0005-0000-0000-0000970C0000}"/>
    <cellStyle name="Normal 23 5 3 2" xfId="10862" xr:uid="{00000000-0005-0000-0000-0000980C0000}"/>
    <cellStyle name="Normal 23 5 3_5h_Finance" xfId="4837" xr:uid="{00000000-0005-0000-0000-0000990C0000}"/>
    <cellStyle name="Normal 23 5 4" xfId="8958" xr:uid="{00000000-0005-0000-0000-00009A0C0000}"/>
    <cellStyle name="Normal 23 5 5" xfId="12981" xr:uid="{00000000-0005-0000-0000-00009B0C0000}"/>
    <cellStyle name="Normal 23 5 6" xfId="14819" xr:uid="{00000000-0005-0000-0000-00009C0C0000}"/>
    <cellStyle name="Normal 23 5 7" xfId="16574" xr:uid="{00000000-0005-0000-0000-00009D0C0000}"/>
    <cellStyle name="Normal 23 5 8" xfId="18478" xr:uid="{00000000-0005-0000-0000-00009E0C0000}"/>
    <cellStyle name="Normal 23 5_5h_Finance" xfId="4834" xr:uid="{00000000-0005-0000-0000-00009F0C0000}"/>
    <cellStyle name="Normal 23 6" xfId="1056" xr:uid="{00000000-0005-0000-0000-0000A00C0000}"/>
    <cellStyle name="Normal 23 6 2" xfId="2967" xr:uid="{00000000-0005-0000-0000-0000A10C0000}"/>
    <cellStyle name="Normal 23 6 2 2" xfId="11134" xr:uid="{00000000-0005-0000-0000-0000A20C0000}"/>
    <cellStyle name="Normal 23 6 2_5h_Finance" xfId="4839" xr:uid="{00000000-0005-0000-0000-0000A30C0000}"/>
    <cellStyle name="Normal 23 6 3" xfId="9230" xr:uid="{00000000-0005-0000-0000-0000A40C0000}"/>
    <cellStyle name="Normal 23 6 4" xfId="13253" xr:uid="{00000000-0005-0000-0000-0000A50C0000}"/>
    <cellStyle name="Normal 23 6 5" xfId="15091" xr:uid="{00000000-0005-0000-0000-0000A60C0000}"/>
    <cellStyle name="Normal 23 6 6" xfId="16846" xr:uid="{00000000-0005-0000-0000-0000A70C0000}"/>
    <cellStyle name="Normal 23 6 7" xfId="18750" xr:uid="{00000000-0005-0000-0000-0000A80C0000}"/>
    <cellStyle name="Normal 23 6_5h_Finance" xfId="4838" xr:uid="{00000000-0005-0000-0000-0000A90C0000}"/>
    <cellStyle name="Normal 23 7" xfId="1879" xr:uid="{00000000-0005-0000-0000-0000AA0C0000}"/>
    <cellStyle name="Normal 23 7 2" xfId="3783" xr:uid="{00000000-0005-0000-0000-0000AB0C0000}"/>
    <cellStyle name="Normal 23 7 2 2" xfId="11950" xr:uid="{00000000-0005-0000-0000-0000AC0C0000}"/>
    <cellStyle name="Normal 23 7 2_5h_Finance" xfId="4841" xr:uid="{00000000-0005-0000-0000-0000AD0C0000}"/>
    <cellStyle name="Normal 23 7 3" xfId="10046" xr:uid="{00000000-0005-0000-0000-0000AE0C0000}"/>
    <cellStyle name="Normal 23 7 4" xfId="14072" xr:uid="{00000000-0005-0000-0000-0000AF0C0000}"/>
    <cellStyle name="Normal 23 7 5" xfId="15912" xr:uid="{00000000-0005-0000-0000-0000B00C0000}"/>
    <cellStyle name="Normal 23 7 6" xfId="17662" xr:uid="{00000000-0005-0000-0000-0000B10C0000}"/>
    <cellStyle name="Normal 23 7 7" xfId="19566" xr:uid="{00000000-0005-0000-0000-0000B20C0000}"/>
    <cellStyle name="Normal 23 7_5h_Finance" xfId="4840" xr:uid="{00000000-0005-0000-0000-0000B30C0000}"/>
    <cellStyle name="Normal 23 8" xfId="163" xr:uid="{00000000-0005-0000-0000-0000B40C0000}"/>
    <cellStyle name="Normal 23 8 2" xfId="8414" xr:uid="{00000000-0005-0000-0000-0000B50C0000}"/>
    <cellStyle name="Normal 23 8_5h_Finance" xfId="4842" xr:uid="{00000000-0005-0000-0000-0000B60C0000}"/>
    <cellStyle name="Normal 23 9" xfId="2151" xr:uid="{00000000-0005-0000-0000-0000B70C0000}"/>
    <cellStyle name="Normal 23 9 2" xfId="10318" xr:uid="{00000000-0005-0000-0000-0000B80C0000}"/>
    <cellStyle name="Normal 23 9_5h_Finance" xfId="4843" xr:uid="{00000000-0005-0000-0000-0000B90C0000}"/>
    <cellStyle name="Normal 23_5h_Finance" xfId="4784" xr:uid="{00000000-0005-0000-0000-0000BA0C0000}"/>
    <cellStyle name="Normal 24" xfId="30" xr:uid="{00000000-0005-0000-0000-0000BB0C0000}"/>
    <cellStyle name="Normal 24 10" xfId="4061" xr:uid="{00000000-0005-0000-0000-0000BC0C0000}"/>
    <cellStyle name="Normal 24 10 2" xfId="12228" xr:uid="{00000000-0005-0000-0000-0000BD0C0000}"/>
    <cellStyle name="Normal 24 10_5h_Finance" xfId="4845" xr:uid="{00000000-0005-0000-0000-0000BE0C0000}"/>
    <cellStyle name="Normal 24 11" xfId="8284" xr:uid="{00000000-0005-0000-0000-0000BF0C0000}"/>
    <cellStyle name="Normal 24 12" xfId="12376" xr:uid="{00000000-0005-0000-0000-0000C00C0000}"/>
    <cellStyle name="Normal 24 13" xfId="12357" xr:uid="{00000000-0005-0000-0000-0000C10C0000}"/>
    <cellStyle name="Normal 24 14" xfId="12646" xr:uid="{00000000-0005-0000-0000-0000C20C0000}"/>
    <cellStyle name="Normal 24 15" xfId="17940" xr:uid="{00000000-0005-0000-0000-0000C30C0000}"/>
    <cellStyle name="Normal 24 2" xfId="99" xr:uid="{00000000-0005-0000-0000-0000C40C0000}"/>
    <cellStyle name="Normal 24 2 10" xfId="8352" xr:uid="{00000000-0005-0000-0000-0000C50C0000}"/>
    <cellStyle name="Normal 24 2 11" xfId="12444" xr:uid="{00000000-0005-0000-0000-0000C60C0000}"/>
    <cellStyle name="Normal 24 2 12" xfId="18008" xr:uid="{00000000-0005-0000-0000-0000C70C0000}"/>
    <cellStyle name="Normal 24 2 2" xfId="373" xr:uid="{00000000-0005-0000-0000-0000C80C0000}"/>
    <cellStyle name="Normal 24 2 2 10" xfId="16240" xr:uid="{00000000-0005-0000-0000-0000C90C0000}"/>
    <cellStyle name="Normal 24 2 2 11" xfId="18144" xr:uid="{00000000-0005-0000-0000-0000CA0C0000}"/>
    <cellStyle name="Normal 24 2 2 2" xfId="722" xr:uid="{00000000-0005-0000-0000-0000CB0C0000}"/>
    <cellStyle name="Normal 24 2 2 2 2" xfId="1544" xr:uid="{00000000-0005-0000-0000-0000CC0C0000}"/>
    <cellStyle name="Normal 24 2 2 2 2 2" xfId="3449" xr:uid="{00000000-0005-0000-0000-0000CD0C0000}"/>
    <cellStyle name="Normal 24 2 2 2 2 2 2" xfId="11616" xr:uid="{00000000-0005-0000-0000-0000CE0C0000}"/>
    <cellStyle name="Normal 24 2 2 2 2 2_5h_Finance" xfId="4850" xr:uid="{00000000-0005-0000-0000-0000CF0C0000}"/>
    <cellStyle name="Normal 24 2 2 2 2 3" xfId="9712" xr:uid="{00000000-0005-0000-0000-0000D00C0000}"/>
    <cellStyle name="Normal 24 2 2 2 2 4" xfId="13738" xr:uid="{00000000-0005-0000-0000-0000D10C0000}"/>
    <cellStyle name="Normal 24 2 2 2 2 5" xfId="15577" xr:uid="{00000000-0005-0000-0000-0000D20C0000}"/>
    <cellStyle name="Normal 24 2 2 2 2 6" xfId="17328" xr:uid="{00000000-0005-0000-0000-0000D30C0000}"/>
    <cellStyle name="Normal 24 2 2 2 2 7" xfId="19232" xr:uid="{00000000-0005-0000-0000-0000D40C0000}"/>
    <cellStyle name="Normal 24 2 2 2 2_5h_Finance" xfId="4849" xr:uid="{00000000-0005-0000-0000-0000D50C0000}"/>
    <cellStyle name="Normal 24 2 2 2 3" xfId="2633" xr:uid="{00000000-0005-0000-0000-0000D60C0000}"/>
    <cellStyle name="Normal 24 2 2 2 3 2" xfId="10800" xr:uid="{00000000-0005-0000-0000-0000D70C0000}"/>
    <cellStyle name="Normal 24 2 2 2 3_5h_Finance" xfId="4851" xr:uid="{00000000-0005-0000-0000-0000D80C0000}"/>
    <cellStyle name="Normal 24 2 2 2 4" xfId="8896" xr:uid="{00000000-0005-0000-0000-0000D90C0000}"/>
    <cellStyle name="Normal 24 2 2 2 5" xfId="12919" xr:uid="{00000000-0005-0000-0000-0000DA0C0000}"/>
    <cellStyle name="Normal 24 2 2 2 6" xfId="14757" xr:uid="{00000000-0005-0000-0000-0000DB0C0000}"/>
    <cellStyle name="Normal 24 2 2 2 7" xfId="16512" xr:uid="{00000000-0005-0000-0000-0000DC0C0000}"/>
    <cellStyle name="Normal 24 2 2 2 8" xfId="18416" xr:uid="{00000000-0005-0000-0000-0000DD0C0000}"/>
    <cellStyle name="Normal 24 2 2 2_5h_Finance" xfId="4848" xr:uid="{00000000-0005-0000-0000-0000DE0C0000}"/>
    <cellStyle name="Normal 24 2 2 3" xfId="994" xr:uid="{00000000-0005-0000-0000-0000DF0C0000}"/>
    <cellStyle name="Normal 24 2 2 3 2" xfId="1816" xr:uid="{00000000-0005-0000-0000-0000E00C0000}"/>
    <cellStyle name="Normal 24 2 2 3 2 2" xfId="3721" xr:uid="{00000000-0005-0000-0000-0000E10C0000}"/>
    <cellStyle name="Normal 24 2 2 3 2 2 2" xfId="11888" xr:uid="{00000000-0005-0000-0000-0000E20C0000}"/>
    <cellStyle name="Normal 24 2 2 3 2 2_5h_Finance" xfId="4854" xr:uid="{00000000-0005-0000-0000-0000E30C0000}"/>
    <cellStyle name="Normal 24 2 2 3 2 3" xfId="9984" xr:uid="{00000000-0005-0000-0000-0000E40C0000}"/>
    <cellStyle name="Normal 24 2 2 3 2 4" xfId="14010" xr:uid="{00000000-0005-0000-0000-0000E50C0000}"/>
    <cellStyle name="Normal 24 2 2 3 2 5" xfId="15849" xr:uid="{00000000-0005-0000-0000-0000E60C0000}"/>
    <cellStyle name="Normal 24 2 2 3 2 6" xfId="17600" xr:uid="{00000000-0005-0000-0000-0000E70C0000}"/>
    <cellStyle name="Normal 24 2 2 3 2 7" xfId="19504" xr:uid="{00000000-0005-0000-0000-0000E80C0000}"/>
    <cellStyle name="Normal 24 2 2 3 2_5h_Finance" xfId="4853" xr:uid="{00000000-0005-0000-0000-0000E90C0000}"/>
    <cellStyle name="Normal 24 2 2 3 3" xfId="2905" xr:uid="{00000000-0005-0000-0000-0000EA0C0000}"/>
    <cellStyle name="Normal 24 2 2 3 3 2" xfId="11072" xr:uid="{00000000-0005-0000-0000-0000EB0C0000}"/>
    <cellStyle name="Normal 24 2 2 3 3_5h_Finance" xfId="4855" xr:uid="{00000000-0005-0000-0000-0000EC0C0000}"/>
    <cellStyle name="Normal 24 2 2 3 4" xfId="9168" xr:uid="{00000000-0005-0000-0000-0000ED0C0000}"/>
    <cellStyle name="Normal 24 2 2 3 5" xfId="13191" xr:uid="{00000000-0005-0000-0000-0000EE0C0000}"/>
    <cellStyle name="Normal 24 2 2 3 6" xfId="15029" xr:uid="{00000000-0005-0000-0000-0000EF0C0000}"/>
    <cellStyle name="Normal 24 2 2 3 7" xfId="16784" xr:uid="{00000000-0005-0000-0000-0000F00C0000}"/>
    <cellStyle name="Normal 24 2 2 3 8" xfId="18688" xr:uid="{00000000-0005-0000-0000-0000F10C0000}"/>
    <cellStyle name="Normal 24 2 2 3_5h_Finance" xfId="4852" xr:uid="{00000000-0005-0000-0000-0000F20C0000}"/>
    <cellStyle name="Normal 24 2 2 4" xfId="1266" xr:uid="{00000000-0005-0000-0000-0000F30C0000}"/>
    <cellStyle name="Normal 24 2 2 4 2" xfId="3177" xr:uid="{00000000-0005-0000-0000-0000F40C0000}"/>
    <cellStyle name="Normal 24 2 2 4 2 2" xfId="11344" xr:uid="{00000000-0005-0000-0000-0000F50C0000}"/>
    <cellStyle name="Normal 24 2 2 4 2_5h_Finance" xfId="4857" xr:uid="{00000000-0005-0000-0000-0000F60C0000}"/>
    <cellStyle name="Normal 24 2 2 4 3" xfId="9440" xr:uid="{00000000-0005-0000-0000-0000F70C0000}"/>
    <cellStyle name="Normal 24 2 2 4 4" xfId="13463" xr:uid="{00000000-0005-0000-0000-0000F80C0000}"/>
    <cellStyle name="Normal 24 2 2 4 5" xfId="15301" xr:uid="{00000000-0005-0000-0000-0000F90C0000}"/>
    <cellStyle name="Normal 24 2 2 4 6" xfId="17056" xr:uid="{00000000-0005-0000-0000-0000FA0C0000}"/>
    <cellStyle name="Normal 24 2 2 4 7" xfId="18960" xr:uid="{00000000-0005-0000-0000-0000FB0C0000}"/>
    <cellStyle name="Normal 24 2 2 4_5h_Finance" xfId="4856" xr:uid="{00000000-0005-0000-0000-0000FC0C0000}"/>
    <cellStyle name="Normal 24 2 2 5" xfId="2089" xr:uid="{00000000-0005-0000-0000-0000FD0C0000}"/>
    <cellStyle name="Normal 24 2 2 5 2" xfId="3993" xr:uid="{00000000-0005-0000-0000-0000FE0C0000}"/>
    <cellStyle name="Normal 24 2 2 5 2 2" xfId="12160" xr:uid="{00000000-0005-0000-0000-0000FF0C0000}"/>
    <cellStyle name="Normal 24 2 2 5 2_5h_Finance" xfId="4859" xr:uid="{00000000-0005-0000-0000-0000000D0000}"/>
    <cellStyle name="Normal 24 2 2 5 3" xfId="10256" xr:uid="{00000000-0005-0000-0000-0000010D0000}"/>
    <cellStyle name="Normal 24 2 2 5 4" xfId="14282" xr:uid="{00000000-0005-0000-0000-0000020D0000}"/>
    <cellStyle name="Normal 24 2 2 5 5" xfId="16122" xr:uid="{00000000-0005-0000-0000-0000030D0000}"/>
    <cellStyle name="Normal 24 2 2 5 6" xfId="17872" xr:uid="{00000000-0005-0000-0000-0000040D0000}"/>
    <cellStyle name="Normal 24 2 2 5 7" xfId="19776" xr:uid="{00000000-0005-0000-0000-0000050D0000}"/>
    <cellStyle name="Normal 24 2 2 5_5h_Finance" xfId="4858" xr:uid="{00000000-0005-0000-0000-0000060D0000}"/>
    <cellStyle name="Normal 24 2 2 6" xfId="2361" xr:uid="{00000000-0005-0000-0000-0000070D0000}"/>
    <cellStyle name="Normal 24 2 2 6 2" xfId="10528" xr:uid="{00000000-0005-0000-0000-0000080D0000}"/>
    <cellStyle name="Normal 24 2 2 6_5h_Finance" xfId="4860" xr:uid="{00000000-0005-0000-0000-0000090D0000}"/>
    <cellStyle name="Normal 24 2 2 7" xfId="8624" xr:uid="{00000000-0005-0000-0000-00000A0D0000}"/>
    <cellStyle name="Normal 24 2 2 8" xfId="12581" xr:uid="{00000000-0005-0000-0000-00000B0D0000}"/>
    <cellStyle name="Normal 24 2 2 9" xfId="14467" xr:uid="{00000000-0005-0000-0000-00000C0D0000}"/>
    <cellStyle name="Normal 24 2 2_5h_Finance" xfId="4847" xr:uid="{00000000-0005-0000-0000-00000D0D0000}"/>
    <cellStyle name="Normal 24 2 3" xfId="586" xr:uid="{00000000-0005-0000-0000-00000E0D0000}"/>
    <cellStyle name="Normal 24 2 3 2" xfId="1408" xr:uid="{00000000-0005-0000-0000-00000F0D0000}"/>
    <cellStyle name="Normal 24 2 3 2 2" xfId="3313" xr:uid="{00000000-0005-0000-0000-0000100D0000}"/>
    <cellStyle name="Normal 24 2 3 2 2 2" xfId="11480" xr:uid="{00000000-0005-0000-0000-0000110D0000}"/>
    <cellStyle name="Normal 24 2 3 2 2_5h_Finance" xfId="4863" xr:uid="{00000000-0005-0000-0000-0000120D0000}"/>
    <cellStyle name="Normal 24 2 3 2 3" xfId="9576" xr:uid="{00000000-0005-0000-0000-0000130D0000}"/>
    <cellStyle name="Normal 24 2 3 2 4" xfId="13602" xr:uid="{00000000-0005-0000-0000-0000140D0000}"/>
    <cellStyle name="Normal 24 2 3 2 5" xfId="15441" xr:uid="{00000000-0005-0000-0000-0000150D0000}"/>
    <cellStyle name="Normal 24 2 3 2 6" xfId="17192" xr:uid="{00000000-0005-0000-0000-0000160D0000}"/>
    <cellStyle name="Normal 24 2 3 2 7" xfId="19096" xr:uid="{00000000-0005-0000-0000-0000170D0000}"/>
    <cellStyle name="Normal 24 2 3 2_5h_Finance" xfId="4862" xr:uid="{00000000-0005-0000-0000-0000180D0000}"/>
    <cellStyle name="Normal 24 2 3 3" xfId="2497" xr:uid="{00000000-0005-0000-0000-0000190D0000}"/>
    <cellStyle name="Normal 24 2 3 3 2" xfId="10664" xr:uid="{00000000-0005-0000-0000-00001A0D0000}"/>
    <cellStyle name="Normal 24 2 3 3_5h_Finance" xfId="4864" xr:uid="{00000000-0005-0000-0000-00001B0D0000}"/>
    <cellStyle name="Normal 24 2 3 4" xfId="8760" xr:uid="{00000000-0005-0000-0000-00001C0D0000}"/>
    <cellStyle name="Normal 24 2 3 5" xfId="12783" xr:uid="{00000000-0005-0000-0000-00001D0D0000}"/>
    <cellStyle name="Normal 24 2 3 6" xfId="14621" xr:uid="{00000000-0005-0000-0000-00001E0D0000}"/>
    <cellStyle name="Normal 24 2 3 7" xfId="16376" xr:uid="{00000000-0005-0000-0000-00001F0D0000}"/>
    <cellStyle name="Normal 24 2 3 8" xfId="18280" xr:uid="{00000000-0005-0000-0000-0000200D0000}"/>
    <cellStyle name="Normal 24 2 3_5h_Finance" xfId="4861" xr:uid="{00000000-0005-0000-0000-0000210D0000}"/>
    <cellStyle name="Normal 24 2 4" xfId="858" xr:uid="{00000000-0005-0000-0000-0000220D0000}"/>
    <cellStyle name="Normal 24 2 4 2" xfId="1680" xr:uid="{00000000-0005-0000-0000-0000230D0000}"/>
    <cellStyle name="Normal 24 2 4 2 2" xfId="3585" xr:uid="{00000000-0005-0000-0000-0000240D0000}"/>
    <cellStyle name="Normal 24 2 4 2 2 2" xfId="11752" xr:uid="{00000000-0005-0000-0000-0000250D0000}"/>
    <cellStyle name="Normal 24 2 4 2 2_5h_Finance" xfId="4867" xr:uid="{00000000-0005-0000-0000-0000260D0000}"/>
    <cellStyle name="Normal 24 2 4 2 3" xfId="9848" xr:uid="{00000000-0005-0000-0000-0000270D0000}"/>
    <cellStyle name="Normal 24 2 4 2 4" xfId="13874" xr:uid="{00000000-0005-0000-0000-0000280D0000}"/>
    <cellStyle name="Normal 24 2 4 2 5" xfId="15713" xr:uid="{00000000-0005-0000-0000-0000290D0000}"/>
    <cellStyle name="Normal 24 2 4 2 6" xfId="17464" xr:uid="{00000000-0005-0000-0000-00002A0D0000}"/>
    <cellStyle name="Normal 24 2 4 2 7" xfId="19368" xr:uid="{00000000-0005-0000-0000-00002B0D0000}"/>
    <cellStyle name="Normal 24 2 4 2_5h_Finance" xfId="4866" xr:uid="{00000000-0005-0000-0000-00002C0D0000}"/>
    <cellStyle name="Normal 24 2 4 3" xfId="2769" xr:uid="{00000000-0005-0000-0000-00002D0D0000}"/>
    <cellStyle name="Normal 24 2 4 3 2" xfId="10936" xr:uid="{00000000-0005-0000-0000-00002E0D0000}"/>
    <cellStyle name="Normal 24 2 4 3_5h_Finance" xfId="4868" xr:uid="{00000000-0005-0000-0000-00002F0D0000}"/>
    <cellStyle name="Normal 24 2 4 4" xfId="9032" xr:uid="{00000000-0005-0000-0000-0000300D0000}"/>
    <cellStyle name="Normal 24 2 4 5" xfId="13055" xr:uid="{00000000-0005-0000-0000-0000310D0000}"/>
    <cellStyle name="Normal 24 2 4 6" xfId="14893" xr:uid="{00000000-0005-0000-0000-0000320D0000}"/>
    <cellStyle name="Normal 24 2 4 7" xfId="16648" xr:uid="{00000000-0005-0000-0000-0000330D0000}"/>
    <cellStyle name="Normal 24 2 4 8" xfId="18552" xr:uid="{00000000-0005-0000-0000-0000340D0000}"/>
    <cellStyle name="Normal 24 2 4_5h_Finance" xfId="4865" xr:uid="{00000000-0005-0000-0000-0000350D0000}"/>
    <cellStyle name="Normal 24 2 5" xfId="1130" xr:uid="{00000000-0005-0000-0000-0000360D0000}"/>
    <cellStyle name="Normal 24 2 5 2" xfId="3041" xr:uid="{00000000-0005-0000-0000-0000370D0000}"/>
    <cellStyle name="Normal 24 2 5 2 2" xfId="11208" xr:uid="{00000000-0005-0000-0000-0000380D0000}"/>
    <cellStyle name="Normal 24 2 5 2_5h_Finance" xfId="4870" xr:uid="{00000000-0005-0000-0000-0000390D0000}"/>
    <cellStyle name="Normal 24 2 5 3" xfId="9304" xr:uid="{00000000-0005-0000-0000-00003A0D0000}"/>
    <cellStyle name="Normal 24 2 5 4" xfId="13327" xr:uid="{00000000-0005-0000-0000-00003B0D0000}"/>
    <cellStyle name="Normal 24 2 5 5" xfId="15165" xr:uid="{00000000-0005-0000-0000-00003C0D0000}"/>
    <cellStyle name="Normal 24 2 5 6" xfId="16920" xr:uid="{00000000-0005-0000-0000-00003D0D0000}"/>
    <cellStyle name="Normal 24 2 5 7" xfId="18824" xr:uid="{00000000-0005-0000-0000-00003E0D0000}"/>
    <cellStyle name="Normal 24 2 5_5h_Finance" xfId="4869" xr:uid="{00000000-0005-0000-0000-00003F0D0000}"/>
    <cellStyle name="Normal 24 2 6" xfId="1953" xr:uid="{00000000-0005-0000-0000-0000400D0000}"/>
    <cellStyle name="Normal 24 2 6 2" xfId="3857" xr:uid="{00000000-0005-0000-0000-0000410D0000}"/>
    <cellStyle name="Normal 24 2 6 2 2" xfId="12024" xr:uid="{00000000-0005-0000-0000-0000420D0000}"/>
    <cellStyle name="Normal 24 2 6 2_5h_Finance" xfId="4872" xr:uid="{00000000-0005-0000-0000-0000430D0000}"/>
    <cellStyle name="Normal 24 2 6 3" xfId="10120" xr:uid="{00000000-0005-0000-0000-0000440D0000}"/>
    <cellStyle name="Normal 24 2 6 4" xfId="14146" xr:uid="{00000000-0005-0000-0000-0000450D0000}"/>
    <cellStyle name="Normal 24 2 6 5" xfId="15986" xr:uid="{00000000-0005-0000-0000-0000460D0000}"/>
    <cellStyle name="Normal 24 2 6 6" xfId="17736" xr:uid="{00000000-0005-0000-0000-0000470D0000}"/>
    <cellStyle name="Normal 24 2 6 7" xfId="19640" xr:uid="{00000000-0005-0000-0000-0000480D0000}"/>
    <cellStyle name="Normal 24 2 6_5h_Finance" xfId="4871" xr:uid="{00000000-0005-0000-0000-0000490D0000}"/>
    <cellStyle name="Normal 24 2 7" xfId="237" xr:uid="{00000000-0005-0000-0000-00004A0D0000}"/>
    <cellStyle name="Normal 24 2 7 2" xfId="8488" xr:uid="{00000000-0005-0000-0000-00004B0D0000}"/>
    <cellStyle name="Normal 24 2 7_5h_Finance" xfId="4873" xr:uid="{00000000-0005-0000-0000-00004C0D0000}"/>
    <cellStyle name="Normal 24 2 8" xfId="2225" xr:uid="{00000000-0005-0000-0000-00004D0D0000}"/>
    <cellStyle name="Normal 24 2 8 2" xfId="10392" xr:uid="{00000000-0005-0000-0000-00004E0D0000}"/>
    <cellStyle name="Normal 24 2 8_5h_Finance" xfId="4874" xr:uid="{00000000-0005-0000-0000-00004F0D0000}"/>
    <cellStyle name="Normal 24 2 9" xfId="4129" xr:uid="{00000000-0005-0000-0000-0000500D0000}"/>
    <cellStyle name="Normal 24 2 9 2" xfId="12296" xr:uid="{00000000-0005-0000-0000-0000510D0000}"/>
    <cellStyle name="Normal 24 2 9_5h_Finance" xfId="4875" xr:uid="{00000000-0005-0000-0000-0000520D0000}"/>
    <cellStyle name="Normal 24 2_5h_Finance" xfId="4846" xr:uid="{00000000-0005-0000-0000-0000530D0000}"/>
    <cellStyle name="Normal 24 3" xfId="305" xr:uid="{00000000-0005-0000-0000-0000540D0000}"/>
    <cellStyle name="Normal 24 3 10" xfId="12651" xr:uid="{00000000-0005-0000-0000-0000550D0000}"/>
    <cellStyle name="Normal 24 3 11" xfId="18076" xr:uid="{00000000-0005-0000-0000-0000560D0000}"/>
    <cellStyle name="Normal 24 3 2" xfId="654" xr:uid="{00000000-0005-0000-0000-0000570D0000}"/>
    <cellStyle name="Normal 24 3 2 2" xfId="1476" xr:uid="{00000000-0005-0000-0000-0000580D0000}"/>
    <cellStyle name="Normal 24 3 2 2 2" xfId="3381" xr:uid="{00000000-0005-0000-0000-0000590D0000}"/>
    <cellStyle name="Normal 24 3 2 2 2 2" xfId="11548" xr:uid="{00000000-0005-0000-0000-00005A0D0000}"/>
    <cellStyle name="Normal 24 3 2 2 2_5h_Finance" xfId="4879" xr:uid="{00000000-0005-0000-0000-00005B0D0000}"/>
    <cellStyle name="Normal 24 3 2 2 3" xfId="9644" xr:uid="{00000000-0005-0000-0000-00005C0D0000}"/>
    <cellStyle name="Normal 24 3 2 2 4" xfId="13670" xr:uid="{00000000-0005-0000-0000-00005D0D0000}"/>
    <cellStyle name="Normal 24 3 2 2 5" xfId="15509" xr:uid="{00000000-0005-0000-0000-00005E0D0000}"/>
    <cellStyle name="Normal 24 3 2 2 6" xfId="17260" xr:uid="{00000000-0005-0000-0000-00005F0D0000}"/>
    <cellStyle name="Normal 24 3 2 2 7" xfId="19164" xr:uid="{00000000-0005-0000-0000-0000600D0000}"/>
    <cellStyle name="Normal 24 3 2 2_5h_Finance" xfId="4878" xr:uid="{00000000-0005-0000-0000-0000610D0000}"/>
    <cellStyle name="Normal 24 3 2 3" xfId="2565" xr:uid="{00000000-0005-0000-0000-0000620D0000}"/>
    <cellStyle name="Normal 24 3 2 3 2" xfId="10732" xr:uid="{00000000-0005-0000-0000-0000630D0000}"/>
    <cellStyle name="Normal 24 3 2 3_5h_Finance" xfId="4880" xr:uid="{00000000-0005-0000-0000-0000640D0000}"/>
    <cellStyle name="Normal 24 3 2 4" xfId="8828" xr:uid="{00000000-0005-0000-0000-0000650D0000}"/>
    <cellStyle name="Normal 24 3 2 5" xfId="12851" xr:uid="{00000000-0005-0000-0000-0000660D0000}"/>
    <cellStyle name="Normal 24 3 2 6" xfId="14689" xr:uid="{00000000-0005-0000-0000-0000670D0000}"/>
    <cellStyle name="Normal 24 3 2 7" xfId="16444" xr:uid="{00000000-0005-0000-0000-0000680D0000}"/>
    <cellStyle name="Normal 24 3 2 8" xfId="18348" xr:uid="{00000000-0005-0000-0000-0000690D0000}"/>
    <cellStyle name="Normal 24 3 2_5h_Finance" xfId="4877" xr:uid="{00000000-0005-0000-0000-00006A0D0000}"/>
    <cellStyle name="Normal 24 3 3" xfId="926" xr:uid="{00000000-0005-0000-0000-00006B0D0000}"/>
    <cellStyle name="Normal 24 3 3 2" xfId="1748" xr:uid="{00000000-0005-0000-0000-00006C0D0000}"/>
    <cellStyle name="Normal 24 3 3 2 2" xfId="3653" xr:uid="{00000000-0005-0000-0000-00006D0D0000}"/>
    <cellStyle name="Normal 24 3 3 2 2 2" xfId="11820" xr:uid="{00000000-0005-0000-0000-00006E0D0000}"/>
    <cellStyle name="Normal 24 3 3 2 2_5h_Finance" xfId="4883" xr:uid="{00000000-0005-0000-0000-00006F0D0000}"/>
    <cellStyle name="Normal 24 3 3 2 3" xfId="9916" xr:uid="{00000000-0005-0000-0000-0000700D0000}"/>
    <cellStyle name="Normal 24 3 3 2 4" xfId="13942" xr:uid="{00000000-0005-0000-0000-0000710D0000}"/>
    <cellStyle name="Normal 24 3 3 2 5" xfId="15781" xr:uid="{00000000-0005-0000-0000-0000720D0000}"/>
    <cellStyle name="Normal 24 3 3 2 6" xfId="17532" xr:uid="{00000000-0005-0000-0000-0000730D0000}"/>
    <cellStyle name="Normal 24 3 3 2 7" xfId="19436" xr:uid="{00000000-0005-0000-0000-0000740D0000}"/>
    <cellStyle name="Normal 24 3 3 2_5h_Finance" xfId="4882" xr:uid="{00000000-0005-0000-0000-0000750D0000}"/>
    <cellStyle name="Normal 24 3 3 3" xfId="2837" xr:uid="{00000000-0005-0000-0000-0000760D0000}"/>
    <cellStyle name="Normal 24 3 3 3 2" xfId="11004" xr:uid="{00000000-0005-0000-0000-0000770D0000}"/>
    <cellStyle name="Normal 24 3 3 3_5h_Finance" xfId="4884" xr:uid="{00000000-0005-0000-0000-0000780D0000}"/>
    <cellStyle name="Normal 24 3 3 4" xfId="9100" xr:uid="{00000000-0005-0000-0000-0000790D0000}"/>
    <cellStyle name="Normal 24 3 3 5" xfId="13123" xr:uid="{00000000-0005-0000-0000-00007A0D0000}"/>
    <cellStyle name="Normal 24 3 3 6" xfId="14961" xr:uid="{00000000-0005-0000-0000-00007B0D0000}"/>
    <cellStyle name="Normal 24 3 3 7" xfId="16716" xr:uid="{00000000-0005-0000-0000-00007C0D0000}"/>
    <cellStyle name="Normal 24 3 3 8" xfId="18620" xr:uid="{00000000-0005-0000-0000-00007D0D0000}"/>
    <cellStyle name="Normal 24 3 3_5h_Finance" xfId="4881" xr:uid="{00000000-0005-0000-0000-00007E0D0000}"/>
    <cellStyle name="Normal 24 3 4" xfId="1198" xr:uid="{00000000-0005-0000-0000-00007F0D0000}"/>
    <cellStyle name="Normal 24 3 4 2" xfId="3109" xr:uid="{00000000-0005-0000-0000-0000800D0000}"/>
    <cellStyle name="Normal 24 3 4 2 2" xfId="11276" xr:uid="{00000000-0005-0000-0000-0000810D0000}"/>
    <cellStyle name="Normal 24 3 4 2_5h_Finance" xfId="4886" xr:uid="{00000000-0005-0000-0000-0000820D0000}"/>
    <cellStyle name="Normal 24 3 4 3" xfId="9372" xr:uid="{00000000-0005-0000-0000-0000830D0000}"/>
    <cellStyle name="Normal 24 3 4 4" xfId="13395" xr:uid="{00000000-0005-0000-0000-0000840D0000}"/>
    <cellStyle name="Normal 24 3 4 5" xfId="15233" xr:uid="{00000000-0005-0000-0000-0000850D0000}"/>
    <cellStyle name="Normal 24 3 4 6" xfId="16988" xr:uid="{00000000-0005-0000-0000-0000860D0000}"/>
    <cellStyle name="Normal 24 3 4 7" xfId="18892" xr:uid="{00000000-0005-0000-0000-0000870D0000}"/>
    <cellStyle name="Normal 24 3 4_5h_Finance" xfId="4885" xr:uid="{00000000-0005-0000-0000-0000880D0000}"/>
    <cellStyle name="Normal 24 3 5" xfId="2021" xr:uid="{00000000-0005-0000-0000-0000890D0000}"/>
    <cellStyle name="Normal 24 3 5 2" xfId="3925" xr:uid="{00000000-0005-0000-0000-00008A0D0000}"/>
    <cellStyle name="Normal 24 3 5 2 2" xfId="12092" xr:uid="{00000000-0005-0000-0000-00008B0D0000}"/>
    <cellStyle name="Normal 24 3 5 2_5h_Finance" xfId="4888" xr:uid="{00000000-0005-0000-0000-00008C0D0000}"/>
    <cellStyle name="Normal 24 3 5 3" xfId="10188" xr:uid="{00000000-0005-0000-0000-00008D0D0000}"/>
    <cellStyle name="Normal 24 3 5 4" xfId="14214" xr:uid="{00000000-0005-0000-0000-00008E0D0000}"/>
    <cellStyle name="Normal 24 3 5 5" xfId="16054" xr:uid="{00000000-0005-0000-0000-00008F0D0000}"/>
    <cellStyle name="Normal 24 3 5 6" xfId="17804" xr:uid="{00000000-0005-0000-0000-0000900D0000}"/>
    <cellStyle name="Normal 24 3 5 7" xfId="19708" xr:uid="{00000000-0005-0000-0000-0000910D0000}"/>
    <cellStyle name="Normal 24 3 5_5h_Finance" xfId="4887" xr:uid="{00000000-0005-0000-0000-0000920D0000}"/>
    <cellStyle name="Normal 24 3 6" xfId="2293" xr:uid="{00000000-0005-0000-0000-0000930D0000}"/>
    <cellStyle name="Normal 24 3 6 2" xfId="10460" xr:uid="{00000000-0005-0000-0000-0000940D0000}"/>
    <cellStyle name="Normal 24 3 6_5h_Finance" xfId="4889" xr:uid="{00000000-0005-0000-0000-0000950D0000}"/>
    <cellStyle name="Normal 24 3 7" xfId="8556" xr:uid="{00000000-0005-0000-0000-0000960D0000}"/>
    <cellStyle name="Normal 24 3 8" xfId="12513" xr:uid="{00000000-0005-0000-0000-0000970D0000}"/>
    <cellStyle name="Normal 24 3 9" xfId="14399" xr:uid="{00000000-0005-0000-0000-0000980D0000}"/>
    <cellStyle name="Normal 24 3_5h_Finance" xfId="4876" xr:uid="{00000000-0005-0000-0000-0000990D0000}"/>
    <cellStyle name="Normal 24 4" xfId="518" xr:uid="{00000000-0005-0000-0000-00009A0D0000}"/>
    <cellStyle name="Normal 24 4 2" xfId="1340" xr:uid="{00000000-0005-0000-0000-00009B0D0000}"/>
    <cellStyle name="Normal 24 4 2 2" xfId="3245" xr:uid="{00000000-0005-0000-0000-00009C0D0000}"/>
    <cellStyle name="Normal 24 4 2 2 2" xfId="11412" xr:uid="{00000000-0005-0000-0000-00009D0D0000}"/>
    <cellStyle name="Normal 24 4 2 2_5h_Finance" xfId="4892" xr:uid="{00000000-0005-0000-0000-00009E0D0000}"/>
    <cellStyle name="Normal 24 4 2 3" xfId="9508" xr:uid="{00000000-0005-0000-0000-00009F0D0000}"/>
    <cellStyle name="Normal 24 4 2 4" xfId="13534" xr:uid="{00000000-0005-0000-0000-0000A00D0000}"/>
    <cellStyle name="Normal 24 4 2 5" xfId="15373" xr:uid="{00000000-0005-0000-0000-0000A10D0000}"/>
    <cellStyle name="Normal 24 4 2 6" xfId="17124" xr:uid="{00000000-0005-0000-0000-0000A20D0000}"/>
    <cellStyle name="Normal 24 4 2 7" xfId="19028" xr:uid="{00000000-0005-0000-0000-0000A30D0000}"/>
    <cellStyle name="Normal 24 4 2_5h_Finance" xfId="4891" xr:uid="{00000000-0005-0000-0000-0000A40D0000}"/>
    <cellStyle name="Normal 24 4 3" xfId="2429" xr:uid="{00000000-0005-0000-0000-0000A50D0000}"/>
    <cellStyle name="Normal 24 4 3 2" xfId="10596" xr:uid="{00000000-0005-0000-0000-0000A60D0000}"/>
    <cellStyle name="Normal 24 4 3_5h_Finance" xfId="4893" xr:uid="{00000000-0005-0000-0000-0000A70D0000}"/>
    <cellStyle name="Normal 24 4 4" xfId="8692" xr:uid="{00000000-0005-0000-0000-0000A80D0000}"/>
    <cellStyle name="Normal 24 4 5" xfId="12715" xr:uid="{00000000-0005-0000-0000-0000A90D0000}"/>
    <cellStyle name="Normal 24 4 6" xfId="14553" xr:uid="{00000000-0005-0000-0000-0000AA0D0000}"/>
    <cellStyle name="Normal 24 4 7" xfId="16308" xr:uid="{00000000-0005-0000-0000-0000AB0D0000}"/>
    <cellStyle name="Normal 24 4 8" xfId="18212" xr:uid="{00000000-0005-0000-0000-0000AC0D0000}"/>
    <cellStyle name="Normal 24 4_5h_Finance" xfId="4890" xr:uid="{00000000-0005-0000-0000-0000AD0D0000}"/>
    <cellStyle name="Normal 24 5" xfId="790" xr:uid="{00000000-0005-0000-0000-0000AE0D0000}"/>
    <cellStyle name="Normal 24 5 2" xfId="1612" xr:uid="{00000000-0005-0000-0000-0000AF0D0000}"/>
    <cellStyle name="Normal 24 5 2 2" xfId="3517" xr:uid="{00000000-0005-0000-0000-0000B00D0000}"/>
    <cellStyle name="Normal 24 5 2 2 2" xfId="11684" xr:uid="{00000000-0005-0000-0000-0000B10D0000}"/>
    <cellStyle name="Normal 24 5 2 2_5h_Finance" xfId="4896" xr:uid="{00000000-0005-0000-0000-0000B20D0000}"/>
    <cellStyle name="Normal 24 5 2 3" xfId="9780" xr:uid="{00000000-0005-0000-0000-0000B30D0000}"/>
    <cellStyle name="Normal 24 5 2 4" xfId="13806" xr:uid="{00000000-0005-0000-0000-0000B40D0000}"/>
    <cellStyle name="Normal 24 5 2 5" xfId="15645" xr:uid="{00000000-0005-0000-0000-0000B50D0000}"/>
    <cellStyle name="Normal 24 5 2 6" xfId="17396" xr:uid="{00000000-0005-0000-0000-0000B60D0000}"/>
    <cellStyle name="Normal 24 5 2 7" xfId="19300" xr:uid="{00000000-0005-0000-0000-0000B70D0000}"/>
    <cellStyle name="Normal 24 5 2_5h_Finance" xfId="4895" xr:uid="{00000000-0005-0000-0000-0000B80D0000}"/>
    <cellStyle name="Normal 24 5 3" xfId="2701" xr:uid="{00000000-0005-0000-0000-0000B90D0000}"/>
    <cellStyle name="Normal 24 5 3 2" xfId="10868" xr:uid="{00000000-0005-0000-0000-0000BA0D0000}"/>
    <cellStyle name="Normal 24 5 3_5h_Finance" xfId="4897" xr:uid="{00000000-0005-0000-0000-0000BB0D0000}"/>
    <cellStyle name="Normal 24 5 4" xfId="8964" xr:uid="{00000000-0005-0000-0000-0000BC0D0000}"/>
    <cellStyle name="Normal 24 5 5" xfId="12987" xr:uid="{00000000-0005-0000-0000-0000BD0D0000}"/>
    <cellStyle name="Normal 24 5 6" xfId="14825" xr:uid="{00000000-0005-0000-0000-0000BE0D0000}"/>
    <cellStyle name="Normal 24 5 7" xfId="16580" xr:uid="{00000000-0005-0000-0000-0000BF0D0000}"/>
    <cellStyle name="Normal 24 5 8" xfId="18484" xr:uid="{00000000-0005-0000-0000-0000C00D0000}"/>
    <cellStyle name="Normal 24 5_5h_Finance" xfId="4894" xr:uid="{00000000-0005-0000-0000-0000C10D0000}"/>
    <cellStyle name="Normal 24 6" xfId="1062" xr:uid="{00000000-0005-0000-0000-0000C20D0000}"/>
    <cellStyle name="Normal 24 6 2" xfId="2973" xr:uid="{00000000-0005-0000-0000-0000C30D0000}"/>
    <cellStyle name="Normal 24 6 2 2" xfId="11140" xr:uid="{00000000-0005-0000-0000-0000C40D0000}"/>
    <cellStyle name="Normal 24 6 2_5h_Finance" xfId="4899" xr:uid="{00000000-0005-0000-0000-0000C50D0000}"/>
    <cellStyle name="Normal 24 6 3" xfId="9236" xr:uid="{00000000-0005-0000-0000-0000C60D0000}"/>
    <cellStyle name="Normal 24 6 4" xfId="13259" xr:uid="{00000000-0005-0000-0000-0000C70D0000}"/>
    <cellStyle name="Normal 24 6 5" xfId="15097" xr:uid="{00000000-0005-0000-0000-0000C80D0000}"/>
    <cellStyle name="Normal 24 6 6" xfId="16852" xr:uid="{00000000-0005-0000-0000-0000C90D0000}"/>
    <cellStyle name="Normal 24 6 7" xfId="18756" xr:uid="{00000000-0005-0000-0000-0000CA0D0000}"/>
    <cellStyle name="Normal 24 6_5h_Finance" xfId="4898" xr:uid="{00000000-0005-0000-0000-0000CB0D0000}"/>
    <cellStyle name="Normal 24 7" xfId="1885" xr:uid="{00000000-0005-0000-0000-0000CC0D0000}"/>
    <cellStyle name="Normal 24 7 2" xfId="3789" xr:uid="{00000000-0005-0000-0000-0000CD0D0000}"/>
    <cellStyle name="Normal 24 7 2 2" xfId="11956" xr:uid="{00000000-0005-0000-0000-0000CE0D0000}"/>
    <cellStyle name="Normal 24 7 2_5h_Finance" xfId="4901" xr:uid="{00000000-0005-0000-0000-0000CF0D0000}"/>
    <cellStyle name="Normal 24 7 3" xfId="10052" xr:uid="{00000000-0005-0000-0000-0000D00D0000}"/>
    <cellStyle name="Normal 24 7 4" xfId="14078" xr:uid="{00000000-0005-0000-0000-0000D10D0000}"/>
    <cellStyle name="Normal 24 7 5" xfId="15918" xr:uid="{00000000-0005-0000-0000-0000D20D0000}"/>
    <cellStyle name="Normal 24 7 6" xfId="17668" xr:uid="{00000000-0005-0000-0000-0000D30D0000}"/>
    <cellStyle name="Normal 24 7 7" xfId="19572" xr:uid="{00000000-0005-0000-0000-0000D40D0000}"/>
    <cellStyle name="Normal 24 7_5h_Finance" xfId="4900" xr:uid="{00000000-0005-0000-0000-0000D50D0000}"/>
    <cellStyle name="Normal 24 8" xfId="169" xr:uid="{00000000-0005-0000-0000-0000D60D0000}"/>
    <cellStyle name="Normal 24 8 2" xfId="8420" xr:uid="{00000000-0005-0000-0000-0000D70D0000}"/>
    <cellStyle name="Normal 24 8_5h_Finance" xfId="4902" xr:uid="{00000000-0005-0000-0000-0000D80D0000}"/>
    <cellStyle name="Normal 24 9" xfId="2157" xr:uid="{00000000-0005-0000-0000-0000D90D0000}"/>
    <cellStyle name="Normal 24 9 2" xfId="10324" xr:uid="{00000000-0005-0000-0000-0000DA0D0000}"/>
    <cellStyle name="Normal 24 9_5h_Finance" xfId="4903" xr:uid="{00000000-0005-0000-0000-0000DB0D0000}"/>
    <cellStyle name="Normal 24_5h_Finance" xfId="4844" xr:uid="{00000000-0005-0000-0000-0000DC0D0000}"/>
    <cellStyle name="Normal 25" xfId="33" xr:uid="{00000000-0005-0000-0000-0000DD0D0000}"/>
    <cellStyle name="Normal 25 10" xfId="4064" xr:uid="{00000000-0005-0000-0000-0000DE0D0000}"/>
    <cellStyle name="Normal 25 10 2" xfId="12231" xr:uid="{00000000-0005-0000-0000-0000DF0D0000}"/>
    <cellStyle name="Normal 25 10_5h_Finance" xfId="4905" xr:uid="{00000000-0005-0000-0000-0000E00D0000}"/>
    <cellStyle name="Normal 25 11" xfId="8287" xr:uid="{00000000-0005-0000-0000-0000E10D0000}"/>
    <cellStyle name="Normal 25 12" xfId="12379" xr:uid="{00000000-0005-0000-0000-0000E20D0000}"/>
    <cellStyle name="Normal 25 13" xfId="12353" xr:uid="{00000000-0005-0000-0000-0000E30D0000}"/>
    <cellStyle name="Normal 25 14" xfId="14382" xr:uid="{00000000-0005-0000-0000-0000E40D0000}"/>
    <cellStyle name="Normal 25 15" xfId="17943" xr:uid="{00000000-0005-0000-0000-0000E50D0000}"/>
    <cellStyle name="Normal 25 2" xfId="102" xr:uid="{00000000-0005-0000-0000-0000E60D0000}"/>
    <cellStyle name="Normal 25 2 10" xfId="8355" xr:uid="{00000000-0005-0000-0000-0000E70D0000}"/>
    <cellStyle name="Normal 25 2 11" xfId="12447" xr:uid="{00000000-0005-0000-0000-0000E80D0000}"/>
    <cellStyle name="Normal 25 2 12" xfId="18011" xr:uid="{00000000-0005-0000-0000-0000E90D0000}"/>
    <cellStyle name="Normal 25 2 2" xfId="376" xr:uid="{00000000-0005-0000-0000-0000EA0D0000}"/>
    <cellStyle name="Normal 25 2 2 10" xfId="16243" xr:uid="{00000000-0005-0000-0000-0000EB0D0000}"/>
    <cellStyle name="Normal 25 2 2 11" xfId="18147" xr:uid="{00000000-0005-0000-0000-0000EC0D0000}"/>
    <cellStyle name="Normal 25 2 2 2" xfId="725" xr:uid="{00000000-0005-0000-0000-0000ED0D0000}"/>
    <cellStyle name="Normal 25 2 2 2 2" xfId="1547" xr:uid="{00000000-0005-0000-0000-0000EE0D0000}"/>
    <cellStyle name="Normal 25 2 2 2 2 2" xfId="3452" xr:uid="{00000000-0005-0000-0000-0000EF0D0000}"/>
    <cellStyle name="Normal 25 2 2 2 2 2 2" xfId="11619" xr:uid="{00000000-0005-0000-0000-0000F00D0000}"/>
    <cellStyle name="Normal 25 2 2 2 2 2_5h_Finance" xfId="4910" xr:uid="{00000000-0005-0000-0000-0000F10D0000}"/>
    <cellStyle name="Normal 25 2 2 2 2 3" xfId="9715" xr:uid="{00000000-0005-0000-0000-0000F20D0000}"/>
    <cellStyle name="Normal 25 2 2 2 2 4" xfId="13741" xr:uid="{00000000-0005-0000-0000-0000F30D0000}"/>
    <cellStyle name="Normal 25 2 2 2 2 5" xfId="15580" xr:uid="{00000000-0005-0000-0000-0000F40D0000}"/>
    <cellStyle name="Normal 25 2 2 2 2 6" xfId="17331" xr:uid="{00000000-0005-0000-0000-0000F50D0000}"/>
    <cellStyle name="Normal 25 2 2 2 2 7" xfId="19235" xr:uid="{00000000-0005-0000-0000-0000F60D0000}"/>
    <cellStyle name="Normal 25 2 2 2 2_5h_Finance" xfId="4909" xr:uid="{00000000-0005-0000-0000-0000F70D0000}"/>
    <cellStyle name="Normal 25 2 2 2 3" xfId="2636" xr:uid="{00000000-0005-0000-0000-0000F80D0000}"/>
    <cellStyle name="Normal 25 2 2 2 3 2" xfId="10803" xr:uid="{00000000-0005-0000-0000-0000F90D0000}"/>
    <cellStyle name="Normal 25 2 2 2 3_5h_Finance" xfId="4911" xr:uid="{00000000-0005-0000-0000-0000FA0D0000}"/>
    <cellStyle name="Normal 25 2 2 2 4" xfId="8899" xr:uid="{00000000-0005-0000-0000-0000FB0D0000}"/>
    <cellStyle name="Normal 25 2 2 2 5" xfId="12922" xr:uid="{00000000-0005-0000-0000-0000FC0D0000}"/>
    <cellStyle name="Normal 25 2 2 2 6" xfId="14760" xr:uid="{00000000-0005-0000-0000-0000FD0D0000}"/>
    <cellStyle name="Normal 25 2 2 2 7" xfId="16515" xr:uid="{00000000-0005-0000-0000-0000FE0D0000}"/>
    <cellStyle name="Normal 25 2 2 2 8" xfId="18419" xr:uid="{00000000-0005-0000-0000-0000FF0D0000}"/>
    <cellStyle name="Normal 25 2 2 2_5h_Finance" xfId="4908" xr:uid="{00000000-0005-0000-0000-0000000E0000}"/>
    <cellStyle name="Normal 25 2 2 3" xfId="997" xr:uid="{00000000-0005-0000-0000-0000010E0000}"/>
    <cellStyle name="Normal 25 2 2 3 2" xfId="1819" xr:uid="{00000000-0005-0000-0000-0000020E0000}"/>
    <cellStyle name="Normal 25 2 2 3 2 2" xfId="3724" xr:uid="{00000000-0005-0000-0000-0000030E0000}"/>
    <cellStyle name="Normal 25 2 2 3 2 2 2" xfId="11891" xr:uid="{00000000-0005-0000-0000-0000040E0000}"/>
    <cellStyle name="Normal 25 2 2 3 2 2_5h_Finance" xfId="4914" xr:uid="{00000000-0005-0000-0000-0000050E0000}"/>
    <cellStyle name="Normal 25 2 2 3 2 3" xfId="9987" xr:uid="{00000000-0005-0000-0000-0000060E0000}"/>
    <cellStyle name="Normal 25 2 2 3 2 4" xfId="14013" xr:uid="{00000000-0005-0000-0000-0000070E0000}"/>
    <cellStyle name="Normal 25 2 2 3 2 5" xfId="15852" xr:uid="{00000000-0005-0000-0000-0000080E0000}"/>
    <cellStyle name="Normal 25 2 2 3 2 6" xfId="17603" xr:uid="{00000000-0005-0000-0000-0000090E0000}"/>
    <cellStyle name="Normal 25 2 2 3 2 7" xfId="19507" xr:uid="{00000000-0005-0000-0000-00000A0E0000}"/>
    <cellStyle name="Normal 25 2 2 3 2_5h_Finance" xfId="4913" xr:uid="{00000000-0005-0000-0000-00000B0E0000}"/>
    <cellStyle name="Normal 25 2 2 3 3" xfId="2908" xr:uid="{00000000-0005-0000-0000-00000C0E0000}"/>
    <cellStyle name="Normal 25 2 2 3 3 2" xfId="11075" xr:uid="{00000000-0005-0000-0000-00000D0E0000}"/>
    <cellStyle name="Normal 25 2 2 3 3_5h_Finance" xfId="4915" xr:uid="{00000000-0005-0000-0000-00000E0E0000}"/>
    <cellStyle name="Normal 25 2 2 3 4" xfId="9171" xr:uid="{00000000-0005-0000-0000-00000F0E0000}"/>
    <cellStyle name="Normal 25 2 2 3 5" xfId="13194" xr:uid="{00000000-0005-0000-0000-0000100E0000}"/>
    <cellStyle name="Normal 25 2 2 3 6" xfId="15032" xr:uid="{00000000-0005-0000-0000-0000110E0000}"/>
    <cellStyle name="Normal 25 2 2 3 7" xfId="16787" xr:uid="{00000000-0005-0000-0000-0000120E0000}"/>
    <cellStyle name="Normal 25 2 2 3 8" xfId="18691" xr:uid="{00000000-0005-0000-0000-0000130E0000}"/>
    <cellStyle name="Normal 25 2 2 3_5h_Finance" xfId="4912" xr:uid="{00000000-0005-0000-0000-0000140E0000}"/>
    <cellStyle name="Normal 25 2 2 4" xfId="1269" xr:uid="{00000000-0005-0000-0000-0000150E0000}"/>
    <cellStyle name="Normal 25 2 2 4 2" xfId="3180" xr:uid="{00000000-0005-0000-0000-0000160E0000}"/>
    <cellStyle name="Normal 25 2 2 4 2 2" xfId="11347" xr:uid="{00000000-0005-0000-0000-0000170E0000}"/>
    <cellStyle name="Normal 25 2 2 4 2_5h_Finance" xfId="4917" xr:uid="{00000000-0005-0000-0000-0000180E0000}"/>
    <cellStyle name="Normal 25 2 2 4 3" xfId="9443" xr:uid="{00000000-0005-0000-0000-0000190E0000}"/>
    <cellStyle name="Normal 25 2 2 4 4" xfId="13466" xr:uid="{00000000-0005-0000-0000-00001A0E0000}"/>
    <cellStyle name="Normal 25 2 2 4 5" xfId="15304" xr:uid="{00000000-0005-0000-0000-00001B0E0000}"/>
    <cellStyle name="Normal 25 2 2 4 6" xfId="17059" xr:uid="{00000000-0005-0000-0000-00001C0E0000}"/>
    <cellStyle name="Normal 25 2 2 4 7" xfId="18963" xr:uid="{00000000-0005-0000-0000-00001D0E0000}"/>
    <cellStyle name="Normal 25 2 2 4_5h_Finance" xfId="4916" xr:uid="{00000000-0005-0000-0000-00001E0E0000}"/>
    <cellStyle name="Normal 25 2 2 5" xfId="2092" xr:uid="{00000000-0005-0000-0000-00001F0E0000}"/>
    <cellStyle name="Normal 25 2 2 5 2" xfId="3996" xr:uid="{00000000-0005-0000-0000-0000200E0000}"/>
    <cellStyle name="Normal 25 2 2 5 2 2" xfId="12163" xr:uid="{00000000-0005-0000-0000-0000210E0000}"/>
    <cellStyle name="Normal 25 2 2 5 2_5h_Finance" xfId="4919" xr:uid="{00000000-0005-0000-0000-0000220E0000}"/>
    <cellStyle name="Normal 25 2 2 5 3" xfId="10259" xr:uid="{00000000-0005-0000-0000-0000230E0000}"/>
    <cellStyle name="Normal 25 2 2 5 4" xfId="14285" xr:uid="{00000000-0005-0000-0000-0000240E0000}"/>
    <cellStyle name="Normal 25 2 2 5 5" xfId="16125" xr:uid="{00000000-0005-0000-0000-0000250E0000}"/>
    <cellStyle name="Normal 25 2 2 5 6" xfId="17875" xr:uid="{00000000-0005-0000-0000-0000260E0000}"/>
    <cellStyle name="Normal 25 2 2 5 7" xfId="19779" xr:uid="{00000000-0005-0000-0000-0000270E0000}"/>
    <cellStyle name="Normal 25 2 2 5_5h_Finance" xfId="4918" xr:uid="{00000000-0005-0000-0000-0000280E0000}"/>
    <cellStyle name="Normal 25 2 2 6" xfId="2364" xr:uid="{00000000-0005-0000-0000-0000290E0000}"/>
    <cellStyle name="Normal 25 2 2 6 2" xfId="10531" xr:uid="{00000000-0005-0000-0000-00002A0E0000}"/>
    <cellStyle name="Normal 25 2 2 6_5h_Finance" xfId="4920" xr:uid="{00000000-0005-0000-0000-00002B0E0000}"/>
    <cellStyle name="Normal 25 2 2 7" xfId="8627" xr:uid="{00000000-0005-0000-0000-00002C0E0000}"/>
    <cellStyle name="Normal 25 2 2 8" xfId="12584" xr:uid="{00000000-0005-0000-0000-00002D0E0000}"/>
    <cellStyle name="Normal 25 2 2 9" xfId="14470" xr:uid="{00000000-0005-0000-0000-00002E0E0000}"/>
    <cellStyle name="Normal 25 2 2_5h_Finance" xfId="4907" xr:uid="{00000000-0005-0000-0000-00002F0E0000}"/>
    <cellStyle name="Normal 25 2 3" xfId="589" xr:uid="{00000000-0005-0000-0000-0000300E0000}"/>
    <cellStyle name="Normal 25 2 3 2" xfId="1411" xr:uid="{00000000-0005-0000-0000-0000310E0000}"/>
    <cellStyle name="Normal 25 2 3 2 2" xfId="3316" xr:uid="{00000000-0005-0000-0000-0000320E0000}"/>
    <cellStyle name="Normal 25 2 3 2 2 2" xfId="11483" xr:uid="{00000000-0005-0000-0000-0000330E0000}"/>
    <cellStyle name="Normal 25 2 3 2 2_5h_Finance" xfId="4923" xr:uid="{00000000-0005-0000-0000-0000340E0000}"/>
    <cellStyle name="Normal 25 2 3 2 3" xfId="9579" xr:uid="{00000000-0005-0000-0000-0000350E0000}"/>
    <cellStyle name="Normal 25 2 3 2 4" xfId="13605" xr:uid="{00000000-0005-0000-0000-0000360E0000}"/>
    <cellStyle name="Normal 25 2 3 2 5" xfId="15444" xr:uid="{00000000-0005-0000-0000-0000370E0000}"/>
    <cellStyle name="Normal 25 2 3 2 6" xfId="17195" xr:uid="{00000000-0005-0000-0000-0000380E0000}"/>
    <cellStyle name="Normal 25 2 3 2 7" xfId="19099" xr:uid="{00000000-0005-0000-0000-0000390E0000}"/>
    <cellStyle name="Normal 25 2 3 2_5h_Finance" xfId="4922" xr:uid="{00000000-0005-0000-0000-00003A0E0000}"/>
    <cellStyle name="Normal 25 2 3 3" xfId="2500" xr:uid="{00000000-0005-0000-0000-00003B0E0000}"/>
    <cellStyle name="Normal 25 2 3 3 2" xfId="10667" xr:uid="{00000000-0005-0000-0000-00003C0E0000}"/>
    <cellStyle name="Normal 25 2 3 3_5h_Finance" xfId="4924" xr:uid="{00000000-0005-0000-0000-00003D0E0000}"/>
    <cellStyle name="Normal 25 2 3 4" xfId="8763" xr:uid="{00000000-0005-0000-0000-00003E0E0000}"/>
    <cellStyle name="Normal 25 2 3 5" xfId="12786" xr:uid="{00000000-0005-0000-0000-00003F0E0000}"/>
    <cellStyle name="Normal 25 2 3 6" xfId="14624" xr:uid="{00000000-0005-0000-0000-0000400E0000}"/>
    <cellStyle name="Normal 25 2 3 7" xfId="16379" xr:uid="{00000000-0005-0000-0000-0000410E0000}"/>
    <cellStyle name="Normal 25 2 3 8" xfId="18283" xr:uid="{00000000-0005-0000-0000-0000420E0000}"/>
    <cellStyle name="Normal 25 2 3_5h_Finance" xfId="4921" xr:uid="{00000000-0005-0000-0000-0000430E0000}"/>
    <cellStyle name="Normal 25 2 4" xfId="861" xr:uid="{00000000-0005-0000-0000-0000440E0000}"/>
    <cellStyle name="Normal 25 2 4 2" xfId="1683" xr:uid="{00000000-0005-0000-0000-0000450E0000}"/>
    <cellStyle name="Normal 25 2 4 2 2" xfId="3588" xr:uid="{00000000-0005-0000-0000-0000460E0000}"/>
    <cellStyle name="Normal 25 2 4 2 2 2" xfId="11755" xr:uid="{00000000-0005-0000-0000-0000470E0000}"/>
    <cellStyle name="Normal 25 2 4 2 2_5h_Finance" xfId="4927" xr:uid="{00000000-0005-0000-0000-0000480E0000}"/>
    <cellStyle name="Normal 25 2 4 2 3" xfId="9851" xr:uid="{00000000-0005-0000-0000-0000490E0000}"/>
    <cellStyle name="Normal 25 2 4 2 4" xfId="13877" xr:uid="{00000000-0005-0000-0000-00004A0E0000}"/>
    <cellStyle name="Normal 25 2 4 2 5" xfId="15716" xr:uid="{00000000-0005-0000-0000-00004B0E0000}"/>
    <cellStyle name="Normal 25 2 4 2 6" xfId="17467" xr:uid="{00000000-0005-0000-0000-00004C0E0000}"/>
    <cellStyle name="Normal 25 2 4 2 7" xfId="19371" xr:uid="{00000000-0005-0000-0000-00004D0E0000}"/>
    <cellStyle name="Normal 25 2 4 2_5h_Finance" xfId="4926" xr:uid="{00000000-0005-0000-0000-00004E0E0000}"/>
    <cellStyle name="Normal 25 2 4 3" xfId="2772" xr:uid="{00000000-0005-0000-0000-00004F0E0000}"/>
    <cellStyle name="Normal 25 2 4 3 2" xfId="10939" xr:uid="{00000000-0005-0000-0000-0000500E0000}"/>
    <cellStyle name="Normal 25 2 4 3_5h_Finance" xfId="4928" xr:uid="{00000000-0005-0000-0000-0000510E0000}"/>
    <cellStyle name="Normal 25 2 4 4" xfId="9035" xr:uid="{00000000-0005-0000-0000-0000520E0000}"/>
    <cellStyle name="Normal 25 2 4 5" xfId="13058" xr:uid="{00000000-0005-0000-0000-0000530E0000}"/>
    <cellStyle name="Normal 25 2 4 6" xfId="14896" xr:uid="{00000000-0005-0000-0000-0000540E0000}"/>
    <cellStyle name="Normal 25 2 4 7" xfId="16651" xr:uid="{00000000-0005-0000-0000-0000550E0000}"/>
    <cellStyle name="Normal 25 2 4 8" xfId="18555" xr:uid="{00000000-0005-0000-0000-0000560E0000}"/>
    <cellStyle name="Normal 25 2 4_5h_Finance" xfId="4925" xr:uid="{00000000-0005-0000-0000-0000570E0000}"/>
    <cellStyle name="Normal 25 2 5" xfId="1133" xr:uid="{00000000-0005-0000-0000-0000580E0000}"/>
    <cellStyle name="Normal 25 2 5 2" xfId="3044" xr:uid="{00000000-0005-0000-0000-0000590E0000}"/>
    <cellStyle name="Normal 25 2 5 2 2" xfId="11211" xr:uid="{00000000-0005-0000-0000-00005A0E0000}"/>
    <cellStyle name="Normal 25 2 5 2_5h_Finance" xfId="4930" xr:uid="{00000000-0005-0000-0000-00005B0E0000}"/>
    <cellStyle name="Normal 25 2 5 3" xfId="9307" xr:uid="{00000000-0005-0000-0000-00005C0E0000}"/>
    <cellStyle name="Normal 25 2 5 4" xfId="13330" xr:uid="{00000000-0005-0000-0000-00005D0E0000}"/>
    <cellStyle name="Normal 25 2 5 5" xfId="15168" xr:uid="{00000000-0005-0000-0000-00005E0E0000}"/>
    <cellStyle name="Normal 25 2 5 6" xfId="16923" xr:uid="{00000000-0005-0000-0000-00005F0E0000}"/>
    <cellStyle name="Normal 25 2 5 7" xfId="18827" xr:uid="{00000000-0005-0000-0000-0000600E0000}"/>
    <cellStyle name="Normal 25 2 5_5h_Finance" xfId="4929" xr:uid="{00000000-0005-0000-0000-0000610E0000}"/>
    <cellStyle name="Normal 25 2 6" xfId="1956" xr:uid="{00000000-0005-0000-0000-0000620E0000}"/>
    <cellStyle name="Normal 25 2 6 2" xfId="3860" xr:uid="{00000000-0005-0000-0000-0000630E0000}"/>
    <cellStyle name="Normal 25 2 6 2 2" xfId="12027" xr:uid="{00000000-0005-0000-0000-0000640E0000}"/>
    <cellStyle name="Normal 25 2 6 2_5h_Finance" xfId="4932" xr:uid="{00000000-0005-0000-0000-0000650E0000}"/>
    <cellStyle name="Normal 25 2 6 3" xfId="10123" xr:uid="{00000000-0005-0000-0000-0000660E0000}"/>
    <cellStyle name="Normal 25 2 6 4" xfId="14149" xr:uid="{00000000-0005-0000-0000-0000670E0000}"/>
    <cellStyle name="Normal 25 2 6 5" xfId="15989" xr:uid="{00000000-0005-0000-0000-0000680E0000}"/>
    <cellStyle name="Normal 25 2 6 6" xfId="17739" xr:uid="{00000000-0005-0000-0000-0000690E0000}"/>
    <cellStyle name="Normal 25 2 6 7" xfId="19643" xr:uid="{00000000-0005-0000-0000-00006A0E0000}"/>
    <cellStyle name="Normal 25 2 6_5h_Finance" xfId="4931" xr:uid="{00000000-0005-0000-0000-00006B0E0000}"/>
    <cellStyle name="Normal 25 2 7" xfId="240" xr:uid="{00000000-0005-0000-0000-00006C0E0000}"/>
    <cellStyle name="Normal 25 2 7 2" xfId="8491" xr:uid="{00000000-0005-0000-0000-00006D0E0000}"/>
    <cellStyle name="Normal 25 2 7_5h_Finance" xfId="4933" xr:uid="{00000000-0005-0000-0000-00006E0E0000}"/>
    <cellStyle name="Normal 25 2 8" xfId="2228" xr:uid="{00000000-0005-0000-0000-00006F0E0000}"/>
    <cellStyle name="Normal 25 2 8 2" xfId="10395" xr:uid="{00000000-0005-0000-0000-0000700E0000}"/>
    <cellStyle name="Normal 25 2 8_5h_Finance" xfId="4934" xr:uid="{00000000-0005-0000-0000-0000710E0000}"/>
    <cellStyle name="Normal 25 2 9" xfId="4132" xr:uid="{00000000-0005-0000-0000-0000720E0000}"/>
    <cellStyle name="Normal 25 2 9 2" xfId="12299" xr:uid="{00000000-0005-0000-0000-0000730E0000}"/>
    <cellStyle name="Normal 25 2 9_5h_Finance" xfId="4935" xr:uid="{00000000-0005-0000-0000-0000740E0000}"/>
    <cellStyle name="Normal 25 2_5h_Finance" xfId="4906" xr:uid="{00000000-0005-0000-0000-0000750E0000}"/>
    <cellStyle name="Normal 25 3" xfId="308" xr:uid="{00000000-0005-0000-0000-0000760E0000}"/>
    <cellStyle name="Normal 25 3 10" xfId="15904" xr:uid="{00000000-0005-0000-0000-0000770E0000}"/>
    <cellStyle name="Normal 25 3 11" xfId="18079" xr:uid="{00000000-0005-0000-0000-0000780E0000}"/>
    <cellStyle name="Normal 25 3 2" xfId="657" xr:uid="{00000000-0005-0000-0000-0000790E0000}"/>
    <cellStyle name="Normal 25 3 2 2" xfId="1479" xr:uid="{00000000-0005-0000-0000-00007A0E0000}"/>
    <cellStyle name="Normal 25 3 2 2 2" xfId="3384" xr:uid="{00000000-0005-0000-0000-00007B0E0000}"/>
    <cellStyle name="Normal 25 3 2 2 2 2" xfId="11551" xr:uid="{00000000-0005-0000-0000-00007C0E0000}"/>
    <cellStyle name="Normal 25 3 2 2 2_5h_Finance" xfId="4939" xr:uid="{00000000-0005-0000-0000-00007D0E0000}"/>
    <cellStyle name="Normal 25 3 2 2 3" xfId="9647" xr:uid="{00000000-0005-0000-0000-00007E0E0000}"/>
    <cellStyle name="Normal 25 3 2 2 4" xfId="13673" xr:uid="{00000000-0005-0000-0000-00007F0E0000}"/>
    <cellStyle name="Normal 25 3 2 2 5" xfId="15512" xr:uid="{00000000-0005-0000-0000-0000800E0000}"/>
    <cellStyle name="Normal 25 3 2 2 6" xfId="17263" xr:uid="{00000000-0005-0000-0000-0000810E0000}"/>
    <cellStyle name="Normal 25 3 2 2 7" xfId="19167" xr:uid="{00000000-0005-0000-0000-0000820E0000}"/>
    <cellStyle name="Normal 25 3 2 2_5h_Finance" xfId="4938" xr:uid="{00000000-0005-0000-0000-0000830E0000}"/>
    <cellStyle name="Normal 25 3 2 3" xfId="2568" xr:uid="{00000000-0005-0000-0000-0000840E0000}"/>
    <cellStyle name="Normal 25 3 2 3 2" xfId="10735" xr:uid="{00000000-0005-0000-0000-0000850E0000}"/>
    <cellStyle name="Normal 25 3 2 3_5h_Finance" xfId="4940" xr:uid="{00000000-0005-0000-0000-0000860E0000}"/>
    <cellStyle name="Normal 25 3 2 4" xfId="8831" xr:uid="{00000000-0005-0000-0000-0000870E0000}"/>
    <cellStyle name="Normal 25 3 2 5" xfId="12854" xr:uid="{00000000-0005-0000-0000-0000880E0000}"/>
    <cellStyle name="Normal 25 3 2 6" xfId="14692" xr:uid="{00000000-0005-0000-0000-0000890E0000}"/>
    <cellStyle name="Normal 25 3 2 7" xfId="16447" xr:uid="{00000000-0005-0000-0000-00008A0E0000}"/>
    <cellStyle name="Normal 25 3 2 8" xfId="18351" xr:uid="{00000000-0005-0000-0000-00008B0E0000}"/>
    <cellStyle name="Normal 25 3 2_5h_Finance" xfId="4937" xr:uid="{00000000-0005-0000-0000-00008C0E0000}"/>
    <cellStyle name="Normal 25 3 3" xfId="929" xr:uid="{00000000-0005-0000-0000-00008D0E0000}"/>
    <cellStyle name="Normal 25 3 3 2" xfId="1751" xr:uid="{00000000-0005-0000-0000-00008E0E0000}"/>
    <cellStyle name="Normal 25 3 3 2 2" xfId="3656" xr:uid="{00000000-0005-0000-0000-00008F0E0000}"/>
    <cellStyle name="Normal 25 3 3 2 2 2" xfId="11823" xr:uid="{00000000-0005-0000-0000-0000900E0000}"/>
    <cellStyle name="Normal 25 3 3 2 2_5h_Finance" xfId="4943" xr:uid="{00000000-0005-0000-0000-0000910E0000}"/>
    <cellStyle name="Normal 25 3 3 2 3" xfId="9919" xr:uid="{00000000-0005-0000-0000-0000920E0000}"/>
    <cellStyle name="Normal 25 3 3 2 4" xfId="13945" xr:uid="{00000000-0005-0000-0000-0000930E0000}"/>
    <cellStyle name="Normal 25 3 3 2 5" xfId="15784" xr:uid="{00000000-0005-0000-0000-0000940E0000}"/>
    <cellStyle name="Normal 25 3 3 2 6" xfId="17535" xr:uid="{00000000-0005-0000-0000-0000950E0000}"/>
    <cellStyle name="Normal 25 3 3 2 7" xfId="19439" xr:uid="{00000000-0005-0000-0000-0000960E0000}"/>
    <cellStyle name="Normal 25 3 3 2_5h_Finance" xfId="4942" xr:uid="{00000000-0005-0000-0000-0000970E0000}"/>
    <cellStyle name="Normal 25 3 3 3" xfId="2840" xr:uid="{00000000-0005-0000-0000-0000980E0000}"/>
    <cellStyle name="Normal 25 3 3 3 2" xfId="11007" xr:uid="{00000000-0005-0000-0000-0000990E0000}"/>
    <cellStyle name="Normal 25 3 3 3_5h_Finance" xfId="4944" xr:uid="{00000000-0005-0000-0000-00009A0E0000}"/>
    <cellStyle name="Normal 25 3 3 4" xfId="9103" xr:uid="{00000000-0005-0000-0000-00009B0E0000}"/>
    <cellStyle name="Normal 25 3 3 5" xfId="13126" xr:uid="{00000000-0005-0000-0000-00009C0E0000}"/>
    <cellStyle name="Normal 25 3 3 6" xfId="14964" xr:uid="{00000000-0005-0000-0000-00009D0E0000}"/>
    <cellStyle name="Normal 25 3 3 7" xfId="16719" xr:uid="{00000000-0005-0000-0000-00009E0E0000}"/>
    <cellStyle name="Normal 25 3 3 8" xfId="18623" xr:uid="{00000000-0005-0000-0000-00009F0E0000}"/>
    <cellStyle name="Normal 25 3 3_5h_Finance" xfId="4941" xr:uid="{00000000-0005-0000-0000-0000A00E0000}"/>
    <cellStyle name="Normal 25 3 4" xfId="1201" xr:uid="{00000000-0005-0000-0000-0000A10E0000}"/>
    <cellStyle name="Normal 25 3 4 2" xfId="3112" xr:uid="{00000000-0005-0000-0000-0000A20E0000}"/>
    <cellStyle name="Normal 25 3 4 2 2" xfId="11279" xr:uid="{00000000-0005-0000-0000-0000A30E0000}"/>
    <cellStyle name="Normal 25 3 4 2_5h_Finance" xfId="4946" xr:uid="{00000000-0005-0000-0000-0000A40E0000}"/>
    <cellStyle name="Normal 25 3 4 3" xfId="9375" xr:uid="{00000000-0005-0000-0000-0000A50E0000}"/>
    <cellStyle name="Normal 25 3 4 4" xfId="13398" xr:uid="{00000000-0005-0000-0000-0000A60E0000}"/>
    <cellStyle name="Normal 25 3 4 5" xfId="15236" xr:uid="{00000000-0005-0000-0000-0000A70E0000}"/>
    <cellStyle name="Normal 25 3 4 6" xfId="16991" xr:uid="{00000000-0005-0000-0000-0000A80E0000}"/>
    <cellStyle name="Normal 25 3 4 7" xfId="18895" xr:uid="{00000000-0005-0000-0000-0000A90E0000}"/>
    <cellStyle name="Normal 25 3 4_5h_Finance" xfId="4945" xr:uid="{00000000-0005-0000-0000-0000AA0E0000}"/>
    <cellStyle name="Normal 25 3 5" xfId="2024" xr:uid="{00000000-0005-0000-0000-0000AB0E0000}"/>
    <cellStyle name="Normal 25 3 5 2" xfId="3928" xr:uid="{00000000-0005-0000-0000-0000AC0E0000}"/>
    <cellStyle name="Normal 25 3 5 2 2" xfId="12095" xr:uid="{00000000-0005-0000-0000-0000AD0E0000}"/>
    <cellStyle name="Normal 25 3 5 2_5h_Finance" xfId="4948" xr:uid="{00000000-0005-0000-0000-0000AE0E0000}"/>
    <cellStyle name="Normal 25 3 5 3" xfId="10191" xr:uid="{00000000-0005-0000-0000-0000AF0E0000}"/>
    <cellStyle name="Normal 25 3 5 4" xfId="14217" xr:uid="{00000000-0005-0000-0000-0000B00E0000}"/>
    <cellStyle name="Normal 25 3 5 5" xfId="16057" xr:uid="{00000000-0005-0000-0000-0000B10E0000}"/>
    <cellStyle name="Normal 25 3 5 6" xfId="17807" xr:uid="{00000000-0005-0000-0000-0000B20E0000}"/>
    <cellStyle name="Normal 25 3 5 7" xfId="19711" xr:uid="{00000000-0005-0000-0000-0000B30E0000}"/>
    <cellStyle name="Normal 25 3 5_5h_Finance" xfId="4947" xr:uid="{00000000-0005-0000-0000-0000B40E0000}"/>
    <cellStyle name="Normal 25 3 6" xfId="2296" xr:uid="{00000000-0005-0000-0000-0000B50E0000}"/>
    <cellStyle name="Normal 25 3 6 2" xfId="10463" xr:uid="{00000000-0005-0000-0000-0000B60E0000}"/>
    <cellStyle name="Normal 25 3 6_5h_Finance" xfId="4949" xr:uid="{00000000-0005-0000-0000-0000B70E0000}"/>
    <cellStyle name="Normal 25 3 7" xfId="8559" xr:uid="{00000000-0005-0000-0000-0000B80E0000}"/>
    <cellStyle name="Normal 25 3 8" xfId="12516" xr:uid="{00000000-0005-0000-0000-0000B90E0000}"/>
    <cellStyle name="Normal 25 3 9" xfId="14402" xr:uid="{00000000-0005-0000-0000-0000BA0E0000}"/>
    <cellStyle name="Normal 25 3_5h_Finance" xfId="4936" xr:uid="{00000000-0005-0000-0000-0000BB0E0000}"/>
    <cellStyle name="Normal 25 4" xfId="521" xr:uid="{00000000-0005-0000-0000-0000BC0E0000}"/>
    <cellStyle name="Normal 25 4 2" xfId="1343" xr:uid="{00000000-0005-0000-0000-0000BD0E0000}"/>
    <cellStyle name="Normal 25 4 2 2" xfId="3248" xr:uid="{00000000-0005-0000-0000-0000BE0E0000}"/>
    <cellStyle name="Normal 25 4 2 2 2" xfId="11415" xr:uid="{00000000-0005-0000-0000-0000BF0E0000}"/>
    <cellStyle name="Normal 25 4 2 2_5h_Finance" xfId="4952" xr:uid="{00000000-0005-0000-0000-0000C00E0000}"/>
    <cellStyle name="Normal 25 4 2 3" xfId="9511" xr:uid="{00000000-0005-0000-0000-0000C10E0000}"/>
    <cellStyle name="Normal 25 4 2 4" xfId="13537" xr:uid="{00000000-0005-0000-0000-0000C20E0000}"/>
    <cellStyle name="Normal 25 4 2 5" xfId="15376" xr:uid="{00000000-0005-0000-0000-0000C30E0000}"/>
    <cellStyle name="Normal 25 4 2 6" xfId="17127" xr:uid="{00000000-0005-0000-0000-0000C40E0000}"/>
    <cellStyle name="Normal 25 4 2 7" xfId="19031" xr:uid="{00000000-0005-0000-0000-0000C50E0000}"/>
    <cellStyle name="Normal 25 4 2_5h_Finance" xfId="4951" xr:uid="{00000000-0005-0000-0000-0000C60E0000}"/>
    <cellStyle name="Normal 25 4 3" xfId="2432" xr:uid="{00000000-0005-0000-0000-0000C70E0000}"/>
    <cellStyle name="Normal 25 4 3 2" xfId="10599" xr:uid="{00000000-0005-0000-0000-0000C80E0000}"/>
    <cellStyle name="Normal 25 4 3_5h_Finance" xfId="4953" xr:uid="{00000000-0005-0000-0000-0000C90E0000}"/>
    <cellStyle name="Normal 25 4 4" xfId="8695" xr:uid="{00000000-0005-0000-0000-0000CA0E0000}"/>
    <cellStyle name="Normal 25 4 5" xfId="12718" xr:uid="{00000000-0005-0000-0000-0000CB0E0000}"/>
    <cellStyle name="Normal 25 4 6" xfId="14556" xr:uid="{00000000-0005-0000-0000-0000CC0E0000}"/>
    <cellStyle name="Normal 25 4 7" xfId="16311" xr:uid="{00000000-0005-0000-0000-0000CD0E0000}"/>
    <cellStyle name="Normal 25 4 8" xfId="18215" xr:uid="{00000000-0005-0000-0000-0000CE0E0000}"/>
    <cellStyle name="Normal 25 4_5h_Finance" xfId="4950" xr:uid="{00000000-0005-0000-0000-0000CF0E0000}"/>
    <cellStyle name="Normal 25 5" xfId="793" xr:uid="{00000000-0005-0000-0000-0000D00E0000}"/>
    <cellStyle name="Normal 25 5 2" xfId="1615" xr:uid="{00000000-0005-0000-0000-0000D10E0000}"/>
    <cellStyle name="Normal 25 5 2 2" xfId="3520" xr:uid="{00000000-0005-0000-0000-0000D20E0000}"/>
    <cellStyle name="Normal 25 5 2 2 2" xfId="11687" xr:uid="{00000000-0005-0000-0000-0000D30E0000}"/>
    <cellStyle name="Normal 25 5 2 2_5h_Finance" xfId="4956" xr:uid="{00000000-0005-0000-0000-0000D40E0000}"/>
    <cellStyle name="Normal 25 5 2 3" xfId="9783" xr:uid="{00000000-0005-0000-0000-0000D50E0000}"/>
    <cellStyle name="Normal 25 5 2 4" xfId="13809" xr:uid="{00000000-0005-0000-0000-0000D60E0000}"/>
    <cellStyle name="Normal 25 5 2 5" xfId="15648" xr:uid="{00000000-0005-0000-0000-0000D70E0000}"/>
    <cellStyle name="Normal 25 5 2 6" xfId="17399" xr:uid="{00000000-0005-0000-0000-0000D80E0000}"/>
    <cellStyle name="Normal 25 5 2 7" xfId="19303" xr:uid="{00000000-0005-0000-0000-0000D90E0000}"/>
    <cellStyle name="Normal 25 5 2_5h_Finance" xfId="4955" xr:uid="{00000000-0005-0000-0000-0000DA0E0000}"/>
    <cellStyle name="Normal 25 5 3" xfId="2704" xr:uid="{00000000-0005-0000-0000-0000DB0E0000}"/>
    <cellStyle name="Normal 25 5 3 2" xfId="10871" xr:uid="{00000000-0005-0000-0000-0000DC0E0000}"/>
    <cellStyle name="Normal 25 5 3_5h_Finance" xfId="4957" xr:uid="{00000000-0005-0000-0000-0000DD0E0000}"/>
    <cellStyle name="Normal 25 5 4" xfId="8967" xr:uid="{00000000-0005-0000-0000-0000DE0E0000}"/>
    <cellStyle name="Normal 25 5 5" xfId="12990" xr:uid="{00000000-0005-0000-0000-0000DF0E0000}"/>
    <cellStyle name="Normal 25 5 6" xfId="14828" xr:uid="{00000000-0005-0000-0000-0000E00E0000}"/>
    <cellStyle name="Normal 25 5 7" xfId="16583" xr:uid="{00000000-0005-0000-0000-0000E10E0000}"/>
    <cellStyle name="Normal 25 5 8" xfId="18487" xr:uid="{00000000-0005-0000-0000-0000E20E0000}"/>
    <cellStyle name="Normal 25 5_5h_Finance" xfId="4954" xr:uid="{00000000-0005-0000-0000-0000E30E0000}"/>
    <cellStyle name="Normal 25 6" xfId="1065" xr:uid="{00000000-0005-0000-0000-0000E40E0000}"/>
    <cellStyle name="Normal 25 6 2" xfId="2976" xr:uid="{00000000-0005-0000-0000-0000E50E0000}"/>
    <cellStyle name="Normal 25 6 2 2" xfId="11143" xr:uid="{00000000-0005-0000-0000-0000E60E0000}"/>
    <cellStyle name="Normal 25 6 2_5h_Finance" xfId="4959" xr:uid="{00000000-0005-0000-0000-0000E70E0000}"/>
    <cellStyle name="Normal 25 6 3" xfId="9239" xr:uid="{00000000-0005-0000-0000-0000E80E0000}"/>
    <cellStyle name="Normal 25 6 4" xfId="13262" xr:uid="{00000000-0005-0000-0000-0000E90E0000}"/>
    <cellStyle name="Normal 25 6 5" xfId="15100" xr:uid="{00000000-0005-0000-0000-0000EA0E0000}"/>
    <cellStyle name="Normal 25 6 6" xfId="16855" xr:uid="{00000000-0005-0000-0000-0000EB0E0000}"/>
    <cellStyle name="Normal 25 6 7" xfId="18759" xr:uid="{00000000-0005-0000-0000-0000EC0E0000}"/>
    <cellStyle name="Normal 25 6_5h_Finance" xfId="4958" xr:uid="{00000000-0005-0000-0000-0000ED0E0000}"/>
    <cellStyle name="Normal 25 7" xfId="1888" xr:uid="{00000000-0005-0000-0000-0000EE0E0000}"/>
    <cellStyle name="Normal 25 7 2" xfId="3792" xr:uid="{00000000-0005-0000-0000-0000EF0E0000}"/>
    <cellStyle name="Normal 25 7 2 2" xfId="11959" xr:uid="{00000000-0005-0000-0000-0000F00E0000}"/>
    <cellStyle name="Normal 25 7 2_5h_Finance" xfId="4961" xr:uid="{00000000-0005-0000-0000-0000F10E0000}"/>
    <cellStyle name="Normal 25 7 3" xfId="10055" xr:uid="{00000000-0005-0000-0000-0000F20E0000}"/>
    <cellStyle name="Normal 25 7 4" xfId="14081" xr:uid="{00000000-0005-0000-0000-0000F30E0000}"/>
    <cellStyle name="Normal 25 7 5" xfId="15921" xr:uid="{00000000-0005-0000-0000-0000F40E0000}"/>
    <cellStyle name="Normal 25 7 6" xfId="17671" xr:uid="{00000000-0005-0000-0000-0000F50E0000}"/>
    <cellStyle name="Normal 25 7 7" xfId="19575" xr:uid="{00000000-0005-0000-0000-0000F60E0000}"/>
    <cellStyle name="Normal 25 7_5h_Finance" xfId="4960" xr:uid="{00000000-0005-0000-0000-0000F70E0000}"/>
    <cellStyle name="Normal 25 8" xfId="172" xr:uid="{00000000-0005-0000-0000-0000F80E0000}"/>
    <cellStyle name="Normal 25 8 2" xfId="8423" xr:uid="{00000000-0005-0000-0000-0000F90E0000}"/>
    <cellStyle name="Normal 25 8_5h_Finance" xfId="4962" xr:uid="{00000000-0005-0000-0000-0000FA0E0000}"/>
    <cellStyle name="Normal 25 9" xfId="2160" xr:uid="{00000000-0005-0000-0000-0000FB0E0000}"/>
    <cellStyle name="Normal 25 9 2" xfId="10327" xr:uid="{00000000-0005-0000-0000-0000FC0E0000}"/>
    <cellStyle name="Normal 25 9_5h_Finance" xfId="4963" xr:uid="{00000000-0005-0000-0000-0000FD0E0000}"/>
    <cellStyle name="Normal 25_5h_Finance" xfId="4904" xr:uid="{00000000-0005-0000-0000-0000FE0E0000}"/>
    <cellStyle name="Normal 26" xfId="34" xr:uid="{00000000-0005-0000-0000-0000FF0E0000}"/>
    <cellStyle name="Normal 26 10" xfId="4065" xr:uid="{00000000-0005-0000-0000-0000000F0000}"/>
    <cellStyle name="Normal 26 10 2" xfId="12232" xr:uid="{00000000-0005-0000-0000-0000010F0000}"/>
    <cellStyle name="Normal 26 10_5h_Finance" xfId="4965" xr:uid="{00000000-0005-0000-0000-0000020F0000}"/>
    <cellStyle name="Normal 26 11" xfId="8288" xr:uid="{00000000-0005-0000-0000-0000030F0000}"/>
    <cellStyle name="Normal 26 12" xfId="12380" xr:uid="{00000000-0005-0000-0000-0000040F0000}"/>
    <cellStyle name="Normal 26 13" xfId="12352" xr:uid="{00000000-0005-0000-0000-0000050F0000}"/>
    <cellStyle name="Normal 26 14" xfId="14381" xr:uid="{00000000-0005-0000-0000-0000060F0000}"/>
    <cellStyle name="Normal 26 15" xfId="17944" xr:uid="{00000000-0005-0000-0000-0000070F0000}"/>
    <cellStyle name="Normal 26 2" xfId="103" xr:uid="{00000000-0005-0000-0000-0000080F0000}"/>
    <cellStyle name="Normal 26 2 10" xfId="8356" xr:uid="{00000000-0005-0000-0000-0000090F0000}"/>
    <cellStyle name="Normal 26 2 11" xfId="12448" xr:uid="{00000000-0005-0000-0000-00000A0F0000}"/>
    <cellStyle name="Normal 26 2 12" xfId="18012" xr:uid="{00000000-0005-0000-0000-00000B0F0000}"/>
    <cellStyle name="Normal 26 2 2" xfId="377" xr:uid="{00000000-0005-0000-0000-00000C0F0000}"/>
    <cellStyle name="Normal 26 2 2 10" xfId="16244" xr:uid="{00000000-0005-0000-0000-00000D0F0000}"/>
    <cellStyle name="Normal 26 2 2 11" xfId="18148" xr:uid="{00000000-0005-0000-0000-00000E0F0000}"/>
    <cellStyle name="Normal 26 2 2 2" xfId="726" xr:uid="{00000000-0005-0000-0000-00000F0F0000}"/>
    <cellStyle name="Normal 26 2 2 2 2" xfId="1548" xr:uid="{00000000-0005-0000-0000-0000100F0000}"/>
    <cellStyle name="Normal 26 2 2 2 2 2" xfId="3453" xr:uid="{00000000-0005-0000-0000-0000110F0000}"/>
    <cellStyle name="Normal 26 2 2 2 2 2 2" xfId="11620" xr:uid="{00000000-0005-0000-0000-0000120F0000}"/>
    <cellStyle name="Normal 26 2 2 2 2 2_5h_Finance" xfId="4970" xr:uid="{00000000-0005-0000-0000-0000130F0000}"/>
    <cellStyle name="Normal 26 2 2 2 2 3" xfId="9716" xr:uid="{00000000-0005-0000-0000-0000140F0000}"/>
    <cellStyle name="Normal 26 2 2 2 2 4" xfId="13742" xr:uid="{00000000-0005-0000-0000-0000150F0000}"/>
    <cellStyle name="Normal 26 2 2 2 2 5" xfId="15581" xr:uid="{00000000-0005-0000-0000-0000160F0000}"/>
    <cellStyle name="Normal 26 2 2 2 2 6" xfId="17332" xr:uid="{00000000-0005-0000-0000-0000170F0000}"/>
    <cellStyle name="Normal 26 2 2 2 2 7" xfId="19236" xr:uid="{00000000-0005-0000-0000-0000180F0000}"/>
    <cellStyle name="Normal 26 2 2 2 2_5h_Finance" xfId="4969" xr:uid="{00000000-0005-0000-0000-0000190F0000}"/>
    <cellStyle name="Normal 26 2 2 2 3" xfId="2637" xr:uid="{00000000-0005-0000-0000-00001A0F0000}"/>
    <cellStyle name="Normal 26 2 2 2 3 2" xfId="10804" xr:uid="{00000000-0005-0000-0000-00001B0F0000}"/>
    <cellStyle name="Normal 26 2 2 2 3_5h_Finance" xfId="4971" xr:uid="{00000000-0005-0000-0000-00001C0F0000}"/>
    <cellStyle name="Normal 26 2 2 2 4" xfId="8900" xr:uid="{00000000-0005-0000-0000-00001D0F0000}"/>
    <cellStyle name="Normal 26 2 2 2 5" xfId="12923" xr:uid="{00000000-0005-0000-0000-00001E0F0000}"/>
    <cellStyle name="Normal 26 2 2 2 6" xfId="14761" xr:uid="{00000000-0005-0000-0000-00001F0F0000}"/>
    <cellStyle name="Normal 26 2 2 2 7" xfId="16516" xr:uid="{00000000-0005-0000-0000-0000200F0000}"/>
    <cellStyle name="Normal 26 2 2 2 8" xfId="18420" xr:uid="{00000000-0005-0000-0000-0000210F0000}"/>
    <cellStyle name="Normal 26 2 2 2_5h_Finance" xfId="4968" xr:uid="{00000000-0005-0000-0000-0000220F0000}"/>
    <cellStyle name="Normal 26 2 2 3" xfId="998" xr:uid="{00000000-0005-0000-0000-0000230F0000}"/>
    <cellStyle name="Normal 26 2 2 3 2" xfId="1820" xr:uid="{00000000-0005-0000-0000-0000240F0000}"/>
    <cellStyle name="Normal 26 2 2 3 2 2" xfId="3725" xr:uid="{00000000-0005-0000-0000-0000250F0000}"/>
    <cellStyle name="Normal 26 2 2 3 2 2 2" xfId="11892" xr:uid="{00000000-0005-0000-0000-0000260F0000}"/>
    <cellStyle name="Normal 26 2 2 3 2 2_5h_Finance" xfId="4974" xr:uid="{00000000-0005-0000-0000-0000270F0000}"/>
    <cellStyle name="Normal 26 2 2 3 2 3" xfId="9988" xr:uid="{00000000-0005-0000-0000-0000280F0000}"/>
    <cellStyle name="Normal 26 2 2 3 2 4" xfId="14014" xr:uid="{00000000-0005-0000-0000-0000290F0000}"/>
    <cellStyle name="Normal 26 2 2 3 2 5" xfId="15853" xr:uid="{00000000-0005-0000-0000-00002A0F0000}"/>
    <cellStyle name="Normal 26 2 2 3 2 6" xfId="17604" xr:uid="{00000000-0005-0000-0000-00002B0F0000}"/>
    <cellStyle name="Normal 26 2 2 3 2 7" xfId="19508" xr:uid="{00000000-0005-0000-0000-00002C0F0000}"/>
    <cellStyle name="Normal 26 2 2 3 2_5h_Finance" xfId="4973" xr:uid="{00000000-0005-0000-0000-00002D0F0000}"/>
    <cellStyle name="Normal 26 2 2 3 3" xfId="2909" xr:uid="{00000000-0005-0000-0000-00002E0F0000}"/>
    <cellStyle name="Normal 26 2 2 3 3 2" xfId="11076" xr:uid="{00000000-0005-0000-0000-00002F0F0000}"/>
    <cellStyle name="Normal 26 2 2 3 3_5h_Finance" xfId="4975" xr:uid="{00000000-0005-0000-0000-0000300F0000}"/>
    <cellStyle name="Normal 26 2 2 3 4" xfId="9172" xr:uid="{00000000-0005-0000-0000-0000310F0000}"/>
    <cellStyle name="Normal 26 2 2 3 5" xfId="13195" xr:uid="{00000000-0005-0000-0000-0000320F0000}"/>
    <cellStyle name="Normal 26 2 2 3 6" xfId="15033" xr:uid="{00000000-0005-0000-0000-0000330F0000}"/>
    <cellStyle name="Normal 26 2 2 3 7" xfId="16788" xr:uid="{00000000-0005-0000-0000-0000340F0000}"/>
    <cellStyle name="Normal 26 2 2 3 8" xfId="18692" xr:uid="{00000000-0005-0000-0000-0000350F0000}"/>
    <cellStyle name="Normal 26 2 2 3_5h_Finance" xfId="4972" xr:uid="{00000000-0005-0000-0000-0000360F0000}"/>
    <cellStyle name="Normal 26 2 2 4" xfId="1270" xr:uid="{00000000-0005-0000-0000-0000370F0000}"/>
    <cellStyle name="Normal 26 2 2 4 2" xfId="3181" xr:uid="{00000000-0005-0000-0000-0000380F0000}"/>
    <cellStyle name="Normal 26 2 2 4 2 2" xfId="11348" xr:uid="{00000000-0005-0000-0000-0000390F0000}"/>
    <cellStyle name="Normal 26 2 2 4 2_5h_Finance" xfId="4977" xr:uid="{00000000-0005-0000-0000-00003A0F0000}"/>
    <cellStyle name="Normal 26 2 2 4 3" xfId="9444" xr:uid="{00000000-0005-0000-0000-00003B0F0000}"/>
    <cellStyle name="Normal 26 2 2 4 4" xfId="13467" xr:uid="{00000000-0005-0000-0000-00003C0F0000}"/>
    <cellStyle name="Normal 26 2 2 4 5" xfId="15305" xr:uid="{00000000-0005-0000-0000-00003D0F0000}"/>
    <cellStyle name="Normal 26 2 2 4 6" xfId="17060" xr:uid="{00000000-0005-0000-0000-00003E0F0000}"/>
    <cellStyle name="Normal 26 2 2 4 7" xfId="18964" xr:uid="{00000000-0005-0000-0000-00003F0F0000}"/>
    <cellStyle name="Normal 26 2 2 4_5h_Finance" xfId="4976" xr:uid="{00000000-0005-0000-0000-0000400F0000}"/>
    <cellStyle name="Normal 26 2 2 5" xfId="2093" xr:uid="{00000000-0005-0000-0000-0000410F0000}"/>
    <cellStyle name="Normal 26 2 2 5 2" xfId="3997" xr:uid="{00000000-0005-0000-0000-0000420F0000}"/>
    <cellStyle name="Normal 26 2 2 5 2 2" xfId="12164" xr:uid="{00000000-0005-0000-0000-0000430F0000}"/>
    <cellStyle name="Normal 26 2 2 5 2_5h_Finance" xfId="4979" xr:uid="{00000000-0005-0000-0000-0000440F0000}"/>
    <cellStyle name="Normal 26 2 2 5 3" xfId="10260" xr:uid="{00000000-0005-0000-0000-0000450F0000}"/>
    <cellStyle name="Normal 26 2 2 5 4" xfId="14286" xr:uid="{00000000-0005-0000-0000-0000460F0000}"/>
    <cellStyle name="Normal 26 2 2 5 5" xfId="16126" xr:uid="{00000000-0005-0000-0000-0000470F0000}"/>
    <cellStyle name="Normal 26 2 2 5 6" xfId="17876" xr:uid="{00000000-0005-0000-0000-0000480F0000}"/>
    <cellStyle name="Normal 26 2 2 5 7" xfId="19780" xr:uid="{00000000-0005-0000-0000-0000490F0000}"/>
    <cellStyle name="Normal 26 2 2 5_5h_Finance" xfId="4978" xr:uid="{00000000-0005-0000-0000-00004A0F0000}"/>
    <cellStyle name="Normal 26 2 2 6" xfId="2365" xr:uid="{00000000-0005-0000-0000-00004B0F0000}"/>
    <cellStyle name="Normal 26 2 2 6 2" xfId="10532" xr:uid="{00000000-0005-0000-0000-00004C0F0000}"/>
    <cellStyle name="Normal 26 2 2 6_5h_Finance" xfId="4980" xr:uid="{00000000-0005-0000-0000-00004D0F0000}"/>
    <cellStyle name="Normal 26 2 2 7" xfId="8628" xr:uid="{00000000-0005-0000-0000-00004E0F0000}"/>
    <cellStyle name="Normal 26 2 2 8" xfId="12585" xr:uid="{00000000-0005-0000-0000-00004F0F0000}"/>
    <cellStyle name="Normal 26 2 2 9" xfId="14471" xr:uid="{00000000-0005-0000-0000-0000500F0000}"/>
    <cellStyle name="Normal 26 2 2_5h_Finance" xfId="4967" xr:uid="{00000000-0005-0000-0000-0000510F0000}"/>
    <cellStyle name="Normal 26 2 3" xfId="590" xr:uid="{00000000-0005-0000-0000-0000520F0000}"/>
    <cellStyle name="Normal 26 2 3 2" xfId="1412" xr:uid="{00000000-0005-0000-0000-0000530F0000}"/>
    <cellStyle name="Normal 26 2 3 2 2" xfId="3317" xr:uid="{00000000-0005-0000-0000-0000540F0000}"/>
    <cellStyle name="Normal 26 2 3 2 2 2" xfId="11484" xr:uid="{00000000-0005-0000-0000-0000550F0000}"/>
    <cellStyle name="Normal 26 2 3 2 2_5h_Finance" xfId="4983" xr:uid="{00000000-0005-0000-0000-0000560F0000}"/>
    <cellStyle name="Normal 26 2 3 2 3" xfId="9580" xr:uid="{00000000-0005-0000-0000-0000570F0000}"/>
    <cellStyle name="Normal 26 2 3 2 4" xfId="13606" xr:uid="{00000000-0005-0000-0000-0000580F0000}"/>
    <cellStyle name="Normal 26 2 3 2 5" xfId="15445" xr:uid="{00000000-0005-0000-0000-0000590F0000}"/>
    <cellStyle name="Normal 26 2 3 2 6" xfId="17196" xr:uid="{00000000-0005-0000-0000-00005A0F0000}"/>
    <cellStyle name="Normal 26 2 3 2 7" xfId="19100" xr:uid="{00000000-0005-0000-0000-00005B0F0000}"/>
    <cellStyle name="Normal 26 2 3 2_5h_Finance" xfId="4982" xr:uid="{00000000-0005-0000-0000-00005C0F0000}"/>
    <cellStyle name="Normal 26 2 3 3" xfId="2501" xr:uid="{00000000-0005-0000-0000-00005D0F0000}"/>
    <cellStyle name="Normal 26 2 3 3 2" xfId="10668" xr:uid="{00000000-0005-0000-0000-00005E0F0000}"/>
    <cellStyle name="Normal 26 2 3 3_5h_Finance" xfId="4984" xr:uid="{00000000-0005-0000-0000-00005F0F0000}"/>
    <cellStyle name="Normal 26 2 3 4" xfId="8764" xr:uid="{00000000-0005-0000-0000-0000600F0000}"/>
    <cellStyle name="Normal 26 2 3 5" xfId="12787" xr:uid="{00000000-0005-0000-0000-0000610F0000}"/>
    <cellStyle name="Normal 26 2 3 6" xfId="14625" xr:uid="{00000000-0005-0000-0000-0000620F0000}"/>
    <cellStyle name="Normal 26 2 3 7" xfId="16380" xr:uid="{00000000-0005-0000-0000-0000630F0000}"/>
    <cellStyle name="Normal 26 2 3 8" xfId="18284" xr:uid="{00000000-0005-0000-0000-0000640F0000}"/>
    <cellStyle name="Normal 26 2 3_5h_Finance" xfId="4981" xr:uid="{00000000-0005-0000-0000-0000650F0000}"/>
    <cellStyle name="Normal 26 2 4" xfId="862" xr:uid="{00000000-0005-0000-0000-0000660F0000}"/>
    <cellStyle name="Normal 26 2 4 2" xfId="1684" xr:uid="{00000000-0005-0000-0000-0000670F0000}"/>
    <cellStyle name="Normal 26 2 4 2 2" xfId="3589" xr:uid="{00000000-0005-0000-0000-0000680F0000}"/>
    <cellStyle name="Normal 26 2 4 2 2 2" xfId="11756" xr:uid="{00000000-0005-0000-0000-0000690F0000}"/>
    <cellStyle name="Normal 26 2 4 2 2_5h_Finance" xfId="4987" xr:uid="{00000000-0005-0000-0000-00006A0F0000}"/>
    <cellStyle name="Normal 26 2 4 2 3" xfId="9852" xr:uid="{00000000-0005-0000-0000-00006B0F0000}"/>
    <cellStyle name="Normal 26 2 4 2 4" xfId="13878" xr:uid="{00000000-0005-0000-0000-00006C0F0000}"/>
    <cellStyle name="Normal 26 2 4 2 5" xfId="15717" xr:uid="{00000000-0005-0000-0000-00006D0F0000}"/>
    <cellStyle name="Normal 26 2 4 2 6" xfId="17468" xr:uid="{00000000-0005-0000-0000-00006E0F0000}"/>
    <cellStyle name="Normal 26 2 4 2 7" xfId="19372" xr:uid="{00000000-0005-0000-0000-00006F0F0000}"/>
    <cellStyle name="Normal 26 2 4 2_5h_Finance" xfId="4986" xr:uid="{00000000-0005-0000-0000-0000700F0000}"/>
    <cellStyle name="Normal 26 2 4 3" xfId="2773" xr:uid="{00000000-0005-0000-0000-0000710F0000}"/>
    <cellStyle name="Normal 26 2 4 3 2" xfId="10940" xr:uid="{00000000-0005-0000-0000-0000720F0000}"/>
    <cellStyle name="Normal 26 2 4 3_5h_Finance" xfId="4988" xr:uid="{00000000-0005-0000-0000-0000730F0000}"/>
    <cellStyle name="Normal 26 2 4 4" xfId="9036" xr:uid="{00000000-0005-0000-0000-0000740F0000}"/>
    <cellStyle name="Normal 26 2 4 5" xfId="13059" xr:uid="{00000000-0005-0000-0000-0000750F0000}"/>
    <cellStyle name="Normal 26 2 4 6" xfId="14897" xr:uid="{00000000-0005-0000-0000-0000760F0000}"/>
    <cellStyle name="Normal 26 2 4 7" xfId="16652" xr:uid="{00000000-0005-0000-0000-0000770F0000}"/>
    <cellStyle name="Normal 26 2 4 8" xfId="18556" xr:uid="{00000000-0005-0000-0000-0000780F0000}"/>
    <cellStyle name="Normal 26 2 4_5h_Finance" xfId="4985" xr:uid="{00000000-0005-0000-0000-0000790F0000}"/>
    <cellStyle name="Normal 26 2 5" xfId="1134" xr:uid="{00000000-0005-0000-0000-00007A0F0000}"/>
    <cellStyle name="Normal 26 2 5 2" xfId="3045" xr:uid="{00000000-0005-0000-0000-00007B0F0000}"/>
    <cellStyle name="Normal 26 2 5 2 2" xfId="11212" xr:uid="{00000000-0005-0000-0000-00007C0F0000}"/>
    <cellStyle name="Normal 26 2 5 2_5h_Finance" xfId="4990" xr:uid="{00000000-0005-0000-0000-00007D0F0000}"/>
    <cellStyle name="Normal 26 2 5 3" xfId="9308" xr:uid="{00000000-0005-0000-0000-00007E0F0000}"/>
    <cellStyle name="Normal 26 2 5 4" xfId="13331" xr:uid="{00000000-0005-0000-0000-00007F0F0000}"/>
    <cellStyle name="Normal 26 2 5 5" xfId="15169" xr:uid="{00000000-0005-0000-0000-0000800F0000}"/>
    <cellStyle name="Normal 26 2 5 6" xfId="16924" xr:uid="{00000000-0005-0000-0000-0000810F0000}"/>
    <cellStyle name="Normal 26 2 5 7" xfId="18828" xr:uid="{00000000-0005-0000-0000-0000820F0000}"/>
    <cellStyle name="Normal 26 2 5_5h_Finance" xfId="4989" xr:uid="{00000000-0005-0000-0000-0000830F0000}"/>
    <cellStyle name="Normal 26 2 6" xfId="1957" xr:uid="{00000000-0005-0000-0000-0000840F0000}"/>
    <cellStyle name="Normal 26 2 6 2" xfId="3861" xr:uid="{00000000-0005-0000-0000-0000850F0000}"/>
    <cellStyle name="Normal 26 2 6 2 2" xfId="12028" xr:uid="{00000000-0005-0000-0000-0000860F0000}"/>
    <cellStyle name="Normal 26 2 6 2_5h_Finance" xfId="4992" xr:uid="{00000000-0005-0000-0000-0000870F0000}"/>
    <cellStyle name="Normal 26 2 6 3" xfId="10124" xr:uid="{00000000-0005-0000-0000-0000880F0000}"/>
    <cellStyle name="Normal 26 2 6 4" xfId="14150" xr:uid="{00000000-0005-0000-0000-0000890F0000}"/>
    <cellStyle name="Normal 26 2 6 5" xfId="15990" xr:uid="{00000000-0005-0000-0000-00008A0F0000}"/>
    <cellStyle name="Normal 26 2 6 6" xfId="17740" xr:uid="{00000000-0005-0000-0000-00008B0F0000}"/>
    <cellStyle name="Normal 26 2 6 7" xfId="19644" xr:uid="{00000000-0005-0000-0000-00008C0F0000}"/>
    <cellStyle name="Normal 26 2 6_5h_Finance" xfId="4991" xr:uid="{00000000-0005-0000-0000-00008D0F0000}"/>
    <cellStyle name="Normal 26 2 7" xfId="241" xr:uid="{00000000-0005-0000-0000-00008E0F0000}"/>
    <cellStyle name="Normal 26 2 7 2" xfId="8492" xr:uid="{00000000-0005-0000-0000-00008F0F0000}"/>
    <cellStyle name="Normal 26 2 7_5h_Finance" xfId="4993" xr:uid="{00000000-0005-0000-0000-0000900F0000}"/>
    <cellStyle name="Normal 26 2 8" xfId="2229" xr:uid="{00000000-0005-0000-0000-0000910F0000}"/>
    <cellStyle name="Normal 26 2 8 2" xfId="10396" xr:uid="{00000000-0005-0000-0000-0000920F0000}"/>
    <cellStyle name="Normal 26 2 8_5h_Finance" xfId="4994" xr:uid="{00000000-0005-0000-0000-0000930F0000}"/>
    <cellStyle name="Normal 26 2 9" xfId="4133" xr:uid="{00000000-0005-0000-0000-0000940F0000}"/>
    <cellStyle name="Normal 26 2 9 2" xfId="12300" xr:uid="{00000000-0005-0000-0000-0000950F0000}"/>
    <cellStyle name="Normal 26 2 9_5h_Finance" xfId="4995" xr:uid="{00000000-0005-0000-0000-0000960F0000}"/>
    <cellStyle name="Normal 26 2_5h_Finance" xfId="4966" xr:uid="{00000000-0005-0000-0000-0000970F0000}"/>
    <cellStyle name="Normal 26 3" xfId="309" xr:uid="{00000000-0005-0000-0000-0000980F0000}"/>
    <cellStyle name="Normal 26 3 10" xfId="12499" xr:uid="{00000000-0005-0000-0000-0000990F0000}"/>
    <cellStyle name="Normal 26 3 11" xfId="18080" xr:uid="{00000000-0005-0000-0000-00009A0F0000}"/>
    <cellStyle name="Normal 26 3 2" xfId="658" xr:uid="{00000000-0005-0000-0000-00009B0F0000}"/>
    <cellStyle name="Normal 26 3 2 2" xfId="1480" xr:uid="{00000000-0005-0000-0000-00009C0F0000}"/>
    <cellStyle name="Normal 26 3 2 2 2" xfId="3385" xr:uid="{00000000-0005-0000-0000-00009D0F0000}"/>
    <cellStyle name="Normal 26 3 2 2 2 2" xfId="11552" xr:uid="{00000000-0005-0000-0000-00009E0F0000}"/>
    <cellStyle name="Normal 26 3 2 2 2_5h_Finance" xfId="4999" xr:uid="{00000000-0005-0000-0000-00009F0F0000}"/>
    <cellStyle name="Normal 26 3 2 2 3" xfId="9648" xr:uid="{00000000-0005-0000-0000-0000A00F0000}"/>
    <cellStyle name="Normal 26 3 2 2 4" xfId="13674" xr:uid="{00000000-0005-0000-0000-0000A10F0000}"/>
    <cellStyle name="Normal 26 3 2 2 5" xfId="15513" xr:uid="{00000000-0005-0000-0000-0000A20F0000}"/>
    <cellStyle name="Normal 26 3 2 2 6" xfId="17264" xr:uid="{00000000-0005-0000-0000-0000A30F0000}"/>
    <cellStyle name="Normal 26 3 2 2 7" xfId="19168" xr:uid="{00000000-0005-0000-0000-0000A40F0000}"/>
    <cellStyle name="Normal 26 3 2 2_5h_Finance" xfId="4998" xr:uid="{00000000-0005-0000-0000-0000A50F0000}"/>
    <cellStyle name="Normal 26 3 2 3" xfId="2569" xr:uid="{00000000-0005-0000-0000-0000A60F0000}"/>
    <cellStyle name="Normal 26 3 2 3 2" xfId="10736" xr:uid="{00000000-0005-0000-0000-0000A70F0000}"/>
    <cellStyle name="Normal 26 3 2 3_5h_Finance" xfId="5000" xr:uid="{00000000-0005-0000-0000-0000A80F0000}"/>
    <cellStyle name="Normal 26 3 2 4" xfId="8832" xr:uid="{00000000-0005-0000-0000-0000A90F0000}"/>
    <cellStyle name="Normal 26 3 2 5" xfId="12855" xr:uid="{00000000-0005-0000-0000-0000AA0F0000}"/>
    <cellStyle name="Normal 26 3 2 6" xfId="14693" xr:uid="{00000000-0005-0000-0000-0000AB0F0000}"/>
    <cellStyle name="Normal 26 3 2 7" xfId="16448" xr:uid="{00000000-0005-0000-0000-0000AC0F0000}"/>
    <cellStyle name="Normal 26 3 2 8" xfId="18352" xr:uid="{00000000-0005-0000-0000-0000AD0F0000}"/>
    <cellStyle name="Normal 26 3 2_5h_Finance" xfId="4997" xr:uid="{00000000-0005-0000-0000-0000AE0F0000}"/>
    <cellStyle name="Normal 26 3 3" xfId="930" xr:uid="{00000000-0005-0000-0000-0000AF0F0000}"/>
    <cellStyle name="Normal 26 3 3 2" xfId="1752" xr:uid="{00000000-0005-0000-0000-0000B00F0000}"/>
    <cellStyle name="Normal 26 3 3 2 2" xfId="3657" xr:uid="{00000000-0005-0000-0000-0000B10F0000}"/>
    <cellStyle name="Normal 26 3 3 2 2 2" xfId="11824" xr:uid="{00000000-0005-0000-0000-0000B20F0000}"/>
    <cellStyle name="Normal 26 3 3 2 2_5h_Finance" xfId="5003" xr:uid="{00000000-0005-0000-0000-0000B30F0000}"/>
    <cellStyle name="Normal 26 3 3 2 3" xfId="9920" xr:uid="{00000000-0005-0000-0000-0000B40F0000}"/>
    <cellStyle name="Normal 26 3 3 2 4" xfId="13946" xr:uid="{00000000-0005-0000-0000-0000B50F0000}"/>
    <cellStyle name="Normal 26 3 3 2 5" xfId="15785" xr:uid="{00000000-0005-0000-0000-0000B60F0000}"/>
    <cellStyle name="Normal 26 3 3 2 6" xfId="17536" xr:uid="{00000000-0005-0000-0000-0000B70F0000}"/>
    <cellStyle name="Normal 26 3 3 2 7" xfId="19440" xr:uid="{00000000-0005-0000-0000-0000B80F0000}"/>
    <cellStyle name="Normal 26 3 3 2_5h_Finance" xfId="5002" xr:uid="{00000000-0005-0000-0000-0000B90F0000}"/>
    <cellStyle name="Normal 26 3 3 3" xfId="2841" xr:uid="{00000000-0005-0000-0000-0000BA0F0000}"/>
    <cellStyle name="Normal 26 3 3 3 2" xfId="11008" xr:uid="{00000000-0005-0000-0000-0000BB0F0000}"/>
    <cellStyle name="Normal 26 3 3 3_5h_Finance" xfId="5004" xr:uid="{00000000-0005-0000-0000-0000BC0F0000}"/>
    <cellStyle name="Normal 26 3 3 4" xfId="9104" xr:uid="{00000000-0005-0000-0000-0000BD0F0000}"/>
    <cellStyle name="Normal 26 3 3 5" xfId="13127" xr:uid="{00000000-0005-0000-0000-0000BE0F0000}"/>
    <cellStyle name="Normal 26 3 3 6" xfId="14965" xr:uid="{00000000-0005-0000-0000-0000BF0F0000}"/>
    <cellStyle name="Normal 26 3 3 7" xfId="16720" xr:uid="{00000000-0005-0000-0000-0000C00F0000}"/>
    <cellStyle name="Normal 26 3 3 8" xfId="18624" xr:uid="{00000000-0005-0000-0000-0000C10F0000}"/>
    <cellStyle name="Normal 26 3 3_5h_Finance" xfId="5001" xr:uid="{00000000-0005-0000-0000-0000C20F0000}"/>
    <cellStyle name="Normal 26 3 4" xfId="1202" xr:uid="{00000000-0005-0000-0000-0000C30F0000}"/>
    <cellStyle name="Normal 26 3 4 2" xfId="3113" xr:uid="{00000000-0005-0000-0000-0000C40F0000}"/>
    <cellStyle name="Normal 26 3 4 2 2" xfId="11280" xr:uid="{00000000-0005-0000-0000-0000C50F0000}"/>
    <cellStyle name="Normal 26 3 4 2_5h_Finance" xfId="5006" xr:uid="{00000000-0005-0000-0000-0000C60F0000}"/>
    <cellStyle name="Normal 26 3 4 3" xfId="9376" xr:uid="{00000000-0005-0000-0000-0000C70F0000}"/>
    <cellStyle name="Normal 26 3 4 4" xfId="13399" xr:uid="{00000000-0005-0000-0000-0000C80F0000}"/>
    <cellStyle name="Normal 26 3 4 5" xfId="15237" xr:uid="{00000000-0005-0000-0000-0000C90F0000}"/>
    <cellStyle name="Normal 26 3 4 6" xfId="16992" xr:uid="{00000000-0005-0000-0000-0000CA0F0000}"/>
    <cellStyle name="Normal 26 3 4 7" xfId="18896" xr:uid="{00000000-0005-0000-0000-0000CB0F0000}"/>
    <cellStyle name="Normal 26 3 4_5h_Finance" xfId="5005" xr:uid="{00000000-0005-0000-0000-0000CC0F0000}"/>
    <cellStyle name="Normal 26 3 5" xfId="2025" xr:uid="{00000000-0005-0000-0000-0000CD0F0000}"/>
    <cellStyle name="Normal 26 3 5 2" xfId="3929" xr:uid="{00000000-0005-0000-0000-0000CE0F0000}"/>
    <cellStyle name="Normal 26 3 5 2 2" xfId="12096" xr:uid="{00000000-0005-0000-0000-0000CF0F0000}"/>
    <cellStyle name="Normal 26 3 5 2_5h_Finance" xfId="5008" xr:uid="{00000000-0005-0000-0000-0000D00F0000}"/>
    <cellStyle name="Normal 26 3 5 3" xfId="10192" xr:uid="{00000000-0005-0000-0000-0000D10F0000}"/>
    <cellStyle name="Normal 26 3 5 4" xfId="14218" xr:uid="{00000000-0005-0000-0000-0000D20F0000}"/>
    <cellStyle name="Normal 26 3 5 5" xfId="16058" xr:uid="{00000000-0005-0000-0000-0000D30F0000}"/>
    <cellStyle name="Normal 26 3 5 6" xfId="17808" xr:uid="{00000000-0005-0000-0000-0000D40F0000}"/>
    <cellStyle name="Normal 26 3 5 7" xfId="19712" xr:uid="{00000000-0005-0000-0000-0000D50F0000}"/>
    <cellStyle name="Normal 26 3 5_5h_Finance" xfId="5007" xr:uid="{00000000-0005-0000-0000-0000D60F0000}"/>
    <cellStyle name="Normal 26 3 6" xfId="2297" xr:uid="{00000000-0005-0000-0000-0000D70F0000}"/>
    <cellStyle name="Normal 26 3 6 2" xfId="10464" xr:uid="{00000000-0005-0000-0000-0000D80F0000}"/>
    <cellStyle name="Normal 26 3 6_5h_Finance" xfId="5009" xr:uid="{00000000-0005-0000-0000-0000D90F0000}"/>
    <cellStyle name="Normal 26 3 7" xfId="8560" xr:uid="{00000000-0005-0000-0000-0000DA0F0000}"/>
    <cellStyle name="Normal 26 3 8" xfId="12517" xr:uid="{00000000-0005-0000-0000-0000DB0F0000}"/>
    <cellStyle name="Normal 26 3 9" xfId="14403" xr:uid="{00000000-0005-0000-0000-0000DC0F0000}"/>
    <cellStyle name="Normal 26 3_5h_Finance" xfId="4996" xr:uid="{00000000-0005-0000-0000-0000DD0F0000}"/>
    <cellStyle name="Normal 26 4" xfId="522" xr:uid="{00000000-0005-0000-0000-0000DE0F0000}"/>
    <cellStyle name="Normal 26 4 2" xfId="1344" xr:uid="{00000000-0005-0000-0000-0000DF0F0000}"/>
    <cellStyle name="Normal 26 4 2 2" xfId="3249" xr:uid="{00000000-0005-0000-0000-0000E00F0000}"/>
    <cellStyle name="Normal 26 4 2 2 2" xfId="11416" xr:uid="{00000000-0005-0000-0000-0000E10F0000}"/>
    <cellStyle name="Normal 26 4 2 2_5h_Finance" xfId="5012" xr:uid="{00000000-0005-0000-0000-0000E20F0000}"/>
    <cellStyle name="Normal 26 4 2 3" xfId="9512" xr:uid="{00000000-0005-0000-0000-0000E30F0000}"/>
    <cellStyle name="Normal 26 4 2 4" xfId="13538" xr:uid="{00000000-0005-0000-0000-0000E40F0000}"/>
    <cellStyle name="Normal 26 4 2 5" xfId="15377" xr:uid="{00000000-0005-0000-0000-0000E50F0000}"/>
    <cellStyle name="Normal 26 4 2 6" xfId="17128" xr:uid="{00000000-0005-0000-0000-0000E60F0000}"/>
    <cellStyle name="Normal 26 4 2 7" xfId="19032" xr:uid="{00000000-0005-0000-0000-0000E70F0000}"/>
    <cellStyle name="Normal 26 4 2_5h_Finance" xfId="5011" xr:uid="{00000000-0005-0000-0000-0000E80F0000}"/>
    <cellStyle name="Normal 26 4 3" xfId="2433" xr:uid="{00000000-0005-0000-0000-0000E90F0000}"/>
    <cellStyle name="Normal 26 4 3 2" xfId="10600" xr:uid="{00000000-0005-0000-0000-0000EA0F0000}"/>
    <cellStyle name="Normal 26 4 3_5h_Finance" xfId="5013" xr:uid="{00000000-0005-0000-0000-0000EB0F0000}"/>
    <cellStyle name="Normal 26 4 4" xfId="8696" xr:uid="{00000000-0005-0000-0000-0000EC0F0000}"/>
    <cellStyle name="Normal 26 4 5" xfId="12719" xr:uid="{00000000-0005-0000-0000-0000ED0F0000}"/>
    <cellStyle name="Normal 26 4 6" xfId="14557" xr:uid="{00000000-0005-0000-0000-0000EE0F0000}"/>
    <cellStyle name="Normal 26 4 7" xfId="16312" xr:uid="{00000000-0005-0000-0000-0000EF0F0000}"/>
    <cellStyle name="Normal 26 4 8" xfId="18216" xr:uid="{00000000-0005-0000-0000-0000F00F0000}"/>
    <cellStyle name="Normal 26 4_5h_Finance" xfId="5010" xr:uid="{00000000-0005-0000-0000-0000F10F0000}"/>
    <cellStyle name="Normal 26 5" xfId="794" xr:uid="{00000000-0005-0000-0000-0000F20F0000}"/>
    <cellStyle name="Normal 26 5 2" xfId="1616" xr:uid="{00000000-0005-0000-0000-0000F30F0000}"/>
    <cellStyle name="Normal 26 5 2 2" xfId="3521" xr:uid="{00000000-0005-0000-0000-0000F40F0000}"/>
    <cellStyle name="Normal 26 5 2 2 2" xfId="11688" xr:uid="{00000000-0005-0000-0000-0000F50F0000}"/>
    <cellStyle name="Normal 26 5 2 2_5h_Finance" xfId="5016" xr:uid="{00000000-0005-0000-0000-0000F60F0000}"/>
    <cellStyle name="Normal 26 5 2 3" xfId="9784" xr:uid="{00000000-0005-0000-0000-0000F70F0000}"/>
    <cellStyle name="Normal 26 5 2 4" xfId="13810" xr:uid="{00000000-0005-0000-0000-0000F80F0000}"/>
    <cellStyle name="Normal 26 5 2 5" xfId="15649" xr:uid="{00000000-0005-0000-0000-0000F90F0000}"/>
    <cellStyle name="Normal 26 5 2 6" xfId="17400" xr:uid="{00000000-0005-0000-0000-0000FA0F0000}"/>
    <cellStyle name="Normal 26 5 2 7" xfId="19304" xr:uid="{00000000-0005-0000-0000-0000FB0F0000}"/>
    <cellStyle name="Normal 26 5 2_5h_Finance" xfId="5015" xr:uid="{00000000-0005-0000-0000-0000FC0F0000}"/>
    <cellStyle name="Normal 26 5 3" xfId="2705" xr:uid="{00000000-0005-0000-0000-0000FD0F0000}"/>
    <cellStyle name="Normal 26 5 3 2" xfId="10872" xr:uid="{00000000-0005-0000-0000-0000FE0F0000}"/>
    <cellStyle name="Normal 26 5 3_5h_Finance" xfId="5017" xr:uid="{00000000-0005-0000-0000-0000FF0F0000}"/>
    <cellStyle name="Normal 26 5 4" xfId="8968" xr:uid="{00000000-0005-0000-0000-000000100000}"/>
    <cellStyle name="Normal 26 5 5" xfId="12991" xr:uid="{00000000-0005-0000-0000-000001100000}"/>
    <cellStyle name="Normal 26 5 6" xfId="14829" xr:uid="{00000000-0005-0000-0000-000002100000}"/>
    <cellStyle name="Normal 26 5 7" xfId="16584" xr:uid="{00000000-0005-0000-0000-000003100000}"/>
    <cellStyle name="Normal 26 5 8" xfId="18488" xr:uid="{00000000-0005-0000-0000-000004100000}"/>
    <cellStyle name="Normal 26 5_5h_Finance" xfId="5014" xr:uid="{00000000-0005-0000-0000-000005100000}"/>
    <cellStyle name="Normal 26 6" xfId="1066" xr:uid="{00000000-0005-0000-0000-000006100000}"/>
    <cellStyle name="Normal 26 6 2" xfId="2977" xr:uid="{00000000-0005-0000-0000-000007100000}"/>
    <cellStyle name="Normal 26 6 2 2" xfId="11144" xr:uid="{00000000-0005-0000-0000-000008100000}"/>
    <cellStyle name="Normal 26 6 2_5h_Finance" xfId="5019" xr:uid="{00000000-0005-0000-0000-000009100000}"/>
    <cellStyle name="Normal 26 6 3" xfId="9240" xr:uid="{00000000-0005-0000-0000-00000A100000}"/>
    <cellStyle name="Normal 26 6 4" xfId="13263" xr:uid="{00000000-0005-0000-0000-00000B100000}"/>
    <cellStyle name="Normal 26 6 5" xfId="15101" xr:uid="{00000000-0005-0000-0000-00000C100000}"/>
    <cellStyle name="Normal 26 6 6" xfId="16856" xr:uid="{00000000-0005-0000-0000-00000D100000}"/>
    <cellStyle name="Normal 26 6 7" xfId="18760" xr:uid="{00000000-0005-0000-0000-00000E100000}"/>
    <cellStyle name="Normal 26 6_5h_Finance" xfId="5018" xr:uid="{00000000-0005-0000-0000-00000F100000}"/>
    <cellStyle name="Normal 26 7" xfId="1889" xr:uid="{00000000-0005-0000-0000-000010100000}"/>
    <cellStyle name="Normal 26 7 2" xfId="3793" xr:uid="{00000000-0005-0000-0000-000011100000}"/>
    <cellStyle name="Normal 26 7 2 2" xfId="11960" xr:uid="{00000000-0005-0000-0000-000012100000}"/>
    <cellStyle name="Normal 26 7 2_5h_Finance" xfId="5021" xr:uid="{00000000-0005-0000-0000-000013100000}"/>
    <cellStyle name="Normal 26 7 3" xfId="10056" xr:uid="{00000000-0005-0000-0000-000014100000}"/>
    <cellStyle name="Normal 26 7 4" xfId="14082" xr:uid="{00000000-0005-0000-0000-000015100000}"/>
    <cellStyle name="Normal 26 7 5" xfId="15922" xr:uid="{00000000-0005-0000-0000-000016100000}"/>
    <cellStyle name="Normal 26 7 6" xfId="17672" xr:uid="{00000000-0005-0000-0000-000017100000}"/>
    <cellStyle name="Normal 26 7 7" xfId="19576" xr:uid="{00000000-0005-0000-0000-000018100000}"/>
    <cellStyle name="Normal 26 7_5h_Finance" xfId="5020" xr:uid="{00000000-0005-0000-0000-000019100000}"/>
    <cellStyle name="Normal 26 8" xfId="173" xr:uid="{00000000-0005-0000-0000-00001A100000}"/>
    <cellStyle name="Normal 26 8 2" xfId="8424" xr:uid="{00000000-0005-0000-0000-00001B100000}"/>
    <cellStyle name="Normal 26 8_5h_Finance" xfId="5022" xr:uid="{00000000-0005-0000-0000-00001C100000}"/>
    <cellStyle name="Normal 26 9" xfId="2161" xr:uid="{00000000-0005-0000-0000-00001D100000}"/>
    <cellStyle name="Normal 26 9 2" xfId="10328" xr:uid="{00000000-0005-0000-0000-00001E100000}"/>
    <cellStyle name="Normal 26 9_5h_Finance" xfId="5023" xr:uid="{00000000-0005-0000-0000-00001F100000}"/>
    <cellStyle name="Normal 26_5h_Finance" xfId="4964" xr:uid="{00000000-0005-0000-0000-000020100000}"/>
    <cellStyle name="Normal 27" xfId="32" xr:uid="{00000000-0005-0000-0000-000021100000}"/>
    <cellStyle name="Normal 27 10" xfId="4063" xr:uid="{00000000-0005-0000-0000-000022100000}"/>
    <cellStyle name="Normal 27 10 2" xfId="12230" xr:uid="{00000000-0005-0000-0000-000023100000}"/>
    <cellStyle name="Normal 27 10_5h_Finance" xfId="5025" xr:uid="{00000000-0005-0000-0000-000024100000}"/>
    <cellStyle name="Normal 27 11" xfId="8286" xr:uid="{00000000-0005-0000-0000-000025100000}"/>
    <cellStyle name="Normal 27 12" xfId="12378" xr:uid="{00000000-0005-0000-0000-000026100000}"/>
    <cellStyle name="Normal 27 13" xfId="12355" xr:uid="{00000000-0005-0000-0000-000027100000}"/>
    <cellStyle name="Normal 27 14" xfId="14383" xr:uid="{00000000-0005-0000-0000-000028100000}"/>
    <cellStyle name="Normal 27 15" xfId="17942" xr:uid="{00000000-0005-0000-0000-000029100000}"/>
    <cellStyle name="Normal 27 2" xfId="101" xr:uid="{00000000-0005-0000-0000-00002A100000}"/>
    <cellStyle name="Normal 27 2 10" xfId="8354" xr:uid="{00000000-0005-0000-0000-00002B100000}"/>
    <cellStyle name="Normal 27 2 11" xfId="12446" xr:uid="{00000000-0005-0000-0000-00002C100000}"/>
    <cellStyle name="Normal 27 2 12" xfId="18010" xr:uid="{00000000-0005-0000-0000-00002D100000}"/>
    <cellStyle name="Normal 27 2 2" xfId="375" xr:uid="{00000000-0005-0000-0000-00002E100000}"/>
    <cellStyle name="Normal 27 2 2 10" xfId="16242" xr:uid="{00000000-0005-0000-0000-00002F100000}"/>
    <cellStyle name="Normal 27 2 2 11" xfId="18146" xr:uid="{00000000-0005-0000-0000-000030100000}"/>
    <cellStyle name="Normal 27 2 2 2" xfId="724" xr:uid="{00000000-0005-0000-0000-000031100000}"/>
    <cellStyle name="Normal 27 2 2 2 2" xfId="1546" xr:uid="{00000000-0005-0000-0000-000032100000}"/>
    <cellStyle name="Normal 27 2 2 2 2 2" xfId="3451" xr:uid="{00000000-0005-0000-0000-000033100000}"/>
    <cellStyle name="Normal 27 2 2 2 2 2 2" xfId="11618" xr:uid="{00000000-0005-0000-0000-000034100000}"/>
    <cellStyle name="Normal 27 2 2 2 2 2_5h_Finance" xfId="5030" xr:uid="{00000000-0005-0000-0000-000035100000}"/>
    <cellStyle name="Normal 27 2 2 2 2 3" xfId="9714" xr:uid="{00000000-0005-0000-0000-000036100000}"/>
    <cellStyle name="Normal 27 2 2 2 2 4" xfId="13740" xr:uid="{00000000-0005-0000-0000-000037100000}"/>
    <cellStyle name="Normal 27 2 2 2 2 5" xfId="15579" xr:uid="{00000000-0005-0000-0000-000038100000}"/>
    <cellStyle name="Normal 27 2 2 2 2 6" xfId="17330" xr:uid="{00000000-0005-0000-0000-000039100000}"/>
    <cellStyle name="Normal 27 2 2 2 2 7" xfId="19234" xr:uid="{00000000-0005-0000-0000-00003A100000}"/>
    <cellStyle name="Normal 27 2 2 2 2_5h_Finance" xfId="5029" xr:uid="{00000000-0005-0000-0000-00003B100000}"/>
    <cellStyle name="Normal 27 2 2 2 3" xfId="2635" xr:uid="{00000000-0005-0000-0000-00003C100000}"/>
    <cellStyle name="Normal 27 2 2 2 3 2" xfId="10802" xr:uid="{00000000-0005-0000-0000-00003D100000}"/>
    <cellStyle name="Normal 27 2 2 2 3_5h_Finance" xfId="5031" xr:uid="{00000000-0005-0000-0000-00003E100000}"/>
    <cellStyle name="Normal 27 2 2 2 4" xfId="8898" xr:uid="{00000000-0005-0000-0000-00003F100000}"/>
    <cellStyle name="Normal 27 2 2 2 5" xfId="12921" xr:uid="{00000000-0005-0000-0000-000040100000}"/>
    <cellStyle name="Normal 27 2 2 2 6" xfId="14759" xr:uid="{00000000-0005-0000-0000-000041100000}"/>
    <cellStyle name="Normal 27 2 2 2 7" xfId="16514" xr:uid="{00000000-0005-0000-0000-000042100000}"/>
    <cellStyle name="Normal 27 2 2 2 8" xfId="18418" xr:uid="{00000000-0005-0000-0000-000043100000}"/>
    <cellStyle name="Normal 27 2 2 2_5h_Finance" xfId="5028" xr:uid="{00000000-0005-0000-0000-000044100000}"/>
    <cellStyle name="Normal 27 2 2 3" xfId="996" xr:uid="{00000000-0005-0000-0000-000045100000}"/>
    <cellStyle name="Normal 27 2 2 3 2" xfId="1818" xr:uid="{00000000-0005-0000-0000-000046100000}"/>
    <cellStyle name="Normal 27 2 2 3 2 2" xfId="3723" xr:uid="{00000000-0005-0000-0000-000047100000}"/>
    <cellStyle name="Normal 27 2 2 3 2 2 2" xfId="11890" xr:uid="{00000000-0005-0000-0000-000048100000}"/>
    <cellStyle name="Normal 27 2 2 3 2 2_5h_Finance" xfId="5034" xr:uid="{00000000-0005-0000-0000-000049100000}"/>
    <cellStyle name="Normal 27 2 2 3 2 3" xfId="9986" xr:uid="{00000000-0005-0000-0000-00004A100000}"/>
    <cellStyle name="Normal 27 2 2 3 2 4" xfId="14012" xr:uid="{00000000-0005-0000-0000-00004B100000}"/>
    <cellStyle name="Normal 27 2 2 3 2 5" xfId="15851" xr:uid="{00000000-0005-0000-0000-00004C100000}"/>
    <cellStyle name="Normal 27 2 2 3 2 6" xfId="17602" xr:uid="{00000000-0005-0000-0000-00004D100000}"/>
    <cellStyle name="Normal 27 2 2 3 2 7" xfId="19506" xr:uid="{00000000-0005-0000-0000-00004E100000}"/>
    <cellStyle name="Normal 27 2 2 3 2_5h_Finance" xfId="5033" xr:uid="{00000000-0005-0000-0000-00004F100000}"/>
    <cellStyle name="Normal 27 2 2 3 3" xfId="2907" xr:uid="{00000000-0005-0000-0000-000050100000}"/>
    <cellStyle name="Normal 27 2 2 3 3 2" xfId="11074" xr:uid="{00000000-0005-0000-0000-000051100000}"/>
    <cellStyle name="Normal 27 2 2 3 3_5h_Finance" xfId="5035" xr:uid="{00000000-0005-0000-0000-000052100000}"/>
    <cellStyle name="Normal 27 2 2 3 4" xfId="9170" xr:uid="{00000000-0005-0000-0000-000053100000}"/>
    <cellStyle name="Normal 27 2 2 3 5" xfId="13193" xr:uid="{00000000-0005-0000-0000-000054100000}"/>
    <cellStyle name="Normal 27 2 2 3 6" xfId="15031" xr:uid="{00000000-0005-0000-0000-000055100000}"/>
    <cellStyle name="Normal 27 2 2 3 7" xfId="16786" xr:uid="{00000000-0005-0000-0000-000056100000}"/>
    <cellStyle name="Normal 27 2 2 3 8" xfId="18690" xr:uid="{00000000-0005-0000-0000-000057100000}"/>
    <cellStyle name="Normal 27 2 2 3_5h_Finance" xfId="5032" xr:uid="{00000000-0005-0000-0000-000058100000}"/>
    <cellStyle name="Normal 27 2 2 4" xfId="1268" xr:uid="{00000000-0005-0000-0000-000059100000}"/>
    <cellStyle name="Normal 27 2 2 4 2" xfId="3179" xr:uid="{00000000-0005-0000-0000-00005A100000}"/>
    <cellStyle name="Normal 27 2 2 4 2 2" xfId="11346" xr:uid="{00000000-0005-0000-0000-00005B100000}"/>
    <cellStyle name="Normal 27 2 2 4 2_5h_Finance" xfId="5037" xr:uid="{00000000-0005-0000-0000-00005C100000}"/>
    <cellStyle name="Normal 27 2 2 4 3" xfId="9442" xr:uid="{00000000-0005-0000-0000-00005D100000}"/>
    <cellStyle name="Normal 27 2 2 4 4" xfId="13465" xr:uid="{00000000-0005-0000-0000-00005E100000}"/>
    <cellStyle name="Normal 27 2 2 4 5" xfId="15303" xr:uid="{00000000-0005-0000-0000-00005F100000}"/>
    <cellStyle name="Normal 27 2 2 4 6" xfId="17058" xr:uid="{00000000-0005-0000-0000-000060100000}"/>
    <cellStyle name="Normal 27 2 2 4 7" xfId="18962" xr:uid="{00000000-0005-0000-0000-000061100000}"/>
    <cellStyle name="Normal 27 2 2 4_5h_Finance" xfId="5036" xr:uid="{00000000-0005-0000-0000-000062100000}"/>
    <cellStyle name="Normal 27 2 2 5" xfId="2091" xr:uid="{00000000-0005-0000-0000-000063100000}"/>
    <cellStyle name="Normal 27 2 2 5 2" xfId="3995" xr:uid="{00000000-0005-0000-0000-000064100000}"/>
    <cellStyle name="Normal 27 2 2 5 2 2" xfId="12162" xr:uid="{00000000-0005-0000-0000-000065100000}"/>
    <cellStyle name="Normal 27 2 2 5 2_5h_Finance" xfId="5039" xr:uid="{00000000-0005-0000-0000-000066100000}"/>
    <cellStyle name="Normal 27 2 2 5 3" xfId="10258" xr:uid="{00000000-0005-0000-0000-000067100000}"/>
    <cellStyle name="Normal 27 2 2 5 4" xfId="14284" xr:uid="{00000000-0005-0000-0000-000068100000}"/>
    <cellStyle name="Normal 27 2 2 5 5" xfId="16124" xr:uid="{00000000-0005-0000-0000-000069100000}"/>
    <cellStyle name="Normal 27 2 2 5 6" xfId="17874" xr:uid="{00000000-0005-0000-0000-00006A100000}"/>
    <cellStyle name="Normal 27 2 2 5 7" xfId="19778" xr:uid="{00000000-0005-0000-0000-00006B100000}"/>
    <cellStyle name="Normal 27 2 2 5_5h_Finance" xfId="5038" xr:uid="{00000000-0005-0000-0000-00006C100000}"/>
    <cellStyle name="Normal 27 2 2 6" xfId="2363" xr:uid="{00000000-0005-0000-0000-00006D100000}"/>
    <cellStyle name="Normal 27 2 2 6 2" xfId="10530" xr:uid="{00000000-0005-0000-0000-00006E100000}"/>
    <cellStyle name="Normal 27 2 2 6_5h_Finance" xfId="5040" xr:uid="{00000000-0005-0000-0000-00006F100000}"/>
    <cellStyle name="Normal 27 2 2 7" xfId="8626" xr:uid="{00000000-0005-0000-0000-000070100000}"/>
    <cellStyle name="Normal 27 2 2 8" xfId="12583" xr:uid="{00000000-0005-0000-0000-000071100000}"/>
    <cellStyle name="Normal 27 2 2 9" xfId="14469" xr:uid="{00000000-0005-0000-0000-000072100000}"/>
    <cellStyle name="Normal 27 2 2_5h_Finance" xfId="5027" xr:uid="{00000000-0005-0000-0000-000073100000}"/>
    <cellStyle name="Normal 27 2 3" xfId="588" xr:uid="{00000000-0005-0000-0000-000074100000}"/>
    <cellStyle name="Normal 27 2 3 2" xfId="1410" xr:uid="{00000000-0005-0000-0000-000075100000}"/>
    <cellStyle name="Normal 27 2 3 2 2" xfId="3315" xr:uid="{00000000-0005-0000-0000-000076100000}"/>
    <cellStyle name="Normal 27 2 3 2 2 2" xfId="11482" xr:uid="{00000000-0005-0000-0000-000077100000}"/>
    <cellStyle name="Normal 27 2 3 2 2_5h_Finance" xfId="5043" xr:uid="{00000000-0005-0000-0000-000078100000}"/>
    <cellStyle name="Normal 27 2 3 2 3" xfId="9578" xr:uid="{00000000-0005-0000-0000-000079100000}"/>
    <cellStyle name="Normal 27 2 3 2 4" xfId="13604" xr:uid="{00000000-0005-0000-0000-00007A100000}"/>
    <cellStyle name="Normal 27 2 3 2 5" xfId="15443" xr:uid="{00000000-0005-0000-0000-00007B100000}"/>
    <cellStyle name="Normal 27 2 3 2 6" xfId="17194" xr:uid="{00000000-0005-0000-0000-00007C100000}"/>
    <cellStyle name="Normal 27 2 3 2 7" xfId="19098" xr:uid="{00000000-0005-0000-0000-00007D100000}"/>
    <cellStyle name="Normal 27 2 3 2_5h_Finance" xfId="5042" xr:uid="{00000000-0005-0000-0000-00007E100000}"/>
    <cellStyle name="Normal 27 2 3 3" xfId="2499" xr:uid="{00000000-0005-0000-0000-00007F100000}"/>
    <cellStyle name="Normal 27 2 3 3 2" xfId="10666" xr:uid="{00000000-0005-0000-0000-000080100000}"/>
    <cellStyle name="Normal 27 2 3 3_5h_Finance" xfId="5044" xr:uid="{00000000-0005-0000-0000-000081100000}"/>
    <cellStyle name="Normal 27 2 3 4" xfId="8762" xr:uid="{00000000-0005-0000-0000-000082100000}"/>
    <cellStyle name="Normal 27 2 3 5" xfId="12785" xr:uid="{00000000-0005-0000-0000-000083100000}"/>
    <cellStyle name="Normal 27 2 3 6" xfId="14623" xr:uid="{00000000-0005-0000-0000-000084100000}"/>
    <cellStyle name="Normal 27 2 3 7" xfId="16378" xr:uid="{00000000-0005-0000-0000-000085100000}"/>
    <cellStyle name="Normal 27 2 3 8" xfId="18282" xr:uid="{00000000-0005-0000-0000-000086100000}"/>
    <cellStyle name="Normal 27 2 3_5h_Finance" xfId="5041" xr:uid="{00000000-0005-0000-0000-000087100000}"/>
    <cellStyle name="Normal 27 2 4" xfId="860" xr:uid="{00000000-0005-0000-0000-000088100000}"/>
    <cellStyle name="Normal 27 2 4 2" xfId="1682" xr:uid="{00000000-0005-0000-0000-000089100000}"/>
    <cellStyle name="Normal 27 2 4 2 2" xfId="3587" xr:uid="{00000000-0005-0000-0000-00008A100000}"/>
    <cellStyle name="Normal 27 2 4 2 2 2" xfId="11754" xr:uid="{00000000-0005-0000-0000-00008B100000}"/>
    <cellStyle name="Normal 27 2 4 2 2_5h_Finance" xfId="5047" xr:uid="{00000000-0005-0000-0000-00008C100000}"/>
    <cellStyle name="Normal 27 2 4 2 3" xfId="9850" xr:uid="{00000000-0005-0000-0000-00008D100000}"/>
    <cellStyle name="Normal 27 2 4 2 4" xfId="13876" xr:uid="{00000000-0005-0000-0000-00008E100000}"/>
    <cellStyle name="Normal 27 2 4 2 5" xfId="15715" xr:uid="{00000000-0005-0000-0000-00008F100000}"/>
    <cellStyle name="Normal 27 2 4 2 6" xfId="17466" xr:uid="{00000000-0005-0000-0000-000090100000}"/>
    <cellStyle name="Normal 27 2 4 2 7" xfId="19370" xr:uid="{00000000-0005-0000-0000-000091100000}"/>
    <cellStyle name="Normal 27 2 4 2_5h_Finance" xfId="5046" xr:uid="{00000000-0005-0000-0000-000092100000}"/>
    <cellStyle name="Normal 27 2 4 3" xfId="2771" xr:uid="{00000000-0005-0000-0000-000093100000}"/>
    <cellStyle name="Normal 27 2 4 3 2" xfId="10938" xr:uid="{00000000-0005-0000-0000-000094100000}"/>
    <cellStyle name="Normal 27 2 4 3_5h_Finance" xfId="5048" xr:uid="{00000000-0005-0000-0000-000095100000}"/>
    <cellStyle name="Normal 27 2 4 4" xfId="9034" xr:uid="{00000000-0005-0000-0000-000096100000}"/>
    <cellStyle name="Normal 27 2 4 5" xfId="13057" xr:uid="{00000000-0005-0000-0000-000097100000}"/>
    <cellStyle name="Normal 27 2 4 6" xfId="14895" xr:uid="{00000000-0005-0000-0000-000098100000}"/>
    <cellStyle name="Normal 27 2 4 7" xfId="16650" xr:uid="{00000000-0005-0000-0000-000099100000}"/>
    <cellStyle name="Normal 27 2 4 8" xfId="18554" xr:uid="{00000000-0005-0000-0000-00009A100000}"/>
    <cellStyle name="Normal 27 2 4_5h_Finance" xfId="5045" xr:uid="{00000000-0005-0000-0000-00009B100000}"/>
    <cellStyle name="Normal 27 2 5" xfId="1132" xr:uid="{00000000-0005-0000-0000-00009C100000}"/>
    <cellStyle name="Normal 27 2 5 2" xfId="3043" xr:uid="{00000000-0005-0000-0000-00009D100000}"/>
    <cellStyle name="Normal 27 2 5 2 2" xfId="11210" xr:uid="{00000000-0005-0000-0000-00009E100000}"/>
    <cellStyle name="Normal 27 2 5 2_5h_Finance" xfId="5050" xr:uid="{00000000-0005-0000-0000-00009F100000}"/>
    <cellStyle name="Normal 27 2 5 3" xfId="9306" xr:uid="{00000000-0005-0000-0000-0000A0100000}"/>
    <cellStyle name="Normal 27 2 5 4" xfId="13329" xr:uid="{00000000-0005-0000-0000-0000A1100000}"/>
    <cellStyle name="Normal 27 2 5 5" xfId="15167" xr:uid="{00000000-0005-0000-0000-0000A2100000}"/>
    <cellStyle name="Normal 27 2 5 6" xfId="16922" xr:uid="{00000000-0005-0000-0000-0000A3100000}"/>
    <cellStyle name="Normal 27 2 5 7" xfId="18826" xr:uid="{00000000-0005-0000-0000-0000A4100000}"/>
    <cellStyle name="Normal 27 2 5_5h_Finance" xfId="5049" xr:uid="{00000000-0005-0000-0000-0000A5100000}"/>
    <cellStyle name="Normal 27 2 6" xfId="1955" xr:uid="{00000000-0005-0000-0000-0000A6100000}"/>
    <cellStyle name="Normal 27 2 6 2" xfId="3859" xr:uid="{00000000-0005-0000-0000-0000A7100000}"/>
    <cellStyle name="Normal 27 2 6 2 2" xfId="12026" xr:uid="{00000000-0005-0000-0000-0000A8100000}"/>
    <cellStyle name="Normal 27 2 6 2_5h_Finance" xfId="5052" xr:uid="{00000000-0005-0000-0000-0000A9100000}"/>
    <cellStyle name="Normal 27 2 6 3" xfId="10122" xr:uid="{00000000-0005-0000-0000-0000AA100000}"/>
    <cellStyle name="Normal 27 2 6 4" xfId="14148" xr:uid="{00000000-0005-0000-0000-0000AB100000}"/>
    <cellStyle name="Normal 27 2 6 5" xfId="15988" xr:uid="{00000000-0005-0000-0000-0000AC100000}"/>
    <cellStyle name="Normal 27 2 6 6" xfId="17738" xr:uid="{00000000-0005-0000-0000-0000AD100000}"/>
    <cellStyle name="Normal 27 2 6 7" xfId="19642" xr:uid="{00000000-0005-0000-0000-0000AE100000}"/>
    <cellStyle name="Normal 27 2 6_5h_Finance" xfId="5051" xr:uid="{00000000-0005-0000-0000-0000AF100000}"/>
    <cellStyle name="Normal 27 2 7" xfId="239" xr:uid="{00000000-0005-0000-0000-0000B0100000}"/>
    <cellStyle name="Normal 27 2 7 2" xfId="8490" xr:uid="{00000000-0005-0000-0000-0000B1100000}"/>
    <cellStyle name="Normal 27 2 7_5h_Finance" xfId="5053" xr:uid="{00000000-0005-0000-0000-0000B2100000}"/>
    <cellStyle name="Normal 27 2 8" xfId="2227" xr:uid="{00000000-0005-0000-0000-0000B3100000}"/>
    <cellStyle name="Normal 27 2 8 2" xfId="10394" xr:uid="{00000000-0005-0000-0000-0000B4100000}"/>
    <cellStyle name="Normal 27 2 8_5h_Finance" xfId="5054" xr:uid="{00000000-0005-0000-0000-0000B5100000}"/>
    <cellStyle name="Normal 27 2 9" xfId="4131" xr:uid="{00000000-0005-0000-0000-0000B6100000}"/>
    <cellStyle name="Normal 27 2 9 2" xfId="12298" xr:uid="{00000000-0005-0000-0000-0000B7100000}"/>
    <cellStyle name="Normal 27 2 9_5h_Finance" xfId="5055" xr:uid="{00000000-0005-0000-0000-0000B8100000}"/>
    <cellStyle name="Normal 27 2_5h_Finance" xfId="5026" xr:uid="{00000000-0005-0000-0000-0000B9100000}"/>
    <cellStyle name="Normal 27 3" xfId="307" xr:uid="{00000000-0005-0000-0000-0000BA100000}"/>
    <cellStyle name="Normal 27 3 10" xfId="13520" xr:uid="{00000000-0005-0000-0000-0000BB100000}"/>
    <cellStyle name="Normal 27 3 11" xfId="18078" xr:uid="{00000000-0005-0000-0000-0000BC100000}"/>
    <cellStyle name="Normal 27 3 2" xfId="656" xr:uid="{00000000-0005-0000-0000-0000BD100000}"/>
    <cellStyle name="Normal 27 3 2 2" xfId="1478" xr:uid="{00000000-0005-0000-0000-0000BE100000}"/>
    <cellStyle name="Normal 27 3 2 2 2" xfId="3383" xr:uid="{00000000-0005-0000-0000-0000BF100000}"/>
    <cellStyle name="Normal 27 3 2 2 2 2" xfId="11550" xr:uid="{00000000-0005-0000-0000-0000C0100000}"/>
    <cellStyle name="Normal 27 3 2 2 2_5h_Finance" xfId="5059" xr:uid="{00000000-0005-0000-0000-0000C1100000}"/>
    <cellStyle name="Normal 27 3 2 2 3" xfId="9646" xr:uid="{00000000-0005-0000-0000-0000C2100000}"/>
    <cellStyle name="Normal 27 3 2 2 4" xfId="13672" xr:uid="{00000000-0005-0000-0000-0000C3100000}"/>
    <cellStyle name="Normal 27 3 2 2 5" xfId="15511" xr:uid="{00000000-0005-0000-0000-0000C4100000}"/>
    <cellStyle name="Normal 27 3 2 2 6" xfId="17262" xr:uid="{00000000-0005-0000-0000-0000C5100000}"/>
    <cellStyle name="Normal 27 3 2 2 7" xfId="19166" xr:uid="{00000000-0005-0000-0000-0000C6100000}"/>
    <cellStyle name="Normal 27 3 2 2_5h_Finance" xfId="5058" xr:uid="{00000000-0005-0000-0000-0000C7100000}"/>
    <cellStyle name="Normal 27 3 2 3" xfId="2567" xr:uid="{00000000-0005-0000-0000-0000C8100000}"/>
    <cellStyle name="Normal 27 3 2 3 2" xfId="10734" xr:uid="{00000000-0005-0000-0000-0000C9100000}"/>
    <cellStyle name="Normal 27 3 2 3_5h_Finance" xfId="5060" xr:uid="{00000000-0005-0000-0000-0000CA100000}"/>
    <cellStyle name="Normal 27 3 2 4" xfId="8830" xr:uid="{00000000-0005-0000-0000-0000CB100000}"/>
    <cellStyle name="Normal 27 3 2 5" xfId="12853" xr:uid="{00000000-0005-0000-0000-0000CC100000}"/>
    <cellStyle name="Normal 27 3 2 6" xfId="14691" xr:uid="{00000000-0005-0000-0000-0000CD100000}"/>
    <cellStyle name="Normal 27 3 2 7" xfId="16446" xr:uid="{00000000-0005-0000-0000-0000CE100000}"/>
    <cellStyle name="Normal 27 3 2 8" xfId="18350" xr:uid="{00000000-0005-0000-0000-0000CF100000}"/>
    <cellStyle name="Normal 27 3 2_5h_Finance" xfId="5057" xr:uid="{00000000-0005-0000-0000-0000D0100000}"/>
    <cellStyle name="Normal 27 3 3" xfId="928" xr:uid="{00000000-0005-0000-0000-0000D1100000}"/>
    <cellStyle name="Normal 27 3 3 2" xfId="1750" xr:uid="{00000000-0005-0000-0000-0000D2100000}"/>
    <cellStyle name="Normal 27 3 3 2 2" xfId="3655" xr:uid="{00000000-0005-0000-0000-0000D3100000}"/>
    <cellStyle name="Normal 27 3 3 2 2 2" xfId="11822" xr:uid="{00000000-0005-0000-0000-0000D4100000}"/>
    <cellStyle name="Normal 27 3 3 2 2_5h_Finance" xfId="5063" xr:uid="{00000000-0005-0000-0000-0000D5100000}"/>
    <cellStyle name="Normal 27 3 3 2 3" xfId="9918" xr:uid="{00000000-0005-0000-0000-0000D6100000}"/>
    <cellStyle name="Normal 27 3 3 2 4" xfId="13944" xr:uid="{00000000-0005-0000-0000-0000D7100000}"/>
    <cellStyle name="Normal 27 3 3 2 5" xfId="15783" xr:uid="{00000000-0005-0000-0000-0000D8100000}"/>
    <cellStyle name="Normal 27 3 3 2 6" xfId="17534" xr:uid="{00000000-0005-0000-0000-0000D9100000}"/>
    <cellStyle name="Normal 27 3 3 2 7" xfId="19438" xr:uid="{00000000-0005-0000-0000-0000DA100000}"/>
    <cellStyle name="Normal 27 3 3 2_5h_Finance" xfId="5062" xr:uid="{00000000-0005-0000-0000-0000DB100000}"/>
    <cellStyle name="Normal 27 3 3 3" xfId="2839" xr:uid="{00000000-0005-0000-0000-0000DC100000}"/>
    <cellStyle name="Normal 27 3 3 3 2" xfId="11006" xr:uid="{00000000-0005-0000-0000-0000DD100000}"/>
    <cellStyle name="Normal 27 3 3 3_5h_Finance" xfId="5064" xr:uid="{00000000-0005-0000-0000-0000DE100000}"/>
    <cellStyle name="Normal 27 3 3 4" xfId="9102" xr:uid="{00000000-0005-0000-0000-0000DF100000}"/>
    <cellStyle name="Normal 27 3 3 5" xfId="13125" xr:uid="{00000000-0005-0000-0000-0000E0100000}"/>
    <cellStyle name="Normal 27 3 3 6" xfId="14963" xr:uid="{00000000-0005-0000-0000-0000E1100000}"/>
    <cellStyle name="Normal 27 3 3 7" xfId="16718" xr:uid="{00000000-0005-0000-0000-0000E2100000}"/>
    <cellStyle name="Normal 27 3 3 8" xfId="18622" xr:uid="{00000000-0005-0000-0000-0000E3100000}"/>
    <cellStyle name="Normal 27 3 3_5h_Finance" xfId="5061" xr:uid="{00000000-0005-0000-0000-0000E4100000}"/>
    <cellStyle name="Normal 27 3 4" xfId="1200" xr:uid="{00000000-0005-0000-0000-0000E5100000}"/>
    <cellStyle name="Normal 27 3 4 2" xfId="3111" xr:uid="{00000000-0005-0000-0000-0000E6100000}"/>
    <cellStyle name="Normal 27 3 4 2 2" xfId="11278" xr:uid="{00000000-0005-0000-0000-0000E7100000}"/>
    <cellStyle name="Normal 27 3 4 2_5h_Finance" xfId="5066" xr:uid="{00000000-0005-0000-0000-0000E8100000}"/>
    <cellStyle name="Normal 27 3 4 3" xfId="9374" xr:uid="{00000000-0005-0000-0000-0000E9100000}"/>
    <cellStyle name="Normal 27 3 4 4" xfId="13397" xr:uid="{00000000-0005-0000-0000-0000EA100000}"/>
    <cellStyle name="Normal 27 3 4 5" xfId="15235" xr:uid="{00000000-0005-0000-0000-0000EB100000}"/>
    <cellStyle name="Normal 27 3 4 6" xfId="16990" xr:uid="{00000000-0005-0000-0000-0000EC100000}"/>
    <cellStyle name="Normal 27 3 4 7" xfId="18894" xr:uid="{00000000-0005-0000-0000-0000ED100000}"/>
    <cellStyle name="Normal 27 3 4_5h_Finance" xfId="5065" xr:uid="{00000000-0005-0000-0000-0000EE100000}"/>
    <cellStyle name="Normal 27 3 5" xfId="2023" xr:uid="{00000000-0005-0000-0000-0000EF100000}"/>
    <cellStyle name="Normal 27 3 5 2" xfId="3927" xr:uid="{00000000-0005-0000-0000-0000F0100000}"/>
    <cellStyle name="Normal 27 3 5 2 2" xfId="12094" xr:uid="{00000000-0005-0000-0000-0000F1100000}"/>
    <cellStyle name="Normal 27 3 5 2_5h_Finance" xfId="5068" xr:uid="{00000000-0005-0000-0000-0000F2100000}"/>
    <cellStyle name="Normal 27 3 5 3" xfId="10190" xr:uid="{00000000-0005-0000-0000-0000F3100000}"/>
    <cellStyle name="Normal 27 3 5 4" xfId="14216" xr:uid="{00000000-0005-0000-0000-0000F4100000}"/>
    <cellStyle name="Normal 27 3 5 5" xfId="16056" xr:uid="{00000000-0005-0000-0000-0000F5100000}"/>
    <cellStyle name="Normal 27 3 5 6" xfId="17806" xr:uid="{00000000-0005-0000-0000-0000F6100000}"/>
    <cellStyle name="Normal 27 3 5 7" xfId="19710" xr:uid="{00000000-0005-0000-0000-0000F7100000}"/>
    <cellStyle name="Normal 27 3 5_5h_Finance" xfId="5067" xr:uid="{00000000-0005-0000-0000-0000F8100000}"/>
    <cellStyle name="Normal 27 3 6" xfId="2295" xr:uid="{00000000-0005-0000-0000-0000F9100000}"/>
    <cellStyle name="Normal 27 3 6 2" xfId="10462" xr:uid="{00000000-0005-0000-0000-0000FA100000}"/>
    <cellStyle name="Normal 27 3 6_5h_Finance" xfId="5069" xr:uid="{00000000-0005-0000-0000-0000FB100000}"/>
    <cellStyle name="Normal 27 3 7" xfId="8558" xr:uid="{00000000-0005-0000-0000-0000FC100000}"/>
    <cellStyle name="Normal 27 3 8" xfId="12515" xr:uid="{00000000-0005-0000-0000-0000FD100000}"/>
    <cellStyle name="Normal 27 3 9" xfId="14401" xr:uid="{00000000-0005-0000-0000-0000FE100000}"/>
    <cellStyle name="Normal 27 3_5h_Finance" xfId="5056" xr:uid="{00000000-0005-0000-0000-0000FF100000}"/>
    <cellStyle name="Normal 27 4" xfId="520" xr:uid="{00000000-0005-0000-0000-000000110000}"/>
    <cellStyle name="Normal 27 4 2" xfId="1342" xr:uid="{00000000-0005-0000-0000-000001110000}"/>
    <cellStyle name="Normal 27 4 2 2" xfId="3247" xr:uid="{00000000-0005-0000-0000-000002110000}"/>
    <cellStyle name="Normal 27 4 2 2 2" xfId="11414" xr:uid="{00000000-0005-0000-0000-000003110000}"/>
    <cellStyle name="Normal 27 4 2 2_5h_Finance" xfId="5072" xr:uid="{00000000-0005-0000-0000-000004110000}"/>
    <cellStyle name="Normal 27 4 2 3" xfId="9510" xr:uid="{00000000-0005-0000-0000-000005110000}"/>
    <cellStyle name="Normal 27 4 2 4" xfId="13536" xr:uid="{00000000-0005-0000-0000-000006110000}"/>
    <cellStyle name="Normal 27 4 2 5" xfId="15375" xr:uid="{00000000-0005-0000-0000-000007110000}"/>
    <cellStyle name="Normal 27 4 2 6" xfId="17126" xr:uid="{00000000-0005-0000-0000-000008110000}"/>
    <cellStyle name="Normal 27 4 2 7" xfId="19030" xr:uid="{00000000-0005-0000-0000-000009110000}"/>
    <cellStyle name="Normal 27 4 2_5h_Finance" xfId="5071" xr:uid="{00000000-0005-0000-0000-00000A110000}"/>
    <cellStyle name="Normal 27 4 3" xfId="2431" xr:uid="{00000000-0005-0000-0000-00000B110000}"/>
    <cellStyle name="Normal 27 4 3 2" xfId="10598" xr:uid="{00000000-0005-0000-0000-00000C110000}"/>
    <cellStyle name="Normal 27 4 3_5h_Finance" xfId="5073" xr:uid="{00000000-0005-0000-0000-00000D110000}"/>
    <cellStyle name="Normal 27 4 4" xfId="8694" xr:uid="{00000000-0005-0000-0000-00000E110000}"/>
    <cellStyle name="Normal 27 4 5" xfId="12717" xr:uid="{00000000-0005-0000-0000-00000F110000}"/>
    <cellStyle name="Normal 27 4 6" xfId="14555" xr:uid="{00000000-0005-0000-0000-000010110000}"/>
    <cellStyle name="Normal 27 4 7" xfId="16310" xr:uid="{00000000-0005-0000-0000-000011110000}"/>
    <cellStyle name="Normal 27 4 8" xfId="18214" xr:uid="{00000000-0005-0000-0000-000012110000}"/>
    <cellStyle name="Normal 27 4_5h_Finance" xfId="5070" xr:uid="{00000000-0005-0000-0000-000013110000}"/>
    <cellStyle name="Normal 27 5" xfId="792" xr:uid="{00000000-0005-0000-0000-000014110000}"/>
    <cellStyle name="Normal 27 5 2" xfId="1614" xr:uid="{00000000-0005-0000-0000-000015110000}"/>
    <cellStyle name="Normal 27 5 2 2" xfId="3519" xr:uid="{00000000-0005-0000-0000-000016110000}"/>
    <cellStyle name="Normal 27 5 2 2 2" xfId="11686" xr:uid="{00000000-0005-0000-0000-000017110000}"/>
    <cellStyle name="Normal 27 5 2 2_5h_Finance" xfId="5076" xr:uid="{00000000-0005-0000-0000-000018110000}"/>
    <cellStyle name="Normal 27 5 2 3" xfId="9782" xr:uid="{00000000-0005-0000-0000-000019110000}"/>
    <cellStyle name="Normal 27 5 2 4" xfId="13808" xr:uid="{00000000-0005-0000-0000-00001A110000}"/>
    <cellStyle name="Normal 27 5 2 5" xfId="15647" xr:uid="{00000000-0005-0000-0000-00001B110000}"/>
    <cellStyle name="Normal 27 5 2 6" xfId="17398" xr:uid="{00000000-0005-0000-0000-00001C110000}"/>
    <cellStyle name="Normal 27 5 2 7" xfId="19302" xr:uid="{00000000-0005-0000-0000-00001D110000}"/>
    <cellStyle name="Normal 27 5 2_5h_Finance" xfId="5075" xr:uid="{00000000-0005-0000-0000-00001E110000}"/>
    <cellStyle name="Normal 27 5 3" xfId="2703" xr:uid="{00000000-0005-0000-0000-00001F110000}"/>
    <cellStyle name="Normal 27 5 3 2" xfId="10870" xr:uid="{00000000-0005-0000-0000-000020110000}"/>
    <cellStyle name="Normal 27 5 3_5h_Finance" xfId="5077" xr:uid="{00000000-0005-0000-0000-000021110000}"/>
    <cellStyle name="Normal 27 5 4" xfId="8966" xr:uid="{00000000-0005-0000-0000-000022110000}"/>
    <cellStyle name="Normal 27 5 5" xfId="12989" xr:uid="{00000000-0005-0000-0000-000023110000}"/>
    <cellStyle name="Normal 27 5 6" xfId="14827" xr:uid="{00000000-0005-0000-0000-000024110000}"/>
    <cellStyle name="Normal 27 5 7" xfId="16582" xr:uid="{00000000-0005-0000-0000-000025110000}"/>
    <cellStyle name="Normal 27 5 8" xfId="18486" xr:uid="{00000000-0005-0000-0000-000026110000}"/>
    <cellStyle name="Normal 27 5_5h_Finance" xfId="5074" xr:uid="{00000000-0005-0000-0000-000027110000}"/>
    <cellStyle name="Normal 27 6" xfId="1064" xr:uid="{00000000-0005-0000-0000-000028110000}"/>
    <cellStyle name="Normal 27 6 2" xfId="2975" xr:uid="{00000000-0005-0000-0000-000029110000}"/>
    <cellStyle name="Normal 27 6 2 2" xfId="11142" xr:uid="{00000000-0005-0000-0000-00002A110000}"/>
    <cellStyle name="Normal 27 6 2_5h_Finance" xfId="5079" xr:uid="{00000000-0005-0000-0000-00002B110000}"/>
    <cellStyle name="Normal 27 6 3" xfId="9238" xr:uid="{00000000-0005-0000-0000-00002C110000}"/>
    <cellStyle name="Normal 27 6 4" xfId="13261" xr:uid="{00000000-0005-0000-0000-00002D110000}"/>
    <cellStyle name="Normal 27 6 5" xfId="15099" xr:uid="{00000000-0005-0000-0000-00002E110000}"/>
    <cellStyle name="Normal 27 6 6" xfId="16854" xr:uid="{00000000-0005-0000-0000-00002F110000}"/>
    <cellStyle name="Normal 27 6 7" xfId="18758" xr:uid="{00000000-0005-0000-0000-000030110000}"/>
    <cellStyle name="Normal 27 6_5h_Finance" xfId="5078" xr:uid="{00000000-0005-0000-0000-000031110000}"/>
    <cellStyle name="Normal 27 7" xfId="1887" xr:uid="{00000000-0005-0000-0000-000032110000}"/>
    <cellStyle name="Normal 27 7 2" xfId="3791" xr:uid="{00000000-0005-0000-0000-000033110000}"/>
    <cellStyle name="Normal 27 7 2 2" xfId="11958" xr:uid="{00000000-0005-0000-0000-000034110000}"/>
    <cellStyle name="Normal 27 7 2_5h_Finance" xfId="5081" xr:uid="{00000000-0005-0000-0000-000035110000}"/>
    <cellStyle name="Normal 27 7 3" xfId="10054" xr:uid="{00000000-0005-0000-0000-000036110000}"/>
    <cellStyle name="Normal 27 7 4" xfId="14080" xr:uid="{00000000-0005-0000-0000-000037110000}"/>
    <cellStyle name="Normal 27 7 5" xfId="15920" xr:uid="{00000000-0005-0000-0000-000038110000}"/>
    <cellStyle name="Normal 27 7 6" xfId="17670" xr:uid="{00000000-0005-0000-0000-000039110000}"/>
    <cellStyle name="Normal 27 7 7" xfId="19574" xr:uid="{00000000-0005-0000-0000-00003A110000}"/>
    <cellStyle name="Normal 27 7_5h_Finance" xfId="5080" xr:uid="{00000000-0005-0000-0000-00003B110000}"/>
    <cellStyle name="Normal 27 8" xfId="171" xr:uid="{00000000-0005-0000-0000-00003C110000}"/>
    <cellStyle name="Normal 27 8 2" xfId="8422" xr:uid="{00000000-0005-0000-0000-00003D110000}"/>
    <cellStyle name="Normal 27 8_5h_Finance" xfId="5082" xr:uid="{00000000-0005-0000-0000-00003E110000}"/>
    <cellStyle name="Normal 27 9" xfId="2159" xr:uid="{00000000-0005-0000-0000-00003F110000}"/>
    <cellStyle name="Normal 27 9 2" xfId="10326" xr:uid="{00000000-0005-0000-0000-000040110000}"/>
    <cellStyle name="Normal 27 9_5h_Finance" xfId="5083" xr:uid="{00000000-0005-0000-0000-000041110000}"/>
    <cellStyle name="Normal 27_5h_Finance" xfId="5024" xr:uid="{00000000-0005-0000-0000-000042110000}"/>
    <cellStyle name="Normal 28" xfId="27" xr:uid="{00000000-0005-0000-0000-000043110000}"/>
    <cellStyle name="Normal 28 10" xfId="4058" xr:uid="{00000000-0005-0000-0000-000044110000}"/>
    <cellStyle name="Normal 28 10 2" xfId="12225" xr:uid="{00000000-0005-0000-0000-000045110000}"/>
    <cellStyle name="Normal 28 10_5h_Finance" xfId="5085" xr:uid="{00000000-0005-0000-0000-000046110000}"/>
    <cellStyle name="Normal 28 11" xfId="8281" xr:uid="{00000000-0005-0000-0000-000047110000}"/>
    <cellStyle name="Normal 28 12" xfId="12373" xr:uid="{00000000-0005-0000-0000-000048110000}"/>
    <cellStyle name="Normal 28 13" xfId="12636" xr:uid="{00000000-0005-0000-0000-000049110000}"/>
    <cellStyle name="Normal 28 14" xfId="15356" xr:uid="{00000000-0005-0000-0000-00004A110000}"/>
    <cellStyle name="Normal 28 15" xfId="17937" xr:uid="{00000000-0005-0000-0000-00004B110000}"/>
    <cellStyle name="Normal 28 2" xfId="96" xr:uid="{00000000-0005-0000-0000-00004C110000}"/>
    <cellStyle name="Normal 28 2 10" xfId="8349" xr:uid="{00000000-0005-0000-0000-00004D110000}"/>
    <cellStyle name="Normal 28 2 11" xfId="12441" xr:uid="{00000000-0005-0000-0000-00004E110000}"/>
    <cellStyle name="Normal 28 2 12" xfId="18005" xr:uid="{00000000-0005-0000-0000-00004F110000}"/>
    <cellStyle name="Normal 28 2 2" xfId="370" xr:uid="{00000000-0005-0000-0000-000050110000}"/>
    <cellStyle name="Normal 28 2 2 10" xfId="16237" xr:uid="{00000000-0005-0000-0000-000051110000}"/>
    <cellStyle name="Normal 28 2 2 11" xfId="18141" xr:uid="{00000000-0005-0000-0000-000052110000}"/>
    <cellStyle name="Normal 28 2 2 2" xfId="719" xr:uid="{00000000-0005-0000-0000-000053110000}"/>
    <cellStyle name="Normal 28 2 2 2 2" xfId="1541" xr:uid="{00000000-0005-0000-0000-000054110000}"/>
    <cellStyle name="Normal 28 2 2 2 2 2" xfId="3446" xr:uid="{00000000-0005-0000-0000-000055110000}"/>
    <cellStyle name="Normal 28 2 2 2 2 2 2" xfId="11613" xr:uid="{00000000-0005-0000-0000-000056110000}"/>
    <cellStyle name="Normal 28 2 2 2 2 2_5h_Finance" xfId="5090" xr:uid="{00000000-0005-0000-0000-000057110000}"/>
    <cellStyle name="Normal 28 2 2 2 2 3" xfId="9709" xr:uid="{00000000-0005-0000-0000-000058110000}"/>
    <cellStyle name="Normal 28 2 2 2 2 4" xfId="13735" xr:uid="{00000000-0005-0000-0000-000059110000}"/>
    <cellStyle name="Normal 28 2 2 2 2 5" xfId="15574" xr:uid="{00000000-0005-0000-0000-00005A110000}"/>
    <cellStyle name="Normal 28 2 2 2 2 6" xfId="17325" xr:uid="{00000000-0005-0000-0000-00005B110000}"/>
    <cellStyle name="Normal 28 2 2 2 2 7" xfId="19229" xr:uid="{00000000-0005-0000-0000-00005C110000}"/>
    <cellStyle name="Normal 28 2 2 2 2_5h_Finance" xfId="5089" xr:uid="{00000000-0005-0000-0000-00005D110000}"/>
    <cellStyle name="Normal 28 2 2 2 3" xfId="2630" xr:uid="{00000000-0005-0000-0000-00005E110000}"/>
    <cellStyle name="Normal 28 2 2 2 3 2" xfId="10797" xr:uid="{00000000-0005-0000-0000-00005F110000}"/>
    <cellStyle name="Normal 28 2 2 2 3_5h_Finance" xfId="5091" xr:uid="{00000000-0005-0000-0000-000060110000}"/>
    <cellStyle name="Normal 28 2 2 2 4" xfId="8893" xr:uid="{00000000-0005-0000-0000-000061110000}"/>
    <cellStyle name="Normal 28 2 2 2 5" xfId="12916" xr:uid="{00000000-0005-0000-0000-000062110000}"/>
    <cellStyle name="Normal 28 2 2 2 6" xfId="14754" xr:uid="{00000000-0005-0000-0000-000063110000}"/>
    <cellStyle name="Normal 28 2 2 2 7" xfId="16509" xr:uid="{00000000-0005-0000-0000-000064110000}"/>
    <cellStyle name="Normal 28 2 2 2 8" xfId="18413" xr:uid="{00000000-0005-0000-0000-000065110000}"/>
    <cellStyle name="Normal 28 2 2 2_5h_Finance" xfId="5088" xr:uid="{00000000-0005-0000-0000-000066110000}"/>
    <cellStyle name="Normal 28 2 2 3" xfId="991" xr:uid="{00000000-0005-0000-0000-000067110000}"/>
    <cellStyle name="Normal 28 2 2 3 2" xfId="1813" xr:uid="{00000000-0005-0000-0000-000068110000}"/>
    <cellStyle name="Normal 28 2 2 3 2 2" xfId="3718" xr:uid="{00000000-0005-0000-0000-000069110000}"/>
    <cellStyle name="Normal 28 2 2 3 2 2 2" xfId="11885" xr:uid="{00000000-0005-0000-0000-00006A110000}"/>
    <cellStyle name="Normal 28 2 2 3 2 2_5h_Finance" xfId="5094" xr:uid="{00000000-0005-0000-0000-00006B110000}"/>
    <cellStyle name="Normal 28 2 2 3 2 3" xfId="9981" xr:uid="{00000000-0005-0000-0000-00006C110000}"/>
    <cellStyle name="Normal 28 2 2 3 2 4" xfId="14007" xr:uid="{00000000-0005-0000-0000-00006D110000}"/>
    <cellStyle name="Normal 28 2 2 3 2 5" xfId="15846" xr:uid="{00000000-0005-0000-0000-00006E110000}"/>
    <cellStyle name="Normal 28 2 2 3 2 6" xfId="17597" xr:uid="{00000000-0005-0000-0000-00006F110000}"/>
    <cellStyle name="Normal 28 2 2 3 2 7" xfId="19501" xr:uid="{00000000-0005-0000-0000-000070110000}"/>
    <cellStyle name="Normal 28 2 2 3 2_5h_Finance" xfId="5093" xr:uid="{00000000-0005-0000-0000-000071110000}"/>
    <cellStyle name="Normal 28 2 2 3 3" xfId="2902" xr:uid="{00000000-0005-0000-0000-000072110000}"/>
    <cellStyle name="Normal 28 2 2 3 3 2" xfId="11069" xr:uid="{00000000-0005-0000-0000-000073110000}"/>
    <cellStyle name="Normal 28 2 2 3 3_5h_Finance" xfId="5095" xr:uid="{00000000-0005-0000-0000-000074110000}"/>
    <cellStyle name="Normal 28 2 2 3 4" xfId="9165" xr:uid="{00000000-0005-0000-0000-000075110000}"/>
    <cellStyle name="Normal 28 2 2 3 5" xfId="13188" xr:uid="{00000000-0005-0000-0000-000076110000}"/>
    <cellStyle name="Normal 28 2 2 3 6" xfId="15026" xr:uid="{00000000-0005-0000-0000-000077110000}"/>
    <cellStyle name="Normal 28 2 2 3 7" xfId="16781" xr:uid="{00000000-0005-0000-0000-000078110000}"/>
    <cellStyle name="Normal 28 2 2 3 8" xfId="18685" xr:uid="{00000000-0005-0000-0000-000079110000}"/>
    <cellStyle name="Normal 28 2 2 3_5h_Finance" xfId="5092" xr:uid="{00000000-0005-0000-0000-00007A110000}"/>
    <cellStyle name="Normal 28 2 2 4" xfId="1263" xr:uid="{00000000-0005-0000-0000-00007B110000}"/>
    <cellStyle name="Normal 28 2 2 4 2" xfId="3174" xr:uid="{00000000-0005-0000-0000-00007C110000}"/>
    <cellStyle name="Normal 28 2 2 4 2 2" xfId="11341" xr:uid="{00000000-0005-0000-0000-00007D110000}"/>
    <cellStyle name="Normal 28 2 2 4 2_5h_Finance" xfId="5097" xr:uid="{00000000-0005-0000-0000-00007E110000}"/>
    <cellStyle name="Normal 28 2 2 4 3" xfId="9437" xr:uid="{00000000-0005-0000-0000-00007F110000}"/>
    <cellStyle name="Normal 28 2 2 4 4" xfId="13460" xr:uid="{00000000-0005-0000-0000-000080110000}"/>
    <cellStyle name="Normal 28 2 2 4 5" xfId="15298" xr:uid="{00000000-0005-0000-0000-000081110000}"/>
    <cellStyle name="Normal 28 2 2 4 6" xfId="17053" xr:uid="{00000000-0005-0000-0000-000082110000}"/>
    <cellStyle name="Normal 28 2 2 4 7" xfId="18957" xr:uid="{00000000-0005-0000-0000-000083110000}"/>
    <cellStyle name="Normal 28 2 2 4_5h_Finance" xfId="5096" xr:uid="{00000000-0005-0000-0000-000084110000}"/>
    <cellStyle name="Normal 28 2 2 5" xfId="2086" xr:uid="{00000000-0005-0000-0000-000085110000}"/>
    <cellStyle name="Normal 28 2 2 5 2" xfId="3990" xr:uid="{00000000-0005-0000-0000-000086110000}"/>
    <cellStyle name="Normal 28 2 2 5 2 2" xfId="12157" xr:uid="{00000000-0005-0000-0000-000087110000}"/>
    <cellStyle name="Normal 28 2 2 5 2_5h_Finance" xfId="5099" xr:uid="{00000000-0005-0000-0000-000088110000}"/>
    <cellStyle name="Normal 28 2 2 5 3" xfId="10253" xr:uid="{00000000-0005-0000-0000-000089110000}"/>
    <cellStyle name="Normal 28 2 2 5 4" xfId="14279" xr:uid="{00000000-0005-0000-0000-00008A110000}"/>
    <cellStyle name="Normal 28 2 2 5 5" xfId="16119" xr:uid="{00000000-0005-0000-0000-00008B110000}"/>
    <cellStyle name="Normal 28 2 2 5 6" xfId="17869" xr:uid="{00000000-0005-0000-0000-00008C110000}"/>
    <cellStyle name="Normal 28 2 2 5 7" xfId="19773" xr:uid="{00000000-0005-0000-0000-00008D110000}"/>
    <cellStyle name="Normal 28 2 2 5_5h_Finance" xfId="5098" xr:uid="{00000000-0005-0000-0000-00008E110000}"/>
    <cellStyle name="Normal 28 2 2 6" xfId="2358" xr:uid="{00000000-0005-0000-0000-00008F110000}"/>
    <cellStyle name="Normal 28 2 2 6 2" xfId="10525" xr:uid="{00000000-0005-0000-0000-000090110000}"/>
    <cellStyle name="Normal 28 2 2 6_5h_Finance" xfId="5100" xr:uid="{00000000-0005-0000-0000-000091110000}"/>
    <cellStyle name="Normal 28 2 2 7" xfId="8621" xr:uid="{00000000-0005-0000-0000-000092110000}"/>
    <cellStyle name="Normal 28 2 2 8" xfId="12578" xr:uid="{00000000-0005-0000-0000-000093110000}"/>
    <cellStyle name="Normal 28 2 2 9" xfId="14464" xr:uid="{00000000-0005-0000-0000-000094110000}"/>
    <cellStyle name="Normal 28 2 2_5h_Finance" xfId="5087" xr:uid="{00000000-0005-0000-0000-000095110000}"/>
    <cellStyle name="Normal 28 2 3" xfId="583" xr:uid="{00000000-0005-0000-0000-000096110000}"/>
    <cellStyle name="Normal 28 2 3 2" xfId="1405" xr:uid="{00000000-0005-0000-0000-000097110000}"/>
    <cellStyle name="Normal 28 2 3 2 2" xfId="3310" xr:uid="{00000000-0005-0000-0000-000098110000}"/>
    <cellStyle name="Normal 28 2 3 2 2 2" xfId="11477" xr:uid="{00000000-0005-0000-0000-000099110000}"/>
    <cellStyle name="Normal 28 2 3 2 2_5h_Finance" xfId="5103" xr:uid="{00000000-0005-0000-0000-00009A110000}"/>
    <cellStyle name="Normal 28 2 3 2 3" xfId="9573" xr:uid="{00000000-0005-0000-0000-00009B110000}"/>
    <cellStyle name="Normal 28 2 3 2 4" xfId="13599" xr:uid="{00000000-0005-0000-0000-00009C110000}"/>
    <cellStyle name="Normal 28 2 3 2 5" xfId="15438" xr:uid="{00000000-0005-0000-0000-00009D110000}"/>
    <cellStyle name="Normal 28 2 3 2 6" xfId="17189" xr:uid="{00000000-0005-0000-0000-00009E110000}"/>
    <cellStyle name="Normal 28 2 3 2 7" xfId="19093" xr:uid="{00000000-0005-0000-0000-00009F110000}"/>
    <cellStyle name="Normal 28 2 3 2_5h_Finance" xfId="5102" xr:uid="{00000000-0005-0000-0000-0000A0110000}"/>
    <cellStyle name="Normal 28 2 3 3" xfId="2494" xr:uid="{00000000-0005-0000-0000-0000A1110000}"/>
    <cellStyle name="Normal 28 2 3 3 2" xfId="10661" xr:uid="{00000000-0005-0000-0000-0000A2110000}"/>
    <cellStyle name="Normal 28 2 3 3_5h_Finance" xfId="5104" xr:uid="{00000000-0005-0000-0000-0000A3110000}"/>
    <cellStyle name="Normal 28 2 3 4" xfId="8757" xr:uid="{00000000-0005-0000-0000-0000A4110000}"/>
    <cellStyle name="Normal 28 2 3 5" xfId="12780" xr:uid="{00000000-0005-0000-0000-0000A5110000}"/>
    <cellStyle name="Normal 28 2 3 6" xfId="14618" xr:uid="{00000000-0005-0000-0000-0000A6110000}"/>
    <cellStyle name="Normal 28 2 3 7" xfId="16373" xr:uid="{00000000-0005-0000-0000-0000A7110000}"/>
    <cellStyle name="Normal 28 2 3 8" xfId="18277" xr:uid="{00000000-0005-0000-0000-0000A8110000}"/>
    <cellStyle name="Normal 28 2 3_5h_Finance" xfId="5101" xr:uid="{00000000-0005-0000-0000-0000A9110000}"/>
    <cellStyle name="Normal 28 2 4" xfId="855" xr:uid="{00000000-0005-0000-0000-0000AA110000}"/>
    <cellStyle name="Normal 28 2 4 2" xfId="1677" xr:uid="{00000000-0005-0000-0000-0000AB110000}"/>
    <cellStyle name="Normal 28 2 4 2 2" xfId="3582" xr:uid="{00000000-0005-0000-0000-0000AC110000}"/>
    <cellStyle name="Normal 28 2 4 2 2 2" xfId="11749" xr:uid="{00000000-0005-0000-0000-0000AD110000}"/>
    <cellStyle name="Normal 28 2 4 2 2_5h_Finance" xfId="5107" xr:uid="{00000000-0005-0000-0000-0000AE110000}"/>
    <cellStyle name="Normal 28 2 4 2 3" xfId="9845" xr:uid="{00000000-0005-0000-0000-0000AF110000}"/>
    <cellStyle name="Normal 28 2 4 2 4" xfId="13871" xr:uid="{00000000-0005-0000-0000-0000B0110000}"/>
    <cellStyle name="Normal 28 2 4 2 5" xfId="15710" xr:uid="{00000000-0005-0000-0000-0000B1110000}"/>
    <cellStyle name="Normal 28 2 4 2 6" xfId="17461" xr:uid="{00000000-0005-0000-0000-0000B2110000}"/>
    <cellStyle name="Normal 28 2 4 2 7" xfId="19365" xr:uid="{00000000-0005-0000-0000-0000B3110000}"/>
    <cellStyle name="Normal 28 2 4 2_5h_Finance" xfId="5106" xr:uid="{00000000-0005-0000-0000-0000B4110000}"/>
    <cellStyle name="Normal 28 2 4 3" xfId="2766" xr:uid="{00000000-0005-0000-0000-0000B5110000}"/>
    <cellStyle name="Normal 28 2 4 3 2" xfId="10933" xr:uid="{00000000-0005-0000-0000-0000B6110000}"/>
    <cellStyle name="Normal 28 2 4 3_5h_Finance" xfId="5108" xr:uid="{00000000-0005-0000-0000-0000B7110000}"/>
    <cellStyle name="Normal 28 2 4 4" xfId="9029" xr:uid="{00000000-0005-0000-0000-0000B8110000}"/>
    <cellStyle name="Normal 28 2 4 5" xfId="13052" xr:uid="{00000000-0005-0000-0000-0000B9110000}"/>
    <cellStyle name="Normal 28 2 4 6" xfId="14890" xr:uid="{00000000-0005-0000-0000-0000BA110000}"/>
    <cellStyle name="Normal 28 2 4 7" xfId="16645" xr:uid="{00000000-0005-0000-0000-0000BB110000}"/>
    <cellStyle name="Normal 28 2 4 8" xfId="18549" xr:uid="{00000000-0005-0000-0000-0000BC110000}"/>
    <cellStyle name="Normal 28 2 4_5h_Finance" xfId="5105" xr:uid="{00000000-0005-0000-0000-0000BD110000}"/>
    <cellStyle name="Normal 28 2 5" xfId="1127" xr:uid="{00000000-0005-0000-0000-0000BE110000}"/>
    <cellStyle name="Normal 28 2 5 2" xfId="3038" xr:uid="{00000000-0005-0000-0000-0000BF110000}"/>
    <cellStyle name="Normal 28 2 5 2 2" xfId="11205" xr:uid="{00000000-0005-0000-0000-0000C0110000}"/>
    <cellStyle name="Normal 28 2 5 2_5h_Finance" xfId="5110" xr:uid="{00000000-0005-0000-0000-0000C1110000}"/>
    <cellStyle name="Normal 28 2 5 3" xfId="9301" xr:uid="{00000000-0005-0000-0000-0000C2110000}"/>
    <cellStyle name="Normal 28 2 5 4" xfId="13324" xr:uid="{00000000-0005-0000-0000-0000C3110000}"/>
    <cellStyle name="Normal 28 2 5 5" xfId="15162" xr:uid="{00000000-0005-0000-0000-0000C4110000}"/>
    <cellStyle name="Normal 28 2 5 6" xfId="16917" xr:uid="{00000000-0005-0000-0000-0000C5110000}"/>
    <cellStyle name="Normal 28 2 5 7" xfId="18821" xr:uid="{00000000-0005-0000-0000-0000C6110000}"/>
    <cellStyle name="Normal 28 2 5_5h_Finance" xfId="5109" xr:uid="{00000000-0005-0000-0000-0000C7110000}"/>
    <cellStyle name="Normal 28 2 6" xfId="1950" xr:uid="{00000000-0005-0000-0000-0000C8110000}"/>
    <cellStyle name="Normal 28 2 6 2" xfId="3854" xr:uid="{00000000-0005-0000-0000-0000C9110000}"/>
    <cellStyle name="Normal 28 2 6 2 2" xfId="12021" xr:uid="{00000000-0005-0000-0000-0000CA110000}"/>
    <cellStyle name="Normal 28 2 6 2_5h_Finance" xfId="5112" xr:uid="{00000000-0005-0000-0000-0000CB110000}"/>
    <cellStyle name="Normal 28 2 6 3" xfId="10117" xr:uid="{00000000-0005-0000-0000-0000CC110000}"/>
    <cellStyle name="Normal 28 2 6 4" xfId="14143" xr:uid="{00000000-0005-0000-0000-0000CD110000}"/>
    <cellStyle name="Normal 28 2 6 5" xfId="15983" xr:uid="{00000000-0005-0000-0000-0000CE110000}"/>
    <cellStyle name="Normal 28 2 6 6" xfId="17733" xr:uid="{00000000-0005-0000-0000-0000CF110000}"/>
    <cellStyle name="Normal 28 2 6 7" xfId="19637" xr:uid="{00000000-0005-0000-0000-0000D0110000}"/>
    <cellStyle name="Normal 28 2 6_5h_Finance" xfId="5111" xr:uid="{00000000-0005-0000-0000-0000D1110000}"/>
    <cellStyle name="Normal 28 2 7" xfId="234" xr:uid="{00000000-0005-0000-0000-0000D2110000}"/>
    <cellStyle name="Normal 28 2 7 2" xfId="8485" xr:uid="{00000000-0005-0000-0000-0000D3110000}"/>
    <cellStyle name="Normal 28 2 7_5h_Finance" xfId="5113" xr:uid="{00000000-0005-0000-0000-0000D4110000}"/>
    <cellStyle name="Normal 28 2 8" xfId="2222" xr:uid="{00000000-0005-0000-0000-0000D5110000}"/>
    <cellStyle name="Normal 28 2 8 2" xfId="10389" xr:uid="{00000000-0005-0000-0000-0000D6110000}"/>
    <cellStyle name="Normal 28 2 8_5h_Finance" xfId="5114" xr:uid="{00000000-0005-0000-0000-0000D7110000}"/>
    <cellStyle name="Normal 28 2 9" xfId="4126" xr:uid="{00000000-0005-0000-0000-0000D8110000}"/>
    <cellStyle name="Normal 28 2 9 2" xfId="12293" xr:uid="{00000000-0005-0000-0000-0000D9110000}"/>
    <cellStyle name="Normal 28 2 9_5h_Finance" xfId="5115" xr:uid="{00000000-0005-0000-0000-0000DA110000}"/>
    <cellStyle name="Normal 28 2_5h_Finance" xfId="5086" xr:uid="{00000000-0005-0000-0000-0000DB110000}"/>
    <cellStyle name="Normal 28 3" xfId="302" xr:uid="{00000000-0005-0000-0000-0000DC110000}"/>
    <cellStyle name="Normal 28 3 10" xfId="15359" xr:uid="{00000000-0005-0000-0000-0000DD110000}"/>
    <cellStyle name="Normal 28 3 11" xfId="18073" xr:uid="{00000000-0005-0000-0000-0000DE110000}"/>
    <cellStyle name="Normal 28 3 2" xfId="651" xr:uid="{00000000-0005-0000-0000-0000DF110000}"/>
    <cellStyle name="Normal 28 3 2 2" xfId="1473" xr:uid="{00000000-0005-0000-0000-0000E0110000}"/>
    <cellStyle name="Normal 28 3 2 2 2" xfId="3378" xr:uid="{00000000-0005-0000-0000-0000E1110000}"/>
    <cellStyle name="Normal 28 3 2 2 2 2" xfId="11545" xr:uid="{00000000-0005-0000-0000-0000E2110000}"/>
    <cellStyle name="Normal 28 3 2 2 2_5h_Finance" xfId="5119" xr:uid="{00000000-0005-0000-0000-0000E3110000}"/>
    <cellStyle name="Normal 28 3 2 2 3" xfId="9641" xr:uid="{00000000-0005-0000-0000-0000E4110000}"/>
    <cellStyle name="Normal 28 3 2 2 4" xfId="13667" xr:uid="{00000000-0005-0000-0000-0000E5110000}"/>
    <cellStyle name="Normal 28 3 2 2 5" xfId="15506" xr:uid="{00000000-0005-0000-0000-0000E6110000}"/>
    <cellStyle name="Normal 28 3 2 2 6" xfId="17257" xr:uid="{00000000-0005-0000-0000-0000E7110000}"/>
    <cellStyle name="Normal 28 3 2 2 7" xfId="19161" xr:uid="{00000000-0005-0000-0000-0000E8110000}"/>
    <cellStyle name="Normal 28 3 2 2_5h_Finance" xfId="5118" xr:uid="{00000000-0005-0000-0000-0000E9110000}"/>
    <cellStyle name="Normal 28 3 2 3" xfId="2562" xr:uid="{00000000-0005-0000-0000-0000EA110000}"/>
    <cellStyle name="Normal 28 3 2 3 2" xfId="10729" xr:uid="{00000000-0005-0000-0000-0000EB110000}"/>
    <cellStyle name="Normal 28 3 2 3_5h_Finance" xfId="5120" xr:uid="{00000000-0005-0000-0000-0000EC110000}"/>
    <cellStyle name="Normal 28 3 2 4" xfId="8825" xr:uid="{00000000-0005-0000-0000-0000ED110000}"/>
    <cellStyle name="Normal 28 3 2 5" xfId="12848" xr:uid="{00000000-0005-0000-0000-0000EE110000}"/>
    <cellStyle name="Normal 28 3 2 6" xfId="14686" xr:uid="{00000000-0005-0000-0000-0000EF110000}"/>
    <cellStyle name="Normal 28 3 2 7" xfId="16441" xr:uid="{00000000-0005-0000-0000-0000F0110000}"/>
    <cellStyle name="Normal 28 3 2 8" xfId="18345" xr:uid="{00000000-0005-0000-0000-0000F1110000}"/>
    <cellStyle name="Normal 28 3 2_5h_Finance" xfId="5117" xr:uid="{00000000-0005-0000-0000-0000F2110000}"/>
    <cellStyle name="Normal 28 3 3" xfId="923" xr:uid="{00000000-0005-0000-0000-0000F3110000}"/>
    <cellStyle name="Normal 28 3 3 2" xfId="1745" xr:uid="{00000000-0005-0000-0000-0000F4110000}"/>
    <cellStyle name="Normal 28 3 3 2 2" xfId="3650" xr:uid="{00000000-0005-0000-0000-0000F5110000}"/>
    <cellStyle name="Normal 28 3 3 2 2 2" xfId="11817" xr:uid="{00000000-0005-0000-0000-0000F6110000}"/>
    <cellStyle name="Normal 28 3 3 2 2_5h_Finance" xfId="5123" xr:uid="{00000000-0005-0000-0000-0000F7110000}"/>
    <cellStyle name="Normal 28 3 3 2 3" xfId="9913" xr:uid="{00000000-0005-0000-0000-0000F8110000}"/>
    <cellStyle name="Normal 28 3 3 2 4" xfId="13939" xr:uid="{00000000-0005-0000-0000-0000F9110000}"/>
    <cellStyle name="Normal 28 3 3 2 5" xfId="15778" xr:uid="{00000000-0005-0000-0000-0000FA110000}"/>
    <cellStyle name="Normal 28 3 3 2 6" xfId="17529" xr:uid="{00000000-0005-0000-0000-0000FB110000}"/>
    <cellStyle name="Normal 28 3 3 2 7" xfId="19433" xr:uid="{00000000-0005-0000-0000-0000FC110000}"/>
    <cellStyle name="Normal 28 3 3 2_5h_Finance" xfId="5122" xr:uid="{00000000-0005-0000-0000-0000FD110000}"/>
    <cellStyle name="Normal 28 3 3 3" xfId="2834" xr:uid="{00000000-0005-0000-0000-0000FE110000}"/>
    <cellStyle name="Normal 28 3 3 3 2" xfId="11001" xr:uid="{00000000-0005-0000-0000-0000FF110000}"/>
    <cellStyle name="Normal 28 3 3 3_5h_Finance" xfId="5124" xr:uid="{00000000-0005-0000-0000-000000120000}"/>
    <cellStyle name="Normal 28 3 3 4" xfId="9097" xr:uid="{00000000-0005-0000-0000-000001120000}"/>
    <cellStyle name="Normal 28 3 3 5" xfId="13120" xr:uid="{00000000-0005-0000-0000-000002120000}"/>
    <cellStyle name="Normal 28 3 3 6" xfId="14958" xr:uid="{00000000-0005-0000-0000-000003120000}"/>
    <cellStyle name="Normal 28 3 3 7" xfId="16713" xr:uid="{00000000-0005-0000-0000-000004120000}"/>
    <cellStyle name="Normal 28 3 3 8" xfId="18617" xr:uid="{00000000-0005-0000-0000-000005120000}"/>
    <cellStyle name="Normal 28 3 3_5h_Finance" xfId="5121" xr:uid="{00000000-0005-0000-0000-000006120000}"/>
    <cellStyle name="Normal 28 3 4" xfId="1195" xr:uid="{00000000-0005-0000-0000-000007120000}"/>
    <cellStyle name="Normal 28 3 4 2" xfId="3106" xr:uid="{00000000-0005-0000-0000-000008120000}"/>
    <cellStyle name="Normal 28 3 4 2 2" xfId="11273" xr:uid="{00000000-0005-0000-0000-000009120000}"/>
    <cellStyle name="Normal 28 3 4 2_5h_Finance" xfId="5126" xr:uid="{00000000-0005-0000-0000-00000A120000}"/>
    <cellStyle name="Normal 28 3 4 3" xfId="9369" xr:uid="{00000000-0005-0000-0000-00000B120000}"/>
    <cellStyle name="Normal 28 3 4 4" xfId="13392" xr:uid="{00000000-0005-0000-0000-00000C120000}"/>
    <cellStyle name="Normal 28 3 4 5" xfId="15230" xr:uid="{00000000-0005-0000-0000-00000D120000}"/>
    <cellStyle name="Normal 28 3 4 6" xfId="16985" xr:uid="{00000000-0005-0000-0000-00000E120000}"/>
    <cellStyle name="Normal 28 3 4 7" xfId="18889" xr:uid="{00000000-0005-0000-0000-00000F120000}"/>
    <cellStyle name="Normal 28 3 4_5h_Finance" xfId="5125" xr:uid="{00000000-0005-0000-0000-000010120000}"/>
    <cellStyle name="Normal 28 3 5" xfId="2018" xr:uid="{00000000-0005-0000-0000-000011120000}"/>
    <cellStyle name="Normal 28 3 5 2" xfId="3922" xr:uid="{00000000-0005-0000-0000-000012120000}"/>
    <cellStyle name="Normal 28 3 5 2 2" xfId="12089" xr:uid="{00000000-0005-0000-0000-000013120000}"/>
    <cellStyle name="Normal 28 3 5 2_5h_Finance" xfId="5128" xr:uid="{00000000-0005-0000-0000-000014120000}"/>
    <cellStyle name="Normal 28 3 5 3" xfId="10185" xr:uid="{00000000-0005-0000-0000-000015120000}"/>
    <cellStyle name="Normal 28 3 5 4" xfId="14211" xr:uid="{00000000-0005-0000-0000-000016120000}"/>
    <cellStyle name="Normal 28 3 5 5" xfId="16051" xr:uid="{00000000-0005-0000-0000-000017120000}"/>
    <cellStyle name="Normal 28 3 5 6" xfId="17801" xr:uid="{00000000-0005-0000-0000-000018120000}"/>
    <cellStyle name="Normal 28 3 5 7" xfId="19705" xr:uid="{00000000-0005-0000-0000-000019120000}"/>
    <cellStyle name="Normal 28 3 5_5h_Finance" xfId="5127" xr:uid="{00000000-0005-0000-0000-00001A120000}"/>
    <cellStyle name="Normal 28 3 6" xfId="2290" xr:uid="{00000000-0005-0000-0000-00001B120000}"/>
    <cellStyle name="Normal 28 3 6 2" xfId="10457" xr:uid="{00000000-0005-0000-0000-00001C120000}"/>
    <cellStyle name="Normal 28 3 6_5h_Finance" xfId="5129" xr:uid="{00000000-0005-0000-0000-00001D120000}"/>
    <cellStyle name="Normal 28 3 7" xfId="8553" xr:uid="{00000000-0005-0000-0000-00001E120000}"/>
    <cellStyle name="Normal 28 3 8" xfId="12510" xr:uid="{00000000-0005-0000-0000-00001F120000}"/>
    <cellStyle name="Normal 28 3 9" xfId="14396" xr:uid="{00000000-0005-0000-0000-000020120000}"/>
    <cellStyle name="Normal 28 3_5h_Finance" xfId="5116" xr:uid="{00000000-0005-0000-0000-000021120000}"/>
    <cellStyle name="Normal 28 4" xfId="515" xr:uid="{00000000-0005-0000-0000-000022120000}"/>
    <cellStyle name="Normal 28 4 2" xfId="1337" xr:uid="{00000000-0005-0000-0000-000023120000}"/>
    <cellStyle name="Normal 28 4 2 2" xfId="3242" xr:uid="{00000000-0005-0000-0000-000024120000}"/>
    <cellStyle name="Normal 28 4 2 2 2" xfId="11409" xr:uid="{00000000-0005-0000-0000-000025120000}"/>
    <cellStyle name="Normal 28 4 2 2_5h_Finance" xfId="5132" xr:uid="{00000000-0005-0000-0000-000026120000}"/>
    <cellStyle name="Normal 28 4 2 3" xfId="9505" xr:uid="{00000000-0005-0000-0000-000027120000}"/>
    <cellStyle name="Normal 28 4 2 4" xfId="13531" xr:uid="{00000000-0005-0000-0000-000028120000}"/>
    <cellStyle name="Normal 28 4 2 5" xfId="15370" xr:uid="{00000000-0005-0000-0000-000029120000}"/>
    <cellStyle name="Normal 28 4 2 6" xfId="17121" xr:uid="{00000000-0005-0000-0000-00002A120000}"/>
    <cellStyle name="Normal 28 4 2 7" xfId="19025" xr:uid="{00000000-0005-0000-0000-00002B120000}"/>
    <cellStyle name="Normal 28 4 2_5h_Finance" xfId="5131" xr:uid="{00000000-0005-0000-0000-00002C120000}"/>
    <cellStyle name="Normal 28 4 3" xfId="2426" xr:uid="{00000000-0005-0000-0000-00002D120000}"/>
    <cellStyle name="Normal 28 4 3 2" xfId="10593" xr:uid="{00000000-0005-0000-0000-00002E120000}"/>
    <cellStyle name="Normal 28 4 3_5h_Finance" xfId="5133" xr:uid="{00000000-0005-0000-0000-00002F120000}"/>
    <cellStyle name="Normal 28 4 4" xfId="8689" xr:uid="{00000000-0005-0000-0000-000030120000}"/>
    <cellStyle name="Normal 28 4 5" xfId="12712" xr:uid="{00000000-0005-0000-0000-000031120000}"/>
    <cellStyle name="Normal 28 4 6" xfId="14550" xr:uid="{00000000-0005-0000-0000-000032120000}"/>
    <cellStyle name="Normal 28 4 7" xfId="16305" xr:uid="{00000000-0005-0000-0000-000033120000}"/>
    <cellStyle name="Normal 28 4 8" xfId="18209" xr:uid="{00000000-0005-0000-0000-000034120000}"/>
    <cellStyle name="Normal 28 4_5h_Finance" xfId="5130" xr:uid="{00000000-0005-0000-0000-000035120000}"/>
    <cellStyle name="Normal 28 5" xfId="787" xr:uid="{00000000-0005-0000-0000-000036120000}"/>
    <cellStyle name="Normal 28 5 2" xfId="1609" xr:uid="{00000000-0005-0000-0000-000037120000}"/>
    <cellStyle name="Normal 28 5 2 2" xfId="3514" xr:uid="{00000000-0005-0000-0000-000038120000}"/>
    <cellStyle name="Normal 28 5 2 2 2" xfId="11681" xr:uid="{00000000-0005-0000-0000-000039120000}"/>
    <cellStyle name="Normal 28 5 2 2_5h_Finance" xfId="5136" xr:uid="{00000000-0005-0000-0000-00003A120000}"/>
    <cellStyle name="Normal 28 5 2 3" xfId="9777" xr:uid="{00000000-0005-0000-0000-00003B120000}"/>
    <cellStyle name="Normal 28 5 2 4" xfId="13803" xr:uid="{00000000-0005-0000-0000-00003C120000}"/>
    <cellStyle name="Normal 28 5 2 5" xfId="15642" xr:uid="{00000000-0005-0000-0000-00003D120000}"/>
    <cellStyle name="Normal 28 5 2 6" xfId="17393" xr:uid="{00000000-0005-0000-0000-00003E120000}"/>
    <cellStyle name="Normal 28 5 2 7" xfId="19297" xr:uid="{00000000-0005-0000-0000-00003F120000}"/>
    <cellStyle name="Normal 28 5 2_5h_Finance" xfId="5135" xr:uid="{00000000-0005-0000-0000-000040120000}"/>
    <cellStyle name="Normal 28 5 3" xfId="2698" xr:uid="{00000000-0005-0000-0000-000041120000}"/>
    <cellStyle name="Normal 28 5 3 2" xfId="10865" xr:uid="{00000000-0005-0000-0000-000042120000}"/>
    <cellStyle name="Normal 28 5 3_5h_Finance" xfId="5137" xr:uid="{00000000-0005-0000-0000-000043120000}"/>
    <cellStyle name="Normal 28 5 4" xfId="8961" xr:uid="{00000000-0005-0000-0000-000044120000}"/>
    <cellStyle name="Normal 28 5 5" xfId="12984" xr:uid="{00000000-0005-0000-0000-000045120000}"/>
    <cellStyle name="Normal 28 5 6" xfId="14822" xr:uid="{00000000-0005-0000-0000-000046120000}"/>
    <cellStyle name="Normal 28 5 7" xfId="16577" xr:uid="{00000000-0005-0000-0000-000047120000}"/>
    <cellStyle name="Normal 28 5 8" xfId="18481" xr:uid="{00000000-0005-0000-0000-000048120000}"/>
    <cellStyle name="Normal 28 5_5h_Finance" xfId="5134" xr:uid="{00000000-0005-0000-0000-000049120000}"/>
    <cellStyle name="Normal 28 6" xfId="1059" xr:uid="{00000000-0005-0000-0000-00004A120000}"/>
    <cellStyle name="Normal 28 6 2" xfId="2970" xr:uid="{00000000-0005-0000-0000-00004B120000}"/>
    <cellStyle name="Normal 28 6 2 2" xfId="11137" xr:uid="{00000000-0005-0000-0000-00004C120000}"/>
    <cellStyle name="Normal 28 6 2_5h_Finance" xfId="5139" xr:uid="{00000000-0005-0000-0000-00004D120000}"/>
    <cellStyle name="Normal 28 6 3" xfId="9233" xr:uid="{00000000-0005-0000-0000-00004E120000}"/>
    <cellStyle name="Normal 28 6 4" xfId="13256" xr:uid="{00000000-0005-0000-0000-00004F120000}"/>
    <cellStyle name="Normal 28 6 5" xfId="15094" xr:uid="{00000000-0005-0000-0000-000050120000}"/>
    <cellStyle name="Normal 28 6 6" xfId="16849" xr:uid="{00000000-0005-0000-0000-000051120000}"/>
    <cellStyle name="Normal 28 6 7" xfId="18753" xr:uid="{00000000-0005-0000-0000-000052120000}"/>
    <cellStyle name="Normal 28 6_5h_Finance" xfId="5138" xr:uid="{00000000-0005-0000-0000-000053120000}"/>
    <cellStyle name="Normal 28 7" xfId="1882" xr:uid="{00000000-0005-0000-0000-000054120000}"/>
    <cellStyle name="Normal 28 7 2" xfId="3786" xr:uid="{00000000-0005-0000-0000-000055120000}"/>
    <cellStyle name="Normal 28 7 2 2" xfId="11953" xr:uid="{00000000-0005-0000-0000-000056120000}"/>
    <cellStyle name="Normal 28 7 2_5h_Finance" xfId="5141" xr:uid="{00000000-0005-0000-0000-000057120000}"/>
    <cellStyle name="Normal 28 7 3" xfId="10049" xr:uid="{00000000-0005-0000-0000-000058120000}"/>
    <cellStyle name="Normal 28 7 4" xfId="14075" xr:uid="{00000000-0005-0000-0000-000059120000}"/>
    <cellStyle name="Normal 28 7 5" xfId="15915" xr:uid="{00000000-0005-0000-0000-00005A120000}"/>
    <cellStyle name="Normal 28 7 6" xfId="17665" xr:uid="{00000000-0005-0000-0000-00005B120000}"/>
    <cellStyle name="Normal 28 7 7" xfId="19569" xr:uid="{00000000-0005-0000-0000-00005C120000}"/>
    <cellStyle name="Normal 28 7_5h_Finance" xfId="5140" xr:uid="{00000000-0005-0000-0000-00005D120000}"/>
    <cellStyle name="Normal 28 8" xfId="166" xr:uid="{00000000-0005-0000-0000-00005E120000}"/>
    <cellStyle name="Normal 28 8 2" xfId="8417" xr:uid="{00000000-0005-0000-0000-00005F120000}"/>
    <cellStyle name="Normal 28 8_5h_Finance" xfId="5142" xr:uid="{00000000-0005-0000-0000-000060120000}"/>
    <cellStyle name="Normal 28 9" xfId="2154" xr:uid="{00000000-0005-0000-0000-000061120000}"/>
    <cellStyle name="Normal 28 9 2" xfId="10321" xr:uid="{00000000-0005-0000-0000-000062120000}"/>
    <cellStyle name="Normal 28 9_5h_Finance" xfId="5143" xr:uid="{00000000-0005-0000-0000-000063120000}"/>
    <cellStyle name="Normal 28_5h_Finance" xfId="5084" xr:uid="{00000000-0005-0000-0000-000064120000}"/>
    <cellStyle name="Normal 29" xfId="36" xr:uid="{00000000-0005-0000-0000-000065120000}"/>
    <cellStyle name="Normal 29 10" xfId="4067" xr:uid="{00000000-0005-0000-0000-000066120000}"/>
    <cellStyle name="Normal 29 10 2" xfId="12234" xr:uid="{00000000-0005-0000-0000-000067120000}"/>
    <cellStyle name="Normal 29 10_5h_Finance" xfId="5145" xr:uid="{00000000-0005-0000-0000-000068120000}"/>
    <cellStyle name="Normal 29 11" xfId="8290" xr:uid="{00000000-0005-0000-0000-000069120000}"/>
    <cellStyle name="Normal 29 12" xfId="12382" xr:uid="{00000000-0005-0000-0000-00006A120000}"/>
    <cellStyle name="Normal 29 13" xfId="12700" xr:uid="{00000000-0005-0000-0000-00006B120000}"/>
    <cellStyle name="Normal 29 14" xfId="14378" xr:uid="{00000000-0005-0000-0000-00006C120000}"/>
    <cellStyle name="Normal 29 15" xfId="17946" xr:uid="{00000000-0005-0000-0000-00006D120000}"/>
    <cellStyle name="Normal 29 2" xfId="105" xr:uid="{00000000-0005-0000-0000-00006E120000}"/>
    <cellStyle name="Normal 29 2 10" xfId="8358" xr:uid="{00000000-0005-0000-0000-00006F120000}"/>
    <cellStyle name="Normal 29 2 11" xfId="12450" xr:uid="{00000000-0005-0000-0000-000070120000}"/>
    <cellStyle name="Normal 29 2 12" xfId="18014" xr:uid="{00000000-0005-0000-0000-000071120000}"/>
    <cellStyle name="Normal 29 2 2" xfId="379" xr:uid="{00000000-0005-0000-0000-000072120000}"/>
    <cellStyle name="Normal 29 2 2 10" xfId="16246" xr:uid="{00000000-0005-0000-0000-000073120000}"/>
    <cellStyle name="Normal 29 2 2 11" xfId="18150" xr:uid="{00000000-0005-0000-0000-000074120000}"/>
    <cellStyle name="Normal 29 2 2 2" xfId="728" xr:uid="{00000000-0005-0000-0000-000075120000}"/>
    <cellStyle name="Normal 29 2 2 2 2" xfId="1550" xr:uid="{00000000-0005-0000-0000-000076120000}"/>
    <cellStyle name="Normal 29 2 2 2 2 2" xfId="3455" xr:uid="{00000000-0005-0000-0000-000077120000}"/>
    <cellStyle name="Normal 29 2 2 2 2 2 2" xfId="11622" xr:uid="{00000000-0005-0000-0000-000078120000}"/>
    <cellStyle name="Normal 29 2 2 2 2 2_5h_Finance" xfId="5150" xr:uid="{00000000-0005-0000-0000-000079120000}"/>
    <cellStyle name="Normal 29 2 2 2 2 3" xfId="9718" xr:uid="{00000000-0005-0000-0000-00007A120000}"/>
    <cellStyle name="Normal 29 2 2 2 2 4" xfId="13744" xr:uid="{00000000-0005-0000-0000-00007B120000}"/>
    <cellStyle name="Normal 29 2 2 2 2 5" xfId="15583" xr:uid="{00000000-0005-0000-0000-00007C120000}"/>
    <cellStyle name="Normal 29 2 2 2 2 6" xfId="17334" xr:uid="{00000000-0005-0000-0000-00007D120000}"/>
    <cellStyle name="Normal 29 2 2 2 2 7" xfId="19238" xr:uid="{00000000-0005-0000-0000-00007E120000}"/>
    <cellStyle name="Normal 29 2 2 2 2_5h_Finance" xfId="5149" xr:uid="{00000000-0005-0000-0000-00007F120000}"/>
    <cellStyle name="Normal 29 2 2 2 3" xfId="2639" xr:uid="{00000000-0005-0000-0000-000080120000}"/>
    <cellStyle name="Normal 29 2 2 2 3 2" xfId="10806" xr:uid="{00000000-0005-0000-0000-000081120000}"/>
    <cellStyle name="Normal 29 2 2 2 3_5h_Finance" xfId="5151" xr:uid="{00000000-0005-0000-0000-000082120000}"/>
    <cellStyle name="Normal 29 2 2 2 4" xfId="8902" xr:uid="{00000000-0005-0000-0000-000083120000}"/>
    <cellStyle name="Normal 29 2 2 2 5" xfId="12925" xr:uid="{00000000-0005-0000-0000-000084120000}"/>
    <cellStyle name="Normal 29 2 2 2 6" xfId="14763" xr:uid="{00000000-0005-0000-0000-000085120000}"/>
    <cellStyle name="Normal 29 2 2 2 7" xfId="16518" xr:uid="{00000000-0005-0000-0000-000086120000}"/>
    <cellStyle name="Normal 29 2 2 2 8" xfId="18422" xr:uid="{00000000-0005-0000-0000-000087120000}"/>
    <cellStyle name="Normal 29 2 2 2_5h_Finance" xfId="5148" xr:uid="{00000000-0005-0000-0000-000088120000}"/>
    <cellStyle name="Normal 29 2 2 3" xfId="1000" xr:uid="{00000000-0005-0000-0000-000089120000}"/>
    <cellStyle name="Normal 29 2 2 3 2" xfId="1822" xr:uid="{00000000-0005-0000-0000-00008A120000}"/>
    <cellStyle name="Normal 29 2 2 3 2 2" xfId="3727" xr:uid="{00000000-0005-0000-0000-00008B120000}"/>
    <cellStyle name="Normal 29 2 2 3 2 2 2" xfId="11894" xr:uid="{00000000-0005-0000-0000-00008C120000}"/>
    <cellStyle name="Normal 29 2 2 3 2 2_5h_Finance" xfId="5154" xr:uid="{00000000-0005-0000-0000-00008D120000}"/>
    <cellStyle name="Normal 29 2 2 3 2 3" xfId="9990" xr:uid="{00000000-0005-0000-0000-00008E120000}"/>
    <cellStyle name="Normal 29 2 2 3 2 4" xfId="14016" xr:uid="{00000000-0005-0000-0000-00008F120000}"/>
    <cellStyle name="Normal 29 2 2 3 2 5" xfId="15855" xr:uid="{00000000-0005-0000-0000-000090120000}"/>
    <cellStyle name="Normal 29 2 2 3 2 6" xfId="17606" xr:uid="{00000000-0005-0000-0000-000091120000}"/>
    <cellStyle name="Normal 29 2 2 3 2 7" xfId="19510" xr:uid="{00000000-0005-0000-0000-000092120000}"/>
    <cellStyle name="Normal 29 2 2 3 2_5h_Finance" xfId="5153" xr:uid="{00000000-0005-0000-0000-000093120000}"/>
    <cellStyle name="Normal 29 2 2 3 3" xfId="2911" xr:uid="{00000000-0005-0000-0000-000094120000}"/>
    <cellStyle name="Normal 29 2 2 3 3 2" xfId="11078" xr:uid="{00000000-0005-0000-0000-000095120000}"/>
    <cellStyle name="Normal 29 2 2 3 3_5h_Finance" xfId="5155" xr:uid="{00000000-0005-0000-0000-000096120000}"/>
    <cellStyle name="Normal 29 2 2 3 4" xfId="9174" xr:uid="{00000000-0005-0000-0000-000097120000}"/>
    <cellStyle name="Normal 29 2 2 3 5" xfId="13197" xr:uid="{00000000-0005-0000-0000-000098120000}"/>
    <cellStyle name="Normal 29 2 2 3 6" xfId="15035" xr:uid="{00000000-0005-0000-0000-000099120000}"/>
    <cellStyle name="Normal 29 2 2 3 7" xfId="16790" xr:uid="{00000000-0005-0000-0000-00009A120000}"/>
    <cellStyle name="Normal 29 2 2 3 8" xfId="18694" xr:uid="{00000000-0005-0000-0000-00009B120000}"/>
    <cellStyle name="Normal 29 2 2 3_5h_Finance" xfId="5152" xr:uid="{00000000-0005-0000-0000-00009C120000}"/>
    <cellStyle name="Normal 29 2 2 4" xfId="1272" xr:uid="{00000000-0005-0000-0000-00009D120000}"/>
    <cellStyle name="Normal 29 2 2 4 2" xfId="3183" xr:uid="{00000000-0005-0000-0000-00009E120000}"/>
    <cellStyle name="Normal 29 2 2 4 2 2" xfId="11350" xr:uid="{00000000-0005-0000-0000-00009F120000}"/>
    <cellStyle name="Normal 29 2 2 4 2_5h_Finance" xfId="5157" xr:uid="{00000000-0005-0000-0000-0000A0120000}"/>
    <cellStyle name="Normal 29 2 2 4 3" xfId="9446" xr:uid="{00000000-0005-0000-0000-0000A1120000}"/>
    <cellStyle name="Normal 29 2 2 4 4" xfId="13469" xr:uid="{00000000-0005-0000-0000-0000A2120000}"/>
    <cellStyle name="Normal 29 2 2 4 5" xfId="15307" xr:uid="{00000000-0005-0000-0000-0000A3120000}"/>
    <cellStyle name="Normal 29 2 2 4 6" xfId="17062" xr:uid="{00000000-0005-0000-0000-0000A4120000}"/>
    <cellStyle name="Normal 29 2 2 4 7" xfId="18966" xr:uid="{00000000-0005-0000-0000-0000A5120000}"/>
    <cellStyle name="Normal 29 2 2 4_5h_Finance" xfId="5156" xr:uid="{00000000-0005-0000-0000-0000A6120000}"/>
    <cellStyle name="Normal 29 2 2 5" xfId="2095" xr:uid="{00000000-0005-0000-0000-0000A7120000}"/>
    <cellStyle name="Normal 29 2 2 5 2" xfId="3999" xr:uid="{00000000-0005-0000-0000-0000A8120000}"/>
    <cellStyle name="Normal 29 2 2 5 2 2" xfId="12166" xr:uid="{00000000-0005-0000-0000-0000A9120000}"/>
    <cellStyle name="Normal 29 2 2 5 2_5h_Finance" xfId="5159" xr:uid="{00000000-0005-0000-0000-0000AA120000}"/>
    <cellStyle name="Normal 29 2 2 5 3" xfId="10262" xr:uid="{00000000-0005-0000-0000-0000AB120000}"/>
    <cellStyle name="Normal 29 2 2 5 4" xfId="14288" xr:uid="{00000000-0005-0000-0000-0000AC120000}"/>
    <cellStyle name="Normal 29 2 2 5 5" xfId="16128" xr:uid="{00000000-0005-0000-0000-0000AD120000}"/>
    <cellStyle name="Normal 29 2 2 5 6" xfId="17878" xr:uid="{00000000-0005-0000-0000-0000AE120000}"/>
    <cellStyle name="Normal 29 2 2 5 7" xfId="19782" xr:uid="{00000000-0005-0000-0000-0000AF120000}"/>
    <cellStyle name="Normal 29 2 2 5_5h_Finance" xfId="5158" xr:uid="{00000000-0005-0000-0000-0000B0120000}"/>
    <cellStyle name="Normal 29 2 2 6" xfId="2367" xr:uid="{00000000-0005-0000-0000-0000B1120000}"/>
    <cellStyle name="Normal 29 2 2 6 2" xfId="10534" xr:uid="{00000000-0005-0000-0000-0000B2120000}"/>
    <cellStyle name="Normal 29 2 2 6_5h_Finance" xfId="5160" xr:uid="{00000000-0005-0000-0000-0000B3120000}"/>
    <cellStyle name="Normal 29 2 2 7" xfId="8630" xr:uid="{00000000-0005-0000-0000-0000B4120000}"/>
    <cellStyle name="Normal 29 2 2 8" xfId="12587" xr:uid="{00000000-0005-0000-0000-0000B5120000}"/>
    <cellStyle name="Normal 29 2 2 9" xfId="14473" xr:uid="{00000000-0005-0000-0000-0000B6120000}"/>
    <cellStyle name="Normal 29 2 2_5h_Finance" xfId="5147" xr:uid="{00000000-0005-0000-0000-0000B7120000}"/>
    <cellStyle name="Normal 29 2 3" xfId="592" xr:uid="{00000000-0005-0000-0000-0000B8120000}"/>
    <cellStyle name="Normal 29 2 3 2" xfId="1414" xr:uid="{00000000-0005-0000-0000-0000B9120000}"/>
    <cellStyle name="Normal 29 2 3 2 2" xfId="3319" xr:uid="{00000000-0005-0000-0000-0000BA120000}"/>
    <cellStyle name="Normal 29 2 3 2 2 2" xfId="11486" xr:uid="{00000000-0005-0000-0000-0000BB120000}"/>
    <cellStyle name="Normal 29 2 3 2 2_5h_Finance" xfId="5163" xr:uid="{00000000-0005-0000-0000-0000BC120000}"/>
    <cellStyle name="Normal 29 2 3 2 3" xfId="9582" xr:uid="{00000000-0005-0000-0000-0000BD120000}"/>
    <cellStyle name="Normal 29 2 3 2 4" xfId="13608" xr:uid="{00000000-0005-0000-0000-0000BE120000}"/>
    <cellStyle name="Normal 29 2 3 2 5" xfId="15447" xr:uid="{00000000-0005-0000-0000-0000BF120000}"/>
    <cellStyle name="Normal 29 2 3 2 6" xfId="17198" xr:uid="{00000000-0005-0000-0000-0000C0120000}"/>
    <cellStyle name="Normal 29 2 3 2 7" xfId="19102" xr:uid="{00000000-0005-0000-0000-0000C1120000}"/>
    <cellStyle name="Normal 29 2 3 2_5h_Finance" xfId="5162" xr:uid="{00000000-0005-0000-0000-0000C2120000}"/>
    <cellStyle name="Normal 29 2 3 3" xfId="2503" xr:uid="{00000000-0005-0000-0000-0000C3120000}"/>
    <cellStyle name="Normal 29 2 3 3 2" xfId="10670" xr:uid="{00000000-0005-0000-0000-0000C4120000}"/>
    <cellStyle name="Normal 29 2 3 3_5h_Finance" xfId="5164" xr:uid="{00000000-0005-0000-0000-0000C5120000}"/>
    <cellStyle name="Normal 29 2 3 4" xfId="8766" xr:uid="{00000000-0005-0000-0000-0000C6120000}"/>
    <cellStyle name="Normal 29 2 3 5" xfId="12789" xr:uid="{00000000-0005-0000-0000-0000C7120000}"/>
    <cellStyle name="Normal 29 2 3 6" xfId="14627" xr:uid="{00000000-0005-0000-0000-0000C8120000}"/>
    <cellStyle name="Normal 29 2 3 7" xfId="16382" xr:uid="{00000000-0005-0000-0000-0000C9120000}"/>
    <cellStyle name="Normal 29 2 3 8" xfId="18286" xr:uid="{00000000-0005-0000-0000-0000CA120000}"/>
    <cellStyle name="Normal 29 2 3_5h_Finance" xfId="5161" xr:uid="{00000000-0005-0000-0000-0000CB120000}"/>
    <cellStyle name="Normal 29 2 4" xfId="864" xr:uid="{00000000-0005-0000-0000-0000CC120000}"/>
    <cellStyle name="Normal 29 2 4 2" xfId="1686" xr:uid="{00000000-0005-0000-0000-0000CD120000}"/>
    <cellStyle name="Normal 29 2 4 2 2" xfId="3591" xr:uid="{00000000-0005-0000-0000-0000CE120000}"/>
    <cellStyle name="Normal 29 2 4 2 2 2" xfId="11758" xr:uid="{00000000-0005-0000-0000-0000CF120000}"/>
    <cellStyle name="Normal 29 2 4 2 2_5h_Finance" xfId="5167" xr:uid="{00000000-0005-0000-0000-0000D0120000}"/>
    <cellStyle name="Normal 29 2 4 2 3" xfId="9854" xr:uid="{00000000-0005-0000-0000-0000D1120000}"/>
    <cellStyle name="Normal 29 2 4 2 4" xfId="13880" xr:uid="{00000000-0005-0000-0000-0000D2120000}"/>
    <cellStyle name="Normal 29 2 4 2 5" xfId="15719" xr:uid="{00000000-0005-0000-0000-0000D3120000}"/>
    <cellStyle name="Normal 29 2 4 2 6" xfId="17470" xr:uid="{00000000-0005-0000-0000-0000D4120000}"/>
    <cellStyle name="Normal 29 2 4 2 7" xfId="19374" xr:uid="{00000000-0005-0000-0000-0000D5120000}"/>
    <cellStyle name="Normal 29 2 4 2_5h_Finance" xfId="5166" xr:uid="{00000000-0005-0000-0000-0000D6120000}"/>
    <cellStyle name="Normal 29 2 4 3" xfId="2775" xr:uid="{00000000-0005-0000-0000-0000D7120000}"/>
    <cellStyle name="Normal 29 2 4 3 2" xfId="10942" xr:uid="{00000000-0005-0000-0000-0000D8120000}"/>
    <cellStyle name="Normal 29 2 4 3_5h_Finance" xfId="5168" xr:uid="{00000000-0005-0000-0000-0000D9120000}"/>
    <cellStyle name="Normal 29 2 4 4" xfId="9038" xr:uid="{00000000-0005-0000-0000-0000DA120000}"/>
    <cellStyle name="Normal 29 2 4 5" xfId="13061" xr:uid="{00000000-0005-0000-0000-0000DB120000}"/>
    <cellStyle name="Normal 29 2 4 6" xfId="14899" xr:uid="{00000000-0005-0000-0000-0000DC120000}"/>
    <cellStyle name="Normal 29 2 4 7" xfId="16654" xr:uid="{00000000-0005-0000-0000-0000DD120000}"/>
    <cellStyle name="Normal 29 2 4 8" xfId="18558" xr:uid="{00000000-0005-0000-0000-0000DE120000}"/>
    <cellStyle name="Normal 29 2 4_5h_Finance" xfId="5165" xr:uid="{00000000-0005-0000-0000-0000DF120000}"/>
    <cellStyle name="Normal 29 2 5" xfId="1136" xr:uid="{00000000-0005-0000-0000-0000E0120000}"/>
    <cellStyle name="Normal 29 2 5 2" xfId="3047" xr:uid="{00000000-0005-0000-0000-0000E1120000}"/>
    <cellStyle name="Normal 29 2 5 2 2" xfId="11214" xr:uid="{00000000-0005-0000-0000-0000E2120000}"/>
    <cellStyle name="Normal 29 2 5 2_5h_Finance" xfId="5170" xr:uid="{00000000-0005-0000-0000-0000E3120000}"/>
    <cellStyle name="Normal 29 2 5 3" xfId="9310" xr:uid="{00000000-0005-0000-0000-0000E4120000}"/>
    <cellStyle name="Normal 29 2 5 4" xfId="13333" xr:uid="{00000000-0005-0000-0000-0000E5120000}"/>
    <cellStyle name="Normal 29 2 5 5" xfId="15171" xr:uid="{00000000-0005-0000-0000-0000E6120000}"/>
    <cellStyle name="Normal 29 2 5 6" xfId="16926" xr:uid="{00000000-0005-0000-0000-0000E7120000}"/>
    <cellStyle name="Normal 29 2 5 7" xfId="18830" xr:uid="{00000000-0005-0000-0000-0000E8120000}"/>
    <cellStyle name="Normal 29 2 5_5h_Finance" xfId="5169" xr:uid="{00000000-0005-0000-0000-0000E9120000}"/>
    <cellStyle name="Normal 29 2 6" xfId="1959" xr:uid="{00000000-0005-0000-0000-0000EA120000}"/>
    <cellStyle name="Normal 29 2 6 2" xfId="3863" xr:uid="{00000000-0005-0000-0000-0000EB120000}"/>
    <cellStyle name="Normal 29 2 6 2 2" xfId="12030" xr:uid="{00000000-0005-0000-0000-0000EC120000}"/>
    <cellStyle name="Normal 29 2 6 2_5h_Finance" xfId="5172" xr:uid="{00000000-0005-0000-0000-0000ED120000}"/>
    <cellStyle name="Normal 29 2 6 3" xfId="10126" xr:uid="{00000000-0005-0000-0000-0000EE120000}"/>
    <cellStyle name="Normal 29 2 6 4" xfId="14152" xr:uid="{00000000-0005-0000-0000-0000EF120000}"/>
    <cellStyle name="Normal 29 2 6 5" xfId="15992" xr:uid="{00000000-0005-0000-0000-0000F0120000}"/>
    <cellStyle name="Normal 29 2 6 6" xfId="17742" xr:uid="{00000000-0005-0000-0000-0000F1120000}"/>
    <cellStyle name="Normal 29 2 6 7" xfId="19646" xr:uid="{00000000-0005-0000-0000-0000F2120000}"/>
    <cellStyle name="Normal 29 2 6_5h_Finance" xfId="5171" xr:uid="{00000000-0005-0000-0000-0000F3120000}"/>
    <cellStyle name="Normal 29 2 7" xfId="243" xr:uid="{00000000-0005-0000-0000-0000F4120000}"/>
    <cellStyle name="Normal 29 2 7 2" xfId="8494" xr:uid="{00000000-0005-0000-0000-0000F5120000}"/>
    <cellStyle name="Normal 29 2 7_5h_Finance" xfId="5173" xr:uid="{00000000-0005-0000-0000-0000F6120000}"/>
    <cellStyle name="Normal 29 2 8" xfId="2231" xr:uid="{00000000-0005-0000-0000-0000F7120000}"/>
    <cellStyle name="Normal 29 2 8 2" xfId="10398" xr:uid="{00000000-0005-0000-0000-0000F8120000}"/>
    <cellStyle name="Normal 29 2 8_5h_Finance" xfId="5174" xr:uid="{00000000-0005-0000-0000-0000F9120000}"/>
    <cellStyle name="Normal 29 2 9" xfId="4135" xr:uid="{00000000-0005-0000-0000-0000FA120000}"/>
    <cellStyle name="Normal 29 2 9 2" xfId="12302" xr:uid="{00000000-0005-0000-0000-0000FB120000}"/>
    <cellStyle name="Normal 29 2 9_5h_Finance" xfId="5175" xr:uid="{00000000-0005-0000-0000-0000FC120000}"/>
    <cellStyle name="Normal 29 2_5h_Finance" xfId="5146" xr:uid="{00000000-0005-0000-0000-0000FD120000}"/>
    <cellStyle name="Normal 29 3" xfId="311" xr:uid="{00000000-0005-0000-0000-0000FE120000}"/>
    <cellStyle name="Normal 29 3 10" xfId="16178" xr:uid="{00000000-0005-0000-0000-0000FF120000}"/>
    <cellStyle name="Normal 29 3 11" xfId="18082" xr:uid="{00000000-0005-0000-0000-000000130000}"/>
    <cellStyle name="Normal 29 3 2" xfId="660" xr:uid="{00000000-0005-0000-0000-000001130000}"/>
    <cellStyle name="Normal 29 3 2 2" xfId="1482" xr:uid="{00000000-0005-0000-0000-000002130000}"/>
    <cellStyle name="Normal 29 3 2 2 2" xfId="3387" xr:uid="{00000000-0005-0000-0000-000003130000}"/>
    <cellStyle name="Normal 29 3 2 2 2 2" xfId="11554" xr:uid="{00000000-0005-0000-0000-000004130000}"/>
    <cellStyle name="Normal 29 3 2 2 2_5h_Finance" xfId="5179" xr:uid="{00000000-0005-0000-0000-000005130000}"/>
    <cellStyle name="Normal 29 3 2 2 3" xfId="9650" xr:uid="{00000000-0005-0000-0000-000006130000}"/>
    <cellStyle name="Normal 29 3 2 2 4" xfId="13676" xr:uid="{00000000-0005-0000-0000-000007130000}"/>
    <cellStyle name="Normal 29 3 2 2 5" xfId="15515" xr:uid="{00000000-0005-0000-0000-000008130000}"/>
    <cellStyle name="Normal 29 3 2 2 6" xfId="17266" xr:uid="{00000000-0005-0000-0000-000009130000}"/>
    <cellStyle name="Normal 29 3 2 2 7" xfId="19170" xr:uid="{00000000-0005-0000-0000-00000A130000}"/>
    <cellStyle name="Normal 29 3 2 2_5h_Finance" xfId="5178" xr:uid="{00000000-0005-0000-0000-00000B130000}"/>
    <cellStyle name="Normal 29 3 2 3" xfId="2571" xr:uid="{00000000-0005-0000-0000-00000C130000}"/>
    <cellStyle name="Normal 29 3 2 3 2" xfId="10738" xr:uid="{00000000-0005-0000-0000-00000D130000}"/>
    <cellStyle name="Normal 29 3 2 3_5h_Finance" xfId="5180" xr:uid="{00000000-0005-0000-0000-00000E130000}"/>
    <cellStyle name="Normal 29 3 2 4" xfId="8834" xr:uid="{00000000-0005-0000-0000-00000F130000}"/>
    <cellStyle name="Normal 29 3 2 5" xfId="12857" xr:uid="{00000000-0005-0000-0000-000010130000}"/>
    <cellStyle name="Normal 29 3 2 6" xfId="14695" xr:uid="{00000000-0005-0000-0000-000011130000}"/>
    <cellStyle name="Normal 29 3 2 7" xfId="16450" xr:uid="{00000000-0005-0000-0000-000012130000}"/>
    <cellStyle name="Normal 29 3 2 8" xfId="18354" xr:uid="{00000000-0005-0000-0000-000013130000}"/>
    <cellStyle name="Normal 29 3 2_5h_Finance" xfId="5177" xr:uid="{00000000-0005-0000-0000-000014130000}"/>
    <cellStyle name="Normal 29 3 3" xfId="932" xr:uid="{00000000-0005-0000-0000-000015130000}"/>
    <cellStyle name="Normal 29 3 3 2" xfId="1754" xr:uid="{00000000-0005-0000-0000-000016130000}"/>
    <cellStyle name="Normal 29 3 3 2 2" xfId="3659" xr:uid="{00000000-0005-0000-0000-000017130000}"/>
    <cellStyle name="Normal 29 3 3 2 2 2" xfId="11826" xr:uid="{00000000-0005-0000-0000-000018130000}"/>
    <cellStyle name="Normal 29 3 3 2 2_5h_Finance" xfId="5183" xr:uid="{00000000-0005-0000-0000-000019130000}"/>
    <cellStyle name="Normal 29 3 3 2 3" xfId="9922" xr:uid="{00000000-0005-0000-0000-00001A130000}"/>
    <cellStyle name="Normal 29 3 3 2 4" xfId="13948" xr:uid="{00000000-0005-0000-0000-00001B130000}"/>
    <cellStyle name="Normal 29 3 3 2 5" xfId="15787" xr:uid="{00000000-0005-0000-0000-00001C130000}"/>
    <cellStyle name="Normal 29 3 3 2 6" xfId="17538" xr:uid="{00000000-0005-0000-0000-00001D130000}"/>
    <cellStyle name="Normal 29 3 3 2 7" xfId="19442" xr:uid="{00000000-0005-0000-0000-00001E130000}"/>
    <cellStyle name="Normal 29 3 3 2_5h_Finance" xfId="5182" xr:uid="{00000000-0005-0000-0000-00001F130000}"/>
    <cellStyle name="Normal 29 3 3 3" xfId="2843" xr:uid="{00000000-0005-0000-0000-000020130000}"/>
    <cellStyle name="Normal 29 3 3 3 2" xfId="11010" xr:uid="{00000000-0005-0000-0000-000021130000}"/>
    <cellStyle name="Normal 29 3 3 3_5h_Finance" xfId="5184" xr:uid="{00000000-0005-0000-0000-000022130000}"/>
    <cellStyle name="Normal 29 3 3 4" xfId="9106" xr:uid="{00000000-0005-0000-0000-000023130000}"/>
    <cellStyle name="Normal 29 3 3 5" xfId="13129" xr:uid="{00000000-0005-0000-0000-000024130000}"/>
    <cellStyle name="Normal 29 3 3 6" xfId="14967" xr:uid="{00000000-0005-0000-0000-000025130000}"/>
    <cellStyle name="Normal 29 3 3 7" xfId="16722" xr:uid="{00000000-0005-0000-0000-000026130000}"/>
    <cellStyle name="Normal 29 3 3 8" xfId="18626" xr:uid="{00000000-0005-0000-0000-000027130000}"/>
    <cellStyle name="Normal 29 3 3_5h_Finance" xfId="5181" xr:uid="{00000000-0005-0000-0000-000028130000}"/>
    <cellStyle name="Normal 29 3 4" xfId="1204" xr:uid="{00000000-0005-0000-0000-000029130000}"/>
    <cellStyle name="Normal 29 3 4 2" xfId="3115" xr:uid="{00000000-0005-0000-0000-00002A130000}"/>
    <cellStyle name="Normal 29 3 4 2 2" xfId="11282" xr:uid="{00000000-0005-0000-0000-00002B130000}"/>
    <cellStyle name="Normal 29 3 4 2_5h_Finance" xfId="5186" xr:uid="{00000000-0005-0000-0000-00002C130000}"/>
    <cellStyle name="Normal 29 3 4 3" xfId="9378" xr:uid="{00000000-0005-0000-0000-00002D130000}"/>
    <cellStyle name="Normal 29 3 4 4" xfId="13401" xr:uid="{00000000-0005-0000-0000-00002E130000}"/>
    <cellStyle name="Normal 29 3 4 5" xfId="15239" xr:uid="{00000000-0005-0000-0000-00002F130000}"/>
    <cellStyle name="Normal 29 3 4 6" xfId="16994" xr:uid="{00000000-0005-0000-0000-000030130000}"/>
    <cellStyle name="Normal 29 3 4 7" xfId="18898" xr:uid="{00000000-0005-0000-0000-000031130000}"/>
    <cellStyle name="Normal 29 3 4_5h_Finance" xfId="5185" xr:uid="{00000000-0005-0000-0000-000032130000}"/>
    <cellStyle name="Normal 29 3 5" xfId="2027" xr:uid="{00000000-0005-0000-0000-000033130000}"/>
    <cellStyle name="Normal 29 3 5 2" xfId="3931" xr:uid="{00000000-0005-0000-0000-000034130000}"/>
    <cellStyle name="Normal 29 3 5 2 2" xfId="12098" xr:uid="{00000000-0005-0000-0000-000035130000}"/>
    <cellStyle name="Normal 29 3 5 2_5h_Finance" xfId="5188" xr:uid="{00000000-0005-0000-0000-000036130000}"/>
    <cellStyle name="Normal 29 3 5 3" xfId="10194" xr:uid="{00000000-0005-0000-0000-000037130000}"/>
    <cellStyle name="Normal 29 3 5 4" xfId="14220" xr:uid="{00000000-0005-0000-0000-000038130000}"/>
    <cellStyle name="Normal 29 3 5 5" xfId="16060" xr:uid="{00000000-0005-0000-0000-000039130000}"/>
    <cellStyle name="Normal 29 3 5 6" xfId="17810" xr:uid="{00000000-0005-0000-0000-00003A130000}"/>
    <cellStyle name="Normal 29 3 5 7" xfId="19714" xr:uid="{00000000-0005-0000-0000-00003B130000}"/>
    <cellStyle name="Normal 29 3 5_5h_Finance" xfId="5187" xr:uid="{00000000-0005-0000-0000-00003C130000}"/>
    <cellStyle name="Normal 29 3 6" xfId="2299" xr:uid="{00000000-0005-0000-0000-00003D130000}"/>
    <cellStyle name="Normal 29 3 6 2" xfId="10466" xr:uid="{00000000-0005-0000-0000-00003E130000}"/>
    <cellStyle name="Normal 29 3 6_5h_Finance" xfId="5189" xr:uid="{00000000-0005-0000-0000-00003F130000}"/>
    <cellStyle name="Normal 29 3 7" xfId="8562" xr:uid="{00000000-0005-0000-0000-000040130000}"/>
    <cellStyle name="Normal 29 3 8" xfId="12519" xr:uid="{00000000-0005-0000-0000-000041130000}"/>
    <cellStyle name="Normal 29 3 9" xfId="14405" xr:uid="{00000000-0005-0000-0000-000042130000}"/>
    <cellStyle name="Normal 29 3_5h_Finance" xfId="5176" xr:uid="{00000000-0005-0000-0000-000043130000}"/>
    <cellStyle name="Normal 29 4" xfId="524" xr:uid="{00000000-0005-0000-0000-000044130000}"/>
    <cellStyle name="Normal 29 4 2" xfId="1346" xr:uid="{00000000-0005-0000-0000-000045130000}"/>
    <cellStyle name="Normal 29 4 2 2" xfId="3251" xr:uid="{00000000-0005-0000-0000-000046130000}"/>
    <cellStyle name="Normal 29 4 2 2 2" xfId="11418" xr:uid="{00000000-0005-0000-0000-000047130000}"/>
    <cellStyle name="Normal 29 4 2 2_5h_Finance" xfId="5192" xr:uid="{00000000-0005-0000-0000-000048130000}"/>
    <cellStyle name="Normal 29 4 2 3" xfId="9514" xr:uid="{00000000-0005-0000-0000-000049130000}"/>
    <cellStyle name="Normal 29 4 2 4" xfId="13540" xr:uid="{00000000-0005-0000-0000-00004A130000}"/>
    <cellStyle name="Normal 29 4 2 5" xfId="15379" xr:uid="{00000000-0005-0000-0000-00004B130000}"/>
    <cellStyle name="Normal 29 4 2 6" xfId="17130" xr:uid="{00000000-0005-0000-0000-00004C130000}"/>
    <cellStyle name="Normal 29 4 2 7" xfId="19034" xr:uid="{00000000-0005-0000-0000-00004D130000}"/>
    <cellStyle name="Normal 29 4 2_5h_Finance" xfId="5191" xr:uid="{00000000-0005-0000-0000-00004E130000}"/>
    <cellStyle name="Normal 29 4 3" xfId="2435" xr:uid="{00000000-0005-0000-0000-00004F130000}"/>
    <cellStyle name="Normal 29 4 3 2" xfId="10602" xr:uid="{00000000-0005-0000-0000-000050130000}"/>
    <cellStyle name="Normal 29 4 3_5h_Finance" xfId="5193" xr:uid="{00000000-0005-0000-0000-000051130000}"/>
    <cellStyle name="Normal 29 4 4" xfId="8698" xr:uid="{00000000-0005-0000-0000-000052130000}"/>
    <cellStyle name="Normal 29 4 5" xfId="12721" xr:uid="{00000000-0005-0000-0000-000053130000}"/>
    <cellStyle name="Normal 29 4 6" xfId="14559" xr:uid="{00000000-0005-0000-0000-000054130000}"/>
    <cellStyle name="Normal 29 4 7" xfId="16314" xr:uid="{00000000-0005-0000-0000-000055130000}"/>
    <cellStyle name="Normal 29 4 8" xfId="18218" xr:uid="{00000000-0005-0000-0000-000056130000}"/>
    <cellStyle name="Normal 29 4_5h_Finance" xfId="5190" xr:uid="{00000000-0005-0000-0000-000057130000}"/>
    <cellStyle name="Normal 29 5" xfId="796" xr:uid="{00000000-0005-0000-0000-000058130000}"/>
    <cellStyle name="Normal 29 5 2" xfId="1618" xr:uid="{00000000-0005-0000-0000-000059130000}"/>
    <cellStyle name="Normal 29 5 2 2" xfId="3523" xr:uid="{00000000-0005-0000-0000-00005A130000}"/>
    <cellStyle name="Normal 29 5 2 2 2" xfId="11690" xr:uid="{00000000-0005-0000-0000-00005B130000}"/>
    <cellStyle name="Normal 29 5 2 2_5h_Finance" xfId="5196" xr:uid="{00000000-0005-0000-0000-00005C130000}"/>
    <cellStyle name="Normal 29 5 2 3" xfId="9786" xr:uid="{00000000-0005-0000-0000-00005D130000}"/>
    <cellStyle name="Normal 29 5 2 4" xfId="13812" xr:uid="{00000000-0005-0000-0000-00005E130000}"/>
    <cellStyle name="Normal 29 5 2 5" xfId="15651" xr:uid="{00000000-0005-0000-0000-00005F130000}"/>
    <cellStyle name="Normal 29 5 2 6" xfId="17402" xr:uid="{00000000-0005-0000-0000-000060130000}"/>
    <cellStyle name="Normal 29 5 2 7" xfId="19306" xr:uid="{00000000-0005-0000-0000-000061130000}"/>
    <cellStyle name="Normal 29 5 2_5h_Finance" xfId="5195" xr:uid="{00000000-0005-0000-0000-000062130000}"/>
    <cellStyle name="Normal 29 5 3" xfId="2707" xr:uid="{00000000-0005-0000-0000-000063130000}"/>
    <cellStyle name="Normal 29 5 3 2" xfId="10874" xr:uid="{00000000-0005-0000-0000-000064130000}"/>
    <cellStyle name="Normal 29 5 3_5h_Finance" xfId="5197" xr:uid="{00000000-0005-0000-0000-000065130000}"/>
    <cellStyle name="Normal 29 5 4" xfId="8970" xr:uid="{00000000-0005-0000-0000-000066130000}"/>
    <cellStyle name="Normal 29 5 5" xfId="12993" xr:uid="{00000000-0005-0000-0000-000067130000}"/>
    <cellStyle name="Normal 29 5 6" xfId="14831" xr:uid="{00000000-0005-0000-0000-000068130000}"/>
    <cellStyle name="Normal 29 5 7" xfId="16586" xr:uid="{00000000-0005-0000-0000-000069130000}"/>
    <cellStyle name="Normal 29 5 8" xfId="18490" xr:uid="{00000000-0005-0000-0000-00006A130000}"/>
    <cellStyle name="Normal 29 5_5h_Finance" xfId="5194" xr:uid="{00000000-0005-0000-0000-00006B130000}"/>
    <cellStyle name="Normal 29 6" xfId="1068" xr:uid="{00000000-0005-0000-0000-00006C130000}"/>
    <cellStyle name="Normal 29 6 2" xfId="2979" xr:uid="{00000000-0005-0000-0000-00006D130000}"/>
    <cellStyle name="Normal 29 6 2 2" xfId="11146" xr:uid="{00000000-0005-0000-0000-00006E130000}"/>
    <cellStyle name="Normal 29 6 2_5h_Finance" xfId="5199" xr:uid="{00000000-0005-0000-0000-00006F130000}"/>
    <cellStyle name="Normal 29 6 3" xfId="9242" xr:uid="{00000000-0005-0000-0000-000070130000}"/>
    <cellStyle name="Normal 29 6 4" xfId="13265" xr:uid="{00000000-0005-0000-0000-000071130000}"/>
    <cellStyle name="Normal 29 6 5" xfId="15103" xr:uid="{00000000-0005-0000-0000-000072130000}"/>
    <cellStyle name="Normal 29 6 6" xfId="16858" xr:uid="{00000000-0005-0000-0000-000073130000}"/>
    <cellStyle name="Normal 29 6 7" xfId="18762" xr:uid="{00000000-0005-0000-0000-000074130000}"/>
    <cellStyle name="Normal 29 6_5h_Finance" xfId="5198" xr:uid="{00000000-0005-0000-0000-000075130000}"/>
    <cellStyle name="Normal 29 7" xfId="1891" xr:uid="{00000000-0005-0000-0000-000076130000}"/>
    <cellStyle name="Normal 29 7 2" xfId="3795" xr:uid="{00000000-0005-0000-0000-000077130000}"/>
    <cellStyle name="Normal 29 7 2 2" xfId="11962" xr:uid="{00000000-0005-0000-0000-000078130000}"/>
    <cellStyle name="Normal 29 7 2_5h_Finance" xfId="5201" xr:uid="{00000000-0005-0000-0000-000079130000}"/>
    <cellStyle name="Normal 29 7 3" xfId="10058" xr:uid="{00000000-0005-0000-0000-00007A130000}"/>
    <cellStyle name="Normal 29 7 4" xfId="14084" xr:uid="{00000000-0005-0000-0000-00007B130000}"/>
    <cellStyle name="Normal 29 7 5" xfId="15924" xr:uid="{00000000-0005-0000-0000-00007C130000}"/>
    <cellStyle name="Normal 29 7 6" xfId="17674" xr:uid="{00000000-0005-0000-0000-00007D130000}"/>
    <cellStyle name="Normal 29 7 7" xfId="19578" xr:uid="{00000000-0005-0000-0000-00007E130000}"/>
    <cellStyle name="Normal 29 7_5h_Finance" xfId="5200" xr:uid="{00000000-0005-0000-0000-00007F130000}"/>
    <cellStyle name="Normal 29 8" xfId="175" xr:uid="{00000000-0005-0000-0000-000080130000}"/>
    <cellStyle name="Normal 29 8 2" xfId="8426" xr:uid="{00000000-0005-0000-0000-000081130000}"/>
    <cellStyle name="Normal 29 8_5h_Finance" xfId="5202" xr:uid="{00000000-0005-0000-0000-000082130000}"/>
    <cellStyle name="Normal 29 9" xfId="2163" xr:uid="{00000000-0005-0000-0000-000083130000}"/>
    <cellStyle name="Normal 29 9 2" xfId="10330" xr:uid="{00000000-0005-0000-0000-000084130000}"/>
    <cellStyle name="Normal 29 9_5h_Finance" xfId="5203" xr:uid="{00000000-0005-0000-0000-000085130000}"/>
    <cellStyle name="Normal 29_5h_Finance" xfId="5144" xr:uid="{00000000-0005-0000-0000-000086130000}"/>
    <cellStyle name="Normal 3" xfId="5" xr:uid="{00000000-0005-0000-0000-000087130000}"/>
    <cellStyle name="Normal 3 2" xfId="19835" xr:uid="{786BD5CC-4F68-42FB-AA4B-79550E3366BB}"/>
    <cellStyle name="Normal 30" xfId="31" xr:uid="{00000000-0005-0000-0000-000088130000}"/>
    <cellStyle name="Normal 30 10" xfId="4062" xr:uid="{00000000-0005-0000-0000-000089130000}"/>
    <cellStyle name="Normal 30 10 2" xfId="12229" xr:uid="{00000000-0005-0000-0000-00008A130000}"/>
    <cellStyle name="Normal 30 10_5h_Finance" xfId="5205" xr:uid="{00000000-0005-0000-0000-00008B130000}"/>
    <cellStyle name="Normal 30 11" xfId="8285" xr:uid="{00000000-0005-0000-0000-00008C130000}"/>
    <cellStyle name="Normal 30 12" xfId="12377" xr:uid="{00000000-0005-0000-0000-00008D130000}"/>
    <cellStyle name="Normal 30 13" xfId="12356" xr:uid="{00000000-0005-0000-0000-00008E130000}"/>
    <cellStyle name="Normal 30 14" xfId="14384" xr:uid="{00000000-0005-0000-0000-00008F130000}"/>
    <cellStyle name="Normal 30 15" xfId="17941" xr:uid="{00000000-0005-0000-0000-000090130000}"/>
    <cellStyle name="Normal 30 2" xfId="100" xr:uid="{00000000-0005-0000-0000-000091130000}"/>
    <cellStyle name="Normal 30 2 10" xfId="8353" xr:uid="{00000000-0005-0000-0000-000092130000}"/>
    <cellStyle name="Normal 30 2 11" xfId="12445" xr:uid="{00000000-0005-0000-0000-000093130000}"/>
    <cellStyle name="Normal 30 2 12" xfId="18009" xr:uid="{00000000-0005-0000-0000-000094130000}"/>
    <cellStyle name="Normal 30 2 2" xfId="374" xr:uid="{00000000-0005-0000-0000-000095130000}"/>
    <cellStyle name="Normal 30 2 2 10" xfId="16241" xr:uid="{00000000-0005-0000-0000-000096130000}"/>
    <cellStyle name="Normal 30 2 2 11" xfId="18145" xr:uid="{00000000-0005-0000-0000-000097130000}"/>
    <cellStyle name="Normal 30 2 2 2" xfId="723" xr:uid="{00000000-0005-0000-0000-000098130000}"/>
    <cellStyle name="Normal 30 2 2 2 2" xfId="1545" xr:uid="{00000000-0005-0000-0000-000099130000}"/>
    <cellStyle name="Normal 30 2 2 2 2 2" xfId="3450" xr:uid="{00000000-0005-0000-0000-00009A130000}"/>
    <cellStyle name="Normal 30 2 2 2 2 2 2" xfId="11617" xr:uid="{00000000-0005-0000-0000-00009B130000}"/>
    <cellStyle name="Normal 30 2 2 2 2 2_5h_Finance" xfId="5210" xr:uid="{00000000-0005-0000-0000-00009C130000}"/>
    <cellStyle name="Normal 30 2 2 2 2 3" xfId="9713" xr:uid="{00000000-0005-0000-0000-00009D130000}"/>
    <cellStyle name="Normal 30 2 2 2 2 4" xfId="13739" xr:uid="{00000000-0005-0000-0000-00009E130000}"/>
    <cellStyle name="Normal 30 2 2 2 2 5" xfId="15578" xr:uid="{00000000-0005-0000-0000-00009F130000}"/>
    <cellStyle name="Normal 30 2 2 2 2 6" xfId="17329" xr:uid="{00000000-0005-0000-0000-0000A0130000}"/>
    <cellStyle name="Normal 30 2 2 2 2 7" xfId="19233" xr:uid="{00000000-0005-0000-0000-0000A1130000}"/>
    <cellStyle name="Normal 30 2 2 2 2_5h_Finance" xfId="5209" xr:uid="{00000000-0005-0000-0000-0000A2130000}"/>
    <cellStyle name="Normal 30 2 2 2 3" xfId="2634" xr:uid="{00000000-0005-0000-0000-0000A3130000}"/>
    <cellStyle name="Normal 30 2 2 2 3 2" xfId="10801" xr:uid="{00000000-0005-0000-0000-0000A4130000}"/>
    <cellStyle name="Normal 30 2 2 2 3_5h_Finance" xfId="5211" xr:uid="{00000000-0005-0000-0000-0000A5130000}"/>
    <cellStyle name="Normal 30 2 2 2 4" xfId="8897" xr:uid="{00000000-0005-0000-0000-0000A6130000}"/>
    <cellStyle name="Normal 30 2 2 2 5" xfId="12920" xr:uid="{00000000-0005-0000-0000-0000A7130000}"/>
    <cellStyle name="Normal 30 2 2 2 6" xfId="14758" xr:uid="{00000000-0005-0000-0000-0000A8130000}"/>
    <cellStyle name="Normal 30 2 2 2 7" xfId="16513" xr:uid="{00000000-0005-0000-0000-0000A9130000}"/>
    <cellStyle name="Normal 30 2 2 2 8" xfId="18417" xr:uid="{00000000-0005-0000-0000-0000AA130000}"/>
    <cellStyle name="Normal 30 2 2 2_5h_Finance" xfId="5208" xr:uid="{00000000-0005-0000-0000-0000AB130000}"/>
    <cellStyle name="Normal 30 2 2 3" xfId="995" xr:uid="{00000000-0005-0000-0000-0000AC130000}"/>
    <cellStyle name="Normal 30 2 2 3 2" xfId="1817" xr:uid="{00000000-0005-0000-0000-0000AD130000}"/>
    <cellStyle name="Normal 30 2 2 3 2 2" xfId="3722" xr:uid="{00000000-0005-0000-0000-0000AE130000}"/>
    <cellStyle name="Normal 30 2 2 3 2 2 2" xfId="11889" xr:uid="{00000000-0005-0000-0000-0000AF130000}"/>
    <cellStyle name="Normal 30 2 2 3 2 2_5h_Finance" xfId="5214" xr:uid="{00000000-0005-0000-0000-0000B0130000}"/>
    <cellStyle name="Normal 30 2 2 3 2 3" xfId="9985" xr:uid="{00000000-0005-0000-0000-0000B1130000}"/>
    <cellStyle name="Normal 30 2 2 3 2 4" xfId="14011" xr:uid="{00000000-0005-0000-0000-0000B2130000}"/>
    <cellStyle name="Normal 30 2 2 3 2 5" xfId="15850" xr:uid="{00000000-0005-0000-0000-0000B3130000}"/>
    <cellStyle name="Normal 30 2 2 3 2 6" xfId="17601" xr:uid="{00000000-0005-0000-0000-0000B4130000}"/>
    <cellStyle name="Normal 30 2 2 3 2 7" xfId="19505" xr:uid="{00000000-0005-0000-0000-0000B5130000}"/>
    <cellStyle name="Normal 30 2 2 3 2_5h_Finance" xfId="5213" xr:uid="{00000000-0005-0000-0000-0000B6130000}"/>
    <cellStyle name="Normal 30 2 2 3 3" xfId="2906" xr:uid="{00000000-0005-0000-0000-0000B7130000}"/>
    <cellStyle name="Normal 30 2 2 3 3 2" xfId="11073" xr:uid="{00000000-0005-0000-0000-0000B8130000}"/>
    <cellStyle name="Normal 30 2 2 3 3_5h_Finance" xfId="5215" xr:uid="{00000000-0005-0000-0000-0000B9130000}"/>
    <cellStyle name="Normal 30 2 2 3 4" xfId="9169" xr:uid="{00000000-0005-0000-0000-0000BA130000}"/>
    <cellStyle name="Normal 30 2 2 3 5" xfId="13192" xr:uid="{00000000-0005-0000-0000-0000BB130000}"/>
    <cellStyle name="Normal 30 2 2 3 6" xfId="15030" xr:uid="{00000000-0005-0000-0000-0000BC130000}"/>
    <cellStyle name="Normal 30 2 2 3 7" xfId="16785" xr:uid="{00000000-0005-0000-0000-0000BD130000}"/>
    <cellStyle name="Normal 30 2 2 3 8" xfId="18689" xr:uid="{00000000-0005-0000-0000-0000BE130000}"/>
    <cellStyle name="Normal 30 2 2 3_5h_Finance" xfId="5212" xr:uid="{00000000-0005-0000-0000-0000BF130000}"/>
    <cellStyle name="Normal 30 2 2 4" xfId="1267" xr:uid="{00000000-0005-0000-0000-0000C0130000}"/>
    <cellStyle name="Normal 30 2 2 4 2" xfId="3178" xr:uid="{00000000-0005-0000-0000-0000C1130000}"/>
    <cellStyle name="Normal 30 2 2 4 2 2" xfId="11345" xr:uid="{00000000-0005-0000-0000-0000C2130000}"/>
    <cellStyle name="Normal 30 2 2 4 2_5h_Finance" xfId="5217" xr:uid="{00000000-0005-0000-0000-0000C3130000}"/>
    <cellStyle name="Normal 30 2 2 4 3" xfId="9441" xr:uid="{00000000-0005-0000-0000-0000C4130000}"/>
    <cellStyle name="Normal 30 2 2 4 4" xfId="13464" xr:uid="{00000000-0005-0000-0000-0000C5130000}"/>
    <cellStyle name="Normal 30 2 2 4 5" xfId="15302" xr:uid="{00000000-0005-0000-0000-0000C6130000}"/>
    <cellStyle name="Normal 30 2 2 4 6" xfId="17057" xr:uid="{00000000-0005-0000-0000-0000C7130000}"/>
    <cellStyle name="Normal 30 2 2 4 7" xfId="18961" xr:uid="{00000000-0005-0000-0000-0000C8130000}"/>
    <cellStyle name="Normal 30 2 2 4_5h_Finance" xfId="5216" xr:uid="{00000000-0005-0000-0000-0000C9130000}"/>
    <cellStyle name="Normal 30 2 2 5" xfId="2090" xr:uid="{00000000-0005-0000-0000-0000CA130000}"/>
    <cellStyle name="Normal 30 2 2 5 2" xfId="3994" xr:uid="{00000000-0005-0000-0000-0000CB130000}"/>
    <cellStyle name="Normal 30 2 2 5 2 2" xfId="12161" xr:uid="{00000000-0005-0000-0000-0000CC130000}"/>
    <cellStyle name="Normal 30 2 2 5 2_5h_Finance" xfId="5219" xr:uid="{00000000-0005-0000-0000-0000CD130000}"/>
    <cellStyle name="Normal 30 2 2 5 3" xfId="10257" xr:uid="{00000000-0005-0000-0000-0000CE130000}"/>
    <cellStyle name="Normal 30 2 2 5 4" xfId="14283" xr:uid="{00000000-0005-0000-0000-0000CF130000}"/>
    <cellStyle name="Normal 30 2 2 5 5" xfId="16123" xr:uid="{00000000-0005-0000-0000-0000D0130000}"/>
    <cellStyle name="Normal 30 2 2 5 6" xfId="17873" xr:uid="{00000000-0005-0000-0000-0000D1130000}"/>
    <cellStyle name="Normal 30 2 2 5 7" xfId="19777" xr:uid="{00000000-0005-0000-0000-0000D2130000}"/>
    <cellStyle name="Normal 30 2 2 5_5h_Finance" xfId="5218" xr:uid="{00000000-0005-0000-0000-0000D3130000}"/>
    <cellStyle name="Normal 30 2 2 6" xfId="2362" xr:uid="{00000000-0005-0000-0000-0000D4130000}"/>
    <cellStyle name="Normal 30 2 2 6 2" xfId="10529" xr:uid="{00000000-0005-0000-0000-0000D5130000}"/>
    <cellStyle name="Normal 30 2 2 6_5h_Finance" xfId="5220" xr:uid="{00000000-0005-0000-0000-0000D6130000}"/>
    <cellStyle name="Normal 30 2 2 7" xfId="8625" xr:uid="{00000000-0005-0000-0000-0000D7130000}"/>
    <cellStyle name="Normal 30 2 2 8" xfId="12582" xr:uid="{00000000-0005-0000-0000-0000D8130000}"/>
    <cellStyle name="Normal 30 2 2 9" xfId="14468" xr:uid="{00000000-0005-0000-0000-0000D9130000}"/>
    <cellStyle name="Normal 30 2 2_5h_Finance" xfId="5207" xr:uid="{00000000-0005-0000-0000-0000DA130000}"/>
    <cellStyle name="Normal 30 2 3" xfId="587" xr:uid="{00000000-0005-0000-0000-0000DB130000}"/>
    <cellStyle name="Normal 30 2 3 2" xfId="1409" xr:uid="{00000000-0005-0000-0000-0000DC130000}"/>
    <cellStyle name="Normal 30 2 3 2 2" xfId="3314" xr:uid="{00000000-0005-0000-0000-0000DD130000}"/>
    <cellStyle name="Normal 30 2 3 2 2 2" xfId="11481" xr:uid="{00000000-0005-0000-0000-0000DE130000}"/>
    <cellStyle name="Normal 30 2 3 2 2_5h_Finance" xfId="5223" xr:uid="{00000000-0005-0000-0000-0000DF130000}"/>
    <cellStyle name="Normal 30 2 3 2 3" xfId="9577" xr:uid="{00000000-0005-0000-0000-0000E0130000}"/>
    <cellStyle name="Normal 30 2 3 2 4" xfId="13603" xr:uid="{00000000-0005-0000-0000-0000E1130000}"/>
    <cellStyle name="Normal 30 2 3 2 5" xfId="15442" xr:uid="{00000000-0005-0000-0000-0000E2130000}"/>
    <cellStyle name="Normal 30 2 3 2 6" xfId="17193" xr:uid="{00000000-0005-0000-0000-0000E3130000}"/>
    <cellStyle name="Normal 30 2 3 2 7" xfId="19097" xr:uid="{00000000-0005-0000-0000-0000E4130000}"/>
    <cellStyle name="Normal 30 2 3 2_5h_Finance" xfId="5222" xr:uid="{00000000-0005-0000-0000-0000E5130000}"/>
    <cellStyle name="Normal 30 2 3 3" xfId="2498" xr:uid="{00000000-0005-0000-0000-0000E6130000}"/>
    <cellStyle name="Normal 30 2 3 3 2" xfId="10665" xr:uid="{00000000-0005-0000-0000-0000E7130000}"/>
    <cellStyle name="Normal 30 2 3 3_5h_Finance" xfId="5224" xr:uid="{00000000-0005-0000-0000-0000E8130000}"/>
    <cellStyle name="Normal 30 2 3 4" xfId="8761" xr:uid="{00000000-0005-0000-0000-0000E9130000}"/>
    <cellStyle name="Normal 30 2 3 5" xfId="12784" xr:uid="{00000000-0005-0000-0000-0000EA130000}"/>
    <cellStyle name="Normal 30 2 3 6" xfId="14622" xr:uid="{00000000-0005-0000-0000-0000EB130000}"/>
    <cellStyle name="Normal 30 2 3 7" xfId="16377" xr:uid="{00000000-0005-0000-0000-0000EC130000}"/>
    <cellStyle name="Normal 30 2 3 8" xfId="18281" xr:uid="{00000000-0005-0000-0000-0000ED130000}"/>
    <cellStyle name="Normal 30 2 3_5h_Finance" xfId="5221" xr:uid="{00000000-0005-0000-0000-0000EE130000}"/>
    <cellStyle name="Normal 30 2 4" xfId="859" xr:uid="{00000000-0005-0000-0000-0000EF130000}"/>
    <cellStyle name="Normal 30 2 4 2" xfId="1681" xr:uid="{00000000-0005-0000-0000-0000F0130000}"/>
    <cellStyle name="Normal 30 2 4 2 2" xfId="3586" xr:uid="{00000000-0005-0000-0000-0000F1130000}"/>
    <cellStyle name="Normal 30 2 4 2 2 2" xfId="11753" xr:uid="{00000000-0005-0000-0000-0000F2130000}"/>
    <cellStyle name="Normal 30 2 4 2 2_5h_Finance" xfId="5227" xr:uid="{00000000-0005-0000-0000-0000F3130000}"/>
    <cellStyle name="Normal 30 2 4 2 3" xfId="9849" xr:uid="{00000000-0005-0000-0000-0000F4130000}"/>
    <cellStyle name="Normal 30 2 4 2 4" xfId="13875" xr:uid="{00000000-0005-0000-0000-0000F5130000}"/>
    <cellStyle name="Normal 30 2 4 2 5" xfId="15714" xr:uid="{00000000-0005-0000-0000-0000F6130000}"/>
    <cellStyle name="Normal 30 2 4 2 6" xfId="17465" xr:uid="{00000000-0005-0000-0000-0000F7130000}"/>
    <cellStyle name="Normal 30 2 4 2 7" xfId="19369" xr:uid="{00000000-0005-0000-0000-0000F8130000}"/>
    <cellStyle name="Normal 30 2 4 2_5h_Finance" xfId="5226" xr:uid="{00000000-0005-0000-0000-0000F9130000}"/>
    <cellStyle name="Normal 30 2 4 3" xfId="2770" xr:uid="{00000000-0005-0000-0000-0000FA130000}"/>
    <cellStyle name="Normal 30 2 4 3 2" xfId="10937" xr:uid="{00000000-0005-0000-0000-0000FB130000}"/>
    <cellStyle name="Normal 30 2 4 3_5h_Finance" xfId="5228" xr:uid="{00000000-0005-0000-0000-0000FC130000}"/>
    <cellStyle name="Normal 30 2 4 4" xfId="9033" xr:uid="{00000000-0005-0000-0000-0000FD130000}"/>
    <cellStyle name="Normal 30 2 4 5" xfId="13056" xr:uid="{00000000-0005-0000-0000-0000FE130000}"/>
    <cellStyle name="Normal 30 2 4 6" xfId="14894" xr:uid="{00000000-0005-0000-0000-0000FF130000}"/>
    <cellStyle name="Normal 30 2 4 7" xfId="16649" xr:uid="{00000000-0005-0000-0000-000000140000}"/>
    <cellStyle name="Normal 30 2 4 8" xfId="18553" xr:uid="{00000000-0005-0000-0000-000001140000}"/>
    <cellStyle name="Normal 30 2 4_5h_Finance" xfId="5225" xr:uid="{00000000-0005-0000-0000-000002140000}"/>
    <cellStyle name="Normal 30 2 5" xfId="1131" xr:uid="{00000000-0005-0000-0000-000003140000}"/>
    <cellStyle name="Normal 30 2 5 2" xfId="3042" xr:uid="{00000000-0005-0000-0000-000004140000}"/>
    <cellStyle name="Normal 30 2 5 2 2" xfId="11209" xr:uid="{00000000-0005-0000-0000-000005140000}"/>
    <cellStyle name="Normal 30 2 5 2_5h_Finance" xfId="5230" xr:uid="{00000000-0005-0000-0000-000006140000}"/>
    <cellStyle name="Normal 30 2 5 3" xfId="9305" xr:uid="{00000000-0005-0000-0000-000007140000}"/>
    <cellStyle name="Normal 30 2 5 4" xfId="13328" xr:uid="{00000000-0005-0000-0000-000008140000}"/>
    <cellStyle name="Normal 30 2 5 5" xfId="15166" xr:uid="{00000000-0005-0000-0000-000009140000}"/>
    <cellStyle name="Normal 30 2 5 6" xfId="16921" xr:uid="{00000000-0005-0000-0000-00000A140000}"/>
    <cellStyle name="Normal 30 2 5 7" xfId="18825" xr:uid="{00000000-0005-0000-0000-00000B140000}"/>
    <cellStyle name="Normal 30 2 5_5h_Finance" xfId="5229" xr:uid="{00000000-0005-0000-0000-00000C140000}"/>
    <cellStyle name="Normal 30 2 6" xfId="1954" xr:uid="{00000000-0005-0000-0000-00000D140000}"/>
    <cellStyle name="Normal 30 2 6 2" xfId="3858" xr:uid="{00000000-0005-0000-0000-00000E140000}"/>
    <cellStyle name="Normal 30 2 6 2 2" xfId="12025" xr:uid="{00000000-0005-0000-0000-00000F140000}"/>
    <cellStyle name="Normal 30 2 6 2_5h_Finance" xfId="5232" xr:uid="{00000000-0005-0000-0000-000010140000}"/>
    <cellStyle name="Normal 30 2 6 3" xfId="10121" xr:uid="{00000000-0005-0000-0000-000011140000}"/>
    <cellStyle name="Normal 30 2 6 4" xfId="14147" xr:uid="{00000000-0005-0000-0000-000012140000}"/>
    <cellStyle name="Normal 30 2 6 5" xfId="15987" xr:uid="{00000000-0005-0000-0000-000013140000}"/>
    <cellStyle name="Normal 30 2 6 6" xfId="17737" xr:uid="{00000000-0005-0000-0000-000014140000}"/>
    <cellStyle name="Normal 30 2 6 7" xfId="19641" xr:uid="{00000000-0005-0000-0000-000015140000}"/>
    <cellStyle name="Normal 30 2 6_5h_Finance" xfId="5231" xr:uid="{00000000-0005-0000-0000-000016140000}"/>
    <cellStyle name="Normal 30 2 7" xfId="238" xr:uid="{00000000-0005-0000-0000-000017140000}"/>
    <cellStyle name="Normal 30 2 7 2" xfId="8489" xr:uid="{00000000-0005-0000-0000-000018140000}"/>
    <cellStyle name="Normal 30 2 7_5h_Finance" xfId="5233" xr:uid="{00000000-0005-0000-0000-000019140000}"/>
    <cellStyle name="Normal 30 2 8" xfId="2226" xr:uid="{00000000-0005-0000-0000-00001A140000}"/>
    <cellStyle name="Normal 30 2 8 2" xfId="10393" xr:uid="{00000000-0005-0000-0000-00001B140000}"/>
    <cellStyle name="Normal 30 2 8_5h_Finance" xfId="5234" xr:uid="{00000000-0005-0000-0000-00001C140000}"/>
    <cellStyle name="Normal 30 2 9" xfId="4130" xr:uid="{00000000-0005-0000-0000-00001D140000}"/>
    <cellStyle name="Normal 30 2 9 2" xfId="12297" xr:uid="{00000000-0005-0000-0000-00001E140000}"/>
    <cellStyle name="Normal 30 2 9_5h_Finance" xfId="5235" xr:uid="{00000000-0005-0000-0000-00001F140000}"/>
    <cellStyle name="Normal 30 2_5h_Finance" xfId="5206" xr:uid="{00000000-0005-0000-0000-000020140000}"/>
    <cellStyle name="Normal 30 3" xfId="306" xr:uid="{00000000-0005-0000-0000-000021140000}"/>
    <cellStyle name="Normal 30 3 10" xfId="12354" xr:uid="{00000000-0005-0000-0000-000022140000}"/>
    <cellStyle name="Normal 30 3 11" xfId="18077" xr:uid="{00000000-0005-0000-0000-000023140000}"/>
    <cellStyle name="Normal 30 3 2" xfId="655" xr:uid="{00000000-0005-0000-0000-000024140000}"/>
    <cellStyle name="Normal 30 3 2 2" xfId="1477" xr:uid="{00000000-0005-0000-0000-000025140000}"/>
    <cellStyle name="Normal 30 3 2 2 2" xfId="3382" xr:uid="{00000000-0005-0000-0000-000026140000}"/>
    <cellStyle name="Normal 30 3 2 2 2 2" xfId="11549" xr:uid="{00000000-0005-0000-0000-000027140000}"/>
    <cellStyle name="Normal 30 3 2 2 2_5h_Finance" xfId="5239" xr:uid="{00000000-0005-0000-0000-000028140000}"/>
    <cellStyle name="Normal 30 3 2 2 3" xfId="9645" xr:uid="{00000000-0005-0000-0000-000029140000}"/>
    <cellStyle name="Normal 30 3 2 2 4" xfId="13671" xr:uid="{00000000-0005-0000-0000-00002A140000}"/>
    <cellStyle name="Normal 30 3 2 2 5" xfId="15510" xr:uid="{00000000-0005-0000-0000-00002B140000}"/>
    <cellStyle name="Normal 30 3 2 2 6" xfId="17261" xr:uid="{00000000-0005-0000-0000-00002C140000}"/>
    <cellStyle name="Normal 30 3 2 2 7" xfId="19165" xr:uid="{00000000-0005-0000-0000-00002D140000}"/>
    <cellStyle name="Normal 30 3 2 2_5h_Finance" xfId="5238" xr:uid="{00000000-0005-0000-0000-00002E140000}"/>
    <cellStyle name="Normal 30 3 2 3" xfId="2566" xr:uid="{00000000-0005-0000-0000-00002F140000}"/>
    <cellStyle name="Normal 30 3 2 3 2" xfId="10733" xr:uid="{00000000-0005-0000-0000-000030140000}"/>
    <cellStyle name="Normal 30 3 2 3_5h_Finance" xfId="5240" xr:uid="{00000000-0005-0000-0000-000031140000}"/>
    <cellStyle name="Normal 30 3 2 4" xfId="8829" xr:uid="{00000000-0005-0000-0000-000032140000}"/>
    <cellStyle name="Normal 30 3 2 5" xfId="12852" xr:uid="{00000000-0005-0000-0000-000033140000}"/>
    <cellStyle name="Normal 30 3 2 6" xfId="14690" xr:uid="{00000000-0005-0000-0000-000034140000}"/>
    <cellStyle name="Normal 30 3 2 7" xfId="16445" xr:uid="{00000000-0005-0000-0000-000035140000}"/>
    <cellStyle name="Normal 30 3 2 8" xfId="18349" xr:uid="{00000000-0005-0000-0000-000036140000}"/>
    <cellStyle name="Normal 30 3 2_5h_Finance" xfId="5237" xr:uid="{00000000-0005-0000-0000-000037140000}"/>
    <cellStyle name="Normal 30 3 3" xfId="927" xr:uid="{00000000-0005-0000-0000-000038140000}"/>
    <cellStyle name="Normal 30 3 3 2" xfId="1749" xr:uid="{00000000-0005-0000-0000-000039140000}"/>
    <cellStyle name="Normal 30 3 3 2 2" xfId="3654" xr:uid="{00000000-0005-0000-0000-00003A140000}"/>
    <cellStyle name="Normal 30 3 3 2 2 2" xfId="11821" xr:uid="{00000000-0005-0000-0000-00003B140000}"/>
    <cellStyle name="Normal 30 3 3 2 2_5h_Finance" xfId="5243" xr:uid="{00000000-0005-0000-0000-00003C140000}"/>
    <cellStyle name="Normal 30 3 3 2 3" xfId="9917" xr:uid="{00000000-0005-0000-0000-00003D140000}"/>
    <cellStyle name="Normal 30 3 3 2 4" xfId="13943" xr:uid="{00000000-0005-0000-0000-00003E140000}"/>
    <cellStyle name="Normal 30 3 3 2 5" xfId="15782" xr:uid="{00000000-0005-0000-0000-00003F140000}"/>
    <cellStyle name="Normal 30 3 3 2 6" xfId="17533" xr:uid="{00000000-0005-0000-0000-000040140000}"/>
    <cellStyle name="Normal 30 3 3 2 7" xfId="19437" xr:uid="{00000000-0005-0000-0000-000041140000}"/>
    <cellStyle name="Normal 30 3 3 2_5h_Finance" xfId="5242" xr:uid="{00000000-0005-0000-0000-000042140000}"/>
    <cellStyle name="Normal 30 3 3 3" xfId="2838" xr:uid="{00000000-0005-0000-0000-000043140000}"/>
    <cellStyle name="Normal 30 3 3 3 2" xfId="11005" xr:uid="{00000000-0005-0000-0000-000044140000}"/>
    <cellStyle name="Normal 30 3 3 3_5h_Finance" xfId="5244" xr:uid="{00000000-0005-0000-0000-000045140000}"/>
    <cellStyle name="Normal 30 3 3 4" xfId="9101" xr:uid="{00000000-0005-0000-0000-000046140000}"/>
    <cellStyle name="Normal 30 3 3 5" xfId="13124" xr:uid="{00000000-0005-0000-0000-000047140000}"/>
    <cellStyle name="Normal 30 3 3 6" xfId="14962" xr:uid="{00000000-0005-0000-0000-000048140000}"/>
    <cellStyle name="Normal 30 3 3 7" xfId="16717" xr:uid="{00000000-0005-0000-0000-000049140000}"/>
    <cellStyle name="Normal 30 3 3 8" xfId="18621" xr:uid="{00000000-0005-0000-0000-00004A140000}"/>
    <cellStyle name="Normal 30 3 3_5h_Finance" xfId="5241" xr:uid="{00000000-0005-0000-0000-00004B140000}"/>
    <cellStyle name="Normal 30 3 4" xfId="1199" xr:uid="{00000000-0005-0000-0000-00004C140000}"/>
    <cellStyle name="Normal 30 3 4 2" xfId="3110" xr:uid="{00000000-0005-0000-0000-00004D140000}"/>
    <cellStyle name="Normal 30 3 4 2 2" xfId="11277" xr:uid="{00000000-0005-0000-0000-00004E140000}"/>
    <cellStyle name="Normal 30 3 4 2_5h_Finance" xfId="5246" xr:uid="{00000000-0005-0000-0000-00004F140000}"/>
    <cellStyle name="Normal 30 3 4 3" xfId="9373" xr:uid="{00000000-0005-0000-0000-000050140000}"/>
    <cellStyle name="Normal 30 3 4 4" xfId="13396" xr:uid="{00000000-0005-0000-0000-000051140000}"/>
    <cellStyle name="Normal 30 3 4 5" xfId="15234" xr:uid="{00000000-0005-0000-0000-000052140000}"/>
    <cellStyle name="Normal 30 3 4 6" xfId="16989" xr:uid="{00000000-0005-0000-0000-000053140000}"/>
    <cellStyle name="Normal 30 3 4 7" xfId="18893" xr:uid="{00000000-0005-0000-0000-000054140000}"/>
    <cellStyle name="Normal 30 3 4_5h_Finance" xfId="5245" xr:uid="{00000000-0005-0000-0000-000055140000}"/>
    <cellStyle name="Normal 30 3 5" xfId="2022" xr:uid="{00000000-0005-0000-0000-000056140000}"/>
    <cellStyle name="Normal 30 3 5 2" xfId="3926" xr:uid="{00000000-0005-0000-0000-000057140000}"/>
    <cellStyle name="Normal 30 3 5 2 2" xfId="12093" xr:uid="{00000000-0005-0000-0000-000058140000}"/>
    <cellStyle name="Normal 30 3 5 2_5h_Finance" xfId="5248" xr:uid="{00000000-0005-0000-0000-000059140000}"/>
    <cellStyle name="Normal 30 3 5 3" xfId="10189" xr:uid="{00000000-0005-0000-0000-00005A140000}"/>
    <cellStyle name="Normal 30 3 5 4" xfId="14215" xr:uid="{00000000-0005-0000-0000-00005B140000}"/>
    <cellStyle name="Normal 30 3 5 5" xfId="16055" xr:uid="{00000000-0005-0000-0000-00005C140000}"/>
    <cellStyle name="Normal 30 3 5 6" xfId="17805" xr:uid="{00000000-0005-0000-0000-00005D140000}"/>
    <cellStyle name="Normal 30 3 5 7" xfId="19709" xr:uid="{00000000-0005-0000-0000-00005E140000}"/>
    <cellStyle name="Normal 30 3 5_5h_Finance" xfId="5247" xr:uid="{00000000-0005-0000-0000-00005F140000}"/>
    <cellStyle name="Normal 30 3 6" xfId="2294" xr:uid="{00000000-0005-0000-0000-000060140000}"/>
    <cellStyle name="Normal 30 3 6 2" xfId="10461" xr:uid="{00000000-0005-0000-0000-000061140000}"/>
    <cellStyle name="Normal 30 3 6_5h_Finance" xfId="5249" xr:uid="{00000000-0005-0000-0000-000062140000}"/>
    <cellStyle name="Normal 30 3 7" xfId="8557" xr:uid="{00000000-0005-0000-0000-000063140000}"/>
    <cellStyle name="Normal 30 3 8" xfId="12514" xr:uid="{00000000-0005-0000-0000-000064140000}"/>
    <cellStyle name="Normal 30 3 9" xfId="14400" xr:uid="{00000000-0005-0000-0000-000065140000}"/>
    <cellStyle name="Normal 30 3_5h_Finance" xfId="5236" xr:uid="{00000000-0005-0000-0000-000066140000}"/>
    <cellStyle name="Normal 30 4" xfId="519" xr:uid="{00000000-0005-0000-0000-000067140000}"/>
    <cellStyle name="Normal 30 4 2" xfId="1341" xr:uid="{00000000-0005-0000-0000-000068140000}"/>
    <cellStyle name="Normal 30 4 2 2" xfId="3246" xr:uid="{00000000-0005-0000-0000-000069140000}"/>
    <cellStyle name="Normal 30 4 2 2 2" xfId="11413" xr:uid="{00000000-0005-0000-0000-00006A140000}"/>
    <cellStyle name="Normal 30 4 2 2_5h_Finance" xfId="5252" xr:uid="{00000000-0005-0000-0000-00006B140000}"/>
    <cellStyle name="Normal 30 4 2 3" xfId="9509" xr:uid="{00000000-0005-0000-0000-00006C140000}"/>
    <cellStyle name="Normal 30 4 2 4" xfId="13535" xr:uid="{00000000-0005-0000-0000-00006D140000}"/>
    <cellStyle name="Normal 30 4 2 5" xfId="15374" xr:uid="{00000000-0005-0000-0000-00006E140000}"/>
    <cellStyle name="Normal 30 4 2 6" xfId="17125" xr:uid="{00000000-0005-0000-0000-00006F140000}"/>
    <cellStyle name="Normal 30 4 2 7" xfId="19029" xr:uid="{00000000-0005-0000-0000-000070140000}"/>
    <cellStyle name="Normal 30 4 2_5h_Finance" xfId="5251" xr:uid="{00000000-0005-0000-0000-000071140000}"/>
    <cellStyle name="Normal 30 4 3" xfId="2430" xr:uid="{00000000-0005-0000-0000-000072140000}"/>
    <cellStyle name="Normal 30 4 3 2" xfId="10597" xr:uid="{00000000-0005-0000-0000-000073140000}"/>
    <cellStyle name="Normal 30 4 3_5h_Finance" xfId="5253" xr:uid="{00000000-0005-0000-0000-000074140000}"/>
    <cellStyle name="Normal 30 4 4" xfId="8693" xr:uid="{00000000-0005-0000-0000-000075140000}"/>
    <cellStyle name="Normal 30 4 5" xfId="12716" xr:uid="{00000000-0005-0000-0000-000076140000}"/>
    <cellStyle name="Normal 30 4 6" xfId="14554" xr:uid="{00000000-0005-0000-0000-000077140000}"/>
    <cellStyle name="Normal 30 4 7" xfId="16309" xr:uid="{00000000-0005-0000-0000-000078140000}"/>
    <cellStyle name="Normal 30 4 8" xfId="18213" xr:uid="{00000000-0005-0000-0000-000079140000}"/>
    <cellStyle name="Normal 30 4_5h_Finance" xfId="5250" xr:uid="{00000000-0005-0000-0000-00007A140000}"/>
    <cellStyle name="Normal 30 5" xfId="791" xr:uid="{00000000-0005-0000-0000-00007B140000}"/>
    <cellStyle name="Normal 30 5 2" xfId="1613" xr:uid="{00000000-0005-0000-0000-00007C140000}"/>
    <cellStyle name="Normal 30 5 2 2" xfId="3518" xr:uid="{00000000-0005-0000-0000-00007D140000}"/>
    <cellStyle name="Normal 30 5 2 2 2" xfId="11685" xr:uid="{00000000-0005-0000-0000-00007E140000}"/>
    <cellStyle name="Normal 30 5 2 2_5h_Finance" xfId="5256" xr:uid="{00000000-0005-0000-0000-00007F140000}"/>
    <cellStyle name="Normal 30 5 2 3" xfId="9781" xr:uid="{00000000-0005-0000-0000-000080140000}"/>
    <cellStyle name="Normal 30 5 2 4" xfId="13807" xr:uid="{00000000-0005-0000-0000-000081140000}"/>
    <cellStyle name="Normal 30 5 2 5" xfId="15646" xr:uid="{00000000-0005-0000-0000-000082140000}"/>
    <cellStyle name="Normal 30 5 2 6" xfId="17397" xr:uid="{00000000-0005-0000-0000-000083140000}"/>
    <cellStyle name="Normal 30 5 2 7" xfId="19301" xr:uid="{00000000-0005-0000-0000-000084140000}"/>
    <cellStyle name="Normal 30 5 2_5h_Finance" xfId="5255" xr:uid="{00000000-0005-0000-0000-000085140000}"/>
    <cellStyle name="Normal 30 5 3" xfId="2702" xr:uid="{00000000-0005-0000-0000-000086140000}"/>
    <cellStyle name="Normal 30 5 3 2" xfId="10869" xr:uid="{00000000-0005-0000-0000-000087140000}"/>
    <cellStyle name="Normal 30 5 3_5h_Finance" xfId="5257" xr:uid="{00000000-0005-0000-0000-000088140000}"/>
    <cellStyle name="Normal 30 5 4" xfId="8965" xr:uid="{00000000-0005-0000-0000-000089140000}"/>
    <cellStyle name="Normal 30 5 5" xfId="12988" xr:uid="{00000000-0005-0000-0000-00008A140000}"/>
    <cellStyle name="Normal 30 5 6" xfId="14826" xr:uid="{00000000-0005-0000-0000-00008B140000}"/>
    <cellStyle name="Normal 30 5 7" xfId="16581" xr:uid="{00000000-0005-0000-0000-00008C140000}"/>
    <cellStyle name="Normal 30 5 8" xfId="18485" xr:uid="{00000000-0005-0000-0000-00008D140000}"/>
    <cellStyle name="Normal 30 5_5h_Finance" xfId="5254" xr:uid="{00000000-0005-0000-0000-00008E140000}"/>
    <cellStyle name="Normal 30 6" xfId="1063" xr:uid="{00000000-0005-0000-0000-00008F140000}"/>
    <cellStyle name="Normal 30 6 2" xfId="2974" xr:uid="{00000000-0005-0000-0000-000090140000}"/>
    <cellStyle name="Normal 30 6 2 2" xfId="11141" xr:uid="{00000000-0005-0000-0000-000091140000}"/>
    <cellStyle name="Normal 30 6 2_5h_Finance" xfId="5259" xr:uid="{00000000-0005-0000-0000-000092140000}"/>
    <cellStyle name="Normal 30 6 3" xfId="9237" xr:uid="{00000000-0005-0000-0000-000093140000}"/>
    <cellStyle name="Normal 30 6 4" xfId="13260" xr:uid="{00000000-0005-0000-0000-000094140000}"/>
    <cellStyle name="Normal 30 6 5" xfId="15098" xr:uid="{00000000-0005-0000-0000-000095140000}"/>
    <cellStyle name="Normal 30 6 6" xfId="16853" xr:uid="{00000000-0005-0000-0000-000096140000}"/>
    <cellStyle name="Normal 30 6 7" xfId="18757" xr:uid="{00000000-0005-0000-0000-000097140000}"/>
    <cellStyle name="Normal 30 6_5h_Finance" xfId="5258" xr:uid="{00000000-0005-0000-0000-000098140000}"/>
    <cellStyle name="Normal 30 7" xfId="1886" xr:uid="{00000000-0005-0000-0000-000099140000}"/>
    <cellStyle name="Normal 30 7 2" xfId="3790" xr:uid="{00000000-0005-0000-0000-00009A140000}"/>
    <cellStyle name="Normal 30 7 2 2" xfId="11957" xr:uid="{00000000-0005-0000-0000-00009B140000}"/>
    <cellStyle name="Normal 30 7 2_5h_Finance" xfId="5261" xr:uid="{00000000-0005-0000-0000-00009C140000}"/>
    <cellStyle name="Normal 30 7 3" xfId="10053" xr:uid="{00000000-0005-0000-0000-00009D140000}"/>
    <cellStyle name="Normal 30 7 4" xfId="14079" xr:uid="{00000000-0005-0000-0000-00009E140000}"/>
    <cellStyle name="Normal 30 7 5" xfId="15919" xr:uid="{00000000-0005-0000-0000-00009F140000}"/>
    <cellStyle name="Normal 30 7 6" xfId="17669" xr:uid="{00000000-0005-0000-0000-0000A0140000}"/>
    <cellStyle name="Normal 30 7 7" xfId="19573" xr:uid="{00000000-0005-0000-0000-0000A1140000}"/>
    <cellStyle name="Normal 30 7_5h_Finance" xfId="5260" xr:uid="{00000000-0005-0000-0000-0000A2140000}"/>
    <cellStyle name="Normal 30 8" xfId="170" xr:uid="{00000000-0005-0000-0000-0000A3140000}"/>
    <cellStyle name="Normal 30 8 2" xfId="8421" xr:uid="{00000000-0005-0000-0000-0000A4140000}"/>
    <cellStyle name="Normal 30 8_5h_Finance" xfId="5262" xr:uid="{00000000-0005-0000-0000-0000A5140000}"/>
    <cellStyle name="Normal 30 9" xfId="2158" xr:uid="{00000000-0005-0000-0000-0000A6140000}"/>
    <cellStyle name="Normal 30 9 2" xfId="10325" xr:uid="{00000000-0005-0000-0000-0000A7140000}"/>
    <cellStyle name="Normal 30 9_5h_Finance" xfId="5263" xr:uid="{00000000-0005-0000-0000-0000A8140000}"/>
    <cellStyle name="Normal 30_5h_Finance" xfId="5204" xr:uid="{00000000-0005-0000-0000-0000A9140000}"/>
    <cellStyle name="Normal 31" xfId="37" xr:uid="{00000000-0005-0000-0000-0000AA140000}"/>
    <cellStyle name="Normal 31 10" xfId="4068" xr:uid="{00000000-0005-0000-0000-0000AB140000}"/>
    <cellStyle name="Normal 31 10 2" xfId="12235" xr:uid="{00000000-0005-0000-0000-0000AC140000}"/>
    <cellStyle name="Normal 31 10_5h_Finance" xfId="5265" xr:uid="{00000000-0005-0000-0000-0000AD140000}"/>
    <cellStyle name="Normal 31 11" xfId="8291" xr:uid="{00000000-0005-0000-0000-0000AE140000}"/>
    <cellStyle name="Normal 31 12" xfId="12383" xr:uid="{00000000-0005-0000-0000-0000AF140000}"/>
    <cellStyle name="Normal 31 13" xfId="12699" xr:uid="{00000000-0005-0000-0000-0000B0140000}"/>
    <cellStyle name="Normal 31 14" xfId="14380" xr:uid="{00000000-0005-0000-0000-0000B1140000}"/>
    <cellStyle name="Normal 31 15" xfId="17947" xr:uid="{00000000-0005-0000-0000-0000B2140000}"/>
    <cellStyle name="Normal 31 2" xfId="106" xr:uid="{00000000-0005-0000-0000-0000B3140000}"/>
    <cellStyle name="Normal 31 2 10" xfId="8359" xr:uid="{00000000-0005-0000-0000-0000B4140000}"/>
    <cellStyle name="Normal 31 2 11" xfId="12451" xr:uid="{00000000-0005-0000-0000-0000B5140000}"/>
    <cellStyle name="Normal 31 2 12" xfId="18015" xr:uid="{00000000-0005-0000-0000-0000B6140000}"/>
    <cellStyle name="Normal 31 2 2" xfId="380" xr:uid="{00000000-0005-0000-0000-0000B7140000}"/>
    <cellStyle name="Normal 31 2 2 10" xfId="16247" xr:uid="{00000000-0005-0000-0000-0000B8140000}"/>
    <cellStyle name="Normal 31 2 2 11" xfId="18151" xr:uid="{00000000-0005-0000-0000-0000B9140000}"/>
    <cellStyle name="Normal 31 2 2 2" xfId="729" xr:uid="{00000000-0005-0000-0000-0000BA140000}"/>
    <cellStyle name="Normal 31 2 2 2 2" xfId="1551" xr:uid="{00000000-0005-0000-0000-0000BB140000}"/>
    <cellStyle name="Normal 31 2 2 2 2 2" xfId="3456" xr:uid="{00000000-0005-0000-0000-0000BC140000}"/>
    <cellStyle name="Normal 31 2 2 2 2 2 2" xfId="11623" xr:uid="{00000000-0005-0000-0000-0000BD140000}"/>
    <cellStyle name="Normal 31 2 2 2 2 2_5h_Finance" xfId="5270" xr:uid="{00000000-0005-0000-0000-0000BE140000}"/>
    <cellStyle name="Normal 31 2 2 2 2 3" xfId="9719" xr:uid="{00000000-0005-0000-0000-0000BF140000}"/>
    <cellStyle name="Normal 31 2 2 2 2 4" xfId="13745" xr:uid="{00000000-0005-0000-0000-0000C0140000}"/>
    <cellStyle name="Normal 31 2 2 2 2 5" xfId="15584" xr:uid="{00000000-0005-0000-0000-0000C1140000}"/>
    <cellStyle name="Normal 31 2 2 2 2 6" xfId="17335" xr:uid="{00000000-0005-0000-0000-0000C2140000}"/>
    <cellStyle name="Normal 31 2 2 2 2 7" xfId="19239" xr:uid="{00000000-0005-0000-0000-0000C3140000}"/>
    <cellStyle name="Normal 31 2 2 2 2_5h_Finance" xfId="5269" xr:uid="{00000000-0005-0000-0000-0000C4140000}"/>
    <cellStyle name="Normal 31 2 2 2 3" xfId="2640" xr:uid="{00000000-0005-0000-0000-0000C5140000}"/>
    <cellStyle name="Normal 31 2 2 2 3 2" xfId="10807" xr:uid="{00000000-0005-0000-0000-0000C6140000}"/>
    <cellStyle name="Normal 31 2 2 2 3_5h_Finance" xfId="5271" xr:uid="{00000000-0005-0000-0000-0000C7140000}"/>
    <cellStyle name="Normal 31 2 2 2 4" xfId="8903" xr:uid="{00000000-0005-0000-0000-0000C8140000}"/>
    <cellStyle name="Normal 31 2 2 2 5" xfId="12926" xr:uid="{00000000-0005-0000-0000-0000C9140000}"/>
    <cellStyle name="Normal 31 2 2 2 6" xfId="14764" xr:uid="{00000000-0005-0000-0000-0000CA140000}"/>
    <cellStyle name="Normal 31 2 2 2 7" xfId="16519" xr:uid="{00000000-0005-0000-0000-0000CB140000}"/>
    <cellStyle name="Normal 31 2 2 2 8" xfId="18423" xr:uid="{00000000-0005-0000-0000-0000CC140000}"/>
    <cellStyle name="Normal 31 2 2 2_5h_Finance" xfId="5268" xr:uid="{00000000-0005-0000-0000-0000CD140000}"/>
    <cellStyle name="Normal 31 2 2 3" xfId="1001" xr:uid="{00000000-0005-0000-0000-0000CE140000}"/>
    <cellStyle name="Normal 31 2 2 3 2" xfId="1823" xr:uid="{00000000-0005-0000-0000-0000CF140000}"/>
    <cellStyle name="Normal 31 2 2 3 2 2" xfId="3728" xr:uid="{00000000-0005-0000-0000-0000D0140000}"/>
    <cellStyle name="Normal 31 2 2 3 2 2 2" xfId="11895" xr:uid="{00000000-0005-0000-0000-0000D1140000}"/>
    <cellStyle name="Normal 31 2 2 3 2 2_5h_Finance" xfId="5274" xr:uid="{00000000-0005-0000-0000-0000D2140000}"/>
    <cellStyle name="Normal 31 2 2 3 2 3" xfId="9991" xr:uid="{00000000-0005-0000-0000-0000D3140000}"/>
    <cellStyle name="Normal 31 2 2 3 2 4" xfId="14017" xr:uid="{00000000-0005-0000-0000-0000D4140000}"/>
    <cellStyle name="Normal 31 2 2 3 2 5" xfId="15856" xr:uid="{00000000-0005-0000-0000-0000D5140000}"/>
    <cellStyle name="Normal 31 2 2 3 2 6" xfId="17607" xr:uid="{00000000-0005-0000-0000-0000D6140000}"/>
    <cellStyle name="Normal 31 2 2 3 2 7" xfId="19511" xr:uid="{00000000-0005-0000-0000-0000D7140000}"/>
    <cellStyle name="Normal 31 2 2 3 2_5h_Finance" xfId="5273" xr:uid="{00000000-0005-0000-0000-0000D8140000}"/>
    <cellStyle name="Normal 31 2 2 3 3" xfId="2912" xr:uid="{00000000-0005-0000-0000-0000D9140000}"/>
    <cellStyle name="Normal 31 2 2 3 3 2" xfId="11079" xr:uid="{00000000-0005-0000-0000-0000DA140000}"/>
    <cellStyle name="Normal 31 2 2 3 3_5h_Finance" xfId="5275" xr:uid="{00000000-0005-0000-0000-0000DB140000}"/>
    <cellStyle name="Normal 31 2 2 3 4" xfId="9175" xr:uid="{00000000-0005-0000-0000-0000DC140000}"/>
    <cellStyle name="Normal 31 2 2 3 5" xfId="13198" xr:uid="{00000000-0005-0000-0000-0000DD140000}"/>
    <cellStyle name="Normal 31 2 2 3 6" xfId="15036" xr:uid="{00000000-0005-0000-0000-0000DE140000}"/>
    <cellStyle name="Normal 31 2 2 3 7" xfId="16791" xr:uid="{00000000-0005-0000-0000-0000DF140000}"/>
    <cellStyle name="Normal 31 2 2 3 8" xfId="18695" xr:uid="{00000000-0005-0000-0000-0000E0140000}"/>
    <cellStyle name="Normal 31 2 2 3_5h_Finance" xfId="5272" xr:uid="{00000000-0005-0000-0000-0000E1140000}"/>
    <cellStyle name="Normal 31 2 2 4" xfId="1273" xr:uid="{00000000-0005-0000-0000-0000E2140000}"/>
    <cellStyle name="Normal 31 2 2 4 2" xfId="3184" xr:uid="{00000000-0005-0000-0000-0000E3140000}"/>
    <cellStyle name="Normal 31 2 2 4 2 2" xfId="11351" xr:uid="{00000000-0005-0000-0000-0000E4140000}"/>
    <cellStyle name="Normal 31 2 2 4 2_5h_Finance" xfId="5277" xr:uid="{00000000-0005-0000-0000-0000E5140000}"/>
    <cellStyle name="Normal 31 2 2 4 3" xfId="9447" xr:uid="{00000000-0005-0000-0000-0000E6140000}"/>
    <cellStyle name="Normal 31 2 2 4 4" xfId="13470" xr:uid="{00000000-0005-0000-0000-0000E7140000}"/>
    <cellStyle name="Normal 31 2 2 4 5" xfId="15308" xr:uid="{00000000-0005-0000-0000-0000E8140000}"/>
    <cellStyle name="Normal 31 2 2 4 6" xfId="17063" xr:uid="{00000000-0005-0000-0000-0000E9140000}"/>
    <cellStyle name="Normal 31 2 2 4 7" xfId="18967" xr:uid="{00000000-0005-0000-0000-0000EA140000}"/>
    <cellStyle name="Normal 31 2 2 4_5h_Finance" xfId="5276" xr:uid="{00000000-0005-0000-0000-0000EB140000}"/>
    <cellStyle name="Normal 31 2 2 5" xfId="2096" xr:uid="{00000000-0005-0000-0000-0000EC140000}"/>
    <cellStyle name="Normal 31 2 2 5 2" xfId="4000" xr:uid="{00000000-0005-0000-0000-0000ED140000}"/>
    <cellStyle name="Normal 31 2 2 5 2 2" xfId="12167" xr:uid="{00000000-0005-0000-0000-0000EE140000}"/>
    <cellStyle name="Normal 31 2 2 5 2_5h_Finance" xfId="5279" xr:uid="{00000000-0005-0000-0000-0000EF140000}"/>
    <cellStyle name="Normal 31 2 2 5 3" xfId="10263" xr:uid="{00000000-0005-0000-0000-0000F0140000}"/>
    <cellStyle name="Normal 31 2 2 5 4" xfId="14289" xr:uid="{00000000-0005-0000-0000-0000F1140000}"/>
    <cellStyle name="Normal 31 2 2 5 5" xfId="16129" xr:uid="{00000000-0005-0000-0000-0000F2140000}"/>
    <cellStyle name="Normal 31 2 2 5 6" xfId="17879" xr:uid="{00000000-0005-0000-0000-0000F3140000}"/>
    <cellStyle name="Normal 31 2 2 5 7" xfId="19783" xr:uid="{00000000-0005-0000-0000-0000F4140000}"/>
    <cellStyle name="Normal 31 2 2 5_5h_Finance" xfId="5278" xr:uid="{00000000-0005-0000-0000-0000F5140000}"/>
    <cellStyle name="Normal 31 2 2 6" xfId="2368" xr:uid="{00000000-0005-0000-0000-0000F6140000}"/>
    <cellStyle name="Normal 31 2 2 6 2" xfId="10535" xr:uid="{00000000-0005-0000-0000-0000F7140000}"/>
    <cellStyle name="Normal 31 2 2 6_5h_Finance" xfId="5280" xr:uid="{00000000-0005-0000-0000-0000F8140000}"/>
    <cellStyle name="Normal 31 2 2 7" xfId="8631" xr:uid="{00000000-0005-0000-0000-0000F9140000}"/>
    <cellStyle name="Normal 31 2 2 8" xfId="12588" xr:uid="{00000000-0005-0000-0000-0000FA140000}"/>
    <cellStyle name="Normal 31 2 2 9" xfId="14474" xr:uid="{00000000-0005-0000-0000-0000FB140000}"/>
    <cellStyle name="Normal 31 2 2_5h_Finance" xfId="5267" xr:uid="{00000000-0005-0000-0000-0000FC140000}"/>
    <cellStyle name="Normal 31 2 3" xfId="593" xr:uid="{00000000-0005-0000-0000-0000FD140000}"/>
    <cellStyle name="Normal 31 2 3 2" xfId="1415" xr:uid="{00000000-0005-0000-0000-0000FE140000}"/>
    <cellStyle name="Normal 31 2 3 2 2" xfId="3320" xr:uid="{00000000-0005-0000-0000-0000FF140000}"/>
    <cellStyle name="Normal 31 2 3 2 2 2" xfId="11487" xr:uid="{00000000-0005-0000-0000-000000150000}"/>
    <cellStyle name="Normal 31 2 3 2 2_5h_Finance" xfId="5283" xr:uid="{00000000-0005-0000-0000-000001150000}"/>
    <cellStyle name="Normal 31 2 3 2 3" xfId="9583" xr:uid="{00000000-0005-0000-0000-000002150000}"/>
    <cellStyle name="Normal 31 2 3 2 4" xfId="13609" xr:uid="{00000000-0005-0000-0000-000003150000}"/>
    <cellStyle name="Normal 31 2 3 2 5" xfId="15448" xr:uid="{00000000-0005-0000-0000-000004150000}"/>
    <cellStyle name="Normal 31 2 3 2 6" xfId="17199" xr:uid="{00000000-0005-0000-0000-000005150000}"/>
    <cellStyle name="Normal 31 2 3 2 7" xfId="19103" xr:uid="{00000000-0005-0000-0000-000006150000}"/>
    <cellStyle name="Normal 31 2 3 2_5h_Finance" xfId="5282" xr:uid="{00000000-0005-0000-0000-000007150000}"/>
    <cellStyle name="Normal 31 2 3 3" xfId="2504" xr:uid="{00000000-0005-0000-0000-000008150000}"/>
    <cellStyle name="Normal 31 2 3 3 2" xfId="10671" xr:uid="{00000000-0005-0000-0000-000009150000}"/>
    <cellStyle name="Normal 31 2 3 3_5h_Finance" xfId="5284" xr:uid="{00000000-0005-0000-0000-00000A150000}"/>
    <cellStyle name="Normal 31 2 3 4" xfId="8767" xr:uid="{00000000-0005-0000-0000-00000B150000}"/>
    <cellStyle name="Normal 31 2 3 5" xfId="12790" xr:uid="{00000000-0005-0000-0000-00000C150000}"/>
    <cellStyle name="Normal 31 2 3 6" xfId="14628" xr:uid="{00000000-0005-0000-0000-00000D150000}"/>
    <cellStyle name="Normal 31 2 3 7" xfId="16383" xr:uid="{00000000-0005-0000-0000-00000E150000}"/>
    <cellStyle name="Normal 31 2 3 8" xfId="18287" xr:uid="{00000000-0005-0000-0000-00000F150000}"/>
    <cellStyle name="Normal 31 2 3_5h_Finance" xfId="5281" xr:uid="{00000000-0005-0000-0000-000010150000}"/>
    <cellStyle name="Normal 31 2 4" xfId="865" xr:uid="{00000000-0005-0000-0000-000011150000}"/>
    <cellStyle name="Normal 31 2 4 2" xfId="1687" xr:uid="{00000000-0005-0000-0000-000012150000}"/>
    <cellStyle name="Normal 31 2 4 2 2" xfId="3592" xr:uid="{00000000-0005-0000-0000-000013150000}"/>
    <cellStyle name="Normal 31 2 4 2 2 2" xfId="11759" xr:uid="{00000000-0005-0000-0000-000014150000}"/>
    <cellStyle name="Normal 31 2 4 2 2_5h_Finance" xfId="5287" xr:uid="{00000000-0005-0000-0000-000015150000}"/>
    <cellStyle name="Normal 31 2 4 2 3" xfId="9855" xr:uid="{00000000-0005-0000-0000-000016150000}"/>
    <cellStyle name="Normal 31 2 4 2 4" xfId="13881" xr:uid="{00000000-0005-0000-0000-000017150000}"/>
    <cellStyle name="Normal 31 2 4 2 5" xfId="15720" xr:uid="{00000000-0005-0000-0000-000018150000}"/>
    <cellStyle name="Normal 31 2 4 2 6" xfId="17471" xr:uid="{00000000-0005-0000-0000-000019150000}"/>
    <cellStyle name="Normal 31 2 4 2 7" xfId="19375" xr:uid="{00000000-0005-0000-0000-00001A150000}"/>
    <cellStyle name="Normal 31 2 4 2_5h_Finance" xfId="5286" xr:uid="{00000000-0005-0000-0000-00001B150000}"/>
    <cellStyle name="Normal 31 2 4 3" xfId="2776" xr:uid="{00000000-0005-0000-0000-00001C150000}"/>
    <cellStyle name="Normal 31 2 4 3 2" xfId="10943" xr:uid="{00000000-0005-0000-0000-00001D150000}"/>
    <cellStyle name="Normal 31 2 4 3_5h_Finance" xfId="5288" xr:uid="{00000000-0005-0000-0000-00001E150000}"/>
    <cellStyle name="Normal 31 2 4 4" xfId="9039" xr:uid="{00000000-0005-0000-0000-00001F150000}"/>
    <cellStyle name="Normal 31 2 4 5" xfId="13062" xr:uid="{00000000-0005-0000-0000-000020150000}"/>
    <cellStyle name="Normal 31 2 4 6" xfId="14900" xr:uid="{00000000-0005-0000-0000-000021150000}"/>
    <cellStyle name="Normal 31 2 4 7" xfId="16655" xr:uid="{00000000-0005-0000-0000-000022150000}"/>
    <cellStyle name="Normal 31 2 4 8" xfId="18559" xr:uid="{00000000-0005-0000-0000-000023150000}"/>
    <cellStyle name="Normal 31 2 4_5h_Finance" xfId="5285" xr:uid="{00000000-0005-0000-0000-000024150000}"/>
    <cellStyle name="Normal 31 2 5" xfId="1137" xr:uid="{00000000-0005-0000-0000-000025150000}"/>
    <cellStyle name="Normal 31 2 5 2" xfId="3048" xr:uid="{00000000-0005-0000-0000-000026150000}"/>
    <cellStyle name="Normal 31 2 5 2 2" xfId="11215" xr:uid="{00000000-0005-0000-0000-000027150000}"/>
    <cellStyle name="Normal 31 2 5 2_5h_Finance" xfId="5290" xr:uid="{00000000-0005-0000-0000-000028150000}"/>
    <cellStyle name="Normal 31 2 5 3" xfId="9311" xr:uid="{00000000-0005-0000-0000-000029150000}"/>
    <cellStyle name="Normal 31 2 5 4" xfId="13334" xr:uid="{00000000-0005-0000-0000-00002A150000}"/>
    <cellStyle name="Normal 31 2 5 5" xfId="15172" xr:uid="{00000000-0005-0000-0000-00002B150000}"/>
    <cellStyle name="Normal 31 2 5 6" xfId="16927" xr:uid="{00000000-0005-0000-0000-00002C150000}"/>
    <cellStyle name="Normal 31 2 5 7" xfId="18831" xr:uid="{00000000-0005-0000-0000-00002D150000}"/>
    <cellStyle name="Normal 31 2 5_5h_Finance" xfId="5289" xr:uid="{00000000-0005-0000-0000-00002E150000}"/>
    <cellStyle name="Normal 31 2 6" xfId="1960" xr:uid="{00000000-0005-0000-0000-00002F150000}"/>
    <cellStyle name="Normal 31 2 6 2" xfId="3864" xr:uid="{00000000-0005-0000-0000-000030150000}"/>
    <cellStyle name="Normal 31 2 6 2 2" xfId="12031" xr:uid="{00000000-0005-0000-0000-000031150000}"/>
    <cellStyle name="Normal 31 2 6 2_5h_Finance" xfId="5292" xr:uid="{00000000-0005-0000-0000-000032150000}"/>
    <cellStyle name="Normal 31 2 6 3" xfId="10127" xr:uid="{00000000-0005-0000-0000-000033150000}"/>
    <cellStyle name="Normal 31 2 6 4" xfId="14153" xr:uid="{00000000-0005-0000-0000-000034150000}"/>
    <cellStyle name="Normal 31 2 6 5" xfId="15993" xr:uid="{00000000-0005-0000-0000-000035150000}"/>
    <cellStyle name="Normal 31 2 6 6" xfId="17743" xr:uid="{00000000-0005-0000-0000-000036150000}"/>
    <cellStyle name="Normal 31 2 6 7" xfId="19647" xr:uid="{00000000-0005-0000-0000-000037150000}"/>
    <cellStyle name="Normal 31 2 6_5h_Finance" xfId="5291" xr:uid="{00000000-0005-0000-0000-000038150000}"/>
    <cellStyle name="Normal 31 2 7" xfId="244" xr:uid="{00000000-0005-0000-0000-000039150000}"/>
    <cellStyle name="Normal 31 2 7 2" xfId="8495" xr:uid="{00000000-0005-0000-0000-00003A150000}"/>
    <cellStyle name="Normal 31 2 7_5h_Finance" xfId="5293" xr:uid="{00000000-0005-0000-0000-00003B150000}"/>
    <cellStyle name="Normal 31 2 8" xfId="2232" xr:uid="{00000000-0005-0000-0000-00003C150000}"/>
    <cellStyle name="Normal 31 2 8 2" xfId="10399" xr:uid="{00000000-0005-0000-0000-00003D150000}"/>
    <cellStyle name="Normal 31 2 8_5h_Finance" xfId="5294" xr:uid="{00000000-0005-0000-0000-00003E150000}"/>
    <cellStyle name="Normal 31 2 9" xfId="4136" xr:uid="{00000000-0005-0000-0000-00003F150000}"/>
    <cellStyle name="Normal 31 2 9 2" xfId="12303" xr:uid="{00000000-0005-0000-0000-000040150000}"/>
    <cellStyle name="Normal 31 2 9_5h_Finance" xfId="5295" xr:uid="{00000000-0005-0000-0000-000041150000}"/>
    <cellStyle name="Normal 31 2_5h_Finance" xfId="5266" xr:uid="{00000000-0005-0000-0000-000042150000}"/>
    <cellStyle name="Normal 31 3" xfId="312" xr:uid="{00000000-0005-0000-0000-000043150000}"/>
    <cellStyle name="Normal 31 3 10" xfId="16179" xr:uid="{00000000-0005-0000-0000-000044150000}"/>
    <cellStyle name="Normal 31 3 11" xfId="18083" xr:uid="{00000000-0005-0000-0000-000045150000}"/>
    <cellStyle name="Normal 31 3 2" xfId="661" xr:uid="{00000000-0005-0000-0000-000046150000}"/>
    <cellStyle name="Normal 31 3 2 2" xfId="1483" xr:uid="{00000000-0005-0000-0000-000047150000}"/>
    <cellStyle name="Normal 31 3 2 2 2" xfId="3388" xr:uid="{00000000-0005-0000-0000-000048150000}"/>
    <cellStyle name="Normal 31 3 2 2 2 2" xfId="11555" xr:uid="{00000000-0005-0000-0000-000049150000}"/>
    <cellStyle name="Normal 31 3 2 2 2_5h_Finance" xfId="5299" xr:uid="{00000000-0005-0000-0000-00004A150000}"/>
    <cellStyle name="Normal 31 3 2 2 3" xfId="9651" xr:uid="{00000000-0005-0000-0000-00004B150000}"/>
    <cellStyle name="Normal 31 3 2 2 4" xfId="13677" xr:uid="{00000000-0005-0000-0000-00004C150000}"/>
    <cellStyle name="Normal 31 3 2 2 5" xfId="15516" xr:uid="{00000000-0005-0000-0000-00004D150000}"/>
    <cellStyle name="Normal 31 3 2 2 6" xfId="17267" xr:uid="{00000000-0005-0000-0000-00004E150000}"/>
    <cellStyle name="Normal 31 3 2 2 7" xfId="19171" xr:uid="{00000000-0005-0000-0000-00004F150000}"/>
    <cellStyle name="Normal 31 3 2 2_5h_Finance" xfId="5298" xr:uid="{00000000-0005-0000-0000-000050150000}"/>
    <cellStyle name="Normal 31 3 2 3" xfId="2572" xr:uid="{00000000-0005-0000-0000-000051150000}"/>
    <cellStyle name="Normal 31 3 2 3 2" xfId="10739" xr:uid="{00000000-0005-0000-0000-000052150000}"/>
    <cellStyle name="Normal 31 3 2 3_5h_Finance" xfId="5300" xr:uid="{00000000-0005-0000-0000-000053150000}"/>
    <cellStyle name="Normal 31 3 2 4" xfId="8835" xr:uid="{00000000-0005-0000-0000-000054150000}"/>
    <cellStyle name="Normal 31 3 2 5" xfId="12858" xr:uid="{00000000-0005-0000-0000-000055150000}"/>
    <cellStyle name="Normal 31 3 2 6" xfId="14696" xr:uid="{00000000-0005-0000-0000-000056150000}"/>
    <cellStyle name="Normal 31 3 2 7" xfId="16451" xr:uid="{00000000-0005-0000-0000-000057150000}"/>
    <cellStyle name="Normal 31 3 2 8" xfId="18355" xr:uid="{00000000-0005-0000-0000-000058150000}"/>
    <cellStyle name="Normal 31 3 2_5h_Finance" xfId="5297" xr:uid="{00000000-0005-0000-0000-000059150000}"/>
    <cellStyle name="Normal 31 3 3" xfId="933" xr:uid="{00000000-0005-0000-0000-00005A150000}"/>
    <cellStyle name="Normal 31 3 3 2" xfId="1755" xr:uid="{00000000-0005-0000-0000-00005B150000}"/>
    <cellStyle name="Normal 31 3 3 2 2" xfId="3660" xr:uid="{00000000-0005-0000-0000-00005C150000}"/>
    <cellStyle name="Normal 31 3 3 2 2 2" xfId="11827" xr:uid="{00000000-0005-0000-0000-00005D150000}"/>
    <cellStyle name="Normal 31 3 3 2 2_5h_Finance" xfId="5303" xr:uid="{00000000-0005-0000-0000-00005E150000}"/>
    <cellStyle name="Normal 31 3 3 2 3" xfId="9923" xr:uid="{00000000-0005-0000-0000-00005F150000}"/>
    <cellStyle name="Normal 31 3 3 2 4" xfId="13949" xr:uid="{00000000-0005-0000-0000-000060150000}"/>
    <cellStyle name="Normal 31 3 3 2 5" xfId="15788" xr:uid="{00000000-0005-0000-0000-000061150000}"/>
    <cellStyle name="Normal 31 3 3 2 6" xfId="17539" xr:uid="{00000000-0005-0000-0000-000062150000}"/>
    <cellStyle name="Normal 31 3 3 2 7" xfId="19443" xr:uid="{00000000-0005-0000-0000-000063150000}"/>
    <cellStyle name="Normal 31 3 3 2_5h_Finance" xfId="5302" xr:uid="{00000000-0005-0000-0000-000064150000}"/>
    <cellStyle name="Normal 31 3 3 3" xfId="2844" xr:uid="{00000000-0005-0000-0000-000065150000}"/>
    <cellStyle name="Normal 31 3 3 3 2" xfId="11011" xr:uid="{00000000-0005-0000-0000-000066150000}"/>
    <cellStyle name="Normal 31 3 3 3_5h_Finance" xfId="5304" xr:uid="{00000000-0005-0000-0000-000067150000}"/>
    <cellStyle name="Normal 31 3 3 4" xfId="9107" xr:uid="{00000000-0005-0000-0000-000068150000}"/>
    <cellStyle name="Normal 31 3 3 5" xfId="13130" xr:uid="{00000000-0005-0000-0000-000069150000}"/>
    <cellStyle name="Normal 31 3 3 6" xfId="14968" xr:uid="{00000000-0005-0000-0000-00006A150000}"/>
    <cellStyle name="Normal 31 3 3 7" xfId="16723" xr:uid="{00000000-0005-0000-0000-00006B150000}"/>
    <cellStyle name="Normal 31 3 3 8" xfId="18627" xr:uid="{00000000-0005-0000-0000-00006C150000}"/>
    <cellStyle name="Normal 31 3 3_5h_Finance" xfId="5301" xr:uid="{00000000-0005-0000-0000-00006D150000}"/>
    <cellStyle name="Normal 31 3 4" xfId="1205" xr:uid="{00000000-0005-0000-0000-00006E150000}"/>
    <cellStyle name="Normal 31 3 4 2" xfId="3116" xr:uid="{00000000-0005-0000-0000-00006F150000}"/>
    <cellStyle name="Normal 31 3 4 2 2" xfId="11283" xr:uid="{00000000-0005-0000-0000-000070150000}"/>
    <cellStyle name="Normal 31 3 4 2_5h_Finance" xfId="5306" xr:uid="{00000000-0005-0000-0000-000071150000}"/>
    <cellStyle name="Normal 31 3 4 3" xfId="9379" xr:uid="{00000000-0005-0000-0000-000072150000}"/>
    <cellStyle name="Normal 31 3 4 4" xfId="13402" xr:uid="{00000000-0005-0000-0000-000073150000}"/>
    <cellStyle name="Normal 31 3 4 5" xfId="15240" xr:uid="{00000000-0005-0000-0000-000074150000}"/>
    <cellStyle name="Normal 31 3 4 6" xfId="16995" xr:uid="{00000000-0005-0000-0000-000075150000}"/>
    <cellStyle name="Normal 31 3 4 7" xfId="18899" xr:uid="{00000000-0005-0000-0000-000076150000}"/>
    <cellStyle name="Normal 31 3 4_5h_Finance" xfId="5305" xr:uid="{00000000-0005-0000-0000-000077150000}"/>
    <cellStyle name="Normal 31 3 5" xfId="2028" xr:uid="{00000000-0005-0000-0000-000078150000}"/>
    <cellStyle name="Normal 31 3 5 2" xfId="3932" xr:uid="{00000000-0005-0000-0000-000079150000}"/>
    <cellStyle name="Normal 31 3 5 2 2" xfId="12099" xr:uid="{00000000-0005-0000-0000-00007A150000}"/>
    <cellStyle name="Normal 31 3 5 2_5h_Finance" xfId="5308" xr:uid="{00000000-0005-0000-0000-00007B150000}"/>
    <cellStyle name="Normal 31 3 5 3" xfId="10195" xr:uid="{00000000-0005-0000-0000-00007C150000}"/>
    <cellStyle name="Normal 31 3 5 4" xfId="14221" xr:uid="{00000000-0005-0000-0000-00007D150000}"/>
    <cellStyle name="Normal 31 3 5 5" xfId="16061" xr:uid="{00000000-0005-0000-0000-00007E150000}"/>
    <cellStyle name="Normal 31 3 5 6" xfId="17811" xr:uid="{00000000-0005-0000-0000-00007F150000}"/>
    <cellStyle name="Normal 31 3 5 7" xfId="19715" xr:uid="{00000000-0005-0000-0000-000080150000}"/>
    <cellStyle name="Normal 31 3 5_5h_Finance" xfId="5307" xr:uid="{00000000-0005-0000-0000-000081150000}"/>
    <cellStyle name="Normal 31 3 6" xfId="2300" xr:uid="{00000000-0005-0000-0000-000082150000}"/>
    <cellStyle name="Normal 31 3 6 2" xfId="10467" xr:uid="{00000000-0005-0000-0000-000083150000}"/>
    <cellStyle name="Normal 31 3 6_5h_Finance" xfId="5309" xr:uid="{00000000-0005-0000-0000-000084150000}"/>
    <cellStyle name="Normal 31 3 7" xfId="8563" xr:uid="{00000000-0005-0000-0000-000085150000}"/>
    <cellStyle name="Normal 31 3 8" xfId="12520" xr:uid="{00000000-0005-0000-0000-000086150000}"/>
    <cellStyle name="Normal 31 3 9" xfId="14406" xr:uid="{00000000-0005-0000-0000-000087150000}"/>
    <cellStyle name="Normal 31 3_5h_Finance" xfId="5296" xr:uid="{00000000-0005-0000-0000-000088150000}"/>
    <cellStyle name="Normal 31 4" xfId="525" xr:uid="{00000000-0005-0000-0000-000089150000}"/>
    <cellStyle name="Normal 31 4 2" xfId="1347" xr:uid="{00000000-0005-0000-0000-00008A150000}"/>
    <cellStyle name="Normal 31 4 2 2" xfId="3252" xr:uid="{00000000-0005-0000-0000-00008B150000}"/>
    <cellStyle name="Normal 31 4 2 2 2" xfId="11419" xr:uid="{00000000-0005-0000-0000-00008C150000}"/>
    <cellStyle name="Normal 31 4 2 2_5h_Finance" xfId="5312" xr:uid="{00000000-0005-0000-0000-00008D150000}"/>
    <cellStyle name="Normal 31 4 2 3" xfId="9515" xr:uid="{00000000-0005-0000-0000-00008E150000}"/>
    <cellStyle name="Normal 31 4 2 4" xfId="13541" xr:uid="{00000000-0005-0000-0000-00008F150000}"/>
    <cellStyle name="Normal 31 4 2 5" xfId="15380" xr:uid="{00000000-0005-0000-0000-000090150000}"/>
    <cellStyle name="Normal 31 4 2 6" xfId="17131" xr:uid="{00000000-0005-0000-0000-000091150000}"/>
    <cellStyle name="Normal 31 4 2 7" xfId="19035" xr:uid="{00000000-0005-0000-0000-000092150000}"/>
    <cellStyle name="Normal 31 4 2_5h_Finance" xfId="5311" xr:uid="{00000000-0005-0000-0000-000093150000}"/>
    <cellStyle name="Normal 31 4 3" xfId="2436" xr:uid="{00000000-0005-0000-0000-000094150000}"/>
    <cellStyle name="Normal 31 4 3 2" xfId="10603" xr:uid="{00000000-0005-0000-0000-000095150000}"/>
    <cellStyle name="Normal 31 4 3_5h_Finance" xfId="5313" xr:uid="{00000000-0005-0000-0000-000096150000}"/>
    <cellStyle name="Normal 31 4 4" xfId="8699" xr:uid="{00000000-0005-0000-0000-000097150000}"/>
    <cellStyle name="Normal 31 4 5" xfId="12722" xr:uid="{00000000-0005-0000-0000-000098150000}"/>
    <cellStyle name="Normal 31 4 6" xfId="14560" xr:uid="{00000000-0005-0000-0000-000099150000}"/>
    <cellStyle name="Normal 31 4 7" xfId="16315" xr:uid="{00000000-0005-0000-0000-00009A150000}"/>
    <cellStyle name="Normal 31 4 8" xfId="18219" xr:uid="{00000000-0005-0000-0000-00009B150000}"/>
    <cellStyle name="Normal 31 4_5h_Finance" xfId="5310" xr:uid="{00000000-0005-0000-0000-00009C150000}"/>
    <cellStyle name="Normal 31 5" xfId="797" xr:uid="{00000000-0005-0000-0000-00009D150000}"/>
    <cellStyle name="Normal 31 5 2" xfId="1619" xr:uid="{00000000-0005-0000-0000-00009E150000}"/>
    <cellStyle name="Normal 31 5 2 2" xfId="3524" xr:uid="{00000000-0005-0000-0000-00009F150000}"/>
    <cellStyle name="Normal 31 5 2 2 2" xfId="11691" xr:uid="{00000000-0005-0000-0000-0000A0150000}"/>
    <cellStyle name="Normal 31 5 2 2_5h_Finance" xfId="5316" xr:uid="{00000000-0005-0000-0000-0000A1150000}"/>
    <cellStyle name="Normal 31 5 2 3" xfId="9787" xr:uid="{00000000-0005-0000-0000-0000A2150000}"/>
    <cellStyle name="Normal 31 5 2 4" xfId="13813" xr:uid="{00000000-0005-0000-0000-0000A3150000}"/>
    <cellStyle name="Normal 31 5 2 5" xfId="15652" xr:uid="{00000000-0005-0000-0000-0000A4150000}"/>
    <cellStyle name="Normal 31 5 2 6" xfId="17403" xr:uid="{00000000-0005-0000-0000-0000A5150000}"/>
    <cellStyle name="Normal 31 5 2 7" xfId="19307" xr:uid="{00000000-0005-0000-0000-0000A6150000}"/>
    <cellStyle name="Normal 31 5 2_5h_Finance" xfId="5315" xr:uid="{00000000-0005-0000-0000-0000A7150000}"/>
    <cellStyle name="Normal 31 5 3" xfId="2708" xr:uid="{00000000-0005-0000-0000-0000A8150000}"/>
    <cellStyle name="Normal 31 5 3 2" xfId="10875" xr:uid="{00000000-0005-0000-0000-0000A9150000}"/>
    <cellStyle name="Normal 31 5 3_5h_Finance" xfId="5317" xr:uid="{00000000-0005-0000-0000-0000AA150000}"/>
    <cellStyle name="Normal 31 5 4" xfId="8971" xr:uid="{00000000-0005-0000-0000-0000AB150000}"/>
    <cellStyle name="Normal 31 5 5" xfId="12994" xr:uid="{00000000-0005-0000-0000-0000AC150000}"/>
    <cellStyle name="Normal 31 5 6" xfId="14832" xr:uid="{00000000-0005-0000-0000-0000AD150000}"/>
    <cellStyle name="Normal 31 5 7" xfId="16587" xr:uid="{00000000-0005-0000-0000-0000AE150000}"/>
    <cellStyle name="Normal 31 5 8" xfId="18491" xr:uid="{00000000-0005-0000-0000-0000AF150000}"/>
    <cellStyle name="Normal 31 5_5h_Finance" xfId="5314" xr:uid="{00000000-0005-0000-0000-0000B0150000}"/>
    <cellStyle name="Normal 31 6" xfId="1069" xr:uid="{00000000-0005-0000-0000-0000B1150000}"/>
    <cellStyle name="Normal 31 6 2" xfId="2980" xr:uid="{00000000-0005-0000-0000-0000B2150000}"/>
    <cellStyle name="Normal 31 6 2 2" xfId="11147" xr:uid="{00000000-0005-0000-0000-0000B3150000}"/>
    <cellStyle name="Normal 31 6 2_5h_Finance" xfId="5319" xr:uid="{00000000-0005-0000-0000-0000B4150000}"/>
    <cellStyle name="Normal 31 6 3" xfId="9243" xr:uid="{00000000-0005-0000-0000-0000B5150000}"/>
    <cellStyle name="Normal 31 6 4" xfId="13266" xr:uid="{00000000-0005-0000-0000-0000B6150000}"/>
    <cellStyle name="Normal 31 6 5" xfId="15104" xr:uid="{00000000-0005-0000-0000-0000B7150000}"/>
    <cellStyle name="Normal 31 6 6" xfId="16859" xr:uid="{00000000-0005-0000-0000-0000B8150000}"/>
    <cellStyle name="Normal 31 6 7" xfId="18763" xr:uid="{00000000-0005-0000-0000-0000B9150000}"/>
    <cellStyle name="Normal 31 6_5h_Finance" xfId="5318" xr:uid="{00000000-0005-0000-0000-0000BA150000}"/>
    <cellStyle name="Normal 31 7" xfId="1892" xr:uid="{00000000-0005-0000-0000-0000BB150000}"/>
    <cellStyle name="Normal 31 7 2" xfId="3796" xr:uid="{00000000-0005-0000-0000-0000BC150000}"/>
    <cellStyle name="Normal 31 7 2 2" xfId="11963" xr:uid="{00000000-0005-0000-0000-0000BD150000}"/>
    <cellStyle name="Normal 31 7 2_5h_Finance" xfId="5321" xr:uid="{00000000-0005-0000-0000-0000BE150000}"/>
    <cellStyle name="Normal 31 7 3" xfId="10059" xr:uid="{00000000-0005-0000-0000-0000BF150000}"/>
    <cellStyle name="Normal 31 7 4" xfId="14085" xr:uid="{00000000-0005-0000-0000-0000C0150000}"/>
    <cellStyle name="Normal 31 7 5" xfId="15925" xr:uid="{00000000-0005-0000-0000-0000C1150000}"/>
    <cellStyle name="Normal 31 7 6" xfId="17675" xr:uid="{00000000-0005-0000-0000-0000C2150000}"/>
    <cellStyle name="Normal 31 7 7" xfId="19579" xr:uid="{00000000-0005-0000-0000-0000C3150000}"/>
    <cellStyle name="Normal 31 7_5h_Finance" xfId="5320" xr:uid="{00000000-0005-0000-0000-0000C4150000}"/>
    <cellStyle name="Normal 31 8" xfId="176" xr:uid="{00000000-0005-0000-0000-0000C5150000}"/>
    <cellStyle name="Normal 31 8 2" xfId="8427" xr:uid="{00000000-0005-0000-0000-0000C6150000}"/>
    <cellStyle name="Normal 31 8_5h_Finance" xfId="5322" xr:uid="{00000000-0005-0000-0000-0000C7150000}"/>
    <cellStyle name="Normal 31 9" xfId="2164" xr:uid="{00000000-0005-0000-0000-0000C8150000}"/>
    <cellStyle name="Normal 31 9 2" xfId="10331" xr:uid="{00000000-0005-0000-0000-0000C9150000}"/>
    <cellStyle name="Normal 31 9_5h_Finance" xfId="5323" xr:uid="{00000000-0005-0000-0000-0000CA150000}"/>
    <cellStyle name="Normal 31_5h_Finance" xfId="5264" xr:uid="{00000000-0005-0000-0000-0000CB150000}"/>
    <cellStyle name="Normal 32" xfId="42" xr:uid="{00000000-0005-0000-0000-0000CC150000}"/>
    <cellStyle name="Normal 32 10" xfId="4073" xr:uid="{00000000-0005-0000-0000-0000CD150000}"/>
    <cellStyle name="Normal 32 10 2" xfId="12240" xr:uid="{00000000-0005-0000-0000-0000CE150000}"/>
    <cellStyle name="Normal 32 10_5h_Finance" xfId="5325" xr:uid="{00000000-0005-0000-0000-0000CF150000}"/>
    <cellStyle name="Normal 32 11" xfId="8296" xr:uid="{00000000-0005-0000-0000-0000D0150000}"/>
    <cellStyle name="Normal 32 12" xfId="12388" xr:uid="{00000000-0005-0000-0000-0000D1150000}"/>
    <cellStyle name="Normal 32 13" xfId="12694" xr:uid="{00000000-0005-0000-0000-0000D2150000}"/>
    <cellStyle name="Normal 32 14" xfId="14376" xr:uid="{00000000-0005-0000-0000-0000D3150000}"/>
    <cellStyle name="Normal 32 15" xfId="17952" xr:uid="{00000000-0005-0000-0000-0000D4150000}"/>
    <cellStyle name="Normal 32 2" xfId="111" xr:uid="{00000000-0005-0000-0000-0000D5150000}"/>
    <cellStyle name="Normal 32 2 10" xfId="8364" xr:uid="{00000000-0005-0000-0000-0000D6150000}"/>
    <cellStyle name="Normal 32 2 11" xfId="12456" xr:uid="{00000000-0005-0000-0000-0000D7150000}"/>
    <cellStyle name="Normal 32 2 12" xfId="18020" xr:uid="{00000000-0005-0000-0000-0000D8150000}"/>
    <cellStyle name="Normal 32 2 2" xfId="385" xr:uid="{00000000-0005-0000-0000-0000D9150000}"/>
    <cellStyle name="Normal 32 2 2 10" xfId="16252" xr:uid="{00000000-0005-0000-0000-0000DA150000}"/>
    <cellStyle name="Normal 32 2 2 11" xfId="18156" xr:uid="{00000000-0005-0000-0000-0000DB150000}"/>
    <cellStyle name="Normal 32 2 2 2" xfId="734" xr:uid="{00000000-0005-0000-0000-0000DC150000}"/>
    <cellStyle name="Normal 32 2 2 2 2" xfId="1556" xr:uid="{00000000-0005-0000-0000-0000DD150000}"/>
    <cellStyle name="Normal 32 2 2 2 2 2" xfId="3461" xr:uid="{00000000-0005-0000-0000-0000DE150000}"/>
    <cellStyle name="Normal 32 2 2 2 2 2 2" xfId="11628" xr:uid="{00000000-0005-0000-0000-0000DF150000}"/>
    <cellStyle name="Normal 32 2 2 2 2 2_5h_Finance" xfId="5330" xr:uid="{00000000-0005-0000-0000-0000E0150000}"/>
    <cellStyle name="Normal 32 2 2 2 2 3" xfId="9724" xr:uid="{00000000-0005-0000-0000-0000E1150000}"/>
    <cellStyle name="Normal 32 2 2 2 2 4" xfId="13750" xr:uid="{00000000-0005-0000-0000-0000E2150000}"/>
    <cellStyle name="Normal 32 2 2 2 2 5" xfId="15589" xr:uid="{00000000-0005-0000-0000-0000E3150000}"/>
    <cellStyle name="Normal 32 2 2 2 2 6" xfId="17340" xr:uid="{00000000-0005-0000-0000-0000E4150000}"/>
    <cellStyle name="Normal 32 2 2 2 2 7" xfId="19244" xr:uid="{00000000-0005-0000-0000-0000E5150000}"/>
    <cellStyle name="Normal 32 2 2 2 2_5h_Finance" xfId="5329" xr:uid="{00000000-0005-0000-0000-0000E6150000}"/>
    <cellStyle name="Normal 32 2 2 2 3" xfId="2645" xr:uid="{00000000-0005-0000-0000-0000E7150000}"/>
    <cellStyle name="Normal 32 2 2 2 3 2" xfId="10812" xr:uid="{00000000-0005-0000-0000-0000E8150000}"/>
    <cellStyle name="Normal 32 2 2 2 3_5h_Finance" xfId="5331" xr:uid="{00000000-0005-0000-0000-0000E9150000}"/>
    <cellStyle name="Normal 32 2 2 2 4" xfId="8908" xr:uid="{00000000-0005-0000-0000-0000EA150000}"/>
    <cellStyle name="Normal 32 2 2 2 5" xfId="12931" xr:uid="{00000000-0005-0000-0000-0000EB150000}"/>
    <cellStyle name="Normal 32 2 2 2 6" xfId="14769" xr:uid="{00000000-0005-0000-0000-0000EC150000}"/>
    <cellStyle name="Normal 32 2 2 2 7" xfId="16524" xr:uid="{00000000-0005-0000-0000-0000ED150000}"/>
    <cellStyle name="Normal 32 2 2 2 8" xfId="18428" xr:uid="{00000000-0005-0000-0000-0000EE150000}"/>
    <cellStyle name="Normal 32 2 2 2_5h_Finance" xfId="5328" xr:uid="{00000000-0005-0000-0000-0000EF150000}"/>
    <cellStyle name="Normal 32 2 2 3" xfId="1006" xr:uid="{00000000-0005-0000-0000-0000F0150000}"/>
    <cellStyle name="Normal 32 2 2 3 2" xfId="1828" xr:uid="{00000000-0005-0000-0000-0000F1150000}"/>
    <cellStyle name="Normal 32 2 2 3 2 2" xfId="3733" xr:uid="{00000000-0005-0000-0000-0000F2150000}"/>
    <cellStyle name="Normal 32 2 2 3 2 2 2" xfId="11900" xr:uid="{00000000-0005-0000-0000-0000F3150000}"/>
    <cellStyle name="Normal 32 2 2 3 2 2_5h_Finance" xfId="5334" xr:uid="{00000000-0005-0000-0000-0000F4150000}"/>
    <cellStyle name="Normal 32 2 2 3 2 3" xfId="9996" xr:uid="{00000000-0005-0000-0000-0000F5150000}"/>
    <cellStyle name="Normal 32 2 2 3 2 4" xfId="14022" xr:uid="{00000000-0005-0000-0000-0000F6150000}"/>
    <cellStyle name="Normal 32 2 2 3 2 5" xfId="15861" xr:uid="{00000000-0005-0000-0000-0000F7150000}"/>
    <cellStyle name="Normal 32 2 2 3 2 6" xfId="17612" xr:uid="{00000000-0005-0000-0000-0000F8150000}"/>
    <cellStyle name="Normal 32 2 2 3 2 7" xfId="19516" xr:uid="{00000000-0005-0000-0000-0000F9150000}"/>
    <cellStyle name="Normal 32 2 2 3 2_5h_Finance" xfId="5333" xr:uid="{00000000-0005-0000-0000-0000FA150000}"/>
    <cellStyle name="Normal 32 2 2 3 3" xfId="2917" xr:uid="{00000000-0005-0000-0000-0000FB150000}"/>
    <cellStyle name="Normal 32 2 2 3 3 2" xfId="11084" xr:uid="{00000000-0005-0000-0000-0000FC150000}"/>
    <cellStyle name="Normal 32 2 2 3 3_5h_Finance" xfId="5335" xr:uid="{00000000-0005-0000-0000-0000FD150000}"/>
    <cellStyle name="Normal 32 2 2 3 4" xfId="9180" xr:uid="{00000000-0005-0000-0000-0000FE150000}"/>
    <cellStyle name="Normal 32 2 2 3 5" xfId="13203" xr:uid="{00000000-0005-0000-0000-0000FF150000}"/>
    <cellStyle name="Normal 32 2 2 3 6" xfId="15041" xr:uid="{00000000-0005-0000-0000-000000160000}"/>
    <cellStyle name="Normal 32 2 2 3 7" xfId="16796" xr:uid="{00000000-0005-0000-0000-000001160000}"/>
    <cellStyle name="Normal 32 2 2 3 8" xfId="18700" xr:uid="{00000000-0005-0000-0000-000002160000}"/>
    <cellStyle name="Normal 32 2 2 3_5h_Finance" xfId="5332" xr:uid="{00000000-0005-0000-0000-000003160000}"/>
    <cellStyle name="Normal 32 2 2 4" xfId="1278" xr:uid="{00000000-0005-0000-0000-000004160000}"/>
    <cellStyle name="Normal 32 2 2 4 2" xfId="3189" xr:uid="{00000000-0005-0000-0000-000005160000}"/>
    <cellStyle name="Normal 32 2 2 4 2 2" xfId="11356" xr:uid="{00000000-0005-0000-0000-000006160000}"/>
    <cellStyle name="Normal 32 2 2 4 2_5h_Finance" xfId="5337" xr:uid="{00000000-0005-0000-0000-000007160000}"/>
    <cellStyle name="Normal 32 2 2 4 3" xfId="9452" xr:uid="{00000000-0005-0000-0000-000008160000}"/>
    <cellStyle name="Normal 32 2 2 4 4" xfId="13475" xr:uid="{00000000-0005-0000-0000-000009160000}"/>
    <cellStyle name="Normal 32 2 2 4 5" xfId="15313" xr:uid="{00000000-0005-0000-0000-00000A160000}"/>
    <cellStyle name="Normal 32 2 2 4 6" xfId="17068" xr:uid="{00000000-0005-0000-0000-00000B160000}"/>
    <cellStyle name="Normal 32 2 2 4 7" xfId="18972" xr:uid="{00000000-0005-0000-0000-00000C160000}"/>
    <cellStyle name="Normal 32 2 2 4_5h_Finance" xfId="5336" xr:uid="{00000000-0005-0000-0000-00000D160000}"/>
    <cellStyle name="Normal 32 2 2 5" xfId="2101" xr:uid="{00000000-0005-0000-0000-00000E160000}"/>
    <cellStyle name="Normal 32 2 2 5 2" xfId="4005" xr:uid="{00000000-0005-0000-0000-00000F160000}"/>
    <cellStyle name="Normal 32 2 2 5 2 2" xfId="12172" xr:uid="{00000000-0005-0000-0000-000010160000}"/>
    <cellStyle name="Normal 32 2 2 5 2_5h_Finance" xfId="5339" xr:uid="{00000000-0005-0000-0000-000011160000}"/>
    <cellStyle name="Normal 32 2 2 5 3" xfId="10268" xr:uid="{00000000-0005-0000-0000-000012160000}"/>
    <cellStyle name="Normal 32 2 2 5 4" xfId="14294" xr:uid="{00000000-0005-0000-0000-000013160000}"/>
    <cellStyle name="Normal 32 2 2 5 5" xfId="16134" xr:uid="{00000000-0005-0000-0000-000014160000}"/>
    <cellStyle name="Normal 32 2 2 5 6" xfId="17884" xr:uid="{00000000-0005-0000-0000-000015160000}"/>
    <cellStyle name="Normal 32 2 2 5 7" xfId="19788" xr:uid="{00000000-0005-0000-0000-000016160000}"/>
    <cellStyle name="Normal 32 2 2 5_5h_Finance" xfId="5338" xr:uid="{00000000-0005-0000-0000-000017160000}"/>
    <cellStyle name="Normal 32 2 2 6" xfId="2373" xr:uid="{00000000-0005-0000-0000-000018160000}"/>
    <cellStyle name="Normal 32 2 2 6 2" xfId="10540" xr:uid="{00000000-0005-0000-0000-000019160000}"/>
    <cellStyle name="Normal 32 2 2 6_5h_Finance" xfId="5340" xr:uid="{00000000-0005-0000-0000-00001A160000}"/>
    <cellStyle name="Normal 32 2 2 7" xfId="8636" xr:uid="{00000000-0005-0000-0000-00001B160000}"/>
    <cellStyle name="Normal 32 2 2 8" xfId="12593" xr:uid="{00000000-0005-0000-0000-00001C160000}"/>
    <cellStyle name="Normal 32 2 2 9" xfId="14479" xr:uid="{00000000-0005-0000-0000-00001D160000}"/>
    <cellStyle name="Normal 32 2 2_5h_Finance" xfId="5327" xr:uid="{00000000-0005-0000-0000-00001E160000}"/>
    <cellStyle name="Normal 32 2 3" xfId="598" xr:uid="{00000000-0005-0000-0000-00001F160000}"/>
    <cellStyle name="Normal 32 2 3 2" xfId="1420" xr:uid="{00000000-0005-0000-0000-000020160000}"/>
    <cellStyle name="Normal 32 2 3 2 2" xfId="3325" xr:uid="{00000000-0005-0000-0000-000021160000}"/>
    <cellStyle name="Normal 32 2 3 2 2 2" xfId="11492" xr:uid="{00000000-0005-0000-0000-000022160000}"/>
    <cellStyle name="Normal 32 2 3 2 2_5h_Finance" xfId="5343" xr:uid="{00000000-0005-0000-0000-000023160000}"/>
    <cellStyle name="Normal 32 2 3 2 3" xfId="9588" xr:uid="{00000000-0005-0000-0000-000024160000}"/>
    <cellStyle name="Normal 32 2 3 2 4" xfId="13614" xr:uid="{00000000-0005-0000-0000-000025160000}"/>
    <cellStyle name="Normal 32 2 3 2 5" xfId="15453" xr:uid="{00000000-0005-0000-0000-000026160000}"/>
    <cellStyle name="Normal 32 2 3 2 6" xfId="17204" xr:uid="{00000000-0005-0000-0000-000027160000}"/>
    <cellStyle name="Normal 32 2 3 2 7" xfId="19108" xr:uid="{00000000-0005-0000-0000-000028160000}"/>
    <cellStyle name="Normal 32 2 3 2_5h_Finance" xfId="5342" xr:uid="{00000000-0005-0000-0000-000029160000}"/>
    <cellStyle name="Normal 32 2 3 3" xfId="2509" xr:uid="{00000000-0005-0000-0000-00002A160000}"/>
    <cellStyle name="Normal 32 2 3 3 2" xfId="10676" xr:uid="{00000000-0005-0000-0000-00002B160000}"/>
    <cellStyle name="Normal 32 2 3 3_5h_Finance" xfId="5344" xr:uid="{00000000-0005-0000-0000-00002C160000}"/>
    <cellStyle name="Normal 32 2 3 4" xfId="8772" xr:uid="{00000000-0005-0000-0000-00002D160000}"/>
    <cellStyle name="Normal 32 2 3 5" xfId="12795" xr:uid="{00000000-0005-0000-0000-00002E160000}"/>
    <cellStyle name="Normal 32 2 3 6" xfId="14633" xr:uid="{00000000-0005-0000-0000-00002F160000}"/>
    <cellStyle name="Normal 32 2 3 7" xfId="16388" xr:uid="{00000000-0005-0000-0000-000030160000}"/>
    <cellStyle name="Normal 32 2 3 8" xfId="18292" xr:uid="{00000000-0005-0000-0000-000031160000}"/>
    <cellStyle name="Normal 32 2 3_5h_Finance" xfId="5341" xr:uid="{00000000-0005-0000-0000-000032160000}"/>
    <cellStyle name="Normal 32 2 4" xfId="870" xr:uid="{00000000-0005-0000-0000-000033160000}"/>
    <cellStyle name="Normal 32 2 4 2" xfId="1692" xr:uid="{00000000-0005-0000-0000-000034160000}"/>
    <cellStyle name="Normal 32 2 4 2 2" xfId="3597" xr:uid="{00000000-0005-0000-0000-000035160000}"/>
    <cellStyle name="Normal 32 2 4 2 2 2" xfId="11764" xr:uid="{00000000-0005-0000-0000-000036160000}"/>
    <cellStyle name="Normal 32 2 4 2 2_5h_Finance" xfId="5347" xr:uid="{00000000-0005-0000-0000-000037160000}"/>
    <cellStyle name="Normal 32 2 4 2 3" xfId="9860" xr:uid="{00000000-0005-0000-0000-000038160000}"/>
    <cellStyle name="Normal 32 2 4 2 4" xfId="13886" xr:uid="{00000000-0005-0000-0000-000039160000}"/>
    <cellStyle name="Normal 32 2 4 2 5" xfId="15725" xr:uid="{00000000-0005-0000-0000-00003A160000}"/>
    <cellStyle name="Normal 32 2 4 2 6" xfId="17476" xr:uid="{00000000-0005-0000-0000-00003B160000}"/>
    <cellStyle name="Normal 32 2 4 2 7" xfId="19380" xr:uid="{00000000-0005-0000-0000-00003C160000}"/>
    <cellStyle name="Normal 32 2 4 2_5h_Finance" xfId="5346" xr:uid="{00000000-0005-0000-0000-00003D160000}"/>
    <cellStyle name="Normal 32 2 4 3" xfId="2781" xr:uid="{00000000-0005-0000-0000-00003E160000}"/>
    <cellStyle name="Normal 32 2 4 3 2" xfId="10948" xr:uid="{00000000-0005-0000-0000-00003F160000}"/>
    <cellStyle name="Normal 32 2 4 3_5h_Finance" xfId="5348" xr:uid="{00000000-0005-0000-0000-000040160000}"/>
    <cellStyle name="Normal 32 2 4 4" xfId="9044" xr:uid="{00000000-0005-0000-0000-000041160000}"/>
    <cellStyle name="Normal 32 2 4 5" xfId="13067" xr:uid="{00000000-0005-0000-0000-000042160000}"/>
    <cellStyle name="Normal 32 2 4 6" xfId="14905" xr:uid="{00000000-0005-0000-0000-000043160000}"/>
    <cellStyle name="Normal 32 2 4 7" xfId="16660" xr:uid="{00000000-0005-0000-0000-000044160000}"/>
    <cellStyle name="Normal 32 2 4 8" xfId="18564" xr:uid="{00000000-0005-0000-0000-000045160000}"/>
    <cellStyle name="Normal 32 2 4_5h_Finance" xfId="5345" xr:uid="{00000000-0005-0000-0000-000046160000}"/>
    <cellStyle name="Normal 32 2 5" xfId="1142" xr:uid="{00000000-0005-0000-0000-000047160000}"/>
    <cellStyle name="Normal 32 2 5 2" xfId="3053" xr:uid="{00000000-0005-0000-0000-000048160000}"/>
    <cellStyle name="Normal 32 2 5 2 2" xfId="11220" xr:uid="{00000000-0005-0000-0000-000049160000}"/>
    <cellStyle name="Normal 32 2 5 2_5h_Finance" xfId="5350" xr:uid="{00000000-0005-0000-0000-00004A160000}"/>
    <cellStyle name="Normal 32 2 5 3" xfId="9316" xr:uid="{00000000-0005-0000-0000-00004B160000}"/>
    <cellStyle name="Normal 32 2 5 4" xfId="13339" xr:uid="{00000000-0005-0000-0000-00004C160000}"/>
    <cellStyle name="Normal 32 2 5 5" xfId="15177" xr:uid="{00000000-0005-0000-0000-00004D160000}"/>
    <cellStyle name="Normal 32 2 5 6" xfId="16932" xr:uid="{00000000-0005-0000-0000-00004E160000}"/>
    <cellStyle name="Normal 32 2 5 7" xfId="18836" xr:uid="{00000000-0005-0000-0000-00004F160000}"/>
    <cellStyle name="Normal 32 2 5_5h_Finance" xfId="5349" xr:uid="{00000000-0005-0000-0000-000050160000}"/>
    <cellStyle name="Normal 32 2 6" xfId="1965" xr:uid="{00000000-0005-0000-0000-000051160000}"/>
    <cellStyle name="Normal 32 2 6 2" xfId="3869" xr:uid="{00000000-0005-0000-0000-000052160000}"/>
    <cellStyle name="Normal 32 2 6 2 2" xfId="12036" xr:uid="{00000000-0005-0000-0000-000053160000}"/>
    <cellStyle name="Normal 32 2 6 2_5h_Finance" xfId="5352" xr:uid="{00000000-0005-0000-0000-000054160000}"/>
    <cellStyle name="Normal 32 2 6 3" xfId="10132" xr:uid="{00000000-0005-0000-0000-000055160000}"/>
    <cellStyle name="Normal 32 2 6 4" xfId="14158" xr:uid="{00000000-0005-0000-0000-000056160000}"/>
    <cellStyle name="Normal 32 2 6 5" xfId="15998" xr:uid="{00000000-0005-0000-0000-000057160000}"/>
    <cellStyle name="Normal 32 2 6 6" xfId="17748" xr:uid="{00000000-0005-0000-0000-000058160000}"/>
    <cellStyle name="Normal 32 2 6 7" xfId="19652" xr:uid="{00000000-0005-0000-0000-000059160000}"/>
    <cellStyle name="Normal 32 2 6_5h_Finance" xfId="5351" xr:uid="{00000000-0005-0000-0000-00005A160000}"/>
    <cellStyle name="Normal 32 2 7" xfId="249" xr:uid="{00000000-0005-0000-0000-00005B160000}"/>
    <cellStyle name="Normal 32 2 7 2" xfId="8500" xr:uid="{00000000-0005-0000-0000-00005C160000}"/>
    <cellStyle name="Normal 32 2 7_5h_Finance" xfId="5353" xr:uid="{00000000-0005-0000-0000-00005D160000}"/>
    <cellStyle name="Normal 32 2 8" xfId="2237" xr:uid="{00000000-0005-0000-0000-00005E160000}"/>
    <cellStyle name="Normal 32 2 8 2" xfId="10404" xr:uid="{00000000-0005-0000-0000-00005F160000}"/>
    <cellStyle name="Normal 32 2 8_5h_Finance" xfId="5354" xr:uid="{00000000-0005-0000-0000-000060160000}"/>
    <cellStyle name="Normal 32 2 9" xfId="4141" xr:uid="{00000000-0005-0000-0000-000061160000}"/>
    <cellStyle name="Normal 32 2 9 2" xfId="12308" xr:uid="{00000000-0005-0000-0000-000062160000}"/>
    <cellStyle name="Normal 32 2 9_5h_Finance" xfId="5355" xr:uid="{00000000-0005-0000-0000-000063160000}"/>
    <cellStyle name="Normal 32 2_5h_Finance" xfId="5326" xr:uid="{00000000-0005-0000-0000-000064160000}"/>
    <cellStyle name="Normal 32 3" xfId="317" xr:uid="{00000000-0005-0000-0000-000065160000}"/>
    <cellStyle name="Normal 32 3 10" xfId="16184" xr:uid="{00000000-0005-0000-0000-000066160000}"/>
    <cellStyle name="Normal 32 3 11" xfId="18088" xr:uid="{00000000-0005-0000-0000-000067160000}"/>
    <cellStyle name="Normal 32 3 2" xfId="666" xr:uid="{00000000-0005-0000-0000-000068160000}"/>
    <cellStyle name="Normal 32 3 2 2" xfId="1488" xr:uid="{00000000-0005-0000-0000-000069160000}"/>
    <cellStyle name="Normal 32 3 2 2 2" xfId="3393" xr:uid="{00000000-0005-0000-0000-00006A160000}"/>
    <cellStyle name="Normal 32 3 2 2 2 2" xfId="11560" xr:uid="{00000000-0005-0000-0000-00006B160000}"/>
    <cellStyle name="Normal 32 3 2 2 2_5h_Finance" xfId="5359" xr:uid="{00000000-0005-0000-0000-00006C160000}"/>
    <cellStyle name="Normal 32 3 2 2 3" xfId="9656" xr:uid="{00000000-0005-0000-0000-00006D160000}"/>
    <cellStyle name="Normal 32 3 2 2 4" xfId="13682" xr:uid="{00000000-0005-0000-0000-00006E160000}"/>
    <cellStyle name="Normal 32 3 2 2 5" xfId="15521" xr:uid="{00000000-0005-0000-0000-00006F160000}"/>
    <cellStyle name="Normal 32 3 2 2 6" xfId="17272" xr:uid="{00000000-0005-0000-0000-000070160000}"/>
    <cellStyle name="Normal 32 3 2 2 7" xfId="19176" xr:uid="{00000000-0005-0000-0000-000071160000}"/>
    <cellStyle name="Normal 32 3 2 2_5h_Finance" xfId="5358" xr:uid="{00000000-0005-0000-0000-000072160000}"/>
    <cellStyle name="Normal 32 3 2 3" xfId="2577" xr:uid="{00000000-0005-0000-0000-000073160000}"/>
    <cellStyle name="Normal 32 3 2 3 2" xfId="10744" xr:uid="{00000000-0005-0000-0000-000074160000}"/>
    <cellStyle name="Normal 32 3 2 3_5h_Finance" xfId="5360" xr:uid="{00000000-0005-0000-0000-000075160000}"/>
    <cellStyle name="Normal 32 3 2 4" xfId="8840" xr:uid="{00000000-0005-0000-0000-000076160000}"/>
    <cellStyle name="Normal 32 3 2 5" xfId="12863" xr:uid="{00000000-0005-0000-0000-000077160000}"/>
    <cellStyle name="Normal 32 3 2 6" xfId="14701" xr:uid="{00000000-0005-0000-0000-000078160000}"/>
    <cellStyle name="Normal 32 3 2 7" xfId="16456" xr:uid="{00000000-0005-0000-0000-000079160000}"/>
    <cellStyle name="Normal 32 3 2 8" xfId="18360" xr:uid="{00000000-0005-0000-0000-00007A160000}"/>
    <cellStyle name="Normal 32 3 2_5h_Finance" xfId="5357" xr:uid="{00000000-0005-0000-0000-00007B160000}"/>
    <cellStyle name="Normal 32 3 3" xfId="938" xr:uid="{00000000-0005-0000-0000-00007C160000}"/>
    <cellStyle name="Normal 32 3 3 2" xfId="1760" xr:uid="{00000000-0005-0000-0000-00007D160000}"/>
    <cellStyle name="Normal 32 3 3 2 2" xfId="3665" xr:uid="{00000000-0005-0000-0000-00007E160000}"/>
    <cellStyle name="Normal 32 3 3 2 2 2" xfId="11832" xr:uid="{00000000-0005-0000-0000-00007F160000}"/>
    <cellStyle name="Normal 32 3 3 2 2_5h_Finance" xfId="5363" xr:uid="{00000000-0005-0000-0000-000080160000}"/>
    <cellStyle name="Normal 32 3 3 2 3" xfId="9928" xr:uid="{00000000-0005-0000-0000-000081160000}"/>
    <cellStyle name="Normal 32 3 3 2 4" xfId="13954" xr:uid="{00000000-0005-0000-0000-000082160000}"/>
    <cellStyle name="Normal 32 3 3 2 5" xfId="15793" xr:uid="{00000000-0005-0000-0000-000083160000}"/>
    <cellStyle name="Normal 32 3 3 2 6" xfId="17544" xr:uid="{00000000-0005-0000-0000-000084160000}"/>
    <cellStyle name="Normal 32 3 3 2 7" xfId="19448" xr:uid="{00000000-0005-0000-0000-000085160000}"/>
    <cellStyle name="Normal 32 3 3 2_5h_Finance" xfId="5362" xr:uid="{00000000-0005-0000-0000-000086160000}"/>
    <cellStyle name="Normal 32 3 3 3" xfId="2849" xr:uid="{00000000-0005-0000-0000-000087160000}"/>
    <cellStyle name="Normal 32 3 3 3 2" xfId="11016" xr:uid="{00000000-0005-0000-0000-000088160000}"/>
    <cellStyle name="Normal 32 3 3 3_5h_Finance" xfId="5364" xr:uid="{00000000-0005-0000-0000-000089160000}"/>
    <cellStyle name="Normal 32 3 3 4" xfId="9112" xr:uid="{00000000-0005-0000-0000-00008A160000}"/>
    <cellStyle name="Normal 32 3 3 5" xfId="13135" xr:uid="{00000000-0005-0000-0000-00008B160000}"/>
    <cellStyle name="Normal 32 3 3 6" xfId="14973" xr:uid="{00000000-0005-0000-0000-00008C160000}"/>
    <cellStyle name="Normal 32 3 3 7" xfId="16728" xr:uid="{00000000-0005-0000-0000-00008D160000}"/>
    <cellStyle name="Normal 32 3 3 8" xfId="18632" xr:uid="{00000000-0005-0000-0000-00008E160000}"/>
    <cellStyle name="Normal 32 3 3_5h_Finance" xfId="5361" xr:uid="{00000000-0005-0000-0000-00008F160000}"/>
    <cellStyle name="Normal 32 3 4" xfId="1210" xr:uid="{00000000-0005-0000-0000-000090160000}"/>
    <cellStyle name="Normal 32 3 4 2" xfId="3121" xr:uid="{00000000-0005-0000-0000-000091160000}"/>
    <cellStyle name="Normal 32 3 4 2 2" xfId="11288" xr:uid="{00000000-0005-0000-0000-000092160000}"/>
    <cellStyle name="Normal 32 3 4 2_5h_Finance" xfId="5366" xr:uid="{00000000-0005-0000-0000-000093160000}"/>
    <cellStyle name="Normal 32 3 4 3" xfId="9384" xr:uid="{00000000-0005-0000-0000-000094160000}"/>
    <cellStyle name="Normal 32 3 4 4" xfId="13407" xr:uid="{00000000-0005-0000-0000-000095160000}"/>
    <cellStyle name="Normal 32 3 4 5" xfId="15245" xr:uid="{00000000-0005-0000-0000-000096160000}"/>
    <cellStyle name="Normal 32 3 4 6" xfId="17000" xr:uid="{00000000-0005-0000-0000-000097160000}"/>
    <cellStyle name="Normal 32 3 4 7" xfId="18904" xr:uid="{00000000-0005-0000-0000-000098160000}"/>
    <cellStyle name="Normal 32 3 4_5h_Finance" xfId="5365" xr:uid="{00000000-0005-0000-0000-000099160000}"/>
    <cellStyle name="Normal 32 3 5" xfId="2033" xr:uid="{00000000-0005-0000-0000-00009A160000}"/>
    <cellStyle name="Normal 32 3 5 2" xfId="3937" xr:uid="{00000000-0005-0000-0000-00009B160000}"/>
    <cellStyle name="Normal 32 3 5 2 2" xfId="12104" xr:uid="{00000000-0005-0000-0000-00009C160000}"/>
    <cellStyle name="Normal 32 3 5 2_5h_Finance" xfId="5368" xr:uid="{00000000-0005-0000-0000-00009D160000}"/>
    <cellStyle name="Normal 32 3 5 3" xfId="10200" xr:uid="{00000000-0005-0000-0000-00009E160000}"/>
    <cellStyle name="Normal 32 3 5 4" xfId="14226" xr:uid="{00000000-0005-0000-0000-00009F160000}"/>
    <cellStyle name="Normal 32 3 5 5" xfId="16066" xr:uid="{00000000-0005-0000-0000-0000A0160000}"/>
    <cellStyle name="Normal 32 3 5 6" xfId="17816" xr:uid="{00000000-0005-0000-0000-0000A1160000}"/>
    <cellStyle name="Normal 32 3 5 7" xfId="19720" xr:uid="{00000000-0005-0000-0000-0000A2160000}"/>
    <cellStyle name="Normal 32 3 5_5h_Finance" xfId="5367" xr:uid="{00000000-0005-0000-0000-0000A3160000}"/>
    <cellStyle name="Normal 32 3 6" xfId="2305" xr:uid="{00000000-0005-0000-0000-0000A4160000}"/>
    <cellStyle name="Normal 32 3 6 2" xfId="10472" xr:uid="{00000000-0005-0000-0000-0000A5160000}"/>
    <cellStyle name="Normal 32 3 6_5h_Finance" xfId="5369" xr:uid="{00000000-0005-0000-0000-0000A6160000}"/>
    <cellStyle name="Normal 32 3 7" xfId="8568" xr:uid="{00000000-0005-0000-0000-0000A7160000}"/>
    <cellStyle name="Normal 32 3 8" xfId="12525" xr:uid="{00000000-0005-0000-0000-0000A8160000}"/>
    <cellStyle name="Normal 32 3 9" xfId="14411" xr:uid="{00000000-0005-0000-0000-0000A9160000}"/>
    <cellStyle name="Normal 32 3_5h_Finance" xfId="5356" xr:uid="{00000000-0005-0000-0000-0000AA160000}"/>
    <cellStyle name="Normal 32 4" xfId="530" xr:uid="{00000000-0005-0000-0000-0000AB160000}"/>
    <cellStyle name="Normal 32 4 2" xfId="1352" xr:uid="{00000000-0005-0000-0000-0000AC160000}"/>
    <cellStyle name="Normal 32 4 2 2" xfId="3257" xr:uid="{00000000-0005-0000-0000-0000AD160000}"/>
    <cellStyle name="Normal 32 4 2 2 2" xfId="11424" xr:uid="{00000000-0005-0000-0000-0000AE160000}"/>
    <cellStyle name="Normal 32 4 2 2_5h_Finance" xfId="5372" xr:uid="{00000000-0005-0000-0000-0000AF160000}"/>
    <cellStyle name="Normal 32 4 2 3" xfId="9520" xr:uid="{00000000-0005-0000-0000-0000B0160000}"/>
    <cellStyle name="Normal 32 4 2 4" xfId="13546" xr:uid="{00000000-0005-0000-0000-0000B1160000}"/>
    <cellStyle name="Normal 32 4 2 5" xfId="15385" xr:uid="{00000000-0005-0000-0000-0000B2160000}"/>
    <cellStyle name="Normal 32 4 2 6" xfId="17136" xr:uid="{00000000-0005-0000-0000-0000B3160000}"/>
    <cellStyle name="Normal 32 4 2 7" xfId="19040" xr:uid="{00000000-0005-0000-0000-0000B4160000}"/>
    <cellStyle name="Normal 32 4 2_5h_Finance" xfId="5371" xr:uid="{00000000-0005-0000-0000-0000B5160000}"/>
    <cellStyle name="Normal 32 4 3" xfId="2441" xr:uid="{00000000-0005-0000-0000-0000B6160000}"/>
    <cellStyle name="Normal 32 4 3 2" xfId="10608" xr:uid="{00000000-0005-0000-0000-0000B7160000}"/>
    <cellStyle name="Normal 32 4 3_5h_Finance" xfId="5373" xr:uid="{00000000-0005-0000-0000-0000B8160000}"/>
    <cellStyle name="Normal 32 4 4" xfId="8704" xr:uid="{00000000-0005-0000-0000-0000B9160000}"/>
    <cellStyle name="Normal 32 4 5" xfId="12727" xr:uid="{00000000-0005-0000-0000-0000BA160000}"/>
    <cellStyle name="Normal 32 4 6" xfId="14565" xr:uid="{00000000-0005-0000-0000-0000BB160000}"/>
    <cellStyle name="Normal 32 4 7" xfId="16320" xr:uid="{00000000-0005-0000-0000-0000BC160000}"/>
    <cellStyle name="Normal 32 4 8" xfId="18224" xr:uid="{00000000-0005-0000-0000-0000BD160000}"/>
    <cellStyle name="Normal 32 4_5h_Finance" xfId="5370" xr:uid="{00000000-0005-0000-0000-0000BE160000}"/>
    <cellStyle name="Normal 32 5" xfId="802" xr:uid="{00000000-0005-0000-0000-0000BF160000}"/>
    <cellStyle name="Normal 32 5 2" xfId="1624" xr:uid="{00000000-0005-0000-0000-0000C0160000}"/>
    <cellStyle name="Normal 32 5 2 2" xfId="3529" xr:uid="{00000000-0005-0000-0000-0000C1160000}"/>
    <cellStyle name="Normal 32 5 2 2 2" xfId="11696" xr:uid="{00000000-0005-0000-0000-0000C2160000}"/>
    <cellStyle name="Normal 32 5 2 2_5h_Finance" xfId="5376" xr:uid="{00000000-0005-0000-0000-0000C3160000}"/>
    <cellStyle name="Normal 32 5 2 3" xfId="9792" xr:uid="{00000000-0005-0000-0000-0000C4160000}"/>
    <cellStyle name="Normal 32 5 2 4" xfId="13818" xr:uid="{00000000-0005-0000-0000-0000C5160000}"/>
    <cellStyle name="Normal 32 5 2 5" xfId="15657" xr:uid="{00000000-0005-0000-0000-0000C6160000}"/>
    <cellStyle name="Normal 32 5 2 6" xfId="17408" xr:uid="{00000000-0005-0000-0000-0000C7160000}"/>
    <cellStyle name="Normal 32 5 2 7" xfId="19312" xr:uid="{00000000-0005-0000-0000-0000C8160000}"/>
    <cellStyle name="Normal 32 5 2_5h_Finance" xfId="5375" xr:uid="{00000000-0005-0000-0000-0000C9160000}"/>
    <cellStyle name="Normal 32 5 3" xfId="2713" xr:uid="{00000000-0005-0000-0000-0000CA160000}"/>
    <cellStyle name="Normal 32 5 3 2" xfId="10880" xr:uid="{00000000-0005-0000-0000-0000CB160000}"/>
    <cellStyle name="Normal 32 5 3_5h_Finance" xfId="5377" xr:uid="{00000000-0005-0000-0000-0000CC160000}"/>
    <cellStyle name="Normal 32 5 4" xfId="8976" xr:uid="{00000000-0005-0000-0000-0000CD160000}"/>
    <cellStyle name="Normal 32 5 5" xfId="12999" xr:uid="{00000000-0005-0000-0000-0000CE160000}"/>
    <cellStyle name="Normal 32 5 6" xfId="14837" xr:uid="{00000000-0005-0000-0000-0000CF160000}"/>
    <cellStyle name="Normal 32 5 7" xfId="16592" xr:uid="{00000000-0005-0000-0000-0000D0160000}"/>
    <cellStyle name="Normal 32 5 8" xfId="18496" xr:uid="{00000000-0005-0000-0000-0000D1160000}"/>
    <cellStyle name="Normal 32 5_5h_Finance" xfId="5374" xr:uid="{00000000-0005-0000-0000-0000D2160000}"/>
    <cellStyle name="Normal 32 6" xfId="1074" xr:uid="{00000000-0005-0000-0000-0000D3160000}"/>
    <cellStyle name="Normal 32 6 2" xfId="2985" xr:uid="{00000000-0005-0000-0000-0000D4160000}"/>
    <cellStyle name="Normal 32 6 2 2" xfId="11152" xr:uid="{00000000-0005-0000-0000-0000D5160000}"/>
    <cellStyle name="Normal 32 6 2_5h_Finance" xfId="5379" xr:uid="{00000000-0005-0000-0000-0000D6160000}"/>
    <cellStyle name="Normal 32 6 3" xfId="9248" xr:uid="{00000000-0005-0000-0000-0000D7160000}"/>
    <cellStyle name="Normal 32 6 4" xfId="13271" xr:uid="{00000000-0005-0000-0000-0000D8160000}"/>
    <cellStyle name="Normal 32 6 5" xfId="15109" xr:uid="{00000000-0005-0000-0000-0000D9160000}"/>
    <cellStyle name="Normal 32 6 6" xfId="16864" xr:uid="{00000000-0005-0000-0000-0000DA160000}"/>
    <cellStyle name="Normal 32 6 7" xfId="18768" xr:uid="{00000000-0005-0000-0000-0000DB160000}"/>
    <cellStyle name="Normal 32 6_5h_Finance" xfId="5378" xr:uid="{00000000-0005-0000-0000-0000DC160000}"/>
    <cellStyle name="Normal 32 7" xfId="1897" xr:uid="{00000000-0005-0000-0000-0000DD160000}"/>
    <cellStyle name="Normal 32 7 2" xfId="3801" xr:uid="{00000000-0005-0000-0000-0000DE160000}"/>
    <cellStyle name="Normal 32 7 2 2" xfId="11968" xr:uid="{00000000-0005-0000-0000-0000DF160000}"/>
    <cellStyle name="Normal 32 7 2_5h_Finance" xfId="5381" xr:uid="{00000000-0005-0000-0000-0000E0160000}"/>
    <cellStyle name="Normal 32 7 3" xfId="10064" xr:uid="{00000000-0005-0000-0000-0000E1160000}"/>
    <cellStyle name="Normal 32 7 4" xfId="14090" xr:uid="{00000000-0005-0000-0000-0000E2160000}"/>
    <cellStyle name="Normal 32 7 5" xfId="15930" xr:uid="{00000000-0005-0000-0000-0000E3160000}"/>
    <cellStyle name="Normal 32 7 6" xfId="17680" xr:uid="{00000000-0005-0000-0000-0000E4160000}"/>
    <cellStyle name="Normal 32 7 7" xfId="19584" xr:uid="{00000000-0005-0000-0000-0000E5160000}"/>
    <cellStyle name="Normal 32 7_5h_Finance" xfId="5380" xr:uid="{00000000-0005-0000-0000-0000E6160000}"/>
    <cellStyle name="Normal 32 8" xfId="181" xr:uid="{00000000-0005-0000-0000-0000E7160000}"/>
    <cellStyle name="Normal 32 8 2" xfId="8432" xr:uid="{00000000-0005-0000-0000-0000E8160000}"/>
    <cellStyle name="Normal 32 8_5h_Finance" xfId="5382" xr:uid="{00000000-0005-0000-0000-0000E9160000}"/>
    <cellStyle name="Normal 32 9" xfId="2169" xr:uid="{00000000-0005-0000-0000-0000EA160000}"/>
    <cellStyle name="Normal 32 9 2" xfId="10336" xr:uid="{00000000-0005-0000-0000-0000EB160000}"/>
    <cellStyle name="Normal 32 9_5h_Finance" xfId="5383" xr:uid="{00000000-0005-0000-0000-0000EC160000}"/>
    <cellStyle name="Normal 32_5h_Finance" xfId="5324" xr:uid="{00000000-0005-0000-0000-0000ED160000}"/>
    <cellStyle name="Normal 33" xfId="43" xr:uid="{00000000-0005-0000-0000-0000EE160000}"/>
    <cellStyle name="Normal 33 10" xfId="4074" xr:uid="{00000000-0005-0000-0000-0000EF160000}"/>
    <cellStyle name="Normal 33 10 2" xfId="12241" xr:uid="{00000000-0005-0000-0000-0000F0160000}"/>
    <cellStyle name="Normal 33 10_5h_Finance" xfId="5385" xr:uid="{00000000-0005-0000-0000-0000F1160000}"/>
    <cellStyle name="Normal 33 11" xfId="8297" xr:uid="{00000000-0005-0000-0000-0000F2160000}"/>
    <cellStyle name="Normal 33 12" xfId="12389" xr:uid="{00000000-0005-0000-0000-0000F3160000}"/>
    <cellStyle name="Normal 33 13" xfId="12693" xr:uid="{00000000-0005-0000-0000-0000F4160000}"/>
    <cellStyle name="Normal 33 14" xfId="14375" xr:uid="{00000000-0005-0000-0000-0000F5160000}"/>
    <cellStyle name="Normal 33 15" xfId="17953" xr:uid="{00000000-0005-0000-0000-0000F6160000}"/>
    <cellStyle name="Normal 33 2" xfId="112" xr:uid="{00000000-0005-0000-0000-0000F7160000}"/>
    <cellStyle name="Normal 33 2 10" xfId="8365" xr:uid="{00000000-0005-0000-0000-0000F8160000}"/>
    <cellStyle name="Normal 33 2 11" xfId="12457" xr:uid="{00000000-0005-0000-0000-0000F9160000}"/>
    <cellStyle name="Normal 33 2 12" xfId="18021" xr:uid="{00000000-0005-0000-0000-0000FA160000}"/>
    <cellStyle name="Normal 33 2 2" xfId="386" xr:uid="{00000000-0005-0000-0000-0000FB160000}"/>
    <cellStyle name="Normal 33 2 2 10" xfId="16253" xr:uid="{00000000-0005-0000-0000-0000FC160000}"/>
    <cellStyle name="Normal 33 2 2 11" xfId="18157" xr:uid="{00000000-0005-0000-0000-0000FD160000}"/>
    <cellStyle name="Normal 33 2 2 2" xfId="735" xr:uid="{00000000-0005-0000-0000-0000FE160000}"/>
    <cellStyle name="Normal 33 2 2 2 2" xfId="1557" xr:uid="{00000000-0005-0000-0000-0000FF160000}"/>
    <cellStyle name="Normal 33 2 2 2 2 2" xfId="3462" xr:uid="{00000000-0005-0000-0000-000000170000}"/>
    <cellStyle name="Normal 33 2 2 2 2 2 2" xfId="11629" xr:uid="{00000000-0005-0000-0000-000001170000}"/>
    <cellStyle name="Normal 33 2 2 2 2 2_5h_Finance" xfId="5390" xr:uid="{00000000-0005-0000-0000-000002170000}"/>
    <cellStyle name="Normal 33 2 2 2 2 3" xfId="9725" xr:uid="{00000000-0005-0000-0000-000003170000}"/>
    <cellStyle name="Normal 33 2 2 2 2 4" xfId="13751" xr:uid="{00000000-0005-0000-0000-000004170000}"/>
    <cellStyle name="Normal 33 2 2 2 2 5" xfId="15590" xr:uid="{00000000-0005-0000-0000-000005170000}"/>
    <cellStyle name="Normal 33 2 2 2 2 6" xfId="17341" xr:uid="{00000000-0005-0000-0000-000006170000}"/>
    <cellStyle name="Normal 33 2 2 2 2 7" xfId="19245" xr:uid="{00000000-0005-0000-0000-000007170000}"/>
    <cellStyle name="Normal 33 2 2 2 2_5h_Finance" xfId="5389" xr:uid="{00000000-0005-0000-0000-000008170000}"/>
    <cellStyle name="Normal 33 2 2 2 3" xfId="2646" xr:uid="{00000000-0005-0000-0000-000009170000}"/>
    <cellStyle name="Normal 33 2 2 2 3 2" xfId="10813" xr:uid="{00000000-0005-0000-0000-00000A170000}"/>
    <cellStyle name="Normal 33 2 2 2 3_5h_Finance" xfId="5391" xr:uid="{00000000-0005-0000-0000-00000B170000}"/>
    <cellStyle name="Normal 33 2 2 2 4" xfId="8909" xr:uid="{00000000-0005-0000-0000-00000C170000}"/>
    <cellStyle name="Normal 33 2 2 2 5" xfId="12932" xr:uid="{00000000-0005-0000-0000-00000D170000}"/>
    <cellStyle name="Normal 33 2 2 2 6" xfId="14770" xr:uid="{00000000-0005-0000-0000-00000E170000}"/>
    <cellStyle name="Normal 33 2 2 2 7" xfId="16525" xr:uid="{00000000-0005-0000-0000-00000F170000}"/>
    <cellStyle name="Normal 33 2 2 2 8" xfId="18429" xr:uid="{00000000-0005-0000-0000-000010170000}"/>
    <cellStyle name="Normal 33 2 2 2_5h_Finance" xfId="5388" xr:uid="{00000000-0005-0000-0000-000011170000}"/>
    <cellStyle name="Normal 33 2 2 3" xfId="1007" xr:uid="{00000000-0005-0000-0000-000012170000}"/>
    <cellStyle name="Normal 33 2 2 3 2" xfId="1829" xr:uid="{00000000-0005-0000-0000-000013170000}"/>
    <cellStyle name="Normal 33 2 2 3 2 2" xfId="3734" xr:uid="{00000000-0005-0000-0000-000014170000}"/>
    <cellStyle name="Normal 33 2 2 3 2 2 2" xfId="11901" xr:uid="{00000000-0005-0000-0000-000015170000}"/>
    <cellStyle name="Normal 33 2 2 3 2 2_5h_Finance" xfId="5394" xr:uid="{00000000-0005-0000-0000-000016170000}"/>
    <cellStyle name="Normal 33 2 2 3 2 3" xfId="9997" xr:uid="{00000000-0005-0000-0000-000017170000}"/>
    <cellStyle name="Normal 33 2 2 3 2 4" xfId="14023" xr:uid="{00000000-0005-0000-0000-000018170000}"/>
    <cellStyle name="Normal 33 2 2 3 2 5" xfId="15862" xr:uid="{00000000-0005-0000-0000-000019170000}"/>
    <cellStyle name="Normal 33 2 2 3 2 6" xfId="17613" xr:uid="{00000000-0005-0000-0000-00001A170000}"/>
    <cellStyle name="Normal 33 2 2 3 2 7" xfId="19517" xr:uid="{00000000-0005-0000-0000-00001B170000}"/>
    <cellStyle name="Normal 33 2 2 3 2_5h_Finance" xfId="5393" xr:uid="{00000000-0005-0000-0000-00001C170000}"/>
    <cellStyle name="Normal 33 2 2 3 3" xfId="2918" xr:uid="{00000000-0005-0000-0000-00001D170000}"/>
    <cellStyle name="Normal 33 2 2 3 3 2" xfId="11085" xr:uid="{00000000-0005-0000-0000-00001E170000}"/>
    <cellStyle name="Normal 33 2 2 3 3_5h_Finance" xfId="5395" xr:uid="{00000000-0005-0000-0000-00001F170000}"/>
    <cellStyle name="Normal 33 2 2 3 4" xfId="9181" xr:uid="{00000000-0005-0000-0000-000020170000}"/>
    <cellStyle name="Normal 33 2 2 3 5" xfId="13204" xr:uid="{00000000-0005-0000-0000-000021170000}"/>
    <cellStyle name="Normal 33 2 2 3 6" xfId="15042" xr:uid="{00000000-0005-0000-0000-000022170000}"/>
    <cellStyle name="Normal 33 2 2 3 7" xfId="16797" xr:uid="{00000000-0005-0000-0000-000023170000}"/>
    <cellStyle name="Normal 33 2 2 3 8" xfId="18701" xr:uid="{00000000-0005-0000-0000-000024170000}"/>
    <cellStyle name="Normal 33 2 2 3_5h_Finance" xfId="5392" xr:uid="{00000000-0005-0000-0000-000025170000}"/>
    <cellStyle name="Normal 33 2 2 4" xfId="1279" xr:uid="{00000000-0005-0000-0000-000026170000}"/>
    <cellStyle name="Normal 33 2 2 4 2" xfId="3190" xr:uid="{00000000-0005-0000-0000-000027170000}"/>
    <cellStyle name="Normal 33 2 2 4 2 2" xfId="11357" xr:uid="{00000000-0005-0000-0000-000028170000}"/>
    <cellStyle name="Normal 33 2 2 4 2_5h_Finance" xfId="5397" xr:uid="{00000000-0005-0000-0000-000029170000}"/>
    <cellStyle name="Normal 33 2 2 4 3" xfId="9453" xr:uid="{00000000-0005-0000-0000-00002A170000}"/>
    <cellStyle name="Normal 33 2 2 4 4" xfId="13476" xr:uid="{00000000-0005-0000-0000-00002B170000}"/>
    <cellStyle name="Normal 33 2 2 4 5" xfId="15314" xr:uid="{00000000-0005-0000-0000-00002C170000}"/>
    <cellStyle name="Normal 33 2 2 4 6" xfId="17069" xr:uid="{00000000-0005-0000-0000-00002D170000}"/>
    <cellStyle name="Normal 33 2 2 4 7" xfId="18973" xr:uid="{00000000-0005-0000-0000-00002E170000}"/>
    <cellStyle name="Normal 33 2 2 4_5h_Finance" xfId="5396" xr:uid="{00000000-0005-0000-0000-00002F170000}"/>
    <cellStyle name="Normal 33 2 2 5" xfId="2102" xr:uid="{00000000-0005-0000-0000-000030170000}"/>
    <cellStyle name="Normal 33 2 2 5 2" xfId="4006" xr:uid="{00000000-0005-0000-0000-000031170000}"/>
    <cellStyle name="Normal 33 2 2 5 2 2" xfId="12173" xr:uid="{00000000-0005-0000-0000-000032170000}"/>
    <cellStyle name="Normal 33 2 2 5 2_5h_Finance" xfId="5399" xr:uid="{00000000-0005-0000-0000-000033170000}"/>
    <cellStyle name="Normal 33 2 2 5 3" xfId="10269" xr:uid="{00000000-0005-0000-0000-000034170000}"/>
    <cellStyle name="Normal 33 2 2 5 4" xfId="14295" xr:uid="{00000000-0005-0000-0000-000035170000}"/>
    <cellStyle name="Normal 33 2 2 5 5" xfId="16135" xr:uid="{00000000-0005-0000-0000-000036170000}"/>
    <cellStyle name="Normal 33 2 2 5 6" xfId="17885" xr:uid="{00000000-0005-0000-0000-000037170000}"/>
    <cellStyle name="Normal 33 2 2 5 7" xfId="19789" xr:uid="{00000000-0005-0000-0000-000038170000}"/>
    <cellStyle name="Normal 33 2 2 5_5h_Finance" xfId="5398" xr:uid="{00000000-0005-0000-0000-000039170000}"/>
    <cellStyle name="Normal 33 2 2 6" xfId="2374" xr:uid="{00000000-0005-0000-0000-00003A170000}"/>
    <cellStyle name="Normal 33 2 2 6 2" xfId="10541" xr:uid="{00000000-0005-0000-0000-00003B170000}"/>
    <cellStyle name="Normal 33 2 2 6_5h_Finance" xfId="5400" xr:uid="{00000000-0005-0000-0000-00003C170000}"/>
    <cellStyle name="Normal 33 2 2 7" xfId="8637" xr:uid="{00000000-0005-0000-0000-00003D170000}"/>
    <cellStyle name="Normal 33 2 2 8" xfId="12594" xr:uid="{00000000-0005-0000-0000-00003E170000}"/>
    <cellStyle name="Normal 33 2 2 9" xfId="14480" xr:uid="{00000000-0005-0000-0000-00003F170000}"/>
    <cellStyle name="Normal 33 2 2_5h_Finance" xfId="5387" xr:uid="{00000000-0005-0000-0000-000040170000}"/>
    <cellStyle name="Normal 33 2 3" xfId="599" xr:uid="{00000000-0005-0000-0000-000041170000}"/>
    <cellStyle name="Normal 33 2 3 2" xfId="1421" xr:uid="{00000000-0005-0000-0000-000042170000}"/>
    <cellStyle name="Normal 33 2 3 2 2" xfId="3326" xr:uid="{00000000-0005-0000-0000-000043170000}"/>
    <cellStyle name="Normal 33 2 3 2 2 2" xfId="11493" xr:uid="{00000000-0005-0000-0000-000044170000}"/>
    <cellStyle name="Normal 33 2 3 2 2_5h_Finance" xfId="5403" xr:uid="{00000000-0005-0000-0000-000045170000}"/>
    <cellStyle name="Normal 33 2 3 2 3" xfId="9589" xr:uid="{00000000-0005-0000-0000-000046170000}"/>
    <cellStyle name="Normal 33 2 3 2 4" xfId="13615" xr:uid="{00000000-0005-0000-0000-000047170000}"/>
    <cellStyle name="Normal 33 2 3 2 5" xfId="15454" xr:uid="{00000000-0005-0000-0000-000048170000}"/>
    <cellStyle name="Normal 33 2 3 2 6" xfId="17205" xr:uid="{00000000-0005-0000-0000-000049170000}"/>
    <cellStyle name="Normal 33 2 3 2 7" xfId="19109" xr:uid="{00000000-0005-0000-0000-00004A170000}"/>
    <cellStyle name="Normal 33 2 3 2_5h_Finance" xfId="5402" xr:uid="{00000000-0005-0000-0000-00004B170000}"/>
    <cellStyle name="Normal 33 2 3 3" xfId="2510" xr:uid="{00000000-0005-0000-0000-00004C170000}"/>
    <cellStyle name="Normal 33 2 3 3 2" xfId="10677" xr:uid="{00000000-0005-0000-0000-00004D170000}"/>
    <cellStyle name="Normal 33 2 3 3_5h_Finance" xfId="5404" xr:uid="{00000000-0005-0000-0000-00004E170000}"/>
    <cellStyle name="Normal 33 2 3 4" xfId="8773" xr:uid="{00000000-0005-0000-0000-00004F170000}"/>
    <cellStyle name="Normal 33 2 3 5" xfId="12796" xr:uid="{00000000-0005-0000-0000-000050170000}"/>
    <cellStyle name="Normal 33 2 3 6" xfId="14634" xr:uid="{00000000-0005-0000-0000-000051170000}"/>
    <cellStyle name="Normal 33 2 3 7" xfId="16389" xr:uid="{00000000-0005-0000-0000-000052170000}"/>
    <cellStyle name="Normal 33 2 3 8" xfId="18293" xr:uid="{00000000-0005-0000-0000-000053170000}"/>
    <cellStyle name="Normal 33 2 3_5h_Finance" xfId="5401" xr:uid="{00000000-0005-0000-0000-000054170000}"/>
    <cellStyle name="Normal 33 2 4" xfId="871" xr:uid="{00000000-0005-0000-0000-000055170000}"/>
    <cellStyle name="Normal 33 2 4 2" xfId="1693" xr:uid="{00000000-0005-0000-0000-000056170000}"/>
    <cellStyle name="Normal 33 2 4 2 2" xfId="3598" xr:uid="{00000000-0005-0000-0000-000057170000}"/>
    <cellStyle name="Normal 33 2 4 2 2 2" xfId="11765" xr:uid="{00000000-0005-0000-0000-000058170000}"/>
    <cellStyle name="Normal 33 2 4 2 2_5h_Finance" xfId="5407" xr:uid="{00000000-0005-0000-0000-000059170000}"/>
    <cellStyle name="Normal 33 2 4 2 3" xfId="9861" xr:uid="{00000000-0005-0000-0000-00005A170000}"/>
    <cellStyle name="Normal 33 2 4 2 4" xfId="13887" xr:uid="{00000000-0005-0000-0000-00005B170000}"/>
    <cellStyle name="Normal 33 2 4 2 5" xfId="15726" xr:uid="{00000000-0005-0000-0000-00005C170000}"/>
    <cellStyle name="Normal 33 2 4 2 6" xfId="17477" xr:uid="{00000000-0005-0000-0000-00005D170000}"/>
    <cellStyle name="Normal 33 2 4 2 7" xfId="19381" xr:uid="{00000000-0005-0000-0000-00005E170000}"/>
    <cellStyle name="Normal 33 2 4 2_5h_Finance" xfId="5406" xr:uid="{00000000-0005-0000-0000-00005F170000}"/>
    <cellStyle name="Normal 33 2 4 3" xfId="2782" xr:uid="{00000000-0005-0000-0000-000060170000}"/>
    <cellStyle name="Normal 33 2 4 3 2" xfId="10949" xr:uid="{00000000-0005-0000-0000-000061170000}"/>
    <cellStyle name="Normal 33 2 4 3_5h_Finance" xfId="5408" xr:uid="{00000000-0005-0000-0000-000062170000}"/>
    <cellStyle name="Normal 33 2 4 4" xfId="9045" xr:uid="{00000000-0005-0000-0000-000063170000}"/>
    <cellStyle name="Normal 33 2 4 5" xfId="13068" xr:uid="{00000000-0005-0000-0000-000064170000}"/>
    <cellStyle name="Normal 33 2 4 6" xfId="14906" xr:uid="{00000000-0005-0000-0000-000065170000}"/>
    <cellStyle name="Normal 33 2 4 7" xfId="16661" xr:uid="{00000000-0005-0000-0000-000066170000}"/>
    <cellStyle name="Normal 33 2 4 8" xfId="18565" xr:uid="{00000000-0005-0000-0000-000067170000}"/>
    <cellStyle name="Normal 33 2 4_5h_Finance" xfId="5405" xr:uid="{00000000-0005-0000-0000-000068170000}"/>
    <cellStyle name="Normal 33 2 5" xfId="1143" xr:uid="{00000000-0005-0000-0000-000069170000}"/>
    <cellStyle name="Normal 33 2 5 2" xfId="3054" xr:uid="{00000000-0005-0000-0000-00006A170000}"/>
    <cellStyle name="Normal 33 2 5 2 2" xfId="11221" xr:uid="{00000000-0005-0000-0000-00006B170000}"/>
    <cellStyle name="Normal 33 2 5 2_5h_Finance" xfId="5410" xr:uid="{00000000-0005-0000-0000-00006C170000}"/>
    <cellStyle name="Normal 33 2 5 3" xfId="9317" xr:uid="{00000000-0005-0000-0000-00006D170000}"/>
    <cellStyle name="Normal 33 2 5 4" xfId="13340" xr:uid="{00000000-0005-0000-0000-00006E170000}"/>
    <cellStyle name="Normal 33 2 5 5" xfId="15178" xr:uid="{00000000-0005-0000-0000-00006F170000}"/>
    <cellStyle name="Normal 33 2 5 6" xfId="16933" xr:uid="{00000000-0005-0000-0000-000070170000}"/>
    <cellStyle name="Normal 33 2 5 7" xfId="18837" xr:uid="{00000000-0005-0000-0000-000071170000}"/>
    <cellStyle name="Normal 33 2 5_5h_Finance" xfId="5409" xr:uid="{00000000-0005-0000-0000-000072170000}"/>
    <cellStyle name="Normal 33 2 6" xfId="1966" xr:uid="{00000000-0005-0000-0000-000073170000}"/>
    <cellStyle name="Normal 33 2 6 2" xfId="3870" xr:uid="{00000000-0005-0000-0000-000074170000}"/>
    <cellStyle name="Normal 33 2 6 2 2" xfId="12037" xr:uid="{00000000-0005-0000-0000-000075170000}"/>
    <cellStyle name="Normal 33 2 6 2_5h_Finance" xfId="5412" xr:uid="{00000000-0005-0000-0000-000076170000}"/>
    <cellStyle name="Normal 33 2 6 3" xfId="10133" xr:uid="{00000000-0005-0000-0000-000077170000}"/>
    <cellStyle name="Normal 33 2 6 4" xfId="14159" xr:uid="{00000000-0005-0000-0000-000078170000}"/>
    <cellStyle name="Normal 33 2 6 5" xfId="15999" xr:uid="{00000000-0005-0000-0000-000079170000}"/>
    <cellStyle name="Normal 33 2 6 6" xfId="17749" xr:uid="{00000000-0005-0000-0000-00007A170000}"/>
    <cellStyle name="Normal 33 2 6 7" xfId="19653" xr:uid="{00000000-0005-0000-0000-00007B170000}"/>
    <cellStyle name="Normal 33 2 6_5h_Finance" xfId="5411" xr:uid="{00000000-0005-0000-0000-00007C170000}"/>
    <cellStyle name="Normal 33 2 7" xfId="250" xr:uid="{00000000-0005-0000-0000-00007D170000}"/>
    <cellStyle name="Normal 33 2 7 2" xfId="8501" xr:uid="{00000000-0005-0000-0000-00007E170000}"/>
    <cellStyle name="Normal 33 2 7_5h_Finance" xfId="5413" xr:uid="{00000000-0005-0000-0000-00007F170000}"/>
    <cellStyle name="Normal 33 2 8" xfId="2238" xr:uid="{00000000-0005-0000-0000-000080170000}"/>
    <cellStyle name="Normal 33 2 8 2" xfId="10405" xr:uid="{00000000-0005-0000-0000-000081170000}"/>
    <cellStyle name="Normal 33 2 8_5h_Finance" xfId="5414" xr:uid="{00000000-0005-0000-0000-000082170000}"/>
    <cellStyle name="Normal 33 2 9" xfId="4142" xr:uid="{00000000-0005-0000-0000-000083170000}"/>
    <cellStyle name="Normal 33 2 9 2" xfId="12309" xr:uid="{00000000-0005-0000-0000-000084170000}"/>
    <cellStyle name="Normal 33 2 9_5h_Finance" xfId="5415" xr:uid="{00000000-0005-0000-0000-000085170000}"/>
    <cellStyle name="Normal 33 2_5h_Finance" xfId="5386" xr:uid="{00000000-0005-0000-0000-000086170000}"/>
    <cellStyle name="Normal 33 3" xfId="318" xr:uid="{00000000-0005-0000-0000-000087170000}"/>
    <cellStyle name="Normal 33 3 10" xfId="16185" xr:uid="{00000000-0005-0000-0000-000088170000}"/>
    <cellStyle name="Normal 33 3 11" xfId="18089" xr:uid="{00000000-0005-0000-0000-000089170000}"/>
    <cellStyle name="Normal 33 3 2" xfId="667" xr:uid="{00000000-0005-0000-0000-00008A170000}"/>
    <cellStyle name="Normal 33 3 2 2" xfId="1489" xr:uid="{00000000-0005-0000-0000-00008B170000}"/>
    <cellStyle name="Normal 33 3 2 2 2" xfId="3394" xr:uid="{00000000-0005-0000-0000-00008C170000}"/>
    <cellStyle name="Normal 33 3 2 2 2 2" xfId="11561" xr:uid="{00000000-0005-0000-0000-00008D170000}"/>
    <cellStyle name="Normal 33 3 2 2 2_5h_Finance" xfId="5419" xr:uid="{00000000-0005-0000-0000-00008E170000}"/>
    <cellStyle name="Normal 33 3 2 2 3" xfId="9657" xr:uid="{00000000-0005-0000-0000-00008F170000}"/>
    <cellStyle name="Normal 33 3 2 2 4" xfId="13683" xr:uid="{00000000-0005-0000-0000-000090170000}"/>
    <cellStyle name="Normal 33 3 2 2 5" xfId="15522" xr:uid="{00000000-0005-0000-0000-000091170000}"/>
    <cellStyle name="Normal 33 3 2 2 6" xfId="17273" xr:uid="{00000000-0005-0000-0000-000092170000}"/>
    <cellStyle name="Normal 33 3 2 2 7" xfId="19177" xr:uid="{00000000-0005-0000-0000-000093170000}"/>
    <cellStyle name="Normal 33 3 2 2_5h_Finance" xfId="5418" xr:uid="{00000000-0005-0000-0000-000094170000}"/>
    <cellStyle name="Normal 33 3 2 3" xfId="2578" xr:uid="{00000000-0005-0000-0000-000095170000}"/>
    <cellStyle name="Normal 33 3 2 3 2" xfId="10745" xr:uid="{00000000-0005-0000-0000-000096170000}"/>
    <cellStyle name="Normal 33 3 2 3_5h_Finance" xfId="5420" xr:uid="{00000000-0005-0000-0000-000097170000}"/>
    <cellStyle name="Normal 33 3 2 4" xfId="8841" xr:uid="{00000000-0005-0000-0000-000098170000}"/>
    <cellStyle name="Normal 33 3 2 5" xfId="12864" xr:uid="{00000000-0005-0000-0000-000099170000}"/>
    <cellStyle name="Normal 33 3 2 6" xfId="14702" xr:uid="{00000000-0005-0000-0000-00009A170000}"/>
    <cellStyle name="Normal 33 3 2 7" xfId="16457" xr:uid="{00000000-0005-0000-0000-00009B170000}"/>
    <cellStyle name="Normal 33 3 2 8" xfId="18361" xr:uid="{00000000-0005-0000-0000-00009C170000}"/>
    <cellStyle name="Normal 33 3 2_5h_Finance" xfId="5417" xr:uid="{00000000-0005-0000-0000-00009D170000}"/>
    <cellStyle name="Normal 33 3 3" xfId="939" xr:uid="{00000000-0005-0000-0000-00009E170000}"/>
    <cellStyle name="Normal 33 3 3 2" xfId="1761" xr:uid="{00000000-0005-0000-0000-00009F170000}"/>
    <cellStyle name="Normal 33 3 3 2 2" xfId="3666" xr:uid="{00000000-0005-0000-0000-0000A0170000}"/>
    <cellStyle name="Normal 33 3 3 2 2 2" xfId="11833" xr:uid="{00000000-0005-0000-0000-0000A1170000}"/>
    <cellStyle name="Normal 33 3 3 2 2_5h_Finance" xfId="5423" xr:uid="{00000000-0005-0000-0000-0000A2170000}"/>
    <cellStyle name="Normal 33 3 3 2 3" xfId="9929" xr:uid="{00000000-0005-0000-0000-0000A3170000}"/>
    <cellStyle name="Normal 33 3 3 2 4" xfId="13955" xr:uid="{00000000-0005-0000-0000-0000A4170000}"/>
    <cellStyle name="Normal 33 3 3 2 5" xfId="15794" xr:uid="{00000000-0005-0000-0000-0000A5170000}"/>
    <cellStyle name="Normal 33 3 3 2 6" xfId="17545" xr:uid="{00000000-0005-0000-0000-0000A6170000}"/>
    <cellStyle name="Normal 33 3 3 2 7" xfId="19449" xr:uid="{00000000-0005-0000-0000-0000A7170000}"/>
    <cellStyle name="Normal 33 3 3 2_5h_Finance" xfId="5422" xr:uid="{00000000-0005-0000-0000-0000A8170000}"/>
    <cellStyle name="Normal 33 3 3 3" xfId="2850" xr:uid="{00000000-0005-0000-0000-0000A9170000}"/>
    <cellStyle name="Normal 33 3 3 3 2" xfId="11017" xr:uid="{00000000-0005-0000-0000-0000AA170000}"/>
    <cellStyle name="Normal 33 3 3 3_5h_Finance" xfId="5424" xr:uid="{00000000-0005-0000-0000-0000AB170000}"/>
    <cellStyle name="Normal 33 3 3 4" xfId="9113" xr:uid="{00000000-0005-0000-0000-0000AC170000}"/>
    <cellStyle name="Normal 33 3 3 5" xfId="13136" xr:uid="{00000000-0005-0000-0000-0000AD170000}"/>
    <cellStyle name="Normal 33 3 3 6" xfId="14974" xr:uid="{00000000-0005-0000-0000-0000AE170000}"/>
    <cellStyle name="Normal 33 3 3 7" xfId="16729" xr:uid="{00000000-0005-0000-0000-0000AF170000}"/>
    <cellStyle name="Normal 33 3 3 8" xfId="18633" xr:uid="{00000000-0005-0000-0000-0000B0170000}"/>
    <cellStyle name="Normal 33 3 3_5h_Finance" xfId="5421" xr:uid="{00000000-0005-0000-0000-0000B1170000}"/>
    <cellStyle name="Normal 33 3 4" xfId="1211" xr:uid="{00000000-0005-0000-0000-0000B2170000}"/>
    <cellStyle name="Normal 33 3 4 2" xfId="3122" xr:uid="{00000000-0005-0000-0000-0000B3170000}"/>
    <cellStyle name="Normal 33 3 4 2 2" xfId="11289" xr:uid="{00000000-0005-0000-0000-0000B4170000}"/>
    <cellStyle name="Normal 33 3 4 2_5h_Finance" xfId="5426" xr:uid="{00000000-0005-0000-0000-0000B5170000}"/>
    <cellStyle name="Normal 33 3 4 3" xfId="9385" xr:uid="{00000000-0005-0000-0000-0000B6170000}"/>
    <cellStyle name="Normal 33 3 4 4" xfId="13408" xr:uid="{00000000-0005-0000-0000-0000B7170000}"/>
    <cellStyle name="Normal 33 3 4 5" xfId="15246" xr:uid="{00000000-0005-0000-0000-0000B8170000}"/>
    <cellStyle name="Normal 33 3 4 6" xfId="17001" xr:uid="{00000000-0005-0000-0000-0000B9170000}"/>
    <cellStyle name="Normal 33 3 4 7" xfId="18905" xr:uid="{00000000-0005-0000-0000-0000BA170000}"/>
    <cellStyle name="Normal 33 3 4_5h_Finance" xfId="5425" xr:uid="{00000000-0005-0000-0000-0000BB170000}"/>
    <cellStyle name="Normal 33 3 5" xfId="2034" xr:uid="{00000000-0005-0000-0000-0000BC170000}"/>
    <cellStyle name="Normal 33 3 5 2" xfId="3938" xr:uid="{00000000-0005-0000-0000-0000BD170000}"/>
    <cellStyle name="Normal 33 3 5 2 2" xfId="12105" xr:uid="{00000000-0005-0000-0000-0000BE170000}"/>
    <cellStyle name="Normal 33 3 5 2_5h_Finance" xfId="5428" xr:uid="{00000000-0005-0000-0000-0000BF170000}"/>
    <cellStyle name="Normal 33 3 5 3" xfId="10201" xr:uid="{00000000-0005-0000-0000-0000C0170000}"/>
    <cellStyle name="Normal 33 3 5 4" xfId="14227" xr:uid="{00000000-0005-0000-0000-0000C1170000}"/>
    <cellStyle name="Normal 33 3 5 5" xfId="16067" xr:uid="{00000000-0005-0000-0000-0000C2170000}"/>
    <cellStyle name="Normal 33 3 5 6" xfId="17817" xr:uid="{00000000-0005-0000-0000-0000C3170000}"/>
    <cellStyle name="Normal 33 3 5 7" xfId="19721" xr:uid="{00000000-0005-0000-0000-0000C4170000}"/>
    <cellStyle name="Normal 33 3 5_5h_Finance" xfId="5427" xr:uid="{00000000-0005-0000-0000-0000C5170000}"/>
    <cellStyle name="Normal 33 3 6" xfId="2306" xr:uid="{00000000-0005-0000-0000-0000C6170000}"/>
    <cellStyle name="Normal 33 3 6 2" xfId="10473" xr:uid="{00000000-0005-0000-0000-0000C7170000}"/>
    <cellStyle name="Normal 33 3 6_5h_Finance" xfId="5429" xr:uid="{00000000-0005-0000-0000-0000C8170000}"/>
    <cellStyle name="Normal 33 3 7" xfId="8569" xr:uid="{00000000-0005-0000-0000-0000C9170000}"/>
    <cellStyle name="Normal 33 3 8" xfId="12526" xr:uid="{00000000-0005-0000-0000-0000CA170000}"/>
    <cellStyle name="Normal 33 3 9" xfId="14412" xr:uid="{00000000-0005-0000-0000-0000CB170000}"/>
    <cellStyle name="Normal 33 3_5h_Finance" xfId="5416" xr:uid="{00000000-0005-0000-0000-0000CC170000}"/>
    <cellStyle name="Normal 33 4" xfId="531" xr:uid="{00000000-0005-0000-0000-0000CD170000}"/>
    <cellStyle name="Normal 33 4 2" xfId="1353" xr:uid="{00000000-0005-0000-0000-0000CE170000}"/>
    <cellStyle name="Normal 33 4 2 2" xfId="3258" xr:uid="{00000000-0005-0000-0000-0000CF170000}"/>
    <cellStyle name="Normal 33 4 2 2 2" xfId="11425" xr:uid="{00000000-0005-0000-0000-0000D0170000}"/>
    <cellStyle name="Normal 33 4 2 2_5h_Finance" xfId="5432" xr:uid="{00000000-0005-0000-0000-0000D1170000}"/>
    <cellStyle name="Normal 33 4 2 3" xfId="9521" xr:uid="{00000000-0005-0000-0000-0000D2170000}"/>
    <cellStyle name="Normal 33 4 2 4" xfId="13547" xr:uid="{00000000-0005-0000-0000-0000D3170000}"/>
    <cellStyle name="Normal 33 4 2 5" xfId="15386" xr:uid="{00000000-0005-0000-0000-0000D4170000}"/>
    <cellStyle name="Normal 33 4 2 6" xfId="17137" xr:uid="{00000000-0005-0000-0000-0000D5170000}"/>
    <cellStyle name="Normal 33 4 2 7" xfId="19041" xr:uid="{00000000-0005-0000-0000-0000D6170000}"/>
    <cellStyle name="Normal 33 4 2_5h_Finance" xfId="5431" xr:uid="{00000000-0005-0000-0000-0000D7170000}"/>
    <cellStyle name="Normal 33 4 3" xfId="2442" xr:uid="{00000000-0005-0000-0000-0000D8170000}"/>
    <cellStyle name="Normal 33 4 3 2" xfId="10609" xr:uid="{00000000-0005-0000-0000-0000D9170000}"/>
    <cellStyle name="Normal 33 4 3_5h_Finance" xfId="5433" xr:uid="{00000000-0005-0000-0000-0000DA170000}"/>
    <cellStyle name="Normal 33 4 4" xfId="8705" xr:uid="{00000000-0005-0000-0000-0000DB170000}"/>
    <cellStyle name="Normal 33 4 5" xfId="12728" xr:uid="{00000000-0005-0000-0000-0000DC170000}"/>
    <cellStyle name="Normal 33 4 6" xfId="14566" xr:uid="{00000000-0005-0000-0000-0000DD170000}"/>
    <cellStyle name="Normal 33 4 7" xfId="16321" xr:uid="{00000000-0005-0000-0000-0000DE170000}"/>
    <cellStyle name="Normal 33 4 8" xfId="18225" xr:uid="{00000000-0005-0000-0000-0000DF170000}"/>
    <cellStyle name="Normal 33 4_5h_Finance" xfId="5430" xr:uid="{00000000-0005-0000-0000-0000E0170000}"/>
    <cellStyle name="Normal 33 5" xfId="803" xr:uid="{00000000-0005-0000-0000-0000E1170000}"/>
    <cellStyle name="Normal 33 5 2" xfId="1625" xr:uid="{00000000-0005-0000-0000-0000E2170000}"/>
    <cellStyle name="Normal 33 5 2 2" xfId="3530" xr:uid="{00000000-0005-0000-0000-0000E3170000}"/>
    <cellStyle name="Normal 33 5 2 2 2" xfId="11697" xr:uid="{00000000-0005-0000-0000-0000E4170000}"/>
    <cellStyle name="Normal 33 5 2 2_5h_Finance" xfId="5436" xr:uid="{00000000-0005-0000-0000-0000E5170000}"/>
    <cellStyle name="Normal 33 5 2 3" xfId="9793" xr:uid="{00000000-0005-0000-0000-0000E6170000}"/>
    <cellStyle name="Normal 33 5 2 4" xfId="13819" xr:uid="{00000000-0005-0000-0000-0000E7170000}"/>
    <cellStyle name="Normal 33 5 2 5" xfId="15658" xr:uid="{00000000-0005-0000-0000-0000E8170000}"/>
    <cellStyle name="Normal 33 5 2 6" xfId="17409" xr:uid="{00000000-0005-0000-0000-0000E9170000}"/>
    <cellStyle name="Normal 33 5 2 7" xfId="19313" xr:uid="{00000000-0005-0000-0000-0000EA170000}"/>
    <cellStyle name="Normal 33 5 2_5h_Finance" xfId="5435" xr:uid="{00000000-0005-0000-0000-0000EB170000}"/>
    <cellStyle name="Normal 33 5 3" xfId="2714" xr:uid="{00000000-0005-0000-0000-0000EC170000}"/>
    <cellStyle name="Normal 33 5 3 2" xfId="10881" xr:uid="{00000000-0005-0000-0000-0000ED170000}"/>
    <cellStyle name="Normal 33 5 3_5h_Finance" xfId="5437" xr:uid="{00000000-0005-0000-0000-0000EE170000}"/>
    <cellStyle name="Normal 33 5 4" xfId="8977" xr:uid="{00000000-0005-0000-0000-0000EF170000}"/>
    <cellStyle name="Normal 33 5 5" xfId="13000" xr:uid="{00000000-0005-0000-0000-0000F0170000}"/>
    <cellStyle name="Normal 33 5 6" xfId="14838" xr:uid="{00000000-0005-0000-0000-0000F1170000}"/>
    <cellStyle name="Normal 33 5 7" xfId="16593" xr:uid="{00000000-0005-0000-0000-0000F2170000}"/>
    <cellStyle name="Normal 33 5 8" xfId="18497" xr:uid="{00000000-0005-0000-0000-0000F3170000}"/>
    <cellStyle name="Normal 33 5_5h_Finance" xfId="5434" xr:uid="{00000000-0005-0000-0000-0000F4170000}"/>
    <cellStyle name="Normal 33 6" xfId="1075" xr:uid="{00000000-0005-0000-0000-0000F5170000}"/>
    <cellStyle name="Normal 33 6 2" xfId="2986" xr:uid="{00000000-0005-0000-0000-0000F6170000}"/>
    <cellStyle name="Normal 33 6 2 2" xfId="11153" xr:uid="{00000000-0005-0000-0000-0000F7170000}"/>
    <cellStyle name="Normal 33 6 2_5h_Finance" xfId="5439" xr:uid="{00000000-0005-0000-0000-0000F8170000}"/>
    <cellStyle name="Normal 33 6 3" xfId="9249" xr:uid="{00000000-0005-0000-0000-0000F9170000}"/>
    <cellStyle name="Normal 33 6 4" xfId="13272" xr:uid="{00000000-0005-0000-0000-0000FA170000}"/>
    <cellStyle name="Normal 33 6 5" xfId="15110" xr:uid="{00000000-0005-0000-0000-0000FB170000}"/>
    <cellStyle name="Normal 33 6 6" xfId="16865" xr:uid="{00000000-0005-0000-0000-0000FC170000}"/>
    <cellStyle name="Normal 33 6 7" xfId="18769" xr:uid="{00000000-0005-0000-0000-0000FD170000}"/>
    <cellStyle name="Normal 33 6_5h_Finance" xfId="5438" xr:uid="{00000000-0005-0000-0000-0000FE170000}"/>
    <cellStyle name="Normal 33 7" xfId="1898" xr:uid="{00000000-0005-0000-0000-0000FF170000}"/>
    <cellStyle name="Normal 33 7 2" xfId="3802" xr:uid="{00000000-0005-0000-0000-000000180000}"/>
    <cellStyle name="Normal 33 7 2 2" xfId="11969" xr:uid="{00000000-0005-0000-0000-000001180000}"/>
    <cellStyle name="Normal 33 7 2_5h_Finance" xfId="5441" xr:uid="{00000000-0005-0000-0000-000002180000}"/>
    <cellStyle name="Normal 33 7 3" xfId="10065" xr:uid="{00000000-0005-0000-0000-000003180000}"/>
    <cellStyle name="Normal 33 7 4" xfId="14091" xr:uid="{00000000-0005-0000-0000-000004180000}"/>
    <cellStyle name="Normal 33 7 5" xfId="15931" xr:uid="{00000000-0005-0000-0000-000005180000}"/>
    <cellStyle name="Normal 33 7 6" xfId="17681" xr:uid="{00000000-0005-0000-0000-000006180000}"/>
    <cellStyle name="Normal 33 7 7" xfId="19585" xr:uid="{00000000-0005-0000-0000-000007180000}"/>
    <cellStyle name="Normal 33 7_5h_Finance" xfId="5440" xr:uid="{00000000-0005-0000-0000-000008180000}"/>
    <cellStyle name="Normal 33 8" xfId="182" xr:uid="{00000000-0005-0000-0000-000009180000}"/>
    <cellStyle name="Normal 33 8 2" xfId="8433" xr:uid="{00000000-0005-0000-0000-00000A180000}"/>
    <cellStyle name="Normal 33 8_5h_Finance" xfId="5442" xr:uid="{00000000-0005-0000-0000-00000B180000}"/>
    <cellStyle name="Normal 33 9" xfId="2170" xr:uid="{00000000-0005-0000-0000-00000C180000}"/>
    <cellStyle name="Normal 33 9 2" xfId="10337" xr:uid="{00000000-0005-0000-0000-00000D180000}"/>
    <cellStyle name="Normal 33 9_5h_Finance" xfId="5443" xr:uid="{00000000-0005-0000-0000-00000E180000}"/>
    <cellStyle name="Normal 33_5h_Finance" xfId="5384" xr:uid="{00000000-0005-0000-0000-00000F180000}"/>
    <cellStyle name="Normal 34" xfId="44" xr:uid="{00000000-0005-0000-0000-000010180000}"/>
    <cellStyle name="Normal 34 10" xfId="4075" xr:uid="{00000000-0005-0000-0000-000011180000}"/>
    <cellStyle name="Normal 34 10 2" xfId="12242" xr:uid="{00000000-0005-0000-0000-000012180000}"/>
    <cellStyle name="Normal 34 10_5h_Finance" xfId="5445" xr:uid="{00000000-0005-0000-0000-000013180000}"/>
    <cellStyle name="Normal 34 11" xfId="8298" xr:uid="{00000000-0005-0000-0000-000014180000}"/>
    <cellStyle name="Normal 34 12" xfId="12390" xr:uid="{00000000-0005-0000-0000-000015180000}"/>
    <cellStyle name="Normal 34 13" xfId="12692" xr:uid="{00000000-0005-0000-0000-000016180000}"/>
    <cellStyle name="Normal 34 14" xfId="14374" xr:uid="{00000000-0005-0000-0000-000017180000}"/>
    <cellStyle name="Normal 34 15" xfId="17954" xr:uid="{00000000-0005-0000-0000-000018180000}"/>
    <cellStyle name="Normal 34 2" xfId="113" xr:uid="{00000000-0005-0000-0000-000019180000}"/>
    <cellStyle name="Normal 34 2 10" xfId="8366" xr:uid="{00000000-0005-0000-0000-00001A180000}"/>
    <cellStyle name="Normal 34 2 11" xfId="12458" xr:uid="{00000000-0005-0000-0000-00001B180000}"/>
    <cellStyle name="Normal 34 2 12" xfId="18022" xr:uid="{00000000-0005-0000-0000-00001C180000}"/>
    <cellStyle name="Normal 34 2 2" xfId="387" xr:uid="{00000000-0005-0000-0000-00001D180000}"/>
    <cellStyle name="Normal 34 2 2 10" xfId="16254" xr:uid="{00000000-0005-0000-0000-00001E180000}"/>
    <cellStyle name="Normal 34 2 2 11" xfId="18158" xr:uid="{00000000-0005-0000-0000-00001F180000}"/>
    <cellStyle name="Normal 34 2 2 2" xfId="736" xr:uid="{00000000-0005-0000-0000-000020180000}"/>
    <cellStyle name="Normal 34 2 2 2 2" xfId="1558" xr:uid="{00000000-0005-0000-0000-000021180000}"/>
    <cellStyle name="Normal 34 2 2 2 2 2" xfId="3463" xr:uid="{00000000-0005-0000-0000-000022180000}"/>
    <cellStyle name="Normal 34 2 2 2 2 2 2" xfId="11630" xr:uid="{00000000-0005-0000-0000-000023180000}"/>
    <cellStyle name="Normal 34 2 2 2 2 2_5h_Finance" xfId="5450" xr:uid="{00000000-0005-0000-0000-000024180000}"/>
    <cellStyle name="Normal 34 2 2 2 2 3" xfId="9726" xr:uid="{00000000-0005-0000-0000-000025180000}"/>
    <cellStyle name="Normal 34 2 2 2 2 4" xfId="13752" xr:uid="{00000000-0005-0000-0000-000026180000}"/>
    <cellStyle name="Normal 34 2 2 2 2 5" xfId="15591" xr:uid="{00000000-0005-0000-0000-000027180000}"/>
    <cellStyle name="Normal 34 2 2 2 2 6" xfId="17342" xr:uid="{00000000-0005-0000-0000-000028180000}"/>
    <cellStyle name="Normal 34 2 2 2 2 7" xfId="19246" xr:uid="{00000000-0005-0000-0000-000029180000}"/>
    <cellStyle name="Normal 34 2 2 2 2_5h_Finance" xfId="5449" xr:uid="{00000000-0005-0000-0000-00002A180000}"/>
    <cellStyle name="Normal 34 2 2 2 3" xfId="2647" xr:uid="{00000000-0005-0000-0000-00002B180000}"/>
    <cellStyle name="Normal 34 2 2 2 3 2" xfId="10814" xr:uid="{00000000-0005-0000-0000-00002C180000}"/>
    <cellStyle name="Normal 34 2 2 2 3_5h_Finance" xfId="5451" xr:uid="{00000000-0005-0000-0000-00002D180000}"/>
    <cellStyle name="Normal 34 2 2 2 4" xfId="8910" xr:uid="{00000000-0005-0000-0000-00002E180000}"/>
    <cellStyle name="Normal 34 2 2 2 5" xfId="12933" xr:uid="{00000000-0005-0000-0000-00002F180000}"/>
    <cellStyle name="Normal 34 2 2 2 6" xfId="14771" xr:uid="{00000000-0005-0000-0000-000030180000}"/>
    <cellStyle name="Normal 34 2 2 2 7" xfId="16526" xr:uid="{00000000-0005-0000-0000-000031180000}"/>
    <cellStyle name="Normal 34 2 2 2 8" xfId="18430" xr:uid="{00000000-0005-0000-0000-000032180000}"/>
    <cellStyle name="Normal 34 2 2 2_5h_Finance" xfId="5448" xr:uid="{00000000-0005-0000-0000-000033180000}"/>
    <cellStyle name="Normal 34 2 2 3" xfId="1008" xr:uid="{00000000-0005-0000-0000-000034180000}"/>
    <cellStyle name="Normal 34 2 2 3 2" xfId="1830" xr:uid="{00000000-0005-0000-0000-000035180000}"/>
    <cellStyle name="Normal 34 2 2 3 2 2" xfId="3735" xr:uid="{00000000-0005-0000-0000-000036180000}"/>
    <cellStyle name="Normal 34 2 2 3 2 2 2" xfId="11902" xr:uid="{00000000-0005-0000-0000-000037180000}"/>
    <cellStyle name="Normal 34 2 2 3 2 2_5h_Finance" xfId="5454" xr:uid="{00000000-0005-0000-0000-000038180000}"/>
    <cellStyle name="Normal 34 2 2 3 2 3" xfId="9998" xr:uid="{00000000-0005-0000-0000-000039180000}"/>
    <cellStyle name="Normal 34 2 2 3 2 4" xfId="14024" xr:uid="{00000000-0005-0000-0000-00003A180000}"/>
    <cellStyle name="Normal 34 2 2 3 2 5" xfId="15863" xr:uid="{00000000-0005-0000-0000-00003B180000}"/>
    <cellStyle name="Normal 34 2 2 3 2 6" xfId="17614" xr:uid="{00000000-0005-0000-0000-00003C180000}"/>
    <cellStyle name="Normal 34 2 2 3 2 7" xfId="19518" xr:uid="{00000000-0005-0000-0000-00003D180000}"/>
    <cellStyle name="Normal 34 2 2 3 2_5h_Finance" xfId="5453" xr:uid="{00000000-0005-0000-0000-00003E180000}"/>
    <cellStyle name="Normal 34 2 2 3 3" xfId="2919" xr:uid="{00000000-0005-0000-0000-00003F180000}"/>
    <cellStyle name="Normal 34 2 2 3 3 2" xfId="11086" xr:uid="{00000000-0005-0000-0000-000040180000}"/>
    <cellStyle name="Normal 34 2 2 3 3_5h_Finance" xfId="5455" xr:uid="{00000000-0005-0000-0000-000041180000}"/>
    <cellStyle name="Normal 34 2 2 3 4" xfId="9182" xr:uid="{00000000-0005-0000-0000-000042180000}"/>
    <cellStyle name="Normal 34 2 2 3 5" xfId="13205" xr:uid="{00000000-0005-0000-0000-000043180000}"/>
    <cellStyle name="Normal 34 2 2 3 6" xfId="15043" xr:uid="{00000000-0005-0000-0000-000044180000}"/>
    <cellStyle name="Normal 34 2 2 3 7" xfId="16798" xr:uid="{00000000-0005-0000-0000-000045180000}"/>
    <cellStyle name="Normal 34 2 2 3 8" xfId="18702" xr:uid="{00000000-0005-0000-0000-000046180000}"/>
    <cellStyle name="Normal 34 2 2 3_5h_Finance" xfId="5452" xr:uid="{00000000-0005-0000-0000-000047180000}"/>
    <cellStyle name="Normal 34 2 2 4" xfId="1280" xr:uid="{00000000-0005-0000-0000-000048180000}"/>
    <cellStyle name="Normal 34 2 2 4 2" xfId="3191" xr:uid="{00000000-0005-0000-0000-000049180000}"/>
    <cellStyle name="Normal 34 2 2 4 2 2" xfId="11358" xr:uid="{00000000-0005-0000-0000-00004A180000}"/>
    <cellStyle name="Normal 34 2 2 4 2_5h_Finance" xfId="5457" xr:uid="{00000000-0005-0000-0000-00004B180000}"/>
    <cellStyle name="Normal 34 2 2 4 3" xfId="9454" xr:uid="{00000000-0005-0000-0000-00004C180000}"/>
    <cellStyle name="Normal 34 2 2 4 4" xfId="13477" xr:uid="{00000000-0005-0000-0000-00004D180000}"/>
    <cellStyle name="Normal 34 2 2 4 5" xfId="15315" xr:uid="{00000000-0005-0000-0000-00004E180000}"/>
    <cellStyle name="Normal 34 2 2 4 6" xfId="17070" xr:uid="{00000000-0005-0000-0000-00004F180000}"/>
    <cellStyle name="Normal 34 2 2 4 7" xfId="18974" xr:uid="{00000000-0005-0000-0000-000050180000}"/>
    <cellStyle name="Normal 34 2 2 4_5h_Finance" xfId="5456" xr:uid="{00000000-0005-0000-0000-000051180000}"/>
    <cellStyle name="Normal 34 2 2 5" xfId="2103" xr:uid="{00000000-0005-0000-0000-000052180000}"/>
    <cellStyle name="Normal 34 2 2 5 2" xfId="4007" xr:uid="{00000000-0005-0000-0000-000053180000}"/>
    <cellStyle name="Normal 34 2 2 5 2 2" xfId="12174" xr:uid="{00000000-0005-0000-0000-000054180000}"/>
    <cellStyle name="Normal 34 2 2 5 2_5h_Finance" xfId="5459" xr:uid="{00000000-0005-0000-0000-000055180000}"/>
    <cellStyle name="Normal 34 2 2 5 3" xfId="10270" xr:uid="{00000000-0005-0000-0000-000056180000}"/>
    <cellStyle name="Normal 34 2 2 5 4" xfId="14296" xr:uid="{00000000-0005-0000-0000-000057180000}"/>
    <cellStyle name="Normal 34 2 2 5 5" xfId="16136" xr:uid="{00000000-0005-0000-0000-000058180000}"/>
    <cellStyle name="Normal 34 2 2 5 6" xfId="17886" xr:uid="{00000000-0005-0000-0000-000059180000}"/>
    <cellStyle name="Normal 34 2 2 5 7" xfId="19790" xr:uid="{00000000-0005-0000-0000-00005A180000}"/>
    <cellStyle name="Normal 34 2 2 5_5h_Finance" xfId="5458" xr:uid="{00000000-0005-0000-0000-00005B180000}"/>
    <cellStyle name="Normal 34 2 2 6" xfId="2375" xr:uid="{00000000-0005-0000-0000-00005C180000}"/>
    <cellStyle name="Normal 34 2 2 6 2" xfId="10542" xr:uid="{00000000-0005-0000-0000-00005D180000}"/>
    <cellStyle name="Normal 34 2 2 6_5h_Finance" xfId="5460" xr:uid="{00000000-0005-0000-0000-00005E180000}"/>
    <cellStyle name="Normal 34 2 2 7" xfId="8638" xr:uid="{00000000-0005-0000-0000-00005F180000}"/>
    <cellStyle name="Normal 34 2 2 8" xfId="12595" xr:uid="{00000000-0005-0000-0000-000060180000}"/>
    <cellStyle name="Normal 34 2 2 9" xfId="14481" xr:uid="{00000000-0005-0000-0000-000061180000}"/>
    <cellStyle name="Normal 34 2 2_5h_Finance" xfId="5447" xr:uid="{00000000-0005-0000-0000-000062180000}"/>
    <cellStyle name="Normal 34 2 3" xfId="600" xr:uid="{00000000-0005-0000-0000-000063180000}"/>
    <cellStyle name="Normal 34 2 3 2" xfId="1422" xr:uid="{00000000-0005-0000-0000-000064180000}"/>
    <cellStyle name="Normal 34 2 3 2 2" xfId="3327" xr:uid="{00000000-0005-0000-0000-000065180000}"/>
    <cellStyle name="Normal 34 2 3 2 2 2" xfId="11494" xr:uid="{00000000-0005-0000-0000-000066180000}"/>
    <cellStyle name="Normal 34 2 3 2 2_5h_Finance" xfId="5463" xr:uid="{00000000-0005-0000-0000-000067180000}"/>
    <cellStyle name="Normal 34 2 3 2 3" xfId="9590" xr:uid="{00000000-0005-0000-0000-000068180000}"/>
    <cellStyle name="Normal 34 2 3 2 4" xfId="13616" xr:uid="{00000000-0005-0000-0000-000069180000}"/>
    <cellStyle name="Normal 34 2 3 2 5" xfId="15455" xr:uid="{00000000-0005-0000-0000-00006A180000}"/>
    <cellStyle name="Normal 34 2 3 2 6" xfId="17206" xr:uid="{00000000-0005-0000-0000-00006B180000}"/>
    <cellStyle name="Normal 34 2 3 2 7" xfId="19110" xr:uid="{00000000-0005-0000-0000-00006C180000}"/>
    <cellStyle name="Normal 34 2 3 2_5h_Finance" xfId="5462" xr:uid="{00000000-0005-0000-0000-00006D180000}"/>
    <cellStyle name="Normal 34 2 3 3" xfId="2511" xr:uid="{00000000-0005-0000-0000-00006E180000}"/>
    <cellStyle name="Normal 34 2 3 3 2" xfId="10678" xr:uid="{00000000-0005-0000-0000-00006F180000}"/>
    <cellStyle name="Normal 34 2 3 3_5h_Finance" xfId="5464" xr:uid="{00000000-0005-0000-0000-000070180000}"/>
    <cellStyle name="Normal 34 2 3 4" xfId="8774" xr:uid="{00000000-0005-0000-0000-000071180000}"/>
    <cellStyle name="Normal 34 2 3 5" xfId="12797" xr:uid="{00000000-0005-0000-0000-000072180000}"/>
    <cellStyle name="Normal 34 2 3 6" xfId="14635" xr:uid="{00000000-0005-0000-0000-000073180000}"/>
    <cellStyle name="Normal 34 2 3 7" xfId="16390" xr:uid="{00000000-0005-0000-0000-000074180000}"/>
    <cellStyle name="Normal 34 2 3 8" xfId="18294" xr:uid="{00000000-0005-0000-0000-000075180000}"/>
    <cellStyle name="Normal 34 2 3_5h_Finance" xfId="5461" xr:uid="{00000000-0005-0000-0000-000076180000}"/>
    <cellStyle name="Normal 34 2 4" xfId="872" xr:uid="{00000000-0005-0000-0000-000077180000}"/>
    <cellStyle name="Normal 34 2 4 2" xfId="1694" xr:uid="{00000000-0005-0000-0000-000078180000}"/>
    <cellStyle name="Normal 34 2 4 2 2" xfId="3599" xr:uid="{00000000-0005-0000-0000-000079180000}"/>
    <cellStyle name="Normal 34 2 4 2 2 2" xfId="11766" xr:uid="{00000000-0005-0000-0000-00007A180000}"/>
    <cellStyle name="Normal 34 2 4 2 2_5h_Finance" xfId="5467" xr:uid="{00000000-0005-0000-0000-00007B180000}"/>
    <cellStyle name="Normal 34 2 4 2 3" xfId="9862" xr:uid="{00000000-0005-0000-0000-00007C180000}"/>
    <cellStyle name="Normal 34 2 4 2 4" xfId="13888" xr:uid="{00000000-0005-0000-0000-00007D180000}"/>
    <cellStyle name="Normal 34 2 4 2 5" xfId="15727" xr:uid="{00000000-0005-0000-0000-00007E180000}"/>
    <cellStyle name="Normal 34 2 4 2 6" xfId="17478" xr:uid="{00000000-0005-0000-0000-00007F180000}"/>
    <cellStyle name="Normal 34 2 4 2 7" xfId="19382" xr:uid="{00000000-0005-0000-0000-000080180000}"/>
    <cellStyle name="Normal 34 2 4 2_5h_Finance" xfId="5466" xr:uid="{00000000-0005-0000-0000-000081180000}"/>
    <cellStyle name="Normal 34 2 4 3" xfId="2783" xr:uid="{00000000-0005-0000-0000-000082180000}"/>
    <cellStyle name="Normal 34 2 4 3 2" xfId="10950" xr:uid="{00000000-0005-0000-0000-000083180000}"/>
    <cellStyle name="Normal 34 2 4 3_5h_Finance" xfId="5468" xr:uid="{00000000-0005-0000-0000-000084180000}"/>
    <cellStyle name="Normal 34 2 4 4" xfId="9046" xr:uid="{00000000-0005-0000-0000-000085180000}"/>
    <cellStyle name="Normal 34 2 4 5" xfId="13069" xr:uid="{00000000-0005-0000-0000-000086180000}"/>
    <cellStyle name="Normal 34 2 4 6" xfId="14907" xr:uid="{00000000-0005-0000-0000-000087180000}"/>
    <cellStyle name="Normal 34 2 4 7" xfId="16662" xr:uid="{00000000-0005-0000-0000-000088180000}"/>
    <cellStyle name="Normal 34 2 4 8" xfId="18566" xr:uid="{00000000-0005-0000-0000-000089180000}"/>
    <cellStyle name="Normal 34 2 4_5h_Finance" xfId="5465" xr:uid="{00000000-0005-0000-0000-00008A180000}"/>
    <cellStyle name="Normal 34 2 5" xfId="1144" xr:uid="{00000000-0005-0000-0000-00008B180000}"/>
    <cellStyle name="Normal 34 2 5 2" xfId="3055" xr:uid="{00000000-0005-0000-0000-00008C180000}"/>
    <cellStyle name="Normal 34 2 5 2 2" xfId="11222" xr:uid="{00000000-0005-0000-0000-00008D180000}"/>
    <cellStyle name="Normal 34 2 5 2_5h_Finance" xfId="5470" xr:uid="{00000000-0005-0000-0000-00008E180000}"/>
    <cellStyle name="Normal 34 2 5 3" xfId="9318" xr:uid="{00000000-0005-0000-0000-00008F180000}"/>
    <cellStyle name="Normal 34 2 5 4" xfId="13341" xr:uid="{00000000-0005-0000-0000-000090180000}"/>
    <cellStyle name="Normal 34 2 5 5" xfId="15179" xr:uid="{00000000-0005-0000-0000-000091180000}"/>
    <cellStyle name="Normal 34 2 5 6" xfId="16934" xr:uid="{00000000-0005-0000-0000-000092180000}"/>
    <cellStyle name="Normal 34 2 5 7" xfId="18838" xr:uid="{00000000-0005-0000-0000-000093180000}"/>
    <cellStyle name="Normal 34 2 5_5h_Finance" xfId="5469" xr:uid="{00000000-0005-0000-0000-000094180000}"/>
    <cellStyle name="Normal 34 2 6" xfId="1967" xr:uid="{00000000-0005-0000-0000-000095180000}"/>
    <cellStyle name="Normal 34 2 6 2" xfId="3871" xr:uid="{00000000-0005-0000-0000-000096180000}"/>
    <cellStyle name="Normal 34 2 6 2 2" xfId="12038" xr:uid="{00000000-0005-0000-0000-000097180000}"/>
    <cellStyle name="Normal 34 2 6 2_5h_Finance" xfId="5472" xr:uid="{00000000-0005-0000-0000-000098180000}"/>
    <cellStyle name="Normal 34 2 6 3" xfId="10134" xr:uid="{00000000-0005-0000-0000-000099180000}"/>
    <cellStyle name="Normal 34 2 6 4" xfId="14160" xr:uid="{00000000-0005-0000-0000-00009A180000}"/>
    <cellStyle name="Normal 34 2 6 5" xfId="16000" xr:uid="{00000000-0005-0000-0000-00009B180000}"/>
    <cellStyle name="Normal 34 2 6 6" xfId="17750" xr:uid="{00000000-0005-0000-0000-00009C180000}"/>
    <cellStyle name="Normal 34 2 6 7" xfId="19654" xr:uid="{00000000-0005-0000-0000-00009D180000}"/>
    <cellStyle name="Normal 34 2 6_5h_Finance" xfId="5471" xr:uid="{00000000-0005-0000-0000-00009E180000}"/>
    <cellStyle name="Normal 34 2 7" xfId="251" xr:uid="{00000000-0005-0000-0000-00009F180000}"/>
    <cellStyle name="Normal 34 2 7 2" xfId="8502" xr:uid="{00000000-0005-0000-0000-0000A0180000}"/>
    <cellStyle name="Normal 34 2 7_5h_Finance" xfId="5473" xr:uid="{00000000-0005-0000-0000-0000A1180000}"/>
    <cellStyle name="Normal 34 2 8" xfId="2239" xr:uid="{00000000-0005-0000-0000-0000A2180000}"/>
    <cellStyle name="Normal 34 2 8 2" xfId="10406" xr:uid="{00000000-0005-0000-0000-0000A3180000}"/>
    <cellStyle name="Normal 34 2 8_5h_Finance" xfId="5474" xr:uid="{00000000-0005-0000-0000-0000A4180000}"/>
    <cellStyle name="Normal 34 2 9" xfId="4143" xr:uid="{00000000-0005-0000-0000-0000A5180000}"/>
    <cellStyle name="Normal 34 2 9 2" xfId="12310" xr:uid="{00000000-0005-0000-0000-0000A6180000}"/>
    <cellStyle name="Normal 34 2 9_5h_Finance" xfId="5475" xr:uid="{00000000-0005-0000-0000-0000A7180000}"/>
    <cellStyle name="Normal 34 2_5h_Finance" xfId="5446" xr:uid="{00000000-0005-0000-0000-0000A8180000}"/>
    <cellStyle name="Normal 34 3" xfId="319" xr:uid="{00000000-0005-0000-0000-0000A9180000}"/>
    <cellStyle name="Normal 34 3 10" xfId="16186" xr:uid="{00000000-0005-0000-0000-0000AA180000}"/>
    <cellStyle name="Normal 34 3 11" xfId="18090" xr:uid="{00000000-0005-0000-0000-0000AB180000}"/>
    <cellStyle name="Normal 34 3 2" xfId="668" xr:uid="{00000000-0005-0000-0000-0000AC180000}"/>
    <cellStyle name="Normal 34 3 2 2" xfId="1490" xr:uid="{00000000-0005-0000-0000-0000AD180000}"/>
    <cellStyle name="Normal 34 3 2 2 2" xfId="3395" xr:uid="{00000000-0005-0000-0000-0000AE180000}"/>
    <cellStyle name="Normal 34 3 2 2 2 2" xfId="11562" xr:uid="{00000000-0005-0000-0000-0000AF180000}"/>
    <cellStyle name="Normal 34 3 2 2 2_5h_Finance" xfId="5479" xr:uid="{00000000-0005-0000-0000-0000B0180000}"/>
    <cellStyle name="Normal 34 3 2 2 3" xfId="9658" xr:uid="{00000000-0005-0000-0000-0000B1180000}"/>
    <cellStyle name="Normal 34 3 2 2 4" xfId="13684" xr:uid="{00000000-0005-0000-0000-0000B2180000}"/>
    <cellStyle name="Normal 34 3 2 2 5" xfId="15523" xr:uid="{00000000-0005-0000-0000-0000B3180000}"/>
    <cellStyle name="Normal 34 3 2 2 6" xfId="17274" xr:uid="{00000000-0005-0000-0000-0000B4180000}"/>
    <cellStyle name="Normal 34 3 2 2 7" xfId="19178" xr:uid="{00000000-0005-0000-0000-0000B5180000}"/>
    <cellStyle name="Normal 34 3 2 2_5h_Finance" xfId="5478" xr:uid="{00000000-0005-0000-0000-0000B6180000}"/>
    <cellStyle name="Normal 34 3 2 3" xfId="2579" xr:uid="{00000000-0005-0000-0000-0000B7180000}"/>
    <cellStyle name="Normal 34 3 2 3 2" xfId="10746" xr:uid="{00000000-0005-0000-0000-0000B8180000}"/>
    <cellStyle name="Normal 34 3 2 3_5h_Finance" xfId="5480" xr:uid="{00000000-0005-0000-0000-0000B9180000}"/>
    <cellStyle name="Normal 34 3 2 4" xfId="8842" xr:uid="{00000000-0005-0000-0000-0000BA180000}"/>
    <cellStyle name="Normal 34 3 2 5" xfId="12865" xr:uid="{00000000-0005-0000-0000-0000BB180000}"/>
    <cellStyle name="Normal 34 3 2 6" xfId="14703" xr:uid="{00000000-0005-0000-0000-0000BC180000}"/>
    <cellStyle name="Normal 34 3 2 7" xfId="16458" xr:uid="{00000000-0005-0000-0000-0000BD180000}"/>
    <cellStyle name="Normal 34 3 2 8" xfId="18362" xr:uid="{00000000-0005-0000-0000-0000BE180000}"/>
    <cellStyle name="Normal 34 3 2_5h_Finance" xfId="5477" xr:uid="{00000000-0005-0000-0000-0000BF180000}"/>
    <cellStyle name="Normal 34 3 3" xfId="940" xr:uid="{00000000-0005-0000-0000-0000C0180000}"/>
    <cellStyle name="Normal 34 3 3 2" xfId="1762" xr:uid="{00000000-0005-0000-0000-0000C1180000}"/>
    <cellStyle name="Normal 34 3 3 2 2" xfId="3667" xr:uid="{00000000-0005-0000-0000-0000C2180000}"/>
    <cellStyle name="Normal 34 3 3 2 2 2" xfId="11834" xr:uid="{00000000-0005-0000-0000-0000C3180000}"/>
    <cellStyle name="Normal 34 3 3 2 2_5h_Finance" xfId="5483" xr:uid="{00000000-0005-0000-0000-0000C4180000}"/>
    <cellStyle name="Normal 34 3 3 2 3" xfId="9930" xr:uid="{00000000-0005-0000-0000-0000C5180000}"/>
    <cellStyle name="Normal 34 3 3 2 4" xfId="13956" xr:uid="{00000000-0005-0000-0000-0000C6180000}"/>
    <cellStyle name="Normal 34 3 3 2 5" xfId="15795" xr:uid="{00000000-0005-0000-0000-0000C7180000}"/>
    <cellStyle name="Normal 34 3 3 2 6" xfId="17546" xr:uid="{00000000-0005-0000-0000-0000C8180000}"/>
    <cellStyle name="Normal 34 3 3 2 7" xfId="19450" xr:uid="{00000000-0005-0000-0000-0000C9180000}"/>
    <cellStyle name="Normal 34 3 3 2_5h_Finance" xfId="5482" xr:uid="{00000000-0005-0000-0000-0000CA180000}"/>
    <cellStyle name="Normal 34 3 3 3" xfId="2851" xr:uid="{00000000-0005-0000-0000-0000CB180000}"/>
    <cellStyle name="Normal 34 3 3 3 2" xfId="11018" xr:uid="{00000000-0005-0000-0000-0000CC180000}"/>
    <cellStyle name="Normal 34 3 3 3_5h_Finance" xfId="5484" xr:uid="{00000000-0005-0000-0000-0000CD180000}"/>
    <cellStyle name="Normal 34 3 3 4" xfId="9114" xr:uid="{00000000-0005-0000-0000-0000CE180000}"/>
    <cellStyle name="Normal 34 3 3 5" xfId="13137" xr:uid="{00000000-0005-0000-0000-0000CF180000}"/>
    <cellStyle name="Normal 34 3 3 6" xfId="14975" xr:uid="{00000000-0005-0000-0000-0000D0180000}"/>
    <cellStyle name="Normal 34 3 3 7" xfId="16730" xr:uid="{00000000-0005-0000-0000-0000D1180000}"/>
    <cellStyle name="Normal 34 3 3 8" xfId="18634" xr:uid="{00000000-0005-0000-0000-0000D2180000}"/>
    <cellStyle name="Normal 34 3 3_5h_Finance" xfId="5481" xr:uid="{00000000-0005-0000-0000-0000D3180000}"/>
    <cellStyle name="Normal 34 3 4" xfId="1212" xr:uid="{00000000-0005-0000-0000-0000D4180000}"/>
    <cellStyle name="Normal 34 3 4 2" xfId="3123" xr:uid="{00000000-0005-0000-0000-0000D5180000}"/>
    <cellStyle name="Normal 34 3 4 2 2" xfId="11290" xr:uid="{00000000-0005-0000-0000-0000D6180000}"/>
    <cellStyle name="Normal 34 3 4 2_5h_Finance" xfId="5486" xr:uid="{00000000-0005-0000-0000-0000D7180000}"/>
    <cellStyle name="Normal 34 3 4 3" xfId="9386" xr:uid="{00000000-0005-0000-0000-0000D8180000}"/>
    <cellStyle name="Normal 34 3 4 4" xfId="13409" xr:uid="{00000000-0005-0000-0000-0000D9180000}"/>
    <cellStyle name="Normal 34 3 4 5" xfId="15247" xr:uid="{00000000-0005-0000-0000-0000DA180000}"/>
    <cellStyle name="Normal 34 3 4 6" xfId="17002" xr:uid="{00000000-0005-0000-0000-0000DB180000}"/>
    <cellStyle name="Normal 34 3 4 7" xfId="18906" xr:uid="{00000000-0005-0000-0000-0000DC180000}"/>
    <cellStyle name="Normal 34 3 4_5h_Finance" xfId="5485" xr:uid="{00000000-0005-0000-0000-0000DD180000}"/>
    <cellStyle name="Normal 34 3 5" xfId="2035" xr:uid="{00000000-0005-0000-0000-0000DE180000}"/>
    <cellStyle name="Normal 34 3 5 2" xfId="3939" xr:uid="{00000000-0005-0000-0000-0000DF180000}"/>
    <cellStyle name="Normal 34 3 5 2 2" xfId="12106" xr:uid="{00000000-0005-0000-0000-0000E0180000}"/>
    <cellStyle name="Normal 34 3 5 2_5h_Finance" xfId="5488" xr:uid="{00000000-0005-0000-0000-0000E1180000}"/>
    <cellStyle name="Normal 34 3 5 3" xfId="10202" xr:uid="{00000000-0005-0000-0000-0000E2180000}"/>
    <cellStyle name="Normal 34 3 5 4" xfId="14228" xr:uid="{00000000-0005-0000-0000-0000E3180000}"/>
    <cellStyle name="Normal 34 3 5 5" xfId="16068" xr:uid="{00000000-0005-0000-0000-0000E4180000}"/>
    <cellStyle name="Normal 34 3 5 6" xfId="17818" xr:uid="{00000000-0005-0000-0000-0000E5180000}"/>
    <cellStyle name="Normal 34 3 5 7" xfId="19722" xr:uid="{00000000-0005-0000-0000-0000E6180000}"/>
    <cellStyle name="Normal 34 3 5_5h_Finance" xfId="5487" xr:uid="{00000000-0005-0000-0000-0000E7180000}"/>
    <cellStyle name="Normal 34 3 6" xfId="2307" xr:uid="{00000000-0005-0000-0000-0000E8180000}"/>
    <cellStyle name="Normal 34 3 6 2" xfId="10474" xr:uid="{00000000-0005-0000-0000-0000E9180000}"/>
    <cellStyle name="Normal 34 3 6_5h_Finance" xfId="5489" xr:uid="{00000000-0005-0000-0000-0000EA180000}"/>
    <cellStyle name="Normal 34 3 7" xfId="8570" xr:uid="{00000000-0005-0000-0000-0000EB180000}"/>
    <cellStyle name="Normal 34 3 8" xfId="12527" xr:uid="{00000000-0005-0000-0000-0000EC180000}"/>
    <cellStyle name="Normal 34 3 9" xfId="14413" xr:uid="{00000000-0005-0000-0000-0000ED180000}"/>
    <cellStyle name="Normal 34 3_5h_Finance" xfId="5476" xr:uid="{00000000-0005-0000-0000-0000EE180000}"/>
    <cellStyle name="Normal 34 4" xfId="532" xr:uid="{00000000-0005-0000-0000-0000EF180000}"/>
    <cellStyle name="Normal 34 4 2" xfId="1354" xr:uid="{00000000-0005-0000-0000-0000F0180000}"/>
    <cellStyle name="Normal 34 4 2 2" xfId="3259" xr:uid="{00000000-0005-0000-0000-0000F1180000}"/>
    <cellStyle name="Normal 34 4 2 2 2" xfId="11426" xr:uid="{00000000-0005-0000-0000-0000F2180000}"/>
    <cellStyle name="Normal 34 4 2 2_5h_Finance" xfId="5492" xr:uid="{00000000-0005-0000-0000-0000F3180000}"/>
    <cellStyle name="Normal 34 4 2 3" xfId="9522" xr:uid="{00000000-0005-0000-0000-0000F4180000}"/>
    <cellStyle name="Normal 34 4 2 4" xfId="13548" xr:uid="{00000000-0005-0000-0000-0000F5180000}"/>
    <cellStyle name="Normal 34 4 2 5" xfId="15387" xr:uid="{00000000-0005-0000-0000-0000F6180000}"/>
    <cellStyle name="Normal 34 4 2 6" xfId="17138" xr:uid="{00000000-0005-0000-0000-0000F7180000}"/>
    <cellStyle name="Normal 34 4 2 7" xfId="19042" xr:uid="{00000000-0005-0000-0000-0000F8180000}"/>
    <cellStyle name="Normal 34 4 2_5h_Finance" xfId="5491" xr:uid="{00000000-0005-0000-0000-0000F9180000}"/>
    <cellStyle name="Normal 34 4 3" xfId="2443" xr:uid="{00000000-0005-0000-0000-0000FA180000}"/>
    <cellStyle name="Normal 34 4 3 2" xfId="10610" xr:uid="{00000000-0005-0000-0000-0000FB180000}"/>
    <cellStyle name="Normal 34 4 3_5h_Finance" xfId="5493" xr:uid="{00000000-0005-0000-0000-0000FC180000}"/>
    <cellStyle name="Normal 34 4 4" xfId="8706" xr:uid="{00000000-0005-0000-0000-0000FD180000}"/>
    <cellStyle name="Normal 34 4 5" xfId="12729" xr:uid="{00000000-0005-0000-0000-0000FE180000}"/>
    <cellStyle name="Normal 34 4 6" xfId="14567" xr:uid="{00000000-0005-0000-0000-0000FF180000}"/>
    <cellStyle name="Normal 34 4 7" xfId="16322" xr:uid="{00000000-0005-0000-0000-000000190000}"/>
    <cellStyle name="Normal 34 4 8" xfId="18226" xr:uid="{00000000-0005-0000-0000-000001190000}"/>
    <cellStyle name="Normal 34 4_5h_Finance" xfId="5490" xr:uid="{00000000-0005-0000-0000-000002190000}"/>
    <cellStyle name="Normal 34 5" xfId="804" xr:uid="{00000000-0005-0000-0000-000003190000}"/>
    <cellStyle name="Normal 34 5 2" xfId="1626" xr:uid="{00000000-0005-0000-0000-000004190000}"/>
    <cellStyle name="Normal 34 5 2 2" xfId="3531" xr:uid="{00000000-0005-0000-0000-000005190000}"/>
    <cellStyle name="Normal 34 5 2 2 2" xfId="11698" xr:uid="{00000000-0005-0000-0000-000006190000}"/>
    <cellStyle name="Normal 34 5 2 2_5h_Finance" xfId="5496" xr:uid="{00000000-0005-0000-0000-000007190000}"/>
    <cellStyle name="Normal 34 5 2 3" xfId="9794" xr:uid="{00000000-0005-0000-0000-000008190000}"/>
    <cellStyle name="Normal 34 5 2 4" xfId="13820" xr:uid="{00000000-0005-0000-0000-000009190000}"/>
    <cellStyle name="Normal 34 5 2 5" xfId="15659" xr:uid="{00000000-0005-0000-0000-00000A190000}"/>
    <cellStyle name="Normal 34 5 2 6" xfId="17410" xr:uid="{00000000-0005-0000-0000-00000B190000}"/>
    <cellStyle name="Normal 34 5 2 7" xfId="19314" xr:uid="{00000000-0005-0000-0000-00000C190000}"/>
    <cellStyle name="Normal 34 5 2_5h_Finance" xfId="5495" xr:uid="{00000000-0005-0000-0000-00000D190000}"/>
    <cellStyle name="Normal 34 5 3" xfId="2715" xr:uid="{00000000-0005-0000-0000-00000E190000}"/>
    <cellStyle name="Normal 34 5 3 2" xfId="10882" xr:uid="{00000000-0005-0000-0000-00000F190000}"/>
    <cellStyle name="Normal 34 5 3_5h_Finance" xfId="5497" xr:uid="{00000000-0005-0000-0000-000010190000}"/>
    <cellStyle name="Normal 34 5 4" xfId="8978" xr:uid="{00000000-0005-0000-0000-000011190000}"/>
    <cellStyle name="Normal 34 5 5" xfId="13001" xr:uid="{00000000-0005-0000-0000-000012190000}"/>
    <cellStyle name="Normal 34 5 6" xfId="14839" xr:uid="{00000000-0005-0000-0000-000013190000}"/>
    <cellStyle name="Normal 34 5 7" xfId="16594" xr:uid="{00000000-0005-0000-0000-000014190000}"/>
    <cellStyle name="Normal 34 5 8" xfId="18498" xr:uid="{00000000-0005-0000-0000-000015190000}"/>
    <cellStyle name="Normal 34 5_5h_Finance" xfId="5494" xr:uid="{00000000-0005-0000-0000-000016190000}"/>
    <cellStyle name="Normal 34 6" xfId="1076" xr:uid="{00000000-0005-0000-0000-000017190000}"/>
    <cellStyle name="Normal 34 6 2" xfId="2987" xr:uid="{00000000-0005-0000-0000-000018190000}"/>
    <cellStyle name="Normal 34 6 2 2" xfId="11154" xr:uid="{00000000-0005-0000-0000-000019190000}"/>
    <cellStyle name="Normal 34 6 2_5h_Finance" xfId="5499" xr:uid="{00000000-0005-0000-0000-00001A190000}"/>
    <cellStyle name="Normal 34 6 3" xfId="9250" xr:uid="{00000000-0005-0000-0000-00001B190000}"/>
    <cellStyle name="Normal 34 6 4" xfId="13273" xr:uid="{00000000-0005-0000-0000-00001C190000}"/>
    <cellStyle name="Normal 34 6 5" xfId="15111" xr:uid="{00000000-0005-0000-0000-00001D190000}"/>
    <cellStyle name="Normal 34 6 6" xfId="16866" xr:uid="{00000000-0005-0000-0000-00001E190000}"/>
    <cellStyle name="Normal 34 6 7" xfId="18770" xr:uid="{00000000-0005-0000-0000-00001F190000}"/>
    <cellStyle name="Normal 34 6_5h_Finance" xfId="5498" xr:uid="{00000000-0005-0000-0000-000020190000}"/>
    <cellStyle name="Normal 34 7" xfId="1899" xr:uid="{00000000-0005-0000-0000-000021190000}"/>
    <cellStyle name="Normal 34 7 2" xfId="3803" xr:uid="{00000000-0005-0000-0000-000022190000}"/>
    <cellStyle name="Normal 34 7 2 2" xfId="11970" xr:uid="{00000000-0005-0000-0000-000023190000}"/>
    <cellStyle name="Normal 34 7 2_5h_Finance" xfId="5501" xr:uid="{00000000-0005-0000-0000-000024190000}"/>
    <cellStyle name="Normal 34 7 3" xfId="10066" xr:uid="{00000000-0005-0000-0000-000025190000}"/>
    <cellStyle name="Normal 34 7 4" xfId="14092" xr:uid="{00000000-0005-0000-0000-000026190000}"/>
    <cellStyle name="Normal 34 7 5" xfId="15932" xr:uid="{00000000-0005-0000-0000-000027190000}"/>
    <cellStyle name="Normal 34 7 6" xfId="17682" xr:uid="{00000000-0005-0000-0000-000028190000}"/>
    <cellStyle name="Normal 34 7 7" xfId="19586" xr:uid="{00000000-0005-0000-0000-000029190000}"/>
    <cellStyle name="Normal 34 7_5h_Finance" xfId="5500" xr:uid="{00000000-0005-0000-0000-00002A190000}"/>
    <cellStyle name="Normal 34 8" xfId="183" xr:uid="{00000000-0005-0000-0000-00002B190000}"/>
    <cellStyle name="Normal 34 8 2" xfId="8434" xr:uid="{00000000-0005-0000-0000-00002C190000}"/>
    <cellStyle name="Normal 34 8_5h_Finance" xfId="5502" xr:uid="{00000000-0005-0000-0000-00002D190000}"/>
    <cellStyle name="Normal 34 9" xfId="2171" xr:uid="{00000000-0005-0000-0000-00002E190000}"/>
    <cellStyle name="Normal 34 9 2" xfId="10338" xr:uid="{00000000-0005-0000-0000-00002F190000}"/>
    <cellStyle name="Normal 34 9_5h_Finance" xfId="5503" xr:uid="{00000000-0005-0000-0000-000030190000}"/>
    <cellStyle name="Normal 34_5h_Finance" xfId="5444" xr:uid="{00000000-0005-0000-0000-000031190000}"/>
    <cellStyle name="Normal 35" xfId="45" xr:uid="{00000000-0005-0000-0000-000032190000}"/>
    <cellStyle name="Normal 35 10" xfId="4076" xr:uid="{00000000-0005-0000-0000-000033190000}"/>
    <cellStyle name="Normal 35 10 2" xfId="12243" xr:uid="{00000000-0005-0000-0000-000034190000}"/>
    <cellStyle name="Normal 35 10_5h_Finance" xfId="5505" xr:uid="{00000000-0005-0000-0000-000035190000}"/>
    <cellStyle name="Normal 35 11" xfId="8299" xr:uid="{00000000-0005-0000-0000-000036190000}"/>
    <cellStyle name="Normal 35 12" xfId="12391" xr:uid="{00000000-0005-0000-0000-000037190000}"/>
    <cellStyle name="Normal 35 13" xfId="12691" xr:uid="{00000000-0005-0000-0000-000038190000}"/>
    <cellStyle name="Normal 35 14" xfId="14373" xr:uid="{00000000-0005-0000-0000-000039190000}"/>
    <cellStyle name="Normal 35 15" xfId="17955" xr:uid="{00000000-0005-0000-0000-00003A190000}"/>
    <cellStyle name="Normal 35 2" xfId="114" xr:uid="{00000000-0005-0000-0000-00003B190000}"/>
    <cellStyle name="Normal 35 2 10" xfId="8367" xr:uid="{00000000-0005-0000-0000-00003C190000}"/>
    <cellStyle name="Normal 35 2 11" xfId="12459" xr:uid="{00000000-0005-0000-0000-00003D190000}"/>
    <cellStyle name="Normal 35 2 12" xfId="18023" xr:uid="{00000000-0005-0000-0000-00003E190000}"/>
    <cellStyle name="Normal 35 2 2" xfId="388" xr:uid="{00000000-0005-0000-0000-00003F190000}"/>
    <cellStyle name="Normal 35 2 2 10" xfId="16255" xr:uid="{00000000-0005-0000-0000-000040190000}"/>
    <cellStyle name="Normal 35 2 2 11" xfId="18159" xr:uid="{00000000-0005-0000-0000-000041190000}"/>
    <cellStyle name="Normal 35 2 2 2" xfId="737" xr:uid="{00000000-0005-0000-0000-000042190000}"/>
    <cellStyle name="Normal 35 2 2 2 2" xfId="1559" xr:uid="{00000000-0005-0000-0000-000043190000}"/>
    <cellStyle name="Normal 35 2 2 2 2 2" xfId="3464" xr:uid="{00000000-0005-0000-0000-000044190000}"/>
    <cellStyle name="Normal 35 2 2 2 2 2 2" xfId="11631" xr:uid="{00000000-0005-0000-0000-000045190000}"/>
    <cellStyle name="Normal 35 2 2 2 2 2_5h_Finance" xfId="5510" xr:uid="{00000000-0005-0000-0000-000046190000}"/>
    <cellStyle name="Normal 35 2 2 2 2 3" xfId="9727" xr:uid="{00000000-0005-0000-0000-000047190000}"/>
    <cellStyle name="Normal 35 2 2 2 2 4" xfId="13753" xr:uid="{00000000-0005-0000-0000-000048190000}"/>
    <cellStyle name="Normal 35 2 2 2 2 5" xfId="15592" xr:uid="{00000000-0005-0000-0000-000049190000}"/>
    <cellStyle name="Normal 35 2 2 2 2 6" xfId="17343" xr:uid="{00000000-0005-0000-0000-00004A190000}"/>
    <cellStyle name="Normal 35 2 2 2 2 7" xfId="19247" xr:uid="{00000000-0005-0000-0000-00004B190000}"/>
    <cellStyle name="Normal 35 2 2 2 2_5h_Finance" xfId="5509" xr:uid="{00000000-0005-0000-0000-00004C190000}"/>
    <cellStyle name="Normal 35 2 2 2 3" xfId="2648" xr:uid="{00000000-0005-0000-0000-00004D190000}"/>
    <cellStyle name="Normal 35 2 2 2 3 2" xfId="10815" xr:uid="{00000000-0005-0000-0000-00004E190000}"/>
    <cellStyle name="Normal 35 2 2 2 3_5h_Finance" xfId="5511" xr:uid="{00000000-0005-0000-0000-00004F190000}"/>
    <cellStyle name="Normal 35 2 2 2 4" xfId="8911" xr:uid="{00000000-0005-0000-0000-000050190000}"/>
    <cellStyle name="Normal 35 2 2 2 5" xfId="12934" xr:uid="{00000000-0005-0000-0000-000051190000}"/>
    <cellStyle name="Normal 35 2 2 2 6" xfId="14772" xr:uid="{00000000-0005-0000-0000-000052190000}"/>
    <cellStyle name="Normal 35 2 2 2 7" xfId="16527" xr:uid="{00000000-0005-0000-0000-000053190000}"/>
    <cellStyle name="Normal 35 2 2 2 8" xfId="18431" xr:uid="{00000000-0005-0000-0000-000054190000}"/>
    <cellStyle name="Normal 35 2 2 2_5h_Finance" xfId="5508" xr:uid="{00000000-0005-0000-0000-000055190000}"/>
    <cellStyle name="Normal 35 2 2 3" xfId="1009" xr:uid="{00000000-0005-0000-0000-000056190000}"/>
    <cellStyle name="Normal 35 2 2 3 2" xfId="1831" xr:uid="{00000000-0005-0000-0000-000057190000}"/>
    <cellStyle name="Normal 35 2 2 3 2 2" xfId="3736" xr:uid="{00000000-0005-0000-0000-000058190000}"/>
    <cellStyle name="Normal 35 2 2 3 2 2 2" xfId="11903" xr:uid="{00000000-0005-0000-0000-000059190000}"/>
    <cellStyle name="Normal 35 2 2 3 2 2_5h_Finance" xfId="5514" xr:uid="{00000000-0005-0000-0000-00005A190000}"/>
    <cellStyle name="Normal 35 2 2 3 2 3" xfId="9999" xr:uid="{00000000-0005-0000-0000-00005B190000}"/>
    <cellStyle name="Normal 35 2 2 3 2 4" xfId="14025" xr:uid="{00000000-0005-0000-0000-00005C190000}"/>
    <cellStyle name="Normal 35 2 2 3 2 5" xfId="15864" xr:uid="{00000000-0005-0000-0000-00005D190000}"/>
    <cellStyle name="Normal 35 2 2 3 2 6" xfId="17615" xr:uid="{00000000-0005-0000-0000-00005E190000}"/>
    <cellStyle name="Normal 35 2 2 3 2 7" xfId="19519" xr:uid="{00000000-0005-0000-0000-00005F190000}"/>
    <cellStyle name="Normal 35 2 2 3 2_5h_Finance" xfId="5513" xr:uid="{00000000-0005-0000-0000-000060190000}"/>
    <cellStyle name="Normal 35 2 2 3 3" xfId="2920" xr:uid="{00000000-0005-0000-0000-000061190000}"/>
    <cellStyle name="Normal 35 2 2 3 3 2" xfId="11087" xr:uid="{00000000-0005-0000-0000-000062190000}"/>
    <cellStyle name="Normal 35 2 2 3 3_5h_Finance" xfId="5515" xr:uid="{00000000-0005-0000-0000-000063190000}"/>
    <cellStyle name="Normal 35 2 2 3 4" xfId="9183" xr:uid="{00000000-0005-0000-0000-000064190000}"/>
    <cellStyle name="Normal 35 2 2 3 5" xfId="13206" xr:uid="{00000000-0005-0000-0000-000065190000}"/>
    <cellStyle name="Normal 35 2 2 3 6" xfId="15044" xr:uid="{00000000-0005-0000-0000-000066190000}"/>
    <cellStyle name="Normal 35 2 2 3 7" xfId="16799" xr:uid="{00000000-0005-0000-0000-000067190000}"/>
    <cellStyle name="Normal 35 2 2 3 8" xfId="18703" xr:uid="{00000000-0005-0000-0000-000068190000}"/>
    <cellStyle name="Normal 35 2 2 3_5h_Finance" xfId="5512" xr:uid="{00000000-0005-0000-0000-000069190000}"/>
    <cellStyle name="Normal 35 2 2 4" xfId="1281" xr:uid="{00000000-0005-0000-0000-00006A190000}"/>
    <cellStyle name="Normal 35 2 2 4 2" xfId="3192" xr:uid="{00000000-0005-0000-0000-00006B190000}"/>
    <cellStyle name="Normal 35 2 2 4 2 2" xfId="11359" xr:uid="{00000000-0005-0000-0000-00006C190000}"/>
    <cellStyle name="Normal 35 2 2 4 2_5h_Finance" xfId="5517" xr:uid="{00000000-0005-0000-0000-00006D190000}"/>
    <cellStyle name="Normal 35 2 2 4 3" xfId="9455" xr:uid="{00000000-0005-0000-0000-00006E190000}"/>
    <cellStyle name="Normal 35 2 2 4 4" xfId="13478" xr:uid="{00000000-0005-0000-0000-00006F190000}"/>
    <cellStyle name="Normal 35 2 2 4 5" xfId="15316" xr:uid="{00000000-0005-0000-0000-000070190000}"/>
    <cellStyle name="Normal 35 2 2 4 6" xfId="17071" xr:uid="{00000000-0005-0000-0000-000071190000}"/>
    <cellStyle name="Normal 35 2 2 4 7" xfId="18975" xr:uid="{00000000-0005-0000-0000-000072190000}"/>
    <cellStyle name="Normal 35 2 2 4_5h_Finance" xfId="5516" xr:uid="{00000000-0005-0000-0000-000073190000}"/>
    <cellStyle name="Normal 35 2 2 5" xfId="2104" xr:uid="{00000000-0005-0000-0000-000074190000}"/>
    <cellStyle name="Normal 35 2 2 5 2" xfId="4008" xr:uid="{00000000-0005-0000-0000-000075190000}"/>
    <cellStyle name="Normal 35 2 2 5 2 2" xfId="12175" xr:uid="{00000000-0005-0000-0000-000076190000}"/>
    <cellStyle name="Normal 35 2 2 5 2_5h_Finance" xfId="5519" xr:uid="{00000000-0005-0000-0000-000077190000}"/>
    <cellStyle name="Normal 35 2 2 5 3" xfId="10271" xr:uid="{00000000-0005-0000-0000-000078190000}"/>
    <cellStyle name="Normal 35 2 2 5 4" xfId="14297" xr:uid="{00000000-0005-0000-0000-000079190000}"/>
    <cellStyle name="Normal 35 2 2 5 5" xfId="16137" xr:uid="{00000000-0005-0000-0000-00007A190000}"/>
    <cellStyle name="Normal 35 2 2 5 6" xfId="17887" xr:uid="{00000000-0005-0000-0000-00007B190000}"/>
    <cellStyle name="Normal 35 2 2 5 7" xfId="19791" xr:uid="{00000000-0005-0000-0000-00007C190000}"/>
    <cellStyle name="Normal 35 2 2 5_5h_Finance" xfId="5518" xr:uid="{00000000-0005-0000-0000-00007D190000}"/>
    <cellStyle name="Normal 35 2 2 6" xfId="2376" xr:uid="{00000000-0005-0000-0000-00007E190000}"/>
    <cellStyle name="Normal 35 2 2 6 2" xfId="10543" xr:uid="{00000000-0005-0000-0000-00007F190000}"/>
    <cellStyle name="Normal 35 2 2 6_5h_Finance" xfId="5520" xr:uid="{00000000-0005-0000-0000-000080190000}"/>
    <cellStyle name="Normal 35 2 2 7" xfId="8639" xr:uid="{00000000-0005-0000-0000-000081190000}"/>
    <cellStyle name="Normal 35 2 2 8" xfId="12596" xr:uid="{00000000-0005-0000-0000-000082190000}"/>
    <cellStyle name="Normal 35 2 2 9" xfId="14482" xr:uid="{00000000-0005-0000-0000-000083190000}"/>
    <cellStyle name="Normal 35 2 2_5h_Finance" xfId="5507" xr:uid="{00000000-0005-0000-0000-000084190000}"/>
    <cellStyle name="Normal 35 2 3" xfId="601" xr:uid="{00000000-0005-0000-0000-000085190000}"/>
    <cellStyle name="Normal 35 2 3 2" xfId="1423" xr:uid="{00000000-0005-0000-0000-000086190000}"/>
    <cellStyle name="Normal 35 2 3 2 2" xfId="3328" xr:uid="{00000000-0005-0000-0000-000087190000}"/>
    <cellStyle name="Normal 35 2 3 2 2 2" xfId="11495" xr:uid="{00000000-0005-0000-0000-000088190000}"/>
    <cellStyle name="Normal 35 2 3 2 2_5h_Finance" xfId="5523" xr:uid="{00000000-0005-0000-0000-000089190000}"/>
    <cellStyle name="Normal 35 2 3 2 3" xfId="9591" xr:uid="{00000000-0005-0000-0000-00008A190000}"/>
    <cellStyle name="Normal 35 2 3 2 4" xfId="13617" xr:uid="{00000000-0005-0000-0000-00008B190000}"/>
    <cellStyle name="Normal 35 2 3 2 5" xfId="15456" xr:uid="{00000000-0005-0000-0000-00008C190000}"/>
    <cellStyle name="Normal 35 2 3 2 6" xfId="17207" xr:uid="{00000000-0005-0000-0000-00008D190000}"/>
    <cellStyle name="Normal 35 2 3 2 7" xfId="19111" xr:uid="{00000000-0005-0000-0000-00008E190000}"/>
    <cellStyle name="Normal 35 2 3 2_5h_Finance" xfId="5522" xr:uid="{00000000-0005-0000-0000-00008F190000}"/>
    <cellStyle name="Normal 35 2 3 3" xfId="2512" xr:uid="{00000000-0005-0000-0000-000090190000}"/>
    <cellStyle name="Normal 35 2 3 3 2" xfId="10679" xr:uid="{00000000-0005-0000-0000-000091190000}"/>
    <cellStyle name="Normal 35 2 3 3_5h_Finance" xfId="5524" xr:uid="{00000000-0005-0000-0000-000092190000}"/>
    <cellStyle name="Normal 35 2 3 4" xfId="8775" xr:uid="{00000000-0005-0000-0000-000093190000}"/>
    <cellStyle name="Normal 35 2 3 5" xfId="12798" xr:uid="{00000000-0005-0000-0000-000094190000}"/>
    <cellStyle name="Normal 35 2 3 6" xfId="14636" xr:uid="{00000000-0005-0000-0000-000095190000}"/>
    <cellStyle name="Normal 35 2 3 7" xfId="16391" xr:uid="{00000000-0005-0000-0000-000096190000}"/>
    <cellStyle name="Normal 35 2 3 8" xfId="18295" xr:uid="{00000000-0005-0000-0000-000097190000}"/>
    <cellStyle name="Normal 35 2 3_5h_Finance" xfId="5521" xr:uid="{00000000-0005-0000-0000-000098190000}"/>
    <cellStyle name="Normal 35 2 4" xfId="873" xr:uid="{00000000-0005-0000-0000-000099190000}"/>
    <cellStyle name="Normal 35 2 4 2" xfId="1695" xr:uid="{00000000-0005-0000-0000-00009A190000}"/>
    <cellStyle name="Normal 35 2 4 2 2" xfId="3600" xr:uid="{00000000-0005-0000-0000-00009B190000}"/>
    <cellStyle name="Normal 35 2 4 2 2 2" xfId="11767" xr:uid="{00000000-0005-0000-0000-00009C190000}"/>
    <cellStyle name="Normal 35 2 4 2 2_5h_Finance" xfId="5527" xr:uid="{00000000-0005-0000-0000-00009D190000}"/>
    <cellStyle name="Normal 35 2 4 2 3" xfId="9863" xr:uid="{00000000-0005-0000-0000-00009E190000}"/>
    <cellStyle name="Normal 35 2 4 2 4" xfId="13889" xr:uid="{00000000-0005-0000-0000-00009F190000}"/>
    <cellStyle name="Normal 35 2 4 2 5" xfId="15728" xr:uid="{00000000-0005-0000-0000-0000A0190000}"/>
    <cellStyle name="Normal 35 2 4 2 6" xfId="17479" xr:uid="{00000000-0005-0000-0000-0000A1190000}"/>
    <cellStyle name="Normal 35 2 4 2 7" xfId="19383" xr:uid="{00000000-0005-0000-0000-0000A2190000}"/>
    <cellStyle name="Normal 35 2 4 2_5h_Finance" xfId="5526" xr:uid="{00000000-0005-0000-0000-0000A3190000}"/>
    <cellStyle name="Normal 35 2 4 3" xfId="2784" xr:uid="{00000000-0005-0000-0000-0000A4190000}"/>
    <cellStyle name="Normal 35 2 4 3 2" xfId="10951" xr:uid="{00000000-0005-0000-0000-0000A5190000}"/>
    <cellStyle name="Normal 35 2 4 3_5h_Finance" xfId="5528" xr:uid="{00000000-0005-0000-0000-0000A6190000}"/>
    <cellStyle name="Normal 35 2 4 4" xfId="9047" xr:uid="{00000000-0005-0000-0000-0000A7190000}"/>
    <cellStyle name="Normal 35 2 4 5" xfId="13070" xr:uid="{00000000-0005-0000-0000-0000A8190000}"/>
    <cellStyle name="Normal 35 2 4 6" xfId="14908" xr:uid="{00000000-0005-0000-0000-0000A9190000}"/>
    <cellStyle name="Normal 35 2 4 7" xfId="16663" xr:uid="{00000000-0005-0000-0000-0000AA190000}"/>
    <cellStyle name="Normal 35 2 4 8" xfId="18567" xr:uid="{00000000-0005-0000-0000-0000AB190000}"/>
    <cellStyle name="Normal 35 2 4_5h_Finance" xfId="5525" xr:uid="{00000000-0005-0000-0000-0000AC190000}"/>
    <cellStyle name="Normal 35 2 5" xfId="1145" xr:uid="{00000000-0005-0000-0000-0000AD190000}"/>
    <cellStyle name="Normal 35 2 5 2" xfId="3056" xr:uid="{00000000-0005-0000-0000-0000AE190000}"/>
    <cellStyle name="Normal 35 2 5 2 2" xfId="11223" xr:uid="{00000000-0005-0000-0000-0000AF190000}"/>
    <cellStyle name="Normal 35 2 5 2_5h_Finance" xfId="5530" xr:uid="{00000000-0005-0000-0000-0000B0190000}"/>
    <cellStyle name="Normal 35 2 5 3" xfId="9319" xr:uid="{00000000-0005-0000-0000-0000B1190000}"/>
    <cellStyle name="Normal 35 2 5 4" xfId="13342" xr:uid="{00000000-0005-0000-0000-0000B2190000}"/>
    <cellStyle name="Normal 35 2 5 5" xfId="15180" xr:uid="{00000000-0005-0000-0000-0000B3190000}"/>
    <cellStyle name="Normal 35 2 5 6" xfId="16935" xr:uid="{00000000-0005-0000-0000-0000B4190000}"/>
    <cellStyle name="Normal 35 2 5 7" xfId="18839" xr:uid="{00000000-0005-0000-0000-0000B5190000}"/>
    <cellStyle name="Normal 35 2 5_5h_Finance" xfId="5529" xr:uid="{00000000-0005-0000-0000-0000B6190000}"/>
    <cellStyle name="Normal 35 2 6" xfId="1968" xr:uid="{00000000-0005-0000-0000-0000B7190000}"/>
    <cellStyle name="Normal 35 2 6 2" xfId="3872" xr:uid="{00000000-0005-0000-0000-0000B8190000}"/>
    <cellStyle name="Normal 35 2 6 2 2" xfId="12039" xr:uid="{00000000-0005-0000-0000-0000B9190000}"/>
    <cellStyle name="Normal 35 2 6 2_5h_Finance" xfId="5532" xr:uid="{00000000-0005-0000-0000-0000BA190000}"/>
    <cellStyle name="Normal 35 2 6 3" xfId="10135" xr:uid="{00000000-0005-0000-0000-0000BB190000}"/>
    <cellStyle name="Normal 35 2 6 4" xfId="14161" xr:uid="{00000000-0005-0000-0000-0000BC190000}"/>
    <cellStyle name="Normal 35 2 6 5" xfId="16001" xr:uid="{00000000-0005-0000-0000-0000BD190000}"/>
    <cellStyle name="Normal 35 2 6 6" xfId="17751" xr:uid="{00000000-0005-0000-0000-0000BE190000}"/>
    <cellStyle name="Normal 35 2 6 7" xfId="19655" xr:uid="{00000000-0005-0000-0000-0000BF190000}"/>
    <cellStyle name="Normal 35 2 6_5h_Finance" xfId="5531" xr:uid="{00000000-0005-0000-0000-0000C0190000}"/>
    <cellStyle name="Normal 35 2 7" xfId="252" xr:uid="{00000000-0005-0000-0000-0000C1190000}"/>
    <cellStyle name="Normal 35 2 7 2" xfId="8503" xr:uid="{00000000-0005-0000-0000-0000C2190000}"/>
    <cellStyle name="Normal 35 2 7_5h_Finance" xfId="5533" xr:uid="{00000000-0005-0000-0000-0000C3190000}"/>
    <cellStyle name="Normal 35 2 8" xfId="2240" xr:uid="{00000000-0005-0000-0000-0000C4190000}"/>
    <cellStyle name="Normal 35 2 8 2" xfId="10407" xr:uid="{00000000-0005-0000-0000-0000C5190000}"/>
    <cellStyle name="Normal 35 2 8_5h_Finance" xfId="5534" xr:uid="{00000000-0005-0000-0000-0000C6190000}"/>
    <cellStyle name="Normal 35 2 9" xfId="4144" xr:uid="{00000000-0005-0000-0000-0000C7190000}"/>
    <cellStyle name="Normal 35 2 9 2" xfId="12311" xr:uid="{00000000-0005-0000-0000-0000C8190000}"/>
    <cellStyle name="Normal 35 2 9_5h_Finance" xfId="5535" xr:uid="{00000000-0005-0000-0000-0000C9190000}"/>
    <cellStyle name="Normal 35 2_5h_Finance" xfId="5506" xr:uid="{00000000-0005-0000-0000-0000CA190000}"/>
    <cellStyle name="Normal 35 3" xfId="320" xr:uid="{00000000-0005-0000-0000-0000CB190000}"/>
    <cellStyle name="Normal 35 3 10" xfId="16187" xr:uid="{00000000-0005-0000-0000-0000CC190000}"/>
    <cellStyle name="Normal 35 3 11" xfId="18091" xr:uid="{00000000-0005-0000-0000-0000CD190000}"/>
    <cellStyle name="Normal 35 3 2" xfId="669" xr:uid="{00000000-0005-0000-0000-0000CE190000}"/>
    <cellStyle name="Normal 35 3 2 2" xfId="1491" xr:uid="{00000000-0005-0000-0000-0000CF190000}"/>
    <cellStyle name="Normal 35 3 2 2 2" xfId="3396" xr:uid="{00000000-0005-0000-0000-0000D0190000}"/>
    <cellStyle name="Normal 35 3 2 2 2 2" xfId="11563" xr:uid="{00000000-0005-0000-0000-0000D1190000}"/>
    <cellStyle name="Normal 35 3 2 2 2_5h_Finance" xfId="5539" xr:uid="{00000000-0005-0000-0000-0000D2190000}"/>
    <cellStyle name="Normal 35 3 2 2 3" xfId="9659" xr:uid="{00000000-0005-0000-0000-0000D3190000}"/>
    <cellStyle name="Normal 35 3 2 2 4" xfId="13685" xr:uid="{00000000-0005-0000-0000-0000D4190000}"/>
    <cellStyle name="Normal 35 3 2 2 5" xfId="15524" xr:uid="{00000000-0005-0000-0000-0000D5190000}"/>
    <cellStyle name="Normal 35 3 2 2 6" xfId="17275" xr:uid="{00000000-0005-0000-0000-0000D6190000}"/>
    <cellStyle name="Normal 35 3 2 2 7" xfId="19179" xr:uid="{00000000-0005-0000-0000-0000D7190000}"/>
    <cellStyle name="Normal 35 3 2 2_5h_Finance" xfId="5538" xr:uid="{00000000-0005-0000-0000-0000D8190000}"/>
    <cellStyle name="Normal 35 3 2 3" xfId="2580" xr:uid="{00000000-0005-0000-0000-0000D9190000}"/>
    <cellStyle name="Normal 35 3 2 3 2" xfId="10747" xr:uid="{00000000-0005-0000-0000-0000DA190000}"/>
    <cellStyle name="Normal 35 3 2 3_5h_Finance" xfId="5540" xr:uid="{00000000-0005-0000-0000-0000DB190000}"/>
    <cellStyle name="Normal 35 3 2 4" xfId="8843" xr:uid="{00000000-0005-0000-0000-0000DC190000}"/>
    <cellStyle name="Normal 35 3 2 5" xfId="12866" xr:uid="{00000000-0005-0000-0000-0000DD190000}"/>
    <cellStyle name="Normal 35 3 2 6" xfId="14704" xr:uid="{00000000-0005-0000-0000-0000DE190000}"/>
    <cellStyle name="Normal 35 3 2 7" xfId="16459" xr:uid="{00000000-0005-0000-0000-0000DF190000}"/>
    <cellStyle name="Normal 35 3 2 8" xfId="18363" xr:uid="{00000000-0005-0000-0000-0000E0190000}"/>
    <cellStyle name="Normal 35 3 2_5h_Finance" xfId="5537" xr:uid="{00000000-0005-0000-0000-0000E1190000}"/>
    <cellStyle name="Normal 35 3 3" xfId="941" xr:uid="{00000000-0005-0000-0000-0000E2190000}"/>
    <cellStyle name="Normal 35 3 3 2" xfId="1763" xr:uid="{00000000-0005-0000-0000-0000E3190000}"/>
    <cellStyle name="Normal 35 3 3 2 2" xfId="3668" xr:uid="{00000000-0005-0000-0000-0000E4190000}"/>
    <cellStyle name="Normal 35 3 3 2 2 2" xfId="11835" xr:uid="{00000000-0005-0000-0000-0000E5190000}"/>
    <cellStyle name="Normal 35 3 3 2 2_5h_Finance" xfId="5543" xr:uid="{00000000-0005-0000-0000-0000E6190000}"/>
    <cellStyle name="Normal 35 3 3 2 3" xfId="9931" xr:uid="{00000000-0005-0000-0000-0000E7190000}"/>
    <cellStyle name="Normal 35 3 3 2 4" xfId="13957" xr:uid="{00000000-0005-0000-0000-0000E8190000}"/>
    <cellStyle name="Normal 35 3 3 2 5" xfId="15796" xr:uid="{00000000-0005-0000-0000-0000E9190000}"/>
    <cellStyle name="Normal 35 3 3 2 6" xfId="17547" xr:uid="{00000000-0005-0000-0000-0000EA190000}"/>
    <cellStyle name="Normal 35 3 3 2 7" xfId="19451" xr:uid="{00000000-0005-0000-0000-0000EB190000}"/>
    <cellStyle name="Normal 35 3 3 2_5h_Finance" xfId="5542" xr:uid="{00000000-0005-0000-0000-0000EC190000}"/>
    <cellStyle name="Normal 35 3 3 3" xfId="2852" xr:uid="{00000000-0005-0000-0000-0000ED190000}"/>
    <cellStyle name="Normal 35 3 3 3 2" xfId="11019" xr:uid="{00000000-0005-0000-0000-0000EE190000}"/>
    <cellStyle name="Normal 35 3 3 3_5h_Finance" xfId="5544" xr:uid="{00000000-0005-0000-0000-0000EF190000}"/>
    <cellStyle name="Normal 35 3 3 4" xfId="9115" xr:uid="{00000000-0005-0000-0000-0000F0190000}"/>
    <cellStyle name="Normal 35 3 3 5" xfId="13138" xr:uid="{00000000-0005-0000-0000-0000F1190000}"/>
    <cellStyle name="Normal 35 3 3 6" xfId="14976" xr:uid="{00000000-0005-0000-0000-0000F2190000}"/>
    <cellStyle name="Normal 35 3 3 7" xfId="16731" xr:uid="{00000000-0005-0000-0000-0000F3190000}"/>
    <cellStyle name="Normal 35 3 3 8" xfId="18635" xr:uid="{00000000-0005-0000-0000-0000F4190000}"/>
    <cellStyle name="Normal 35 3 3_5h_Finance" xfId="5541" xr:uid="{00000000-0005-0000-0000-0000F5190000}"/>
    <cellStyle name="Normal 35 3 4" xfId="1213" xr:uid="{00000000-0005-0000-0000-0000F6190000}"/>
    <cellStyle name="Normal 35 3 4 2" xfId="3124" xr:uid="{00000000-0005-0000-0000-0000F7190000}"/>
    <cellStyle name="Normal 35 3 4 2 2" xfId="11291" xr:uid="{00000000-0005-0000-0000-0000F8190000}"/>
    <cellStyle name="Normal 35 3 4 2_5h_Finance" xfId="5546" xr:uid="{00000000-0005-0000-0000-0000F9190000}"/>
    <cellStyle name="Normal 35 3 4 3" xfId="9387" xr:uid="{00000000-0005-0000-0000-0000FA190000}"/>
    <cellStyle name="Normal 35 3 4 4" xfId="13410" xr:uid="{00000000-0005-0000-0000-0000FB190000}"/>
    <cellStyle name="Normal 35 3 4 5" xfId="15248" xr:uid="{00000000-0005-0000-0000-0000FC190000}"/>
    <cellStyle name="Normal 35 3 4 6" xfId="17003" xr:uid="{00000000-0005-0000-0000-0000FD190000}"/>
    <cellStyle name="Normal 35 3 4 7" xfId="18907" xr:uid="{00000000-0005-0000-0000-0000FE190000}"/>
    <cellStyle name="Normal 35 3 4_5h_Finance" xfId="5545" xr:uid="{00000000-0005-0000-0000-0000FF190000}"/>
    <cellStyle name="Normal 35 3 5" xfId="2036" xr:uid="{00000000-0005-0000-0000-0000001A0000}"/>
    <cellStyle name="Normal 35 3 5 2" xfId="3940" xr:uid="{00000000-0005-0000-0000-0000011A0000}"/>
    <cellStyle name="Normal 35 3 5 2 2" xfId="12107" xr:uid="{00000000-0005-0000-0000-0000021A0000}"/>
    <cellStyle name="Normal 35 3 5 2_5h_Finance" xfId="5548" xr:uid="{00000000-0005-0000-0000-0000031A0000}"/>
    <cellStyle name="Normal 35 3 5 3" xfId="10203" xr:uid="{00000000-0005-0000-0000-0000041A0000}"/>
    <cellStyle name="Normal 35 3 5 4" xfId="14229" xr:uid="{00000000-0005-0000-0000-0000051A0000}"/>
    <cellStyle name="Normal 35 3 5 5" xfId="16069" xr:uid="{00000000-0005-0000-0000-0000061A0000}"/>
    <cellStyle name="Normal 35 3 5 6" xfId="17819" xr:uid="{00000000-0005-0000-0000-0000071A0000}"/>
    <cellStyle name="Normal 35 3 5 7" xfId="19723" xr:uid="{00000000-0005-0000-0000-0000081A0000}"/>
    <cellStyle name="Normal 35 3 5_5h_Finance" xfId="5547" xr:uid="{00000000-0005-0000-0000-0000091A0000}"/>
    <cellStyle name="Normal 35 3 6" xfId="2308" xr:uid="{00000000-0005-0000-0000-00000A1A0000}"/>
    <cellStyle name="Normal 35 3 6 2" xfId="10475" xr:uid="{00000000-0005-0000-0000-00000B1A0000}"/>
    <cellStyle name="Normal 35 3 6_5h_Finance" xfId="5549" xr:uid="{00000000-0005-0000-0000-00000C1A0000}"/>
    <cellStyle name="Normal 35 3 7" xfId="8571" xr:uid="{00000000-0005-0000-0000-00000D1A0000}"/>
    <cellStyle name="Normal 35 3 8" xfId="12528" xr:uid="{00000000-0005-0000-0000-00000E1A0000}"/>
    <cellStyle name="Normal 35 3 9" xfId="14414" xr:uid="{00000000-0005-0000-0000-00000F1A0000}"/>
    <cellStyle name="Normal 35 3_5h_Finance" xfId="5536" xr:uid="{00000000-0005-0000-0000-0000101A0000}"/>
    <cellStyle name="Normal 35 4" xfId="533" xr:uid="{00000000-0005-0000-0000-0000111A0000}"/>
    <cellStyle name="Normal 35 4 2" xfId="1355" xr:uid="{00000000-0005-0000-0000-0000121A0000}"/>
    <cellStyle name="Normal 35 4 2 2" xfId="3260" xr:uid="{00000000-0005-0000-0000-0000131A0000}"/>
    <cellStyle name="Normal 35 4 2 2 2" xfId="11427" xr:uid="{00000000-0005-0000-0000-0000141A0000}"/>
    <cellStyle name="Normal 35 4 2 2_5h_Finance" xfId="5552" xr:uid="{00000000-0005-0000-0000-0000151A0000}"/>
    <cellStyle name="Normal 35 4 2 3" xfId="9523" xr:uid="{00000000-0005-0000-0000-0000161A0000}"/>
    <cellStyle name="Normal 35 4 2 4" xfId="13549" xr:uid="{00000000-0005-0000-0000-0000171A0000}"/>
    <cellStyle name="Normal 35 4 2 5" xfId="15388" xr:uid="{00000000-0005-0000-0000-0000181A0000}"/>
    <cellStyle name="Normal 35 4 2 6" xfId="17139" xr:uid="{00000000-0005-0000-0000-0000191A0000}"/>
    <cellStyle name="Normal 35 4 2 7" xfId="19043" xr:uid="{00000000-0005-0000-0000-00001A1A0000}"/>
    <cellStyle name="Normal 35 4 2_5h_Finance" xfId="5551" xr:uid="{00000000-0005-0000-0000-00001B1A0000}"/>
    <cellStyle name="Normal 35 4 3" xfId="2444" xr:uid="{00000000-0005-0000-0000-00001C1A0000}"/>
    <cellStyle name="Normal 35 4 3 2" xfId="10611" xr:uid="{00000000-0005-0000-0000-00001D1A0000}"/>
    <cellStyle name="Normal 35 4 3_5h_Finance" xfId="5553" xr:uid="{00000000-0005-0000-0000-00001E1A0000}"/>
    <cellStyle name="Normal 35 4 4" xfId="8707" xr:uid="{00000000-0005-0000-0000-00001F1A0000}"/>
    <cellStyle name="Normal 35 4 5" xfId="12730" xr:uid="{00000000-0005-0000-0000-0000201A0000}"/>
    <cellStyle name="Normal 35 4 6" xfId="14568" xr:uid="{00000000-0005-0000-0000-0000211A0000}"/>
    <cellStyle name="Normal 35 4 7" xfId="16323" xr:uid="{00000000-0005-0000-0000-0000221A0000}"/>
    <cellStyle name="Normal 35 4 8" xfId="18227" xr:uid="{00000000-0005-0000-0000-0000231A0000}"/>
    <cellStyle name="Normal 35 4_5h_Finance" xfId="5550" xr:uid="{00000000-0005-0000-0000-0000241A0000}"/>
    <cellStyle name="Normal 35 5" xfId="805" xr:uid="{00000000-0005-0000-0000-0000251A0000}"/>
    <cellStyle name="Normal 35 5 2" xfId="1627" xr:uid="{00000000-0005-0000-0000-0000261A0000}"/>
    <cellStyle name="Normal 35 5 2 2" xfId="3532" xr:uid="{00000000-0005-0000-0000-0000271A0000}"/>
    <cellStyle name="Normal 35 5 2 2 2" xfId="11699" xr:uid="{00000000-0005-0000-0000-0000281A0000}"/>
    <cellStyle name="Normal 35 5 2 2_5h_Finance" xfId="5556" xr:uid="{00000000-0005-0000-0000-0000291A0000}"/>
    <cellStyle name="Normal 35 5 2 3" xfId="9795" xr:uid="{00000000-0005-0000-0000-00002A1A0000}"/>
    <cellStyle name="Normal 35 5 2 4" xfId="13821" xr:uid="{00000000-0005-0000-0000-00002B1A0000}"/>
    <cellStyle name="Normal 35 5 2 5" xfId="15660" xr:uid="{00000000-0005-0000-0000-00002C1A0000}"/>
    <cellStyle name="Normal 35 5 2 6" xfId="17411" xr:uid="{00000000-0005-0000-0000-00002D1A0000}"/>
    <cellStyle name="Normal 35 5 2 7" xfId="19315" xr:uid="{00000000-0005-0000-0000-00002E1A0000}"/>
    <cellStyle name="Normal 35 5 2_5h_Finance" xfId="5555" xr:uid="{00000000-0005-0000-0000-00002F1A0000}"/>
    <cellStyle name="Normal 35 5 3" xfId="2716" xr:uid="{00000000-0005-0000-0000-0000301A0000}"/>
    <cellStyle name="Normal 35 5 3 2" xfId="10883" xr:uid="{00000000-0005-0000-0000-0000311A0000}"/>
    <cellStyle name="Normal 35 5 3_5h_Finance" xfId="5557" xr:uid="{00000000-0005-0000-0000-0000321A0000}"/>
    <cellStyle name="Normal 35 5 4" xfId="8979" xr:uid="{00000000-0005-0000-0000-0000331A0000}"/>
    <cellStyle name="Normal 35 5 5" xfId="13002" xr:uid="{00000000-0005-0000-0000-0000341A0000}"/>
    <cellStyle name="Normal 35 5 6" xfId="14840" xr:uid="{00000000-0005-0000-0000-0000351A0000}"/>
    <cellStyle name="Normal 35 5 7" xfId="16595" xr:uid="{00000000-0005-0000-0000-0000361A0000}"/>
    <cellStyle name="Normal 35 5 8" xfId="18499" xr:uid="{00000000-0005-0000-0000-0000371A0000}"/>
    <cellStyle name="Normal 35 5_5h_Finance" xfId="5554" xr:uid="{00000000-0005-0000-0000-0000381A0000}"/>
    <cellStyle name="Normal 35 6" xfId="1077" xr:uid="{00000000-0005-0000-0000-0000391A0000}"/>
    <cellStyle name="Normal 35 6 2" xfId="2988" xr:uid="{00000000-0005-0000-0000-00003A1A0000}"/>
    <cellStyle name="Normal 35 6 2 2" xfId="11155" xr:uid="{00000000-0005-0000-0000-00003B1A0000}"/>
    <cellStyle name="Normal 35 6 2_5h_Finance" xfId="5559" xr:uid="{00000000-0005-0000-0000-00003C1A0000}"/>
    <cellStyle name="Normal 35 6 3" xfId="9251" xr:uid="{00000000-0005-0000-0000-00003D1A0000}"/>
    <cellStyle name="Normal 35 6 4" xfId="13274" xr:uid="{00000000-0005-0000-0000-00003E1A0000}"/>
    <cellStyle name="Normal 35 6 5" xfId="15112" xr:uid="{00000000-0005-0000-0000-00003F1A0000}"/>
    <cellStyle name="Normal 35 6 6" xfId="16867" xr:uid="{00000000-0005-0000-0000-0000401A0000}"/>
    <cellStyle name="Normal 35 6 7" xfId="18771" xr:uid="{00000000-0005-0000-0000-0000411A0000}"/>
    <cellStyle name="Normal 35 6_5h_Finance" xfId="5558" xr:uid="{00000000-0005-0000-0000-0000421A0000}"/>
    <cellStyle name="Normal 35 7" xfId="1900" xr:uid="{00000000-0005-0000-0000-0000431A0000}"/>
    <cellStyle name="Normal 35 7 2" xfId="3804" xr:uid="{00000000-0005-0000-0000-0000441A0000}"/>
    <cellStyle name="Normal 35 7 2 2" xfId="11971" xr:uid="{00000000-0005-0000-0000-0000451A0000}"/>
    <cellStyle name="Normal 35 7 2_5h_Finance" xfId="5561" xr:uid="{00000000-0005-0000-0000-0000461A0000}"/>
    <cellStyle name="Normal 35 7 3" xfId="10067" xr:uid="{00000000-0005-0000-0000-0000471A0000}"/>
    <cellStyle name="Normal 35 7 4" xfId="14093" xr:uid="{00000000-0005-0000-0000-0000481A0000}"/>
    <cellStyle name="Normal 35 7 5" xfId="15933" xr:uid="{00000000-0005-0000-0000-0000491A0000}"/>
    <cellStyle name="Normal 35 7 6" xfId="17683" xr:uid="{00000000-0005-0000-0000-00004A1A0000}"/>
    <cellStyle name="Normal 35 7 7" xfId="19587" xr:uid="{00000000-0005-0000-0000-00004B1A0000}"/>
    <cellStyle name="Normal 35 7_5h_Finance" xfId="5560" xr:uid="{00000000-0005-0000-0000-00004C1A0000}"/>
    <cellStyle name="Normal 35 8" xfId="184" xr:uid="{00000000-0005-0000-0000-00004D1A0000}"/>
    <cellStyle name="Normal 35 8 2" xfId="8435" xr:uid="{00000000-0005-0000-0000-00004E1A0000}"/>
    <cellStyle name="Normal 35 8_5h_Finance" xfId="5562" xr:uid="{00000000-0005-0000-0000-00004F1A0000}"/>
    <cellStyle name="Normal 35 9" xfId="2172" xr:uid="{00000000-0005-0000-0000-0000501A0000}"/>
    <cellStyle name="Normal 35 9 2" xfId="10339" xr:uid="{00000000-0005-0000-0000-0000511A0000}"/>
    <cellStyle name="Normal 35 9_5h_Finance" xfId="5563" xr:uid="{00000000-0005-0000-0000-0000521A0000}"/>
    <cellStyle name="Normal 35_5h_Finance" xfId="5504" xr:uid="{00000000-0005-0000-0000-0000531A0000}"/>
    <cellStyle name="Normal 36" xfId="46" xr:uid="{00000000-0005-0000-0000-0000541A0000}"/>
    <cellStyle name="Normal 36 10" xfId="4077" xr:uid="{00000000-0005-0000-0000-0000551A0000}"/>
    <cellStyle name="Normal 36 10 2" xfId="12244" xr:uid="{00000000-0005-0000-0000-0000561A0000}"/>
    <cellStyle name="Normal 36 10_5h_Finance" xfId="5565" xr:uid="{00000000-0005-0000-0000-0000571A0000}"/>
    <cellStyle name="Normal 36 11" xfId="8300" xr:uid="{00000000-0005-0000-0000-0000581A0000}"/>
    <cellStyle name="Normal 36 12" xfId="12392" xr:uid="{00000000-0005-0000-0000-0000591A0000}"/>
    <cellStyle name="Normal 36 13" xfId="12690" xr:uid="{00000000-0005-0000-0000-00005A1A0000}"/>
    <cellStyle name="Normal 36 14" xfId="14372" xr:uid="{00000000-0005-0000-0000-00005B1A0000}"/>
    <cellStyle name="Normal 36 15" xfId="17956" xr:uid="{00000000-0005-0000-0000-00005C1A0000}"/>
    <cellStyle name="Normal 36 2" xfId="115" xr:uid="{00000000-0005-0000-0000-00005D1A0000}"/>
    <cellStyle name="Normal 36 2 10" xfId="8368" xr:uid="{00000000-0005-0000-0000-00005E1A0000}"/>
    <cellStyle name="Normal 36 2 11" xfId="12460" xr:uid="{00000000-0005-0000-0000-00005F1A0000}"/>
    <cellStyle name="Normal 36 2 12" xfId="18024" xr:uid="{00000000-0005-0000-0000-0000601A0000}"/>
    <cellStyle name="Normal 36 2 2" xfId="389" xr:uid="{00000000-0005-0000-0000-0000611A0000}"/>
    <cellStyle name="Normal 36 2 2 10" xfId="16256" xr:uid="{00000000-0005-0000-0000-0000621A0000}"/>
    <cellStyle name="Normal 36 2 2 11" xfId="18160" xr:uid="{00000000-0005-0000-0000-0000631A0000}"/>
    <cellStyle name="Normal 36 2 2 2" xfId="738" xr:uid="{00000000-0005-0000-0000-0000641A0000}"/>
    <cellStyle name="Normal 36 2 2 2 2" xfId="1560" xr:uid="{00000000-0005-0000-0000-0000651A0000}"/>
    <cellStyle name="Normal 36 2 2 2 2 2" xfId="3465" xr:uid="{00000000-0005-0000-0000-0000661A0000}"/>
    <cellStyle name="Normal 36 2 2 2 2 2 2" xfId="11632" xr:uid="{00000000-0005-0000-0000-0000671A0000}"/>
    <cellStyle name="Normal 36 2 2 2 2 2_5h_Finance" xfId="5570" xr:uid="{00000000-0005-0000-0000-0000681A0000}"/>
    <cellStyle name="Normal 36 2 2 2 2 3" xfId="9728" xr:uid="{00000000-0005-0000-0000-0000691A0000}"/>
    <cellStyle name="Normal 36 2 2 2 2 4" xfId="13754" xr:uid="{00000000-0005-0000-0000-00006A1A0000}"/>
    <cellStyle name="Normal 36 2 2 2 2 5" xfId="15593" xr:uid="{00000000-0005-0000-0000-00006B1A0000}"/>
    <cellStyle name="Normal 36 2 2 2 2 6" xfId="17344" xr:uid="{00000000-0005-0000-0000-00006C1A0000}"/>
    <cellStyle name="Normal 36 2 2 2 2 7" xfId="19248" xr:uid="{00000000-0005-0000-0000-00006D1A0000}"/>
    <cellStyle name="Normal 36 2 2 2 2_5h_Finance" xfId="5569" xr:uid="{00000000-0005-0000-0000-00006E1A0000}"/>
    <cellStyle name="Normal 36 2 2 2 3" xfId="2649" xr:uid="{00000000-0005-0000-0000-00006F1A0000}"/>
    <cellStyle name="Normal 36 2 2 2 3 2" xfId="10816" xr:uid="{00000000-0005-0000-0000-0000701A0000}"/>
    <cellStyle name="Normal 36 2 2 2 3_5h_Finance" xfId="5571" xr:uid="{00000000-0005-0000-0000-0000711A0000}"/>
    <cellStyle name="Normal 36 2 2 2 4" xfId="8912" xr:uid="{00000000-0005-0000-0000-0000721A0000}"/>
    <cellStyle name="Normal 36 2 2 2 5" xfId="12935" xr:uid="{00000000-0005-0000-0000-0000731A0000}"/>
    <cellStyle name="Normal 36 2 2 2 6" xfId="14773" xr:uid="{00000000-0005-0000-0000-0000741A0000}"/>
    <cellStyle name="Normal 36 2 2 2 7" xfId="16528" xr:uid="{00000000-0005-0000-0000-0000751A0000}"/>
    <cellStyle name="Normal 36 2 2 2 8" xfId="18432" xr:uid="{00000000-0005-0000-0000-0000761A0000}"/>
    <cellStyle name="Normal 36 2 2 2_5h_Finance" xfId="5568" xr:uid="{00000000-0005-0000-0000-0000771A0000}"/>
    <cellStyle name="Normal 36 2 2 3" xfId="1010" xr:uid="{00000000-0005-0000-0000-0000781A0000}"/>
    <cellStyle name="Normal 36 2 2 3 2" xfId="1832" xr:uid="{00000000-0005-0000-0000-0000791A0000}"/>
    <cellStyle name="Normal 36 2 2 3 2 2" xfId="3737" xr:uid="{00000000-0005-0000-0000-00007A1A0000}"/>
    <cellStyle name="Normal 36 2 2 3 2 2 2" xfId="11904" xr:uid="{00000000-0005-0000-0000-00007B1A0000}"/>
    <cellStyle name="Normal 36 2 2 3 2 2_5h_Finance" xfId="5574" xr:uid="{00000000-0005-0000-0000-00007C1A0000}"/>
    <cellStyle name="Normal 36 2 2 3 2 3" xfId="10000" xr:uid="{00000000-0005-0000-0000-00007D1A0000}"/>
    <cellStyle name="Normal 36 2 2 3 2 4" xfId="14026" xr:uid="{00000000-0005-0000-0000-00007E1A0000}"/>
    <cellStyle name="Normal 36 2 2 3 2 5" xfId="15865" xr:uid="{00000000-0005-0000-0000-00007F1A0000}"/>
    <cellStyle name="Normal 36 2 2 3 2 6" xfId="17616" xr:uid="{00000000-0005-0000-0000-0000801A0000}"/>
    <cellStyle name="Normal 36 2 2 3 2 7" xfId="19520" xr:uid="{00000000-0005-0000-0000-0000811A0000}"/>
    <cellStyle name="Normal 36 2 2 3 2_5h_Finance" xfId="5573" xr:uid="{00000000-0005-0000-0000-0000821A0000}"/>
    <cellStyle name="Normal 36 2 2 3 3" xfId="2921" xr:uid="{00000000-0005-0000-0000-0000831A0000}"/>
    <cellStyle name="Normal 36 2 2 3 3 2" xfId="11088" xr:uid="{00000000-0005-0000-0000-0000841A0000}"/>
    <cellStyle name="Normal 36 2 2 3 3_5h_Finance" xfId="5575" xr:uid="{00000000-0005-0000-0000-0000851A0000}"/>
    <cellStyle name="Normal 36 2 2 3 4" xfId="9184" xr:uid="{00000000-0005-0000-0000-0000861A0000}"/>
    <cellStyle name="Normal 36 2 2 3 5" xfId="13207" xr:uid="{00000000-0005-0000-0000-0000871A0000}"/>
    <cellStyle name="Normal 36 2 2 3 6" xfId="15045" xr:uid="{00000000-0005-0000-0000-0000881A0000}"/>
    <cellStyle name="Normal 36 2 2 3 7" xfId="16800" xr:uid="{00000000-0005-0000-0000-0000891A0000}"/>
    <cellStyle name="Normal 36 2 2 3 8" xfId="18704" xr:uid="{00000000-0005-0000-0000-00008A1A0000}"/>
    <cellStyle name="Normal 36 2 2 3_5h_Finance" xfId="5572" xr:uid="{00000000-0005-0000-0000-00008B1A0000}"/>
    <cellStyle name="Normal 36 2 2 4" xfId="1282" xr:uid="{00000000-0005-0000-0000-00008C1A0000}"/>
    <cellStyle name="Normal 36 2 2 4 2" xfId="3193" xr:uid="{00000000-0005-0000-0000-00008D1A0000}"/>
    <cellStyle name="Normal 36 2 2 4 2 2" xfId="11360" xr:uid="{00000000-0005-0000-0000-00008E1A0000}"/>
    <cellStyle name="Normal 36 2 2 4 2_5h_Finance" xfId="5577" xr:uid="{00000000-0005-0000-0000-00008F1A0000}"/>
    <cellStyle name="Normal 36 2 2 4 3" xfId="9456" xr:uid="{00000000-0005-0000-0000-0000901A0000}"/>
    <cellStyle name="Normal 36 2 2 4 4" xfId="13479" xr:uid="{00000000-0005-0000-0000-0000911A0000}"/>
    <cellStyle name="Normal 36 2 2 4 5" xfId="15317" xr:uid="{00000000-0005-0000-0000-0000921A0000}"/>
    <cellStyle name="Normal 36 2 2 4 6" xfId="17072" xr:uid="{00000000-0005-0000-0000-0000931A0000}"/>
    <cellStyle name="Normal 36 2 2 4 7" xfId="18976" xr:uid="{00000000-0005-0000-0000-0000941A0000}"/>
    <cellStyle name="Normal 36 2 2 4_5h_Finance" xfId="5576" xr:uid="{00000000-0005-0000-0000-0000951A0000}"/>
    <cellStyle name="Normal 36 2 2 5" xfId="2105" xr:uid="{00000000-0005-0000-0000-0000961A0000}"/>
    <cellStyle name="Normal 36 2 2 5 2" xfId="4009" xr:uid="{00000000-0005-0000-0000-0000971A0000}"/>
    <cellStyle name="Normal 36 2 2 5 2 2" xfId="12176" xr:uid="{00000000-0005-0000-0000-0000981A0000}"/>
    <cellStyle name="Normal 36 2 2 5 2_5h_Finance" xfId="5579" xr:uid="{00000000-0005-0000-0000-0000991A0000}"/>
    <cellStyle name="Normal 36 2 2 5 3" xfId="10272" xr:uid="{00000000-0005-0000-0000-00009A1A0000}"/>
    <cellStyle name="Normal 36 2 2 5 4" xfId="14298" xr:uid="{00000000-0005-0000-0000-00009B1A0000}"/>
    <cellStyle name="Normal 36 2 2 5 5" xfId="16138" xr:uid="{00000000-0005-0000-0000-00009C1A0000}"/>
    <cellStyle name="Normal 36 2 2 5 6" xfId="17888" xr:uid="{00000000-0005-0000-0000-00009D1A0000}"/>
    <cellStyle name="Normal 36 2 2 5 7" xfId="19792" xr:uid="{00000000-0005-0000-0000-00009E1A0000}"/>
    <cellStyle name="Normal 36 2 2 5_5h_Finance" xfId="5578" xr:uid="{00000000-0005-0000-0000-00009F1A0000}"/>
    <cellStyle name="Normal 36 2 2 6" xfId="2377" xr:uid="{00000000-0005-0000-0000-0000A01A0000}"/>
    <cellStyle name="Normal 36 2 2 6 2" xfId="10544" xr:uid="{00000000-0005-0000-0000-0000A11A0000}"/>
    <cellStyle name="Normal 36 2 2 6_5h_Finance" xfId="5580" xr:uid="{00000000-0005-0000-0000-0000A21A0000}"/>
    <cellStyle name="Normal 36 2 2 7" xfId="8640" xr:uid="{00000000-0005-0000-0000-0000A31A0000}"/>
    <cellStyle name="Normal 36 2 2 8" xfId="12597" xr:uid="{00000000-0005-0000-0000-0000A41A0000}"/>
    <cellStyle name="Normal 36 2 2 9" xfId="14483" xr:uid="{00000000-0005-0000-0000-0000A51A0000}"/>
    <cellStyle name="Normal 36 2 2_5h_Finance" xfId="5567" xr:uid="{00000000-0005-0000-0000-0000A61A0000}"/>
    <cellStyle name="Normal 36 2 3" xfId="602" xr:uid="{00000000-0005-0000-0000-0000A71A0000}"/>
    <cellStyle name="Normal 36 2 3 2" xfId="1424" xr:uid="{00000000-0005-0000-0000-0000A81A0000}"/>
    <cellStyle name="Normal 36 2 3 2 2" xfId="3329" xr:uid="{00000000-0005-0000-0000-0000A91A0000}"/>
    <cellStyle name="Normal 36 2 3 2 2 2" xfId="11496" xr:uid="{00000000-0005-0000-0000-0000AA1A0000}"/>
    <cellStyle name="Normal 36 2 3 2 2_5h_Finance" xfId="5583" xr:uid="{00000000-0005-0000-0000-0000AB1A0000}"/>
    <cellStyle name="Normal 36 2 3 2 3" xfId="9592" xr:uid="{00000000-0005-0000-0000-0000AC1A0000}"/>
    <cellStyle name="Normal 36 2 3 2 4" xfId="13618" xr:uid="{00000000-0005-0000-0000-0000AD1A0000}"/>
    <cellStyle name="Normal 36 2 3 2 5" xfId="15457" xr:uid="{00000000-0005-0000-0000-0000AE1A0000}"/>
    <cellStyle name="Normal 36 2 3 2 6" xfId="17208" xr:uid="{00000000-0005-0000-0000-0000AF1A0000}"/>
    <cellStyle name="Normal 36 2 3 2 7" xfId="19112" xr:uid="{00000000-0005-0000-0000-0000B01A0000}"/>
    <cellStyle name="Normal 36 2 3 2_5h_Finance" xfId="5582" xr:uid="{00000000-0005-0000-0000-0000B11A0000}"/>
    <cellStyle name="Normal 36 2 3 3" xfId="2513" xr:uid="{00000000-0005-0000-0000-0000B21A0000}"/>
    <cellStyle name="Normal 36 2 3 3 2" xfId="10680" xr:uid="{00000000-0005-0000-0000-0000B31A0000}"/>
    <cellStyle name="Normal 36 2 3 3_5h_Finance" xfId="5584" xr:uid="{00000000-0005-0000-0000-0000B41A0000}"/>
    <cellStyle name="Normal 36 2 3 4" xfId="8776" xr:uid="{00000000-0005-0000-0000-0000B51A0000}"/>
    <cellStyle name="Normal 36 2 3 5" xfId="12799" xr:uid="{00000000-0005-0000-0000-0000B61A0000}"/>
    <cellStyle name="Normal 36 2 3 6" xfId="14637" xr:uid="{00000000-0005-0000-0000-0000B71A0000}"/>
    <cellStyle name="Normal 36 2 3 7" xfId="16392" xr:uid="{00000000-0005-0000-0000-0000B81A0000}"/>
    <cellStyle name="Normal 36 2 3 8" xfId="18296" xr:uid="{00000000-0005-0000-0000-0000B91A0000}"/>
    <cellStyle name="Normal 36 2 3_5h_Finance" xfId="5581" xr:uid="{00000000-0005-0000-0000-0000BA1A0000}"/>
    <cellStyle name="Normal 36 2 4" xfId="874" xr:uid="{00000000-0005-0000-0000-0000BB1A0000}"/>
    <cellStyle name="Normal 36 2 4 2" xfId="1696" xr:uid="{00000000-0005-0000-0000-0000BC1A0000}"/>
    <cellStyle name="Normal 36 2 4 2 2" xfId="3601" xr:uid="{00000000-0005-0000-0000-0000BD1A0000}"/>
    <cellStyle name="Normal 36 2 4 2 2 2" xfId="11768" xr:uid="{00000000-0005-0000-0000-0000BE1A0000}"/>
    <cellStyle name="Normal 36 2 4 2 2_5h_Finance" xfId="5587" xr:uid="{00000000-0005-0000-0000-0000BF1A0000}"/>
    <cellStyle name="Normal 36 2 4 2 3" xfId="9864" xr:uid="{00000000-0005-0000-0000-0000C01A0000}"/>
    <cellStyle name="Normal 36 2 4 2 4" xfId="13890" xr:uid="{00000000-0005-0000-0000-0000C11A0000}"/>
    <cellStyle name="Normal 36 2 4 2 5" xfId="15729" xr:uid="{00000000-0005-0000-0000-0000C21A0000}"/>
    <cellStyle name="Normal 36 2 4 2 6" xfId="17480" xr:uid="{00000000-0005-0000-0000-0000C31A0000}"/>
    <cellStyle name="Normal 36 2 4 2 7" xfId="19384" xr:uid="{00000000-0005-0000-0000-0000C41A0000}"/>
    <cellStyle name="Normal 36 2 4 2_5h_Finance" xfId="5586" xr:uid="{00000000-0005-0000-0000-0000C51A0000}"/>
    <cellStyle name="Normal 36 2 4 3" xfId="2785" xr:uid="{00000000-0005-0000-0000-0000C61A0000}"/>
    <cellStyle name="Normal 36 2 4 3 2" xfId="10952" xr:uid="{00000000-0005-0000-0000-0000C71A0000}"/>
    <cellStyle name="Normal 36 2 4 3_5h_Finance" xfId="5588" xr:uid="{00000000-0005-0000-0000-0000C81A0000}"/>
    <cellStyle name="Normal 36 2 4 4" xfId="9048" xr:uid="{00000000-0005-0000-0000-0000C91A0000}"/>
    <cellStyle name="Normal 36 2 4 5" xfId="13071" xr:uid="{00000000-0005-0000-0000-0000CA1A0000}"/>
    <cellStyle name="Normal 36 2 4 6" xfId="14909" xr:uid="{00000000-0005-0000-0000-0000CB1A0000}"/>
    <cellStyle name="Normal 36 2 4 7" xfId="16664" xr:uid="{00000000-0005-0000-0000-0000CC1A0000}"/>
    <cellStyle name="Normal 36 2 4 8" xfId="18568" xr:uid="{00000000-0005-0000-0000-0000CD1A0000}"/>
    <cellStyle name="Normal 36 2 4_5h_Finance" xfId="5585" xr:uid="{00000000-0005-0000-0000-0000CE1A0000}"/>
    <cellStyle name="Normal 36 2 5" xfId="1146" xr:uid="{00000000-0005-0000-0000-0000CF1A0000}"/>
    <cellStyle name="Normal 36 2 5 2" xfId="3057" xr:uid="{00000000-0005-0000-0000-0000D01A0000}"/>
    <cellStyle name="Normal 36 2 5 2 2" xfId="11224" xr:uid="{00000000-0005-0000-0000-0000D11A0000}"/>
    <cellStyle name="Normal 36 2 5 2_5h_Finance" xfId="5590" xr:uid="{00000000-0005-0000-0000-0000D21A0000}"/>
    <cellStyle name="Normal 36 2 5 3" xfId="9320" xr:uid="{00000000-0005-0000-0000-0000D31A0000}"/>
    <cellStyle name="Normal 36 2 5 4" xfId="13343" xr:uid="{00000000-0005-0000-0000-0000D41A0000}"/>
    <cellStyle name="Normal 36 2 5 5" xfId="15181" xr:uid="{00000000-0005-0000-0000-0000D51A0000}"/>
    <cellStyle name="Normal 36 2 5 6" xfId="16936" xr:uid="{00000000-0005-0000-0000-0000D61A0000}"/>
    <cellStyle name="Normal 36 2 5 7" xfId="18840" xr:uid="{00000000-0005-0000-0000-0000D71A0000}"/>
    <cellStyle name="Normal 36 2 5_5h_Finance" xfId="5589" xr:uid="{00000000-0005-0000-0000-0000D81A0000}"/>
    <cellStyle name="Normal 36 2 6" xfId="1969" xr:uid="{00000000-0005-0000-0000-0000D91A0000}"/>
    <cellStyle name="Normal 36 2 6 2" xfId="3873" xr:uid="{00000000-0005-0000-0000-0000DA1A0000}"/>
    <cellStyle name="Normal 36 2 6 2 2" xfId="12040" xr:uid="{00000000-0005-0000-0000-0000DB1A0000}"/>
    <cellStyle name="Normal 36 2 6 2_5h_Finance" xfId="5592" xr:uid="{00000000-0005-0000-0000-0000DC1A0000}"/>
    <cellStyle name="Normal 36 2 6 3" xfId="10136" xr:uid="{00000000-0005-0000-0000-0000DD1A0000}"/>
    <cellStyle name="Normal 36 2 6 4" xfId="14162" xr:uid="{00000000-0005-0000-0000-0000DE1A0000}"/>
    <cellStyle name="Normal 36 2 6 5" xfId="16002" xr:uid="{00000000-0005-0000-0000-0000DF1A0000}"/>
    <cellStyle name="Normal 36 2 6 6" xfId="17752" xr:uid="{00000000-0005-0000-0000-0000E01A0000}"/>
    <cellStyle name="Normal 36 2 6 7" xfId="19656" xr:uid="{00000000-0005-0000-0000-0000E11A0000}"/>
    <cellStyle name="Normal 36 2 6_5h_Finance" xfId="5591" xr:uid="{00000000-0005-0000-0000-0000E21A0000}"/>
    <cellStyle name="Normal 36 2 7" xfId="253" xr:uid="{00000000-0005-0000-0000-0000E31A0000}"/>
    <cellStyle name="Normal 36 2 7 2" xfId="8504" xr:uid="{00000000-0005-0000-0000-0000E41A0000}"/>
    <cellStyle name="Normal 36 2 7_5h_Finance" xfId="5593" xr:uid="{00000000-0005-0000-0000-0000E51A0000}"/>
    <cellStyle name="Normal 36 2 8" xfId="2241" xr:uid="{00000000-0005-0000-0000-0000E61A0000}"/>
    <cellStyle name="Normal 36 2 8 2" xfId="10408" xr:uid="{00000000-0005-0000-0000-0000E71A0000}"/>
    <cellStyle name="Normal 36 2 8_5h_Finance" xfId="5594" xr:uid="{00000000-0005-0000-0000-0000E81A0000}"/>
    <cellStyle name="Normal 36 2 9" xfId="4145" xr:uid="{00000000-0005-0000-0000-0000E91A0000}"/>
    <cellStyle name="Normal 36 2 9 2" xfId="12312" xr:uid="{00000000-0005-0000-0000-0000EA1A0000}"/>
    <cellStyle name="Normal 36 2 9_5h_Finance" xfId="5595" xr:uid="{00000000-0005-0000-0000-0000EB1A0000}"/>
    <cellStyle name="Normal 36 2_5h_Finance" xfId="5566" xr:uid="{00000000-0005-0000-0000-0000EC1A0000}"/>
    <cellStyle name="Normal 36 3" xfId="321" xr:uid="{00000000-0005-0000-0000-0000ED1A0000}"/>
    <cellStyle name="Normal 36 3 10" xfId="16188" xr:uid="{00000000-0005-0000-0000-0000EE1A0000}"/>
    <cellStyle name="Normal 36 3 11" xfId="18092" xr:uid="{00000000-0005-0000-0000-0000EF1A0000}"/>
    <cellStyle name="Normal 36 3 2" xfId="670" xr:uid="{00000000-0005-0000-0000-0000F01A0000}"/>
    <cellStyle name="Normal 36 3 2 2" xfId="1492" xr:uid="{00000000-0005-0000-0000-0000F11A0000}"/>
    <cellStyle name="Normal 36 3 2 2 2" xfId="3397" xr:uid="{00000000-0005-0000-0000-0000F21A0000}"/>
    <cellStyle name="Normal 36 3 2 2 2 2" xfId="11564" xr:uid="{00000000-0005-0000-0000-0000F31A0000}"/>
    <cellStyle name="Normal 36 3 2 2 2_5h_Finance" xfId="5599" xr:uid="{00000000-0005-0000-0000-0000F41A0000}"/>
    <cellStyle name="Normal 36 3 2 2 3" xfId="9660" xr:uid="{00000000-0005-0000-0000-0000F51A0000}"/>
    <cellStyle name="Normal 36 3 2 2 4" xfId="13686" xr:uid="{00000000-0005-0000-0000-0000F61A0000}"/>
    <cellStyle name="Normal 36 3 2 2 5" xfId="15525" xr:uid="{00000000-0005-0000-0000-0000F71A0000}"/>
    <cellStyle name="Normal 36 3 2 2 6" xfId="17276" xr:uid="{00000000-0005-0000-0000-0000F81A0000}"/>
    <cellStyle name="Normal 36 3 2 2 7" xfId="19180" xr:uid="{00000000-0005-0000-0000-0000F91A0000}"/>
    <cellStyle name="Normal 36 3 2 2_5h_Finance" xfId="5598" xr:uid="{00000000-0005-0000-0000-0000FA1A0000}"/>
    <cellStyle name="Normal 36 3 2 3" xfId="2581" xr:uid="{00000000-0005-0000-0000-0000FB1A0000}"/>
    <cellStyle name="Normal 36 3 2 3 2" xfId="10748" xr:uid="{00000000-0005-0000-0000-0000FC1A0000}"/>
    <cellStyle name="Normal 36 3 2 3_5h_Finance" xfId="5600" xr:uid="{00000000-0005-0000-0000-0000FD1A0000}"/>
    <cellStyle name="Normal 36 3 2 4" xfId="8844" xr:uid="{00000000-0005-0000-0000-0000FE1A0000}"/>
    <cellStyle name="Normal 36 3 2 5" xfId="12867" xr:uid="{00000000-0005-0000-0000-0000FF1A0000}"/>
    <cellStyle name="Normal 36 3 2 6" xfId="14705" xr:uid="{00000000-0005-0000-0000-0000001B0000}"/>
    <cellStyle name="Normal 36 3 2 7" xfId="16460" xr:uid="{00000000-0005-0000-0000-0000011B0000}"/>
    <cellStyle name="Normal 36 3 2 8" xfId="18364" xr:uid="{00000000-0005-0000-0000-0000021B0000}"/>
    <cellStyle name="Normal 36 3 2_5h_Finance" xfId="5597" xr:uid="{00000000-0005-0000-0000-0000031B0000}"/>
    <cellStyle name="Normal 36 3 3" xfId="942" xr:uid="{00000000-0005-0000-0000-0000041B0000}"/>
    <cellStyle name="Normal 36 3 3 2" xfId="1764" xr:uid="{00000000-0005-0000-0000-0000051B0000}"/>
    <cellStyle name="Normal 36 3 3 2 2" xfId="3669" xr:uid="{00000000-0005-0000-0000-0000061B0000}"/>
    <cellStyle name="Normal 36 3 3 2 2 2" xfId="11836" xr:uid="{00000000-0005-0000-0000-0000071B0000}"/>
    <cellStyle name="Normal 36 3 3 2 2_5h_Finance" xfId="5603" xr:uid="{00000000-0005-0000-0000-0000081B0000}"/>
    <cellStyle name="Normal 36 3 3 2 3" xfId="9932" xr:uid="{00000000-0005-0000-0000-0000091B0000}"/>
    <cellStyle name="Normal 36 3 3 2 4" xfId="13958" xr:uid="{00000000-0005-0000-0000-00000A1B0000}"/>
    <cellStyle name="Normal 36 3 3 2 5" xfId="15797" xr:uid="{00000000-0005-0000-0000-00000B1B0000}"/>
    <cellStyle name="Normal 36 3 3 2 6" xfId="17548" xr:uid="{00000000-0005-0000-0000-00000C1B0000}"/>
    <cellStyle name="Normal 36 3 3 2 7" xfId="19452" xr:uid="{00000000-0005-0000-0000-00000D1B0000}"/>
    <cellStyle name="Normal 36 3 3 2_5h_Finance" xfId="5602" xr:uid="{00000000-0005-0000-0000-00000E1B0000}"/>
    <cellStyle name="Normal 36 3 3 3" xfId="2853" xr:uid="{00000000-0005-0000-0000-00000F1B0000}"/>
    <cellStyle name="Normal 36 3 3 3 2" xfId="11020" xr:uid="{00000000-0005-0000-0000-0000101B0000}"/>
    <cellStyle name="Normal 36 3 3 3_5h_Finance" xfId="5604" xr:uid="{00000000-0005-0000-0000-0000111B0000}"/>
    <cellStyle name="Normal 36 3 3 4" xfId="9116" xr:uid="{00000000-0005-0000-0000-0000121B0000}"/>
    <cellStyle name="Normal 36 3 3 5" xfId="13139" xr:uid="{00000000-0005-0000-0000-0000131B0000}"/>
    <cellStyle name="Normal 36 3 3 6" xfId="14977" xr:uid="{00000000-0005-0000-0000-0000141B0000}"/>
    <cellStyle name="Normal 36 3 3 7" xfId="16732" xr:uid="{00000000-0005-0000-0000-0000151B0000}"/>
    <cellStyle name="Normal 36 3 3 8" xfId="18636" xr:uid="{00000000-0005-0000-0000-0000161B0000}"/>
    <cellStyle name="Normal 36 3 3_5h_Finance" xfId="5601" xr:uid="{00000000-0005-0000-0000-0000171B0000}"/>
    <cellStyle name="Normal 36 3 4" xfId="1214" xr:uid="{00000000-0005-0000-0000-0000181B0000}"/>
    <cellStyle name="Normal 36 3 4 2" xfId="3125" xr:uid="{00000000-0005-0000-0000-0000191B0000}"/>
    <cellStyle name="Normal 36 3 4 2 2" xfId="11292" xr:uid="{00000000-0005-0000-0000-00001A1B0000}"/>
    <cellStyle name="Normal 36 3 4 2_5h_Finance" xfId="5606" xr:uid="{00000000-0005-0000-0000-00001B1B0000}"/>
    <cellStyle name="Normal 36 3 4 3" xfId="9388" xr:uid="{00000000-0005-0000-0000-00001C1B0000}"/>
    <cellStyle name="Normal 36 3 4 4" xfId="13411" xr:uid="{00000000-0005-0000-0000-00001D1B0000}"/>
    <cellStyle name="Normal 36 3 4 5" xfId="15249" xr:uid="{00000000-0005-0000-0000-00001E1B0000}"/>
    <cellStyle name="Normal 36 3 4 6" xfId="17004" xr:uid="{00000000-0005-0000-0000-00001F1B0000}"/>
    <cellStyle name="Normal 36 3 4 7" xfId="18908" xr:uid="{00000000-0005-0000-0000-0000201B0000}"/>
    <cellStyle name="Normal 36 3 4_5h_Finance" xfId="5605" xr:uid="{00000000-0005-0000-0000-0000211B0000}"/>
    <cellStyle name="Normal 36 3 5" xfId="2037" xr:uid="{00000000-0005-0000-0000-0000221B0000}"/>
    <cellStyle name="Normal 36 3 5 2" xfId="3941" xr:uid="{00000000-0005-0000-0000-0000231B0000}"/>
    <cellStyle name="Normal 36 3 5 2 2" xfId="12108" xr:uid="{00000000-0005-0000-0000-0000241B0000}"/>
    <cellStyle name="Normal 36 3 5 2_5h_Finance" xfId="5608" xr:uid="{00000000-0005-0000-0000-0000251B0000}"/>
    <cellStyle name="Normal 36 3 5 3" xfId="10204" xr:uid="{00000000-0005-0000-0000-0000261B0000}"/>
    <cellStyle name="Normal 36 3 5 4" xfId="14230" xr:uid="{00000000-0005-0000-0000-0000271B0000}"/>
    <cellStyle name="Normal 36 3 5 5" xfId="16070" xr:uid="{00000000-0005-0000-0000-0000281B0000}"/>
    <cellStyle name="Normal 36 3 5 6" xfId="17820" xr:uid="{00000000-0005-0000-0000-0000291B0000}"/>
    <cellStyle name="Normal 36 3 5 7" xfId="19724" xr:uid="{00000000-0005-0000-0000-00002A1B0000}"/>
    <cellStyle name="Normal 36 3 5_5h_Finance" xfId="5607" xr:uid="{00000000-0005-0000-0000-00002B1B0000}"/>
    <cellStyle name="Normal 36 3 6" xfId="2309" xr:uid="{00000000-0005-0000-0000-00002C1B0000}"/>
    <cellStyle name="Normal 36 3 6 2" xfId="10476" xr:uid="{00000000-0005-0000-0000-00002D1B0000}"/>
    <cellStyle name="Normal 36 3 6_5h_Finance" xfId="5609" xr:uid="{00000000-0005-0000-0000-00002E1B0000}"/>
    <cellStyle name="Normal 36 3 7" xfId="8572" xr:uid="{00000000-0005-0000-0000-00002F1B0000}"/>
    <cellStyle name="Normal 36 3 8" xfId="12529" xr:uid="{00000000-0005-0000-0000-0000301B0000}"/>
    <cellStyle name="Normal 36 3 9" xfId="14415" xr:uid="{00000000-0005-0000-0000-0000311B0000}"/>
    <cellStyle name="Normal 36 3_5h_Finance" xfId="5596" xr:uid="{00000000-0005-0000-0000-0000321B0000}"/>
    <cellStyle name="Normal 36 4" xfId="534" xr:uid="{00000000-0005-0000-0000-0000331B0000}"/>
    <cellStyle name="Normal 36 4 2" xfId="1356" xr:uid="{00000000-0005-0000-0000-0000341B0000}"/>
    <cellStyle name="Normal 36 4 2 2" xfId="3261" xr:uid="{00000000-0005-0000-0000-0000351B0000}"/>
    <cellStyle name="Normal 36 4 2 2 2" xfId="11428" xr:uid="{00000000-0005-0000-0000-0000361B0000}"/>
    <cellStyle name="Normal 36 4 2 2_5h_Finance" xfId="5612" xr:uid="{00000000-0005-0000-0000-0000371B0000}"/>
    <cellStyle name="Normal 36 4 2 3" xfId="9524" xr:uid="{00000000-0005-0000-0000-0000381B0000}"/>
    <cellStyle name="Normal 36 4 2 4" xfId="13550" xr:uid="{00000000-0005-0000-0000-0000391B0000}"/>
    <cellStyle name="Normal 36 4 2 5" xfId="15389" xr:uid="{00000000-0005-0000-0000-00003A1B0000}"/>
    <cellStyle name="Normal 36 4 2 6" xfId="17140" xr:uid="{00000000-0005-0000-0000-00003B1B0000}"/>
    <cellStyle name="Normal 36 4 2 7" xfId="19044" xr:uid="{00000000-0005-0000-0000-00003C1B0000}"/>
    <cellStyle name="Normal 36 4 2_5h_Finance" xfId="5611" xr:uid="{00000000-0005-0000-0000-00003D1B0000}"/>
    <cellStyle name="Normal 36 4 3" xfId="2445" xr:uid="{00000000-0005-0000-0000-00003E1B0000}"/>
    <cellStyle name="Normal 36 4 3 2" xfId="10612" xr:uid="{00000000-0005-0000-0000-00003F1B0000}"/>
    <cellStyle name="Normal 36 4 3_5h_Finance" xfId="5613" xr:uid="{00000000-0005-0000-0000-0000401B0000}"/>
    <cellStyle name="Normal 36 4 4" xfId="8708" xr:uid="{00000000-0005-0000-0000-0000411B0000}"/>
    <cellStyle name="Normal 36 4 5" xfId="12731" xr:uid="{00000000-0005-0000-0000-0000421B0000}"/>
    <cellStyle name="Normal 36 4 6" xfId="14569" xr:uid="{00000000-0005-0000-0000-0000431B0000}"/>
    <cellStyle name="Normal 36 4 7" xfId="16324" xr:uid="{00000000-0005-0000-0000-0000441B0000}"/>
    <cellStyle name="Normal 36 4 8" xfId="18228" xr:uid="{00000000-0005-0000-0000-0000451B0000}"/>
    <cellStyle name="Normal 36 4_5h_Finance" xfId="5610" xr:uid="{00000000-0005-0000-0000-0000461B0000}"/>
    <cellStyle name="Normal 36 5" xfId="806" xr:uid="{00000000-0005-0000-0000-0000471B0000}"/>
    <cellStyle name="Normal 36 5 2" xfId="1628" xr:uid="{00000000-0005-0000-0000-0000481B0000}"/>
    <cellStyle name="Normal 36 5 2 2" xfId="3533" xr:uid="{00000000-0005-0000-0000-0000491B0000}"/>
    <cellStyle name="Normal 36 5 2 2 2" xfId="11700" xr:uid="{00000000-0005-0000-0000-00004A1B0000}"/>
    <cellStyle name="Normal 36 5 2 2_5h_Finance" xfId="5616" xr:uid="{00000000-0005-0000-0000-00004B1B0000}"/>
    <cellStyle name="Normal 36 5 2 3" xfId="9796" xr:uid="{00000000-0005-0000-0000-00004C1B0000}"/>
    <cellStyle name="Normal 36 5 2 4" xfId="13822" xr:uid="{00000000-0005-0000-0000-00004D1B0000}"/>
    <cellStyle name="Normal 36 5 2 5" xfId="15661" xr:uid="{00000000-0005-0000-0000-00004E1B0000}"/>
    <cellStyle name="Normal 36 5 2 6" xfId="17412" xr:uid="{00000000-0005-0000-0000-00004F1B0000}"/>
    <cellStyle name="Normal 36 5 2 7" xfId="19316" xr:uid="{00000000-0005-0000-0000-0000501B0000}"/>
    <cellStyle name="Normal 36 5 2_5h_Finance" xfId="5615" xr:uid="{00000000-0005-0000-0000-0000511B0000}"/>
    <cellStyle name="Normal 36 5 3" xfId="2717" xr:uid="{00000000-0005-0000-0000-0000521B0000}"/>
    <cellStyle name="Normal 36 5 3 2" xfId="10884" xr:uid="{00000000-0005-0000-0000-0000531B0000}"/>
    <cellStyle name="Normal 36 5 3_5h_Finance" xfId="5617" xr:uid="{00000000-0005-0000-0000-0000541B0000}"/>
    <cellStyle name="Normal 36 5 4" xfId="8980" xr:uid="{00000000-0005-0000-0000-0000551B0000}"/>
    <cellStyle name="Normal 36 5 5" xfId="13003" xr:uid="{00000000-0005-0000-0000-0000561B0000}"/>
    <cellStyle name="Normal 36 5 6" xfId="14841" xr:uid="{00000000-0005-0000-0000-0000571B0000}"/>
    <cellStyle name="Normal 36 5 7" xfId="16596" xr:uid="{00000000-0005-0000-0000-0000581B0000}"/>
    <cellStyle name="Normal 36 5 8" xfId="18500" xr:uid="{00000000-0005-0000-0000-0000591B0000}"/>
    <cellStyle name="Normal 36 5_5h_Finance" xfId="5614" xr:uid="{00000000-0005-0000-0000-00005A1B0000}"/>
    <cellStyle name="Normal 36 6" xfId="1078" xr:uid="{00000000-0005-0000-0000-00005B1B0000}"/>
    <cellStyle name="Normal 36 6 2" xfId="2989" xr:uid="{00000000-0005-0000-0000-00005C1B0000}"/>
    <cellStyle name="Normal 36 6 2 2" xfId="11156" xr:uid="{00000000-0005-0000-0000-00005D1B0000}"/>
    <cellStyle name="Normal 36 6 2_5h_Finance" xfId="5619" xr:uid="{00000000-0005-0000-0000-00005E1B0000}"/>
    <cellStyle name="Normal 36 6 3" xfId="9252" xr:uid="{00000000-0005-0000-0000-00005F1B0000}"/>
    <cellStyle name="Normal 36 6 4" xfId="13275" xr:uid="{00000000-0005-0000-0000-0000601B0000}"/>
    <cellStyle name="Normal 36 6 5" xfId="15113" xr:uid="{00000000-0005-0000-0000-0000611B0000}"/>
    <cellStyle name="Normal 36 6 6" xfId="16868" xr:uid="{00000000-0005-0000-0000-0000621B0000}"/>
    <cellStyle name="Normal 36 6 7" xfId="18772" xr:uid="{00000000-0005-0000-0000-0000631B0000}"/>
    <cellStyle name="Normal 36 6_5h_Finance" xfId="5618" xr:uid="{00000000-0005-0000-0000-0000641B0000}"/>
    <cellStyle name="Normal 36 7" xfId="1901" xr:uid="{00000000-0005-0000-0000-0000651B0000}"/>
    <cellStyle name="Normal 36 7 2" xfId="3805" xr:uid="{00000000-0005-0000-0000-0000661B0000}"/>
    <cellStyle name="Normal 36 7 2 2" xfId="11972" xr:uid="{00000000-0005-0000-0000-0000671B0000}"/>
    <cellStyle name="Normal 36 7 2_5h_Finance" xfId="5621" xr:uid="{00000000-0005-0000-0000-0000681B0000}"/>
    <cellStyle name="Normal 36 7 3" xfId="10068" xr:uid="{00000000-0005-0000-0000-0000691B0000}"/>
    <cellStyle name="Normal 36 7 4" xfId="14094" xr:uid="{00000000-0005-0000-0000-00006A1B0000}"/>
    <cellStyle name="Normal 36 7 5" xfId="15934" xr:uid="{00000000-0005-0000-0000-00006B1B0000}"/>
    <cellStyle name="Normal 36 7 6" xfId="17684" xr:uid="{00000000-0005-0000-0000-00006C1B0000}"/>
    <cellStyle name="Normal 36 7 7" xfId="19588" xr:uid="{00000000-0005-0000-0000-00006D1B0000}"/>
    <cellStyle name="Normal 36 7_5h_Finance" xfId="5620" xr:uid="{00000000-0005-0000-0000-00006E1B0000}"/>
    <cellStyle name="Normal 36 8" xfId="185" xr:uid="{00000000-0005-0000-0000-00006F1B0000}"/>
    <cellStyle name="Normal 36 8 2" xfId="8436" xr:uid="{00000000-0005-0000-0000-0000701B0000}"/>
    <cellStyle name="Normal 36 8_5h_Finance" xfId="5622" xr:uid="{00000000-0005-0000-0000-0000711B0000}"/>
    <cellStyle name="Normal 36 9" xfId="2173" xr:uid="{00000000-0005-0000-0000-0000721B0000}"/>
    <cellStyle name="Normal 36 9 2" xfId="10340" xr:uid="{00000000-0005-0000-0000-0000731B0000}"/>
    <cellStyle name="Normal 36 9_5h_Finance" xfId="5623" xr:uid="{00000000-0005-0000-0000-0000741B0000}"/>
    <cellStyle name="Normal 36_5h_Finance" xfId="5564" xr:uid="{00000000-0005-0000-0000-0000751B0000}"/>
    <cellStyle name="Normal 37" xfId="47" xr:uid="{00000000-0005-0000-0000-0000761B0000}"/>
    <cellStyle name="Normal 37 10" xfId="4078" xr:uid="{00000000-0005-0000-0000-0000771B0000}"/>
    <cellStyle name="Normal 37 10 2" xfId="12245" xr:uid="{00000000-0005-0000-0000-0000781B0000}"/>
    <cellStyle name="Normal 37 10_5h_Finance" xfId="5625" xr:uid="{00000000-0005-0000-0000-0000791B0000}"/>
    <cellStyle name="Normal 37 11" xfId="8301" xr:uid="{00000000-0005-0000-0000-00007A1B0000}"/>
    <cellStyle name="Normal 37 12" xfId="12393" xr:uid="{00000000-0005-0000-0000-00007B1B0000}"/>
    <cellStyle name="Normal 37 13" xfId="12689" xr:uid="{00000000-0005-0000-0000-00007C1B0000}"/>
    <cellStyle name="Normal 37 14" xfId="14371" xr:uid="{00000000-0005-0000-0000-00007D1B0000}"/>
    <cellStyle name="Normal 37 15" xfId="17957" xr:uid="{00000000-0005-0000-0000-00007E1B0000}"/>
    <cellStyle name="Normal 37 2" xfId="116" xr:uid="{00000000-0005-0000-0000-00007F1B0000}"/>
    <cellStyle name="Normal 37 2 10" xfId="8369" xr:uid="{00000000-0005-0000-0000-0000801B0000}"/>
    <cellStyle name="Normal 37 2 11" xfId="12461" xr:uid="{00000000-0005-0000-0000-0000811B0000}"/>
    <cellStyle name="Normal 37 2 12" xfId="18025" xr:uid="{00000000-0005-0000-0000-0000821B0000}"/>
    <cellStyle name="Normal 37 2 2" xfId="390" xr:uid="{00000000-0005-0000-0000-0000831B0000}"/>
    <cellStyle name="Normal 37 2 2 10" xfId="16257" xr:uid="{00000000-0005-0000-0000-0000841B0000}"/>
    <cellStyle name="Normal 37 2 2 11" xfId="18161" xr:uid="{00000000-0005-0000-0000-0000851B0000}"/>
    <cellStyle name="Normal 37 2 2 2" xfId="739" xr:uid="{00000000-0005-0000-0000-0000861B0000}"/>
    <cellStyle name="Normal 37 2 2 2 2" xfId="1561" xr:uid="{00000000-0005-0000-0000-0000871B0000}"/>
    <cellStyle name="Normal 37 2 2 2 2 2" xfId="3466" xr:uid="{00000000-0005-0000-0000-0000881B0000}"/>
    <cellStyle name="Normal 37 2 2 2 2 2 2" xfId="11633" xr:uid="{00000000-0005-0000-0000-0000891B0000}"/>
    <cellStyle name="Normal 37 2 2 2 2 2_5h_Finance" xfId="5630" xr:uid="{00000000-0005-0000-0000-00008A1B0000}"/>
    <cellStyle name="Normal 37 2 2 2 2 3" xfId="9729" xr:uid="{00000000-0005-0000-0000-00008B1B0000}"/>
    <cellStyle name="Normal 37 2 2 2 2 4" xfId="13755" xr:uid="{00000000-0005-0000-0000-00008C1B0000}"/>
    <cellStyle name="Normal 37 2 2 2 2 5" xfId="15594" xr:uid="{00000000-0005-0000-0000-00008D1B0000}"/>
    <cellStyle name="Normal 37 2 2 2 2 6" xfId="17345" xr:uid="{00000000-0005-0000-0000-00008E1B0000}"/>
    <cellStyle name="Normal 37 2 2 2 2 7" xfId="19249" xr:uid="{00000000-0005-0000-0000-00008F1B0000}"/>
    <cellStyle name="Normal 37 2 2 2 2_5h_Finance" xfId="5629" xr:uid="{00000000-0005-0000-0000-0000901B0000}"/>
    <cellStyle name="Normal 37 2 2 2 3" xfId="2650" xr:uid="{00000000-0005-0000-0000-0000911B0000}"/>
    <cellStyle name="Normal 37 2 2 2 3 2" xfId="10817" xr:uid="{00000000-0005-0000-0000-0000921B0000}"/>
    <cellStyle name="Normal 37 2 2 2 3_5h_Finance" xfId="5631" xr:uid="{00000000-0005-0000-0000-0000931B0000}"/>
    <cellStyle name="Normal 37 2 2 2 4" xfId="8913" xr:uid="{00000000-0005-0000-0000-0000941B0000}"/>
    <cellStyle name="Normal 37 2 2 2 5" xfId="12936" xr:uid="{00000000-0005-0000-0000-0000951B0000}"/>
    <cellStyle name="Normal 37 2 2 2 6" xfId="14774" xr:uid="{00000000-0005-0000-0000-0000961B0000}"/>
    <cellStyle name="Normal 37 2 2 2 7" xfId="16529" xr:uid="{00000000-0005-0000-0000-0000971B0000}"/>
    <cellStyle name="Normal 37 2 2 2 8" xfId="18433" xr:uid="{00000000-0005-0000-0000-0000981B0000}"/>
    <cellStyle name="Normal 37 2 2 2_5h_Finance" xfId="5628" xr:uid="{00000000-0005-0000-0000-0000991B0000}"/>
    <cellStyle name="Normal 37 2 2 3" xfId="1011" xr:uid="{00000000-0005-0000-0000-00009A1B0000}"/>
    <cellStyle name="Normal 37 2 2 3 2" xfId="1833" xr:uid="{00000000-0005-0000-0000-00009B1B0000}"/>
    <cellStyle name="Normal 37 2 2 3 2 2" xfId="3738" xr:uid="{00000000-0005-0000-0000-00009C1B0000}"/>
    <cellStyle name="Normal 37 2 2 3 2 2 2" xfId="11905" xr:uid="{00000000-0005-0000-0000-00009D1B0000}"/>
    <cellStyle name="Normal 37 2 2 3 2 2_5h_Finance" xfId="5634" xr:uid="{00000000-0005-0000-0000-00009E1B0000}"/>
    <cellStyle name="Normal 37 2 2 3 2 3" xfId="10001" xr:uid="{00000000-0005-0000-0000-00009F1B0000}"/>
    <cellStyle name="Normal 37 2 2 3 2 4" xfId="14027" xr:uid="{00000000-0005-0000-0000-0000A01B0000}"/>
    <cellStyle name="Normal 37 2 2 3 2 5" xfId="15866" xr:uid="{00000000-0005-0000-0000-0000A11B0000}"/>
    <cellStyle name="Normal 37 2 2 3 2 6" xfId="17617" xr:uid="{00000000-0005-0000-0000-0000A21B0000}"/>
    <cellStyle name="Normal 37 2 2 3 2 7" xfId="19521" xr:uid="{00000000-0005-0000-0000-0000A31B0000}"/>
    <cellStyle name="Normal 37 2 2 3 2_5h_Finance" xfId="5633" xr:uid="{00000000-0005-0000-0000-0000A41B0000}"/>
    <cellStyle name="Normal 37 2 2 3 3" xfId="2922" xr:uid="{00000000-0005-0000-0000-0000A51B0000}"/>
    <cellStyle name="Normal 37 2 2 3 3 2" xfId="11089" xr:uid="{00000000-0005-0000-0000-0000A61B0000}"/>
    <cellStyle name="Normal 37 2 2 3 3_5h_Finance" xfId="5635" xr:uid="{00000000-0005-0000-0000-0000A71B0000}"/>
    <cellStyle name="Normal 37 2 2 3 4" xfId="9185" xr:uid="{00000000-0005-0000-0000-0000A81B0000}"/>
    <cellStyle name="Normal 37 2 2 3 5" xfId="13208" xr:uid="{00000000-0005-0000-0000-0000A91B0000}"/>
    <cellStyle name="Normal 37 2 2 3 6" xfId="15046" xr:uid="{00000000-0005-0000-0000-0000AA1B0000}"/>
    <cellStyle name="Normal 37 2 2 3 7" xfId="16801" xr:uid="{00000000-0005-0000-0000-0000AB1B0000}"/>
    <cellStyle name="Normal 37 2 2 3 8" xfId="18705" xr:uid="{00000000-0005-0000-0000-0000AC1B0000}"/>
    <cellStyle name="Normal 37 2 2 3_5h_Finance" xfId="5632" xr:uid="{00000000-0005-0000-0000-0000AD1B0000}"/>
    <cellStyle name="Normal 37 2 2 4" xfId="1283" xr:uid="{00000000-0005-0000-0000-0000AE1B0000}"/>
    <cellStyle name="Normal 37 2 2 4 2" xfId="3194" xr:uid="{00000000-0005-0000-0000-0000AF1B0000}"/>
    <cellStyle name="Normal 37 2 2 4 2 2" xfId="11361" xr:uid="{00000000-0005-0000-0000-0000B01B0000}"/>
    <cellStyle name="Normal 37 2 2 4 2_5h_Finance" xfId="5637" xr:uid="{00000000-0005-0000-0000-0000B11B0000}"/>
    <cellStyle name="Normal 37 2 2 4 3" xfId="9457" xr:uid="{00000000-0005-0000-0000-0000B21B0000}"/>
    <cellStyle name="Normal 37 2 2 4 4" xfId="13480" xr:uid="{00000000-0005-0000-0000-0000B31B0000}"/>
    <cellStyle name="Normal 37 2 2 4 5" xfId="15318" xr:uid="{00000000-0005-0000-0000-0000B41B0000}"/>
    <cellStyle name="Normal 37 2 2 4 6" xfId="17073" xr:uid="{00000000-0005-0000-0000-0000B51B0000}"/>
    <cellStyle name="Normal 37 2 2 4 7" xfId="18977" xr:uid="{00000000-0005-0000-0000-0000B61B0000}"/>
    <cellStyle name="Normal 37 2 2 4_5h_Finance" xfId="5636" xr:uid="{00000000-0005-0000-0000-0000B71B0000}"/>
    <cellStyle name="Normal 37 2 2 5" xfId="2106" xr:uid="{00000000-0005-0000-0000-0000B81B0000}"/>
    <cellStyle name="Normal 37 2 2 5 2" xfId="4010" xr:uid="{00000000-0005-0000-0000-0000B91B0000}"/>
    <cellStyle name="Normal 37 2 2 5 2 2" xfId="12177" xr:uid="{00000000-0005-0000-0000-0000BA1B0000}"/>
    <cellStyle name="Normal 37 2 2 5 2_5h_Finance" xfId="5639" xr:uid="{00000000-0005-0000-0000-0000BB1B0000}"/>
    <cellStyle name="Normal 37 2 2 5 3" xfId="10273" xr:uid="{00000000-0005-0000-0000-0000BC1B0000}"/>
    <cellStyle name="Normal 37 2 2 5 4" xfId="14299" xr:uid="{00000000-0005-0000-0000-0000BD1B0000}"/>
    <cellStyle name="Normal 37 2 2 5 5" xfId="16139" xr:uid="{00000000-0005-0000-0000-0000BE1B0000}"/>
    <cellStyle name="Normal 37 2 2 5 6" xfId="17889" xr:uid="{00000000-0005-0000-0000-0000BF1B0000}"/>
    <cellStyle name="Normal 37 2 2 5 7" xfId="19793" xr:uid="{00000000-0005-0000-0000-0000C01B0000}"/>
    <cellStyle name="Normal 37 2 2 5_5h_Finance" xfId="5638" xr:uid="{00000000-0005-0000-0000-0000C11B0000}"/>
    <cellStyle name="Normal 37 2 2 6" xfId="2378" xr:uid="{00000000-0005-0000-0000-0000C21B0000}"/>
    <cellStyle name="Normal 37 2 2 6 2" xfId="10545" xr:uid="{00000000-0005-0000-0000-0000C31B0000}"/>
    <cellStyle name="Normal 37 2 2 6_5h_Finance" xfId="5640" xr:uid="{00000000-0005-0000-0000-0000C41B0000}"/>
    <cellStyle name="Normal 37 2 2 7" xfId="8641" xr:uid="{00000000-0005-0000-0000-0000C51B0000}"/>
    <cellStyle name="Normal 37 2 2 8" xfId="12598" xr:uid="{00000000-0005-0000-0000-0000C61B0000}"/>
    <cellStyle name="Normal 37 2 2 9" xfId="14484" xr:uid="{00000000-0005-0000-0000-0000C71B0000}"/>
    <cellStyle name="Normal 37 2 2_5h_Finance" xfId="5627" xr:uid="{00000000-0005-0000-0000-0000C81B0000}"/>
    <cellStyle name="Normal 37 2 3" xfId="603" xr:uid="{00000000-0005-0000-0000-0000C91B0000}"/>
    <cellStyle name="Normal 37 2 3 2" xfId="1425" xr:uid="{00000000-0005-0000-0000-0000CA1B0000}"/>
    <cellStyle name="Normal 37 2 3 2 2" xfId="3330" xr:uid="{00000000-0005-0000-0000-0000CB1B0000}"/>
    <cellStyle name="Normal 37 2 3 2 2 2" xfId="11497" xr:uid="{00000000-0005-0000-0000-0000CC1B0000}"/>
    <cellStyle name="Normal 37 2 3 2 2_5h_Finance" xfId="5643" xr:uid="{00000000-0005-0000-0000-0000CD1B0000}"/>
    <cellStyle name="Normal 37 2 3 2 3" xfId="9593" xr:uid="{00000000-0005-0000-0000-0000CE1B0000}"/>
    <cellStyle name="Normal 37 2 3 2 4" xfId="13619" xr:uid="{00000000-0005-0000-0000-0000CF1B0000}"/>
    <cellStyle name="Normal 37 2 3 2 5" xfId="15458" xr:uid="{00000000-0005-0000-0000-0000D01B0000}"/>
    <cellStyle name="Normal 37 2 3 2 6" xfId="17209" xr:uid="{00000000-0005-0000-0000-0000D11B0000}"/>
    <cellStyle name="Normal 37 2 3 2 7" xfId="19113" xr:uid="{00000000-0005-0000-0000-0000D21B0000}"/>
    <cellStyle name="Normal 37 2 3 2_5h_Finance" xfId="5642" xr:uid="{00000000-0005-0000-0000-0000D31B0000}"/>
    <cellStyle name="Normal 37 2 3 3" xfId="2514" xr:uid="{00000000-0005-0000-0000-0000D41B0000}"/>
    <cellStyle name="Normal 37 2 3 3 2" xfId="10681" xr:uid="{00000000-0005-0000-0000-0000D51B0000}"/>
    <cellStyle name="Normal 37 2 3 3_5h_Finance" xfId="5644" xr:uid="{00000000-0005-0000-0000-0000D61B0000}"/>
    <cellStyle name="Normal 37 2 3 4" xfId="8777" xr:uid="{00000000-0005-0000-0000-0000D71B0000}"/>
    <cellStyle name="Normal 37 2 3 5" xfId="12800" xr:uid="{00000000-0005-0000-0000-0000D81B0000}"/>
    <cellStyle name="Normal 37 2 3 6" xfId="14638" xr:uid="{00000000-0005-0000-0000-0000D91B0000}"/>
    <cellStyle name="Normal 37 2 3 7" xfId="16393" xr:uid="{00000000-0005-0000-0000-0000DA1B0000}"/>
    <cellStyle name="Normal 37 2 3 8" xfId="18297" xr:uid="{00000000-0005-0000-0000-0000DB1B0000}"/>
    <cellStyle name="Normal 37 2 3_5h_Finance" xfId="5641" xr:uid="{00000000-0005-0000-0000-0000DC1B0000}"/>
    <cellStyle name="Normal 37 2 4" xfId="875" xr:uid="{00000000-0005-0000-0000-0000DD1B0000}"/>
    <cellStyle name="Normal 37 2 4 2" xfId="1697" xr:uid="{00000000-0005-0000-0000-0000DE1B0000}"/>
    <cellStyle name="Normal 37 2 4 2 2" xfId="3602" xr:uid="{00000000-0005-0000-0000-0000DF1B0000}"/>
    <cellStyle name="Normal 37 2 4 2 2 2" xfId="11769" xr:uid="{00000000-0005-0000-0000-0000E01B0000}"/>
    <cellStyle name="Normal 37 2 4 2 2_5h_Finance" xfId="5647" xr:uid="{00000000-0005-0000-0000-0000E11B0000}"/>
    <cellStyle name="Normal 37 2 4 2 3" xfId="9865" xr:uid="{00000000-0005-0000-0000-0000E21B0000}"/>
    <cellStyle name="Normal 37 2 4 2 4" xfId="13891" xr:uid="{00000000-0005-0000-0000-0000E31B0000}"/>
    <cellStyle name="Normal 37 2 4 2 5" xfId="15730" xr:uid="{00000000-0005-0000-0000-0000E41B0000}"/>
    <cellStyle name="Normal 37 2 4 2 6" xfId="17481" xr:uid="{00000000-0005-0000-0000-0000E51B0000}"/>
    <cellStyle name="Normal 37 2 4 2 7" xfId="19385" xr:uid="{00000000-0005-0000-0000-0000E61B0000}"/>
    <cellStyle name="Normal 37 2 4 2_5h_Finance" xfId="5646" xr:uid="{00000000-0005-0000-0000-0000E71B0000}"/>
    <cellStyle name="Normal 37 2 4 3" xfId="2786" xr:uid="{00000000-0005-0000-0000-0000E81B0000}"/>
    <cellStyle name="Normal 37 2 4 3 2" xfId="10953" xr:uid="{00000000-0005-0000-0000-0000E91B0000}"/>
    <cellStyle name="Normal 37 2 4 3_5h_Finance" xfId="5648" xr:uid="{00000000-0005-0000-0000-0000EA1B0000}"/>
    <cellStyle name="Normal 37 2 4 4" xfId="9049" xr:uid="{00000000-0005-0000-0000-0000EB1B0000}"/>
    <cellStyle name="Normal 37 2 4 5" xfId="13072" xr:uid="{00000000-0005-0000-0000-0000EC1B0000}"/>
    <cellStyle name="Normal 37 2 4 6" xfId="14910" xr:uid="{00000000-0005-0000-0000-0000ED1B0000}"/>
    <cellStyle name="Normal 37 2 4 7" xfId="16665" xr:uid="{00000000-0005-0000-0000-0000EE1B0000}"/>
    <cellStyle name="Normal 37 2 4 8" xfId="18569" xr:uid="{00000000-0005-0000-0000-0000EF1B0000}"/>
    <cellStyle name="Normal 37 2 4_5h_Finance" xfId="5645" xr:uid="{00000000-0005-0000-0000-0000F01B0000}"/>
    <cellStyle name="Normal 37 2 5" xfId="1147" xr:uid="{00000000-0005-0000-0000-0000F11B0000}"/>
    <cellStyle name="Normal 37 2 5 2" xfId="3058" xr:uid="{00000000-0005-0000-0000-0000F21B0000}"/>
    <cellStyle name="Normal 37 2 5 2 2" xfId="11225" xr:uid="{00000000-0005-0000-0000-0000F31B0000}"/>
    <cellStyle name="Normal 37 2 5 2_5h_Finance" xfId="5650" xr:uid="{00000000-0005-0000-0000-0000F41B0000}"/>
    <cellStyle name="Normal 37 2 5 3" xfId="9321" xr:uid="{00000000-0005-0000-0000-0000F51B0000}"/>
    <cellStyle name="Normal 37 2 5 4" xfId="13344" xr:uid="{00000000-0005-0000-0000-0000F61B0000}"/>
    <cellStyle name="Normal 37 2 5 5" xfId="15182" xr:uid="{00000000-0005-0000-0000-0000F71B0000}"/>
    <cellStyle name="Normal 37 2 5 6" xfId="16937" xr:uid="{00000000-0005-0000-0000-0000F81B0000}"/>
    <cellStyle name="Normal 37 2 5 7" xfId="18841" xr:uid="{00000000-0005-0000-0000-0000F91B0000}"/>
    <cellStyle name="Normal 37 2 5_5h_Finance" xfId="5649" xr:uid="{00000000-0005-0000-0000-0000FA1B0000}"/>
    <cellStyle name="Normal 37 2 6" xfId="1970" xr:uid="{00000000-0005-0000-0000-0000FB1B0000}"/>
    <cellStyle name="Normal 37 2 6 2" xfId="3874" xr:uid="{00000000-0005-0000-0000-0000FC1B0000}"/>
    <cellStyle name="Normal 37 2 6 2 2" xfId="12041" xr:uid="{00000000-0005-0000-0000-0000FD1B0000}"/>
    <cellStyle name="Normal 37 2 6 2_5h_Finance" xfId="5652" xr:uid="{00000000-0005-0000-0000-0000FE1B0000}"/>
    <cellStyle name="Normal 37 2 6 3" xfId="10137" xr:uid="{00000000-0005-0000-0000-0000FF1B0000}"/>
    <cellStyle name="Normal 37 2 6 4" xfId="14163" xr:uid="{00000000-0005-0000-0000-0000001C0000}"/>
    <cellStyle name="Normal 37 2 6 5" xfId="16003" xr:uid="{00000000-0005-0000-0000-0000011C0000}"/>
    <cellStyle name="Normal 37 2 6 6" xfId="17753" xr:uid="{00000000-0005-0000-0000-0000021C0000}"/>
    <cellStyle name="Normal 37 2 6 7" xfId="19657" xr:uid="{00000000-0005-0000-0000-0000031C0000}"/>
    <cellStyle name="Normal 37 2 6_5h_Finance" xfId="5651" xr:uid="{00000000-0005-0000-0000-0000041C0000}"/>
    <cellStyle name="Normal 37 2 7" xfId="254" xr:uid="{00000000-0005-0000-0000-0000051C0000}"/>
    <cellStyle name="Normal 37 2 7 2" xfId="8505" xr:uid="{00000000-0005-0000-0000-0000061C0000}"/>
    <cellStyle name="Normal 37 2 7_5h_Finance" xfId="5653" xr:uid="{00000000-0005-0000-0000-0000071C0000}"/>
    <cellStyle name="Normal 37 2 8" xfId="2242" xr:uid="{00000000-0005-0000-0000-0000081C0000}"/>
    <cellStyle name="Normal 37 2 8 2" xfId="10409" xr:uid="{00000000-0005-0000-0000-0000091C0000}"/>
    <cellStyle name="Normal 37 2 8_5h_Finance" xfId="5654" xr:uid="{00000000-0005-0000-0000-00000A1C0000}"/>
    <cellStyle name="Normal 37 2 9" xfId="4146" xr:uid="{00000000-0005-0000-0000-00000B1C0000}"/>
    <cellStyle name="Normal 37 2 9 2" xfId="12313" xr:uid="{00000000-0005-0000-0000-00000C1C0000}"/>
    <cellStyle name="Normal 37 2 9_5h_Finance" xfId="5655" xr:uid="{00000000-0005-0000-0000-00000D1C0000}"/>
    <cellStyle name="Normal 37 2_5h_Finance" xfId="5626" xr:uid="{00000000-0005-0000-0000-00000E1C0000}"/>
    <cellStyle name="Normal 37 3" xfId="322" xr:uid="{00000000-0005-0000-0000-00000F1C0000}"/>
    <cellStyle name="Normal 37 3 10" xfId="16189" xr:uid="{00000000-0005-0000-0000-0000101C0000}"/>
    <cellStyle name="Normal 37 3 11" xfId="18093" xr:uid="{00000000-0005-0000-0000-0000111C0000}"/>
    <cellStyle name="Normal 37 3 2" xfId="671" xr:uid="{00000000-0005-0000-0000-0000121C0000}"/>
    <cellStyle name="Normal 37 3 2 2" xfId="1493" xr:uid="{00000000-0005-0000-0000-0000131C0000}"/>
    <cellStyle name="Normal 37 3 2 2 2" xfId="3398" xr:uid="{00000000-0005-0000-0000-0000141C0000}"/>
    <cellStyle name="Normal 37 3 2 2 2 2" xfId="11565" xr:uid="{00000000-0005-0000-0000-0000151C0000}"/>
    <cellStyle name="Normal 37 3 2 2 2_5h_Finance" xfId="5659" xr:uid="{00000000-0005-0000-0000-0000161C0000}"/>
    <cellStyle name="Normal 37 3 2 2 3" xfId="9661" xr:uid="{00000000-0005-0000-0000-0000171C0000}"/>
    <cellStyle name="Normal 37 3 2 2 4" xfId="13687" xr:uid="{00000000-0005-0000-0000-0000181C0000}"/>
    <cellStyle name="Normal 37 3 2 2 5" xfId="15526" xr:uid="{00000000-0005-0000-0000-0000191C0000}"/>
    <cellStyle name="Normal 37 3 2 2 6" xfId="17277" xr:uid="{00000000-0005-0000-0000-00001A1C0000}"/>
    <cellStyle name="Normal 37 3 2 2 7" xfId="19181" xr:uid="{00000000-0005-0000-0000-00001B1C0000}"/>
    <cellStyle name="Normal 37 3 2 2_5h_Finance" xfId="5658" xr:uid="{00000000-0005-0000-0000-00001C1C0000}"/>
    <cellStyle name="Normal 37 3 2 3" xfId="2582" xr:uid="{00000000-0005-0000-0000-00001D1C0000}"/>
    <cellStyle name="Normal 37 3 2 3 2" xfId="10749" xr:uid="{00000000-0005-0000-0000-00001E1C0000}"/>
    <cellStyle name="Normal 37 3 2 3_5h_Finance" xfId="5660" xr:uid="{00000000-0005-0000-0000-00001F1C0000}"/>
    <cellStyle name="Normal 37 3 2 4" xfId="8845" xr:uid="{00000000-0005-0000-0000-0000201C0000}"/>
    <cellStyle name="Normal 37 3 2 5" xfId="12868" xr:uid="{00000000-0005-0000-0000-0000211C0000}"/>
    <cellStyle name="Normal 37 3 2 6" xfId="14706" xr:uid="{00000000-0005-0000-0000-0000221C0000}"/>
    <cellStyle name="Normal 37 3 2 7" xfId="16461" xr:uid="{00000000-0005-0000-0000-0000231C0000}"/>
    <cellStyle name="Normal 37 3 2 8" xfId="18365" xr:uid="{00000000-0005-0000-0000-0000241C0000}"/>
    <cellStyle name="Normal 37 3 2_5h_Finance" xfId="5657" xr:uid="{00000000-0005-0000-0000-0000251C0000}"/>
    <cellStyle name="Normal 37 3 3" xfId="943" xr:uid="{00000000-0005-0000-0000-0000261C0000}"/>
    <cellStyle name="Normal 37 3 3 2" xfId="1765" xr:uid="{00000000-0005-0000-0000-0000271C0000}"/>
    <cellStyle name="Normal 37 3 3 2 2" xfId="3670" xr:uid="{00000000-0005-0000-0000-0000281C0000}"/>
    <cellStyle name="Normal 37 3 3 2 2 2" xfId="11837" xr:uid="{00000000-0005-0000-0000-0000291C0000}"/>
    <cellStyle name="Normal 37 3 3 2 2_5h_Finance" xfId="5663" xr:uid="{00000000-0005-0000-0000-00002A1C0000}"/>
    <cellStyle name="Normal 37 3 3 2 3" xfId="9933" xr:uid="{00000000-0005-0000-0000-00002B1C0000}"/>
    <cellStyle name="Normal 37 3 3 2 4" xfId="13959" xr:uid="{00000000-0005-0000-0000-00002C1C0000}"/>
    <cellStyle name="Normal 37 3 3 2 5" xfId="15798" xr:uid="{00000000-0005-0000-0000-00002D1C0000}"/>
    <cellStyle name="Normal 37 3 3 2 6" xfId="17549" xr:uid="{00000000-0005-0000-0000-00002E1C0000}"/>
    <cellStyle name="Normal 37 3 3 2 7" xfId="19453" xr:uid="{00000000-0005-0000-0000-00002F1C0000}"/>
    <cellStyle name="Normal 37 3 3 2_5h_Finance" xfId="5662" xr:uid="{00000000-0005-0000-0000-0000301C0000}"/>
    <cellStyle name="Normal 37 3 3 3" xfId="2854" xr:uid="{00000000-0005-0000-0000-0000311C0000}"/>
    <cellStyle name="Normal 37 3 3 3 2" xfId="11021" xr:uid="{00000000-0005-0000-0000-0000321C0000}"/>
    <cellStyle name="Normal 37 3 3 3_5h_Finance" xfId="5664" xr:uid="{00000000-0005-0000-0000-0000331C0000}"/>
    <cellStyle name="Normal 37 3 3 4" xfId="9117" xr:uid="{00000000-0005-0000-0000-0000341C0000}"/>
    <cellStyle name="Normal 37 3 3 5" xfId="13140" xr:uid="{00000000-0005-0000-0000-0000351C0000}"/>
    <cellStyle name="Normal 37 3 3 6" xfId="14978" xr:uid="{00000000-0005-0000-0000-0000361C0000}"/>
    <cellStyle name="Normal 37 3 3 7" xfId="16733" xr:uid="{00000000-0005-0000-0000-0000371C0000}"/>
    <cellStyle name="Normal 37 3 3 8" xfId="18637" xr:uid="{00000000-0005-0000-0000-0000381C0000}"/>
    <cellStyle name="Normal 37 3 3_5h_Finance" xfId="5661" xr:uid="{00000000-0005-0000-0000-0000391C0000}"/>
    <cellStyle name="Normal 37 3 4" xfId="1215" xr:uid="{00000000-0005-0000-0000-00003A1C0000}"/>
    <cellStyle name="Normal 37 3 4 2" xfId="3126" xr:uid="{00000000-0005-0000-0000-00003B1C0000}"/>
    <cellStyle name="Normal 37 3 4 2 2" xfId="11293" xr:uid="{00000000-0005-0000-0000-00003C1C0000}"/>
    <cellStyle name="Normal 37 3 4 2_5h_Finance" xfId="5666" xr:uid="{00000000-0005-0000-0000-00003D1C0000}"/>
    <cellStyle name="Normal 37 3 4 3" xfId="9389" xr:uid="{00000000-0005-0000-0000-00003E1C0000}"/>
    <cellStyle name="Normal 37 3 4 4" xfId="13412" xr:uid="{00000000-0005-0000-0000-00003F1C0000}"/>
    <cellStyle name="Normal 37 3 4 5" xfId="15250" xr:uid="{00000000-0005-0000-0000-0000401C0000}"/>
    <cellStyle name="Normal 37 3 4 6" xfId="17005" xr:uid="{00000000-0005-0000-0000-0000411C0000}"/>
    <cellStyle name="Normal 37 3 4 7" xfId="18909" xr:uid="{00000000-0005-0000-0000-0000421C0000}"/>
    <cellStyle name="Normal 37 3 4_5h_Finance" xfId="5665" xr:uid="{00000000-0005-0000-0000-0000431C0000}"/>
    <cellStyle name="Normal 37 3 5" xfId="2038" xr:uid="{00000000-0005-0000-0000-0000441C0000}"/>
    <cellStyle name="Normal 37 3 5 2" xfId="3942" xr:uid="{00000000-0005-0000-0000-0000451C0000}"/>
    <cellStyle name="Normal 37 3 5 2 2" xfId="12109" xr:uid="{00000000-0005-0000-0000-0000461C0000}"/>
    <cellStyle name="Normal 37 3 5 2_5h_Finance" xfId="5668" xr:uid="{00000000-0005-0000-0000-0000471C0000}"/>
    <cellStyle name="Normal 37 3 5 3" xfId="10205" xr:uid="{00000000-0005-0000-0000-0000481C0000}"/>
    <cellStyle name="Normal 37 3 5 4" xfId="14231" xr:uid="{00000000-0005-0000-0000-0000491C0000}"/>
    <cellStyle name="Normal 37 3 5 5" xfId="16071" xr:uid="{00000000-0005-0000-0000-00004A1C0000}"/>
    <cellStyle name="Normal 37 3 5 6" xfId="17821" xr:uid="{00000000-0005-0000-0000-00004B1C0000}"/>
    <cellStyle name="Normal 37 3 5 7" xfId="19725" xr:uid="{00000000-0005-0000-0000-00004C1C0000}"/>
    <cellStyle name="Normal 37 3 5_5h_Finance" xfId="5667" xr:uid="{00000000-0005-0000-0000-00004D1C0000}"/>
    <cellStyle name="Normal 37 3 6" xfId="2310" xr:uid="{00000000-0005-0000-0000-00004E1C0000}"/>
    <cellStyle name="Normal 37 3 6 2" xfId="10477" xr:uid="{00000000-0005-0000-0000-00004F1C0000}"/>
    <cellStyle name="Normal 37 3 6_5h_Finance" xfId="5669" xr:uid="{00000000-0005-0000-0000-0000501C0000}"/>
    <cellStyle name="Normal 37 3 7" xfId="8573" xr:uid="{00000000-0005-0000-0000-0000511C0000}"/>
    <cellStyle name="Normal 37 3 8" xfId="12530" xr:uid="{00000000-0005-0000-0000-0000521C0000}"/>
    <cellStyle name="Normal 37 3 9" xfId="14416" xr:uid="{00000000-0005-0000-0000-0000531C0000}"/>
    <cellStyle name="Normal 37 3_5h_Finance" xfId="5656" xr:uid="{00000000-0005-0000-0000-0000541C0000}"/>
    <cellStyle name="Normal 37 4" xfId="535" xr:uid="{00000000-0005-0000-0000-0000551C0000}"/>
    <cellStyle name="Normal 37 4 2" xfId="1357" xr:uid="{00000000-0005-0000-0000-0000561C0000}"/>
    <cellStyle name="Normal 37 4 2 2" xfId="3262" xr:uid="{00000000-0005-0000-0000-0000571C0000}"/>
    <cellStyle name="Normal 37 4 2 2 2" xfId="11429" xr:uid="{00000000-0005-0000-0000-0000581C0000}"/>
    <cellStyle name="Normal 37 4 2 2_5h_Finance" xfId="5672" xr:uid="{00000000-0005-0000-0000-0000591C0000}"/>
    <cellStyle name="Normal 37 4 2 3" xfId="9525" xr:uid="{00000000-0005-0000-0000-00005A1C0000}"/>
    <cellStyle name="Normal 37 4 2 4" xfId="13551" xr:uid="{00000000-0005-0000-0000-00005B1C0000}"/>
    <cellStyle name="Normal 37 4 2 5" xfId="15390" xr:uid="{00000000-0005-0000-0000-00005C1C0000}"/>
    <cellStyle name="Normal 37 4 2 6" xfId="17141" xr:uid="{00000000-0005-0000-0000-00005D1C0000}"/>
    <cellStyle name="Normal 37 4 2 7" xfId="19045" xr:uid="{00000000-0005-0000-0000-00005E1C0000}"/>
    <cellStyle name="Normal 37 4 2_5h_Finance" xfId="5671" xr:uid="{00000000-0005-0000-0000-00005F1C0000}"/>
    <cellStyle name="Normal 37 4 3" xfId="2446" xr:uid="{00000000-0005-0000-0000-0000601C0000}"/>
    <cellStyle name="Normal 37 4 3 2" xfId="10613" xr:uid="{00000000-0005-0000-0000-0000611C0000}"/>
    <cellStyle name="Normal 37 4 3_5h_Finance" xfId="5673" xr:uid="{00000000-0005-0000-0000-0000621C0000}"/>
    <cellStyle name="Normal 37 4 4" xfId="8709" xr:uid="{00000000-0005-0000-0000-0000631C0000}"/>
    <cellStyle name="Normal 37 4 5" xfId="12732" xr:uid="{00000000-0005-0000-0000-0000641C0000}"/>
    <cellStyle name="Normal 37 4 6" xfId="14570" xr:uid="{00000000-0005-0000-0000-0000651C0000}"/>
    <cellStyle name="Normal 37 4 7" xfId="16325" xr:uid="{00000000-0005-0000-0000-0000661C0000}"/>
    <cellStyle name="Normal 37 4 8" xfId="18229" xr:uid="{00000000-0005-0000-0000-0000671C0000}"/>
    <cellStyle name="Normal 37 4_5h_Finance" xfId="5670" xr:uid="{00000000-0005-0000-0000-0000681C0000}"/>
    <cellStyle name="Normal 37 5" xfId="807" xr:uid="{00000000-0005-0000-0000-0000691C0000}"/>
    <cellStyle name="Normal 37 5 2" xfId="1629" xr:uid="{00000000-0005-0000-0000-00006A1C0000}"/>
    <cellStyle name="Normal 37 5 2 2" xfId="3534" xr:uid="{00000000-0005-0000-0000-00006B1C0000}"/>
    <cellStyle name="Normal 37 5 2 2 2" xfId="11701" xr:uid="{00000000-0005-0000-0000-00006C1C0000}"/>
    <cellStyle name="Normal 37 5 2 2_5h_Finance" xfId="5676" xr:uid="{00000000-0005-0000-0000-00006D1C0000}"/>
    <cellStyle name="Normal 37 5 2 3" xfId="9797" xr:uid="{00000000-0005-0000-0000-00006E1C0000}"/>
    <cellStyle name="Normal 37 5 2 4" xfId="13823" xr:uid="{00000000-0005-0000-0000-00006F1C0000}"/>
    <cellStyle name="Normal 37 5 2 5" xfId="15662" xr:uid="{00000000-0005-0000-0000-0000701C0000}"/>
    <cellStyle name="Normal 37 5 2 6" xfId="17413" xr:uid="{00000000-0005-0000-0000-0000711C0000}"/>
    <cellStyle name="Normal 37 5 2 7" xfId="19317" xr:uid="{00000000-0005-0000-0000-0000721C0000}"/>
    <cellStyle name="Normal 37 5 2_5h_Finance" xfId="5675" xr:uid="{00000000-0005-0000-0000-0000731C0000}"/>
    <cellStyle name="Normal 37 5 3" xfId="2718" xr:uid="{00000000-0005-0000-0000-0000741C0000}"/>
    <cellStyle name="Normal 37 5 3 2" xfId="10885" xr:uid="{00000000-0005-0000-0000-0000751C0000}"/>
    <cellStyle name="Normal 37 5 3_5h_Finance" xfId="5677" xr:uid="{00000000-0005-0000-0000-0000761C0000}"/>
    <cellStyle name="Normal 37 5 4" xfId="8981" xr:uid="{00000000-0005-0000-0000-0000771C0000}"/>
    <cellStyle name="Normal 37 5 5" xfId="13004" xr:uid="{00000000-0005-0000-0000-0000781C0000}"/>
    <cellStyle name="Normal 37 5 6" xfId="14842" xr:uid="{00000000-0005-0000-0000-0000791C0000}"/>
    <cellStyle name="Normal 37 5 7" xfId="16597" xr:uid="{00000000-0005-0000-0000-00007A1C0000}"/>
    <cellStyle name="Normal 37 5 8" xfId="18501" xr:uid="{00000000-0005-0000-0000-00007B1C0000}"/>
    <cellStyle name="Normal 37 5_5h_Finance" xfId="5674" xr:uid="{00000000-0005-0000-0000-00007C1C0000}"/>
    <cellStyle name="Normal 37 6" xfId="1079" xr:uid="{00000000-0005-0000-0000-00007D1C0000}"/>
    <cellStyle name="Normal 37 6 2" xfId="2990" xr:uid="{00000000-0005-0000-0000-00007E1C0000}"/>
    <cellStyle name="Normal 37 6 2 2" xfId="11157" xr:uid="{00000000-0005-0000-0000-00007F1C0000}"/>
    <cellStyle name="Normal 37 6 2_5h_Finance" xfId="5679" xr:uid="{00000000-0005-0000-0000-0000801C0000}"/>
    <cellStyle name="Normal 37 6 3" xfId="9253" xr:uid="{00000000-0005-0000-0000-0000811C0000}"/>
    <cellStyle name="Normal 37 6 4" xfId="13276" xr:uid="{00000000-0005-0000-0000-0000821C0000}"/>
    <cellStyle name="Normal 37 6 5" xfId="15114" xr:uid="{00000000-0005-0000-0000-0000831C0000}"/>
    <cellStyle name="Normal 37 6 6" xfId="16869" xr:uid="{00000000-0005-0000-0000-0000841C0000}"/>
    <cellStyle name="Normal 37 6 7" xfId="18773" xr:uid="{00000000-0005-0000-0000-0000851C0000}"/>
    <cellStyle name="Normal 37 6_5h_Finance" xfId="5678" xr:uid="{00000000-0005-0000-0000-0000861C0000}"/>
    <cellStyle name="Normal 37 7" xfId="1902" xr:uid="{00000000-0005-0000-0000-0000871C0000}"/>
    <cellStyle name="Normal 37 7 2" xfId="3806" xr:uid="{00000000-0005-0000-0000-0000881C0000}"/>
    <cellStyle name="Normal 37 7 2 2" xfId="11973" xr:uid="{00000000-0005-0000-0000-0000891C0000}"/>
    <cellStyle name="Normal 37 7 2_5h_Finance" xfId="5681" xr:uid="{00000000-0005-0000-0000-00008A1C0000}"/>
    <cellStyle name="Normal 37 7 3" xfId="10069" xr:uid="{00000000-0005-0000-0000-00008B1C0000}"/>
    <cellStyle name="Normal 37 7 4" xfId="14095" xr:uid="{00000000-0005-0000-0000-00008C1C0000}"/>
    <cellStyle name="Normal 37 7 5" xfId="15935" xr:uid="{00000000-0005-0000-0000-00008D1C0000}"/>
    <cellStyle name="Normal 37 7 6" xfId="17685" xr:uid="{00000000-0005-0000-0000-00008E1C0000}"/>
    <cellStyle name="Normal 37 7 7" xfId="19589" xr:uid="{00000000-0005-0000-0000-00008F1C0000}"/>
    <cellStyle name="Normal 37 7_5h_Finance" xfId="5680" xr:uid="{00000000-0005-0000-0000-0000901C0000}"/>
    <cellStyle name="Normal 37 8" xfId="186" xr:uid="{00000000-0005-0000-0000-0000911C0000}"/>
    <cellStyle name="Normal 37 8 2" xfId="8437" xr:uid="{00000000-0005-0000-0000-0000921C0000}"/>
    <cellStyle name="Normal 37 8_5h_Finance" xfId="5682" xr:uid="{00000000-0005-0000-0000-0000931C0000}"/>
    <cellStyle name="Normal 37 9" xfId="2174" xr:uid="{00000000-0005-0000-0000-0000941C0000}"/>
    <cellStyle name="Normal 37 9 2" xfId="10341" xr:uid="{00000000-0005-0000-0000-0000951C0000}"/>
    <cellStyle name="Normal 37 9_5h_Finance" xfId="5683" xr:uid="{00000000-0005-0000-0000-0000961C0000}"/>
    <cellStyle name="Normal 37_5h_Finance" xfId="5624" xr:uid="{00000000-0005-0000-0000-0000971C0000}"/>
    <cellStyle name="Normal 38" xfId="15" xr:uid="{00000000-0005-0000-0000-0000981C0000}"/>
    <cellStyle name="Normal 38 10" xfId="4049" xr:uid="{00000000-0005-0000-0000-0000991C0000}"/>
    <cellStyle name="Normal 38 10 2" xfId="12216" xr:uid="{00000000-0005-0000-0000-00009A1C0000}"/>
    <cellStyle name="Normal 38 10_5h_Finance" xfId="5685" xr:uid="{00000000-0005-0000-0000-00009B1C0000}"/>
    <cellStyle name="Normal 38 11" xfId="8272" xr:uid="{00000000-0005-0000-0000-00009C1C0000}"/>
    <cellStyle name="Normal 38 12" xfId="12362" xr:uid="{00000000-0005-0000-0000-00009D1C0000}"/>
    <cellStyle name="Normal 38 13" xfId="12644" xr:uid="{00000000-0005-0000-0000-00009E1C0000}"/>
    <cellStyle name="Normal 38 14" xfId="12645" xr:uid="{00000000-0005-0000-0000-00009F1C0000}"/>
    <cellStyle name="Normal 38 15" xfId="17928" xr:uid="{00000000-0005-0000-0000-0000A01C0000}"/>
    <cellStyle name="Normal 38 2" xfId="87" xr:uid="{00000000-0005-0000-0000-0000A11C0000}"/>
    <cellStyle name="Normal 38 2 10" xfId="8340" xr:uid="{00000000-0005-0000-0000-0000A21C0000}"/>
    <cellStyle name="Normal 38 2 11" xfId="12432" xr:uid="{00000000-0005-0000-0000-0000A31C0000}"/>
    <cellStyle name="Normal 38 2 12" xfId="17996" xr:uid="{00000000-0005-0000-0000-0000A41C0000}"/>
    <cellStyle name="Normal 38 2 2" xfId="361" xr:uid="{00000000-0005-0000-0000-0000A51C0000}"/>
    <cellStyle name="Normal 38 2 2 10" xfId="16228" xr:uid="{00000000-0005-0000-0000-0000A61C0000}"/>
    <cellStyle name="Normal 38 2 2 11" xfId="18132" xr:uid="{00000000-0005-0000-0000-0000A71C0000}"/>
    <cellStyle name="Normal 38 2 2 2" xfId="710" xr:uid="{00000000-0005-0000-0000-0000A81C0000}"/>
    <cellStyle name="Normal 38 2 2 2 2" xfId="1532" xr:uid="{00000000-0005-0000-0000-0000A91C0000}"/>
    <cellStyle name="Normal 38 2 2 2 2 2" xfId="3437" xr:uid="{00000000-0005-0000-0000-0000AA1C0000}"/>
    <cellStyle name="Normal 38 2 2 2 2 2 2" xfId="11604" xr:uid="{00000000-0005-0000-0000-0000AB1C0000}"/>
    <cellStyle name="Normal 38 2 2 2 2 2_5h_Finance" xfId="5690" xr:uid="{00000000-0005-0000-0000-0000AC1C0000}"/>
    <cellStyle name="Normal 38 2 2 2 2 3" xfId="9700" xr:uid="{00000000-0005-0000-0000-0000AD1C0000}"/>
    <cellStyle name="Normal 38 2 2 2 2 4" xfId="13726" xr:uid="{00000000-0005-0000-0000-0000AE1C0000}"/>
    <cellStyle name="Normal 38 2 2 2 2 5" xfId="15565" xr:uid="{00000000-0005-0000-0000-0000AF1C0000}"/>
    <cellStyle name="Normal 38 2 2 2 2 6" xfId="17316" xr:uid="{00000000-0005-0000-0000-0000B01C0000}"/>
    <cellStyle name="Normal 38 2 2 2 2 7" xfId="19220" xr:uid="{00000000-0005-0000-0000-0000B11C0000}"/>
    <cellStyle name="Normal 38 2 2 2 2_5h_Finance" xfId="5689" xr:uid="{00000000-0005-0000-0000-0000B21C0000}"/>
    <cellStyle name="Normal 38 2 2 2 3" xfId="2621" xr:uid="{00000000-0005-0000-0000-0000B31C0000}"/>
    <cellStyle name="Normal 38 2 2 2 3 2" xfId="10788" xr:uid="{00000000-0005-0000-0000-0000B41C0000}"/>
    <cellStyle name="Normal 38 2 2 2 3_5h_Finance" xfId="5691" xr:uid="{00000000-0005-0000-0000-0000B51C0000}"/>
    <cellStyle name="Normal 38 2 2 2 4" xfId="8884" xr:uid="{00000000-0005-0000-0000-0000B61C0000}"/>
    <cellStyle name="Normal 38 2 2 2 5" xfId="12907" xr:uid="{00000000-0005-0000-0000-0000B71C0000}"/>
    <cellStyle name="Normal 38 2 2 2 6" xfId="14745" xr:uid="{00000000-0005-0000-0000-0000B81C0000}"/>
    <cellStyle name="Normal 38 2 2 2 7" xfId="16500" xr:uid="{00000000-0005-0000-0000-0000B91C0000}"/>
    <cellStyle name="Normal 38 2 2 2 8" xfId="18404" xr:uid="{00000000-0005-0000-0000-0000BA1C0000}"/>
    <cellStyle name="Normal 38 2 2 2_5h_Finance" xfId="5688" xr:uid="{00000000-0005-0000-0000-0000BB1C0000}"/>
    <cellStyle name="Normal 38 2 2 3" xfId="982" xr:uid="{00000000-0005-0000-0000-0000BC1C0000}"/>
    <cellStyle name="Normal 38 2 2 3 2" xfId="1804" xr:uid="{00000000-0005-0000-0000-0000BD1C0000}"/>
    <cellStyle name="Normal 38 2 2 3 2 2" xfId="3709" xr:uid="{00000000-0005-0000-0000-0000BE1C0000}"/>
    <cellStyle name="Normal 38 2 2 3 2 2 2" xfId="11876" xr:uid="{00000000-0005-0000-0000-0000BF1C0000}"/>
    <cellStyle name="Normal 38 2 2 3 2 2_5h_Finance" xfId="5694" xr:uid="{00000000-0005-0000-0000-0000C01C0000}"/>
    <cellStyle name="Normal 38 2 2 3 2 3" xfId="9972" xr:uid="{00000000-0005-0000-0000-0000C11C0000}"/>
    <cellStyle name="Normal 38 2 2 3 2 4" xfId="13998" xr:uid="{00000000-0005-0000-0000-0000C21C0000}"/>
    <cellStyle name="Normal 38 2 2 3 2 5" xfId="15837" xr:uid="{00000000-0005-0000-0000-0000C31C0000}"/>
    <cellStyle name="Normal 38 2 2 3 2 6" xfId="17588" xr:uid="{00000000-0005-0000-0000-0000C41C0000}"/>
    <cellStyle name="Normal 38 2 2 3 2 7" xfId="19492" xr:uid="{00000000-0005-0000-0000-0000C51C0000}"/>
    <cellStyle name="Normal 38 2 2 3 2_5h_Finance" xfId="5693" xr:uid="{00000000-0005-0000-0000-0000C61C0000}"/>
    <cellStyle name="Normal 38 2 2 3 3" xfId="2893" xr:uid="{00000000-0005-0000-0000-0000C71C0000}"/>
    <cellStyle name="Normal 38 2 2 3 3 2" xfId="11060" xr:uid="{00000000-0005-0000-0000-0000C81C0000}"/>
    <cellStyle name="Normal 38 2 2 3 3_5h_Finance" xfId="5695" xr:uid="{00000000-0005-0000-0000-0000C91C0000}"/>
    <cellStyle name="Normal 38 2 2 3 4" xfId="9156" xr:uid="{00000000-0005-0000-0000-0000CA1C0000}"/>
    <cellStyle name="Normal 38 2 2 3 5" xfId="13179" xr:uid="{00000000-0005-0000-0000-0000CB1C0000}"/>
    <cellStyle name="Normal 38 2 2 3 6" xfId="15017" xr:uid="{00000000-0005-0000-0000-0000CC1C0000}"/>
    <cellStyle name="Normal 38 2 2 3 7" xfId="16772" xr:uid="{00000000-0005-0000-0000-0000CD1C0000}"/>
    <cellStyle name="Normal 38 2 2 3 8" xfId="18676" xr:uid="{00000000-0005-0000-0000-0000CE1C0000}"/>
    <cellStyle name="Normal 38 2 2 3_5h_Finance" xfId="5692" xr:uid="{00000000-0005-0000-0000-0000CF1C0000}"/>
    <cellStyle name="Normal 38 2 2 4" xfId="1254" xr:uid="{00000000-0005-0000-0000-0000D01C0000}"/>
    <cellStyle name="Normal 38 2 2 4 2" xfId="3165" xr:uid="{00000000-0005-0000-0000-0000D11C0000}"/>
    <cellStyle name="Normal 38 2 2 4 2 2" xfId="11332" xr:uid="{00000000-0005-0000-0000-0000D21C0000}"/>
    <cellStyle name="Normal 38 2 2 4 2_5h_Finance" xfId="5697" xr:uid="{00000000-0005-0000-0000-0000D31C0000}"/>
    <cellStyle name="Normal 38 2 2 4 3" xfId="9428" xr:uid="{00000000-0005-0000-0000-0000D41C0000}"/>
    <cellStyle name="Normal 38 2 2 4 4" xfId="13451" xr:uid="{00000000-0005-0000-0000-0000D51C0000}"/>
    <cellStyle name="Normal 38 2 2 4 5" xfId="15289" xr:uid="{00000000-0005-0000-0000-0000D61C0000}"/>
    <cellStyle name="Normal 38 2 2 4 6" xfId="17044" xr:uid="{00000000-0005-0000-0000-0000D71C0000}"/>
    <cellStyle name="Normal 38 2 2 4 7" xfId="18948" xr:uid="{00000000-0005-0000-0000-0000D81C0000}"/>
    <cellStyle name="Normal 38 2 2 4_5h_Finance" xfId="5696" xr:uid="{00000000-0005-0000-0000-0000D91C0000}"/>
    <cellStyle name="Normal 38 2 2 5" xfId="2077" xr:uid="{00000000-0005-0000-0000-0000DA1C0000}"/>
    <cellStyle name="Normal 38 2 2 5 2" xfId="3981" xr:uid="{00000000-0005-0000-0000-0000DB1C0000}"/>
    <cellStyle name="Normal 38 2 2 5 2 2" xfId="12148" xr:uid="{00000000-0005-0000-0000-0000DC1C0000}"/>
    <cellStyle name="Normal 38 2 2 5 2_5h_Finance" xfId="5699" xr:uid="{00000000-0005-0000-0000-0000DD1C0000}"/>
    <cellStyle name="Normal 38 2 2 5 3" xfId="10244" xr:uid="{00000000-0005-0000-0000-0000DE1C0000}"/>
    <cellStyle name="Normal 38 2 2 5 4" xfId="14270" xr:uid="{00000000-0005-0000-0000-0000DF1C0000}"/>
    <cellStyle name="Normal 38 2 2 5 5" xfId="16110" xr:uid="{00000000-0005-0000-0000-0000E01C0000}"/>
    <cellStyle name="Normal 38 2 2 5 6" xfId="17860" xr:uid="{00000000-0005-0000-0000-0000E11C0000}"/>
    <cellStyle name="Normal 38 2 2 5 7" xfId="19764" xr:uid="{00000000-0005-0000-0000-0000E21C0000}"/>
    <cellStyle name="Normal 38 2 2 5_5h_Finance" xfId="5698" xr:uid="{00000000-0005-0000-0000-0000E31C0000}"/>
    <cellStyle name="Normal 38 2 2 6" xfId="2349" xr:uid="{00000000-0005-0000-0000-0000E41C0000}"/>
    <cellStyle name="Normal 38 2 2 6 2" xfId="10516" xr:uid="{00000000-0005-0000-0000-0000E51C0000}"/>
    <cellStyle name="Normal 38 2 2 6_5h_Finance" xfId="5700" xr:uid="{00000000-0005-0000-0000-0000E61C0000}"/>
    <cellStyle name="Normal 38 2 2 7" xfId="8612" xr:uid="{00000000-0005-0000-0000-0000E71C0000}"/>
    <cellStyle name="Normal 38 2 2 8" xfId="12569" xr:uid="{00000000-0005-0000-0000-0000E81C0000}"/>
    <cellStyle name="Normal 38 2 2 9" xfId="14455" xr:uid="{00000000-0005-0000-0000-0000E91C0000}"/>
    <cellStyle name="Normal 38 2 2_5h_Finance" xfId="5687" xr:uid="{00000000-0005-0000-0000-0000EA1C0000}"/>
    <cellStyle name="Normal 38 2 3" xfId="574" xr:uid="{00000000-0005-0000-0000-0000EB1C0000}"/>
    <cellStyle name="Normal 38 2 3 2" xfId="1396" xr:uid="{00000000-0005-0000-0000-0000EC1C0000}"/>
    <cellStyle name="Normal 38 2 3 2 2" xfId="3301" xr:uid="{00000000-0005-0000-0000-0000ED1C0000}"/>
    <cellStyle name="Normal 38 2 3 2 2 2" xfId="11468" xr:uid="{00000000-0005-0000-0000-0000EE1C0000}"/>
    <cellStyle name="Normal 38 2 3 2 2_5h_Finance" xfId="5703" xr:uid="{00000000-0005-0000-0000-0000EF1C0000}"/>
    <cellStyle name="Normal 38 2 3 2 3" xfId="9564" xr:uid="{00000000-0005-0000-0000-0000F01C0000}"/>
    <cellStyle name="Normal 38 2 3 2 4" xfId="13590" xr:uid="{00000000-0005-0000-0000-0000F11C0000}"/>
    <cellStyle name="Normal 38 2 3 2 5" xfId="15429" xr:uid="{00000000-0005-0000-0000-0000F21C0000}"/>
    <cellStyle name="Normal 38 2 3 2 6" xfId="17180" xr:uid="{00000000-0005-0000-0000-0000F31C0000}"/>
    <cellStyle name="Normal 38 2 3 2 7" xfId="19084" xr:uid="{00000000-0005-0000-0000-0000F41C0000}"/>
    <cellStyle name="Normal 38 2 3 2_5h_Finance" xfId="5702" xr:uid="{00000000-0005-0000-0000-0000F51C0000}"/>
    <cellStyle name="Normal 38 2 3 3" xfId="2485" xr:uid="{00000000-0005-0000-0000-0000F61C0000}"/>
    <cellStyle name="Normal 38 2 3 3 2" xfId="10652" xr:uid="{00000000-0005-0000-0000-0000F71C0000}"/>
    <cellStyle name="Normal 38 2 3 3_5h_Finance" xfId="5704" xr:uid="{00000000-0005-0000-0000-0000F81C0000}"/>
    <cellStyle name="Normal 38 2 3 4" xfId="8748" xr:uid="{00000000-0005-0000-0000-0000F91C0000}"/>
    <cellStyle name="Normal 38 2 3 5" xfId="12771" xr:uid="{00000000-0005-0000-0000-0000FA1C0000}"/>
    <cellStyle name="Normal 38 2 3 6" xfId="14609" xr:uid="{00000000-0005-0000-0000-0000FB1C0000}"/>
    <cellStyle name="Normal 38 2 3 7" xfId="16364" xr:uid="{00000000-0005-0000-0000-0000FC1C0000}"/>
    <cellStyle name="Normal 38 2 3 8" xfId="18268" xr:uid="{00000000-0005-0000-0000-0000FD1C0000}"/>
    <cellStyle name="Normal 38 2 3_5h_Finance" xfId="5701" xr:uid="{00000000-0005-0000-0000-0000FE1C0000}"/>
    <cellStyle name="Normal 38 2 4" xfId="846" xr:uid="{00000000-0005-0000-0000-0000FF1C0000}"/>
    <cellStyle name="Normal 38 2 4 2" xfId="1668" xr:uid="{00000000-0005-0000-0000-0000001D0000}"/>
    <cellStyle name="Normal 38 2 4 2 2" xfId="3573" xr:uid="{00000000-0005-0000-0000-0000011D0000}"/>
    <cellStyle name="Normal 38 2 4 2 2 2" xfId="11740" xr:uid="{00000000-0005-0000-0000-0000021D0000}"/>
    <cellStyle name="Normal 38 2 4 2 2_5h_Finance" xfId="5707" xr:uid="{00000000-0005-0000-0000-0000031D0000}"/>
    <cellStyle name="Normal 38 2 4 2 3" xfId="9836" xr:uid="{00000000-0005-0000-0000-0000041D0000}"/>
    <cellStyle name="Normal 38 2 4 2 4" xfId="13862" xr:uid="{00000000-0005-0000-0000-0000051D0000}"/>
    <cellStyle name="Normal 38 2 4 2 5" xfId="15701" xr:uid="{00000000-0005-0000-0000-0000061D0000}"/>
    <cellStyle name="Normal 38 2 4 2 6" xfId="17452" xr:uid="{00000000-0005-0000-0000-0000071D0000}"/>
    <cellStyle name="Normal 38 2 4 2 7" xfId="19356" xr:uid="{00000000-0005-0000-0000-0000081D0000}"/>
    <cellStyle name="Normal 38 2 4 2_5h_Finance" xfId="5706" xr:uid="{00000000-0005-0000-0000-0000091D0000}"/>
    <cellStyle name="Normal 38 2 4 3" xfId="2757" xr:uid="{00000000-0005-0000-0000-00000A1D0000}"/>
    <cellStyle name="Normal 38 2 4 3 2" xfId="10924" xr:uid="{00000000-0005-0000-0000-00000B1D0000}"/>
    <cellStyle name="Normal 38 2 4 3_5h_Finance" xfId="5708" xr:uid="{00000000-0005-0000-0000-00000C1D0000}"/>
    <cellStyle name="Normal 38 2 4 4" xfId="9020" xr:uid="{00000000-0005-0000-0000-00000D1D0000}"/>
    <cellStyle name="Normal 38 2 4 5" xfId="13043" xr:uid="{00000000-0005-0000-0000-00000E1D0000}"/>
    <cellStyle name="Normal 38 2 4 6" xfId="14881" xr:uid="{00000000-0005-0000-0000-00000F1D0000}"/>
    <cellStyle name="Normal 38 2 4 7" xfId="16636" xr:uid="{00000000-0005-0000-0000-0000101D0000}"/>
    <cellStyle name="Normal 38 2 4 8" xfId="18540" xr:uid="{00000000-0005-0000-0000-0000111D0000}"/>
    <cellStyle name="Normal 38 2 4_5h_Finance" xfId="5705" xr:uid="{00000000-0005-0000-0000-0000121D0000}"/>
    <cellStyle name="Normal 38 2 5" xfId="1118" xr:uid="{00000000-0005-0000-0000-0000131D0000}"/>
    <cellStyle name="Normal 38 2 5 2" xfId="3029" xr:uid="{00000000-0005-0000-0000-0000141D0000}"/>
    <cellStyle name="Normal 38 2 5 2 2" xfId="11196" xr:uid="{00000000-0005-0000-0000-0000151D0000}"/>
    <cellStyle name="Normal 38 2 5 2_5h_Finance" xfId="5710" xr:uid="{00000000-0005-0000-0000-0000161D0000}"/>
    <cellStyle name="Normal 38 2 5 3" xfId="9292" xr:uid="{00000000-0005-0000-0000-0000171D0000}"/>
    <cellStyle name="Normal 38 2 5 4" xfId="13315" xr:uid="{00000000-0005-0000-0000-0000181D0000}"/>
    <cellStyle name="Normal 38 2 5 5" xfId="15153" xr:uid="{00000000-0005-0000-0000-0000191D0000}"/>
    <cellStyle name="Normal 38 2 5 6" xfId="16908" xr:uid="{00000000-0005-0000-0000-00001A1D0000}"/>
    <cellStyle name="Normal 38 2 5 7" xfId="18812" xr:uid="{00000000-0005-0000-0000-00001B1D0000}"/>
    <cellStyle name="Normal 38 2 5_5h_Finance" xfId="5709" xr:uid="{00000000-0005-0000-0000-00001C1D0000}"/>
    <cellStyle name="Normal 38 2 6" xfId="1941" xr:uid="{00000000-0005-0000-0000-00001D1D0000}"/>
    <cellStyle name="Normal 38 2 6 2" xfId="3845" xr:uid="{00000000-0005-0000-0000-00001E1D0000}"/>
    <cellStyle name="Normal 38 2 6 2 2" xfId="12012" xr:uid="{00000000-0005-0000-0000-00001F1D0000}"/>
    <cellStyle name="Normal 38 2 6 2_5h_Finance" xfId="5712" xr:uid="{00000000-0005-0000-0000-0000201D0000}"/>
    <cellStyle name="Normal 38 2 6 3" xfId="10108" xr:uid="{00000000-0005-0000-0000-0000211D0000}"/>
    <cellStyle name="Normal 38 2 6 4" xfId="14134" xr:uid="{00000000-0005-0000-0000-0000221D0000}"/>
    <cellStyle name="Normal 38 2 6 5" xfId="15974" xr:uid="{00000000-0005-0000-0000-0000231D0000}"/>
    <cellStyle name="Normal 38 2 6 6" xfId="17724" xr:uid="{00000000-0005-0000-0000-0000241D0000}"/>
    <cellStyle name="Normal 38 2 6 7" xfId="19628" xr:uid="{00000000-0005-0000-0000-0000251D0000}"/>
    <cellStyle name="Normal 38 2 6_5h_Finance" xfId="5711" xr:uid="{00000000-0005-0000-0000-0000261D0000}"/>
    <cellStyle name="Normal 38 2 7" xfId="225" xr:uid="{00000000-0005-0000-0000-0000271D0000}"/>
    <cellStyle name="Normal 38 2 7 2" xfId="8476" xr:uid="{00000000-0005-0000-0000-0000281D0000}"/>
    <cellStyle name="Normal 38 2 7_5h_Finance" xfId="5713" xr:uid="{00000000-0005-0000-0000-0000291D0000}"/>
    <cellStyle name="Normal 38 2 8" xfId="2213" xr:uid="{00000000-0005-0000-0000-00002A1D0000}"/>
    <cellStyle name="Normal 38 2 8 2" xfId="10380" xr:uid="{00000000-0005-0000-0000-00002B1D0000}"/>
    <cellStyle name="Normal 38 2 8_5h_Finance" xfId="5714" xr:uid="{00000000-0005-0000-0000-00002C1D0000}"/>
    <cellStyle name="Normal 38 2 9" xfId="4117" xr:uid="{00000000-0005-0000-0000-00002D1D0000}"/>
    <cellStyle name="Normal 38 2 9 2" xfId="12284" xr:uid="{00000000-0005-0000-0000-00002E1D0000}"/>
    <cellStyle name="Normal 38 2 9_5h_Finance" xfId="5715" xr:uid="{00000000-0005-0000-0000-00002F1D0000}"/>
    <cellStyle name="Normal 38 2_5h_Finance" xfId="5686" xr:uid="{00000000-0005-0000-0000-0000301D0000}"/>
    <cellStyle name="Normal 38 3" xfId="293" xr:uid="{00000000-0005-0000-0000-0000311D0000}"/>
    <cellStyle name="Normal 38 3 10" xfId="14539" xr:uid="{00000000-0005-0000-0000-0000321D0000}"/>
    <cellStyle name="Normal 38 3 11" xfId="18064" xr:uid="{00000000-0005-0000-0000-0000331D0000}"/>
    <cellStyle name="Normal 38 3 2" xfId="642" xr:uid="{00000000-0005-0000-0000-0000341D0000}"/>
    <cellStyle name="Normal 38 3 2 2" xfId="1464" xr:uid="{00000000-0005-0000-0000-0000351D0000}"/>
    <cellStyle name="Normal 38 3 2 2 2" xfId="3369" xr:uid="{00000000-0005-0000-0000-0000361D0000}"/>
    <cellStyle name="Normal 38 3 2 2 2 2" xfId="11536" xr:uid="{00000000-0005-0000-0000-0000371D0000}"/>
    <cellStyle name="Normal 38 3 2 2 2_5h_Finance" xfId="5719" xr:uid="{00000000-0005-0000-0000-0000381D0000}"/>
    <cellStyle name="Normal 38 3 2 2 3" xfId="9632" xr:uid="{00000000-0005-0000-0000-0000391D0000}"/>
    <cellStyle name="Normal 38 3 2 2 4" xfId="13658" xr:uid="{00000000-0005-0000-0000-00003A1D0000}"/>
    <cellStyle name="Normal 38 3 2 2 5" xfId="15497" xr:uid="{00000000-0005-0000-0000-00003B1D0000}"/>
    <cellStyle name="Normal 38 3 2 2 6" xfId="17248" xr:uid="{00000000-0005-0000-0000-00003C1D0000}"/>
    <cellStyle name="Normal 38 3 2 2 7" xfId="19152" xr:uid="{00000000-0005-0000-0000-00003D1D0000}"/>
    <cellStyle name="Normal 38 3 2 2_5h_Finance" xfId="5718" xr:uid="{00000000-0005-0000-0000-00003E1D0000}"/>
    <cellStyle name="Normal 38 3 2 3" xfId="2553" xr:uid="{00000000-0005-0000-0000-00003F1D0000}"/>
    <cellStyle name="Normal 38 3 2 3 2" xfId="10720" xr:uid="{00000000-0005-0000-0000-0000401D0000}"/>
    <cellStyle name="Normal 38 3 2 3_5h_Finance" xfId="5720" xr:uid="{00000000-0005-0000-0000-0000411D0000}"/>
    <cellStyle name="Normal 38 3 2 4" xfId="8816" xr:uid="{00000000-0005-0000-0000-0000421D0000}"/>
    <cellStyle name="Normal 38 3 2 5" xfId="12839" xr:uid="{00000000-0005-0000-0000-0000431D0000}"/>
    <cellStyle name="Normal 38 3 2 6" xfId="14677" xr:uid="{00000000-0005-0000-0000-0000441D0000}"/>
    <cellStyle name="Normal 38 3 2 7" xfId="16432" xr:uid="{00000000-0005-0000-0000-0000451D0000}"/>
    <cellStyle name="Normal 38 3 2 8" xfId="18336" xr:uid="{00000000-0005-0000-0000-0000461D0000}"/>
    <cellStyle name="Normal 38 3 2_5h_Finance" xfId="5717" xr:uid="{00000000-0005-0000-0000-0000471D0000}"/>
    <cellStyle name="Normal 38 3 3" xfId="914" xr:uid="{00000000-0005-0000-0000-0000481D0000}"/>
    <cellStyle name="Normal 38 3 3 2" xfId="1736" xr:uid="{00000000-0005-0000-0000-0000491D0000}"/>
    <cellStyle name="Normal 38 3 3 2 2" xfId="3641" xr:uid="{00000000-0005-0000-0000-00004A1D0000}"/>
    <cellStyle name="Normal 38 3 3 2 2 2" xfId="11808" xr:uid="{00000000-0005-0000-0000-00004B1D0000}"/>
    <cellStyle name="Normal 38 3 3 2 2_5h_Finance" xfId="5723" xr:uid="{00000000-0005-0000-0000-00004C1D0000}"/>
    <cellStyle name="Normal 38 3 3 2 3" xfId="9904" xr:uid="{00000000-0005-0000-0000-00004D1D0000}"/>
    <cellStyle name="Normal 38 3 3 2 4" xfId="13930" xr:uid="{00000000-0005-0000-0000-00004E1D0000}"/>
    <cellStyle name="Normal 38 3 3 2 5" xfId="15769" xr:uid="{00000000-0005-0000-0000-00004F1D0000}"/>
    <cellStyle name="Normal 38 3 3 2 6" xfId="17520" xr:uid="{00000000-0005-0000-0000-0000501D0000}"/>
    <cellStyle name="Normal 38 3 3 2 7" xfId="19424" xr:uid="{00000000-0005-0000-0000-0000511D0000}"/>
    <cellStyle name="Normal 38 3 3 2_5h_Finance" xfId="5722" xr:uid="{00000000-0005-0000-0000-0000521D0000}"/>
    <cellStyle name="Normal 38 3 3 3" xfId="2825" xr:uid="{00000000-0005-0000-0000-0000531D0000}"/>
    <cellStyle name="Normal 38 3 3 3 2" xfId="10992" xr:uid="{00000000-0005-0000-0000-0000541D0000}"/>
    <cellStyle name="Normal 38 3 3 3_5h_Finance" xfId="5724" xr:uid="{00000000-0005-0000-0000-0000551D0000}"/>
    <cellStyle name="Normal 38 3 3 4" xfId="9088" xr:uid="{00000000-0005-0000-0000-0000561D0000}"/>
    <cellStyle name="Normal 38 3 3 5" xfId="13111" xr:uid="{00000000-0005-0000-0000-0000571D0000}"/>
    <cellStyle name="Normal 38 3 3 6" xfId="14949" xr:uid="{00000000-0005-0000-0000-0000581D0000}"/>
    <cellStyle name="Normal 38 3 3 7" xfId="16704" xr:uid="{00000000-0005-0000-0000-0000591D0000}"/>
    <cellStyle name="Normal 38 3 3 8" xfId="18608" xr:uid="{00000000-0005-0000-0000-00005A1D0000}"/>
    <cellStyle name="Normal 38 3 3_5h_Finance" xfId="5721" xr:uid="{00000000-0005-0000-0000-00005B1D0000}"/>
    <cellStyle name="Normal 38 3 4" xfId="1186" xr:uid="{00000000-0005-0000-0000-00005C1D0000}"/>
    <cellStyle name="Normal 38 3 4 2" xfId="3097" xr:uid="{00000000-0005-0000-0000-00005D1D0000}"/>
    <cellStyle name="Normal 38 3 4 2 2" xfId="11264" xr:uid="{00000000-0005-0000-0000-00005E1D0000}"/>
    <cellStyle name="Normal 38 3 4 2_5h_Finance" xfId="5726" xr:uid="{00000000-0005-0000-0000-00005F1D0000}"/>
    <cellStyle name="Normal 38 3 4 3" xfId="9360" xr:uid="{00000000-0005-0000-0000-0000601D0000}"/>
    <cellStyle name="Normal 38 3 4 4" xfId="13383" xr:uid="{00000000-0005-0000-0000-0000611D0000}"/>
    <cellStyle name="Normal 38 3 4 5" xfId="15221" xr:uid="{00000000-0005-0000-0000-0000621D0000}"/>
    <cellStyle name="Normal 38 3 4 6" xfId="16976" xr:uid="{00000000-0005-0000-0000-0000631D0000}"/>
    <cellStyle name="Normal 38 3 4 7" xfId="18880" xr:uid="{00000000-0005-0000-0000-0000641D0000}"/>
    <cellStyle name="Normal 38 3 4_5h_Finance" xfId="5725" xr:uid="{00000000-0005-0000-0000-0000651D0000}"/>
    <cellStyle name="Normal 38 3 5" xfId="2009" xr:uid="{00000000-0005-0000-0000-0000661D0000}"/>
    <cellStyle name="Normal 38 3 5 2" xfId="3913" xr:uid="{00000000-0005-0000-0000-0000671D0000}"/>
    <cellStyle name="Normal 38 3 5 2 2" xfId="12080" xr:uid="{00000000-0005-0000-0000-0000681D0000}"/>
    <cellStyle name="Normal 38 3 5 2_5h_Finance" xfId="5728" xr:uid="{00000000-0005-0000-0000-0000691D0000}"/>
    <cellStyle name="Normal 38 3 5 3" xfId="10176" xr:uid="{00000000-0005-0000-0000-00006A1D0000}"/>
    <cellStyle name="Normal 38 3 5 4" xfId="14202" xr:uid="{00000000-0005-0000-0000-00006B1D0000}"/>
    <cellStyle name="Normal 38 3 5 5" xfId="16042" xr:uid="{00000000-0005-0000-0000-00006C1D0000}"/>
    <cellStyle name="Normal 38 3 5 6" xfId="17792" xr:uid="{00000000-0005-0000-0000-00006D1D0000}"/>
    <cellStyle name="Normal 38 3 5 7" xfId="19696" xr:uid="{00000000-0005-0000-0000-00006E1D0000}"/>
    <cellStyle name="Normal 38 3 5_5h_Finance" xfId="5727" xr:uid="{00000000-0005-0000-0000-00006F1D0000}"/>
    <cellStyle name="Normal 38 3 6" xfId="2281" xr:uid="{00000000-0005-0000-0000-0000701D0000}"/>
    <cellStyle name="Normal 38 3 6 2" xfId="10448" xr:uid="{00000000-0005-0000-0000-0000711D0000}"/>
    <cellStyle name="Normal 38 3 6_5h_Finance" xfId="5729" xr:uid="{00000000-0005-0000-0000-0000721D0000}"/>
    <cellStyle name="Normal 38 3 7" xfId="8544" xr:uid="{00000000-0005-0000-0000-0000731D0000}"/>
    <cellStyle name="Normal 38 3 8" xfId="12501" xr:uid="{00000000-0005-0000-0000-0000741D0000}"/>
    <cellStyle name="Normal 38 3 9" xfId="14387" xr:uid="{00000000-0005-0000-0000-0000751D0000}"/>
    <cellStyle name="Normal 38 3_5h_Finance" xfId="5716" xr:uid="{00000000-0005-0000-0000-0000761D0000}"/>
    <cellStyle name="Normal 38 4" xfId="506" xr:uid="{00000000-0005-0000-0000-0000771D0000}"/>
    <cellStyle name="Normal 38 4 2" xfId="1328" xr:uid="{00000000-0005-0000-0000-0000781D0000}"/>
    <cellStyle name="Normal 38 4 2 2" xfId="3233" xr:uid="{00000000-0005-0000-0000-0000791D0000}"/>
    <cellStyle name="Normal 38 4 2 2 2" xfId="11400" xr:uid="{00000000-0005-0000-0000-00007A1D0000}"/>
    <cellStyle name="Normal 38 4 2 2_5h_Finance" xfId="5732" xr:uid="{00000000-0005-0000-0000-00007B1D0000}"/>
    <cellStyle name="Normal 38 4 2 3" xfId="9496" xr:uid="{00000000-0005-0000-0000-00007C1D0000}"/>
    <cellStyle name="Normal 38 4 2 4" xfId="13522" xr:uid="{00000000-0005-0000-0000-00007D1D0000}"/>
    <cellStyle name="Normal 38 4 2 5" xfId="15361" xr:uid="{00000000-0005-0000-0000-00007E1D0000}"/>
    <cellStyle name="Normal 38 4 2 6" xfId="17112" xr:uid="{00000000-0005-0000-0000-00007F1D0000}"/>
    <cellStyle name="Normal 38 4 2 7" xfId="19016" xr:uid="{00000000-0005-0000-0000-0000801D0000}"/>
    <cellStyle name="Normal 38 4 2_5h_Finance" xfId="5731" xr:uid="{00000000-0005-0000-0000-0000811D0000}"/>
    <cellStyle name="Normal 38 4 3" xfId="2417" xr:uid="{00000000-0005-0000-0000-0000821D0000}"/>
    <cellStyle name="Normal 38 4 3 2" xfId="10584" xr:uid="{00000000-0005-0000-0000-0000831D0000}"/>
    <cellStyle name="Normal 38 4 3_5h_Finance" xfId="5733" xr:uid="{00000000-0005-0000-0000-0000841D0000}"/>
    <cellStyle name="Normal 38 4 4" xfId="8680" xr:uid="{00000000-0005-0000-0000-0000851D0000}"/>
    <cellStyle name="Normal 38 4 5" xfId="12703" xr:uid="{00000000-0005-0000-0000-0000861D0000}"/>
    <cellStyle name="Normal 38 4 6" xfId="14541" xr:uid="{00000000-0005-0000-0000-0000871D0000}"/>
    <cellStyle name="Normal 38 4 7" xfId="16296" xr:uid="{00000000-0005-0000-0000-0000881D0000}"/>
    <cellStyle name="Normal 38 4 8" xfId="18200" xr:uid="{00000000-0005-0000-0000-0000891D0000}"/>
    <cellStyle name="Normal 38 4_5h_Finance" xfId="5730" xr:uid="{00000000-0005-0000-0000-00008A1D0000}"/>
    <cellStyle name="Normal 38 5" xfId="778" xr:uid="{00000000-0005-0000-0000-00008B1D0000}"/>
    <cellStyle name="Normal 38 5 2" xfId="1600" xr:uid="{00000000-0005-0000-0000-00008C1D0000}"/>
    <cellStyle name="Normal 38 5 2 2" xfId="3505" xr:uid="{00000000-0005-0000-0000-00008D1D0000}"/>
    <cellStyle name="Normal 38 5 2 2 2" xfId="11672" xr:uid="{00000000-0005-0000-0000-00008E1D0000}"/>
    <cellStyle name="Normal 38 5 2 2_5h_Finance" xfId="5736" xr:uid="{00000000-0005-0000-0000-00008F1D0000}"/>
    <cellStyle name="Normal 38 5 2 3" xfId="9768" xr:uid="{00000000-0005-0000-0000-0000901D0000}"/>
    <cellStyle name="Normal 38 5 2 4" xfId="13794" xr:uid="{00000000-0005-0000-0000-0000911D0000}"/>
    <cellStyle name="Normal 38 5 2 5" xfId="15633" xr:uid="{00000000-0005-0000-0000-0000921D0000}"/>
    <cellStyle name="Normal 38 5 2 6" xfId="17384" xr:uid="{00000000-0005-0000-0000-0000931D0000}"/>
    <cellStyle name="Normal 38 5 2 7" xfId="19288" xr:uid="{00000000-0005-0000-0000-0000941D0000}"/>
    <cellStyle name="Normal 38 5 2_5h_Finance" xfId="5735" xr:uid="{00000000-0005-0000-0000-0000951D0000}"/>
    <cellStyle name="Normal 38 5 3" xfId="2689" xr:uid="{00000000-0005-0000-0000-0000961D0000}"/>
    <cellStyle name="Normal 38 5 3 2" xfId="10856" xr:uid="{00000000-0005-0000-0000-0000971D0000}"/>
    <cellStyle name="Normal 38 5 3_5h_Finance" xfId="5737" xr:uid="{00000000-0005-0000-0000-0000981D0000}"/>
    <cellStyle name="Normal 38 5 4" xfId="8952" xr:uid="{00000000-0005-0000-0000-0000991D0000}"/>
    <cellStyle name="Normal 38 5 5" xfId="12975" xr:uid="{00000000-0005-0000-0000-00009A1D0000}"/>
    <cellStyle name="Normal 38 5 6" xfId="14813" xr:uid="{00000000-0005-0000-0000-00009B1D0000}"/>
    <cellStyle name="Normal 38 5 7" xfId="16568" xr:uid="{00000000-0005-0000-0000-00009C1D0000}"/>
    <cellStyle name="Normal 38 5 8" xfId="18472" xr:uid="{00000000-0005-0000-0000-00009D1D0000}"/>
    <cellStyle name="Normal 38 5_5h_Finance" xfId="5734" xr:uid="{00000000-0005-0000-0000-00009E1D0000}"/>
    <cellStyle name="Normal 38 6" xfId="1050" xr:uid="{00000000-0005-0000-0000-00009F1D0000}"/>
    <cellStyle name="Normal 38 6 2" xfId="2961" xr:uid="{00000000-0005-0000-0000-0000A01D0000}"/>
    <cellStyle name="Normal 38 6 2 2" xfId="11128" xr:uid="{00000000-0005-0000-0000-0000A11D0000}"/>
    <cellStyle name="Normal 38 6 2_5h_Finance" xfId="5739" xr:uid="{00000000-0005-0000-0000-0000A21D0000}"/>
    <cellStyle name="Normal 38 6 3" xfId="9224" xr:uid="{00000000-0005-0000-0000-0000A31D0000}"/>
    <cellStyle name="Normal 38 6 4" xfId="13247" xr:uid="{00000000-0005-0000-0000-0000A41D0000}"/>
    <cellStyle name="Normal 38 6 5" xfId="15085" xr:uid="{00000000-0005-0000-0000-0000A51D0000}"/>
    <cellStyle name="Normal 38 6 6" xfId="16840" xr:uid="{00000000-0005-0000-0000-0000A61D0000}"/>
    <cellStyle name="Normal 38 6 7" xfId="18744" xr:uid="{00000000-0005-0000-0000-0000A71D0000}"/>
    <cellStyle name="Normal 38 6_5h_Finance" xfId="5738" xr:uid="{00000000-0005-0000-0000-0000A81D0000}"/>
    <cellStyle name="Normal 38 7" xfId="1873" xr:uid="{00000000-0005-0000-0000-0000A91D0000}"/>
    <cellStyle name="Normal 38 7 2" xfId="3777" xr:uid="{00000000-0005-0000-0000-0000AA1D0000}"/>
    <cellStyle name="Normal 38 7 2 2" xfId="11944" xr:uid="{00000000-0005-0000-0000-0000AB1D0000}"/>
    <cellStyle name="Normal 38 7 2_5h_Finance" xfId="5741" xr:uid="{00000000-0005-0000-0000-0000AC1D0000}"/>
    <cellStyle name="Normal 38 7 3" xfId="10040" xr:uid="{00000000-0005-0000-0000-0000AD1D0000}"/>
    <cellStyle name="Normal 38 7 4" xfId="14066" xr:uid="{00000000-0005-0000-0000-0000AE1D0000}"/>
    <cellStyle name="Normal 38 7 5" xfId="15906" xr:uid="{00000000-0005-0000-0000-0000AF1D0000}"/>
    <cellStyle name="Normal 38 7 6" xfId="17656" xr:uid="{00000000-0005-0000-0000-0000B01D0000}"/>
    <cellStyle name="Normal 38 7 7" xfId="19560" xr:uid="{00000000-0005-0000-0000-0000B11D0000}"/>
    <cellStyle name="Normal 38 7_5h_Finance" xfId="5740" xr:uid="{00000000-0005-0000-0000-0000B21D0000}"/>
    <cellStyle name="Normal 38 8" xfId="157" xr:uid="{00000000-0005-0000-0000-0000B31D0000}"/>
    <cellStyle name="Normal 38 8 2" xfId="8408" xr:uid="{00000000-0005-0000-0000-0000B41D0000}"/>
    <cellStyle name="Normal 38 8_5h_Finance" xfId="5742" xr:uid="{00000000-0005-0000-0000-0000B51D0000}"/>
    <cellStyle name="Normal 38 9" xfId="2145" xr:uid="{00000000-0005-0000-0000-0000B61D0000}"/>
    <cellStyle name="Normal 38 9 2" xfId="10312" xr:uid="{00000000-0005-0000-0000-0000B71D0000}"/>
    <cellStyle name="Normal 38 9_5h_Finance" xfId="5743" xr:uid="{00000000-0005-0000-0000-0000B81D0000}"/>
    <cellStyle name="Normal 38_5h_Finance" xfId="5684" xr:uid="{00000000-0005-0000-0000-0000B91D0000}"/>
    <cellStyle name="Normal 39" xfId="35" xr:uid="{00000000-0005-0000-0000-0000BA1D0000}"/>
    <cellStyle name="Normal 39 10" xfId="4066" xr:uid="{00000000-0005-0000-0000-0000BB1D0000}"/>
    <cellStyle name="Normal 39 10 2" xfId="12233" xr:uid="{00000000-0005-0000-0000-0000BC1D0000}"/>
    <cellStyle name="Normal 39 10_5h_Finance" xfId="5745" xr:uid="{00000000-0005-0000-0000-0000BD1D0000}"/>
    <cellStyle name="Normal 39 11" xfId="8289" xr:uid="{00000000-0005-0000-0000-0000BE1D0000}"/>
    <cellStyle name="Normal 39 12" xfId="12381" xr:uid="{00000000-0005-0000-0000-0000BF1D0000}"/>
    <cellStyle name="Normal 39 13" xfId="12701" xr:uid="{00000000-0005-0000-0000-0000C01D0000}"/>
    <cellStyle name="Normal 39 14" xfId="14359" xr:uid="{00000000-0005-0000-0000-0000C11D0000}"/>
    <cellStyle name="Normal 39 15" xfId="17945" xr:uid="{00000000-0005-0000-0000-0000C21D0000}"/>
    <cellStyle name="Normal 39 2" xfId="104" xr:uid="{00000000-0005-0000-0000-0000C31D0000}"/>
    <cellStyle name="Normal 39 2 10" xfId="8357" xr:uid="{00000000-0005-0000-0000-0000C41D0000}"/>
    <cellStyle name="Normal 39 2 11" xfId="12449" xr:uid="{00000000-0005-0000-0000-0000C51D0000}"/>
    <cellStyle name="Normal 39 2 12" xfId="18013" xr:uid="{00000000-0005-0000-0000-0000C61D0000}"/>
    <cellStyle name="Normal 39 2 2" xfId="378" xr:uid="{00000000-0005-0000-0000-0000C71D0000}"/>
    <cellStyle name="Normal 39 2 2 10" xfId="16245" xr:uid="{00000000-0005-0000-0000-0000C81D0000}"/>
    <cellStyle name="Normal 39 2 2 11" xfId="18149" xr:uid="{00000000-0005-0000-0000-0000C91D0000}"/>
    <cellStyle name="Normal 39 2 2 2" xfId="727" xr:uid="{00000000-0005-0000-0000-0000CA1D0000}"/>
    <cellStyle name="Normal 39 2 2 2 2" xfId="1549" xr:uid="{00000000-0005-0000-0000-0000CB1D0000}"/>
    <cellStyle name="Normal 39 2 2 2 2 2" xfId="3454" xr:uid="{00000000-0005-0000-0000-0000CC1D0000}"/>
    <cellStyle name="Normal 39 2 2 2 2 2 2" xfId="11621" xr:uid="{00000000-0005-0000-0000-0000CD1D0000}"/>
    <cellStyle name="Normal 39 2 2 2 2 2_5h_Finance" xfId="5750" xr:uid="{00000000-0005-0000-0000-0000CE1D0000}"/>
    <cellStyle name="Normal 39 2 2 2 2 3" xfId="9717" xr:uid="{00000000-0005-0000-0000-0000CF1D0000}"/>
    <cellStyle name="Normal 39 2 2 2 2 4" xfId="13743" xr:uid="{00000000-0005-0000-0000-0000D01D0000}"/>
    <cellStyle name="Normal 39 2 2 2 2 5" xfId="15582" xr:uid="{00000000-0005-0000-0000-0000D11D0000}"/>
    <cellStyle name="Normal 39 2 2 2 2 6" xfId="17333" xr:uid="{00000000-0005-0000-0000-0000D21D0000}"/>
    <cellStyle name="Normal 39 2 2 2 2 7" xfId="19237" xr:uid="{00000000-0005-0000-0000-0000D31D0000}"/>
    <cellStyle name="Normal 39 2 2 2 2_5h_Finance" xfId="5749" xr:uid="{00000000-0005-0000-0000-0000D41D0000}"/>
    <cellStyle name="Normal 39 2 2 2 3" xfId="2638" xr:uid="{00000000-0005-0000-0000-0000D51D0000}"/>
    <cellStyle name="Normal 39 2 2 2 3 2" xfId="10805" xr:uid="{00000000-0005-0000-0000-0000D61D0000}"/>
    <cellStyle name="Normal 39 2 2 2 3_5h_Finance" xfId="5751" xr:uid="{00000000-0005-0000-0000-0000D71D0000}"/>
    <cellStyle name="Normal 39 2 2 2 4" xfId="8901" xr:uid="{00000000-0005-0000-0000-0000D81D0000}"/>
    <cellStyle name="Normal 39 2 2 2 5" xfId="12924" xr:uid="{00000000-0005-0000-0000-0000D91D0000}"/>
    <cellStyle name="Normal 39 2 2 2 6" xfId="14762" xr:uid="{00000000-0005-0000-0000-0000DA1D0000}"/>
    <cellStyle name="Normal 39 2 2 2 7" xfId="16517" xr:uid="{00000000-0005-0000-0000-0000DB1D0000}"/>
    <cellStyle name="Normal 39 2 2 2 8" xfId="18421" xr:uid="{00000000-0005-0000-0000-0000DC1D0000}"/>
    <cellStyle name="Normal 39 2 2 2_5h_Finance" xfId="5748" xr:uid="{00000000-0005-0000-0000-0000DD1D0000}"/>
    <cellStyle name="Normal 39 2 2 3" xfId="999" xr:uid="{00000000-0005-0000-0000-0000DE1D0000}"/>
    <cellStyle name="Normal 39 2 2 3 2" xfId="1821" xr:uid="{00000000-0005-0000-0000-0000DF1D0000}"/>
    <cellStyle name="Normal 39 2 2 3 2 2" xfId="3726" xr:uid="{00000000-0005-0000-0000-0000E01D0000}"/>
    <cellStyle name="Normal 39 2 2 3 2 2 2" xfId="11893" xr:uid="{00000000-0005-0000-0000-0000E11D0000}"/>
    <cellStyle name="Normal 39 2 2 3 2 2_5h_Finance" xfId="5754" xr:uid="{00000000-0005-0000-0000-0000E21D0000}"/>
    <cellStyle name="Normal 39 2 2 3 2 3" xfId="9989" xr:uid="{00000000-0005-0000-0000-0000E31D0000}"/>
    <cellStyle name="Normal 39 2 2 3 2 4" xfId="14015" xr:uid="{00000000-0005-0000-0000-0000E41D0000}"/>
    <cellStyle name="Normal 39 2 2 3 2 5" xfId="15854" xr:uid="{00000000-0005-0000-0000-0000E51D0000}"/>
    <cellStyle name="Normal 39 2 2 3 2 6" xfId="17605" xr:uid="{00000000-0005-0000-0000-0000E61D0000}"/>
    <cellStyle name="Normal 39 2 2 3 2 7" xfId="19509" xr:uid="{00000000-0005-0000-0000-0000E71D0000}"/>
    <cellStyle name="Normal 39 2 2 3 2_5h_Finance" xfId="5753" xr:uid="{00000000-0005-0000-0000-0000E81D0000}"/>
    <cellStyle name="Normal 39 2 2 3 3" xfId="2910" xr:uid="{00000000-0005-0000-0000-0000E91D0000}"/>
    <cellStyle name="Normal 39 2 2 3 3 2" xfId="11077" xr:uid="{00000000-0005-0000-0000-0000EA1D0000}"/>
    <cellStyle name="Normal 39 2 2 3 3_5h_Finance" xfId="5755" xr:uid="{00000000-0005-0000-0000-0000EB1D0000}"/>
    <cellStyle name="Normal 39 2 2 3 4" xfId="9173" xr:uid="{00000000-0005-0000-0000-0000EC1D0000}"/>
    <cellStyle name="Normal 39 2 2 3 5" xfId="13196" xr:uid="{00000000-0005-0000-0000-0000ED1D0000}"/>
    <cellStyle name="Normal 39 2 2 3 6" xfId="15034" xr:uid="{00000000-0005-0000-0000-0000EE1D0000}"/>
    <cellStyle name="Normal 39 2 2 3 7" xfId="16789" xr:uid="{00000000-0005-0000-0000-0000EF1D0000}"/>
    <cellStyle name="Normal 39 2 2 3 8" xfId="18693" xr:uid="{00000000-0005-0000-0000-0000F01D0000}"/>
    <cellStyle name="Normal 39 2 2 3_5h_Finance" xfId="5752" xr:uid="{00000000-0005-0000-0000-0000F11D0000}"/>
    <cellStyle name="Normal 39 2 2 4" xfId="1271" xr:uid="{00000000-0005-0000-0000-0000F21D0000}"/>
    <cellStyle name="Normal 39 2 2 4 2" xfId="3182" xr:uid="{00000000-0005-0000-0000-0000F31D0000}"/>
    <cellStyle name="Normal 39 2 2 4 2 2" xfId="11349" xr:uid="{00000000-0005-0000-0000-0000F41D0000}"/>
    <cellStyle name="Normal 39 2 2 4 2_5h_Finance" xfId="5757" xr:uid="{00000000-0005-0000-0000-0000F51D0000}"/>
    <cellStyle name="Normal 39 2 2 4 3" xfId="9445" xr:uid="{00000000-0005-0000-0000-0000F61D0000}"/>
    <cellStyle name="Normal 39 2 2 4 4" xfId="13468" xr:uid="{00000000-0005-0000-0000-0000F71D0000}"/>
    <cellStyle name="Normal 39 2 2 4 5" xfId="15306" xr:uid="{00000000-0005-0000-0000-0000F81D0000}"/>
    <cellStyle name="Normal 39 2 2 4 6" xfId="17061" xr:uid="{00000000-0005-0000-0000-0000F91D0000}"/>
    <cellStyle name="Normal 39 2 2 4 7" xfId="18965" xr:uid="{00000000-0005-0000-0000-0000FA1D0000}"/>
    <cellStyle name="Normal 39 2 2 4_5h_Finance" xfId="5756" xr:uid="{00000000-0005-0000-0000-0000FB1D0000}"/>
    <cellStyle name="Normal 39 2 2 5" xfId="2094" xr:uid="{00000000-0005-0000-0000-0000FC1D0000}"/>
    <cellStyle name="Normal 39 2 2 5 2" xfId="3998" xr:uid="{00000000-0005-0000-0000-0000FD1D0000}"/>
    <cellStyle name="Normal 39 2 2 5 2 2" xfId="12165" xr:uid="{00000000-0005-0000-0000-0000FE1D0000}"/>
    <cellStyle name="Normal 39 2 2 5 2_5h_Finance" xfId="5759" xr:uid="{00000000-0005-0000-0000-0000FF1D0000}"/>
    <cellStyle name="Normal 39 2 2 5 3" xfId="10261" xr:uid="{00000000-0005-0000-0000-0000001E0000}"/>
    <cellStyle name="Normal 39 2 2 5 4" xfId="14287" xr:uid="{00000000-0005-0000-0000-0000011E0000}"/>
    <cellStyle name="Normal 39 2 2 5 5" xfId="16127" xr:uid="{00000000-0005-0000-0000-0000021E0000}"/>
    <cellStyle name="Normal 39 2 2 5 6" xfId="17877" xr:uid="{00000000-0005-0000-0000-0000031E0000}"/>
    <cellStyle name="Normal 39 2 2 5 7" xfId="19781" xr:uid="{00000000-0005-0000-0000-0000041E0000}"/>
    <cellStyle name="Normal 39 2 2 5_5h_Finance" xfId="5758" xr:uid="{00000000-0005-0000-0000-0000051E0000}"/>
    <cellStyle name="Normal 39 2 2 6" xfId="2366" xr:uid="{00000000-0005-0000-0000-0000061E0000}"/>
    <cellStyle name="Normal 39 2 2 6 2" xfId="10533" xr:uid="{00000000-0005-0000-0000-0000071E0000}"/>
    <cellStyle name="Normal 39 2 2 6_5h_Finance" xfId="5760" xr:uid="{00000000-0005-0000-0000-0000081E0000}"/>
    <cellStyle name="Normal 39 2 2 7" xfId="8629" xr:uid="{00000000-0005-0000-0000-0000091E0000}"/>
    <cellStyle name="Normal 39 2 2 8" xfId="12586" xr:uid="{00000000-0005-0000-0000-00000A1E0000}"/>
    <cellStyle name="Normal 39 2 2 9" xfId="14472" xr:uid="{00000000-0005-0000-0000-00000B1E0000}"/>
    <cellStyle name="Normal 39 2 2_5h_Finance" xfId="5747" xr:uid="{00000000-0005-0000-0000-00000C1E0000}"/>
    <cellStyle name="Normal 39 2 3" xfId="591" xr:uid="{00000000-0005-0000-0000-00000D1E0000}"/>
    <cellStyle name="Normal 39 2 3 2" xfId="1413" xr:uid="{00000000-0005-0000-0000-00000E1E0000}"/>
    <cellStyle name="Normal 39 2 3 2 2" xfId="3318" xr:uid="{00000000-0005-0000-0000-00000F1E0000}"/>
    <cellStyle name="Normal 39 2 3 2 2 2" xfId="11485" xr:uid="{00000000-0005-0000-0000-0000101E0000}"/>
    <cellStyle name="Normal 39 2 3 2 2_5h_Finance" xfId="5763" xr:uid="{00000000-0005-0000-0000-0000111E0000}"/>
    <cellStyle name="Normal 39 2 3 2 3" xfId="9581" xr:uid="{00000000-0005-0000-0000-0000121E0000}"/>
    <cellStyle name="Normal 39 2 3 2 4" xfId="13607" xr:uid="{00000000-0005-0000-0000-0000131E0000}"/>
    <cellStyle name="Normal 39 2 3 2 5" xfId="15446" xr:uid="{00000000-0005-0000-0000-0000141E0000}"/>
    <cellStyle name="Normal 39 2 3 2 6" xfId="17197" xr:uid="{00000000-0005-0000-0000-0000151E0000}"/>
    <cellStyle name="Normal 39 2 3 2 7" xfId="19101" xr:uid="{00000000-0005-0000-0000-0000161E0000}"/>
    <cellStyle name="Normal 39 2 3 2_5h_Finance" xfId="5762" xr:uid="{00000000-0005-0000-0000-0000171E0000}"/>
    <cellStyle name="Normal 39 2 3 3" xfId="2502" xr:uid="{00000000-0005-0000-0000-0000181E0000}"/>
    <cellStyle name="Normal 39 2 3 3 2" xfId="10669" xr:uid="{00000000-0005-0000-0000-0000191E0000}"/>
    <cellStyle name="Normal 39 2 3 3_5h_Finance" xfId="5764" xr:uid="{00000000-0005-0000-0000-00001A1E0000}"/>
    <cellStyle name="Normal 39 2 3 4" xfId="8765" xr:uid="{00000000-0005-0000-0000-00001B1E0000}"/>
    <cellStyle name="Normal 39 2 3 5" xfId="12788" xr:uid="{00000000-0005-0000-0000-00001C1E0000}"/>
    <cellStyle name="Normal 39 2 3 6" xfId="14626" xr:uid="{00000000-0005-0000-0000-00001D1E0000}"/>
    <cellStyle name="Normal 39 2 3 7" xfId="16381" xr:uid="{00000000-0005-0000-0000-00001E1E0000}"/>
    <cellStyle name="Normal 39 2 3 8" xfId="18285" xr:uid="{00000000-0005-0000-0000-00001F1E0000}"/>
    <cellStyle name="Normal 39 2 3_5h_Finance" xfId="5761" xr:uid="{00000000-0005-0000-0000-0000201E0000}"/>
    <cellStyle name="Normal 39 2 4" xfId="863" xr:uid="{00000000-0005-0000-0000-0000211E0000}"/>
    <cellStyle name="Normal 39 2 4 2" xfId="1685" xr:uid="{00000000-0005-0000-0000-0000221E0000}"/>
    <cellStyle name="Normal 39 2 4 2 2" xfId="3590" xr:uid="{00000000-0005-0000-0000-0000231E0000}"/>
    <cellStyle name="Normal 39 2 4 2 2 2" xfId="11757" xr:uid="{00000000-0005-0000-0000-0000241E0000}"/>
    <cellStyle name="Normal 39 2 4 2 2_5h_Finance" xfId="5767" xr:uid="{00000000-0005-0000-0000-0000251E0000}"/>
    <cellStyle name="Normal 39 2 4 2 3" xfId="9853" xr:uid="{00000000-0005-0000-0000-0000261E0000}"/>
    <cellStyle name="Normal 39 2 4 2 4" xfId="13879" xr:uid="{00000000-0005-0000-0000-0000271E0000}"/>
    <cellStyle name="Normal 39 2 4 2 5" xfId="15718" xr:uid="{00000000-0005-0000-0000-0000281E0000}"/>
    <cellStyle name="Normal 39 2 4 2 6" xfId="17469" xr:uid="{00000000-0005-0000-0000-0000291E0000}"/>
    <cellStyle name="Normal 39 2 4 2 7" xfId="19373" xr:uid="{00000000-0005-0000-0000-00002A1E0000}"/>
    <cellStyle name="Normal 39 2 4 2_5h_Finance" xfId="5766" xr:uid="{00000000-0005-0000-0000-00002B1E0000}"/>
    <cellStyle name="Normal 39 2 4 3" xfId="2774" xr:uid="{00000000-0005-0000-0000-00002C1E0000}"/>
    <cellStyle name="Normal 39 2 4 3 2" xfId="10941" xr:uid="{00000000-0005-0000-0000-00002D1E0000}"/>
    <cellStyle name="Normal 39 2 4 3_5h_Finance" xfId="5768" xr:uid="{00000000-0005-0000-0000-00002E1E0000}"/>
    <cellStyle name="Normal 39 2 4 4" xfId="9037" xr:uid="{00000000-0005-0000-0000-00002F1E0000}"/>
    <cellStyle name="Normal 39 2 4 5" xfId="13060" xr:uid="{00000000-0005-0000-0000-0000301E0000}"/>
    <cellStyle name="Normal 39 2 4 6" xfId="14898" xr:uid="{00000000-0005-0000-0000-0000311E0000}"/>
    <cellStyle name="Normal 39 2 4 7" xfId="16653" xr:uid="{00000000-0005-0000-0000-0000321E0000}"/>
    <cellStyle name="Normal 39 2 4 8" xfId="18557" xr:uid="{00000000-0005-0000-0000-0000331E0000}"/>
    <cellStyle name="Normal 39 2 4_5h_Finance" xfId="5765" xr:uid="{00000000-0005-0000-0000-0000341E0000}"/>
    <cellStyle name="Normal 39 2 5" xfId="1135" xr:uid="{00000000-0005-0000-0000-0000351E0000}"/>
    <cellStyle name="Normal 39 2 5 2" xfId="3046" xr:uid="{00000000-0005-0000-0000-0000361E0000}"/>
    <cellStyle name="Normal 39 2 5 2 2" xfId="11213" xr:uid="{00000000-0005-0000-0000-0000371E0000}"/>
    <cellStyle name="Normal 39 2 5 2_5h_Finance" xfId="5770" xr:uid="{00000000-0005-0000-0000-0000381E0000}"/>
    <cellStyle name="Normal 39 2 5 3" xfId="9309" xr:uid="{00000000-0005-0000-0000-0000391E0000}"/>
    <cellStyle name="Normal 39 2 5 4" xfId="13332" xr:uid="{00000000-0005-0000-0000-00003A1E0000}"/>
    <cellStyle name="Normal 39 2 5 5" xfId="15170" xr:uid="{00000000-0005-0000-0000-00003B1E0000}"/>
    <cellStyle name="Normal 39 2 5 6" xfId="16925" xr:uid="{00000000-0005-0000-0000-00003C1E0000}"/>
    <cellStyle name="Normal 39 2 5 7" xfId="18829" xr:uid="{00000000-0005-0000-0000-00003D1E0000}"/>
    <cellStyle name="Normal 39 2 5_5h_Finance" xfId="5769" xr:uid="{00000000-0005-0000-0000-00003E1E0000}"/>
    <cellStyle name="Normal 39 2 6" xfId="1958" xr:uid="{00000000-0005-0000-0000-00003F1E0000}"/>
    <cellStyle name="Normal 39 2 6 2" xfId="3862" xr:uid="{00000000-0005-0000-0000-0000401E0000}"/>
    <cellStyle name="Normal 39 2 6 2 2" xfId="12029" xr:uid="{00000000-0005-0000-0000-0000411E0000}"/>
    <cellStyle name="Normal 39 2 6 2_5h_Finance" xfId="5772" xr:uid="{00000000-0005-0000-0000-0000421E0000}"/>
    <cellStyle name="Normal 39 2 6 3" xfId="10125" xr:uid="{00000000-0005-0000-0000-0000431E0000}"/>
    <cellStyle name="Normal 39 2 6 4" xfId="14151" xr:uid="{00000000-0005-0000-0000-0000441E0000}"/>
    <cellStyle name="Normal 39 2 6 5" xfId="15991" xr:uid="{00000000-0005-0000-0000-0000451E0000}"/>
    <cellStyle name="Normal 39 2 6 6" xfId="17741" xr:uid="{00000000-0005-0000-0000-0000461E0000}"/>
    <cellStyle name="Normal 39 2 6 7" xfId="19645" xr:uid="{00000000-0005-0000-0000-0000471E0000}"/>
    <cellStyle name="Normal 39 2 6_5h_Finance" xfId="5771" xr:uid="{00000000-0005-0000-0000-0000481E0000}"/>
    <cellStyle name="Normal 39 2 7" xfId="242" xr:uid="{00000000-0005-0000-0000-0000491E0000}"/>
    <cellStyle name="Normal 39 2 7 2" xfId="8493" xr:uid="{00000000-0005-0000-0000-00004A1E0000}"/>
    <cellStyle name="Normal 39 2 7_5h_Finance" xfId="5773" xr:uid="{00000000-0005-0000-0000-00004B1E0000}"/>
    <cellStyle name="Normal 39 2 8" xfId="2230" xr:uid="{00000000-0005-0000-0000-00004C1E0000}"/>
    <cellStyle name="Normal 39 2 8 2" xfId="10397" xr:uid="{00000000-0005-0000-0000-00004D1E0000}"/>
    <cellStyle name="Normal 39 2 8_5h_Finance" xfId="5774" xr:uid="{00000000-0005-0000-0000-00004E1E0000}"/>
    <cellStyle name="Normal 39 2 9" xfId="4134" xr:uid="{00000000-0005-0000-0000-00004F1E0000}"/>
    <cellStyle name="Normal 39 2 9 2" xfId="12301" xr:uid="{00000000-0005-0000-0000-0000501E0000}"/>
    <cellStyle name="Normal 39 2 9_5h_Finance" xfId="5775" xr:uid="{00000000-0005-0000-0000-0000511E0000}"/>
    <cellStyle name="Normal 39 2_5h_Finance" xfId="5746" xr:uid="{00000000-0005-0000-0000-0000521E0000}"/>
    <cellStyle name="Normal 39 3" xfId="310" xr:uid="{00000000-0005-0000-0000-0000531E0000}"/>
    <cellStyle name="Normal 39 3 10" xfId="16177" xr:uid="{00000000-0005-0000-0000-0000541E0000}"/>
    <cellStyle name="Normal 39 3 11" xfId="18081" xr:uid="{00000000-0005-0000-0000-0000551E0000}"/>
    <cellStyle name="Normal 39 3 2" xfId="659" xr:uid="{00000000-0005-0000-0000-0000561E0000}"/>
    <cellStyle name="Normal 39 3 2 2" xfId="1481" xr:uid="{00000000-0005-0000-0000-0000571E0000}"/>
    <cellStyle name="Normal 39 3 2 2 2" xfId="3386" xr:uid="{00000000-0005-0000-0000-0000581E0000}"/>
    <cellStyle name="Normal 39 3 2 2 2 2" xfId="11553" xr:uid="{00000000-0005-0000-0000-0000591E0000}"/>
    <cellStyle name="Normal 39 3 2 2 2_5h_Finance" xfId="5779" xr:uid="{00000000-0005-0000-0000-00005A1E0000}"/>
    <cellStyle name="Normal 39 3 2 2 3" xfId="9649" xr:uid="{00000000-0005-0000-0000-00005B1E0000}"/>
    <cellStyle name="Normal 39 3 2 2 4" xfId="13675" xr:uid="{00000000-0005-0000-0000-00005C1E0000}"/>
    <cellStyle name="Normal 39 3 2 2 5" xfId="15514" xr:uid="{00000000-0005-0000-0000-00005D1E0000}"/>
    <cellStyle name="Normal 39 3 2 2 6" xfId="17265" xr:uid="{00000000-0005-0000-0000-00005E1E0000}"/>
    <cellStyle name="Normal 39 3 2 2 7" xfId="19169" xr:uid="{00000000-0005-0000-0000-00005F1E0000}"/>
    <cellStyle name="Normal 39 3 2 2_5h_Finance" xfId="5778" xr:uid="{00000000-0005-0000-0000-0000601E0000}"/>
    <cellStyle name="Normal 39 3 2 3" xfId="2570" xr:uid="{00000000-0005-0000-0000-0000611E0000}"/>
    <cellStyle name="Normal 39 3 2 3 2" xfId="10737" xr:uid="{00000000-0005-0000-0000-0000621E0000}"/>
    <cellStyle name="Normal 39 3 2 3_5h_Finance" xfId="5780" xr:uid="{00000000-0005-0000-0000-0000631E0000}"/>
    <cellStyle name="Normal 39 3 2 4" xfId="8833" xr:uid="{00000000-0005-0000-0000-0000641E0000}"/>
    <cellStyle name="Normal 39 3 2 5" xfId="12856" xr:uid="{00000000-0005-0000-0000-0000651E0000}"/>
    <cellStyle name="Normal 39 3 2 6" xfId="14694" xr:uid="{00000000-0005-0000-0000-0000661E0000}"/>
    <cellStyle name="Normal 39 3 2 7" xfId="16449" xr:uid="{00000000-0005-0000-0000-0000671E0000}"/>
    <cellStyle name="Normal 39 3 2 8" xfId="18353" xr:uid="{00000000-0005-0000-0000-0000681E0000}"/>
    <cellStyle name="Normal 39 3 2_5h_Finance" xfId="5777" xr:uid="{00000000-0005-0000-0000-0000691E0000}"/>
    <cellStyle name="Normal 39 3 3" xfId="931" xr:uid="{00000000-0005-0000-0000-00006A1E0000}"/>
    <cellStyle name="Normal 39 3 3 2" xfId="1753" xr:uid="{00000000-0005-0000-0000-00006B1E0000}"/>
    <cellStyle name="Normal 39 3 3 2 2" xfId="3658" xr:uid="{00000000-0005-0000-0000-00006C1E0000}"/>
    <cellStyle name="Normal 39 3 3 2 2 2" xfId="11825" xr:uid="{00000000-0005-0000-0000-00006D1E0000}"/>
    <cellStyle name="Normal 39 3 3 2 2_5h_Finance" xfId="5783" xr:uid="{00000000-0005-0000-0000-00006E1E0000}"/>
    <cellStyle name="Normal 39 3 3 2 3" xfId="9921" xr:uid="{00000000-0005-0000-0000-00006F1E0000}"/>
    <cellStyle name="Normal 39 3 3 2 4" xfId="13947" xr:uid="{00000000-0005-0000-0000-0000701E0000}"/>
    <cellStyle name="Normal 39 3 3 2 5" xfId="15786" xr:uid="{00000000-0005-0000-0000-0000711E0000}"/>
    <cellStyle name="Normal 39 3 3 2 6" xfId="17537" xr:uid="{00000000-0005-0000-0000-0000721E0000}"/>
    <cellStyle name="Normal 39 3 3 2 7" xfId="19441" xr:uid="{00000000-0005-0000-0000-0000731E0000}"/>
    <cellStyle name="Normal 39 3 3 2_5h_Finance" xfId="5782" xr:uid="{00000000-0005-0000-0000-0000741E0000}"/>
    <cellStyle name="Normal 39 3 3 3" xfId="2842" xr:uid="{00000000-0005-0000-0000-0000751E0000}"/>
    <cellStyle name="Normal 39 3 3 3 2" xfId="11009" xr:uid="{00000000-0005-0000-0000-0000761E0000}"/>
    <cellStyle name="Normal 39 3 3 3_5h_Finance" xfId="5784" xr:uid="{00000000-0005-0000-0000-0000771E0000}"/>
    <cellStyle name="Normal 39 3 3 4" xfId="9105" xr:uid="{00000000-0005-0000-0000-0000781E0000}"/>
    <cellStyle name="Normal 39 3 3 5" xfId="13128" xr:uid="{00000000-0005-0000-0000-0000791E0000}"/>
    <cellStyle name="Normal 39 3 3 6" xfId="14966" xr:uid="{00000000-0005-0000-0000-00007A1E0000}"/>
    <cellStyle name="Normal 39 3 3 7" xfId="16721" xr:uid="{00000000-0005-0000-0000-00007B1E0000}"/>
    <cellStyle name="Normal 39 3 3 8" xfId="18625" xr:uid="{00000000-0005-0000-0000-00007C1E0000}"/>
    <cellStyle name="Normal 39 3 3_5h_Finance" xfId="5781" xr:uid="{00000000-0005-0000-0000-00007D1E0000}"/>
    <cellStyle name="Normal 39 3 4" xfId="1203" xr:uid="{00000000-0005-0000-0000-00007E1E0000}"/>
    <cellStyle name="Normal 39 3 4 2" xfId="3114" xr:uid="{00000000-0005-0000-0000-00007F1E0000}"/>
    <cellStyle name="Normal 39 3 4 2 2" xfId="11281" xr:uid="{00000000-0005-0000-0000-0000801E0000}"/>
    <cellStyle name="Normal 39 3 4 2_5h_Finance" xfId="5786" xr:uid="{00000000-0005-0000-0000-0000811E0000}"/>
    <cellStyle name="Normal 39 3 4 3" xfId="9377" xr:uid="{00000000-0005-0000-0000-0000821E0000}"/>
    <cellStyle name="Normal 39 3 4 4" xfId="13400" xr:uid="{00000000-0005-0000-0000-0000831E0000}"/>
    <cellStyle name="Normal 39 3 4 5" xfId="15238" xr:uid="{00000000-0005-0000-0000-0000841E0000}"/>
    <cellStyle name="Normal 39 3 4 6" xfId="16993" xr:uid="{00000000-0005-0000-0000-0000851E0000}"/>
    <cellStyle name="Normal 39 3 4 7" xfId="18897" xr:uid="{00000000-0005-0000-0000-0000861E0000}"/>
    <cellStyle name="Normal 39 3 4_5h_Finance" xfId="5785" xr:uid="{00000000-0005-0000-0000-0000871E0000}"/>
    <cellStyle name="Normal 39 3 5" xfId="2026" xr:uid="{00000000-0005-0000-0000-0000881E0000}"/>
    <cellStyle name="Normal 39 3 5 2" xfId="3930" xr:uid="{00000000-0005-0000-0000-0000891E0000}"/>
    <cellStyle name="Normal 39 3 5 2 2" xfId="12097" xr:uid="{00000000-0005-0000-0000-00008A1E0000}"/>
    <cellStyle name="Normal 39 3 5 2_5h_Finance" xfId="5788" xr:uid="{00000000-0005-0000-0000-00008B1E0000}"/>
    <cellStyle name="Normal 39 3 5 3" xfId="10193" xr:uid="{00000000-0005-0000-0000-00008C1E0000}"/>
    <cellStyle name="Normal 39 3 5 4" xfId="14219" xr:uid="{00000000-0005-0000-0000-00008D1E0000}"/>
    <cellStyle name="Normal 39 3 5 5" xfId="16059" xr:uid="{00000000-0005-0000-0000-00008E1E0000}"/>
    <cellStyle name="Normal 39 3 5 6" xfId="17809" xr:uid="{00000000-0005-0000-0000-00008F1E0000}"/>
    <cellStyle name="Normal 39 3 5 7" xfId="19713" xr:uid="{00000000-0005-0000-0000-0000901E0000}"/>
    <cellStyle name="Normal 39 3 5_5h_Finance" xfId="5787" xr:uid="{00000000-0005-0000-0000-0000911E0000}"/>
    <cellStyle name="Normal 39 3 6" xfId="2298" xr:uid="{00000000-0005-0000-0000-0000921E0000}"/>
    <cellStyle name="Normal 39 3 6 2" xfId="10465" xr:uid="{00000000-0005-0000-0000-0000931E0000}"/>
    <cellStyle name="Normal 39 3 6_5h_Finance" xfId="5789" xr:uid="{00000000-0005-0000-0000-0000941E0000}"/>
    <cellStyle name="Normal 39 3 7" xfId="8561" xr:uid="{00000000-0005-0000-0000-0000951E0000}"/>
    <cellStyle name="Normal 39 3 8" xfId="12518" xr:uid="{00000000-0005-0000-0000-0000961E0000}"/>
    <cellStyle name="Normal 39 3 9" xfId="14404" xr:uid="{00000000-0005-0000-0000-0000971E0000}"/>
    <cellStyle name="Normal 39 3_5h_Finance" xfId="5776" xr:uid="{00000000-0005-0000-0000-0000981E0000}"/>
    <cellStyle name="Normal 39 4" xfId="523" xr:uid="{00000000-0005-0000-0000-0000991E0000}"/>
    <cellStyle name="Normal 39 4 2" xfId="1345" xr:uid="{00000000-0005-0000-0000-00009A1E0000}"/>
    <cellStyle name="Normal 39 4 2 2" xfId="3250" xr:uid="{00000000-0005-0000-0000-00009B1E0000}"/>
    <cellStyle name="Normal 39 4 2 2 2" xfId="11417" xr:uid="{00000000-0005-0000-0000-00009C1E0000}"/>
    <cellStyle name="Normal 39 4 2 2_5h_Finance" xfId="5792" xr:uid="{00000000-0005-0000-0000-00009D1E0000}"/>
    <cellStyle name="Normal 39 4 2 3" xfId="9513" xr:uid="{00000000-0005-0000-0000-00009E1E0000}"/>
    <cellStyle name="Normal 39 4 2 4" xfId="13539" xr:uid="{00000000-0005-0000-0000-00009F1E0000}"/>
    <cellStyle name="Normal 39 4 2 5" xfId="15378" xr:uid="{00000000-0005-0000-0000-0000A01E0000}"/>
    <cellStyle name="Normal 39 4 2 6" xfId="17129" xr:uid="{00000000-0005-0000-0000-0000A11E0000}"/>
    <cellStyle name="Normal 39 4 2 7" xfId="19033" xr:uid="{00000000-0005-0000-0000-0000A21E0000}"/>
    <cellStyle name="Normal 39 4 2_5h_Finance" xfId="5791" xr:uid="{00000000-0005-0000-0000-0000A31E0000}"/>
    <cellStyle name="Normal 39 4 3" xfId="2434" xr:uid="{00000000-0005-0000-0000-0000A41E0000}"/>
    <cellStyle name="Normal 39 4 3 2" xfId="10601" xr:uid="{00000000-0005-0000-0000-0000A51E0000}"/>
    <cellStyle name="Normal 39 4 3_5h_Finance" xfId="5793" xr:uid="{00000000-0005-0000-0000-0000A61E0000}"/>
    <cellStyle name="Normal 39 4 4" xfId="8697" xr:uid="{00000000-0005-0000-0000-0000A71E0000}"/>
    <cellStyle name="Normal 39 4 5" xfId="12720" xr:uid="{00000000-0005-0000-0000-0000A81E0000}"/>
    <cellStyle name="Normal 39 4 6" xfId="14558" xr:uid="{00000000-0005-0000-0000-0000A91E0000}"/>
    <cellStyle name="Normal 39 4 7" xfId="16313" xr:uid="{00000000-0005-0000-0000-0000AA1E0000}"/>
    <cellStyle name="Normal 39 4 8" xfId="18217" xr:uid="{00000000-0005-0000-0000-0000AB1E0000}"/>
    <cellStyle name="Normal 39 4_5h_Finance" xfId="5790" xr:uid="{00000000-0005-0000-0000-0000AC1E0000}"/>
    <cellStyle name="Normal 39 5" xfId="795" xr:uid="{00000000-0005-0000-0000-0000AD1E0000}"/>
    <cellStyle name="Normal 39 5 2" xfId="1617" xr:uid="{00000000-0005-0000-0000-0000AE1E0000}"/>
    <cellStyle name="Normal 39 5 2 2" xfId="3522" xr:uid="{00000000-0005-0000-0000-0000AF1E0000}"/>
    <cellStyle name="Normal 39 5 2 2 2" xfId="11689" xr:uid="{00000000-0005-0000-0000-0000B01E0000}"/>
    <cellStyle name="Normal 39 5 2 2_5h_Finance" xfId="5796" xr:uid="{00000000-0005-0000-0000-0000B11E0000}"/>
    <cellStyle name="Normal 39 5 2 3" xfId="9785" xr:uid="{00000000-0005-0000-0000-0000B21E0000}"/>
    <cellStyle name="Normal 39 5 2 4" xfId="13811" xr:uid="{00000000-0005-0000-0000-0000B31E0000}"/>
    <cellStyle name="Normal 39 5 2 5" xfId="15650" xr:uid="{00000000-0005-0000-0000-0000B41E0000}"/>
    <cellStyle name="Normal 39 5 2 6" xfId="17401" xr:uid="{00000000-0005-0000-0000-0000B51E0000}"/>
    <cellStyle name="Normal 39 5 2 7" xfId="19305" xr:uid="{00000000-0005-0000-0000-0000B61E0000}"/>
    <cellStyle name="Normal 39 5 2_5h_Finance" xfId="5795" xr:uid="{00000000-0005-0000-0000-0000B71E0000}"/>
    <cellStyle name="Normal 39 5 3" xfId="2706" xr:uid="{00000000-0005-0000-0000-0000B81E0000}"/>
    <cellStyle name="Normal 39 5 3 2" xfId="10873" xr:uid="{00000000-0005-0000-0000-0000B91E0000}"/>
    <cellStyle name="Normal 39 5 3_5h_Finance" xfId="5797" xr:uid="{00000000-0005-0000-0000-0000BA1E0000}"/>
    <cellStyle name="Normal 39 5 4" xfId="8969" xr:uid="{00000000-0005-0000-0000-0000BB1E0000}"/>
    <cellStyle name="Normal 39 5 5" xfId="12992" xr:uid="{00000000-0005-0000-0000-0000BC1E0000}"/>
    <cellStyle name="Normal 39 5 6" xfId="14830" xr:uid="{00000000-0005-0000-0000-0000BD1E0000}"/>
    <cellStyle name="Normal 39 5 7" xfId="16585" xr:uid="{00000000-0005-0000-0000-0000BE1E0000}"/>
    <cellStyle name="Normal 39 5 8" xfId="18489" xr:uid="{00000000-0005-0000-0000-0000BF1E0000}"/>
    <cellStyle name="Normal 39 5_5h_Finance" xfId="5794" xr:uid="{00000000-0005-0000-0000-0000C01E0000}"/>
    <cellStyle name="Normal 39 6" xfId="1067" xr:uid="{00000000-0005-0000-0000-0000C11E0000}"/>
    <cellStyle name="Normal 39 6 2" xfId="2978" xr:uid="{00000000-0005-0000-0000-0000C21E0000}"/>
    <cellStyle name="Normal 39 6 2 2" xfId="11145" xr:uid="{00000000-0005-0000-0000-0000C31E0000}"/>
    <cellStyle name="Normal 39 6 2_5h_Finance" xfId="5799" xr:uid="{00000000-0005-0000-0000-0000C41E0000}"/>
    <cellStyle name="Normal 39 6 3" xfId="9241" xr:uid="{00000000-0005-0000-0000-0000C51E0000}"/>
    <cellStyle name="Normal 39 6 4" xfId="13264" xr:uid="{00000000-0005-0000-0000-0000C61E0000}"/>
    <cellStyle name="Normal 39 6 5" xfId="15102" xr:uid="{00000000-0005-0000-0000-0000C71E0000}"/>
    <cellStyle name="Normal 39 6 6" xfId="16857" xr:uid="{00000000-0005-0000-0000-0000C81E0000}"/>
    <cellStyle name="Normal 39 6 7" xfId="18761" xr:uid="{00000000-0005-0000-0000-0000C91E0000}"/>
    <cellStyle name="Normal 39 6_5h_Finance" xfId="5798" xr:uid="{00000000-0005-0000-0000-0000CA1E0000}"/>
    <cellStyle name="Normal 39 7" xfId="1890" xr:uid="{00000000-0005-0000-0000-0000CB1E0000}"/>
    <cellStyle name="Normal 39 7 2" xfId="3794" xr:uid="{00000000-0005-0000-0000-0000CC1E0000}"/>
    <cellStyle name="Normal 39 7 2 2" xfId="11961" xr:uid="{00000000-0005-0000-0000-0000CD1E0000}"/>
    <cellStyle name="Normal 39 7 2_5h_Finance" xfId="5801" xr:uid="{00000000-0005-0000-0000-0000CE1E0000}"/>
    <cellStyle name="Normal 39 7 3" xfId="10057" xr:uid="{00000000-0005-0000-0000-0000CF1E0000}"/>
    <cellStyle name="Normal 39 7 4" xfId="14083" xr:uid="{00000000-0005-0000-0000-0000D01E0000}"/>
    <cellStyle name="Normal 39 7 5" xfId="15923" xr:uid="{00000000-0005-0000-0000-0000D11E0000}"/>
    <cellStyle name="Normal 39 7 6" xfId="17673" xr:uid="{00000000-0005-0000-0000-0000D21E0000}"/>
    <cellStyle name="Normal 39 7 7" xfId="19577" xr:uid="{00000000-0005-0000-0000-0000D31E0000}"/>
    <cellStyle name="Normal 39 7_5h_Finance" xfId="5800" xr:uid="{00000000-0005-0000-0000-0000D41E0000}"/>
    <cellStyle name="Normal 39 8" xfId="174" xr:uid="{00000000-0005-0000-0000-0000D51E0000}"/>
    <cellStyle name="Normal 39 8 2" xfId="8425" xr:uid="{00000000-0005-0000-0000-0000D61E0000}"/>
    <cellStyle name="Normal 39 8_5h_Finance" xfId="5802" xr:uid="{00000000-0005-0000-0000-0000D71E0000}"/>
    <cellStyle name="Normal 39 9" xfId="2162" xr:uid="{00000000-0005-0000-0000-0000D81E0000}"/>
    <cellStyle name="Normal 39 9 2" xfId="10329" xr:uid="{00000000-0005-0000-0000-0000D91E0000}"/>
    <cellStyle name="Normal 39 9_5h_Finance" xfId="5803" xr:uid="{00000000-0005-0000-0000-0000DA1E0000}"/>
    <cellStyle name="Normal 39_5h_Finance" xfId="5744" xr:uid="{00000000-0005-0000-0000-0000DB1E0000}"/>
    <cellStyle name="Normal 4" xfId="7" xr:uid="{00000000-0005-0000-0000-0000DC1E0000}"/>
    <cellStyle name="Normal 4 2" xfId="19836" xr:uid="{16D73E16-6416-4E37-B7AA-125EEE82ADC0}"/>
    <cellStyle name="Normal 40" xfId="50" xr:uid="{00000000-0005-0000-0000-0000DD1E0000}"/>
    <cellStyle name="Normal 40 10" xfId="4081" xr:uid="{00000000-0005-0000-0000-0000DE1E0000}"/>
    <cellStyle name="Normal 40 10 2" xfId="12248" xr:uid="{00000000-0005-0000-0000-0000DF1E0000}"/>
    <cellStyle name="Normal 40 10_5h_Finance" xfId="5805" xr:uid="{00000000-0005-0000-0000-0000E01E0000}"/>
    <cellStyle name="Normal 40 11" xfId="8304" xr:uid="{00000000-0005-0000-0000-0000E11E0000}"/>
    <cellStyle name="Normal 40 12" xfId="12396" xr:uid="{00000000-0005-0000-0000-0000E21E0000}"/>
    <cellStyle name="Normal 40 13" xfId="12686" xr:uid="{00000000-0005-0000-0000-0000E31E0000}"/>
    <cellStyle name="Normal 40 14" xfId="14368" xr:uid="{00000000-0005-0000-0000-0000E41E0000}"/>
    <cellStyle name="Normal 40 15" xfId="17960" xr:uid="{00000000-0005-0000-0000-0000E51E0000}"/>
    <cellStyle name="Normal 40 2" xfId="119" xr:uid="{00000000-0005-0000-0000-0000E61E0000}"/>
    <cellStyle name="Normal 40 2 10" xfId="8372" xr:uid="{00000000-0005-0000-0000-0000E71E0000}"/>
    <cellStyle name="Normal 40 2 11" xfId="12464" xr:uid="{00000000-0005-0000-0000-0000E81E0000}"/>
    <cellStyle name="Normal 40 2 12" xfId="18028" xr:uid="{00000000-0005-0000-0000-0000E91E0000}"/>
    <cellStyle name="Normal 40 2 2" xfId="393" xr:uid="{00000000-0005-0000-0000-0000EA1E0000}"/>
    <cellStyle name="Normal 40 2 2 10" xfId="16260" xr:uid="{00000000-0005-0000-0000-0000EB1E0000}"/>
    <cellStyle name="Normal 40 2 2 11" xfId="18164" xr:uid="{00000000-0005-0000-0000-0000EC1E0000}"/>
    <cellStyle name="Normal 40 2 2 2" xfId="742" xr:uid="{00000000-0005-0000-0000-0000ED1E0000}"/>
    <cellStyle name="Normal 40 2 2 2 2" xfId="1564" xr:uid="{00000000-0005-0000-0000-0000EE1E0000}"/>
    <cellStyle name="Normal 40 2 2 2 2 2" xfId="3469" xr:uid="{00000000-0005-0000-0000-0000EF1E0000}"/>
    <cellStyle name="Normal 40 2 2 2 2 2 2" xfId="11636" xr:uid="{00000000-0005-0000-0000-0000F01E0000}"/>
    <cellStyle name="Normal 40 2 2 2 2 2_5h_Finance" xfId="5810" xr:uid="{00000000-0005-0000-0000-0000F11E0000}"/>
    <cellStyle name="Normal 40 2 2 2 2 3" xfId="9732" xr:uid="{00000000-0005-0000-0000-0000F21E0000}"/>
    <cellStyle name="Normal 40 2 2 2 2 4" xfId="13758" xr:uid="{00000000-0005-0000-0000-0000F31E0000}"/>
    <cellStyle name="Normal 40 2 2 2 2 5" xfId="15597" xr:uid="{00000000-0005-0000-0000-0000F41E0000}"/>
    <cellStyle name="Normal 40 2 2 2 2 6" xfId="17348" xr:uid="{00000000-0005-0000-0000-0000F51E0000}"/>
    <cellStyle name="Normal 40 2 2 2 2 7" xfId="19252" xr:uid="{00000000-0005-0000-0000-0000F61E0000}"/>
    <cellStyle name="Normal 40 2 2 2 2_5h_Finance" xfId="5809" xr:uid="{00000000-0005-0000-0000-0000F71E0000}"/>
    <cellStyle name="Normal 40 2 2 2 3" xfId="2653" xr:uid="{00000000-0005-0000-0000-0000F81E0000}"/>
    <cellStyle name="Normal 40 2 2 2 3 2" xfId="10820" xr:uid="{00000000-0005-0000-0000-0000F91E0000}"/>
    <cellStyle name="Normal 40 2 2 2 3_5h_Finance" xfId="5811" xr:uid="{00000000-0005-0000-0000-0000FA1E0000}"/>
    <cellStyle name="Normal 40 2 2 2 4" xfId="8916" xr:uid="{00000000-0005-0000-0000-0000FB1E0000}"/>
    <cellStyle name="Normal 40 2 2 2 5" xfId="12939" xr:uid="{00000000-0005-0000-0000-0000FC1E0000}"/>
    <cellStyle name="Normal 40 2 2 2 6" xfId="14777" xr:uid="{00000000-0005-0000-0000-0000FD1E0000}"/>
    <cellStyle name="Normal 40 2 2 2 7" xfId="16532" xr:uid="{00000000-0005-0000-0000-0000FE1E0000}"/>
    <cellStyle name="Normal 40 2 2 2 8" xfId="18436" xr:uid="{00000000-0005-0000-0000-0000FF1E0000}"/>
    <cellStyle name="Normal 40 2 2 2_5h_Finance" xfId="5808" xr:uid="{00000000-0005-0000-0000-0000001F0000}"/>
    <cellStyle name="Normal 40 2 2 3" xfId="1014" xr:uid="{00000000-0005-0000-0000-0000011F0000}"/>
    <cellStyle name="Normal 40 2 2 3 2" xfId="1836" xr:uid="{00000000-0005-0000-0000-0000021F0000}"/>
    <cellStyle name="Normal 40 2 2 3 2 2" xfId="3741" xr:uid="{00000000-0005-0000-0000-0000031F0000}"/>
    <cellStyle name="Normal 40 2 2 3 2 2 2" xfId="11908" xr:uid="{00000000-0005-0000-0000-0000041F0000}"/>
    <cellStyle name="Normal 40 2 2 3 2 2_5h_Finance" xfId="5814" xr:uid="{00000000-0005-0000-0000-0000051F0000}"/>
    <cellStyle name="Normal 40 2 2 3 2 3" xfId="10004" xr:uid="{00000000-0005-0000-0000-0000061F0000}"/>
    <cellStyle name="Normal 40 2 2 3 2 4" xfId="14030" xr:uid="{00000000-0005-0000-0000-0000071F0000}"/>
    <cellStyle name="Normal 40 2 2 3 2 5" xfId="15869" xr:uid="{00000000-0005-0000-0000-0000081F0000}"/>
    <cellStyle name="Normal 40 2 2 3 2 6" xfId="17620" xr:uid="{00000000-0005-0000-0000-0000091F0000}"/>
    <cellStyle name="Normal 40 2 2 3 2 7" xfId="19524" xr:uid="{00000000-0005-0000-0000-00000A1F0000}"/>
    <cellStyle name="Normal 40 2 2 3 2_5h_Finance" xfId="5813" xr:uid="{00000000-0005-0000-0000-00000B1F0000}"/>
    <cellStyle name="Normal 40 2 2 3 3" xfId="2925" xr:uid="{00000000-0005-0000-0000-00000C1F0000}"/>
    <cellStyle name="Normal 40 2 2 3 3 2" xfId="11092" xr:uid="{00000000-0005-0000-0000-00000D1F0000}"/>
    <cellStyle name="Normal 40 2 2 3 3_5h_Finance" xfId="5815" xr:uid="{00000000-0005-0000-0000-00000E1F0000}"/>
    <cellStyle name="Normal 40 2 2 3 4" xfId="9188" xr:uid="{00000000-0005-0000-0000-00000F1F0000}"/>
    <cellStyle name="Normal 40 2 2 3 5" xfId="13211" xr:uid="{00000000-0005-0000-0000-0000101F0000}"/>
    <cellStyle name="Normal 40 2 2 3 6" xfId="15049" xr:uid="{00000000-0005-0000-0000-0000111F0000}"/>
    <cellStyle name="Normal 40 2 2 3 7" xfId="16804" xr:uid="{00000000-0005-0000-0000-0000121F0000}"/>
    <cellStyle name="Normal 40 2 2 3 8" xfId="18708" xr:uid="{00000000-0005-0000-0000-0000131F0000}"/>
    <cellStyle name="Normal 40 2 2 3_5h_Finance" xfId="5812" xr:uid="{00000000-0005-0000-0000-0000141F0000}"/>
    <cellStyle name="Normal 40 2 2 4" xfId="1286" xr:uid="{00000000-0005-0000-0000-0000151F0000}"/>
    <cellStyle name="Normal 40 2 2 4 2" xfId="3197" xr:uid="{00000000-0005-0000-0000-0000161F0000}"/>
    <cellStyle name="Normal 40 2 2 4 2 2" xfId="11364" xr:uid="{00000000-0005-0000-0000-0000171F0000}"/>
    <cellStyle name="Normal 40 2 2 4 2_5h_Finance" xfId="5817" xr:uid="{00000000-0005-0000-0000-0000181F0000}"/>
    <cellStyle name="Normal 40 2 2 4 3" xfId="9460" xr:uid="{00000000-0005-0000-0000-0000191F0000}"/>
    <cellStyle name="Normal 40 2 2 4 4" xfId="13483" xr:uid="{00000000-0005-0000-0000-00001A1F0000}"/>
    <cellStyle name="Normal 40 2 2 4 5" xfId="15321" xr:uid="{00000000-0005-0000-0000-00001B1F0000}"/>
    <cellStyle name="Normal 40 2 2 4 6" xfId="17076" xr:uid="{00000000-0005-0000-0000-00001C1F0000}"/>
    <cellStyle name="Normal 40 2 2 4 7" xfId="18980" xr:uid="{00000000-0005-0000-0000-00001D1F0000}"/>
    <cellStyle name="Normal 40 2 2 4_5h_Finance" xfId="5816" xr:uid="{00000000-0005-0000-0000-00001E1F0000}"/>
    <cellStyle name="Normal 40 2 2 5" xfId="2109" xr:uid="{00000000-0005-0000-0000-00001F1F0000}"/>
    <cellStyle name="Normal 40 2 2 5 2" xfId="4013" xr:uid="{00000000-0005-0000-0000-0000201F0000}"/>
    <cellStyle name="Normal 40 2 2 5 2 2" xfId="12180" xr:uid="{00000000-0005-0000-0000-0000211F0000}"/>
    <cellStyle name="Normal 40 2 2 5 2_5h_Finance" xfId="5819" xr:uid="{00000000-0005-0000-0000-0000221F0000}"/>
    <cellStyle name="Normal 40 2 2 5 3" xfId="10276" xr:uid="{00000000-0005-0000-0000-0000231F0000}"/>
    <cellStyle name="Normal 40 2 2 5 4" xfId="14302" xr:uid="{00000000-0005-0000-0000-0000241F0000}"/>
    <cellStyle name="Normal 40 2 2 5 5" xfId="16142" xr:uid="{00000000-0005-0000-0000-0000251F0000}"/>
    <cellStyle name="Normal 40 2 2 5 6" xfId="17892" xr:uid="{00000000-0005-0000-0000-0000261F0000}"/>
    <cellStyle name="Normal 40 2 2 5 7" xfId="19796" xr:uid="{00000000-0005-0000-0000-0000271F0000}"/>
    <cellStyle name="Normal 40 2 2 5_5h_Finance" xfId="5818" xr:uid="{00000000-0005-0000-0000-0000281F0000}"/>
    <cellStyle name="Normal 40 2 2 6" xfId="2381" xr:uid="{00000000-0005-0000-0000-0000291F0000}"/>
    <cellStyle name="Normal 40 2 2 6 2" xfId="10548" xr:uid="{00000000-0005-0000-0000-00002A1F0000}"/>
    <cellStyle name="Normal 40 2 2 6_5h_Finance" xfId="5820" xr:uid="{00000000-0005-0000-0000-00002B1F0000}"/>
    <cellStyle name="Normal 40 2 2 7" xfId="8644" xr:uid="{00000000-0005-0000-0000-00002C1F0000}"/>
    <cellStyle name="Normal 40 2 2 8" xfId="12601" xr:uid="{00000000-0005-0000-0000-00002D1F0000}"/>
    <cellStyle name="Normal 40 2 2 9" xfId="14487" xr:uid="{00000000-0005-0000-0000-00002E1F0000}"/>
    <cellStyle name="Normal 40 2 2_5h_Finance" xfId="5807" xr:uid="{00000000-0005-0000-0000-00002F1F0000}"/>
    <cellStyle name="Normal 40 2 3" xfId="606" xr:uid="{00000000-0005-0000-0000-0000301F0000}"/>
    <cellStyle name="Normal 40 2 3 2" xfId="1428" xr:uid="{00000000-0005-0000-0000-0000311F0000}"/>
    <cellStyle name="Normal 40 2 3 2 2" xfId="3333" xr:uid="{00000000-0005-0000-0000-0000321F0000}"/>
    <cellStyle name="Normal 40 2 3 2 2 2" xfId="11500" xr:uid="{00000000-0005-0000-0000-0000331F0000}"/>
    <cellStyle name="Normal 40 2 3 2 2_5h_Finance" xfId="5823" xr:uid="{00000000-0005-0000-0000-0000341F0000}"/>
    <cellStyle name="Normal 40 2 3 2 3" xfId="9596" xr:uid="{00000000-0005-0000-0000-0000351F0000}"/>
    <cellStyle name="Normal 40 2 3 2 4" xfId="13622" xr:uid="{00000000-0005-0000-0000-0000361F0000}"/>
    <cellStyle name="Normal 40 2 3 2 5" xfId="15461" xr:uid="{00000000-0005-0000-0000-0000371F0000}"/>
    <cellStyle name="Normal 40 2 3 2 6" xfId="17212" xr:uid="{00000000-0005-0000-0000-0000381F0000}"/>
    <cellStyle name="Normal 40 2 3 2 7" xfId="19116" xr:uid="{00000000-0005-0000-0000-0000391F0000}"/>
    <cellStyle name="Normal 40 2 3 2_5h_Finance" xfId="5822" xr:uid="{00000000-0005-0000-0000-00003A1F0000}"/>
    <cellStyle name="Normal 40 2 3 3" xfId="2517" xr:uid="{00000000-0005-0000-0000-00003B1F0000}"/>
    <cellStyle name="Normal 40 2 3 3 2" xfId="10684" xr:uid="{00000000-0005-0000-0000-00003C1F0000}"/>
    <cellStyle name="Normal 40 2 3 3_5h_Finance" xfId="5824" xr:uid="{00000000-0005-0000-0000-00003D1F0000}"/>
    <cellStyle name="Normal 40 2 3 4" xfId="8780" xr:uid="{00000000-0005-0000-0000-00003E1F0000}"/>
    <cellStyle name="Normal 40 2 3 5" xfId="12803" xr:uid="{00000000-0005-0000-0000-00003F1F0000}"/>
    <cellStyle name="Normal 40 2 3 6" xfId="14641" xr:uid="{00000000-0005-0000-0000-0000401F0000}"/>
    <cellStyle name="Normal 40 2 3 7" xfId="16396" xr:uid="{00000000-0005-0000-0000-0000411F0000}"/>
    <cellStyle name="Normal 40 2 3 8" xfId="18300" xr:uid="{00000000-0005-0000-0000-0000421F0000}"/>
    <cellStyle name="Normal 40 2 3_5h_Finance" xfId="5821" xr:uid="{00000000-0005-0000-0000-0000431F0000}"/>
    <cellStyle name="Normal 40 2 4" xfId="878" xr:uid="{00000000-0005-0000-0000-0000441F0000}"/>
    <cellStyle name="Normal 40 2 4 2" xfId="1700" xr:uid="{00000000-0005-0000-0000-0000451F0000}"/>
    <cellStyle name="Normal 40 2 4 2 2" xfId="3605" xr:uid="{00000000-0005-0000-0000-0000461F0000}"/>
    <cellStyle name="Normal 40 2 4 2 2 2" xfId="11772" xr:uid="{00000000-0005-0000-0000-0000471F0000}"/>
    <cellStyle name="Normal 40 2 4 2 2_5h_Finance" xfId="5827" xr:uid="{00000000-0005-0000-0000-0000481F0000}"/>
    <cellStyle name="Normal 40 2 4 2 3" xfId="9868" xr:uid="{00000000-0005-0000-0000-0000491F0000}"/>
    <cellStyle name="Normal 40 2 4 2 4" xfId="13894" xr:uid="{00000000-0005-0000-0000-00004A1F0000}"/>
    <cellStyle name="Normal 40 2 4 2 5" xfId="15733" xr:uid="{00000000-0005-0000-0000-00004B1F0000}"/>
    <cellStyle name="Normal 40 2 4 2 6" xfId="17484" xr:uid="{00000000-0005-0000-0000-00004C1F0000}"/>
    <cellStyle name="Normal 40 2 4 2 7" xfId="19388" xr:uid="{00000000-0005-0000-0000-00004D1F0000}"/>
    <cellStyle name="Normal 40 2 4 2_5h_Finance" xfId="5826" xr:uid="{00000000-0005-0000-0000-00004E1F0000}"/>
    <cellStyle name="Normal 40 2 4 3" xfId="2789" xr:uid="{00000000-0005-0000-0000-00004F1F0000}"/>
    <cellStyle name="Normal 40 2 4 3 2" xfId="10956" xr:uid="{00000000-0005-0000-0000-0000501F0000}"/>
    <cellStyle name="Normal 40 2 4 3_5h_Finance" xfId="5828" xr:uid="{00000000-0005-0000-0000-0000511F0000}"/>
    <cellStyle name="Normal 40 2 4 4" xfId="9052" xr:uid="{00000000-0005-0000-0000-0000521F0000}"/>
    <cellStyle name="Normal 40 2 4 5" xfId="13075" xr:uid="{00000000-0005-0000-0000-0000531F0000}"/>
    <cellStyle name="Normal 40 2 4 6" xfId="14913" xr:uid="{00000000-0005-0000-0000-0000541F0000}"/>
    <cellStyle name="Normal 40 2 4 7" xfId="16668" xr:uid="{00000000-0005-0000-0000-0000551F0000}"/>
    <cellStyle name="Normal 40 2 4 8" xfId="18572" xr:uid="{00000000-0005-0000-0000-0000561F0000}"/>
    <cellStyle name="Normal 40 2 4_5h_Finance" xfId="5825" xr:uid="{00000000-0005-0000-0000-0000571F0000}"/>
    <cellStyle name="Normal 40 2 5" xfId="1150" xr:uid="{00000000-0005-0000-0000-0000581F0000}"/>
    <cellStyle name="Normal 40 2 5 2" xfId="3061" xr:uid="{00000000-0005-0000-0000-0000591F0000}"/>
    <cellStyle name="Normal 40 2 5 2 2" xfId="11228" xr:uid="{00000000-0005-0000-0000-00005A1F0000}"/>
    <cellStyle name="Normal 40 2 5 2_5h_Finance" xfId="5830" xr:uid="{00000000-0005-0000-0000-00005B1F0000}"/>
    <cellStyle name="Normal 40 2 5 3" xfId="9324" xr:uid="{00000000-0005-0000-0000-00005C1F0000}"/>
    <cellStyle name="Normal 40 2 5 4" xfId="13347" xr:uid="{00000000-0005-0000-0000-00005D1F0000}"/>
    <cellStyle name="Normal 40 2 5 5" xfId="15185" xr:uid="{00000000-0005-0000-0000-00005E1F0000}"/>
    <cellStyle name="Normal 40 2 5 6" xfId="16940" xr:uid="{00000000-0005-0000-0000-00005F1F0000}"/>
    <cellStyle name="Normal 40 2 5 7" xfId="18844" xr:uid="{00000000-0005-0000-0000-0000601F0000}"/>
    <cellStyle name="Normal 40 2 5_5h_Finance" xfId="5829" xr:uid="{00000000-0005-0000-0000-0000611F0000}"/>
    <cellStyle name="Normal 40 2 6" xfId="1973" xr:uid="{00000000-0005-0000-0000-0000621F0000}"/>
    <cellStyle name="Normal 40 2 6 2" xfId="3877" xr:uid="{00000000-0005-0000-0000-0000631F0000}"/>
    <cellStyle name="Normal 40 2 6 2 2" xfId="12044" xr:uid="{00000000-0005-0000-0000-0000641F0000}"/>
    <cellStyle name="Normal 40 2 6 2_5h_Finance" xfId="5832" xr:uid="{00000000-0005-0000-0000-0000651F0000}"/>
    <cellStyle name="Normal 40 2 6 3" xfId="10140" xr:uid="{00000000-0005-0000-0000-0000661F0000}"/>
    <cellStyle name="Normal 40 2 6 4" xfId="14166" xr:uid="{00000000-0005-0000-0000-0000671F0000}"/>
    <cellStyle name="Normal 40 2 6 5" xfId="16006" xr:uid="{00000000-0005-0000-0000-0000681F0000}"/>
    <cellStyle name="Normal 40 2 6 6" xfId="17756" xr:uid="{00000000-0005-0000-0000-0000691F0000}"/>
    <cellStyle name="Normal 40 2 6 7" xfId="19660" xr:uid="{00000000-0005-0000-0000-00006A1F0000}"/>
    <cellStyle name="Normal 40 2 6_5h_Finance" xfId="5831" xr:uid="{00000000-0005-0000-0000-00006B1F0000}"/>
    <cellStyle name="Normal 40 2 7" xfId="257" xr:uid="{00000000-0005-0000-0000-00006C1F0000}"/>
    <cellStyle name="Normal 40 2 7 2" xfId="8508" xr:uid="{00000000-0005-0000-0000-00006D1F0000}"/>
    <cellStyle name="Normal 40 2 7_5h_Finance" xfId="5833" xr:uid="{00000000-0005-0000-0000-00006E1F0000}"/>
    <cellStyle name="Normal 40 2 8" xfId="2245" xr:uid="{00000000-0005-0000-0000-00006F1F0000}"/>
    <cellStyle name="Normal 40 2 8 2" xfId="10412" xr:uid="{00000000-0005-0000-0000-0000701F0000}"/>
    <cellStyle name="Normal 40 2 8_5h_Finance" xfId="5834" xr:uid="{00000000-0005-0000-0000-0000711F0000}"/>
    <cellStyle name="Normal 40 2 9" xfId="4149" xr:uid="{00000000-0005-0000-0000-0000721F0000}"/>
    <cellStyle name="Normal 40 2 9 2" xfId="12316" xr:uid="{00000000-0005-0000-0000-0000731F0000}"/>
    <cellStyle name="Normal 40 2 9_5h_Finance" xfId="5835" xr:uid="{00000000-0005-0000-0000-0000741F0000}"/>
    <cellStyle name="Normal 40 2_5h_Finance" xfId="5806" xr:uid="{00000000-0005-0000-0000-0000751F0000}"/>
    <cellStyle name="Normal 40 3" xfId="325" xr:uid="{00000000-0005-0000-0000-0000761F0000}"/>
    <cellStyle name="Normal 40 3 10" xfId="16192" xr:uid="{00000000-0005-0000-0000-0000771F0000}"/>
    <cellStyle name="Normal 40 3 11" xfId="18096" xr:uid="{00000000-0005-0000-0000-0000781F0000}"/>
    <cellStyle name="Normal 40 3 2" xfId="674" xr:uid="{00000000-0005-0000-0000-0000791F0000}"/>
    <cellStyle name="Normal 40 3 2 2" xfId="1496" xr:uid="{00000000-0005-0000-0000-00007A1F0000}"/>
    <cellStyle name="Normal 40 3 2 2 2" xfId="3401" xr:uid="{00000000-0005-0000-0000-00007B1F0000}"/>
    <cellStyle name="Normal 40 3 2 2 2 2" xfId="11568" xr:uid="{00000000-0005-0000-0000-00007C1F0000}"/>
    <cellStyle name="Normal 40 3 2 2 2_5h_Finance" xfId="5839" xr:uid="{00000000-0005-0000-0000-00007D1F0000}"/>
    <cellStyle name="Normal 40 3 2 2 3" xfId="9664" xr:uid="{00000000-0005-0000-0000-00007E1F0000}"/>
    <cellStyle name="Normal 40 3 2 2 4" xfId="13690" xr:uid="{00000000-0005-0000-0000-00007F1F0000}"/>
    <cellStyle name="Normal 40 3 2 2 5" xfId="15529" xr:uid="{00000000-0005-0000-0000-0000801F0000}"/>
    <cellStyle name="Normal 40 3 2 2 6" xfId="17280" xr:uid="{00000000-0005-0000-0000-0000811F0000}"/>
    <cellStyle name="Normal 40 3 2 2 7" xfId="19184" xr:uid="{00000000-0005-0000-0000-0000821F0000}"/>
    <cellStyle name="Normal 40 3 2 2_5h_Finance" xfId="5838" xr:uid="{00000000-0005-0000-0000-0000831F0000}"/>
    <cellStyle name="Normal 40 3 2 3" xfId="2585" xr:uid="{00000000-0005-0000-0000-0000841F0000}"/>
    <cellStyle name="Normal 40 3 2 3 2" xfId="10752" xr:uid="{00000000-0005-0000-0000-0000851F0000}"/>
    <cellStyle name="Normal 40 3 2 3_5h_Finance" xfId="5840" xr:uid="{00000000-0005-0000-0000-0000861F0000}"/>
    <cellStyle name="Normal 40 3 2 4" xfId="8848" xr:uid="{00000000-0005-0000-0000-0000871F0000}"/>
    <cellStyle name="Normal 40 3 2 5" xfId="12871" xr:uid="{00000000-0005-0000-0000-0000881F0000}"/>
    <cellStyle name="Normal 40 3 2 6" xfId="14709" xr:uid="{00000000-0005-0000-0000-0000891F0000}"/>
    <cellStyle name="Normal 40 3 2 7" xfId="16464" xr:uid="{00000000-0005-0000-0000-00008A1F0000}"/>
    <cellStyle name="Normal 40 3 2 8" xfId="18368" xr:uid="{00000000-0005-0000-0000-00008B1F0000}"/>
    <cellStyle name="Normal 40 3 2_5h_Finance" xfId="5837" xr:uid="{00000000-0005-0000-0000-00008C1F0000}"/>
    <cellStyle name="Normal 40 3 3" xfId="946" xr:uid="{00000000-0005-0000-0000-00008D1F0000}"/>
    <cellStyle name="Normal 40 3 3 2" xfId="1768" xr:uid="{00000000-0005-0000-0000-00008E1F0000}"/>
    <cellStyle name="Normal 40 3 3 2 2" xfId="3673" xr:uid="{00000000-0005-0000-0000-00008F1F0000}"/>
    <cellStyle name="Normal 40 3 3 2 2 2" xfId="11840" xr:uid="{00000000-0005-0000-0000-0000901F0000}"/>
    <cellStyle name="Normal 40 3 3 2 2_5h_Finance" xfId="5843" xr:uid="{00000000-0005-0000-0000-0000911F0000}"/>
    <cellStyle name="Normal 40 3 3 2 3" xfId="9936" xr:uid="{00000000-0005-0000-0000-0000921F0000}"/>
    <cellStyle name="Normal 40 3 3 2 4" xfId="13962" xr:uid="{00000000-0005-0000-0000-0000931F0000}"/>
    <cellStyle name="Normal 40 3 3 2 5" xfId="15801" xr:uid="{00000000-0005-0000-0000-0000941F0000}"/>
    <cellStyle name="Normal 40 3 3 2 6" xfId="17552" xr:uid="{00000000-0005-0000-0000-0000951F0000}"/>
    <cellStyle name="Normal 40 3 3 2 7" xfId="19456" xr:uid="{00000000-0005-0000-0000-0000961F0000}"/>
    <cellStyle name="Normal 40 3 3 2_5h_Finance" xfId="5842" xr:uid="{00000000-0005-0000-0000-0000971F0000}"/>
    <cellStyle name="Normal 40 3 3 3" xfId="2857" xr:uid="{00000000-0005-0000-0000-0000981F0000}"/>
    <cellStyle name="Normal 40 3 3 3 2" xfId="11024" xr:uid="{00000000-0005-0000-0000-0000991F0000}"/>
    <cellStyle name="Normal 40 3 3 3_5h_Finance" xfId="5844" xr:uid="{00000000-0005-0000-0000-00009A1F0000}"/>
    <cellStyle name="Normal 40 3 3 4" xfId="9120" xr:uid="{00000000-0005-0000-0000-00009B1F0000}"/>
    <cellStyle name="Normal 40 3 3 5" xfId="13143" xr:uid="{00000000-0005-0000-0000-00009C1F0000}"/>
    <cellStyle name="Normal 40 3 3 6" xfId="14981" xr:uid="{00000000-0005-0000-0000-00009D1F0000}"/>
    <cellStyle name="Normal 40 3 3 7" xfId="16736" xr:uid="{00000000-0005-0000-0000-00009E1F0000}"/>
    <cellStyle name="Normal 40 3 3 8" xfId="18640" xr:uid="{00000000-0005-0000-0000-00009F1F0000}"/>
    <cellStyle name="Normal 40 3 3_5h_Finance" xfId="5841" xr:uid="{00000000-0005-0000-0000-0000A01F0000}"/>
    <cellStyle name="Normal 40 3 4" xfId="1218" xr:uid="{00000000-0005-0000-0000-0000A11F0000}"/>
    <cellStyle name="Normal 40 3 4 2" xfId="3129" xr:uid="{00000000-0005-0000-0000-0000A21F0000}"/>
    <cellStyle name="Normal 40 3 4 2 2" xfId="11296" xr:uid="{00000000-0005-0000-0000-0000A31F0000}"/>
    <cellStyle name="Normal 40 3 4 2_5h_Finance" xfId="5846" xr:uid="{00000000-0005-0000-0000-0000A41F0000}"/>
    <cellStyle name="Normal 40 3 4 3" xfId="9392" xr:uid="{00000000-0005-0000-0000-0000A51F0000}"/>
    <cellStyle name="Normal 40 3 4 4" xfId="13415" xr:uid="{00000000-0005-0000-0000-0000A61F0000}"/>
    <cellStyle name="Normal 40 3 4 5" xfId="15253" xr:uid="{00000000-0005-0000-0000-0000A71F0000}"/>
    <cellStyle name="Normal 40 3 4 6" xfId="17008" xr:uid="{00000000-0005-0000-0000-0000A81F0000}"/>
    <cellStyle name="Normal 40 3 4 7" xfId="18912" xr:uid="{00000000-0005-0000-0000-0000A91F0000}"/>
    <cellStyle name="Normal 40 3 4_5h_Finance" xfId="5845" xr:uid="{00000000-0005-0000-0000-0000AA1F0000}"/>
    <cellStyle name="Normal 40 3 5" xfId="2041" xr:uid="{00000000-0005-0000-0000-0000AB1F0000}"/>
    <cellStyle name="Normal 40 3 5 2" xfId="3945" xr:uid="{00000000-0005-0000-0000-0000AC1F0000}"/>
    <cellStyle name="Normal 40 3 5 2 2" xfId="12112" xr:uid="{00000000-0005-0000-0000-0000AD1F0000}"/>
    <cellStyle name="Normal 40 3 5 2_5h_Finance" xfId="5848" xr:uid="{00000000-0005-0000-0000-0000AE1F0000}"/>
    <cellStyle name="Normal 40 3 5 3" xfId="10208" xr:uid="{00000000-0005-0000-0000-0000AF1F0000}"/>
    <cellStyle name="Normal 40 3 5 4" xfId="14234" xr:uid="{00000000-0005-0000-0000-0000B01F0000}"/>
    <cellStyle name="Normal 40 3 5 5" xfId="16074" xr:uid="{00000000-0005-0000-0000-0000B11F0000}"/>
    <cellStyle name="Normal 40 3 5 6" xfId="17824" xr:uid="{00000000-0005-0000-0000-0000B21F0000}"/>
    <cellStyle name="Normal 40 3 5 7" xfId="19728" xr:uid="{00000000-0005-0000-0000-0000B31F0000}"/>
    <cellStyle name="Normal 40 3 5_5h_Finance" xfId="5847" xr:uid="{00000000-0005-0000-0000-0000B41F0000}"/>
    <cellStyle name="Normal 40 3 6" xfId="2313" xr:uid="{00000000-0005-0000-0000-0000B51F0000}"/>
    <cellStyle name="Normal 40 3 6 2" xfId="10480" xr:uid="{00000000-0005-0000-0000-0000B61F0000}"/>
    <cellStyle name="Normal 40 3 6_5h_Finance" xfId="5849" xr:uid="{00000000-0005-0000-0000-0000B71F0000}"/>
    <cellStyle name="Normal 40 3 7" xfId="8576" xr:uid="{00000000-0005-0000-0000-0000B81F0000}"/>
    <cellStyle name="Normal 40 3 8" xfId="12533" xr:uid="{00000000-0005-0000-0000-0000B91F0000}"/>
    <cellStyle name="Normal 40 3 9" xfId="14419" xr:uid="{00000000-0005-0000-0000-0000BA1F0000}"/>
    <cellStyle name="Normal 40 3_5h_Finance" xfId="5836" xr:uid="{00000000-0005-0000-0000-0000BB1F0000}"/>
    <cellStyle name="Normal 40 4" xfId="538" xr:uid="{00000000-0005-0000-0000-0000BC1F0000}"/>
    <cellStyle name="Normal 40 4 2" xfId="1360" xr:uid="{00000000-0005-0000-0000-0000BD1F0000}"/>
    <cellStyle name="Normal 40 4 2 2" xfId="3265" xr:uid="{00000000-0005-0000-0000-0000BE1F0000}"/>
    <cellStyle name="Normal 40 4 2 2 2" xfId="11432" xr:uid="{00000000-0005-0000-0000-0000BF1F0000}"/>
    <cellStyle name="Normal 40 4 2 2_5h_Finance" xfId="5852" xr:uid="{00000000-0005-0000-0000-0000C01F0000}"/>
    <cellStyle name="Normal 40 4 2 3" xfId="9528" xr:uid="{00000000-0005-0000-0000-0000C11F0000}"/>
    <cellStyle name="Normal 40 4 2 4" xfId="13554" xr:uid="{00000000-0005-0000-0000-0000C21F0000}"/>
    <cellStyle name="Normal 40 4 2 5" xfId="15393" xr:uid="{00000000-0005-0000-0000-0000C31F0000}"/>
    <cellStyle name="Normal 40 4 2 6" xfId="17144" xr:uid="{00000000-0005-0000-0000-0000C41F0000}"/>
    <cellStyle name="Normal 40 4 2 7" xfId="19048" xr:uid="{00000000-0005-0000-0000-0000C51F0000}"/>
    <cellStyle name="Normal 40 4 2_5h_Finance" xfId="5851" xr:uid="{00000000-0005-0000-0000-0000C61F0000}"/>
    <cellStyle name="Normal 40 4 3" xfId="2449" xr:uid="{00000000-0005-0000-0000-0000C71F0000}"/>
    <cellStyle name="Normal 40 4 3 2" xfId="10616" xr:uid="{00000000-0005-0000-0000-0000C81F0000}"/>
    <cellStyle name="Normal 40 4 3_5h_Finance" xfId="5853" xr:uid="{00000000-0005-0000-0000-0000C91F0000}"/>
    <cellStyle name="Normal 40 4 4" xfId="8712" xr:uid="{00000000-0005-0000-0000-0000CA1F0000}"/>
    <cellStyle name="Normal 40 4 5" xfId="12735" xr:uid="{00000000-0005-0000-0000-0000CB1F0000}"/>
    <cellStyle name="Normal 40 4 6" xfId="14573" xr:uid="{00000000-0005-0000-0000-0000CC1F0000}"/>
    <cellStyle name="Normal 40 4 7" xfId="16328" xr:uid="{00000000-0005-0000-0000-0000CD1F0000}"/>
    <cellStyle name="Normal 40 4 8" xfId="18232" xr:uid="{00000000-0005-0000-0000-0000CE1F0000}"/>
    <cellStyle name="Normal 40 4_5h_Finance" xfId="5850" xr:uid="{00000000-0005-0000-0000-0000CF1F0000}"/>
    <cellStyle name="Normal 40 5" xfId="810" xr:uid="{00000000-0005-0000-0000-0000D01F0000}"/>
    <cellStyle name="Normal 40 5 2" xfId="1632" xr:uid="{00000000-0005-0000-0000-0000D11F0000}"/>
    <cellStyle name="Normal 40 5 2 2" xfId="3537" xr:uid="{00000000-0005-0000-0000-0000D21F0000}"/>
    <cellStyle name="Normal 40 5 2 2 2" xfId="11704" xr:uid="{00000000-0005-0000-0000-0000D31F0000}"/>
    <cellStyle name="Normal 40 5 2 2_5h_Finance" xfId="5856" xr:uid="{00000000-0005-0000-0000-0000D41F0000}"/>
    <cellStyle name="Normal 40 5 2 3" xfId="9800" xr:uid="{00000000-0005-0000-0000-0000D51F0000}"/>
    <cellStyle name="Normal 40 5 2 4" xfId="13826" xr:uid="{00000000-0005-0000-0000-0000D61F0000}"/>
    <cellStyle name="Normal 40 5 2 5" xfId="15665" xr:uid="{00000000-0005-0000-0000-0000D71F0000}"/>
    <cellStyle name="Normal 40 5 2 6" xfId="17416" xr:uid="{00000000-0005-0000-0000-0000D81F0000}"/>
    <cellStyle name="Normal 40 5 2 7" xfId="19320" xr:uid="{00000000-0005-0000-0000-0000D91F0000}"/>
    <cellStyle name="Normal 40 5 2_5h_Finance" xfId="5855" xr:uid="{00000000-0005-0000-0000-0000DA1F0000}"/>
    <cellStyle name="Normal 40 5 3" xfId="2721" xr:uid="{00000000-0005-0000-0000-0000DB1F0000}"/>
    <cellStyle name="Normal 40 5 3 2" xfId="10888" xr:uid="{00000000-0005-0000-0000-0000DC1F0000}"/>
    <cellStyle name="Normal 40 5 3_5h_Finance" xfId="5857" xr:uid="{00000000-0005-0000-0000-0000DD1F0000}"/>
    <cellStyle name="Normal 40 5 4" xfId="8984" xr:uid="{00000000-0005-0000-0000-0000DE1F0000}"/>
    <cellStyle name="Normal 40 5 5" xfId="13007" xr:uid="{00000000-0005-0000-0000-0000DF1F0000}"/>
    <cellStyle name="Normal 40 5 6" xfId="14845" xr:uid="{00000000-0005-0000-0000-0000E01F0000}"/>
    <cellStyle name="Normal 40 5 7" xfId="16600" xr:uid="{00000000-0005-0000-0000-0000E11F0000}"/>
    <cellStyle name="Normal 40 5 8" xfId="18504" xr:uid="{00000000-0005-0000-0000-0000E21F0000}"/>
    <cellStyle name="Normal 40 5_5h_Finance" xfId="5854" xr:uid="{00000000-0005-0000-0000-0000E31F0000}"/>
    <cellStyle name="Normal 40 6" xfId="1082" xr:uid="{00000000-0005-0000-0000-0000E41F0000}"/>
    <cellStyle name="Normal 40 6 2" xfId="2993" xr:uid="{00000000-0005-0000-0000-0000E51F0000}"/>
    <cellStyle name="Normal 40 6 2 2" xfId="11160" xr:uid="{00000000-0005-0000-0000-0000E61F0000}"/>
    <cellStyle name="Normal 40 6 2_5h_Finance" xfId="5859" xr:uid="{00000000-0005-0000-0000-0000E71F0000}"/>
    <cellStyle name="Normal 40 6 3" xfId="9256" xr:uid="{00000000-0005-0000-0000-0000E81F0000}"/>
    <cellStyle name="Normal 40 6 4" xfId="13279" xr:uid="{00000000-0005-0000-0000-0000E91F0000}"/>
    <cellStyle name="Normal 40 6 5" xfId="15117" xr:uid="{00000000-0005-0000-0000-0000EA1F0000}"/>
    <cellStyle name="Normal 40 6 6" xfId="16872" xr:uid="{00000000-0005-0000-0000-0000EB1F0000}"/>
    <cellStyle name="Normal 40 6 7" xfId="18776" xr:uid="{00000000-0005-0000-0000-0000EC1F0000}"/>
    <cellStyle name="Normal 40 6_5h_Finance" xfId="5858" xr:uid="{00000000-0005-0000-0000-0000ED1F0000}"/>
    <cellStyle name="Normal 40 7" xfId="1905" xr:uid="{00000000-0005-0000-0000-0000EE1F0000}"/>
    <cellStyle name="Normal 40 7 2" xfId="3809" xr:uid="{00000000-0005-0000-0000-0000EF1F0000}"/>
    <cellStyle name="Normal 40 7 2 2" xfId="11976" xr:uid="{00000000-0005-0000-0000-0000F01F0000}"/>
    <cellStyle name="Normal 40 7 2_5h_Finance" xfId="5861" xr:uid="{00000000-0005-0000-0000-0000F11F0000}"/>
    <cellStyle name="Normal 40 7 3" xfId="10072" xr:uid="{00000000-0005-0000-0000-0000F21F0000}"/>
    <cellStyle name="Normal 40 7 4" xfId="14098" xr:uid="{00000000-0005-0000-0000-0000F31F0000}"/>
    <cellStyle name="Normal 40 7 5" xfId="15938" xr:uid="{00000000-0005-0000-0000-0000F41F0000}"/>
    <cellStyle name="Normal 40 7 6" xfId="17688" xr:uid="{00000000-0005-0000-0000-0000F51F0000}"/>
    <cellStyle name="Normal 40 7 7" xfId="19592" xr:uid="{00000000-0005-0000-0000-0000F61F0000}"/>
    <cellStyle name="Normal 40 7_5h_Finance" xfId="5860" xr:uid="{00000000-0005-0000-0000-0000F71F0000}"/>
    <cellStyle name="Normal 40 8" xfId="189" xr:uid="{00000000-0005-0000-0000-0000F81F0000}"/>
    <cellStyle name="Normal 40 8 2" xfId="8440" xr:uid="{00000000-0005-0000-0000-0000F91F0000}"/>
    <cellStyle name="Normal 40 8_5h_Finance" xfId="5862" xr:uid="{00000000-0005-0000-0000-0000FA1F0000}"/>
    <cellStyle name="Normal 40 9" xfId="2177" xr:uid="{00000000-0005-0000-0000-0000FB1F0000}"/>
    <cellStyle name="Normal 40 9 2" xfId="10344" xr:uid="{00000000-0005-0000-0000-0000FC1F0000}"/>
    <cellStyle name="Normal 40 9_5h_Finance" xfId="5863" xr:uid="{00000000-0005-0000-0000-0000FD1F0000}"/>
    <cellStyle name="Normal 40_5h_Finance" xfId="5804" xr:uid="{00000000-0005-0000-0000-0000FE1F0000}"/>
    <cellStyle name="Normal 41" xfId="39" xr:uid="{00000000-0005-0000-0000-0000FF1F0000}"/>
    <cellStyle name="Normal 41 10" xfId="4070" xr:uid="{00000000-0005-0000-0000-000000200000}"/>
    <cellStyle name="Normal 41 10 2" xfId="12237" xr:uid="{00000000-0005-0000-0000-000001200000}"/>
    <cellStyle name="Normal 41 10_5h_Finance" xfId="5865" xr:uid="{00000000-0005-0000-0000-000002200000}"/>
    <cellStyle name="Normal 41 11" xfId="8293" xr:uid="{00000000-0005-0000-0000-000003200000}"/>
    <cellStyle name="Normal 41 12" xfId="12385" xr:uid="{00000000-0005-0000-0000-000004200000}"/>
    <cellStyle name="Normal 41 13" xfId="12697" xr:uid="{00000000-0005-0000-0000-000005200000}"/>
    <cellStyle name="Normal 41 14" xfId="14379" xr:uid="{00000000-0005-0000-0000-000006200000}"/>
    <cellStyle name="Normal 41 15" xfId="17949" xr:uid="{00000000-0005-0000-0000-000007200000}"/>
    <cellStyle name="Normal 41 2" xfId="108" xr:uid="{00000000-0005-0000-0000-000008200000}"/>
    <cellStyle name="Normal 41 2 10" xfId="8361" xr:uid="{00000000-0005-0000-0000-000009200000}"/>
    <cellStyle name="Normal 41 2 11" xfId="12453" xr:uid="{00000000-0005-0000-0000-00000A200000}"/>
    <cellStyle name="Normal 41 2 12" xfId="18017" xr:uid="{00000000-0005-0000-0000-00000B200000}"/>
    <cellStyle name="Normal 41 2 2" xfId="382" xr:uid="{00000000-0005-0000-0000-00000C200000}"/>
    <cellStyle name="Normal 41 2 2 10" xfId="16249" xr:uid="{00000000-0005-0000-0000-00000D200000}"/>
    <cellStyle name="Normal 41 2 2 11" xfId="18153" xr:uid="{00000000-0005-0000-0000-00000E200000}"/>
    <cellStyle name="Normal 41 2 2 2" xfId="731" xr:uid="{00000000-0005-0000-0000-00000F200000}"/>
    <cellStyle name="Normal 41 2 2 2 2" xfId="1553" xr:uid="{00000000-0005-0000-0000-000010200000}"/>
    <cellStyle name="Normal 41 2 2 2 2 2" xfId="3458" xr:uid="{00000000-0005-0000-0000-000011200000}"/>
    <cellStyle name="Normal 41 2 2 2 2 2 2" xfId="11625" xr:uid="{00000000-0005-0000-0000-000012200000}"/>
    <cellStyle name="Normal 41 2 2 2 2 2_5h_Finance" xfId="5870" xr:uid="{00000000-0005-0000-0000-000013200000}"/>
    <cellStyle name="Normal 41 2 2 2 2 3" xfId="9721" xr:uid="{00000000-0005-0000-0000-000014200000}"/>
    <cellStyle name="Normal 41 2 2 2 2 4" xfId="13747" xr:uid="{00000000-0005-0000-0000-000015200000}"/>
    <cellStyle name="Normal 41 2 2 2 2 5" xfId="15586" xr:uid="{00000000-0005-0000-0000-000016200000}"/>
    <cellStyle name="Normal 41 2 2 2 2 6" xfId="17337" xr:uid="{00000000-0005-0000-0000-000017200000}"/>
    <cellStyle name="Normal 41 2 2 2 2 7" xfId="19241" xr:uid="{00000000-0005-0000-0000-000018200000}"/>
    <cellStyle name="Normal 41 2 2 2 2_5h_Finance" xfId="5869" xr:uid="{00000000-0005-0000-0000-000019200000}"/>
    <cellStyle name="Normal 41 2 2 2 3" xfId="2642" xr:uid="{00000000-0005-0000-0000-00001A200000}"/>
    <cellStyle name="Normal 41 2 2 2 3 2" xfId="10809" xr:uid="{00000000-0005-0000-0000-00001B200000}"/>
    <cellStyle name="Normal 41 2 2 2 3_5h_Finance" xfId="5871" xr:uid="{00000000-0005-0000-0000-00001C200000}"/>
    <cellStyle name="Normal 41 2 2 2 4" xfId="8905" xr:uid="{00000000-0005-0000-0000-00001D200000}"/>
    <cellStyle name="Normal 41 2 2 2 5" xfId="12928" xr:uid="{00000000-0005-0000-0000-00001E200000}"/>
    <cellStyle name="Normal 41 2 2 2 6" xfId="14766" xr:uid="{00000000-0005-0000-0000-00001F200000}"/>
    <cellStyle name="Normal 41 2 2 2 7" xfId="16521" xr:uid="{00000000-0005-0000-0000-000020200000}"/>
    <cellStyle name="Normal 41 2 2 2 8" xfId="18425" xr:uid="{00000000-0005-0000-0000-000021200000}"/>
    <cellStyle name="Normal 41 2 2 2_5h_Finance" xfId="5868" xr:uid="{00000000-0005-0000-0000-000022200000}"/>
    <cellStyle name="Normal 41 2 2 3" xfId="1003" xr:uid="{00000000-0005-0000-0000-000023200000}"/>
    <cellStyle name="Normal 41 2 2 3 2" xfId="1825" xr:uid="{00000000-0005-0000-0000-000024200000}"/>
    <cellStyle name="Normal 41 2 2 3 2 2" xfId="3730" xr:uid="{00000000-0005-0000-0000-000025200000}"/>
    <cellStyle name="Normal 41 2 2 3 2 2 2" xfId="11897" xr:uid="{00000000-0005-0000-0000-000026200000}"/>
    <cellStyle name="Normal 41 2 2 3 2 2_5h_Finance" xfId="5874" xr:uid="{00000000-0005-0000-0000-000027200000}"/>
    <cellStyle name="Normal 41 2 2 3 2 3" xfId="9993" xr:uid="{00000000-0005-0000-0000-000028200000}"/>
    <cellStyle name="Normal 41 2 2 3 2 4" xfId="14019" xr:uid="{00000000-0005-0000-0000-000029200000}"/>
    <cellStyle name="Normal 41 2 2 3 2 5" xfId="15858" xr:uid="{00000000-0005-0000-0000-00002A200000}"/>
    <cellStyle name="Normal 41 2 2 3 2 6" xfId="17609" xr:uid="{00000000-0005-0000-0000-00002B200000}"/>
    <cellStyle name="Normal 41 2 2 3 2 7" xfId="19513" xr:uid="{00000000-0005-0000-0000-00002C200000}"/>
    <cellStyle name="Normal 41 2 2 3 2_5h_Finance" xfId="5873" xr:uid="{00000000-0005-0000-0000-00002D200000}"/>
    <cellStyle name="Normal 41 2 2 3 3" xfId="2914" xr:uid="{00000000-0005-0000-0000-00002E200000}"/>
    <cellStyle name="Normal 41 2 2 3 3 2" xfId="11081" xr:uid="{00000000-0005-0000-0000-00002F200000}"/>
    <cellStyle name="Normal 41 2 2 3 3_5h_Finance" xfId="5875" xr:uid="{00000000-0005-0000-0000-000030200000}"/>
    <cellStyle name="Normal 41 2 2 3 4" xfId="9177" xr:uid="{00000000-0005-0000-0000-000031200000}"/>
    <cellStyle name="Normal 41 2 2 3 5" xfId="13200" xr:uid="{00000000-0005-0000-0000-000032200000}"/>
    <cellStyle name="Normal 41 2 2 3 6" xfId="15038" xr:uid="{00000000-0005-0000-0000-000033200000}"/>
    <cellStyle name="Normal 41 2 2 3 7" xfId="16793" xr:uid="{00000000-0005-0000-0000-000034200000}"/>
    <cellStyle name="Normal 41 2 2 3 8" xfId="18697" xr:uid="{00000000-0005-0000-0000-000035200000}"/>
    <cellStyle name="Normal 41 2 2 3_5h_Finance" xfId="5872" xr:uid="{00000000-0005-0000-0000-000036200000}"/>
    <cellStyle name="Normal 41 2 2 4" xfId="1275" xr:uid="{00000000-0005-0000-0000-000037200000}"/>
    <cellStyle name="Normal 41 2 2 4 2" xfId="3186" xr:uid="{00000000-0005-0000-0000-000038200000}"/>
    <cellStyle name="Normal 41 2 2 4 2 2" xfId="11353" xr:uid="{00000000-0005-0000-0000-000039200000}"/>
    <cellStyle name="Normal 41 2 2 4 2_5h_Finance" xfId="5877" xr:uid="{00000000-0005-0000-0000-00003A200000}"/>
    <cellStyle name="Normal 41 2 2 4 3" xfId="9449" xr:uid="{00000000-0005-0000-0000-00003B200000}"/>
    <cellStyle name="Normal 41 2 2 4 4" xfId="13472" xr:uid="{00000000-0005-0000-0000-00003C200000}"/>
    <cellStyle name="Normal 41 2 2 4 5" xfId="15310" xr:uid="{00000000-0005-0000-0000-00003D200000}"/>
    <cellStyle name="Normal 41 2 2 4 6" xfId="17065" xr:uid="{00000000-0005-0000-0000-00003E200000}"/>
    <cellStyle name="Normal 41 2 2 4 7" xfId="18969" xr:uid="{00000000-0005-0000-0000-00003F200000}"/>
    <cellStyle name="Normal 41 2 2 4_5h_Finance" xfId="5876" xr:uid="{00000000-0005-0000-0000-000040200000}"/>
    <cellStyle name="Normal 41 2 2 5" xfId="2098" xr:uid="{00000000-0005-0000-0000-000041200000}"/>
    <cellStyle name="Normal 41 2 2 5 2" xfId="4002" xr:uid="{00000000-0005-0000-0000-000042200000}"/>
    <cellStyle name="Normal 41 2 2 5 2 2" xfId="12169" xr:uid="{00000000-0005-0000-0000-000043200000}"/>
    <cellStyle name="Normal 41 2 2 5 2_5h_Finance" xfId="5879" xr:uid="{00000000-0005-0000-0000-000044200000}"/>
    <cellStyle name="Normal 41 2 2 5 3" xfId="10265" xr:uid="{00000000-0005-0000-0000-000045200000}"/>
    <cellStyle name="Normal 41 2 2 5 4" xfId="14291" xr:uid="{00000000-0005-0000-0000-000046200000}"/>
    <cellStyle name="Normal 41 2 2 5 5" xfId="16131" xr:uid="{00000000-0005-0000-0000-000047200000}"/>
    <cellStyle name="Normal 41 2 2 5 6" xfId="17881" xr:uid="{00000000-0005-0000-0000-000048200000}"/>
    <cellStyle name="Normal 41 2 2 5 7" xfId="19785" xr:uid="{00000000-0005-0000-0000-000049200000}"/>
    <cellStyle name="Normal 41 2 2 5_5h_Finance" xfId="5878" xr:uid="{00000000-0005-0000-0000-00004A200000}"/>
    <cellStyle name="Normal 41 2 2 6" xfId="2370" xr:uid="{00000000-0005-0000-0000-00004B200000}"/>
    <cellStyle name="Normal 41 2 2 6 2" xfId="10537" xr:uid="{00000000-0005-0000-0000-00004C200000}"/>
    <cellStyle name="Normal 41 2 2 6_5h_Finance" xfId="5880" xr:uid="{00000000-0005-0000-0000-00004D200000}"/>
    <cellStyle name="Normal 41 2 2 7" xfId="8633" xr:uid="{00000000-0005-0000-0000-00004E200000}"/>
    <cellStyle name="Normal 41 2 2 8" xfId="12590" xr:uid="{00000000-0005-0000-0000-00004F200000}"/>
    <cellStyle name="Normal 41 2 2 9" xfId="14476" xr:uid="{00000000-0005-0000-0000-000050200000}"/>
    <cellStyle name="Normal 41 2 2_5h_Finance" xfId="5867" xr:uid="{00000000-0005-0000-0000-000051200000}"/>
    <cellStyle name="Normal 41 2 3" xfId="595" xr:uid="{00000000-0005-0000-0000-000052200000}"/>
    <cellStyle name="Normal 41 2 3 2" xfId="1417" xr:uid="{00000000-0005-0000-0000-000053200000}"/>
    <cellStyle name="Normal 41 2 3 2 2" xfId="3322" xr:uid="{00000000-0005-0000-0000-000054200000}"/>
    <cellStyle name="Normal 41 2 3 2 2 2" xfId="11489" xr:uid="{00000000-0005-0000-0000-000055200000}"/>
    <cellStyle name="Normal 41 2 3 2 2_5h_Finance" xfId="5883" xr:uid="{00000000-0005-0000-0000-000056200000}"/>
    <cellStyle name="Normal 41 2 3 2 3" xfId="9585" xr:uid="{00000000-0005-0000-0000-000057200000}"/>
    <cellStyle name="Normal 41 2 3 2 4" xfId="13611" xr:uid="{00000000-0005-0000-0000-000058200000}"/>
    <cellStyle name="Normal 41 2 3 2 5" xfId="15450" xr:uid="{00000000-0005-0000-0000-000059200000}"/>
    <cellStyle name="Normal 41 2 3 2 6" xfId="17201" xr:uid="{00000000-0005-0000-0000-00005A200000}"/>
    <cellStyle name="Normal 41 2 3 2 7" xfId="19105" xr:uid="{00000000-0005-0000-0000-00005B200000}"/>
    <cellStyle name="Normal 41 2 3 2_5h_Finance" xfId="5882" xr:uid="{00000000-0005-0000-0000-00005C200000}"/>
    <cellStyle name="Normal 41 2 3 3" xfId="2506" xr:uid="{00000000-0005-0000-0000-00005D200000}"/>
    <cellStyle name="Normal 41 2 3 3 2" xfId="10673" xr:uid="{00000000-0005-0000-0000-00005E200000}"/>
    <cellStyle name="Normal 41 2 3 3_5h_Finance" xfId="5884" xr:uid="{00000000-0005-0000-0000-00005F200000}"/>
    <cellStyle name="Normal 41 2 3 4" xfId="8769" xr:uid="{00000000-0005-0000-0000-000060200000}"/>
    <cellStyle name="Normal 41 2 3 5" xfId="12792" xr:uid="{00000000-0005-0000-0000-000061200000}"/>
    <cellStyle name="Normal 41 2 3 6" xfId="14630" xr:uid="{00000000-0005-0000-0000-000062200000}"/>
    <cellStyle name="Normal 41 2 3 7" xfId="16385" xr:uid="{00000000-0005-0000-0000-000063200000}"/>
    <cellStyle name="Normal 41 2 3 8" xfId="18289" xr:uid="{00000000-0005-0000-0000-000064200000}"/>
    <cellStyle name="Normal 41 2 3_5h_Finance" xfId="5881" xr:uid="{00000000-0005-0000-0000-000065200000}"/>
    <cellStyle name="Normal 41 2 4" xfId="867" xr:uid="{00000000-0005-0000-0000-000066200000}"/>
    <cellStyle name="Normal 41 2 4 2" xfId="1689" xr:uid="{00000000-0005-0000-0000-000067200000}"/>
    <cellStyle name="Normal 41 2 4 2 2" xfId="3594" xr:uid="{00000000-0005-0000-0000-000068200000}"/>
    <cellStyle name="Normal 41 2 4 2 2 2" xfId="11761" xr:uid="{00000000-0005-0000-0000-000069200000}"/>
    <cellStyle name="Normal 41 2 4 2 2_5h_Finance" xfId="5887" xr:uid="{00000000-0005-0000-0000-00006A200000}"/>
    <cellStyle name="Normal 41 2 4 2 3" xfId="9857" xr:uid="{00000000-0005-0000-0000-00006B200000}"/>
    <cellStyle name="Normal 41 2 4 2 4" xfId="13883" xr:uid="{00000000-0005-0000-0000-00006C200000}"/>
    <cellStyle name="Normal 41 2 4 2 5" xfId="15722" xr:uid="{00000000-0005-0000-0000-00006D200000}"/>
    <cellStyle name="Normal 41 2 4 2 6" xfId="17473" xr:uid="{00000000-0005-0000-0000-00006E200000}"/>
    <cellStyle name="Normal 41 2 4 2 7" xfId="19377" xr:uid="{00000000-0005-0000-0000-00006F200000}"/>
    <cellStyle name="Normal 41 2 4 2_5h_Finance" xfId="5886" xr:uid="{00000000-0005-0000-0000-000070200000}"/>
    <cellStyle name="Normal 41 2 4 3" xfId="2778" xr:uid="{00000000-0005-0000-0000-000071200000}"/>
    <cellStyle name="Normal 41 2 4 3 2" xfId="10945" xr:uid="{00000000-0005-0000-0000-000072200000}"/>
    <cellStyle name="Normal 41 2 4 3_5h_Finance" xfId="5888" xr:uid="{00000000-0005-0000-0000-000073200000}"/>
    <cellStyle name="Normal 41 2 4 4" xfId="9041" xr:uid="{00000000-0005-0000-0000-000074200000}"/>
    <cellStyle name="Normal 41 2 4 5" xfId="13064" xr:uid="{00000000-0005-0000-0000-000075200000}"/>
    <cellStyle name="Normal 41 2 4 6" xfId="14902" xr:uid="{00000000-0005-0000-0000-000076200000}"/>
    <cellStyle name="Normal 41 2 4 7" xfId="16657" xr:uid="{00000000-0005-0000-0000-000077200000}"/>
    <cellStyle name="Normal 41 2 4 8" xfId="18561" xr:uid="{00000000-0005-0000-0000-000078200000}"/>
    <cellStyle name="Normal 41 2 4_5h_Finance" xfId="5885" xr:uid="{00000000-0005-0000-0000-000079200000}"/>
    <cellStyle name="Normal 41 2 5" xfId="1139" xr:uid="{00000000-0005-0000-0000-00007A200000}"/>
    <cellStyle name="Normal 41 2 5 2" xfId="3050" xr:uid="{00000000-0005-0000-0000-00007B200000}"/>
    <cellStyle name="Normal 41 2 5 2 2" xfId="11217" xr:uid="{00000000-0005-0000-0000-00007C200000}"/>
    <cellStyle name="Normal 41 2 5 2_5h_Finance" xfId="5890" xr:uid="{00000000-0005-0000-0000-00007D200000}"/>
    <cellStyle name="Normal 41 2 5 3" xfId="9313" xr:uid="{00000000-0005-0000-0000-00007E200000}"/>
    <cellStyle name="Normal 41 2 5 4" xfId="13336" xr:uid="{00000000-0005-0000-0000-00007F200000}"/>
    <cellStyle name="Normal 41 2 5 5" xfId="15174" xr:uid="{00000000-0005-0000-0000-000080200000}"/>
    <cellStyle name="Normal 41 2 5 6" xfId="16929" xr:uid="{00000000-0005-0000-0000-000081200000}"/>
    <cellStyle name="Normal 41 2 5 7" xfId="18833" xr:uid="{00000000-0005-0000-0000-000082200000}"/>
    <cellStyle name="Normal 41 2 5_5h_Finance" xfId="5889" xr:uid="{00000000-0005-0000-0000-000083200000}"/>
    <cellStyle name="Normal 41 2 6" xfId="1962" xr:uid="{00000000-0005-0000-0000-000084200000}"/>
    <cellStyle name="Normal 41 2 6 2" xfId="3866" xr:uid="{00000000-0005-0000-0000-000085200000}"/>
    <cellStyle name="Normal 41 2 6 2 2" xfId="12033" xr:uid="{00000000-0005-0000-0000-000086200000}"/>
    <cellStyle name="Normal 41 2 6 2_5h_Finance" xfId="5892" xr:uid="{00000000-0005-0000-0000-000087200000}"/>
    <cellStyle name="Normal 41 2 6 3" xfId="10129" xr:uid="{00000000-0005-0000-0000-000088200000}"/>
    <cellStyle name="Normal 41 2 6 4" xfId="14155" xr:uid="{00000000-0005-0000-0000-000089200000}"/>
    <cellStyle name="Normal 41 2 6 5" xfId="15995" xr:uid="{00000000-0005-0000-0000-00008A200000}"/>
    <cellStyle name="Normal 41 2 6 6" xfId="17745" xr:uid="{00000000-0005-0000-0000-00008B200000}"/>
    <cellStyle name="Normal 41 2 6 7" xfId="19649" xr:uid="{00000000-0005-0000-0000-00008C200000}"/>
    <cellStyle name="Normal 41 2 6_5h_Finance" xfId="5891" xr:uid="{00000000-0005-0000-0000-00008D200000}"/>
    <cellStyle name="Normal 41 2 7" xfId="246" xr:uid="{00000000-0005-0000-0000-00008E200000}"/>
    <cellStyle name="Normal 41 2 7 2" xfId="8497" xr:uid="{00000000-0005-0000-0000-00008F200000}"/>
    <cellStyle name="Normal 41 2 7_5h_Finance" xfId="5893" xr:uid="{00000000-0005-0000-0000-000090200000}"/>
    <cellStyle name="Normal 41 2 8" xfId="2234" xr:uid="{00000000-0005-0000-0000-000091200000}"/>
    <cellStyle name="Normal 41 2 8 2" xfId="10401" xr:uid="{00000000-0005-0000-0000-000092200000}"/>
    <cellStyle name="Normal 41 2 8_5h_Finance" xfId="5894" xr:uid="{00000000-0005-0000-0000-000093200000}"/>
    <cellStyle name="Normal 41 2 9" xfId="4138" xr:uid="{00000000-0005-0000-0000-000094200000}"/>
    <cellStyle name="Normal 41 2 9 2" xfId="12305" xr:uid="{00000000-0005-0000-0000-000095200000}"/>
    <cellStyle name="Normal 41 2 9_5h_Finance" xfId="5895" xr:uid="{00000000-0005-0000-0000-000096200000}"/>
    <cellStyle name="Normal 41 2_5h_Finance" xfId="5866" xr:uid="{00000000-0005-0000-0000-000097200000}"/>
    <cellStyle name="Normal 41 3" xfId="314" xr:uid="{00000000-0005-0000-0000-000098200000}"/>
    <cellStyle name="Normal 41 3 10" xfId="16181" xr:uid="{00000000-0005-0000-0000-000099200000}"/>
    <cellStyle name="Normal 41 3 11" xfId="18085" xr:uid="{00000000-0005-0000-0000-00009A200000}"/>
    <cellStyle name="Normal 41 3 2" xfId="663" xr:uid="{00000000-0005-0000-0000-00009B200000}"/>
    <cellStyle name="Normal 41 3 2 2" xfId="1485" xr:uid="{00000000-0005-0000-0000-00009C200000}"/>
    <cellStyle name="Normal 41 3 2 2 2" xfId="3390" xr:uid="{00000000-0005-0000-0000-00009D200000}"/>
    <cellStyle name="Normal 41 3 2 2 2 2" xfId="11557" xr:uid="{00000000-0005-0000-0000-00009E200000}"/>
    <cellStyle name="Normal 41 3 2 2 2_5h_Finance" xfId="5899" xr:uid="{00000000-0005-0000-0000-00009F200000}"/>
    <cellStyle name="Normal 41 3 2 2 3" xfId="9653" xr:uid="{00000000-0005-0000-0000-0000A0200000}"/>
    <cellStyle name="Normal 41 3 2 2 4" xfId="13679" xr:uid="{00000000-0005-0000-0000-0000A1200000}"/>
    <cellStyle name="Normal 41 3 2 2 5" xfId="15518" xr:uid="{00000000-0005-0000-0000-0000A2200000}"/>
    <cellStyle name="Normal 41 3 2 2 6" xfId="17269" xr:uid="{00000000-0005-0000-0000-0000A3200000}"/>
    <cellStyle name="Normal 41 3 2 2 7" xfId="19173" xr:uid="{00000000-0005-0000-0000-0000A4200000}"/>
    <cellStyle name="Normal 41 3 2 2_5h_Finance" xfId="5898" xr:uid="{00000000-0005-0000-0000-0000A5200000}"/>
    <cellStyle name="Normal 41 3 2 3" xfId="2574" xr:uid="{00000000-0005-0000-0000-0000A6200000}"/>
    <cellStyle name="Normal 41 3 2 3 2" xfId="10741" xr:uid="{00000000-0005-0000-0000-0000A7200000}"/>
    <cellStyle name="Normal 41 3 2 3_5h_Finance" xfId="5900" xr:uid="{00000000-0005-0000-0000-0000A8200000}"/>
    <cellStyle name="Normal 41 3 2 4" xfId="8837" xr:uid="{00000000-0005-0000-0000-0000A9200000}"/>
    <cellStyle name="Normal 41 3 2 5" xfId="12860" xr:uid="{00000000-0005-0000-0000-0000AA200000}"/>
    <cellStyle name="Normal 41 3 2 6" xfId="14698" xr:uid="{00000000-0005-0000-0000-0000AB200000}"/>
    <cellStyle name="Normal 41 3 2 7" xfId="16453" xr:uid="{00000000-0005-0000-0000-0000AC200000}"/>
    <cellStyle name="Normal 41 3 2 8" xfId="18357" xr:uid="{00000000-0005-0000-0000-0000AD200000}"/>
    <cellStyle name="Normal 41 3 2_5h_Finance" xfId="5897" xr:uid="{00000000-0005-0000-0000-0000AE200000}"/>
    <cellStyle name="Normal 41 3 3" xfId="935" xr:uid="{00000000-0005-0000-0000-0000AF200000}"/>
    <cellStyle name="Normal 41 3 3 2" xfId="1757" xr:uid="{00000000-0005-0000-0000-0000B0200000}"/>
    <cellStyle name="Normal 41 3 3 2 2" xfId="3662" xr:uid="{00000000-0005-0000-0000-0000B1200000}"/>
    <cellStyle name="Normal 41 3 3 2 2 2" xfId="11829" xr:uid="{00000000-0005-0000-0000-0000B2200000}"/>
    <cellStyle name="Normal 41 3 3 2 2_5h_Finance" xfId="5903" xr:uid="{00000000-0005-0000-0000-0000B3200000}"/>
    <cellStyle name="Normal 41 3 3 2 3" xfId="9925" xr:uid="{00000000-0005-0000-0000-0000B4200000}"/>
    <cellStyle name="Normal 41 3 3 2 4" xfId="13951" xr:uid="{00000000-0005-0000-0000-0000B5200000}"/>
    <cellStyle name="Normal 41 3 3 2 5" xfId="15790" xr:uid="{00000000-0005-0000-0000-0000B6200000}"/>
    <cellStyle name="Normal 41 3 3 2 6" xfId="17541" xr:uid="{00000000-0005-0000-0000-0000B7200000}"/>
    <cellStyle name="Normal 41 3 3 2 7" xfId="19445" xr:uid="{00000000-0005-0000-0000-0000B8200000}"/>
    <cellStyle name="Normal 41 3 3 2_5h_Finance" xfId="5902" xr:uid="{00000000-0005-0000-0000-0000B9200000}"/>
    <cellStyle name="Normal 41 3 3 3" xfId="2846" xr:uid="{00000000-0005-0000-0000-0000BA200000}"/>
    <cellStyle name="Normal 41 3 3 3 2" xfId="11013" xr:uid="{00000000-0005-0000-0000-0000BB200000}"/>
    <cellStyle name="Normal 41 3 3 3_5h_Finance" xfId="5904" xr:uid="{00000000-0005-0000-0000-0000BC200000}"/>
    <cellStyle name="Normal 41 3 3 4" xfId="9109" xr:uid="{00000000-0005-0000-0000-0000BD200000}"/>
    <cellStyle name="Normal 41 3 3 5" xfId="13132" xr:uid="{00000000-0005-0000-0000-0000BE200000}"/>
    <cellStyle name="Normal 41 3 3 6" xfId="14970" xr:uid="{00000000-0005-0000-0000-0000BF200000}"/>
    <cellStyle name="Normal 41 3 3 7" xfId="16725" xr:uid="{00000000-0005-0000-0000-0000C0200000}"/>
    <cellStyle name="Normal 41 3 3 8" xfId="18629" xr:uid="{00000000-0005-0000-0000-0000C1200000}"/>
    <cellStyle name="Normal 41 3 3_5h_Finance" xfId="5901" xr:uid="{00000000-0005-0000-0000-0000C2200000}"/>
    <cellStyle name="Normal 41 3 4" xfId="1207" xr:uid="{00000000-0005-0000-0000-0000C3200000}"/>
    <cellStyle name="Normal 41 3 4 2" xfId="3118" xr:uid="{00000000-0005-0000-0000-0000C4200000}"/>
    <cellStyle name="Normal 41 3 4 2 2" xfId="11285" xr:uid="{00000000-0005-0000-0000-0000C5200000}"/>
    <cellStyle name="Normal 41 3 4 2_5h_Finance" xfId="5906" xr:uid="{00000000-0005-0000-0000-0000C6200000}"/>
    <cellStyle name="Normal 41 3 4 3" xfId="9381" xr:uid="{00000000-0005-0000-0000-0000C7200000}"/>
    <cellStyle name="Normal 41 3 4 4" xfId="13404" xr:uid="{00000000-0005-0000-0000-0000C8200000}"/>
    <cellStyle name="Normal 41 3 4 5" xfId="15242" xr:uid="{00000000-0005-0000-0000-0000C9200000}"/>
    <cellStyle name="Normal 41 3 4 6" xfId="16997" xr:uid="{00000000-0005-0000-0000-0000CA200000}"/>
    <cellStyle name="Normal 41 3 4 7" xfId="18901" xr:uid="{00000000-0005-0000-0000-0000CB200000}"/>
    <cellStyle name="Normal 41 3 4_5h_Finance" xfId="5905" xr:uid="{00000000-0005-0000-0000-0000CC200000}"/>
    <cellStyle name="Normal 41 3 5" xfId="2030" xr:uid="{00000000-0005-0000-0000-0000CD200000}"/>
    <cellStyle name="Normal 41 3 5 2" xfId="3934" xr:uid="{00000000-0005-0000-0000-0000CE200000}"/>
    <cellStyle name="Normal 41 3 5 2 2" xfId="12101" xr:uid="{00000000-0005-0000-0000-0000CF200000}"/>
    <cellStyle name="Normal 41 3 5 2_5h_Finance" xfId="5908" xr:uid="{00000000-0005-0000-0000-0000D0200000}"/>
    <cellStyle name="Normal 41 3 5 3" xfId="10197" xr:uid="{00000000-0005-0000-0000-0000D1200000}"/>
    <cellStyle name="Normal 41 3 5 4" xfId="14223" xr:uid="{00000000-0005-0000-0000-0000D2200000}"/>
    <cellStyle name="Normal 41 3 5 5" xfId="16063" xr:uid="{00000000-0005-0000-0000-0000D3200000}"/>
    <cellStyle name="Normal 41 3 5 6" xfId="17813" xr:uid="{00000000-0005-0000-0000-0000D4200000}"/>
    <cellStyle name="Normal 41 3 5 7" xfId="19717" xr:uid="{00000000-0005-0000-0000-0000D5200000}"/>
    <cellStyle name="Normal 41 3 5_5h_Finance" xfId="5907" xr:uid="{00000000-0005-0000-0000-0000D6200000}"/>
    <cellStyle name="Normal 41 3 6" xfId="2302" xr:uid="{00000000-0005-0000-0000-0000D7200000}"/>
    <cellStyle name="Normal 41 3 6 2" xfId="10469" xr:uid="{00000000-0005-0000-0000-0000D8200000}"/>
    <cellStyle name="Normal 41 3 6_5h_Finance" xfId="5909" xr:uid="{00000000-0005-0000-0000-0000D9200000}"/>
    <cellStyle name="Normal 41 3 7" xfId="8565" xr:uid="{00000000-0005-0000-0000-0000DA200000}"/>
    <cellStyle name="Normal 41 3 8" xfId="12522" xr:uid="{00000000-0005-0000-0000-0000DB200000}"/>
    <cellStyle name="Normal 41 3 9" xfId="14408" xr:uid="{00000000-0005-0000-0000-0000DC200000}"/>
    <cellStyle name="Normal 41 3_5h_Finance" xfId="5896" xr:uid="{00000000-0005-0000-0000-0000DD200000}"/>
    <cellStyle name="Normal 41 4" xfId="527" xr:uid="{00000000-0005-0000-0000-0000DE200000}"/>
    <cellStyle name="Normal 41 4 2" xfId="1349" xr:uid="{00000000-0005-0000-0000-0000DF200000}"/>
    <cellStyle name="Normal 41 4 2 2" xfId="3254" xr:uid="{00000000-0005-0000-0000-0000E0200000}"/>
    <cellStyle name="Normal 41 4 2 2 2" xfId="11421" xr:uid="{00000000-0005-0000-0000-0000E1200000}"/>
    <cellStyle name="Normal 41 4 2 2_5h_Finance" xfId="5912" xr:uid="{00000000-0005-0000-0000-0000E2200000}"/>
    <cellStyle name="Normal 41 4 2 3" xfId="9517" xr:uid="{00000000-0005-0000-0000-0000E3200000}"/>
    <cellStyle name="Normal 41 4 2 4" xfId="13543" xr:uid="{00000000-0005-0000-0000-0000E4200000}"/>
    <cellStyle name="Normal 41 4 2 5" xfId="15382" xr:uid="{00000000-0005-0000-0000-0000E5200000}"/>
    <cellStyle name="Normal 41 4 2 6" xfId="17133" xr:uid="{00000000-0005-0000-0000-0000E6200000}"/>
    <cellStyle name="Normal 41 4 2 7" xfId="19037" xr:uid="{00000000-0005-0000-0000-0000E7200000}"/>
    <cellStyle name="Normal 41 4 2_5h_Finance" xfId="5911" xr:uid="{00000000-0005-0000-0000-0000E8200000}"/>
    <cellStyle name="Normal 41 4 3" xfId="2438" xr:uid="{00000000-0005-0000-0000-0000E9200000}"/>
    <cellStyle name="Normal 41 4 3 2" xfId="10605" xr:uid="{00000000-0005-0000-0000-0000EA200000}"/>
    <cellStyle name="Normal 41 4 3_5h_Finance" xfId="5913" xr:uid="{00000000-0005-0000-0000-0000EB200000}"/>
    <cellStyle name="Normal 41 4 4" xfId="8701" xr:uid="{00000000-0005-0000-0000-0000EC200000}"/>
    <cellStyle name="Normal 41 4 5" xfId="12724" xr:uid="{00000000-0005-0000-0000-0000ED200000}"/>
    <cellStyle name="Normal 41 4 6" xfId="14562" xr:uid="{00000000-0005-0000-0000-0000EE200000}"/>
    <cellStyle name="Normal 41 4 7" xfId="16317" xr:uid="{00000000-0005-0000-0000-0000EF200000}"/>
    <cellStyle name="Normal 41 4 8" xfId="18221" xr:uid="{00000000-0005-0000-0000-0000F0200000}"/>
    <cellStyle name="Normal 41 4_5h_Finance" xfId="5910" xr:uid="{00000000-0005-0000-0000-0000F1200000}"/>
    <cellStyle name="Normal 41 5" xfId="799" xr:uid="{00000000-0005-0000-0000-0000F2200000}"/>
    <cellStyle name="Normal 41 5 2" xfId="1621" xr:uid="{00000000-0005-0000-0000-0000F3200000}"/>
    <cellStyle name="Normal 41 5 2 2" xfId="3526" xr:uid="{00000000-0005-0000-0000-0000F4200000}"/>
    <cellStyle name="Normal 41 5 2 2 2" xfId="11693" xr:uid="{00000000-0005-0000-0000-0000F5200000}"/>
    <cellStyle name="Normal 41 5 2 2_5h_Finance" xfId="5916" xr:uid="{00000000-0005-0000-0000-0000F6200000}"/>
    <cellStyle name="Normal 41 5 2 3" xfId="9789" xr:uid="{00000000-0005-0000-0000-0000F7200000}"/>
    <cellStyle name="Normal 41 5 2 4" xfId="13815" xr:uid="{00000000-0005-0000-0000-0000F8200000}"/>
    <cellStyle name="Normal 41 5 2 5" xfId="15654" xr:uid="{00000000-0005-0000-0000-0000F9200000}"/>
    <cellStyle name="Normal 41 5 2 6" xfId="17405" xr:uid="{00000000-0005-0000-0000-0000FA200000}"/>
    <cellStyle name="Normal 41 5 2 7" xfId="19309" xr:uid="{00000000-0005-0000-0000-0000FB200000}"/>
    <cellStyle name="Normal 41 5 2_5h_Finance" xfId="5915" xr:uid="{00000000-0005-0000-0000-0000FC200000}"/>
    <cellStyle name="Normal 41 5 3" xfId="2710" xr:uid="{00000000-0005-0000-0000-0000FD200000}"/>
    <cellStyle name="Normal 41 5 3 2" xfId="10877" xr:uid="{00000000-0005-0000-0000-0000FE200000}"/>
    <cellStyle name="Normal 41 5 3_5h_Finance" xfId="5917" xr:uid="{00000000-0005-0000-0000-0000FF200000}"/>
    <cellStyle name="Normal 41 5 4" xfId="8973" xr:uid="{00000000-0005-0000-0000-000000210000}"/>
    <cellStyle name="Normal 41 5 5" xfId="12996" xr:uid="{00000000-0005-0000-0000-000001210000}"/>
    <cellStyle name="Normal 41 5 6" xfId="14834" xr:uid="{00000000-0005-0000-0000-000002210000}"/>
    <cellStyle name="Normal 41 5 7" xfId="16589" xr:uid="{00000000-0005-0000-0000-000003210000}"/>
    <cellStyle name="Normal 41 5 8" xfId="18493" xr:uid="{00000000-0005-0000-0000-000004210000}"/>
    <cellStyle name="Normal 41 5_5h_Finance" xfId="5914" xr:uid="{00000000-0005-0000-0000-000005210000}"/>
    <cellStyle name="Normal 41 6" xfId="1071" xr:uid="{00000000-0005-0000-0000-000006210000}"/>
    <cellStyle name="Normal 41 6 2" xfId="2982" xr:uid="{00000000-0005-0000-0000-000007210000}"/>
    <cellStyle name="Normal 41 6 2 2" xfId="11149" xr:uid="{00000000-0005-0000-0000-000008210000}"/>
    <cellStyle name="Normal 41 6 2_5h_Finance" xfId="5919" xr:uid="{00000000-0005-0000-0000-000009210000}"/>
    <cellStyle name="Normal 41 6 3" xfId="9245" xr:uid="{00000000-0005-0000-0000-00000A210000}"/>
    <cellStyle name="Normal 41 6 4" xfId="13268" xr:uid="{00000000-0005-0000-0000-00000B210000}"/>
    <cellStyle name="Normal 41 6 5" xfId="15106" xr:uid="{00000000-0005-0000-0000-00000C210000}"/>
    <cellStyle name="Normal 41 6 6" xfId="16861" xr:uid="{00000000-0005-0000-0000-00000D210000}"/>
    <cellStyle name="Normal 41 6 7" xfId="18765" xr:uid="{00000000-0005-0000-0000-00000E210000}"/>
    <cellStyle name="Normal 41 6_5h_Finance" xfId="5918" xr:uid="{00000000-0005-0000-0000-00000F210000}"/>
    <cellStyle name="Normal 41 7" xfId="1894" xr:uid="{00000000-0005-0000-0000-000010210000}"/>
    <cellStyle name="Normal 41 7 2" xfId="3798" xr:uid="{00000000-0005-0000-0000-000011210000}"/>
    <cellStyle name="Normal 41 7 2 2" xfId="11965" xr:uid="{00000000-0005-0000-0000-000012210000}"/>
    <cellStyle name="Normal 41 7 2_5h_Finance" xfId="5921" xr:uid="{00000000-0005-0000-0000-000013210000}"/>
    <cellStyle name="Normal 41 7 3" xfId="10061" xr:uid="{00000000-0005-0000-0000-000014210000}"/>
    <cellStyle name="Normal 41 7 4" xfId="14087" xr:uid="{00000000-0005-0000-0000-000015210000}"/>
    <cellStyle name="Normal 41 7 5" xfId="15927" xr:uid="{00000000-0005-0000-0000-000016210000}"/>
    <cellStyle name="Normal 41 7 6" xfId="17677" xr:uid="{00000000-0005-0000-0000-000017210000}"/>
    <cellStyle name="Normal 41 7 7" xfId="19581" xr:uid="{00000000-0005-0000-0000-000018210000}"/>
    <cellStyle name="Normal 41 7_5h_Finance" xfId="5920" xr:uid="{00000000-0005-0000-0000-000019210000}"/>
    <cellStyle name="Normal 41 8" xfId="178" xr:uid="{00000000-0005-0000-0000-00001A210000}"/>
    <cellStyle name="Normal 41 8 2" xfId="8429" xr:uid="{00000000-0005-0000-0000-00001B210000}"/>
    <cellStyle name="Normal 41 8_5h_Finance" xfId="5922" xr:uid="{00000000-0005-0000-0000-00001C210000}"/>
    <cellStyle name="Normal 41 9" xfId="2166" xr:uid="{00000000-0005-0000-0000-00001D210000}"/>
    <cellStyle name="Normal 41 9 2" xfId="10333" xr:uid="{00000000-0005-0000-0000-00001E210000}"/>
    <cellStyle name="Normal 41 9_5h_Finance" xfId="5923" xr:uid="{00000000-0005-0000-0000-00001F210000}"/>
    <cellStyle name="Normal 41_5h_Finance" xfId="5864" xr:uid="{00000000-0005-0000-0000-000020210000}"/>
    <cellStyle name="Normal 42" xfId="49" xr:uid="{00000000-0005-0000-0000-000021210000}"/>
    <cellStyle name="Normal 42 10" xfId="4080" xr:uid="{00000000-0005-0000-0000-000022210000}"/>
    <cellStyle name="Normal 42 10 2" xfId="12247" xr:uid="{00000000-0005-0000-0000-000023210000}"/>
    <cellStyle name="Normal 42 10_5h_Finance" xfId="5925" xr:uid="{00000000-0005-0000-0000-000024210000}"/>
    <cellStyle name="Normal 42 11" xfId="8303" xr:uid="{00000000-0005-0000-0000-000025210000}"/>
    <cellStyle name="Normal 42 12" xfId="12395" xr:uid="{00000000-0005-0000-0000-000026210000}"/>
    <cellStyle name="Normal 42 13" xfId="12687" xr:uid="{00000000-0005-0000-0000-000027210000}"/>
    <cellStyle name="Normal 42 14" xfId="14369" xr:uid="{00000000-0005-0000-0000-000028210000}"/>
    <cellStyle name="Normal 42 15" xfId="17959" xr:uid="{00000000-0005-0000-0000-000029210000}"/>
    <cellStyle name="Normal 42 2" xfId="118" xr:uid="{00000000-0005-0000-0000-00002A210000}"/>
    <cellStyle name="Normal 42 2 10" xfId="8371" xr:uid="{00000000-0005-0000-0000-00002B210000}"/>
    <cellStyle name="Normal 42 2 11" xfId="12463" xr:uid="{00000000-0005-0000-0000-00002C210000}"/>
    <cellStyle name="Normal 42 2 12" xfId="18027" xr:uid="{00000000-0005-0000-0000-00002D210000}"/>
    <cellStyle name="Normal 42 2 2" xfId="392" xr:uid="{00000000-0005-0000-0000-00002E210000}"/>
    <cellStyle name="Normal 42 2 2 10" xfId="16259" xr:uid="{00000000-0005-0000-0000-00002F210000}"/>
    <cellStyle name="Normal 42 2 2 11" xfId="18163" xr:uid="{00000000-0005-0000-0000-000030210000}"/>
    <cellStyle name="Normal 42 2 2 2" xfId="741" xr:uid="{00000000-0005-0000-0000-000031210000}"/>
    <cellStyle name="Normal 42 2 2 2 2" xfId="1563" xr:uid="{00000000-0005-0000-0000-000032210000}"/>
    <cellStyle name="Normal 42 2 2 2 2 2" xfId="3468" xr:uid="{00000000-0005-0000-0000-000033210000}"/>
    <cellStyle name="Normal 42 2 2 2 2 2 2" xfId="11635" xr:uid="{00000000-0005-0000-0000-000034210000}"/>
    <cellStyle name="Normal 42 2 2 2 2 2_5h_Finance" xfId="5930" xr:uid="{00000000-0005-0000-0000-000035210000}"/>
    <cellStyle name="Normal 42 2 2 2 2 3" xfId="9731" xr:uid="{00000000-0005-0000-0000-000036210000}"/>
    <cellStyle name="Normal 42 2 2 2 2 4" xfId="13757" xr:uid="{00000000-0005-0000-0000-000037210000}"/>
    <cellStyle name="Normal 42 2 2 2 2 5" xfId="15596" xr:uid="{00000000-0005-0000-0000-000038210000}"/>
    <cellStyle name="Normal 42 2 2 2 2 6" xfId="17347" xr:uid="{00000000-0005-0000-0000-000039210000}"/>
    <cellStyle name="Normal 42 2 2 2 2 7" xfId="19251" xr:uid="{00000000-0005-0000-0000-00003A210000}"/>
    <cellStyle name="Normal 42 2 2 2 2_5h_Finance" xfId="5929" xr:uid="{00000000-0005-0000-0000-00003B210000}"/>
    <cellStyle name="Normal 42 2 2 2 3" xfId="2652" xr:uid="{00000000-0005-0000-0000-00003C210000}"/>
    <cellStyle name="Normal 42 2 2 2 3 2" xfId="10819" xr:uid="{00000000-0005-0000-0000-00003D210000}"/>
    <cellStyle name="Normal 42 2 2 2 3_5h_Finance" xfId="5931" xr:uid="{00000000-0005-0000-0000-00003E210000}"/>
    <cellStyle name="Normal 42 2 2 2 4" xfId="8915" xr:uid="{00000000-0005-0000-0000-00003F210000}"/>
    <cellStyle name="Normal 42 2 2 2 5" xfId="12938" xr:uid="{00000000-0005-0000-0000-000040210000}"/>
    <cellStyle name="Normal 42 2 2 2 6" xfId="14776" xr:uid="{00000000-0005-0000-0000-000041210000}"/>
    <cellStyle name="Normal 42 2 2 2 7" xfId="16531" xr:uid="{00000000-0005-0000-0000-000042210000}"/>
    <cellStyle name="Normal 42 2 2 2 8" xfId="18435" xr:uid="{00000000-0005-0000-0000-000043210000}"/>
    <cellStyle name="Normal 42 2 2 2_5h_Finance" xfId="5928" xr:uid="{00000000-0005-0000-0000-000044210000}"/>
    <cellStyle name="Normal 42 2 2 3" xfId="1013" xr:uid="{00000000-0005-0000-0000-000045210000}"/>
    <cellStyle name="Normal 42 2 2 3 2" xfId="1835" xr:uid="{00000000-0005-0000-0000-000046210000}"/>
    <cellStyle name="Normal 42 2 2 3 2 2" xfId="3740" xr:uid="{00000000-0005-0000-0000-000047210000}"/>
    <cellStyle name="Normal 42 2 2 3 2 2 2" xfId="11907" xr:uid="{00000000-0005-0000-0000-000048210000}"/>
    <cellStyle name="Normal 42 2 2 3 2 2_5h_Finance" xfId="5934" xr:uid="{00000000-0005-0000-0000-000049210000}"/>
    <cellStyle name="Normal 42 2 2 3 2 3" xfId="10003" xr:uid="{00000000-0005-0000-0000-00004A210000}"/>
    <cellStyle name="Normal 42 2 2 3 2 4" xfId="14029" xr:uid="{00000000-0005-0000-0000-00004B210000}"/>
    <cellStyle name="Normal 42 2 2 3 2 5" xfId="15868" xr:uid="{00000000-0005-0000-0000-00004C210000}"/>
    <cellStyle name="Normal 42 2 2 3 2 6" xfId="17619" xr:uid="{00000000-0005-0000-0000-00004D210000}"/>
    <cellStyle name="Normal 42 2 2 3 2 7" xfId="19523" xr:uid="{00000000-0005-0000-0000-00004E210000}"/>
    <cellStyle name="Normal 42 2 2 3 2_5h_Finance" xfId="5933" xr:uid="{00000000-0005-0000-0000-00004F210000}"/>
    <cellStyle name="Normal 42 2 2 3 3" xfId="2924" xr:uid="{00000000-0005-0000-0000-000050210000}"/>
    <cellStyle name="Normal 42 2 2 3 3 2" xfId="11091" xr:uid="{00000000-0005-0000-0000-000051210000}"/>
    <cellStyle name="Normal 42 2 2 3 3_5h_Finance" xfId="5935" xr:uid="{00000000-0005-0000-0000-000052210000}"/>
    <cellStyle name="Normal 42 2 2 3 4" xfId="9187" xr:uid="{00000000-0005-0000-0000-000053210000}"/>
    <cellStyle name="Normal 42 2 2 3 5" xfId="13210" xr:uid="{00000000-0005-0000-0000-000054210000}"/>
    <cellStyle name="Normal 42 2 2 3 6" xfId="15048" xr:uid="{00000000-0005-0000-0000-000055210000}"/>
    <cellStyle name="Normal 42 2 2 3 7" xfId="16803" xr:uid="{00000000-0005-0000-0000-000056210000}"/>
    <cellStyle name="Normal 42 2 2 3 8" xfId="18707" xr:uid="{00000000-0005-0000-0000-000057210000}"/>
    <cellStyle name="Normal 42 2 2 3_5h_Finance" xfId="5932" xr:uid="{00000000-0005-0000-0000-000058210000}"/>
    <cellStyle name="Normal 42 2 2 4" xfId="1285" xr:uid="{00000000-0005-0000-0000-000059210000}"/>
    <cellStyle name="Normal 42 2 2 4 2" xfId="3196" xr:uid="{00000000-0005-0000-0000-00005A210000}"/>
    <cellStyle name="Normal 42 2 2 4 2 2" xfId="11363" xr:uid="{00000000-0005-0000-0000-00005B210000}"/>
    <cellStyle name="Normal 42 2 2 4 2_5h_Finance" xfId="5937" xr:uid="{00000000-0005-0000-0000-00005C210000}"/>
    <cellStyle name="Normal 42 2 2 4 3" xfId="9459" xr:uid="{00000000-0005-0000-0000-00005D210000}"/>
    <cellStyle name="Normal 42 2 2 4 4" xfId="13482" xr:uid="{00000000-0005-0000-0000-00005E210000}"/>
    <cellStyle name="Normal 42 2 2 4 5" xfId="15320" xr:uid="{00000000-0005-0000-0000-00005F210000}"/>
    <cellStyle name="Normal 42 2 2 4 6" xfId="17075" xr:uid="{00000000-0005-0000-0000-000060210000}"/>
    <cellStyle name="Normal 42 2 2 4 7" xfId="18979" xr:uid="{00000000-0005-0000-0000-000061210000}"/>
    <cellStyle name="Normal 42 2 2 4_5h_Finance" xfId="5936" xr:uid="{00000000-0005-0000-0000-000062210000}"/>
    <cellStyle name="Normal 42 2 2 5" xfId="2108" xr:uid="{00000000-0005-0000-0000-000063210000}"/>
    <cellStyle name="Normal 42 2 2 5 2" xfId="4012" xr:uid="{00000000-0005-0000-0000-000064210000}"/>
    <cellStyle name="Normal 42 2 2 5 2 2" xfId="12179" xr:uid="{00000000-0005-0000-0000-000065210000}"/>
    <cellStyle name="Normal 42 2 2 5 2_5h_Finance" xfId="5939" xr:uid="{00000000-0005-0000-0000-000066210000}"/>
    <cellStyle name="Normal 42 2 2 5 3" xfId="10275" xr:uid="{00000000-0005-0000-0000-000067210000}"/>
    <cellStyle name="Normal 42 2 2 5 4" xfId="14301" xr:uid="{00000000-0005-0000-0000-000068210000}"/>
    <cellStyle name="Normal 42 2 2 5 5" xfId="16141" xr:uid="{00000000-0005-0000-0000-000069210000}"/>
    <cellStyle name="Normal 42 2 2 5 6" xfId="17891" xr:uid="{00000000-0005-0000-0000-00006A210000}"/>
    <cellStyle name="Normal 42 2 2 5 7" xfId="19795" xr:uid="{00000000-0005-0000-0000-00006B210000}"/>
    <cellStyle name="Normal 42 2 2 5_5h_Finance" xfId="5938" xr:uid="{00000000-0005-0000-0000-00006C210000}"/>
    <cellStyle name="Normal 42 2 2 6" xfId="2380" xr:uid="{00000000-0005-0000-0000-00006D210000}"/>
    <cellStyle name="Normal 42 2 2 6 2" xfId="10547" xr:uid="{00000000-0005-0000-0000-00006E210000}"/>
    <cellStyle name="Normal 42 2 2 6_5h_Finance" xfId="5940" xr:uid="{00000000-0005-0000-0000-00006F210000}"/>
    <cellStyle name="Normal 42 2 2 7" xfId="8643" xr:uid="{00000000-0005-0000-0000-000070210000}"/>
    <cellStyle name="Normal 42 2 2 8" xfId="12600" xr:uid="{00000000-0005-0000-0000-000071210000}"/>
    <cellStyle name="Normal 42 2 2 9" xfId="14486" xr:uid="{00000000-0005-0000-0000-000072210000}"/>
    <cellStyle name="Normal 42 2 2_5h_Finance" xfId="5927" xr:uid="{00000000-0005-0000-0000-000073210000}"/>
    <cellStyle name="Normal 42 2 3" xfId="605" xr:uid="{00000000-0005-0000-0000-000074210000}"/>
    <cellStyle name="Normal 42 2 3 2" xfId="1427" xr:uid="{00000000-0005-0000-0000-000075210000}"/>
    <cellStyle name="Normal 42 2 3 2 2" xfId="3332" xr:uid="{00000000-0005-0000-0000-000076210000}"/>
    <cellStyle name="Normal 42 2 3 2 2 2" xfId="11499" xr:uid="{00000000-0005-0000-0000-000077210000}"/>
    <cellStyle name="Normal 42 2 3 2 2_5h_Finance" xfId="5943" xr:uid="{00000000-0005-0000-0000-000078210000}"/>
    <cellStyle name="Normal 42 2 3 2 3" xfId="9595" xr:uid="{00000000-0005-0000-0000-000079210000}"/>
    <cellStyle name="Normal 42 2 3 2 4" xfId="13621" xr:uid="{00000000-0005-0000-0000-00007A210000}"/>
    <cellStyle name="Normal 42 2 3 2 5" xfId="15460" xr:uid="{00000000-0005-0000-0000-00007B210000}"/>
    <cellStyle name="Normal 42 2 3 2 6" xfId="17211" xr:uid="{00000000-0005-0000-0000-00007C210000}"/>
    <cellStyle name="Normal 42 2 3 2 7" xfId="19115" xr:uid="{00000000-0005-0000-0000-00007D210000}"/>
    <cellStyle name="Normal 42 2 3 2_5h_Finance" xfId="5942" xr:uid="{00000000-0005-0000-0000-00007E210000}"/>
    <cellStyle name="Normal 42 2 3 3" xfId="2516" xr:uid="{00000000-0005-0000-0000-00007F210000}"/>
    <cellStyle name="Normal 42 2 3 3 2" xfId="10683" xr:uid="{00000000-0005-0000-0000-000080210000}"/>
    <cellStyle name="Normal 42 2 3 3_5h_Finance" xfId="5944" xr:uid="{00000000-0005-0000-0000-000081210000}"/>
    <cellStyle name="Normal 42 2 3 4" xfId="8779" xr:uid="{00000000-0005-0000-0000-000082210000}"/>
    <cellStyle name="Normal 42 2 3 5" xfId="12802" xr:uid="{00000000-0005-0000-0000-000083210000}"/>
    <cellStyle name="Normal 42 2 3 6" xfId="14640" xr:uid="{00000000-0005-0000-0000-000084210000}"/>
    <cellStyle name="Normal 42 2 3 7" xfId="16395" xr:uid="{00000000-0005-0000-0000-000085210000}"/>
    <cellStyle name="Normal 42 2 3 8" xfId="18299" xr:uid="{00000000-0005-0000-0000-000086210000}"/>
    <cellStyle name="Normal 42 2 3_5h_Finance" xfId="5941" xr:uid="{00000000-0005-0000-0000-000087210000}"/>
    <cellStyle name="Normal 42 2 4" xfId="877" xr:uid="{00000000-0005-0000-0000-000088210000}"/>
    <cellStyle name="Normal 42 2 4 2" xfId="1699" xr:uid="{00000000-0005-0000-0000-000089210000}"/>
    <cellStyle name="Normal 42 2 4 2 2" xfId="3604" xr:uid="{00000000-0005-0000-0000-00008A210000}"/>
    <cellStyle name="Normal 42 2 4 2 2 2" xfId="11771" xr:uid="{00000000-0005-0000-0000-00008B210000}"/>
    <cellStyle name="Normal 42 2 4 2 2_5h_Finance" xfId="5947" xr:uid="{00000000-0005-0000-0000-00008C210000}"/>
    <cellStyle name="Normal 42 2 4 2 3" xfId="9867" xr:uid="{00000000-0005-0000-0000-00008D210000}"/>
    <cellStyle name="Normal 42 2 4 2 4" xfId="13893" xr:uid="{00000000-0005-0000-0000-00008E210000}"/>
    <cellStyle name="Normal 42 2 4 2 5" xfId="15732" xr:uid="{00000000-0005-0000-0000-00008F210000}"/>
    <cellStyle name="Normal 42 2 4 2 6" xfId="17483" xr:uid="{00000000-0005-0000-0000-000090210000}"/>
    <cellStyle name="Normal 42 2 4 2 7" xfId="19387" xr:uid="{00000000-0005-0000-0000-000091210000}"/>
    <cellStyle name="Normal 42 2 4 2_5h_Finance" xfId="5946" xr:uid="{00000000-0005-0000-0000-000092210000}"/>
    <cellStyle name="Normal 42 2 4 3" xfId="2788" xr:uid="{00000000-0005-0000-0000-000093210000}"/>
    <cellStyle name="Normal 42 2 4 3 2" xfId="10955" xr:uid="{00000000-0005-0000-0000-000094210000}"/>
    <cellStyle name="Normal 42 2 4 3_5h_Finance" xfId="5948" xr:uid="{00000000-0005-0000-0000-000095210000}"/>
    <cellStyle name="Normal 42 2 4 4" xfId="9051" xr:uid="{00000000-0005-0000-0000-000096210000}"/>
    <cellStyle name="Normal 42 2 4 5" xfId="13074" xr:uid="{00000000-0005-0000-0000-000097210000}"/>
    <cellStyle name="Normal 42 2 4 6" xfId="14912" xr:uid="{00000000-0005-0000-0000-000098210000}"/>
    <cellStyle name="Normal 42 2 4 7" xfId="16667" xr:uid="{00000000-0005-0000-0000-000099210000}"/>
    <cellStyle name="Normal 42 2 4 8" xfId="18571" xr:uid="{00000000-0005-0000-0000-00009A210000}"/>
    <cellStyle name="Normal 42 2 4_5h_Finance" xfId="5945" xr:uid="{00000000-0005-0000-0000-00009B210000}"/>
    <cellStyle name="Normal 42 2 5" xfId="1149" xr:uid="{00000000-0005-0000-0000-00009C210000}"/>
    <cellStyle name="Normal 42 2 5 2" xfId="3060" xr:uid="{00000000-0005-0000-0000-00009D210000}"/>
    <cellStyle name="Normal 42 2 5 2 2" xfId="11227" xr:uid="{00000000-0005-0000-0000-00009E210000}"/>
    <cellStyle name="Normal 42 2 5 2_5h_Finance" xfId="5950" xr:uid="{00000000-0005-0000-0000-00009F210000}"/>
    <cellStyle name="Normal 42 2 5 3" xfId="9323" xr:uid="{00000000-0005-0000-0000-0000A0210000}"/>
    <cellStyle name="Normal 42 2 5 4" xfId="13346" xr:uid="{00000000-0005-0000-0000-0000A1210000}"/>
    <cellStyle name="Normal 42 2 5 5" xfId="15184" xr:uid="{00000000-0005-0000-0000-0000A2210000}"/>
    <cellStyle name="Normal 42 2 5 6" xfId="16939" xr:uid="{00000000-0005-0000-0000-0000A3210000}"/>
    <cellStyle name="Normal 42 2 5 7" xfId="18843" xr:uid="{00000000-0005-0000-0000-0000A4210000}"/>
    <cellStyle name="Normal 42 2 5_5h_Finance" xfId="5949" xr:uid="{00000000-0005-0000-0000-0000A5210000}"/>
    <cellStyle name="Normal 42 2 6" xfId="1972" xr:uid="{00000000-0005-0000-0000-0000A6210000}"/>
    <cellStyle name="Normal 42 2 6 2" xfId="3876" xr:uid="{00000000-0005-0000-0000-0000A7210000}"/>
    <cellStyle name="Normal 42 2 6 2 2" xfId="12043" xr:uid="{00000000-0005-0000-0000-0000A8210000}"/>
    <cellStyle name="Normal 42 2 6 2_5h_Finance" xfId="5952" xr:uid="{00000000-0005-0000-0000-0000A9210000}"/>
    <cellStyle name="Normal 42 2 6 3" xfId="10139" xr:uid="{00000000-0005-0000-0000-0000AA210000}"/>
    <cellStyle name="Normal 42 2 6 4" xfId="14165" xr:uid="{00000000-0005-0000-0000-0000AB210000}"/>
    <cellStyle name="Normal 42 2 6 5" xfId="16005" xr:uid="{00000000-0005-0000-0000-0000AC210000}"/>
    <cellStyle name="Normal 42 2 6 6" xfId="17755" xr:uid="{00000000-0005-0000-0000-0000AD210000}"/>
    <cellStyle name="Normal 42 2 6 7" xfId="19659" xr:uid="{00000000-0005-0000-0000-0000AE210000}"/>
    <cellStyle name="Normal 42 2 6_5h_Finance" xfId="5951" xr:uid="{00000000-0005-0000-0000-0000AF210000}"/>
    <cellStyle name="Normal 42 2 7" xfId="256" xr:uid="{00000000-0005-0000-0000-0000B0210000}"/>
    <cellStyle name="Normal 42 2 7 2" xfId="8507" xr:uid="{00000000-0005-0000-0000-0000B1210000}"/>
    <cellStyle name="Normal 42 2 7_5h_Finance" xfId="5953" xr:uid="{00000000-0005-0000-0000-0000B2210000}"/>
    <cellStyle name="Normal 42 2 8" xfId="2244" xr:uid="{00000000-0005-0000-0000-0000B3210000}"/>
    <cellStyle name="Normal 42 2 8 2" xfId="10411" xr:uid="{00000000-0005-0000-0000-0000B4210000}"/>
    <cellStyle name="Normal 42 2 8_5h_Finance" xfId="5954" xr:uid="{00000000-0005-0000-0000-0000B5210000}"/>
    <cellStyle name="Normal 42 2 9" xfId="4148" xr:uid="{00000000-0005-0000-0000-0000B6210000}"/>
    <cellStyle name="Normal 42 2 9 2" xfId="12315" xr:uid="{00000000-0005-0000-0000-0000B7210000}"/>
    <cellStyle name="Normal 42 2 9_5h_Finance" xfId="5955" xr:uid="{00000000-0005-0000-0000-0000B8210000}"/>
    <cellStyle name="Normal 42 2_5h_Finance" xfId="5926" xr:uid="{00000000-0005-0000-0000-0000B9210000}"/>
    <cellStyle name="Normal 42 3" xfId="324" xr:uid="{00000000-0005-0000-0000-0000BA210000}"/>
    <cellStyle name="Normal 42 3 10" xfId="16191" xr:uid="{00000000-0005-0000-0000-0000BB210000}"/>
    <cellStyle name="Normal 42 3 11" xfId="18095" xr:uid="{00000000-0005-0000-0000-0000BC210000}"/>
    <cellStyle name="Normal 42 3 2" xfId="673" xr:uid="{00000000-0005-0000-0000-0000BD210000}"/>
    <cellStyle name="Normal 42 3 2 2" xfId="1495" xr:uid="{00000000-0005-0000-0000-0000BE210000}"/>
    <cellStyle name="Normal 42 3 2 2 2" xfId="3400" xr:uid="{00000000-0005-0000-0000-0000BF210000}"/>
    <cellStyle name="Normal 42 3 2 2 2 2" xfId="11567" xr:uid="{00000000-0005-0000-0000-0000C0210000}"/>
    <cellStyle name="Normal 42 3 2 2 2_5h_Finance" xfId="5959" xr:uid="{00000000-0005-0000-0000-0000C1210000}"/>
    <cellStyle name="Normal 42 3 2 2 3" xfId="9663" xr:uid="{00000000-0005-0000-0000-0000C2210000}"/>
    <cellStyle name="Normal 42 3 2 2 4" xfId="13689" xr:uid="{00000000-0005-0000-0000-0000C3210000}"/>
    <cellStyle name="Normal 42 3 2 2 5" xfId="15528" xr:uid="{00000000-0005-0000-0000-0000C4210000}"/>
    <cellStyle name="Normal 42 3 2 2 6" xfId="17279" xr:uid="{00000000-0005-0000-0000-0000C5210000}"/>
    <cellStyle name="Normal 42 3 2 2 7" xfId="19183" xr:uid="{00000000-0005-0000-0000-0000C6210000}"/>
    <cellStyle name="Normal 42 3 2 2_5h_Finance" xfId="5958" xr:uid="{00000000-0005-0000-0000-0000C7210000}"/>
    <cellStyle name="Normal 42 3 2 3" xfId="2584" xr:uid="{00000000-0005-0000-0000-0000C8210000}"/>
    <cellStyle name="Normal 42 3 2 3 2" xfId="10751" xr:uid="{00000000-0005-0000-0000-0000C9210000}"/>
    <cellStyle name="Normal 42 3 2 3_5h_Finance" xfId="5960" xr:uid="{00000000-0005-0000-0000-0000CA210000}"/>
    <cellStyle name="Normal 42 3 2 4" xfId="8847" xr:uid="{00000000-0005-0000-0000-0000CB210000}"/>
    <cellStyle name="Normal 42 3 2 5" xfId="12870" xr:uid="{00000000-0005-0000-0000-0000CC210000}"/>
    <cellStyle name="Normal 42 3 2 6" xfId="14708" xr:uid="{00000000-0005-0000-0000-0000CD210000}"/>
    <cellStyle name="Normal 42 3 2 7" xfId="16463" xr:uid="{00000000-0005-0000-0000-0000CE210000}"/>
    <cellStyle name="Normal 42 3 2 8" xfId="18367" xr:uid="{00000000-0005-0000-0000-0000CF210000}"/>
    <cellStyle name="Normal 42 3 2_5h_Finance" xfId="5957" xr:uid="{00000000-0005-0000-0000-0000D0210000}"/>
    <cellStyle name="Normal 42 3 3" xfId="945" xr:uid="{00000000-0005-0000-0000-0000D1210000}"/>
    <cellStyle name="Normal 42 3 3 2" xfId="1767" xr:uid="{00000000-0005-0000-0000-0000D2210000}"/>
    <cellStyle name="Normal 42 3 3 2 2" xfId="3672" xr:uid="{00000000-0005-0000-0000-0000D3210000}"/>
    <cellStyle name="Normal 42 3 3 2 2 2" xfId="11839" xr:uid="{00000000-0005-0000-0000-0000D4210000}"/>
    <cellStyle name="Normal 42 3 3 2 2_5h_Finance" xfId="5963" xr:uid="{00000000-0005-0000-0000-0000D5210000}"/>
    <cellStyle name="Normal 42 3 3 2 3" xfId="9935" xr:uid="{00000000-0005-0000-0000-0000D6210000}"/>
    <cellStyle name="Normal 42 3 3 2 4" xfId="13961" xr:uid="{00000000-0005-0000-0000-0000D7210000}"/>
    <cellStyle name="Normal 42 3 3 2 5" xfId="15800" xr:uid="{00000000-0005-0000-0000-0000D8210000}"/>
    <cellStyle name="Normal 42 3 3 2 6" xfId="17551" xr:uid="{00000000-0005-0000-0000-0000D9210000}"/>
    <cellStyle name="Normal 42 3 3 2 7" xfId="19455" xr:uid="{00000000-0005-0000-0000-0000DA210000}"/>
    <cellStyle name="Normal 42 3 3 2_5h_Finance" xfId="5962" xr:uid="{00000000-0005-0000-0000-0000DB210000}"/>
    <cellStyle name="Normal 42 3 3 3" xfId="2856" xr:uid="{00000000-0005-0000-0000-0000DC210000}"/>
    <cellStyle name="Normal 42 3 3 3 2" xfId="11023" xr:uid="{00000000-0005-0000-0000-0000DD210000}"/>
    <cellStyle name="Normal 42 3 3 3_5h_Finance" xfId="5964" xr:uid="{00000000-0005-0000-0000-0000DE210000}"/>
    <cellStyle name="Normal 42 3 3 4" xfId="9119" xr:uid="{00000000-0005-0000-0000-0000DF210000}"/>
    <cellStyle name="Normal 42 3 3 5" xfId="13142" xr:uid="{00000000-0005-0000-0000-0000E0210000}"/>
    <cellStyle name="Normal 42 3 3 6" xfId="14980" xr:uid="{00000000-0005-0000-0000-0000E1210000}"/>
    <cellStyle name="Normal 42 3 3 7" xfId="16735" xr:uid="{00000000-0005-0000-0000-0000E2210000}"/>
    <cellStyle name="Normal 42 3 3 8" xfId="18639" xr:uid="{00000000-0005-0000-0000-0000E3210000}"/>
    <cellStyle name="Normal 42 3 3_5h_Finance" xfId="5961" xr:uid="{00000000-0005-0000-0000-0000E4210000}"/>
    <cellStyle name="Normal 42 3 4" xfId="1217" xr:uid="{00000000-0005-0000-0000-0000E5210000}"/>
    <cellStyle name="Normal 42 3 4 2" xfId="3128" xr:uid="{00000000-0005-0000-0000-0000E6210000}"/>
    <cellStyle name="Normal 42 3 4 2 2" xfId="11295" xr:uid="{00000000-0005-0000-0000-0000E7210000}"/>
    <cellStyle name="Normal 42 3 4 2_5h_Finance" xfId="5966" xr:uid="{00000000-0005-0000-0000-0000E8210000}"/>
    <cellStyle name="Normal 42 3 4 3" xfId="9391" xr:uid="{00000000-0005-0000-0000-0000E9210000}"/>
    <cellStyle name="Normal 42 3 4 4" xfId="13414" xr:uid="{00000000-0005-0000-0000-0000EA210000}"/>
    <cellStyle name="Normal 42 3 4 5" xfId="15252" xr:uid="{00000000-0005-0000-0000-0000EB210000}"/>
    <cellStyle name="Normal 42 3 4 6" xfId="17007" xr:uid="{00000000-0005-0000-0000-0000EC210000}"/>
    <cellStyle name="Normal 42 3 4 7" xfId="18911" xr:uid="{00000000-0005-0000-0000-0000ED210000}"/>
    <cellStyle name="Normal 42 3 4_5h_Finance" xfId="5965" xr:uid="{00000000-0005-0000-0000-0000EE210000}"/>
    <cellStyle name="Normal 42 3 5" xfId="2040" xr:uid="{00000000-0005-0000-0000-0000EF210000}"/>
    <cellStyle name="Normal 42 3 5 2" xfId="3944" xr:uid="{00000000-0005-0000-0000-0000F0210000}"/>
    <cellStyle name="Normal 42 3 5 2 2" xfId="12111" xr:uid="{00000000-0005-0000-0000-0000F1210000}"/>
    <cellStyle name="Normal 42 3 5 2_5h_Finance" xfId="5968" xr:uid="{00000000-0005-0000-0000-0000F2210000}"/>
    <cellStyle name="Normal 42 3 5 3" xfId="10207" xr:uid="{00000000-0005-0000-0000-0000F3210000}"/>
    <cellStyle name="Normal 42 3 5 4" xfId="14233" xr:uid="{00000000-0005-0000-0000-0000F4210000}"/>
    <cellStyle name="Normal 42 3 5 5" xfId="16073" xr:uid="{00000000-0005-0000-0000-0000F5210000}"/>
    <cellStyle name="Normal 42 3 5 6" xfId="17823" xr:uid="{00000000-0005-0000-0000-0000F6210000}"/>
    <cellStyle name="Normal 42 3 5 7" xfId="19727" xr:uid="{00000000-0005-0000-0000-0000F7210000}"/>
    <cellStyle name="Normal 42 3 5_5h_Finance" xfId="5967" xr:uid="{00000000-0005-0000-0000-0000F8210000}"/>
    <cellStyle name="Normal 42 3 6" xfId="2312" xr:uid="{00000000-0005-0000-0000-0000F9210000}"/>
    <cellStyle name="Normal 42 3 6 2" xfId="10479" xr:uid="{00000000-0005-0000-0000-0000FA210000}"/>
    <cellStyle name="Normal 42 3 6_5h_Finance" xfId="5969" xr:uid="{00000000-0005-0000-0000-0000FB210000}"/>
    <cellStyle name="Normal 42 3 7" xfId="8575" xr:uid="{00000000-0005-0000-0000-0000FC210000}"/>
    <cellStyle name="Normal 42 3 8" xfId="12532" xr:uid="{00000000-0005-0000-0000-0000FD210000}"/>
    <cellStyle name="Normal 42 3 9" xfId="14418" xr:uid="{00000000-0005-0000-0000-0000FE210000}"/>
    <cellStyle name="Normal 42 3_5h_Finance" xfId="5956" xr:uid="{00000000-0005-0000-0000-0000FF210000}"/>
    <cellStyle name="Normal 42 4" xfId="537" xr:uid="{00000000-0005-0000-0000-000000220000}"/>
    <cellStyle name="Normal 42 4 2" xfId="1359" xr:uid="{00000000-0005-0000-0000-000001220000}"/>
    <cellStyle name="Normal 42 4 2 2" xfId="3264" xr:uid="{00000000-0005-0000-0000-000002220000}"/>
    <cellStyle name="Normal 42 4 2 2 2" xfId="11431" xr:uid="{00000000-0005-0000-0000-000003220000}"/>
    <cellStyle name="Normal 42 4 2 2_5h_Finance" xfId="5972" xr:uid="{00000000-0005-0000-0000-000004220000}"/>
    <cellStyle name="Normal 42 4 2 3" xfId="9527" xr:uid="{00000000-0005-0000-0000-000005220000}"/>
    <cellStyle name="Normal 42 4 2 4" xfId="13553" xr:uid="{00000000-0005-0000-0000-000006220000}"/>
    <cellStyle name="Normal 42 4 2 5" xfId="15392" xr:uid="{00000000-0005-0000-0000-000007220000}"/>
    <cellStyle name="Normal 42 4 2 6" xfId="17143" xr:uid="{00000000-0005-0000-0000-000008220000}"/>
    <cellStyle name="Normal 42 4 2 7" xfId="19047" xr:uid="{00000000-0005-0000-0000-000009220000}"/>
    <cellStyle name="Normal 42 4 2_5h_Finance" xfId="5971" xr:uid="{00000000-0005-0000-0000-00000A220000}"/>
    <cellStyle name="Normal 42 4 3" xfId="2448" xr:uid="{00000000-0005-0000-0000-00000B220000}"/>
    <cellStyle name="Normal 42 4 3 2" xfId="10615" xr:uid="{00000000-0005-0000-0000-00000C220000}"/>
    <cellStyle name="Normal 42 4 3_5h_Finance" xfId="5973" xr:uid="{00000000-0005-0000-0000-00000D220000}"/>
    <cellStyle name="Normal 42 4 4" xfId="8711" xr:uid="{00000000-0005-0000-0000-00000E220000}"/>
    <cellStyle name="Normal 42 4 5" xfId="12734" xr:uid="{00000000-0005-0000-0000-00000F220000}"/>
    <cellStyle name="Normal 42 4 6" xfId="14572" xr:uid="{00000000-0005-0000-0000-000010220000}"/>
    <cellStyle name="Normal 42 4 7" xfId="16327" xr:uid="{00000000-0005-0000-0000-000011220000}"/>
    <cellStyle name="Normal 42 4 8" xfId="18231" xr:uid="{00000000-0005-0000-0000-000012220000}"/>
    <cellStyle name="Normal 42 4_5h_Finance" xfId="5970" xr:uid="{00000000-0005-0000-0000-000013220000}"/>
    <cellStyle name="Normal 42 5" xfId="809" xr:uid="{00000000-0005-0000-0000-000014220000}"/>
    <cellStyle name="Normal 42 5 2" xfId="1631" xr:uid="{00000000-0005-0000-0000-000015220000}"/>
    <cellStyle name="Normal 42 5 2 2" xfId="3536" xr:uid="{00000000-0005-0000-0000-000016220000}"/>
    <cellStyle name="Normal 42 5 2 2 2" xfId="11703" xr:uid="{00000000-0005-0000-0000-000017220000}"/>
    <cellStyle name="Normal 42 5 2 2_5h_Finance" xfId="5976" xr:uid="{00000000-0005-0000-0000-000018220000}"/>
    <cellStyle name="Normal 42 5 2 3" xfId="9799" xr:uid="{00000000-0005-0000-0000-000019220000}"/>
    <cellStyle name="Normal 42 5 2 4" xfId="13825" xr:uid="{00000000-0005-0000-0000-00001A220000}"/>
    <cellStyle name="Normal 42 5 2 5" xfId="15664" xr:uid="{00000000-0005-0000-0000-00001B220000}"/>
    <cellStyle name="Normal 42 5 2 6" xfId="17415" xr:uid="{00000000-0005-0000-0000-00001C220000}"/>
    <cellStyle name="Normal 42 5 2 7" xfId="19319" xr:uid="{00000000-0005-0000-0000-00001D220000}"/>
    <cellStyle name="Normal 42 5 2_5h_Finance" xfId="5975" xr:uid="{00000000-0005-0000-0000-00001E220000}"/>
    <cellStyle name="Normal 42 5 3" xfId="2720" xr:uid="{00000000-0005-0000-0000-00001F220000}"/>
    <cellStyle name="Normal 42 5 3 2" xfId="10887" xr:uid="{00000000-0005-0000-0000-000020220000}"/>
    <cellStyle name="Normal 42 5 3_5h_Finance" xfId="5977" xr:uid="{00000000-0005-0000-0000-000021220000}"/>
    <cellStyle name="Normal 42 5 4" xfId="8983" xr:uid="{00000000-0005-0000-0000-000022220000}"/>
    <cellStyle name="Normal 42 5 5" xfId="13006" xr:uid="{00000000-0005-0000-0000-000023220000}"/>
    <cellStyle name="Normal 42 5 6" xfId="14844" xr:uid="{00000000-0005-0000-0000-000024220000}"/>
    <cellStyle name="Normal 42 5 7" xfId="16599" xr:uid="{00000000-0005-0000-0000-000025220000}"/>
    <cellStyle name="Normal 42 5 8" xfId="18503" xr:uid="{00000000-0005-0000-0000-000026220000}"/>
    <cellStyle name="Normal 42 5_5h_Finance" xfId="5974" xr:uid="{00000000-0005-0000-0000-000027220000}"/>
    <cellStyle name="Normal 42 6" xfId="1081" xr:uid="{00000000-0005-0000-0000-000028220000}"/>
    <cellStyle name="Normal 42 6 2" xfId="2992" xr:uid="{00000000-0005-0000-0000-000029220000}"/>
    <cellStyle name="Normal 42 6 2 2" xfId="11159" xr:uid="{00000000-0005-0000-0000-00002A220000}"/>
    <cellStyle name="Normal 42 6 2_5h_Finance" xfId="5979" xr:uid="{00000000-0005-0000-0000-00002B220000}"/>
    <cellStyle name="Normal 42 6 3" xfId="9255" xr:uid="{00000000-0005-0000-0000-00002C220000}"/>
    <cellStyle name="Normal 42 6 4" xfId="13278" xr:uid="{00000000-0005-0000-0000-00002D220000}"/>
    <cellStyle name="Normal 42 6 5" xfId="15116" xr:uid="{00000000-0005-0000-0000-00002E220000}"/>
    <cellStyle name="Normal 42 6 6" xfId="16871" xr:uid="{00000000-0005-0000-0000-00002F220000}"/>
    <cellStyle name="Normal 42 6 7" xfId="18775" xr:uid="{00000000-0005-0000-0000-000030220000}"/>
    <cellStyle name="Normal 42 6_5h_Finance" xfId="5978" xr:uid="{00000000-0005-0000-0000-000031220000}"/>
    <cellStyle name="Normal 42 7" xfId="1904" xr:uid="{00000000-0005-0000-0000-000032220000}"/>
    <cellStyle name="Normal 42 7 2" xfId="3808" xr:uid="{00000000-0005-0000-0000-000033220000}"/>
    <cellStyle name="Normal 42 7 2 2" xfId="11975" xr:uid="{00000000-0005-0000-0000-000034220000}"/>
    <cellStyle name="Normal 42 7 2_5h_Finance" xfId="5981" xr:uid="{00000000-0005-0000-0000-000035220000}"/>
    <cellStyle name="Normal 42 7 3" xfId="10071" xr:uid="{00000000-0005-0000-0000-000036220000}"/>
    <cellStyle name="Normal 42 7 4" xfId="14097" xr:uid="{00000000-0005-0000-0000-000037220000}"/>
    <cellStyle name="Normal 42 7 5" xfId="15937" xr:uid="{00000000-0005-0000-0000-000038220000}"/>
    <cellStyle name="Normal 42 7 6" xfId="17687" xr:uid="{00000000-0005-0000-0000-000039220000}"/>
    <cellStyle name="Normal 42 7 7" xfId="19591" xr:uid="{00000000-0005-0000-0000-00003A220000}"/>
    <cellStyle name="Normal 42 7_5h_Finance" xfId="5980" xr:uid="{00000000-0005-0000-0000-00003B220000}"/>
    <cellStyle name="Normal 42 8" xfId="188" xr:uid="{00000000-0005-0000-0000-00003C220000}"/>
    <cellStyle name="Normal 42 8 2" xfId="8439" xr:uid="{00000000-0005-0000-0000-00003D220000}"/>
    <cellStyle name="Normal 42 8_5h_Finance" xfId="5982" xr:uid="{00000000-0005-0000-0000-00003E220000}"/>
    <cellStyle name="Normal 42 9" xfId="2176" xr:uid="{00000000-0005-0000-0000-00003F220000}"/>
    <cellStyle name="Normal 42 9 2" xfId="10343" xr:uid="{00000000-0005-0000-0000-000040220000}"/>
    <cellStyle name="Normal 42 9_5h_Finance" xfId="5983" xr:uid="{00000000-0005-0000-0000-000041220000}"/>
    <cellStyle name="Normal 42_5h_Finance" xfId="5924" xr:uid="{00000000-0005-0000-0000-000042220000}"/>
    <cellStyle name="Normal 43" xfId="38" xr:uid="{00000000-0005-0000-0000-000043220000}"/>
    <cellStyle name="Normal 43 10" xfId="4069" xr:uid="{00000000-0005-0000-0000-000044220000}"/>
    <cellStyle name="Normal 43 10 2" xfId="12236" xr:uid="{00000000-0005-0000-0000-000045220000}"/>
    <cellStyle name="Normal 43 10_5h_Finance" xfId="5985" xr:uid="{00000000-0005-0000-0000-000046220000}"/>
    <cellStyle name="Normal 43 11" xfId="8292" xr:uid="{00000000-0005-0000-0000-000047220000}"/>
    <cellStyle name="Normal 43 12" xfId="12384" xr:uid="{00000000-0005-0000-0000-000048220000}"/>
    <cellStyle name="Normal 43 13" xfId="12698" xr:uid="{00000000-0005-0000-0000-000049220000}"/>
    <cellStyle name="Normal 43 14" xfId="14377" xr:uid="{00000000-0005-0000-0000-00004A220000}"/>
    <cellStyle name="Normal 43 15" xfId="17948" xr:uid="{00000000-0005-0000-0000-00004B220000}"/>
    <cellStyle name="Normal 43 2" xfId="107" xr:uid="{00000000-0005-0000-0000-00004C220000}"/>
    <cellStyle name="Normal 43 2 10" xfId="8360" xr:uid="{00000000-0005-0000-0000-00004D220000}"/>
    <cellStyle name="Normal 43 2 11" xfId="12452" xr:uid="{00000000-0005-0000-0000-00004E220000}"/>
    <cellStyle name="Normal 43 2 12" xfId="18016" xr:uid="{00000000-0005-0000-0000-00004F220000}"/>
    <cellStyle name="Normal 43 2 2" xfId="381" xr:uid="{00000000-0005-0000-0000-000050220000}"/>
    <cellStyle name="Normal 43 2 2 10" xfId="16248" xr:uid="{00000000-0005-0000-0000-000051220000}"/>
    <cellStyle name="Normal 43 2 2 11" xfId="18152" xr:uid="{00000000-0005-0000-0000-000052220000}"/>
    <cellStyle name="Normal 43 2 2 2" xfId="730" xr:uid="{00000000-0005-0000-0000-000053220000}"/>
    <cellStyle name="Normal 43 2 2 2 2" xfId="1552" xr:uid="{00000000-0005-0000-0000-000054220000}"/>
    <cellStyle name="Normal 43 2 2 2 2 2" xfId="3457" xr:uid="{00000000-0005-0000-0000-000055220000}"/>
    <cellStyle name="Normal 43 2 2 2 2 2 2" xfId="11624" xr:uid="{00000000-0005-0000-0000-000056220000}"/>
    <cellStyle name="Normal 43 2 2 2 2 2_5h_Finance" xfId="5990" xr:uid="{00000000-0005-0000-0000-000057220000}"/>
    <cellStyle name="Normal 43 2 2 2 2 3" xfId="9720" xr:uid="{00000000-0005-0000-0000-000058220000}"/>
    <cellStyle name="Normal 43 2 2 2 2 4" xfId="13746" xr:uid="{00000000-0005-0000-0000-000059220000}"/>
    <cellStyle name="Normal 43 2 2 2 2 5" xfId="15585" xr:uid="{00000000-0005-0000-0000-00005A220000}"/>
    <cellStyle name="Normal 43 2 2 2 2 6" xfId="17336" xr:uid="{00000000-0005-0000-0000-00005B220000}"/>
    <cellStyle name="Normal 43 2 2 2 2 7" xfId="19240" xr:uid="{00000000-0005-0000-0000-00005C220000}"/>
    <cellStyle name="Normal 43 2 2 2 2_5h_Finance" xfId="5989" xr:uid="{00000000-0005-0000-0000-00005D220000}"/>
    <cellStyle name="Normal 43 2 2 2 3" xfId="2641" xr:uid="{00000000-0005-0000-0000-00005E220000}"/>
    <cellStyle name="Normal 43 2 2 2 3 2" xfId="10808" xr:uid="{00000000-0005-0000-0000-00005F220000}"/>
    <cellStyle name="Normal 43 2 2 2 3_5h_Finance" xfId="5991" xr:uid="{00000000-0005-0000-0000-000060220000}"/>
    <cellStyle name="Normal 43 2 2 2 4" xfId="8904" xr:uid="{00000000-0005-0000-0000-000061220000}"/>
    <cellStyle name="Normal 43 2 2 2 5" xfId="12927" xr:uid="{00000000-0005-0000-0000-000062220000}"/>
    <cellStyle name="Normal 43 2 2 2 6" xfId="14765" xr:uid="{00000000-0005-0000-0000-000063220000}"/>
    <cellStyle name="Normal 43 2 2 2 7" xfId="16520" xr:uid="{00000000-0005-0000-0000-000064220000}"/>
    <cellStyle name="Normal 43 2 2 2 8" xfId="18424" xr:uid="{00000000-0005-0000-0000-000065220000}"/>
    <cellStyle name="Normal 43 2 2 2_5h_Finance" xfId="5988" xr:uid="{00000000-0005-0000-0000-000066220000}"/>
    <cellStyle name="Normal 43 2 2 3" xfId="1002" xr:uid="{00000000-0005-0000-0000-000067220000}"/>
    <cellStyle name="Normal 43 2 2 3 2" xfId="1824" xr:uid="{00000000-0005-0000-0000-000068220000}"/>
    <cellStyle name="Normal 43 2 2 3 2 2" xfId="3729" xr:uid="{00000000-0005-0000-0000-000069220000}"/>
    <cellStyle name="Normal 43 2 2 3 2 2 2" xfId="11896" xr:uid="{00000000-0005-0000-0000-00006A220000}"/>
    <cellStyle name="Normal 43 2 2 3 2 2_5h_Finance" xfId="5994" xr:uid="{00000000-0005-0000-0000-00006B220000}"/>
    <cellStyle name="Normal 43 2 2 3 2 3" xfId="9992" xr:uid="{00000000-0005-0000-0000-00006C220000}"/>
    <cellStyle name="Normal 43 2 2 3 2 4" xfId="14018" xr:uid="{00000000-0005-0000-0000-00006D220000}"/>
    <cellStyle name="Normal 43 2 2 3 2 5" xfId="15857" xr:uid="{00000000-0005-0000-0000-00006E220000}"/>
    <cellStyle name="Normal 43 2 2 3 2 6" xfId="17608" xr:uid="{00000000-0005-0000-0000-00006F220000}"/>
    <cellStyle name="Normal 43 2 2 3 2 7" xfId="19512" xr:uid="{00000000-0005-0000-0000-000070220000}"/>
    <cellStyle name="Normal 43 2 2 3 2_5h_Finance" xfId="5993" xr:uid="{00000000-0005-0000-0000-000071220000}"/>
    <cellStyle name="Normal 43 2 2 3 3" xfId="2913" xr:uid="{00000000-0005-0000-0000-000072220000}"/>
    <cellStyle name="Normal 43 2 2 3 3 2" xfId="11080" xr:uid="{00000000-0005-0000-0000-000073220000}"/>
    <cellStyle name="Normal 43 2 2 3 3_5h_Finance" xfId="5995" xr:uid="{00000000-0005-0000-0000-000074220000}"/>
    <cellStyle name="Normal 43 2 2 3 4" xfId="9176" xr:uid="{00000000-0005-0000-0000-000075220000}"/>
    <cellStyle name="Normal 43 2 2 3 5" xfId="13199" xr:uid="{00000000-0005-0000-0000-000076220000}"/>
    <cellStyle name="Normal 43 2 2 3 6" xfId="15037" xr:uid="{00000000-0005-0000-0000-000077220000}"/>
    <cellStyle name="Normal 43 2 2 3 7" xfId="16792" xr:uid="{00000000-0005-0000-0000-000078220000}"/>
    <cellStyle name="Normal 43 2 2 3 8" xfId="18696" xr:uid="{00000000-0005-0000-0000-000079220000}"/>
    <cellStyle name="Normal 43 2 2 3_5h_Finance" xfId="5992" xr:uid="{00000000-0005-0000-0000-00007A220000}"/>
    <cellStyle name="Normal 43 2 2 4" xfId="1274" xr:uid="{00000000-0005-0000-0000-00007B220000}"/>
    <cellStyle name="Normal 43 2 2 4 2" xfId="3185" xr:uid="{00000000-0005-0000-0000-00007C220000}"/>
    <cellStyle name="Normal 43 2 2 4 2 2" xfId="11352" xr:uid="{00000000-0005-0000-0000-00007D220000}"/>
    <cellStyle name="Normal 43 2 2 4 2_5h_Finance" xfId="5997" xr:uid="{00000000-0005-0000-0000-00007E220000}"/>
    <cellStyle name="Normal 43 2 2 4 3" xfId="9448" xr:uid="{00000000-0005-0000-0000-00007F220000}"/>
    <cellStyle name="Normal 43 2 2 4 4" xfId="13471" xr:uid="{00000000-0005-0000-0000-000080220000}"/>
    <cellStyle name="Normal 43 2 2 4 5" xfId="15309" xr:uid="{00000000-0005-0000-0000-000081220000}"/>
    <cellStyle name="Normal 43 2 2 4 6" xfId="17064" xr:uid="{00000000-0005-0000-0000-000082220000}"/>
    <cellStyle name="Normal 43 2 2 4 7" xfId="18968" xr:uid="{00000000-0005-0000-0000-000083220000}"/>
    <cellStyle name="Normal 43 2 2 4_5h_Finance" xfId="5996" xr:uid="{00000000-0005-0000-0000-000084220000}"/>
    <cellStyle name="Normal 43 2 2 5" xfId="2097" xr:uid="{00000000-0005-0000-0000-000085220000}"/>
    <cellStyle name="Normal 43 2 2 5 2" xfId="4001" xr:uid="{00000000-0005-0000-0000-000086220000}"/>
    <cellStyle name="Normal 43 2 2 5 2 2" xfId="12168" xr:uid="{00000000-0005-0000-0000-000087220000}"/>
    <cellStyle name="Normal 43 2 2 5 2_5h_Finance" xfId="5999" xr:uid="{00000000-0005-0000-0000-000088220000}"/>
    <cellStyle name="Normal 43 2 2 5 3" xfId="10264" xr:uid="{00000000-0005-0000-0000-000089220000}"/>
    <cellStyle name="Normal 43 2 2 5 4" xfId="14290" xr:uid="{00000000-0005-0000-0000-00008A220000}"/>
    <cellStyle name="Normal 43 2 2 5 5" xfId="16130" xr:uid="{00000000-0005-0000-0000-00008B220000}"/>
    <cellStyle name="Normal 43 2 2 5 6" xfId="17880" xr:uid="{00000000-0005-0000-0000-00008C220000}"/>
    <cellStyle name="Normal 43 2 2 5 7" xfId="19784" xr:uid="{00000000-0005-0000-0000-00008D220000}"/>
    <cellStyle name="Normal 43 2 2 5_5h_Finance" xfId="5998" xr:uid="{00000000-0005-0000-0000-00008E220000}"/>
    <cellStyle name="Normal 43 2 2 6" xfId="2369" xr:uid="{00000000-0005-0000-0000-00008F220000}"/>
    <cellStyle name="Normal 43 2 2 6 2" xfId="10536" xr:uid="{00000000-0005-0000-0000-000090220000}"/>
    <cellStyle name="Normal 43 2 2 6_5h_Finance" xfId="6000" xr:uid="{00000000-0005-0000-0000-000091220000}"/>
    <cellStyle name="Normal 43 2 2 7" xfId="8632" xr:uid="{00000000-0005-0000-0000-000092220000}"/>
    <cellStyle name="Normal 43 2 2 8" xfId="12589" xr:uid="{00000000-0005-0000-0000-000093220000}"/>
    <cellStyle name="Normal 43 2 2 9" xfId="14475" xr:uid="{00000000-0005-0000-0000-000094220000}"/>
    <cellStyle name="Normal 43 2 2_5h_Finance" xfId="5987" xr:uid="{00000000-0005-0000-0000-000095220000}"/>
    <cellStyle name="Normal 43 2 3" xfId="594" xr:uid="{00000000-0005-0000-0000-000096220000}"/>
    <cellStyle name="Normal 43 2 3 2" xfId="1416" xr:uid="{00000000-0005-0000-0000-000097220000}"/>
    <cellStyle name="Normal 43 2 3 2 2" xfId="3321" xr:uid="{00000000-0005-0000-0000-000098220000}"/>
    <cellStyle name="Normal 43 2 3 2 2 2" xfId="11488" xr:uid="{00000000-0005-0000-0000-000099220000}"/>
    <cellStyle name="Normal 43 2 3 2 2_5h_Finance" xfId="6003" xr:uid="{00000000-0005-0000-0000-00009A220000}"/>
    <cellStyle name="Normal 43 2 3 2 3" xfId="9584" xr:uid="{00000000-0005-0000-0000-00009B220000}"/>
    <cellStyle name="Normal 43 2 3 2 4" xfId="13610" xr:uid="{00000000-0005-0000-0000-00009C220000}"/>
    <cellStyle name="Normal 43 2 3 2 5" xfId="15449" xr:uid="{00000000-0005-0000-0000-00009D220000}"/>
    <cellStyle name="Normal 43 2 3 2 6" xfId="17200" xr:uid="{00000000-0005-0000-0000-00009E220000}"/>
    <cellStyle name="Normal 43 2 3 2 7" xfId="19104" xr:uid="{00000000-0005-0000-0000-00009F220000}"/>
    <cellStyle name="Normal 43 2 3 2_5h_Finance" xfId="6002" xr:uid="{00000000-0005-0000-0000-0000A0220000}"/>
    <cellStyle name="Normal 43 2 3 3" xfId="2505" xr:uid="{00000000-0005-0000-0000-0000A1220000}"/>
    <cellStyle name="Normal 43 2 3 3 2" xfId="10672" xr:uid="{00000000-0005-0000-0000-0000A2220000}"/>
    <cellStyle name="Normal 43 2 3 3_5h_Finance" xfId="6004" xr:uid="{00000000-0005-0000-0000-0000A3220000}"/>
    <cellStyle name="Normal 43 2 3 4" xfId="8768" xr:uid="{00000000-0005-0000-0000-0000A4220000}"/>
    <cellStyle name="Normal 43 2 3 5" xfId="12791" xr:uid="{00000000-0005-0000-0000-0000A5220000}"/>
    <cellStyle name="Normal 43 2 3 6" xfId="14629" xr:uid="{00000000-0005-0000-0000-0000A6220000}"/>
    <cellStyle name="Normal 43 2 3 7" xfId="16384" xr:uid="{00000000-0005-0000-0000-0000A7220000}"/>
    <cellStyle name="Normal 43 2 3 8" xfId="18288" xr:uid="{00000000-0005-0000-0000-0000A8220000}"/>
    <cellStyle name="Normal 43 2 3_5h_Finance" xfId="6001" xr:uid="{00000000-0005-0000-0000-0000A9220000}"/>
    <cellStyle name="Normal 43 2 4" xfId="866" xr:uid="{00000000-0005-0000-0000-0000AA220000}"/>
    <cellStyle name="Normal 43 2 4 2" xfId="1688" xr:uid="{00000000-0005-0000-0000-0000AB220000}"/>
    <cellStyle name="Normal 43 2 4 2 2" xfId="3593" xr:uid="{00000000-0005-0000-0000-0000AC220000}"/>
    <cellStyle name="Normal 43 2 4 2 2 2" xfId="11760" xr:uid="{00000000-0005-0000-0000-0000AD220000}"/>
    <cellStyle name="Normal 43 2 4 2 2_5h_Finance" xfId="6007" xr:uid="{00000000-0005-0000-0000-0000AE220000}"/>
    <cellStyle name="Normal 43 2 4 2 3" xfId="9856" xr:uid="{00000000-0005-0000-0000-0000AF220000}"/>
    <cellStyle name="Normal 43 2 4 2 4" xfId="13882" xr:uid="{00000000-0005-0000-0000-0000B0220000}"/>
    <cellStyle name="Normal 43 2 4 2 5" xfId="15721" xr:uid="{00000000-0005-0000-0000-0000B1220000}"/>
    <cellStyle name="Normal 43 2 4 2 6" xfId="17472" xr:uid="{00000000-0005-0000-0000-0000B2220000}"/>
    <cellStyle name="Normal 43 2 4 2 7" xfId="19376" xr:uid="{00000000-0005-0000-0000-0000B3220000}"/>
    <cellStyle name="Normal 43 2 4 2_5h_Finance" xfId="6006" xr:uid="{00000000-0005-0000-0000-0000B4220000}"/>
    <cellStyle name="Normal 43 2 4 3" xfId="2777" xr:uid="{00000000-0005-0000-0000-0000B5220000}"/>
    <cellStyle name="Normal 43 2 4 3 2" xfId="10944" xr:uid="{00000000-0005-0000-0000-0000B6220000}"/>
    <cellStyle name="Normal 43 2 4 3_5h_Finance" xfId="6008" xr:uid="{00000000-0005-0000-0000-0000B7220000}"/>
    <cellStyle name="Normal 43 2 4 4" xfId="9040" xr:uid="{00000000-0005-0000-0000-0000B8220000}"/>
    <cellStyle name="Normal 43 2 4 5" xfId="13063" xr:uid="{00000000-0005-0000-0000-0000B9220000}"/>
    <cellStyle name="Normal 43 2 4 6" xfId="14901" xr:uid="{00000000-0005-0000-0000-0000BA220000}"/>
    <cellStyle name="Normal 43 2 4 7" xfId="16656" xr:uid="{00000000-0005-0000-0000-0000BB220000}"/>
    <cellStyle name="Normal 43 2 4 8" xfId="18560" xr:uid="{00000000-0005-0000-0000-0000BC220000}"/>
    <cellStyle name="Normal 43 2 4_5h_Finance" xfId="6005" xr:uid="{00000000-0005-0000-0000-0000BD220000}"/>
    <cellStyle name="Normal 43 2 5" xfId="1138" xr:uid="{00000000-0005-0000-0000-0000BE220000}"/>
    <cellStyle name="Normal 43 2 5 2" xfId="3049" xr:uid="{00000000-0005-0000-0000-0000BF220000}"/>
    <cellStyle name="Normal 43 2 5 2 2" xfId="11216" xr:uid="{00000000-0005-0000-0000-0000C0220000}"/>
    <cellStyle name="Normal 43 2 5 2_5h_Finance" xfId="6010" xr:uid="{00000000-0005-0000-0000-0000C1220000}"/>
    <cellStyle name="Normal 43 2 5 3" xfId="9312" xr:uid="{00000000-0005-0000-0000-0000C2220000}"/>
    <cellStyle name="Normal 43 2 5 4" xfId="13335" xr:uid="{00000000-0005-0000-0000-0000C3220000}"/>
    <cellStyle name="Normal 43 2 5 5" xfId="15173" xr:uid="{00000000-0005-0000-0000-0000C4220000}"/>
    <cellStyle name="Normal 43 2 5 6" xfId="16928" xr:uid="{00000000-0005-0000-0000-0000C5220000}"/>
    <cellStyle name="Normal 43 2 5 7" xfId="18832" xr:uid="{00000000-0005-0000-0000-0000C6220000}"/>
    <cellStyle name="Normal 43 2 5_5h_Finance" xfId="6009" xr:uid="{00000000-0005-0000-0000-0000C7220000}"/>
    <cellStyle name="Normal 43 2 6" xfId="1961" xr:uid="{00000000-0005-0000-0000-0000C8220000}"/>
    <cellStyle name="Normal 43 2 6 2" xfId="3865" xr:uid="{00000000-0005-0000-0000-0000C9220000}"/>
    <cellStyle name="Normal 43 2 6 2 2" xfId="12032" xr:uid="{00000000-0005-0000-0000-0000CA220000}"/>
    <cellStyle name="Normal 43 2 6 2_5h_Finance" xfId="6012" xr:uid="{00000000-0005-0000-0000-0000CB220000}"/>
    <cellStyle name="Normal 43 2 6 3" xfId="10128" xr:uid="{00000000-0005-0000-0000-0000CC220000}"/>
    <cellStyle name="Normal 43 2 6 4" xfId="14154" xr:uid="{00000000-0005-0000-0000-0000CD220000}"/>
    <cellStyle name="Normal 43 2 6 5" xfId="15994" xr:uid="{00000000-0005-0000-0000-0000CE220000}"/>
    <cellStyle name="Normal 43 2 6 6" xfId="17744" xr:uid="{00000000-0005-0000-0000-0000CF220000}"/>
    <cellStyle name="Normal 43 2 6 7" xfId="19648" xr:uid="{00000000-0005-0000-0000-0000D0220000}"/>
    <cellStyle name="Normal 43 2 6_5h_Finance" xfId="6011" xr:uid="{00000000-0005-0000-0000-0000D1220000}"/>
    <cellStyle name="Normal 43 2 7" xfId="245" xr:uid="{00000000-0005-0000-0000-0000D2220000}"/>
    <cellStyle name="Normal 43 2 7 2" xfId="8496" xr:uid="{00000000-0005-0000-0000-0000D3220000}"/>
    <cellStyle name="Normal 43 2 7_5h_Finance" xfId="6013" xr:uid="{00000000-0005-0000-0000-0000D4220000}"/>
    <cellStyle name="Normal 43 2 8" xfId="2233" xr:uid="{00000000-0005-0000-0000-0000D5220000}"/>
    <cellStyle name="Normal 43 2 8 2" xfId="10400" xr:uid="{00000000-0005-0000-0000-0000D6220000}"/>
    <cellStyle name="Normal 43 2 8_5h_Finance" xfId="6014" xr:uid="{00000000-0005-0000-0000-0000D7220000}"/>
    <cellStyle name="Normal 43 2 9" xfId="4137" xr:uid="{00000000-0005-0000-0000-0000D8220000}"/>
    <cellStyle name="Normal 43 2 9 2" xfId="12304" xr:uid="{00000000-0005-0000-0000-0000D9220000}"/>
    <cellStyle name="Normal 43 2 9_5h_Finance" xfId="6015" xr:uid="{00000000-0005-0000-0000-0000DA220000}"/>
    <cellStyle name="Normal 43 2_5h_Finance" xfId="5986" xr:uid="{00000000-0005-0000-0000-0000DB220000}"/>
    <cellStyle name="Normal 43 3" xfId="313" xr:uid="{00000000-0005-0000-0000-0000DC220000}"/>
    <cellStyle name="Normal 43 3 10" xfId="16180" xr:uid="{00000000-0005-0000-0000-0000DD220000}"/>
    <cellStyle name="Normal 43 3 11" xfId="18084" xr:uid="{00000000-0005-0000-0000-0000DE220000}"/>
    <cellStyle name="Normal 43 3 2" xfId="662" xr:uid="{00000000-0005-0000-0000-0000DF220000}"/>
    <cellStyle name="Normal 43 3 2 2" xfId="1484" xr:uid="{00000000-0005-0000-0000-0000E0220000}"/>
    <cellStyle name="Normal 43 3 2 2 2" xfId="3389" xr:uid="{00000000-0005-0000-0000-0000E1220000}"/>
    <cellStyle name="Normal 43 3 2 2 2 2" xfId="11556" xr:uid="{00000000-0005-0000-0000-0000E2220000}"/>
    <cellStyle name="Normal 43 3 2 2 2_5h_Finance" xfId="6019" xr:uid="{00000000-0005-0000-0000-0000E3220000}"/>
    <cellStyle name="Normal 43 3 2 2 3" xfId="9652" xr:uid="{00000000-0005-0000-0000-0000E4220000}"/>
    <cellStyle name="Normal 43 3 2 2 4" xfId="13678" xr:uid="{00000000-0005-0000-0000-0000E5220000}"/>
    <cellStyle name="Normal 43 3 2 2 5" xfId="15517" xr:uid="{00000000-0005-0000-0000-0000E6220000}"/>
    <cellStyle name="Normal 43 3 2 2 6" xfId="17268" xr:uid="{00000000-0005-0000-0000-0000E7220000}"/>
    <cellStyle name="Normal 43 3 2 2 7" xfId="19172" xr:uid="{00000000-0005-0000-0000-0000E8220000}"/>
    <cellStyle name="Normal 43 3 2 2_5h_Finance" xfId="6018" xr:uid="{00000000-0005-0000-0000-0000E9220000}"/>
    <cellStyle name="Normal 43 3 2 3" xfId="2573" xr:uid="{00000000-0005-0000-0000-0000EA220000}"/>
    <cellStyle name="Normal 43 3 2 3 2" xfId="10740" xr:uid="{00000000-0005-0000-0000-0000EB220000}"/>
    <cellStyle name="Normal 43 3 2 3_5h_Finance" xfId="6020" xr:uid="{00000000-0005-0000-0000-0000EC220000}"/>
    <cellStyle name="Normal 43 3 2 4" xfId="8836" xr:uid="{00000000-0005-0000-0000-0000ED220000}"/>
    <cellStyle name="Normal 43 3 2 5" xfId="12859" xr:uid="{00000000-0005-0000-0000-0000EE220000}"/>
    <cellStyle name="Normal 43 3 2 6" xfId="14697" xr:uid="{00000000-0005-0000-0000-0000EF220000}"/>
    <cellStyle name="Normal 43 3 2 7" xfId="16452" xr:uid="{00000000-0005-0000-0000-0000F0220000}"/>
    <cellStyle name="Normal 43 3 2 8" xfId="18356" xr:uid="{00000000-0005-0000-0000-0000F1220000}"/>
    <cellStyle name="Normal 43 3 2_5h_Finance" xfId="6017" xr:uid="{00000000-0005-0000-0000-0000F2220000}"/>
    <cellStyle name="Normal 43 3 3" xfId="934" xr:uid="{00000000-0005-0000-0000-0000F3220000}"/>
    <cellStyle name="Normal 43 3 3 2" xfId="1756" xr:uid="{00000000-0005-0000-0000-0000F4220000}"/>
    <cellStyle name="Normal 43 3 3 2 2" xfId="3661" xr:uid="{00000000-0005-0000-0000-0000F5220000}"/>
    <cellStyle name="Normal 43 3 3 2 2 2" xfId="11828" xr:uid="{00000000-0005-0000-0000-0000F6220000}"/>
    <cellStyle name="Normal 43 3 3 2 2_5h_Finance" xfId="6023" xr:uid="{00000000-0005-0000-0000-0000F7220000}"/>
    <cellStyle name="Normal 43 3 3 2 3" xfId="9924" xr:uid="{00000000-0005-0000-0000-0000F8220000}"/>
    <cellStyle name="Normal 43 3 3 2 4" xfId="13950" xr:uid="{00000000-0005-0000-0000-0000F9220000}"/>
    <cellStyle name="Normal 43 3 3 2 5" xfId="15789" xr:uid="{00000000-0005-0000-0000-0000FA220000}"/>
    <cellStyle name="Normal 43 3 3 2 6" xfId="17540" xr:uid="{00000000-0005-0000-0000-0000FB220000}"/>
    <cellStyle name="Normal 43 3 3 2 7" xfId="19444" xr:uid="{00000000-0005-0000-0000-0000FC220000}"/>
    <cellStyle name="Normal 43 3 3 2_5h_Finance" xfId="6022" xr:uid="{00000000-0005-0000-0000-0000FD220000}"/>
    <cellStyle name="Normal 43 3 3 3" xfId="2845" xr:uid="{00000000-0005-0000-0000-0000FE220000}"/>
    <cellStyle name="Normal 43 3 3 3 2" xfId="11012" xr:uid="{00000000-0005-0000-0000-0000FF220000}"/>
    <cellStyle name="Normal 43 3 3 3_5h_Finance" xfId="6024" xr:uid="{00000000-0005-0000-0000-000000230000}"/>
    <cellStyle name="Normal 43 3 3 4" xfId="9108" xr:uid="{00000000-0005-0000-0000-000001230000}"/>
    <cellStyle name="Normal 43 3 3 5" xfId="13131" xr:uid="{00000000-0005-0000-0000-000002230000}"/>
    <cellStyle name="Normal 43 3 3 6" xfId="14969" xr:uid="{00000000-0005-0000-0000-000003230000}"/>
    <cellStyle name="Normal 43 3 3 7" xfId="16724" xr:uid="{00000000-0005-0000-0000-000004230000}"/>
    <cellStyle name="Normal 43 3 3 8" xfId="18628" xr:uid="{00000000-0005-0000-0000-000005230000}"/>
    <cellStyle name="Normal 43 3 3_5h_Finance" xfId="6021" xr:uid="{00000000-0005-0000-0000-000006230000}"/>
    <cellStyle name="Normal 43 3 4" xfId="1206" xr:uid="{00000000-0005-0000-0000-000007230000}"/>
    <cellStyle name="Normal 43 3 4 2" xfId="3117" xr:uid="{00000000-0005-0000-0000-000008230000}"/>
    <cellStyle name="Normal 43 3 4 2 2" xfId="11284" xr:uid="{00000000-0005-0000-0000-000009230000}"/>
    <cellStyle name="Normal 43 3 4 2_5h_Finance" xfId="6026" xr:uid="{00000000-0005-0000-0000-00000A230000}"/>
    <cellStyle name="Normal 43 3 4 3" xfId="9380" xr:uid="{00000000-0005-0000-0000-00000B230000}"/>
    <cellStyle name="Normal 43 3 4 4" xfId="13403" xr:uid="{00000000-0005-0000-0000-00000C230000}"/>
    <cellStyle name="Normal 43 3 4 5" xfId="15241" xr:uid="{00000000-0005-0000-0000-00000D230000}"/>
    <cellStyle name="Normal 43 3 4 6" xfId="16996" xr:uid="{00000000-0005-0000-0000-00000E230000}"/>
    <cellStyle name="Normal 43 3 4 7" xfId="18900" xr:uid="{00000000-0005-0000-0000-00000F230000}"/>
    <cellStyle name="Normal 43 3 4_5h_Finance" xfId="6025" xr:uid="{00000000-0005-0000-0000-000010230000}"/>
    <cellStyle name="Normal 43 3 5" xfId="2029" xr:uid="{00000000-0005-0000-0000-000011230000}"/>
    <cellStyle name="Normal 43 3 5 2" xfId="3933" xr:uid="{00000000-0005-0000-0000-000012230000}"/>
    <cellStyle name="Normal 43 3 5 2 2" xfId="12100" xr:uid="{00000000-0005-0000-0000-000013230000}"/>
    <cellStyle name="Normal 43 3 5 2_5h_Finance" xfId="6028" xr:uid="{00000000-0005-0000-0000-000014230000}"/>
    <cellStyle name="Normal 43 3 5 3" xfId="10196" xr:uid="{00000000-0005-0000-0000-000015230000}"/>
    <cellStyle name="Normal 43 3 5 4" xfId="14222" xr:uid="{00000000-0005-0000-0000-000016230000}"/>
    <cellStyle name="Normal 43 3 5 5" xfId="16062" xr:uid="{00000000-0005-0000-0000-000017230000}"/>
    <cellStyle name="Normal 43 3 5 6" xfId="17812" xr:uid="{00000000-0005-0000-0000-000018230000}"/>
    <cellStyle name="Normal 43 3 5 7" xfId="19716" xr:uid="{00000000-0005-0000-0000-000019230000}"/>
    <cellStyle name="Normal 43 3 5_5h_Finance" xfId="6027" xr:uid="{00000000-0005-0000-0000-00001A230000}"/>
    <cellStyle name="Normal 43 3 6" xfId="2301" xr:uid="{00000000-0005-0000-0000-00001B230000}"/>
    <cellStyle name="Normal 43 3 6 2" xfId="10468" xr:uid="{00000000-0005-0000-0000-00001C230000}"/>
    <cellStyle name="Normal 43 3 6_5h_Finance" xfId="6029" xr:uid="{00000000-0005-0000-0000-00001D230000}"/>
    <cellStyle name="Normal 43 3 7" xfId="8564" xr:uid="{00000000-0005-0000-0000-00001E230000}"/>
    <cellStyle name="Normal 43 3 8" xfId="12521" xr:uid="{00000000-0005-0000-0000-00001F230000}"/>
    <cellStyle name="Normal 43 3 9" xfId="14407" xr:uid="{00000000-0005-0000-0000-000020230000}"/>
    <cellStyle name="Normal 43 3_5h_Finance" xfId="6016" xr:uid="{00000000-0005-0000-0000-000021230000}"/>
    <cellStyle name="Normal 43 4" xfId="526" xr:uid="{00000000-0005-0000-0000-000022230000}"/>
    <cellStyle name="Normal 43 4 2" xfId="1348" xr:uid="{00000000-0005-0000-0000-000023230000}"/>
    <cellStyle name="Normal 43 4 2 2" xfId="3253" xr:uid="{00000000-0005-0000-0000-000024230000}"/>
    <cellStyle name="Normal 43 4 2 2 2" xfId="11420" xr:uid="{00000000-0005-0000-0000-000025230000}"/>
    <cellStyle name="Normal 43 4 2 2_5h_Finance" xfId="6032" xr:uid="{00000000-0005-0000-0000-000026230000}"/>
    <cellStyle name="Normal 43 4 2 3" xfId="9516" xr:uid="{00000000-0005-0000-0000-000027230000}"/>
    <cellStyle name="Normal 43 4 2 4" xfId="13542" xr:uid="{00000000-0005-0000-0000-000028230000}"/>
    <cellStyle name="Normal 43 4 2 5" xfId="15381" xr:uid="{00000000-0005-0000-0000-000029230000}"/>
    <cellStyle name="Normal 43 4 2 6" xfId="17132" xr:uid="{00000000-0005-0000-0000-00002A230000}"/>
    <cellStyle name="Normal 43 4 2 7" xfId="19036" xr:uid="{00000000-0005-0000-0000-00002B230000}"/>
    <cellStyle name="Normal 43 4 2_5h_Finance" xfId="6031" xr:uid="{00000000-0005-0000-0000-00002C230000}"/>
    <cellStyle name="Normal 43 4 3" xfId="2437" xr:uid="{00000000-0005-0000-0000-00002D230000}"/>
    <cellStyle name="Normal 43 4 3 2" xfId="10604" xr:uid="{00000000-0005-0000-0000-00002E230000}"/>
    <cellStyle name="Normal 43 4 3_5h_Finance" xfId="6033" xr:uid="{00000000-0005-0000-0000-00002F230000}"/>
    <cellStyle name="Normal 43 4 4" xfId="8700" xr:uid="{00000000-0005-0000-0000-000030230000}"/>
    <cellStyle name="Normal 43 4 5" xfId="12723" xr:uid="{00000000-0005-0000-0000-000031230000}"/>
    <cellStyle name="Normal 43 4 6" xfId="14561" xr:uid="{00000000-0005-0000-0000-000032230000}"/>
    <cellStyle name="Normal 43 4 7" xfId="16316" xr:uid="{00000000-0005-0000-0000-000033230000}"/>
    <cellStyle name="Normal 43 4 8" xfId="18220" xr:uid="{00000000-0005-0000-0000-000034230000}"/>
    <cellStyle name="Normal 43 4_5h_Finance" xfId="6030" xr:uid="{00000000-0005-0000-0000-000035230000}"/>
    <cellStyle name="Normal 43 5" xfId="798" xr:uid="{00000000-0005-0000-0000-000036230000}"/>
    <cellStyle name="Normal 43 5 2" xfId="1620" xr:uid="{00000000-0005-0000-0000-000037230000}"/>
    <cellStyle name="Normal 43 5 2 2" xfId="3525" xr:uid="{00000000-0005-0000-0000-000038230000}"/>
    <cellStyle name="Normal 43 5 2 2 2" xfId="11692" xr:uid="{00000000-0005-0000-0000-000039230000}"/>
    <cellStyle name="Normal 43 5 2 2_5h_Finance" xfId="6036" xr:uid="{00000000-0005-0000-0000-00003A230000}"/>
    <cellStyle name="Normal 43 5 2 3" xfId="9788" xr:uid="{00000000-0005-0000-0000-00003B230000}"/>
    <cellStyle name="Normal 43 5 2 4" xfId="13814" xr:uid="{00000000-0005-0000-0000-00003C230000}"/>
    <cellStyle name="Normal 43 5 2 5" xfId="15653" xr:uid="{00000000-0005-0000-0000-00003D230000}"/>
    <cellStyle name="Normal 43 5 2 6" xfId="17404" xr:uid="{00000000-0005-0000-0000-00003E230000}"/>
    <cellStyle name="Normal 43 5 2 7" xfId="19308" xr:uid="{00000000-0005-0000-0000-00003F230000}"/>
    <cellStyle name="Normal 43 5 2_5h_Finance" xfId="6035" xr:uid="{00000000-0005-0000-0000-000040230000}"/>
    <cellStyle name="Normal 43 5 3" xfId="2709" xr:uid="{00000000-0005-0000-0000-000041230000}"/>
    <cellStyle name="Normal 43 5 3 2" xfId="10876" xr:uid="{00000000-0005-0000-0000-000042230000}"/>
    <cellStyle name="Normal 43 5 3_5h_Finance" xfId="6037" xr:uid="{00000000-0005-0000-0000-000043230000}"/>
    <cellStyle name="Normal 43 5 4" xfId="8972" xr:uid="{00000000-0005-0000-0000-000044230000}"/>
    <cellStyle name="Normal 43 5 5" xfId="12995" xr:uid="{00000000-0005-0000-0000-000045230000}"/>
    <cellStyle name="Normal 43 5 6" xfId="14833" xr:uid="{00000000-0005-0000-0000-000046230000}"/>
    <cellStyle name="Normal 43 5 7" xfId="16588" xr:uid="{00000000-0005-0000-0000-000047230000}"/>
    <cellStyle name="Normal 43 5 8" xfId="18492" xr:uid="{00000000-0005-0000-0000-000048230000}"/>
    <cellStyle name="Normal 43 5_5h_Finance" xfId="6034" xr:uid="{00000000-0005-0000-0000-000049230000}"/>
    <cellStyle name="Normal 43 6" xfId="1070" xr:uid="{00000000-0005-0000-0000-00004A230000}"/>
    <cellStyle name="Normal 43 6 2" xfId="2981" xr:uid="{00000000-0005-0000-0000-00004B230000}"/>
    <cellStyle name="Normal 43 6 2 2" xfId="11148" xr:uid="{00000000-0005-0000-0000-00004C230000}"/>
    <cellStyle name="Normal 43 6 2_5h_Finance" xfId="6039" xr:uid="{00000000-0005-0000-0000-00004D230000}"/>
    <cellStyle name="Normal 43 6 3" xfId="9244" xr:uid="{00000000-0005-0000-0000-00004E230000}"/>
    <cellStyle name="Normal 43 6 4" xfId="13267" xr:uid="{00000000-0005-0000-0000-00004F230000}"/>
    <cellStyle name="Normal 43 6 5" xfId="15105" xr:uid="{00000000-0005-0000-0000-000050230000}"/>
    <cellStyle name="Normal 43 6 6" xfId="16860" xr:uid="{00000000-0005-0000-0000-000051230000}"/>
    <cellStyle name="Normal 43 6 7" xfId="18764" xr:uid="{00000000-0005-0000-0000-000052230000}"/>
    <cellStyle name="Normal 43 6_5h_Finance" xfId="6038" xr:uid="{00000000-0005-0000-0000-000053230000}"/>
    <cellStyle name="Normal 43 7" xfId="1893" xr:uid="{00000000-0005-0000-0000-000054230000}"/>
    <cellStyle name="Normal 43 7 2" xfId="3797" xr:uid="{00000000-0005-0000-0000-000055230000}"/>
    <cellStyle name="Normal 43 7 2 2" xfId="11964" xr:uid="{00000000-0005-0000-0000-000056230000}"/>
    <cellStyle name="Normal 43 7 2_5h_Finance" xfId="6041" xr:uid="{00000000-0005-0000-0000-000057230000}"/>
    <cellStyle name="Normal 43 7 3" xfId="10060" xr:uid="{00000000-0005-0000-0000-000058230000}"/>
    <cellStyle name="Normal 43 7 4" xfId="14086" xr:uid="{00000000-0005-0000-0000-000059230000}"/>
    <cellStyle name="Normal 43 7 5" xfId="15926" xr:uid="{00000000-0005-0000-0000-00005A230000}"/>
    <cellStyle name="Normal 43 7 6" xfId="17676" xr:uid="{00000000-0005-0000-0000-00005B230000}"/>
    <cellStyle name="Normal 43 7 7" xfId="19580" xr:uid="{00000000-0005-0000-0000-00005C230000}"/>
    <cellStyle name="Normal 43 7_5h_Finance" xfId="6040" xr:uid="{00000000-0005-0000-0000-00005D230000}"/>
    <cellStyle name="Normal 43 8" xfId="177" xr:uid="{00000000-0005-0000-0000-00005E230000}"/>
    <cellStyle name="Normal 43 8 2" xfId="8428" xr:uid="{00000000-0005-0000-0000-00005F230000}"/>
    <cellStyle name="Normal 43 8_5h_Finance" xfId="6042" xr:uid="{00000000-0005-0000-0000-000060230000}"/>
    <cellStyle name="Normal 43 9" xfId="2165" xr:uid="{00000000-0005-0000-0000-000061230000}"/>
    <cellStyle name="Normal 43 9 2" xfId="10332" xr:uid="{00000000-0005-0000-0000-000062230000}"/>
    <cellStyle name="Normal 43 9_5h_Finance" xfId="6043" xr:uid="{00000000-0005-0000-0000-000063230000}"/>
    <cellStyle name="Normal 43_5h_Finance" xfId="5984" xr:uid="{00000000-0005-0000-0000-000064230000}"/>
    <cellStyle name="Normal 44" xfId="53" xr:uid="{00000000-0005-0000-0000-000065230000}"/>
    <cellStyle name="Normal 44 10" xfId="4084" xr:uid="{00000000-0005-0000-0000-000066230000}"/>
    <cellStyle name="Normal 44 10 2" xfId="12251" xr:uid="{00000000-0005-0000-0000-000067230000}"/>
    <cellStyle name="Normal 44 10_5h_Finance" xfId="6045" xr:uid="{00000000-0005-0000-0000-000068230000}"/>
    <cellStyle name="Normal 44 11" xfId="8307" xr:uid="{00000000-0005-0000-0000-000069230000}"/>
    <cellStyle name="Normal 44 12" xfId="12399" xr:uid="{00000000-0005-0000-0000-00006A230000}"/>
    <cellStyle name="Normal 44 13" xfId="12683" xr:uid="{00000000-0005-0000-0000-00006B230000}"/>
    <cellStyle name="Normal 44 14" xfId="14366" xr:uid="{00000000-0005-0000-0000-00006C230000}"/>
    <cellStyle name="Normal 44 15" xfId="17963" xr:uid="{00000000-0005-0000-0000-00006D230000}"/>
    <cellStyle name="Normal 44 2" xfId="122" xr:uid="{00000000-0005-0000-0000-00006E230000}"/>
    <cellStyle name="Normal 44 2 10" xfId="8375" xr:uid="{00000000-0005-0000-0000-00006F230000}"/>
    <cellStyle name="Normal 44 2 11" xfId="12467" xr:uid="{00000000-0005-0000-0000-000070230000}"/>
    <cellStyle name="Normal 44 2 12" xfId="18031" xr:uid="{00000000-0005-0000-0000-000071230000}"/>
    <cellStyle name="Normal 44 2 2" xfId="396" xr:uid="{00000000-0005-0000-0000-000072230000}"/>
    <cellStyle name="Normal 44 2 2 10" xfId="16263" xr:uid="{00000000-0005-0000-0000-000073230000}"/>
    <cellStyle name="Normal 44 2 2 11" xfId="18167" xr:uid="{00000000-0005-0000-0000-000074230000}"/>
    <cellStyle name="Normal 44 2 2 2" xfId="745" xr:uid="{00000000-0005-0000-0000-000075230000}"/>
    <cellStyle name="Normal 44 2 2 2 2" xfId="1567" xr:uid="{00000000-0005-0000-0000-000076230000}"/>
    <cellStyle name="Normal 44 2 2 2 2 2" xfId="3472" xr:uid="{00000000-0005-0000-0000-000077230000}"/>
    <cellStyle name="Normal 44 2 2 2 2 2 2" xfId="11639" xr:uid="{00000000-0005-0000-0000-000078230000}"/>
    <cellStyle name="Normal 44 2 2 2 2 2_5h_Finance" xfId="6050" xr:uid="{00000000-0005-0000-0000-000079230000}"/>
    <cellStyle name="Normal 44 2 2 2 2 3" xfId="9735" xr:uid="{00000000-0005-0000-0000-00007A230000}"/>
    <cellStyle name="Normal 44 2 2 2 2 4" xfId="13761" xr:uid="{00000000-0005-0000-0000-00007B230000}"/>
    <cellStyle name="Normal 44 2 2 2 2 5" xfId="15600" xr:uid="{00000000-0005-0000-0000-00007C230000}"/>
    <cellStyle name="Normal 44 2 2 2 2 6" xfId="17351" xr:uid="{00000000-0005-0000-0000-00007D230000}"/>
    <cellStyle name="Normal 44 2 2 2 2 7" xfId="19255" xr:uid="{00000000-0005-0000-0000-00007E230000}"/>
    <cellStyle name="Normal 44 2 2 2 2_5h_Finance" xfId="6049" xr:uid="{00000000-0005-0000-0000-00007F230000}"/>
    <cellStyle name="Normal 44 2 2 2 3" xfId="2656" xr:uid="{00000000-0005-0000-0000-000080230000}"/>
    <cellStyle name="Normal 44 2 2 2 3 2" xfId="10823" xr:uid="{00000000-0005-0000-0000-000081230000}"/>
    <cellStyle name="Normal 44 2 2 2 3_5h_Finance" xfId="6051" xr:uid="{00000000-0005-0000-0000-000082230000}"/>
    <cellStyle name="Normal 44 2 2 2 4" xfId="8919" xr:uid="{00000000-0005-0000-0000-000083230000}"/>
    <cellStyle name="Normal 44 2 2 2 5" xfId="12942" xr:uid="{00000000-0005-0000-0000-000084230000}"/>
    <cellStyle name="Normal 44 2 2 2 6" xfId="14780" xr:uid="{00000000-0005-0000-0000-000085230000}"/>
    <cellStyle name="Normal 44 2 2 2 7" xfId="16535" xr:uid="{00000000-0005-0000-0000-000086230000}"/>
    <cellStyle name="Normal 44 2 2 2 8" xfId="18439" xr:uid="{00000000-0005-0000-0000-000087230000}"/>
    <cellStyle name="Normal 44 2 2 2_5h_Finance" xfId="6048" xr:uid="{00000000-0005-0000-0000-000088230000}"/>
    <cellStyle name="Normal 44 2 2 3" xfId="1017" xr:uid="{00000000-0005-0000-0000-000089230000}"/>
    <cellStyle name="Normal 44 2 2 3 2" xfId="1839" xr:uid="{00000000-0005-0000-0000-00008A230000}"/>
    <cellStyle name="Normal 44 2 2 3 2 2" xfId="3744" xr:uid="{00000000-0005-0000-0000-00008B230000}"/>
    <cellStyle name="Normal 44 2 2 3 2 2 2" xfId="11911" xr:uid="{00000000-0005-0000-0000-00008C230000}"/>
    <cellStyle name="Normal 44 2 2 3 2 2_5h_Finance" xfId="6054" xr:uid="{00000000-0005-0000-0000-00008D230000}"/>
    <cellStyle name="Normal 44 2 2 3 2 3" xfId="10007" xr:uid="{00000000-0005-0000-0000-00008E230000}"/>
    <cellStyle name="Normal 44 2 2 3 2 4" xfId="14033" xr:uid="{00000000-0005-0000-0000-00008F230000}"/>
    <cellStyle name="Normal 44 2 2 3 2 5" xfId="15872" xr:uid="{00000000-0005-0000-0000-000090230000}"/>
    <cellStyle name="Normal 44 2 2 3 2 6" xfId="17623" xr:uid="{00000000-0005-0000-0000-000091230000}"/>
    <cellStyle name="Normal 44 2 2 3 2 7" xfId="19527" xr:uid="{00000000-0005-0000-0000-000092230000}"/>
    <cellStyle name="Normal 44 2 2 3 2_5h_Finance" xfId="6053" xr:uid="{00000000-0005-0000-0000-000093230000}"/>
    <cellStyle name="Normal 44 2 2 3 3" xfId="2928" xr:uid="{00000000-0005-0000-0000-000094230000}"/>
    <cellStyle name="Normal 44 2 2 3 3 2" xfId="11095" xr:uid="{00000000-0005-0000-0000-000095230000}"/>
    <cellStyle name="Normal 44 2 2 3 3_5h_Finance" xfId="6055" xr:uid="{00000000-0005-0000-0000-000096230000}"/>
    <cellStyle name="Normal 44 2 2 3 4" xfId="9191" xr:uid="{00000000-0005-0000-0000-000097230000}"/>
    <cellStyle name="Normal 44 2 2 3 5" xfId="13214" xr:uid="{00000000-0005-0000-0000-000098230000}"/>
    <cellStyle name="Normal 44 2 2 3 6" xfId="15052" xr:uid="{00000000-0005-0000-0000-000099230000}"/>
    <cellStyle name="Normal 44 2 2 3 7" xfId="16807" xr:uid="{00000000-0005-0000-0000-00009A230000}"/>
    <cellStyle name="Normal 44 2 2 3 8" xfId="18711" xr:uid="{00000000-0005-0000-0000-00009B230000}"/>
    <cellStyle name="Normal 44 2 2 3_5h_Finance" xfId="6052" xr:uid="{00000000-0005-0000-0000-00009C230000}"/>
    <cellStyle name="Normal 44 2 2 4" xfId="1289" xr:uid="{00000000-0005-0000-0000-00009D230000}"/>
    <cellStyle name="Normal 44 2 2 4 2" xfId="3200" xr:uid="{00000000-0005-0000-0000-00009E230000}"/>
    <cellStyle name="Normal 44 2 2 4 2 2" xfId="11367" xr:uid="{00000000-0005-0000-0000-00009F230000}"/>
    <cellStyle name="Normal 44 2 2 4 2_5h_Finance" xfId="6057" xr:uid="{00000000-0005-0000-0000-0000A0230000}"/>
    <cellStyle name="Normal 44 2 2 4 3" xfId="9463" xr:uid="{00000000-0005-0000-0000-0000A1230000}"/>
    <cellStyle name="Normal 44 2 2 4 4" xfId="13486" xr:uid="{00000000-0005-0000-0000-0000A2230000}"/>
    <cellStyle name="Normal 44 2 2 4 5" xfId="15324" xr:uid="{00000000-0005-0000-0000-0000A3230000}"/>
    <cellStyle name="Normal 44 2 2 4 6" xfId="17079" xr:uid="{00000000-0005-0000-0000-0000A4230000}"/>
    <cellStyle name="Normal 44 2 2 4 7" xfId="18983" xr:uid="{00000000-0005-0000-0000-0000A5230000}"/>
    <cellStyle name="Normal 44 2 2 4_5h_Finance" xfId="6056" xr:uid="{00000000-0005-0000-0000-0000A6230000}"/>
    <cellStyle name="Normal 44 2 2 5" xfId="2112" xr:uid="{00000000-0005-0000-0000-0000A7230000}"/>
    <cellStyle name="Normal 44 2 2 5 2" xfId="4016" xr:uid="{00000000-0005-0000-0000-0000A8230000}"/>
    <cellStyle name="Normal 44 2 2 5 2 2" xfId="12183" xr:uid="{00000000-0005-0000-0000-0000A9230000}"/>
    <cellStyle name="Normal 44 2 2 5 2_5h_Finance" xfId="6059" xr:uid="{00000000-0005-0000-0000-0000AA230000}"/>
    <cellStyle name="Normal 44 2 2 5 3" xfId="10279" xr:uid="{00000000-0005-0000-0000-0000AB230000}"/>
    <cellStyle name="Normal 44 2 2 5 4" xfId="14305" xr:uid="{00000000-0005-0000-0000-0000AC230000}"/>
    <cellStyle name="Normal 44 2 2 5 5" xfId="16145" xr:uid="{00000000-0005-0000-0000-0000AD230000}"/>
    <cellStyle name="Normal 44 2 2 5 6" xfId="17895" xr:uid="{00000000-0005-0000-0000-0000AE230000}"/>
    <cellStyle name="Normal 44 2 2 5 7" xfId="19799" xr:uid="{00000000-0005-0000-0000-0000AF230000}"/>
    <cellStyle name="Normal 44 2 2 5_5h_Finance" xfId="6058" xr:uid="{00000000-0005-0000-0000-0000B0230000}"/>
    <cellStyle name="Normal 44 2 2 6" xfId="2384" xr:uid="{00000000-0005-0000-0000-0000B1230000}"/>
    <cellStyle name="Normal 44 2 2 6 2" xfId="10551" xr:uid="{00000000-0005-0000-0000-0000B2230000}"/>
    <cellStyle name="Normal 44 2 2 6_5h_Finance" xfId="6060" xr:uid="{00000000-0005-0000-0000-0000B3230000}"/>
    <cellStyle name="Normal 44 2 2 7" xfId="8647" xr:uid="{00000000-0005-0000-0000-0000B4230000}"/>
    <cellStyle name="Normal 44 2 2 8" xfId="12604" xr:uid="{00000000-0005-0000-0000-0000B5230000}"/>
    <cellStyle name="Normal 44 2 2 9" xfId="14490" xr:uid="{00000000-0005-0000-0000-0000B6230000}"/>
    <cellStyle name="Normal 44 2 2_5h_Finance" xfId="6047" xr:uid="{00000000-0005-0000-0000-0000B7230000}"/>
    <cellStyle name="Normal 44 2 3" xfId="609" xr:uid="{00000000-0005-0000-0000-0000B8230000}"/>
    <cellStyle name="Normal 44 2 3 2" xfId="1431" xr:uid="{00000000-0005-0000-0000-0000B9230000}"/>
    <cellStyle name="Normal 44 2 3 2 2" xfId="3336" xr:uid="{00000000-0005-0000-0000-0000BA230000}"/>
    <cellStyle name="Normal 44 2 3 2 2 2" xfId="11503" xr:uid="{00000000-0005-0000-0000-0000BB230000}"/>
    <cellStyle name="Normal 44 2 3 2 2_5h_Finance" xfId="6063" xr:uid="{00000000-0005-0000-0000-0000BC230000}"/>
    <cellStyle name="Normal 44 2 3 2 3" xfId="9599" xr:uid="{00000000-0005-0000-0000-0000BD230000}"/>
    <cellStyle name="Normal 44 2 3 2 4" xfId="13625" xr:uid="{00000000-0005-0000-0000-0000BE230000}"/>
    <cellStyle name="Normal 44 2 3 2 5" xfId="15464" xr:uid="{00000000-0005-0000-0000-0000BF230000}"/>
    <cellStyle name="Normal 44 2 3 2 6" xfId="17215" xr:uid="{00000000-0005-0000-0000-0000C0230000}"/>
    <cellStyle name="Normal 44 2 3 2 7" xfId="19119" xr:uid="{00000000-0005-0000-0000-0000C1230000}"/>
    <cellStyle name="Normal 44 2 3 2_5h_Finance" xfId="6062" xr:uid="{00000000-0005-0000-0000-0000C2230000}"/>
    <cellStyle name="Normal 44 2 3 3" xfId="2520" xr:uid="{00000000-0005-0000-0000-0000C3230000}"/>
    <cellStyle name="Normal 44 2 3 3 2" xfId="10687" xr:uid="{00000000-0005-0000-0000-0000C4230000}"/>
    <cellStyle name="Normal 44 2 3 3_5h_Finance" xfId="6064" xr:uid="{00000000-0005-0000-0000-0000C5230000}"/>
    <cellStyle name="Normal 44 2 3 4" xfId="8783" xr:uid="{00000000-0005-0000-0000-0000C6230000}"/>
    <cellStyle name="Normal 44 2 3 5" xfId="12806" xr:uid="{00000000-0005-0000-0000-0000C7230000}"/>
    <cellStyle name="Normal 44 2 3 6" xfId="14644" xr:uid="{00000000-0005-0000-0000-0000C8230000}"/>
    <cellStyle name="Normal 44 2 3 7" xfId="16399" xr:uid="{00000000-0005-0000-0000-0000C9230000}"/>
    <cellStyle name="Normal 44 2 3 8" xfId="18303" xr:uid="{00000000-0005-0000-0000-0000CA230000}"/>
    <cellStyle name="Normal 44 2 3_5h_Finance" xfId="6061" xr:uid="{00000000-0005-0000-0000-0000CB230000}"/>
    <cellStyle name="Normal 44 2 4" xfId="881" xr:uid="{00000000-0005-0000-0000-0000CC230000}"/>
    <cellStyle name="Normal 44 2 4 2" xfId="1703" xr:uid="{00000000-0005-0000-0000-0000CD230000}"/>
    <cellStyle name="Normal 44 2 4 2 2" xfId="3608" xr:uid="{00000000-0005-0000-0000-0000CE230000}"/>
    <cellStyle name="Normal 44 2 4 2 2 2" xfId="11775" xr:uid="{00000000-0005-0000-0000-0000CF230000}"/>
    <cellStyle name="Normal 44 2 4 2 2_5h_Finance" xfId="6067" xr:uid="{00000000-0005-0000-0000-0000D0230000}"/>
    <cellStyle name="Normal 44 2 4 2 3" xfId="9871" xr:uid="{00000000-0005-0000-0000-0000D1230000}"/>
    <cellStyle name="Normal 44 2 4 2 4" xfId="13897" xr:uid="{00000000-0005-0000-0000-0000D2230000}"/>
    <cellStyle name="Normal 44 2 4 2 5" xfId="15736" xr:uid="{00000000-0005-0000-0000-0000D3230000}"/>
    <cellStyle name="Normal 44 2 4 2 6" xfId="17487" xr:uid="{00000000-0005-0000-0000-0000D4230000}"/>
    <cellStyle name="Normal 44 2 4 2 7" xfId="19391" xr:uid="{00000000-0005-0000-0000-0000D5230000}"/>
    <cellStyle name="Normal 44 2 4 2_5h_Finance" xfId="6066" xr:uid="{00000000-0005-0000-0000-0000D6230000}"/>
    <cellStyle name="Normal 44 2 4 3" xfId="2792" xr:uid="{00000000-0005-0000-0000-0000D7230000}"/>
    <cellStyle name="Normal 44 2 4 3 2" xfId="10959" xr:uid="{00000000-0005-0000-0000-0000D8230000}"/>
    <cellStyle name="Normal 44 2 4 3_5h_Finance" xfId="6068" xr:uid="{00000000-0005-0000-0000-0000D9230000}"/>
    <cellStyle name="Normal 44 2 4 4" xfId="9055" xr:uid="{00000000-0005-0000-0000-0000DA230000}"/>
    <cellStyle name="Normal 44 2 4 5" xfId="13078" xr:uid="{00000000-0005-0000-0000-0000DB230000}"/>
    <cellStyle name="Normal 44 2 4 6" xfId="14916" xr:uid="{00000000-0005-0000-0000-0000DC230000}"/>
    <cellStyle name="Normal 44 2 4 7" xfId="16671" xr:uid="{00000000-0005-0000-0000-0000DD230000}"/>
    <cellStyle name="Normal 44 2 4 8" xfId="18575" xr:uid="{00000000-0005-0000-0000-0000DE230000}"/>
    <cellStyle name="Normal 44 2 4_5h_Finance" xfId="6065" xr:uid="{00000000-0005-0000-0000-0000DF230000}"/>
    <cellStyle name="Normal 44 2 5" xfId="1153" xr:uid="{00000000-0005-0000-0000-0000E0230000}"/>
    <cellStyle name="Normal 44 2 5 2" xfId="3064" xr:uid="{00000000-0005-0000-0000-0000E1230000}"/>
    <cellStyle name="Normal 44 2 5 2 2" xfId="11231" xr:uid="{00000000-0005-0000-0000-0000E2230000}"/>
    <cellStyle name="Normal 44 2 5 2_5h_Finance" xfId="6070" xr:uid="{00000000-0005-0000-0000-0000E3230000}"/>
    <cellStyle name="Normal 44 2 5 3" xfId="9327" xr:uid="{00000000-0005-0000-0000-0000E4230000}"/>
    <cellStyle name="Normal 44 2 5 4" xfId="13350" xr:uid="{00000000-0005-0000-0000-0000E5230000}"/>
    <cellStyle name="Normal 44 2 5 5" xfId="15188" xr:uid="{00000000-0005-0000-0000-0000E6230000}"/>
    <cellStyle name="Normal 44 2 5 6" xfId="16943" xr:uid="{00000000-0005-0000-0000-0000E7230000}"/>
    <cellStyle name="Normal 44 2 5 7" xfId="18847" xr:uid="{00000000-0005-0000-0000-0000E8230000}"/>
    <cellStyle name="Normal 44 2 5_5h_Finance" xfId="6069" xr:uid="{00000000-0005-0000-0000-0000E9230000}"/>
    <cellStyle name="Normal 44 2 6" xfId="1976" xr:uid="{00000000-0005-0000-0000-0000EA230000}"/>
    <cellStyle name="Normal 44 2 6 2" xfId="3880" xr:uid="{00000000-0005-0000-0000-0000EB230000}"/>
    <cellStyle name="Normal 44 2 6 2 2" xfId="12047" xr:uid="{00000000-0005-0000-0000-0000EC230000}"/>
    <cellStyle name="Normal 44 2 6 2_5h_Finance" xfId="6072" xr:uid="{00000000-0005-0000-0000-0000ED230000}"/>
    <cellStyle name="Normal 44 2 6 3" xfId="10143" xr:uid="{00000000-0005-0000-0000-0000EE230000}"/>
    <cellStyle name="Normal 44 2 6 4" xfId="14169" xr:uid="{00000000-0005-0000-0000-0000EF230000}"/>
    <cellStyle name="Normal 44 2 6 5" xfId="16009" xr:uid="{00000000-0005-0000-0000-0000F0230000}"/>
    <cellStyle name="Normal 44 2 6 6" xfId="17759" xr:uid="{00000000-0005-0000-0000-0000F1230000}"/>
    <cellStyle name="Normal 44 2 6 7" xfId="19663" xr:uid="{00000000-0005-0000-0000-0000F2230000}"/>
    <cellStyle name="Normal 44 2 6_5h_Finance" xfId="6071" xr:uid="{00000000-0005-0000-0000-0000F3230000}"/>
    <cellStyle name="Normal 44 2 7" xfId="260" xr:uid="{00000000-0005-0000-0000-0000F4230000}"/>
    <cellStyle name="Normal 44 2 7 2" xfId="8511" xr:uid="{00000000-0005-0000-0000-0000F5230000}"/>
    <cellStyle name="Normal 44 2 7_5h_Finance" xfId="6073" xr:uid="{00000000-0005-0000-0000-0000F6230000}"/>
    <cellStyle name="Normal 44 2 8" xfId="2248" xr:uid="{00000000-0005-0000-0000-0000F7230000}"/>
    <cellStyle name="Normal 44 2 8 2" xfId="10415" xr:uid="{00000000-0005-0000-0000-0000F8230000}"/>
    <cellStyle name="Normal 44 2 8_5h_Finance" xfId="6074" xr:uid="{00000000-0005-0000-0000-0000F9230000}"/>
    <cellStyle name="Normal 44 2 9" xfId="4152" xr:uid="{00000000-0005-0000-0000-0000FA230000}"/>
    <cellStyle name="Normal 44 2 9 2" xfId="12319" xr:uid="{00000000-0005-0000-0000-0000FB230000}"/>
    <cellStyle name="Normal 44 2 9_5h_Finance" xfId="6075" xr:uid="{00000000-0005-0000-0000-0000FC230000}"/>
    <cellStyle name="Normal 44 2_5h_Finance" xfId="6046" xr:uid="{00000000-0005-0000-0000-0000FD230000}"/>
    <cellStyle name="Normal 44 3" xfId="328" xr:uid="{00000000-0005-0000-0000-0000FE230000}"/>
    <cellStyle name="Normal 44 3 10" xfId="16195" xr:uid="{00000000-0005-0000-0000-0000FF230000}"/>
    <cellStyle name="Normal 44 3 11" xfId="18099" xr:uid="{00000000-0005-0000-0000-000000240000}"/>
    <cellStyle name="Normal 44 3 2" xfId="677" xr:uid="{00000000-0005-0000-0000-000001240000}"/>
    <cellStyle name="Normal 44 3 2 2" xfId="1499" xr:uid="{00000000-0005-0000-0000-000002240000}"/>
    <cellStyle name="Normal 44 3 2 2 2" xfId="3404" xr:uid="{00000000-0005-0000-0000-000003240000}"/>
    <cellStyle name="Normal 44 3 2 2 2 2" xfId="11571" xr:uid="{00000000-0005-0000-0000-000004240000}"/>
    <cellStyle name="Normal 44 3 2 2 2_5h_Finance" xfId="6079" xr:uid="{00000000-0005-0000-0000-000005240000}"/>
    <cellStyle name="Normal 44 3 2 2 3" xfId="9667" xr:uid="{00000000-0005-0000-0000-000006240000}"/>
    <cellStyle name="Normal 44 3 2 2 4" xfId="13693" xr:uid="{00000000-0005-0000-0000-000007240000}"/>
    <cellStyle name="Normal 44 3 2 2 5" xfId="15532" xr:uid="{00000000-0005-0000-0000-000008240000}"/>
    <cellStyle name="Normal 44 3 2 2 6" xfId="17283" xr:uid="{00000000-0005-0000-0000-000009240000}"/>
    <cellStyle name="Normal 44 3 2 2 7" xfId="19187" xr:uid="{00000000-0005-0000-0000-00000A240000}"/>
    <cellStyle name="Normal 44 3 2 2_5h_Finance" xfId="6078" xr:uid="{00000000-0005-0000-0000-00000B240000}"/>
    <cellStyle name="Normal 44 3 2 3" xfId="2588" xr:uid="{00000000-0005-0000-0000-00000C240000}"/>
    <cellStyle name="Normal 44 3 2 3 2" xfId="10755" xr:uid="{00000000-0005-0000-0000-00000D240000}"/>
    <cellStyle name="Normal 44 3 2 3_5h_Finance" xfId="6080" xr:uid="{00000000-0005-0000-0000-00000E240000}"/>
    <cellStyle name="Normal 44 3 2 4" xfId="8851" xr:uid="{00000000-0005-0000-0000-00000F240000}"/>
    <cellStyle name="Normal 44 3 2 5" xfId="12874" xr:uid="{00000000-0005-0000-0000-000010240000}"/>
    <cellStyle name="Normal 44 3 2 6" xfId="14712" xr:uid="{00000000-0005-0000-0000-000011240000}"/>
    <cellStyle name="Normal 44 3 2 7" xfId="16467" xr:uid="{00000000-0005-0000-0000-000012240000}"/>
    <cellStyle name="Normal 44 3 2 8" xfId="18371" xr:uid="{00000000-0005-0000-0000-000013240000}"/>
    <cellStyle name="Normal 44 3 2_5h_Finance" xfId="6077" xr:uid="{00000000-0005-0000-0000-000014240000}"/>
    <cellStyle name="Normal 44 3 3" xfId="949" xr:uid="{00000000-0005-0000-0000-000015240000}"/>
    <cellStyle name="Normal 44 3 3 2" xfId="1771" xr:uid="{00000000-0005-0000-0000-000016240000}"/>
    <cellStyle name="Normal 44 3 3 2 2" xfId="3676" xr:uid="{00000000-0005-0000-0000-000017240000}"/>
    <cellStyle name="Normal 44 3 3 2 2 2" xfId="11843" xr:uid="{00000000-0005-0000-0000-000018240000}"/>
    <cellStyle name="Normal 44 3 3 2 2_5h_Finance" xfId="6083" xr:uid="{00000000-0005-0000-0000-000019240000}"/>
    <cellStyle name="Normal 44 3 3 2 3" xfId="9939" xr:uid="{00000000-0005-0000-0000-00001A240000}"/>
    <cellStyle name="Normal 44 3 3 2 4" xfId="13965" xr:uid="{00000000-0005-0000-0000-00001B240000}"/>
    <cellStyle name="Normal 44 3 3 2 5" xfId="15804" xr:uid="{00000000-0005-0000-0000-00001C240000}"/>
    <cellStyle name="Normal 44 3 3 2 6" xfId="17555" xr:uid="{00000000-0005-0000-0000-00001D240000}"/>
    <cellStyle name="Normal 44 3 3 2 7" xfId="19459" xr:uid="{00000000-0005-0000-0000-00001E240000}"/>
    <cellStyle name="Normal 44 3 3 2_5h_Finance" xfId="6082" xr:uid="{00000000-0005-0000-0000-00001F240000}"/>
    <cellStyle name="Normal 44 3 3 3" xfId="2860" xr:uid="{00000000-0005-0000-0000-000020240000}"/>
    <cellStyle name="Normal 44 3 3 3 2" xfId="11027" xr:uid="{00000000-0005-0000-0000-000021240000}"/>
    <cellStyle name="Normal 44 3 3 3_5h_Finance" xfId="6084" xr:uid="{00000000-0005-0000-0000-000022240000}"/>
    <cellStyle name="Normal 44 3 3 4" xfId="9123" xr:uid="{00000000-0005-0000-0000-000023240000}"/>
    <cellStyle name="Normal 44 3 3 5" xfId="13146" xr:uid="{00000000-0005-0000-0000-000024240000}"/>
    <cellStyle name="Normal 44 3 3 6" xfId="14984" xr:uid="{00000000-0005-0000-0000-000025240000}"/>
    <cellStyle name="Normal 44 3 3 7" xfId="16739" xr:uid="{00000000-0005-0000-0000-000026240000}"/>
    <cellStyle name="Normal 44 3 3 8" xfId="18643" xr:uid="{00000000-0005-0000-0000-000027240000}"/>
    <cellStyle name="Normal 44 3 3_5h_Finance" xfId="6081" xr:uid="{00000000-0005-0000-0000-000028240000}"/>
    <cellStyle name="Normal 44 3 4" xfId="1221" xr:uid="{00000000-0005-0000-0000-000029240000}"/>
    <cellStyle name="Normal 44 3 4 2" xfId="3132" xr:uid="{00000000-0005-0000-0000-00002A240000}"/>
    <cellStyle name="Normal 44 3 4 2 2" xfId="11299" xr:uid="{00000000-0005-0000-0000-00002B240000}"/>
    <cellStyle name="Normal 44 3 4 2_5h_Finance" xfId="6086" xr:uid="{00000000-0005-0000-0000-00002C240000}"/>
    <cellStyle name="Normal 44 3 4 3" xfId="9395" xr:uid="{00000000-0005-0000-0000-00002D240000}"/>
    <cellStyle name="Normal 44 3 4 4" xfId="13418" xr:uid="{00000000-0005-0000-0000-00002E240000}"/>
    <cellStyle name="Normal 44 3 4 5" xfId="15256" xr:uid="{00000000-0005-0000-0000-00002F240000}"/>
    <cellStyle name="Normal 44 3 4 6" xfId="17011" xr:uid="{00000000-0005-0000-0000-000030240000}"/>
    <cellStyle name="Normal 44 3 4 7" xfId="18915" xr:uid="{00000000-0005-0000-0000-000031240000}"/>
    <cellStyle name="Normal 44 3 4_5h_Finance" xfId="6085" xr:uid="{00000000-0005-0000-0000-000032240000}"/>
    <cellStyle name="Normal 44 3 5" xfId="2044" xr:uid="{00000000-0005-0000-0000-000033240000}"/>
    <cellStyle name="Normal 44 3 5 2" xfId="3948" xr:uid="{00000000-0005-0000-0000-000034240000}"/>
    <cellStyle name="Normal 44 3 5 2 2" xfId="12115" xr:uid="{00000000-0005-0000-0000-000035240000}"/>
    <cellStyle name="Normal 44 3 5 2_5h_Finance" xfId="6088" xr:uid="{00000000-0005-0000-0000-000036240000}"/>
    <cellStyle name="Normal 44 3 5 3" xfId="10211" xr:uid="{00000000-0005-0000-0000-000037240000}"/>
    <cellStyle name="Normal 44 3 5 4" xfId="14237" xr:uid="{00000000-0005-0000-0000-000038240000}"/>
    <cellStyle name="Normal 44 3 5 5" xfId="16077" xr:uid="{00000000-0005-0000-0000-000039240000}"/>
    <cellStyle name="Normal 44 3 5 6" xfId="17827" xr:uid="{00000000-0005-0000-0000-00003A240000}"/>
    <cellStyle name="Normal 44 3 5 7" xfId="19731" xr:uid="{00000000-0005-0000-0000-00003B240000}"/>
    <cellStyle name="Normal 44 3 5_5h_Finance" xfId="6087" xr:uid="{00000000-0005-0000-0000-00003C240000}"/>
    <cellStyle name="Normal 44 3 6" xfId="2316" xr:uid="{00000000-0005-0000-0000-00003D240000}"/>
    <cellStyle name="Normal 44 3 6 2" xfId="10483" xr:uid="{00000000-0005-0000-0000-00003E240000}"/>
    <cellStyle name="Normal 44 3 6_5h_Finance" xfId="6089" xr:uid="{00000000-0005-0000-0000-00003F240000}"/>
    <cellStyle name="Normal 44 3 7" xfId="8579" xr:uid="{00000000-0005-0000-0000-000040240000}"/>
    <cellStyle name="Normal 44 3 8" xfId="12536" xr:uid="{00000000-0005-0000-0000-000041240000}"/>
    <cellStyle name="Normal 44 3 9" xfId="14422" xr:uid="{00000000-0005-0000-0000-000042240000}"/>
    <cellStyle name="Normal 44 3_5h_Finance" xfId="6076" xr:uid="{00000000-0005-0000-0000-000043240000}"/>
    <cellStyle name="Normal 44 4" xfId="541" xr:uid="{00000000-0005-0000-0000-000044240000}"/>
    <cellStyle name="Normal 44 4 2" xfId="1363" xr:uid="{00000000-0005-0000-0000-000045240000}"/>
    <cellStyle name="Normal 44 4 2 2" xfId="3268" xr:uid="{00000000-0005-0000-0000-000046240000}"/>
    <cellStyle name="Normal 44 4 2 2 2" xfId="11435" xr:uid="{00000000-0005-0000-0000-000047240000}"/>
    <cellStyle name="Normal 44 4 2 2_5h_Finance" xfId="6092" xr:uid="{00000000-0005-0000-0000-000048240000}"/>
    <cellStyle name="Normal 44 4 2 3" xfId="9531" xr:uid="{00000000-0005-0000-0000-000049240000}"/>
    <cellStyle name="Normal 44 4 2 4" xfId="13557" xr:uid="{00000000-0005-0000-0000-00004A240000}"/>
    <cellStyle name="Normal 44 4 2 5" xfId="15396" xr:uid="{00000000-0005-0000-0000-00004B240000}"/>
    <cellStyle name="Normal 44 4 2 6" xfId="17147" xr:uid="{00000000-0005-0000-0000-00004C240000}"/>
    <cellStyle name="Normal 44 4 2 7" xfId="19051" xr:uid="{00000000-0005-0000-0000-00004D240000}"/>
    <cellStyle name="Normal 44 4 2_5h_Finance" xfId="6091" xr:uid="{00000000-0005-0000-0000-00004E240000}"/>
    <cellStyle name="Normal 44 4 3" xfId="2452" xr:uid="{00000000-0005-0000-0000-00004F240000}"/>
    <cellStyle name="Normal 44 4 3 2" xfId="10619" xr:uid="{00000000-0005-0000-0000-000050240000}"/>
    <cellStyle name="Normal 44 4 3_5h_Finance" xfId="6093" xr:uid="{00000000-0005-0000-0000-000051240000}"/>
    <cellStyle name="Normal 44 4 4" xfId="8715" xr:uid="{00000000-0005-0000-0000-000052240000}"/>
    <cellStyle name="Normal 44 4 5" xfId="12738" xr:uid="{00000000-0005-0000-0000-000053240000}"/>
    <cellStyle name="Normal 44 4 6" xfId="14576" xr:uid="{00000000-0005-0000-0000-000054240000}"/>
    <cellStyle name="Normal 44 4 7" xfId="16331" xr:uid="{00000000-0005-0000-0000-000055240000}"/>
    <cellStyle name="Normal 44 4 8" xfId="18235" xr:uid="{00000000-0005-0000-0000-000056240000}"/>
    <cellStyle name="Normal 44 4_5h_Finance" xfId="6090" xr:uid="{00000000-0005-0000-0000-000057240000}"/>
    <cellStyle name="Normal 44 5" xfId="813" xr:uid="{00000000-0005-0000-0000-000058240000}"/>
    <cellStyle name="Normal 44 5 2" xfId="1635" xr:uid="{00000000-0005-0000-0000-000059240000}"/>
    <cellStyle name="Normal 44 5 2 2" xfId="3540" xr:uid="{00000000-0005-0000-0000-00005A240000}"/>
    <cellStyle name="Normal 44 5 2 2 2" xfId="11707" xr:uid="{00000000-0005-0000-0000-00005B240000}"/>
    <cellStyle name="Normal 44 5 2 2_5h_Finance" xfId="6096" xr:uid="{00000000-0005-0000-0000-00005C240000}"/>
    <cellStyle name="Normal 44 5 2 3" xfId="9803" xr:uid="{00000000-0005-0000-0000-00005D240000}"/>
    <cellStyle name="Normal 44 5 2 4" xfId="13829" xr:uid="{00000000-0005-0000-0000-00005E240000}"/>
    <cellStyle name="Normal 44 5 2 5" xfId="15668" xr:uid="{00000000-0005-0000-0000-00005F240000}"/>
    <cellStyle name="Normal 44 5 2 6" xfId="17419" xr:uid="{00000000-0005-0000-0000-000060240000}"/>
    <cellStyle name="Normal 44 5 2 7" xfId="19323" xr:uid="{00000000-0005-0000-0000-000061240000}"/>
    <cellStyle name="Normal 44 5 2_5h_Finance" xfId="6095" xr:uid="{00000000-0005-0000-0000-000062240000}"/>
    <cellStyle name="Normal 44 5 3" xfId="2724" xr:uid="{00000000-0005-0000-0000-000063240000}"/>
    <cellStyle name="Normal 44 5 3 2" xfId="10891" xr:uid="{00000000-0005-0000-0000-000064240000}"/>
    <cellStyle name="Normal 44 5 3_5h_Finance" xfId="6097" xr:uid="{00000000-0005-0000-0000-000065240000}"/>
    <cellStyle name="Normal 44 5 4" xfId="8987" xr:uid="{00000000-0005-0000-0000-000066240000}"/>
    <cellStyle name="Normal 44 5 5" xfId="13010" xr:uid="{00000000-0005-0000-0000-000067240000}"/>
    <cellStyle name="Normal 44 5 6" xfId="14848" xr:uid="{00000000-0005-0000-0000-000068240000}"/>
    <cellStyle name="Normal 44 5 7" xfId="16603" xr:uid="{00000000-0005-0000-0000-000069240000}"/>
    <cellStyle name="Normal 44 5 8" xfId="18507" xr:uid="{00000000-0005-0000-0000-00006A240000}"/>
    <cellStyle name="Normal 44 5_5h_Finance" xfId="6094" xr:uid="{00000000-0005-0000-0000-00006B240000}"/>
    <cellStyle name="Normal 44 6" xfId="1085" xr:uid="{00000000-0005-0000-0000-00006C240000}"/>
    <cellStyle name="Normal 44 6 2" xfId="2996" xr:uid="{00000000-0005-0000-0000-00006D240000}"/>
    <cellStyle name="Normal 44 6 2 2" xfId="11163" xr:uid="{00000000-0005-0000-0000-00006E240000}"/>
    <cellStyle name="Normal 44 6 2_5h_Finance" xfId="6099" xr:uid="{00000000-0005-0000-0000-00006F240000}"/>
    <cellStyle name="Normal 44 6 3" xfId="9259" xr:uid="{00000000-0005-0000-0000-000070240000}"/>
    <cellStyle name="Normal 44 6 4" xfId="13282" xr:uid="{00000000-0005-0000-0000-000071240000}"/>
    <cellStyle name="Normal 44 6 5" xfId="15120" xr:uid="{00000000-0005-0000-0000-000072240000}"/>
    <cellStyle name="Normal 44 6 6" xfId="16875" xr:uid="{00000000-0005-0000-0000-000073240000}"/>
    <cellStyle name="Normal 44 6 7" xfId="18779" xr:uid="{00000000-0005-0000-0000-000074240000}"/>
    <cellStyle name="Normal 44 6_5h_Finance" xfId="6098" xr:uid="{00000000-0005-0000-0000-000075240000}"/>
    <cellStyle name="Normal 44 7" xfId="1908" xr:uid="{00000000-0005-0000-0000-000076240000}"/>
    <cellStyle name="Normal 44 7 2" xfId="3812" xr:uid="{00000000-0005-0000-0000-000077240000}"/>
    <cellStyle name="Normal 44 7 2 2" xfId="11979" xr:uid="{00000000-0005-0000-0000-000078240000}"/>
    <cellStyle name="Normal 44 7 2_5h_Finance" xfId="6101" xr:uid="{00000000-0005-0000-0000-000079240000}"/>
    <cellStyle name="Normal 44 7 3" xfId="10075" xr:uid="{00000000-0005-0000-0000-00007A240000}"/>
    <cellStyle name="Normal 44 7 4" xfId="14101" xr:uid="{00000000-0005-0000-0000-00007B240000}"/>
    <cellStyle name="Normal 44 7 5" xfId="15941" xr:uid="{00000000-0005-0000-0000-00007C240000}"/>
    <cellStyle name="Normal 44 7 6" xfId="17691" xr:uid="{00000000-0005-0000-0000-00007D240000}"/>
    <cellStyle name="Normal 44 7 7" xfId="19595" xr:uid="{00000000-0005-0000-0000-00007E240000}"/>
    <cellStyle name="Normal 44 7_5h_Finance" xfId="6100" xr:uid="{00000000-0005-0000-0000-00007F240000}"/>
    <cellStyle name="Normal 44 8" xfId="192" xr:uid="{00000000-0005-0000-0000-000080240000}"/>
    <cellStyle name="Normal 44 8 2" xfId="8443" xr:uid="{00000000-0005-0000-0000-000081240000}"/>
    <cellStyle name="Normal 44 8_5h_Finance" xfId="6102" xr:uid="{00000000-0005-0000-0000-000082240000}"/>
    <cellStyle name="Normal 44 9" xfId="2180" xr:uid="{00000000-0005-0000-0000-000083240000}"/>
    <cellStyle name="Normal 44 9 2" xfId="10347" xr:uid="{00000000-0005-0000-0000-000084240000}"/>
    <cellStyle name="Normal 44 9_5h_Finance" xfId="6103" xr:uid="{00000000-0005-0000-0000-000085240000}"/>
    <cellStyle name="Normal 44_5h_Finance" xfId="6044" xr:uid="{00000000-0005-0000-0000-000086240000}"/>
    <cellStyle name="Normal 45" xfId="54" xr:uid="{00000000-0005-0000-0000-000087240000}"/>
    <cellStyle name="Normal 45 10" xfId="4085" xr:uid="{00000000-0005-0000-0000-000088240000}"/>
    <cellStyle name="Normal 45 10 2" xfId="12252" xr:uid="{00000000-0005-0000-0000-000089240000}"/>
    <cellStyle name="Normal 45 10_5h_Finance" xfId="6105" xr:uid="{00000000-0005-0000-0000-00008A240000}"/>
    <cellStyle name="Normal 45 11" xfId="8308" xr:uid="{00000000-0005-0000-0000-00008B240000}"/>
    <cellStyle name="Normal 45 12" xfId="12400" xr:uid="{00000000-0005-0000-0000-00008C240000}"/>
    <cellStyle name="Normal 45 13" xfId="12682" xr:uid="{00000000-0005-0000-0000-00008D240000}"/>
    <cellStyle name="Normal 45 14" xfId="14365" xr:uid="{00000000-0005-0000-0000-00008E240000}"/>
    <cellStyle name="Normal 45 15" xfId="17964" xr:uid="{00000000-0005-0000-0000-00008F240000}"/>
    <cellStyle name="Normal 45 2" xfId="123" xr:uid="{00000000-0005-0000-0000-000090240000}"/>
    <cellStyle name="Normal 45 2 10" xfId="8376" xr:uid="{00000000-0005-0000-0000-000091240000}"/>
    <cellStyle name="Normal 45 2 11" xfId="12468" xr:uid="{00000000-0005-0000-0000-000092240000}"/>
    <cellStyle name="Normal 45 2 12" xfId="18032" xr:uid="{00000000-0005-0000-0000-000093240000}"/>
    <cellStyle name="Normal 45 2 2" xfId="397" xr:uid="{00000000-0005-0000-0000-000094240000}"/>
    <cellStyle name="Normal 45 2 2 10" xfId="16264" xr:uid="{00000000-0005-0000-0000-000095240000}"/>
    <cellStyle name="Normal 45 2 2 11" xfId="18168" xr:uid="{00000000-0005-0000-0000-000096240000}"/>
    <cellStyle name="Normal 45 2 2 2" xfId="746" xr:uid="{00000000-0005-0000-0000-000097240000}"/>
    <cellStyle name="Normal 45 2 2 2 2" xfId="1568" xr:uid="{00000000-0005-0000-0000-000098240000}"/>
    <cellStyle name="Normal 45 2 2 2 2 2" xfId="3473" xr:uid="{00000000-0005-0000-0000-000099240000}"/>
    <cellStyle name="Normal 45 2 2 2 2 2 2" xfId="11640" xr:uid="{00000000-0005-0000-0000-00009A240000}"/>
    <cellStyle name="Normal 45 2 2 2 2 2_5h_Finance" xfId="6110" xr:uid="{00000000-0005-0000-0000-00009B240000}"/>
    <cellStyle name="Normal 45 2 2 2 2 3" xfId="9736" xr:uid="{00000000-0005-0000-0000-00009C240000}"/>
    <cellStyle name="Normal 45 2 2 2 2 4" xfId="13762" xr:uid="{00000000-0005-0000-0000-00009D240000}"/>
    <cellStyle name="Normal 45 2 2 2 2 5" xfId="15601" xr:uid="{00000000-0005-0000-0000-00009E240000}"/>
    <cellStyle name="Normal 45 2 2 2 2 6" xfId="17352" xr:uid="{00000000-0005-0000-0000-00009F240000}"/>
    <cellStyle name="Normal 45 2 2 2 2 7" xfId="19256" xr:uid="{00000000-0005-0000-0000-0000A0240000}"/>
    <cellStyle name="Normal 45 2 2 2 2_5h_Finance" xfId="6109" xr:uid="{00000000-0005-0000-0000-0000A1240000}"/>
    <cellStyle name="Normal 45 2 2 2 3" xfId="2657" xr:uid="{00000000-0005-0000-0000-0000A2240000}"/>
    <cellStyle name="Normal 45 2 2 2 3 2" xfId="10824" xr:uid="{00000000-0005-0000-0000-0000A3240000}"/>
    <cellStyle name="Normal 45 2 2 2 3_5h_Finance" xfId="6111" xr:uid="{00000000-0005-0000-0000-0000A4240000}"/>
    <cellStyle name="Normal 45 2 2 2 4" xfId="8920" xr:uid="{00000000-0005-0000-0000-0000A5240000}"/>
    <cellStyle name="Normal 45 2 2 2 5" xfId="12943" xr:uid="{00000000-0005-0000-0000-0000A6240000}"/>
    <cellStyle name="Normal 45 2 2 2 6" xfId="14781" xr:uid="{00000000-0005-0000-0000-0000A7240000}"/>
    <cellStyle name="Normal 45 2 2 2 7" xfId="16536" xr:uid="{00000000-0005-0000-0000-0000A8240000}"/>
    <cellStyle name="Normal 45 2 2 2 8" xfId="18440" xr:uid="{00000000-0005-0000-0000-0000A9240000}"/>
    <cellStyle name="Normal 45 2 2 2_5h_Finance" xfId="6108" xr:uid="{00000000-0005-0000-0000-0000AA240000}"/>
    <cellStyle name="Normal 45 2 2 3" xfId="1018" xr:uid="{00000000-0005-0000-0000-0000AB240000}"/>
    <cellStyle name="Normal 45 2 2 3 2" xfId="1840" xr:uid="{00000000-0005-0000-0000-0000AC240000}"/>
    <cellStyle name="Normal 45 2 2 3 2 2" xfId="3745" xr:uid="{00000000-0005-0000-0000-0000AD240000}"/>
    <cellStyle name="Normal 45 2 2 3 2 2 2" xfId="11912" xr:uid="{00000000-0005-0000-0000-0000AE240000}"/>
    <cellStyle name="Normal 45 2 2 3 2 2_5h_Finance" xfId="6114" xr:uid="{00000000-0005-0000-0000-0000AF240000}"/>
    <cellStyle name="Normal 45 2 2 3 2 3" xfId="10008" xr:uid="{00000000-0005-0000-0000-0000B0240000}"/>
    <cellStyle name="Normal 45 2 2 3 2 4" xfId="14034" xr:uid="{00000000-0005-0000-0000-0000B1240000}"/>
    <cellStyle name="Normal 45 2 2 3 2 5" xfId="15873" xr:uid="{00000000-0005-0000-0000-0000B2240000}"/>
    <cellStyle name="Normal 45 2 2 3 2 6" xfId="17624" xr:uid="{00000000-0005-0000-0000-0000B3240000}"/>
    <cellStyle name="Normal 45 2 2 3 2 7" xfId="19528" xr:uid="{00000000-0005-0000-0000-0000B4240000}"/>
    <cellStyle name="Normal 45 2 2 3 2_5h_Finance" xfId="6113" xr:uid="{00000000-0005-0000-0000-0000B5240000}"/>
    <cellStyle name="Normal 45 2 2 3 3" xfId="2929" xr:uid="{00000000-0005-0000-0000-0000B6240000}"/>
    <cellStyle name="Normal 45 2 2 3 3 2" xfId="11096" xr:uid="{00000000-0005-0000-0000-0000B7240000}"/>
    <cellStyle name="Normal 45 2 2 3 3_5h_Finance" xfId="6115" xr:uid="{00000000-0005-0000-0000-0000B8240000}"/>
    <cellStyle name="Normal 45 2 2 3 4" xfId="9192" xr:uid="{00000000-0005-0000-0000-0000B9240000}"/>
    <cellStyle name="Normal 45 2 2 3 5" xfId="13215" xr:uid="{00000000-0005-0000-0000-0000BA240000}"/>
    <cellStyle name="Normal 45 2 2 3 6" xfId="15053" xr:uid="{00000000-0005-0000-0000-0000BB240000}"/>
    <cellStyle name="Normal 45 2 2 3 7" xfId="16808" xr:uid="{00000000-0005-0000-0000-0000BC240000}"/>
    <cellStyle name="Normal 45 2 2 3 8" xfId="18712" xr:uid="{00000000-0005-0000-0000-0000BD240000}"/>
    <cellStyle name="Normal 45 2 2 3_5h_Finance" xfId="6112" xr:uid="{00000000-0005-0000-0000-0000BE240000}"/>
    <cellStyle name="Normal 45 2 2 4" xfId="1290" xr:uid="{00000000-0005-0000-0000-0000BF240000}"/>
    <cellStyle name="Normal 45 2 2 4 2" xfId="3201" xr:uid="{00000000-0005-0000-0000-0000C0240000}"/>
    <cellStyle name="Normal 45 2 2 4 2 2" xfId="11368" xr:uid="{00000000-0005-0000-0000-0000C1240000}"/>
    <cellStyle name="Normal 45 2 2 4 2_5h_Finance" xfId="6117" xr:uid="{00000000-0005-0000-0000-0000C2240000}"/>
    <cellStyle name="Normal 45 2 2 4 3" xfId="9464" xr:uid="{00000000-0005-0000-0000-0000C3240000}"/>
    <cellStyle name="Normal 45 2 2 4 4" xfId="13487" xr:uid="{00000000-0005-0000-0000-0000C4240000}"/>
    <cellStyle name="Normal 45 2 2 4 5" xfId="15325" xr:uid="{00000000-0005-0000-0000-0000C5240000}"/>
    <cellStyle name="Normal 45 2 2 4 6" xfId="17080" xr:uid="{00000000-0005-0000-0000-0000C6240000}"/>
    <cellStyle name="Normal 45 2 2 4 7" xfId="18984" xr:uid="{00000000-0005-0000-0000-0000C7240000}"/>
    <cellStyle name="Normal 45 2 2 4_5h_Finance" xfId="6116" xr:uid="{00000000-0005-0000-0000-0000C8240000}"/>
    <cellStyle name="Normal 45 2 2 5" xfId="2113" xr:uid="{00000000-0005-0000-0000-0000C9240000}"/>
    <cellStyle name="Normal 45 2 2 5 2" xfId="4017" xr:uid="{00000000-0005-0000-0000-0000CA240000}"/>
    <cellStyle name="Normal 45 2 2 5 2 2" xfId="12184" xr:uid="{00000000-0005-0000-0000-0000CB240000}"/>
    <cellStyle name="Normal 45 2 2 5 2_5h_Finance" xfId="6119" xr:uid="{00000000-0005-0000-0000-0000CC240000}"/>
    <cellStyle name="Normal 45 2 2 5 3" xfId="10280" xr:uid="{00000000-0005-0000-0000-0000CD240000}"/>
    <cellStyle name="Normal 45 2 2 5 4" xfId="14306" xr:uid="{00000000-0005-0000-0000-0000CE240000}"/>
    <cellStyle name="Normal 45 2 2 5 5" xfId="16146" xr:uid="{00000000-0005-0000-0000-0000CF240000}"/>
    <cellStyle name="Normal 45 2 2 5 6" xfId="17896" xr:uid="{00000000-0005-0000-0000-0000D0240000}"/>
    <cellStyle name="Normal 45 2 2 5 7" xfId="19800" xr:uid="{00000000-0005-0000-0000-0000D1240000}"/>
    <cellStyle name="Normal 45 2 2 5_5h_Finance" xfId="6118" xr:uid="{00000000-0005-0000-0000-0000D2240000}"/>
    <cellStyle name="Normal 45 2 2 6" xfId="2385" xr:uid="{00000000-0005-0000-0000-0000D3240000}"/>
    <cellStyle name="Normal 45 2 2 6 2" xfId="10552" xr:uid="{00000000-0005-0000-0000-0000D4240000}"/>
    <cellStyle name="Normal 45 2 2 6_5h_Finance" xfId="6120" xr:uid="{00000000-0005-0000-0000-0000D5240000}"/>
    <cellStyle name="Normal 45 2 2 7" xfId="8648" xr:uid="{00000000-0005-0000-0000-0000D6240000}"/>
    <cellStyle name="Normal 45 2 2 8" xfId="12605" xr:uid="{00000000-0005-0000-0000-0000D7240000}"/>
    <cellStyle name="Normal 45 2 2 9" xfId="14491" xr:uid="{00000000-0005-0000-0000-0000D8240000}"/>
    <cellStyle name="Normal 45 2 2_5h_Finance" xfId="6107" xr:uid="{00000000-0005-0000-0000-0000D9240000}"/>
    <cellStyle name="Normal 45 2 3" xfId="610" xr:uid="{00000000-0005-0000-0000-0000DA240000}"/>
    <cellStyle name="Normal 45 2 3 2" xfId="1432" xr:uid="{00000000-0005-0000-0000-0000DB240000}"/>
    <cellStyle name="Normal 45 2 3 2 2" xfId="3337" xr:uid="{00000000-0005-0000-0000-0000DC240000}"/>
    <cellStyle name="Normal 45 2 3 2 2 2" xfId="11504" xr:uid="{00000000-0005-0000-0000-0000DD240000}"/>
    <cellStyle name="Normal 45 2 3 2 2_5h_Finance" xfId="6123" xr:uid="{00000000-0005-0000-0000-0000DE240000}"/>
    <cellStyle name="Normal 45 2 3 2 3" xfId="9600" xr:uid="{00000000-0005-0000-0000-0000DF240000}"/>
    <cellStyle name="Normal 45 2 3 2 4" xfId="13626" xr:uid="{00000000-0005-0000-0000-0000E0240000}"/>
    <cellStyle name="Normal 45 2 3 2 5" xfId="15465" xr:uid="{00000000-0005-0000-0000-0000E1240000}"/>
    <cellStyle name="Normal 45 2 3 2 6" xfId="17216" xr:uid="{00000000-0005-0000-0000-0000E2240000}"/>
    <cellStyle name="Normal 45 2 3 2 7" xfId="19120" xr:uid="{00000000-0005-0000-0000-0000E3240000}"/>
    <cellStyle name="Normal 45 2 3 2_5h_Finance" xfId="6122" xr:uid="{00000000-0005-0000-0000-0000E4240000}"/>
    <cellStyle name="Normal 45 2 3 3" xfId="2521" xr:uid="{00000000-0005-0000-0000-0000E5240000}"/>
    <cellStyle name="Normal 45 2 3 3 2" xfId="10688" xr:uid="{00000000-0005-0000-0000-0000E6240000}"/>
    <cellStyle name="Normal 45 2 3 3_5h_Finance" xfId="6124" xr:uid="{00000000-0005-0000-0000-0000E7240000}"/>
    <cellStyle name="Normal 45 2 3 4" xfId="8784" xr:uid="{00000000-0005-0000-0000-0000E8240000}"/>
    <cellStyle name="Normal 45 2 3 5" xfId="12807" xr:uid="{00000000-0005-0000-0000-0000E9240000}"/>
    <cellStyle name="Normal 45 2 3 6" xfId="14645" xr:uid="{00000000-0005-0000-0000-0000EA240000}"/>
    <cellStyle name="Normal 45 2 3 7" xfId="16400" xr:uid="{00000000-0005-0000-0000-0000EB240000}"/>
    <cellStyle name="Normal 45 2 3 8" xfId="18304" xr:uid="{00000000-0005-0000-0000-0000EC240000}"/>
    <cellStyle name="Normal 45 2 3_5h_Finance" xfId="6121" xr:uid="{00000000-0005-0000-0000-0000ED240000}"/>
    <cellStyle name="Normal 45 2 4" xfId="882" xr:uid="{00000000-0005-0000-0000-0000EE240000}"/>
    <cellStyle name="Normal 45 2 4 2" xfId="1704" xr:uid="{00000000-0005-0000-0000-0000EF240000}"/>
    <cellStyle name="Normal 45 2 4 2 2" xfId="3609" xr:uid="{00000000-0005-0000-0000-0000F0240000}"/>
    <cellStyle name="Normal 45 2 4 2 2 2" xfId="11776" xr:uid="{00000000-0005-0000-0000-0000F1240000}"/>
    <cellStyle name="Normal 45 2 4 2 2_5h_Finance" xfId="6127" xr:uid="{00000000-0005-0000-0000-0000F2240000}"/>
    <cellStyle name="Normal 45 2 4 2 3" xfId="9872" xr:uid="{00000000-0005-0000-0000-0000F3240000}"/>
    <cellStyle name="Normal 45 2 4 2 4" xfId="13898" xr:uid="{00000000-0005-0000-0000-0000F4240000}"/>
    <cellStyle name="Normal 45 2 4 2 5" xfId="15737" xr:uid="{00000000-0005-0000-0000-0000F5240000}"/>
    <cellStyle name="Normal 45 2 4 2 6" xfId="17488" xr:uid="{00000000-0005-0000-0000-0000F6240000}"/>
    <cellStyle name="Normal 45 2 4 2 7" xfId="19392" xr:uid="{00000000-0005-0000-0000-0000F7240000}"/>
    <cellStyle name="Normal 45 2 4 2_5h_Finance" xfId="6126" xr:uid="{00000000-0005-0000-0000-0000F8240000}"/>
    <cellStyle name="Normal 45 2 4 3" xfId="2793" xr:uid="{00000000-0005-0000-0000-0000F9240000}"/>
    <cellStyle name="Normal 45 2 4 3 2" xfId="10960" xr:uid="{00000000-0005-0000-0000-0000FA240000}"/>
    <cellStyle name="Normal 45 2 4 3_5h_Finance" xfId="6128" xr:uid="{00000000-0005-0000-0000-0000FB240000}"/>
    <cellStyle name="Normal 45 2 4 4" xfId="9056" xr:uid="{00000000-0005-0000-0000-0000FC240000}"/>
    <cellStyle name="Normal 45 2 4 5" xfId="13079" xr:uid="{00000000-0005-0000-0000-0000FD240000}"/>
    <cellStyle name="Normal 45 2 4 6" xfId="14917" xr:uid="{00000000-0005-0000-0000-0000FE240000}"/>
    <cellStyle name="Normal 45 2 4 7" xfId="16672" xr:uid="{00000000-0005-0000-0000-0000FF240000}"/>
    <cellStyle name="Normal 45 2 4 8" xfId="18576" xr:uid="{00000000-0005-0000-0000-000000250000}"/>
    <cellStyle name="Normal 45 2 4_5h_Finance" xfId="6125" xr:uid="{00000000-0005-0000-0000-000001250000}"/>
    <cellStyle name="Normal 45 2 5" xfId="1154" xr:uid="{00000000-0005-0000-0000-000002250000}"/>
    <cellStyle name="Normal 45 2 5 2" xfId="3065" xr:uid="{00000000-0005-0000-0000-000003250000}"/>
    <cellStyle name="Normal 45 2 5 2 2" xfId="11232" xr:uid="{00000000-0005-0000-0000-000004250000}"/>
    <cellStyle name="Normal 45 2 5 2_5h_Finance" xfId="6130" xr:uid="{00000000-0005-0000-0000-000005250000}"/>
    <cellStyle name="Normal 45 2 5 3" xfId="9328" xr:uid="{00000000-0005-0000-0000-000006250000}"/>
    <cellStyle name="Normal 45 2 5 4" xfId="13351" xr:uid="{00000000-0005-0000-0000-000007250000}"/>
    <cellStyle name="Normal 45 2 5 5" xfId="15189" xr:uid="{00000000-0005-0000-0000-000008250000}"/>
    <cellStyle name="Normal 45 2 5 6" xfId="16944" xr:uid="{00000000-0005-0000-0000-000009250000}"/>
    <cellStyle name="Normal 45 2 5 7" xfId="18848" xr:uid="{00000000-0005-0000-0000-00000A250000}"/>
    <cellStyle name="Normal 45 2 5_5h_Finance" xfId="6129" xr:uid="{00000000-0005-0000-0000-00000B250000}"/>
    <cellStyle name="Normal 45 2 6" xfId="1977" xr:uid="{00000000-0005-0000-0000-00000C250000}"/>
    <cellStyle name="Normal 45 2 6 2" xfId="3881" xr:uid="{00000000-0005-0000-0000-00000D250000}"/>
    <cellStyle name="Normal 45 2 6 2 2" xfId="12048" xr:uid="{00000000-0005-0000-0000-00000E250000}"/>
    <cellStyle name="Normal 45 2 6 2_5h_Finance" xfId="6132" xr:uid="{00000000-0005-0000-0000-00000F250000}"/>
    <cellStyle name="Normal 45 2 6 3" xfId="10144" xr:uid="{00000000-0005-0000-0000-000010250000}"/>
    <cellStyle name="Normal 45 2 6 4" xfId="14170" xr:uid="{00000000-0005-0000-0000-000011250000}"/>
    <cellStyle name="Normal 45 2 6 5" xfId="16010" xr:uid="{00000000-0005-0000-0000-000012250000}"/>
    <cellStyle name="Normal 45 2 6 6" xfId="17760" xr:uid="{00000000-0005-0000-0000-000013250000}"/>
    <cellStyle name="Normal 45 2 6 7" xfId="19664" xr:uid="{00000000-0005-0000-0000-000014250000}"/>
    <cellStyle name="Normal 45 2 6_5h_Finance" xfId="6131" xr:uid="{00000000-0005-0000-0000-000015250000}"/>
    <cellStyle name="Normal 45 2 7" xfId="261" xr:uid="{00000000-0005-0000-0000-000016250000}"/>
    <cellStyle name="Normal 45 2 7 2" xfId="8512" xr:uid="{00000000-0005-0000-0000-000017250000}"/>
    <cellStyle name="Normal 45 2 7_5h_Finance" xfId="6133" xr:uid="{00000000-0005-0000-0000-000018250000}"/>
    <cellStyle name="Normal 45 2 8" xfId="2249" xr:uid="{00000000-0005-0000-0000-000019250000}"/>
    <cellStyle name="Normal 45 2 8 2" xfId="10416" xr:uid="{00000000-0005-0000-0000-00001A250000}"/>
    <cellStyle name="Normal 45 2 8_5h_Finance" xfId="6134" xr:uid="{00000000-0005-0000-0000-00001B250000}"/>
    <cellStyle name="Normal 45 2 9" xfId="4153" xr:uid="{00000000-0005-0000-0000-00001C250000}"/>
    <cellStyle name="Normal 45 2 9 2" xfId="12320" xr:uid="{00000000-0005-0000-0000-00001D250000}"/>
    <cellStyle name="Normal 45 2 9_5h_Finance" xfId="6135" xr:uid="{00000000-0005-0000-0000-00001E250000}"/>
    <cellStyle name="Normal 45 2_5h_Finance" xfId="6106" xr:uid="{00000000-0005-0000-0000-00001F250000}"/>
    <cellStyle name="Normal 45 3" xfId="329" xr:uid="{00000000-0005-0000-0000-000020250000}"/>
    <cellStyle name="Normal 45 3 10" xfId="16196" xr:uid="{00000000-0005-0000-0000-000021250000}"/>
    <cellStyle name="Normal 45 3 11" xfId="18100" xr:uid="{00000000-0005-0000-0000-000022250000}"/>
    <cellStyle name="Normal 45 3 2" xfId="678" xr:uid="{00000000-0005-0000-0000-000023250000}"/>
    <cellStyle name="Normal 45 3 2 2" xfId="1500" xr:uid="{00000000-0005-0000-0000-000024250000}"/>
    <cellStyle name="Normal 45 3 2 2 2" xfId="3405" xr:uid="{00000000-0005-0000-0000-000025250000}"/>
    <cellStyle name="Normal 45 3 2 2 2 2" xfId="11572" xr:uid="{00000000-0005-0000-0000-000026250000}"/>
    <cellStyle name="Normal 45 3 2 2 2_5h_Finance" xfId="6139" xr:uid="{00000000-0005-0000-0000-000027250000}"/>
    <cellStyle name="Normal 45 3 2 2 3" xfId="9668" xr:uid="{00000000-0005-0000-0000-000028250000}"/>
    <cellStyle name="Normal 45 3 2 2 4" xfId="13694" xr:uid="{00000000-0005-0000-0000-000029250000}"/>
    <cellStyle name="Normal 45 3 2 2 5" xfId="15533" xr:uid="{00000000-0005-0000-0000-00002A250000}"/>
    <cellStyle name="Normal 45 3 2 2 6" xfId="17284" xr:uid="{00000000-0005-0000-0000-00002B250000}"/>
    <cellStyle name="Normal 45 3 2 2 7" xfId="19188" xr:uid="{00000000-0005-0000-0000-00002C250000}"/>
    <cellStyle name="Normal 45 3 2 2_5h_Finance" xfId="6138" xr:uid="{00000000-0005-0000-0000-00002D250000}"/>
    <cellStyle name="Normal 45 3 2 3" xfId="2589" xr:uid="{00000000-0005-0000-0000-00002E250000}"/>
    <cellStyle name="Normal 45 3 2 3 2" xfId="10756" xr:uid="{00000000-0005-0000-0000-00002F250000}"/>
    <cellStyle name="Normal 45 3 2 3_5h_Finance" xfId="6140" xr:uid="{00000000-0005-0000-0000-000030250000}"/>
    <cellStyle name="Normal 45 3 2 4" xfId="8852" xr:uid="{00000000-0005-0000-0000-000031250000}"/>
    <cellStyle name="Normal 45 3 2 5" xfId="12875" xr:uid="{00000000-0005-0000-0000-000032250000}"/>
    <cellStyle name="Normal 45 3 2 6" xfId="14713" xr:uid="{00000000-0005-0000-0000-000033250000}"/>
    <cellStyle name="Normal 45 3 2 7" xfId="16468" xr:uid="{00000000-0005-0000-0000-000034250000}"/>
    <cellStyle name="Normal 45 3 2 8" xfId="18372" xr:uid="{00000000-0005-0000-0000-000035250000}"/>
    <cellStyle name="Normal 45 3 2_5h_Finance" xfId="6137" xr:uid="{00000000-0005-0000-0000-000036250000}"/>
    <cellStyle name="Normal 45 3 3" xfId="950" xr:uid="{00000000-0005-0000-0000-000037250000}"/>
    <cellStyle name="Normal 45 3 3 2" xfId="1772" xr:uid="{00000000-0005-0000-0000-000038250000}"/>
    <cellStyle name="Normal 45 3 3 2 2" xfId="3677" xr:uid="{00000000-0005-0000-0000-000039250000}"/>
    <cellStyle name="Normal 45 3 3 2 2 2" xfId="11844" xr:uid="{00000000-0005-0000-0000-00003A250000}"/>
    <cellStyle name="Normal 45 3 3 2 2_5h_Finance" xfId="6143" xr:uid="{00000000-0005-0000-0000-00003B250000}"/>
    <cellStyle name="Normal 45 3 3 2 3" xfId="9940" xr:uid="{00000000-0005-0000-0000-00003C250000}"/>
    <cellStyle name="Normal 45 3 3 2 4" xfId="13966" xr:uid="{00000000-0005-0000-0000-00003D250000}"/>
    <cellStyle name="Normal 45 3 3 2 5" xfId="15805" xr:uid="{00000000-0005-0000-0000-00003E250000}"/>
    <cellStyle name="Normal 45 3 3 2 6" xfId="17556" xr:uid="{00000000-0005-0000-0000-00003F250000}"/>
    <cellStyle name="Normal 45 3 3 2 7" xfId="19460" xr:uid="{00000000-0005-0000-0000-000040250000}"/>
    <cellStyle name="Normal 45 3 3 2_5h_Finance" xfId="6142" xr:uid="{00000000-0005-0000-0000-000041250000}"/>
    <cellStyle name="Normal 45 3 3 3" xfId="2861" xr:uid="{00000000-0005-0000-0000-000042250000}"/>
    <cellStyle name="Normal 45 3 3 3 2" xfId="11028" xr:uid="{00000000-0005-0000-0000-000043250000}"/>
    <cellStyle name="Normal 45 3 3 3_5h_Finance" xfId="6144" xr:uid="{00000000-0005-0000-0000-000044250000}"/>
    <cellStyle name="Normal 45 3 3 4" xfId="9124" xr:uid="{00000000-0005-0000-0000-000045250000}"/>
    <cellStyle name="Normal 45 3 3 5" xfId="13147" xr:uid="{00000000-0005-0000-0000-000046250000}"/>
    <cellStyle name="Normal 45 3 3 6" xfId="14985" xr:uid="{00000000-0005-0000-0000-000047250000}"/>
    <cellStyle name="Normal 45 3 3 7" xfId="16740" xr:uid="{00000000-0005-0000-0000-000048250000}"/>
    <cellStyle name="Normal 45 3 3 8" xfId="18644" xr:uid="{00000000-0005-0000-0000-000049250000}"/>
    <cellStyle name="Normal 45 3 3_5h_Finance" xfId="6141" xr:uid="{00000000-0005-0000-0000-00004A250000}"/>
    <cellStyle name="Normal 45 3 4" xfId="1222" xr:uid="{00000000-0005-0000-0000-00004B250000}"/>
    <cellStyle name="Normal 45 3 4 2" xfId="3133" xr:uid="{00000000-0005-0000-0000-00004C250000}"/>
    <cellStyle name="Normal 45 3 4 2 2" xfId="11300" xr:uid="{00000000-0005-0000-0000-00004D250000}"/>
    <cellStyle name="Normal 45 3 4 2_5h_Finance" xfId="6146" xr:uid="{00000000-0005-0000-0000-00004E250000}"/>
    <cellStyle name="Normal 45 3 4 3" xfId="9396" xr:uid="{00000000-0005-0000-0000-00004F250000}"/>
    <cellStyle name="Normal 45 3 4 4" xfId="13419" xr:uid="{00000000-0005-0000-0000-000050250000}"/>
    <cellStyle name="Normal 45 3 4 5" xfId="15257" xr:uid="{00000000-0005-0000-0000-000051250000}"/>
    <cellStyle name="Normal 45 3 4 6" xfId="17012" xr:uid="{00000000-0005-0000-0000-000052250000}"/>
    <cellStyle name="Normal 45 3 4 7" xfId="18916" xr:uid="{00000000-0005-0000-0000-000053250000}"/>
    <cellStyle name="Normal 45 3 4_5h_Finance" xfId="6145" xr:uid="{00000000-0005-0000-0000-000054250000}"/>
    <cellStyle name="Normal 45 3 5" xfId="2045" xr:uid="{00000000-0005-0000-0000-000055250000}"/>
    <cellStyle name="Normal 45 3 5 2" xfId="3949" xr:uid="{00000000-0005-0000-0000-000056250000}"/>
    <cellStyle name="Normal 45 3 5 2 2" xfId="12116" xr:uid="{00000000-0005-0000-0000-000057250000}"/>
    <cellStyle name="Normal 45 3 5 2_5h_Finance" xfId="6148" xr:uid="{00000000-0005-0000-0000-000058250000}"/>
    <cellStyle name="Normal 45 3 5 3" xfId="10212" xr:uid="{00000000-0005-0000-0000-000059250000}"/>
    <cellStyle name="Normal 45 3 5 4" xfId="14238" xr:uid="{00000000-0005-0000-0000-00005A250000}"/>
    <cellStyle name="Normal 45 3 5 5" xfId="16078" xr:uid="{00000000-0005-0000-0000-00005B250000}"/>
    <cellStyle name="Normal 45 3 5 6" xfId="17828" xr:uid="{00000000-0005-0000-0000-00005C250000}"/>
    <cellStyle name="Normal 45 3 5 7" xfId="19732" xr:uid="{00000000-0005-0000-0000-00005D250000}"/>
    <cellStyle name="Normal 45 3 5_5h_Finance" xfId="6147" xr:uid="{00000000-0005-0000-0000-00005E250000}"/>
    <cellStyle name="Normal 45 3 6" xfId="2317" xr:uid="{00000000-0005-0000-0000-00005F250000}"/>
    <cellStyle name="Normal 45 3 6 2" xfId="10484" xr:uid="{00000000-0005-0000-0000-000060250000}"/>
    <cellStyle name="Normal 45 3 6_5h_Finance" xfId="6149" xr:uid="{00000000-0005-0000-0000-000061250000}"/>
    <cellStyle name="Normal 45 3 7" xfId="8580" xr:uid="{00000000-0005-0000-0000-000062250000}"/>
    <cellStyle name="Normal 45 3 8" xfId="12537" xr:uid="{00000000-0005-0000-0000-000063250000}"/>
    <cellStyle name="Normal 45 3 9" xfId="14423" xr:uid="{00000000-0005-0000-0000-000064250000}"/>
    <cellStyle name="Normal 45 3_5h_Finance" xfId="6136" xr:uid="{00000000-0005-0000-0000-000065250000}"/>
    <cellStyle name="Normal 45 4" xfId="542" xr:uid="{00000000-0005-0000-0000-000066250000}"/>
    <cellStyle name="Normal 45 4 2" xfId="1364" xr:uid="{00000000-0005-0000-0000-000067250000}"/>
    <cellStyle name="Normal 45 4 2 2" xfId="3269" xr:uid="{00000000-0005-0000-0000-000068250000}"/>
    <cellStyle name="Normal 45 4 2 2 2" xfId="11436" xr:uid="{00000000-0005-0000-0000-000069250000}"/>
    <cellStyle name="Normal 45 4 2 2_5h_Finance" xfId="6152" xr:uid="{00000000-0005-0000-0000-00006A250000}"/>
    <cellStyle name="Normal 45 4 2 3" xfId="9532" xr:uid="{00000000-0005-0000-0000-00006B250000}"/>
    <cellStyle name="Normal 45 4 2 4" xfId="13558" xr:uid="{00000000-0005-0000-0000-00006C250000}"/>
    <cellStyle name="Normal 45 4 2 5" xfId="15397" xr:uid="{00000000-0005-0000-0000-00006D250000}"/>
    <cellStyle name="Normal 45 4 2 6" xfId="17148" xr:uid="{00000000-0005-0000-0000-00006E250000}"/>
    <cellStyle name="Normal 45 4 2 7" xfId="19052" xr:uid="{00000000-0005-0000-0000-00006F250000}"/>
    <cellStyle name="Normal 45 4 2_5h_Finance" xfId="6151" xr:uid="{00000000-0005-0000-0000-000070250000}"/>
    <cellStyle name="Normal 45 4 3" xfId="2453" xr:uid="{00000000-0005-0000-0000-000071250000}"/>
    <cellStyle name="Normal 45 4 3 2" xfId="10620" xr:uid="{00000000-0005-0000-0000-000072250000}"/>
    <cellStyle name="Normal 45 4 3_5h_Finance" xfId="6153" xr:uid="{00000000-0005-0000-0000-000073250000}"/>
    <cellStyle name="Normal 45 4 4" xfId="8716" xr:uid="{00000000-0005-0000-0000-000074250000}"/>
    <cellStyle name="Normal 45 4 5" xfId="12739" xr:uid="{00000000-0005-0000-0000-000075250000}"/>
    <cellStyle name="Normal 45 4 6" xfId="14577" xr:uid="{00000000-0005-0000-0000-000076250000}"/>
    <cellStyle name="Normal 45 4 7" xfId="16332" xr:uid="{00000000-0005-0000-0000-000077250000}"/>
    <cellStyle name="Normal 45 4 8" xfId="18236" xr:uid="{00000000-0005-0000-0000-000078250000}"/>
    <cellStyle name="Normal 45 4_5h_Finance" xfId="6150" xr:uid="{00000000-0005-0000-0000-000079250000}"/>
    <cellStyle name="Normal 45 5" xfId="814" xr:uid="{00000000-0005-0000-0000-00007A250000}"/>
    <cellStyle name="Normal 45 5 2" xfId="1636" xr:uid="{00000000-0005-0000-0000-00007B250000}"/>
    <cellStyle name="Normal 45 5 2 2" xfId="3541" xr:uid="{00000000-0005-0000-0000-00007C250000}"/>
    <cellStyle name="Normal 45 5 2 2 2" xfId="11708" xr:uid="{00000000-0005-0000-0000-00007D250000}"/>
    <cellStyle name="Normal 45 5 2 2_5h_Finance" xfId="6156" xr:uid="{00000000-0005-0000-0000-00007E250000}"/>
    <cellStyle name="Normal 45 5 2 3" xfId="9804" xr:uid="{00000000-0005-0000-0000-00007F250000}"/>
    <cellStyle name="Normal 45 5 2 4" xfId="13830" xr:uid="{00000000-0005-0000-0000-000080250000}"/>
    <cellStyle name="Normal 45 5 2 5" xfId="15669" xr:uid="{00000000-0005-0000-0000-000081250000}"/>
    <cellStyle name="Normal 45 5 2 6" xfId="17420" xr:uid="{00000000-0005-0000-0000-000082250000}"/>
    <cellStyle name="Normal 45 5 2 7" xfId="19324" xr:uid="{00000000-0005-0000-0000-000083250000}"/>
    <cellStyle name="Normal 45 5 2_5h_Finance" xfId="6155" xr:uid="{00000000-0005-0000-0000-000084250000}"/>
    <cellStyle name="Normal 45 5 3" xfId="2725" xr:uid="{00000000-0005-0000-0000-000085250000}"/>
    <cellStyle name="Normal 45 5 3 2" xfId="10892" xr:uid="{00000000-0005-0000-0000-000086250000}"/>
    <cellStyle name="Normal 45 5 3_5h_Finance" xfId="6157" xr:uid="{00000000-0005-0000-0000-000087250000}"/>
    <cellStyle name="Normal 45 5 4" xfId="8988" xr:uid="{00000000-0005-0000-0000-000088250000}"/>
    <cellStyle name="Normal 45 5 5" xfId="13011" xr:uid="{00000000-0005-0000-0000-000089250000}"/>
    <cellStyle name="Normal 45 5 6" xfId="14849" xr:uid="{00000000-0005-0000-0000-00008A250000}"/>
    <cellStyle name="Normal 45 5 7" xfId="16604" xr:uid="{00000000-0005-0000-0000-00008B250000}"/>
    <cellStyle name="Normal 45 5 8" xfId="18508" xr:uid="{00000000-0005-0000-0000-00008C250000}"/>
    <cellStyle name="Normal 45 5_5h_Finance" xfId="6154" xr:uid="{00000000-0005-0000-0000-00008D250000}"/>
    <cellStyle name="Normal 45 6" xfId="1086" xr:uid="{00000000-0005-0000-0000-00008E250000}"/>
    <cellStyle name="Normal 45 6 2" xfId="2997" xr:uid="{00000000-0005-0000-0000-00008F250000}"/>
    <cellStyle name="Normal 45 6 2 2" xfId="11164" xr:uid="{00000000-0005-0000-0000-000090250000}"/>
    <cellStyle name="Normal 45 6 2_5h_Finance" xfId="6159" xr:uid="{00000000-0005-0000-0000-000091250000}"/>
    <cellStyle name="Normal 45 6 3" xfId="9260" xr:uid="{00000000-0005-0000-0000-000092250000}"/>
    <cellStyle name="Normal 45 6 4" xfId="13283" xr:uid="{00000000-0005-0000-0000-000093250000}"/>
    <cellStyle name="Normal 45 6 5" xfId="15121" xr:uid="{00000000-0005-0000-0000-000094250000}"/>
    <cellStyle name="Normal 45 6 6" xfId="16876" xr:uid="{00000000-0005-0000-0000-000095250000}"/>
    <cellStyle name="Normal 45 6 7" xfId="18780" xr:uid="{00000000-0005-0000-0000-000096250000}"/>
    <cellStyle name="Normal 45 6_5h_Finance" xfId="6158" xr:uid="{00000000-0005-0000-0000-000097250000}"/>
    <cellStyle name="Normal 45 7" xfId="1909" xr:uid="{00000000-0005-0000-0000-000098250000}"/>
    <cellStyle name="Normal 45 7 2" xfId="3813" xr:uid="{00000000-0005-0000-0000-000099250000}"/>
    <cellStyle name="Normal 45 7 2 2" xfId="11980" xr:uid="{00000000-0005-0000-0000-00009A250000}"/>
    <cellStyle name="Normal 45 7 2_5h_Finance" xfId="6161" xr:uid="{00000000-0005-0000-0000-00009B250000}"/>
    <cellStyle name="Normal 45 7 3" xfId="10076" xr:uid="{00000000-0005-0000-0000-00009C250000}"/>
    <cellStyle name="Normal 45 7 4" xfId="14102" xr:uid="{00000000-0005-0000-0000-00009D250000}"/>
    <cellStyle name="Normal 45 7 5" xfId="15942" xr:uid="{00000000-0005-0000-0000-00009E250000}"/>
    <cellStyle name="Normal 45 7 6" xfId="17692" xr:uid="{00000000-0005-0000-0000-00009F250000}"/>
    <cellStyle name="Normal 45 7 7" xfId="19596" xr:uid="{00000000-0005-0000-0000-0000A0250000}"/>
    <cellStyle name="Normal 45 7_5h_Finance" xfId="6160" xr:uid="{00000000-0005-0000-0000-0000A1250000}"/>
    <cellStyle name="Normal 45 8" xfId="193" xr:uid="{00000000-0005-0000-0000-0000A2250000}"/>
    <cellStyle name="Normal 45 8 2" xfId="8444" xr:uid="{00000000-0005-0000-0000-0000A3250000}"/>
    <cellStyle name="Normal 45 8_5h_Finance" xfId="6162" xr:uid="{00000000-0005-0000-0000-0000A4250000}"/>
    <cellStyle name="Normal 45 9" xfId="2181" xr:uid="{00000000-0005-0000-0000-0000A5250000}"/>
    <cellStyle name="Normal 45 9 2" xfId="10348" xr:uid="{00000000-0005-0000-0000-0000A6250000}"/>
    <cellStyle name="Normal 45 9_5h_Finance" xfId="6163" xr:uid="{00000000-0005-0000-0000-0000A7250000}"/>
    <cellStyle name="Normal 45_5h_Finance" xfId="6104" xr:uid="{00000000-0005-0000-0000-0000A8250000}"/>
    <cellStyle name="Normal 46" xfId="55" xr:uid="{00000000-0005-0000-0000-0000A9250000}"/>
    <cellStyle name="Normal 46 10" xfId="4086" xr:uid="{00000000-0005-0000-0000-0000AA250000}"/>
    <cellStyle name="Normal 46 10 2" xfId="12253" xr:uid="{00000000-0005-0000-0000-0000AB250000}"/>
    <cellStyle name="Normal 46 10_5h_Finance" xfId="6165" xr:uid="{00000000-0005-0000-0000-0000AC250000}"/>
    <cellStyle name="Normal 46 11" xfId="8309" xr:uid="{00000000-0005-0000-0000-0000AD250000}"/>
    <cellStyle name="Normal 46 12" xfId="12401" xr:uid="{00000000-0005-0000-0000-0000AE250000}"/>
    <cellStyle name="Normal 46 13" xfId="12681" xr:uid="{00000000-0005-0000-0000-0000AF250000}"/>
    <cellStyle name="Normal 46 14" xfId="14364" xr:uid="{00000000-0005-0000-0000-0000B0250000}"/>
    <cellStyle name="Normal 46 15" xfId="17965" xr:uid="{00000000-0005-0000-0000-0000B1250000}"/>
    <cellStyle name="Normal 46 2" xfId="124" xr:uid="{00000000-0005-0000-0000-0000B2250000}"/>
    <cellStyle name="Normal 46 2 10" xfId="8377" xr:uid="{00000000-0005-0000-0000-0000B3250000}"/>
    <cellStyle name="Normal 46 2 11" xfId="12469" xr:uid="{00000000-0005-0000-0000-0000B4250000}"/>
    <cellStyle name="Normal 46 2 12" xfId="18033" xr:uid="{00000000-0005-0000-0000-0000B5250000}"/>
    <cellStyle name="Normal 46 2 2" xfId="398" xr:uid="{00000000-0005-0000-0000-0000B6250000}"/>
    <cellStyle name="Normal 46 2 2 10" xfId="16265" xr:uid="{00000000-0005-0000-0000-0000B7250000}"/>
    <cellStyle name="Normal 46 2 2 11" xfId="18169" xr:uid="{00000000-0005-0000-0000-0000B8250000}"/>
    <cellStyle name="Normal 46 2 2 2" xfId="747" xr:uid="{00000000-0005-0000-0000-0000B9250000}"/>
    <cellStyle name="Normal 46 2 2 2 2" xfId="1569" xr:uid="{00000000-0005-0000-0000-0000BA250000}"/>
    <cellStyle name="Normal 46 2 2 2 2 2" xfId="3474" xr:uid="{00000000-0005-0000-0000-0000BB250000}"/>
    <cellStyle name="Normal 46 2 2 2 2 2 2" xfId="11641" xr:uid="{00000000-0005-0000-0000-0000BC250000}"/>
    <cellStyle name="Normal 46 2 2 2 2 2_5h_Finance" xfId="6170" xr:uid="{00000000-0005-0000-0000-0000BD250000}"/>
    <cellStyle name="Normal 46 2 2 2 2 3" xfId="9737" xr:uid="{00000000-0005-0000-0000-0000BE250000}"/>
    <cellStyle name="Normal 46 2 2 2 2 4" xfId="13763" xr:uid="{00000000-0005-0000-0000-0000BF250000}"/>
    <cellStyle name="Normal 46 2 2 2 2 5" xfId="15602" xr:uid="{00000000-0005-0000-0000-0000C0250000}"/>
    <cellStyle name="Normal 46 2 2 2 2 6" xfId="17353" xr:uid="{00000000-0005-0000-0000-0000C1250000}"/>
    <cellStyle name="Normal 46 2 2 2 2 7" xfId="19257" xr:uid="{00000000-0005-0000-0000-0000C2250000}"/>
    <cellStyle name="Normal 46 2 2 2 2_5h_Finance" xfId="6169" xr:uid="{00000000-0005-0000-0000-0000C3250000}"/>
    <cellStyle name="Normal 46 2 2 2 3" xfId="2658" xr:uid="{00000000-0005-0000-0000-0000C4250000}"/>
    <cellStyle name="Normal 46 2 2 2 3 2" xfId="10825" xr:uid="{00000000-0005-0000-0000-0000C5250000}"/>
    <cellStyle name="Normal 46 2 2 2 3_5h_Finance" xfId="6171" xr:uid="{00000000-0005-0000-0000-0000C6250000}"/>
    <cellStyle name="Normal 46 2 2 2 4" xfId="8921" xr:uid="{00000000-0005-0000-0000-0000C7250000}"/>
    <cellStyle name="Normal 46 2 2 2 5" xfId="12944" xr:uid="{00000000-0005-0000-0000-0000C8250000}"/>
    <cellStyle name="Normal 46 2 2 2 6" xfId="14782" xr:uid="{00000000-0005-0000-0000-0000C9250000}"/>
    <cellStyle name="Normal 46 2 2 2 7" xfId="16537" xr:uid="{00000000-0005-0000-0000-0000CA250000}"/>
    <cellStyle name="Normal 46 2 2 2 8" xfId="18441" xr:uid="{00000000-0005-0000-0000-0000CB250000}"/>
    <cellStyle name="Normal 46 2 2 2_5h_Finance" xfId="6168" xr:uid="{00000000-0005-0000-0000-0000CC250000}"/>
    <cellStyle name="Normal 46 2 2 3" xfId="1019" xr:uid="{00000000-0005-0000-0000-0000CD250000}"/>
    <cellStyle name="Normal 46 2 2 3 2" xfId="1841" xr:uid="{00000000-0005-0000-0000-0000CE250000}"/>
    <cellStyle name="Normal 46 2 2 3 2 2" xfId="3746" xr:uid="{00000000-0005-0000-0000-0000CF250000}"/>
    <cellStyle name="Normal 46 2 2 3 2 2 2" xfId="11913" xr:uid="{00000000-0005-0000-0000-0000D0250000}"/>
    <cellStyle name="Normal 46 2 2 3 2 2_5h_Finance" xfId="6174" xr:uid="{00000000-0005-0000-0000-0000D1250000}"/>
    <cellStyle name="Normal 46 2 2 3 2 3" xfId="10009" xr:uid="{00000000-0005-0000-0000-0000D2250000}"/>
    <cellStyle name="Normal 46 2 2 3 2 4" xfId="14035" xr:uid="{00000000-0005-0000-0000-0000D3250000}"/>
    <cellStyle name="Normal 46 2 2 3 2 5" xfId="15874" xr:uid="{00000000-0005-0000-0000-0000D4250000}"/>
    <cellStyle name="Normal 46 2 2 3 2 6" xfId="17625" xr:uid="{00000000-0005-0000-0000-0000D5250000}"/>
    <cellStyle name="Normal 46 2 2 3 2 7" xfId="19529" xr:uid="{00000000-0005-0000-0000-0000D6250000}"/>
    <cellStyle name="Normal 46 2 2 3 2_5h_Finance" xfId="6173" xr:uid="{00000000-0005-0000-0000-0000D7250000}"/>
    <cellStyle name="Normal 46 2 2 3 3" xfId="2930" xr:uid="{00000000-0005-0000-0000-0000D8250000}"/>
    <cellStyle name="Normal 46 2 2 3 3 2" xfId="11097" xr:uid="{00000000-0005-0000-0000-0000D9250000}"/>
    <cellStyle name="Normal 46 2 2 3 3_5h_Finance" xfId="6175" xr:uid="{00000000-0005-0000-0000-0000DA250000}"/>
    <cellStyle name="Normal 46 2 2 3 4" xfId="9193" xr:uid="{00000000-0005-0000-0000-0000DB250000}"/>
    <cellStyle name="Normal 46 2 2 3 5" xfId="13216" xr:uid="{00000000-0005-0000-0000-0000DC250000}"/>
    <cellStyle name="Normal 46 2 2 3 6" xfId="15054" xr:uid="{00000000-0005-0000-0000-0000DD250000}"/>
    <cellStyle name="Normal 46 2 2 3 7" xfId="16809" xr:uid="{00000000-0005-0000-0000-0000DE250000}"/>
    <cellStyle name="Normal 46 2 2 3 8" xfId="18713" xr:uid="{00000000-0005-0000-0000-0000DF250000}"/>
    <cellStyle name="Normal 46 2 2 3_5h_Finance" xfId="6172" xr:uid="{00000000-0005-0000-0000-0000E0250000}"/>
    <cellStyle name="Normal 46 2 2 4" xfId="1291" xr:uid="{00000000-0005-0000-0000-0000E1250000}"/>
    <cellStyle name="Normal 46 2 2 4 2" xfId="3202" xr:uid="{00000000-0005-0000-0000-0000E2250000}"/>
    <cellStyle name="Normal 46 2 2 4 2 2" xfId="11369" xr:uid="{00000000-0005-0000-0000-0000E3250000}"/>
    <cellStyle name="Normal 46 2 2 4 2_5h_Finance" xfId="6177" xr:uid="{00000000-0005-0000-0000-0000E4250000}"/>
    <cellStyle name="Normal 46 2 2 4 3" xfId="9465" xr:uid="{00000000-0005-0000-0000-0000E5250000}"/>
    <cellStyle name="Normal 46 2 2 4 4" xfId="13488" xr:uid="{00000000-0005-0000-0000-0000E6250000}"/>
    <cellStyle name="Normal 46 2 2 4 5" xfId="15326" xr:uid="{00000000-0005-0000-0000-0000E7250000}"/>
    <cellStyle name="Normal 46 2 2 4 6" xfId="17081" xr:uid="{00000000-0005-0000-0000-0000E8250000}"/>
    <cellStyle name="Normal 46 2 2 4 7" xfId="18985" xr:uid="{00000000-0005-0000-0000-0000E9250000}"/>
    <cellStyle name="Normal 46 2 2 4_5h_Finance" xfId="6176" xr:uid="{00000000-0005-0000-0000-0000EA250000}"/>
    <cellStyle name="Normal 46 2 2 5" xfId="2114" xr:uid="{00000000-0005-0000-0000-0000EB250000}"/>
    <cellStyle name="Normal 46 2 2 5 2" xfId="4018" xr:uid="{00000000-0005-0000-0000-0000EC250000}"/>
    <cellStyle name="Normal 46 2 2 5 2 2" xfId="12185" xr:uid="{00000000-0005-0000-0000-0000ED250000}"/>
    <cellStyle name="Normal 46 2 2 5 2_5h_Finance" xfId="6179" xr:uid="{00000000-0005-0000-0000-0000EE250000}"/>
    <cellStyle name="Normal 46 2 2 5 3" xfId="10281" xr:uid="{00000000-0005-0000-0000-0000EF250000}"/>
    <cellStyle name="Normal 46 2 2 5 4" xfId="14307" xr:uid="{00000000-0005-0000-0000-0000F0250000}"/>
    <cellStyle name="Normal 46 2 2 5 5" xfId="16147" xr:uid="{00000000-0005-0000-0000-0000F1250000}"/>
    <cellStyle name="Normal 46 2 2 5 6" xfId="17897" xr:uid="{00000000-0005-0000-0000-0000F2250000}"/>
    <cellStyle name="Normal 46 2 2 5 7" xfId="19801" xr:uid="{00000000-0005-0000-0000-0000F3250000}"/>
    <cellStyle name="Normal 46 2 2 5_5h_Finance" xfId="6178" xr:uid="{00000000-0005-0000-0000-0000F4250000}"/>
    <cellStyle name="Normal 46 2 2 6" xfId="2386" xr:uid="{00000000-0005-0000-0000-0000F5250000}"/>
    <cellStyle name="Normal 46 2 2 6 2" xfId="10553" xr:uid="{00000000-0005-0000-0000-0000F6250000}"/>
    <cellStyle name="Normal 46 2 2 6_5h_Finance" xfId="6180" xr:uid="{00000000-0005-0000-0000-0000F7250000}"/>
    <cellStyle name="Normal 46 2 2 7" xfId="8649" xr:uid="{00000000-0005-0000-0000-0000F8250000}"/>
    <cellStyle name="Normal 46 2 2 8" xfId="12606" xr:uid="{00000000-0005-0000-0000-0000F9250000}"/>
    <cellStyle name="Normal 46 2 2 9" xfId="14492" xr:uid="{00000000-0005-0000-0000-0000FA250000}"/>
    <cellStyle name="Normal 46 2 2_5h_Finance" xfId="6167" xr:uid="{00000000-0005-0000-0000-0000FB250000}"/>
    <cellStyle name="Normal 46 2 3" xfId="611" xr:uid="{00000000-0005-0000-0000-0000FC250000}"/>
    <cellStyle name="Normal 46 2 3 2" xfId="1433" xr:uid="{00000000-0005-0000-0000-0000FD250000}"/>
    <cellStyle name="Normal 46 2 3 2 2" xfId="3338" xr:uid="{00000000-0005-0000-0000-0000FE250000}"/>
    <cellStyle name="Normal 46 2 3 2 2 2" xfId="11505" xr:uid="{00000000-0005-0000-0000-0000FF250000}"/>
    <cellStyle name="Normal 46 2 3 2 2_5h_Finance" xfId="6183" xr:uid="{00000000-0005-0000-0000-000000260000}"/>
    <cellStyle name="Normal 46 2 3 2 3" xfId="9601" xr:uid="{00000000-0005-0000-0000-000001260000}"/>
    <cellStyle name="Normal 46 2 3 2 4" xfId="13627" xr:uid="{00000000-0005-0000-0000-000002260000}"/>
    <cellStyle name="Normal 46 2 3 2 5" xfId="15466" xr:uid="{00000000-0005-0000-0000-000003260000}"/>
    <cellStyle name="Normal 46 2 3 2 6" xfId="17217" xr:uid="{00000000-0005-0000-0000-000004260000}"/>
    <cellStyle name="Normal 46 2 3 2 7" xfId="19121" xr:uid="{00000000-0005-0000-0000-000005260000}"/>
    <cellStyle name="Normal 46 2 3 2_5h_Finance" xfId="6182" xr:uid="{00000000-0005-0000-0000-000006260000}"/>
    <cellStyle name="Normal 46 2 3 3" xfId="2522" xr:uid="{00000000-0005-0000-0000-000007260000}"/>
    <cellStyle name="Normal 46 2 3 3 2" xfId="10689" xr:uid="{00000000-0005-0000-0000-000008260000}"/>
    <cellStyle name="Normal 46 2 3 3_5h_Finance" xfId="6184" xr:uid="{00000000-0005-0000-0000-000009260000}"/>
    <cellStyle name="Normal 46 2 3 4" xfId="8785" xr:uid="{00000000-0005-0000-0000-00000A260000}"/>
    <cellStyle name="Normal 46 2 3 5" xfId="12808" xr:uid="{00000000-0005-0000-0000-00000B260000}"/>
    <cellStyle name="Normal 46 2 3 6" xfId="14646" xr:uid="{00000000-0005-0000-0000-00000C260000}"/>
    <cellStyle name="Normal 46 2 3 7" xfId="16401" xr:uid="{00000000-0005-0000-0000-00000D260000}"/>
    <cellStyle name="Normal 46 2 3 8" xfId="18305" xr:uid="{00000000-0005-0000-0000-00000E260000}"/>
    <cellStyle name="Normal 46 2 3_5h_Finance" xfId="6181" xr:uid="{00000000-0005-0000-0000-00000F260000}"/>
    <cellStyle name="Normal 46 2 4" xfId="883" xr:uid="{00000000-0005-0000-0000-000010260000}"/>
    <cellStyle name="Normal 46 2 4 2" xfId="1705" xr:uid="{00000000-0005-0000-0000-000011260000}"/>
    <cellStyle name="Normal 46 2 4 2 2" xfId="3610" xr:uid="{00000000-0005-0000-0000-000012260000}"/>
    <cellStyle name="Normal 46 2 4 2 2 2" xfId="11777" xr:uid="{00000000-0005-0000-0000-000013260000}"/>
    <cellStyle name="Normal 46 2 4 2 2_5h_Finance" xfId="6187" xr:uid="{00000000-0005-0000-0000-000014260000}"/>
    <cellStyle name="Normal 46 2 4 2 3" xfId="9873" xr:uid="{00000000-0005-0000-0000-000015260000}"/>
    <cellStyle name="Normal 46 2 4 2 4" xfId="13899" xr:uid="{00000000-0005-0000-0000-000016260000}"/>
    <cellStyle name="Normal 46 2 4 2 5" xfId="15738" xr:uid="{00000000-0005-0000-0000-000017260000}"/>
    <cellStyle name="Normal 46 2 4 2 6" xfId="17489" xr:uid="{00000000-0005-0000-0000-000018260000}"/>
    <cellStyle name="Normal 46 2 4 2 7" xfId="19393" xr:uid="{00000000-0005-0000-0000-000019260000}"/>
    <cellStyle name="Normal 46 2 4 2_5h_Finance" xfId="6186" xr:uid="{00000000-0005-0000-0000-00001A260000}"/>
    <cellStyle name="Normal 46 2 4 3" xfId="2794" xr:uid="{00000000-0005-0000-0000-00001B260000}"/>
    <cellStyle name="Normal 46 2 4 3 2" xfId="10961" xr:uid="{00000000-0005-0000-0000-00001C260000}"/>
    <cellStyle name="Normal 46 2 4 3_5h_Finance" xfId="6188" xr:uid="{00000000-0005-0000-0000-00001D260000}"/>
    <cellStyle name="Normal 46 2 4 4" xfId="9057" xr:uid="{00000000-0005-0000-0000-00001E260000}"/>
    <cellStyle name="Normal 46 2 4 5" xfId="13080" xr:uid="{00000000-0005-0000-0000-00001F260000}"/>
    <cellStyle name="Normal 46 2 4 6" xfId="14918" xr:uid="{00000000-0005-0000-0000-000020260000}"/>
    <cellStyle name="Normal 46 2 4 7" xfId="16673" xr:uid="{00000000-0005-0000-0000-000021260000}"/>
    <cellStyle name="Normal 46 2 4 8" xfId="18577" xr:uid="{00000000-0005-0000-0000-000022260000}"/>
    <cellStyle name="Normal 46 2 4_5h_Finance" xfId="6185" xr:uid="{00000000-0005-0000-0000-000023260000}"/>
    <cellStyle name="Normal 46 2 5" xfId="1155" xr:uid="{00000000-0005-0000-0000-000024260000}"/>
    <cellStyle name="Normal 46 2 5 2" xfId="3066" xr:uid="{00000000-0005-0000-0000-000025260000}"/>
    <cellStyle name="Normal 46 2 5 2 2" xfId="11233" xr:uid="{00000000-0005-0000-0000-000026260000}"/>
    <cellStyle name="Normal 46 2 5 2_5h_Finance" xfId="6190" xr:uid="{00000000-0005-0000-0000-000027260000}"/>
    <cellStyle name="Normal 46 2 5 3" xfId="9329" xr:uid="{00000000-0005-0000-0000-000028260000}"/>
    <cellStyle name="Normal 46 2 5 4" xfId="13352" xr:uid="{00000000-0005-0000-0000-000029260000}"/>
    <cellStyle name="Normal 46 2 5 5" xfId="15190" xr:uid="{00000000-0005-0000-0000-00002A260000}"/>
    <cellStyle name="Normal 46 2 5 6" xfId="16945" xr:uid="{00000000-0005-0000-0000-00002B260000}"/>
    <cellStyle name="Normal 46 2 5 7" xfId="18849" xr:uid="{00000000-0005-0000-0000-00002C260000}"/>
    <cellStyle name="Normal 46 2 5_5h_Finance" xfId="6189" xr:uid="{00000000-0005-0000-0000-00002D260000}"/>
    <cellStyle name="Normal 46 2 6" xfId="1978" xr:uid="{00000000-0005-0000-0000-00002E260000}"/>
    <cellStyle name="Normal 46 2 6 2" xfId="3882" xr:uid="{00000000-0005-0000-0000-00002F260000}"/>
    <cellStyle name="Normal 46 2 6 2 2" xfId="12049" xr:uid="{00000000-0005-0000-0000-000030260000}"/>
    <cellStyle name="Normal 46 2 6 2_5h_Finance" xfId="6192" xr:uid="{00000000-0005-0000-0000-000031260000}"/>
    <cellStyle name="Normal 46 2 6 3" xfId="10145" xr:uid="{00000000-0005-0000-0000-000032260000}"/>
    <cellStyle name="Normal 46 2 6 4" xfId="14171" xr:uid="{00000000-0005-0000-0000-000033260000}"/>
    <cellStyle name="Normal 46 2 6 5" xfId="16011" xr:uid="{00000000-0005-0000-0000-000034260000}"/>
    <cellStyle name="Normal 46 2 6 6" xfId="17761" xr:uid="{00000000-0005-0000-0000-000035260000}"/>
    <cellStyle name="Normal 46 2 6 7" xfId="19665" xr:uid="{00000000-0005-0000-0000-000036260000}"/>
    <cellStyle name="Normal 46 2 6_5h_Finance" xfId="6191" xr:uid="{00000000-0005-0000-0000-000037260000}"/>
    <cellStyle name="Normal 46 2 7" xfId="262" xr:uid="{00000000-0005-0000-0000-000038260000}"/>
    <cellStyle name="Normal 46 2 7 2" xfId="8513" xr:uid="{00000000-0005-0000-0000-000039260000}"/>
    <cellStyle name="Normal 46 2 7_5h_Finance" xfId="6193" xr:uid="{00000000-0005-0000-0000-00003A260000}"/>
    <cellStyle name="Normal 46 2 8" xfId="2250" xr:uid="{00000000-0005-0000-0000-00003B260000}"/>
    <cellStyle name="Normal 46 2 8 2" xfId="10417" xr:uid="{00000000-0005-0000-0000-00003C260000}"/>
    <cellStyle name="Normal 46 2 8_5h_Finance" xfId="6194" xr:uid="{00000000-0005-0000-0000-00003D260000}"/>
    <cellStyle name="Normal 46 2 9" xfId="4154" xr:uid="{00000000-0005-0000-0000-00003E260000}"/>
    <cellStyle name="Normal 46 2 9 2" xfId="12321" xr:uid="{00000000-0005-0000-0000-00003F260000}"/>
    <cellStyle name="Normal 46 2 9_5h_Finance" xfId="6195" xr:uid="{00000000-0005-0000-0000-000040260000}"/>
    <cellStyle name="Normal 46 2_5h_Finance" xfId="6166" xr:uid="{00000000-0005-0000-0000-000041260000}"/>
    <cellStyle name="Normal 46 3" xfId="330" xr:uid="{00000000-0005-0000-0000-000042260000}"/>
    <cellStyle name="Normal 46 3 10" xfId="16197" xr:uid="{00000000-0005-0000-0000-000043260000}"/>
    <cellStyle name="Normal 46 3 11" xfId="18101" xr:uid="{00000000-0005-0000-0000-000044260000}"/>
    <cellStyle name="Normal 46 3 2" xfId="679" xr:uid="{00000000-0005-0000-0000-000045260000}"/>
    <cellStyle name="Normal 46 3 2 2" xfId="1501" xr:uid="{00000000-0005-0000-0000-000046260000}"/>
    <cellStyle name="Normal 46 3 2 2 2" xfId="3406" xr:uid="{00000000-0005-0000-0000-000047260000}"/>
    <cellStyle name="Normal 46 3 2 2 2 2" xfId="11573" xr:uid="{00000000-0005-0000-0000-000048260000}"/>
    <cellStyle name="Normal 46 3 2 2 2_5h_Finance" xfId="6199" xr:uid="{00000000-0005-0000-0000-000049260000}"/>
    <cellStyle name="Normal 46 3 2 2 3" xfId="9669" xr:uid="{00000000-0005-0000-0000-00004A260000}"/>
    <cellStyle name="Normal 46 3 2 2 4" xfId="13695" xr:uid="{00000000-0005-0000-0000-00004B260000}"/>
    <cellStyle name="Normal 46 3 2 2 5" xfId="15534" xr:uid="{00000000-0005-0000-0000-00004C260000}"/>
    <cellStyle name="Normal 46 3 2 2 6" xfId="17285" xr:uid="{00000000-0005-0000-0000-00004D260000}"/>
    <cellStyle name="Normal 46 3 2 2 7" xfId="19189" xr:uid="{00000000-0005-0000-0000-00004E260000}"/>
    <cellStyle name="Normal 46 3 2 2_5h_Finance" xfId="6198" xr:uid="{00000000-0005-0000-0000-00004F260000}"/>
    <cellStyle name="Normal 46 3 2 3" xfId="2590" xr:uid="{00000000-0005-0000-0000-000050260000}"/>
    <cellStyle name="Normal 46 3 2 3 2" xfId="10757" xr:uid="{00000000-0005-0000-0000-000051260000}"/>
    <cellStyle name="Normal 46 3 2 3_5h_Finance" xfId="6200" xr:uid="{00000000-0005-0000-0000-000052260000}"/>
    <cellStyle name="Normal 46 3 2 4" xfId="8853" xr:uid="{00000000-0005-0000-0000-000053260000}"/>
    <cellStyle name="Normal 46 3 2 5" xfId="12876" xr:uid="{00000000-0005-0000-0000-000054260000}"/>
    <cellStyle name="Normal 46 3 2 6" xfId="14714" xr:uid="{00000000-0005-0000-0000-000055260000}"/>
    <cellStyle name="Normal 46 3 2 7" xfId="16469" xr:uid="{00000000-0005-0000-0000-000056260000}"/>
    <cellStyle name="Normal 46 3 2 8" xfId="18373" xr:uid="{00000000-0005-0000-0000-000057260000}"/>
    <cellStyle name="Normal 46 3 2_5h_Finance" xfId="6197" xr:uid="{00000000-0005-0000-0000-000058260000}"/>
    <cellStyle name="Normal 46 3 3" xfId="951" xr:uid="{00000000-0005-0000-0000-000059260000}"/>
    <cellStyle name="Normal 46 3 3 2" xfId="1773" xr:uid="{00000000-0005-0000-0000-00005A260000}"/>
    <cellStyle name="Normal 46 3 3 2 2" xfId="3678" xr:uid="{00000000-0005-0000-0000-00005B260000}"/>
    <cellStyle name="Normal 46 3 3 2 2 2" xfId="11845" xr:uid="{00000000-0005-0000-0000-00005C260000}"/>
    <cellStyle name="Normal 46 3 3 2 2_5h_Finance" xfId="6203" xr:uid="{00000000-0005-0000-0000-00005D260000}"/>
    <cellStyle name="Normal 46 3 3 2 3" xfId="9941" xr:uid="{00000000-0005-0000-0000-00005E260000}"/>
    <cellStyle name="Normal 46 3 3 2 4" xfId="13967" xr:uid="{00000000-0005-0000-0000-00005F260000}"/>
    <cellStyle name="Normal 46 3 3 2 5" xfId="15806" xr:uid="{00000000-0005-0000-0000-000060260000}"/>
    <cellStyle name="Normal 46 3 3 2 6" xfId="17557" xr:uid="{00000000-0005-0000-0000-000061260000}"/>
    <cellStyle name="Normal 46 3 3 2 7" xfId="19461" xr:uid="{00000000-0005-0000-0000-000062260000}"/>
    <cellStyle name="Normal 46 3 3 2_5h_Finance" xfId="6202" xr:uid="{00000000-0005-0000-0000-000063260000}"/>
    <cellStyle name="Normal 46 3 3 3" xfId="2862" xr:uid="{00000000-0005-0000-0000-000064260000}"/>
    <cellStyle name="Normal 46 3 3 3 2" xfId="11029" xr:uid="{00000000-0005-0000-0000-000065260000}"/>
    <cellStyle name="Normal 46 3 3 3_5h_Finance" xfId="6204" xr:uid="{00000000-0005-0000-0000-000066260000}"/>
    <cellStyle name="Normal 46 3 3 4" xfId="9125" xr:uid="{00000000-0005-0000-0000-000067260000}"/>
    <cellStyle name="Normal 46 3 3 5" xfId="13148" xr:uid="{00000000-0005-0000-0000-000068260000}"/>
    <cellStyle name="Normal 46 3 3 6" xfId="14986" xr:uid="{00000000-0005-0000-0000-000069260000}"/>
    <cellStyle name="Normal 46 3 3 7" xfId="16741" xr:uid="{00000000-0005-0000-0000-00006A260000}"/>
    <cellStyle name="Normal 46 3 3 8" xfId="18645" xr:uid="{00000000-0005-0000-0000-00006B260000}"/>
    <cellStyle name="Normal 46 3 3_5h_Finance" xfId="6201" xr:uid="{00000000-0005-0000-0000-00006C260000}"/>
    <cellStyle name="Normal 46 3 4" xfId="1223" xr:uid="{00000000-0005-0000-0000-00006D260000}"/>
    <cellStyle name="Normal 46 3 4 2" xfId="3134" xr:uid="{00000000-0005-0000-0000-00006E260000}"/>
    <cellStyle name="Normal 46 3 4 2 2" xfId="11301" xr:uid="{00000000-0005-0000-0000-00006F260000}"/>
    <cellStyle name="Normal 46 3 4 2_5h_Finance" xfId="6206" xr:uid="{00000000-0005-0000-0000-000070260000}"/>
    <cellStyle name="Normal 46 3 4 3" xfId="9397" xr:uid="{00000000-0005-0000-0000-000071260000}"/>
    <cellStyle name="Normal 46 3 4 4" xfId="13420" xr:uid="{00000000-0005-0000-0000-000072260000}"/>
    <cellStyle name="Normal 46 3 4 5" xfId="15258" xr:uid="{00000000-0005-0000-0000-000073260000}"/>
    <cellStyle name="Normal 46 3 4 6" xfId="17013" xr:uid="{00000000-0005-0000-0000-000074260000}"/>
    <cellStyle name="Normal 46 3 4 7" xfId="18917" xr:uid="{00000000-0005-0000-0000-000075260000}"/>
    <cellStyle name="Normal 46 3 4_5h_Finance" xfId="6205" xr:uid="{00000000-0005-0000-0000-000076260000}"/>
    <cellStyle name="Normal 46 3 5" xfId="2046" xr:uid="{00000000-0005-0000-0000-000077260000}"/>
    <cellStyle name="Normal 46 3 5 2" xfId="3950" xr:uid="{00000000-0005-0000-0000-000078260000}"/>
    <cellStyle name="Normal 46 3 5 2 2" xfId="12117" xr:uid="{00000000-0005-0000-0000-000079260000}"/>
    <cellStyle name="Normal 46 3 5 2_5h_Finance" xfId="6208" xr:uid="{00000000-0005-0000-0000-00007A260000}"/>
    <cellStyle name="Normal 46 3 5 3" xfId="10213" xr:uid="{00000000-0005-0000-0000-00007B260000}"/>
    <cellStyle name="Normal 46 3 5 4" xfId="14239" xr:uid="{00000000-0005-0000-0000-00007C260000}"/>
    <cellStyle name="Normal 46 3 5 5" xfId="16079" xr:uid="{00000000-0005-0000-0000-00007D260000}"/>
    <cellStyle name="Normal 46 3 5 6" xfId="17829" xr:uid="{00000000-0005-0000-0000-00007E260000}"/>
    <cellStyle name="Normal 46 3 5 7" xfId="19733" xr:uid="{00000000-0005-0000-0000-00007F260000}"/>
    <cellStyle name="Normal 46 3 5_5h_Finance" xfId="6207" xr:uid="{00000000-0005-0000-0000-000080260000}"/>
    <cellStyle name="Normal 46 3 6" xfId="2318" xr:uid="{00000000-0005-0000-0000-000081260000}"/>
    <cellStyle name="Normal 46 3 6 2" xfId="10485" xr:uid="{00000000-0005-0000-0000-000082260000}"/>
    <cellStyle name="Normal 46 3 6_5h_Finance" xfId="6209" xr:uid="{00000000-0005-0000-0000-000083260000}"/>
    <cellStyle name="Normal 46 3 7" xfId="8581" xr:uid="{00000000-0005-0000-0000-000084260000}"/>
    <cellStyle name="Normal 46 3 8" xfId="12538" xr:uid="{00000000-0005-0000-0000-000085260000}"/>
    <cellStyle name="Normal 46 3 9" xfId="14424" xr:uid="{00000000-0005-0000-0000-000086260000}"/>
    <cellStyle name="Normal 46 3_5h_Finance" xfId="6196" xr:uid="{00000000-0005-0000-0000-000087260000}"/>
    <cellStyle name="Normal 46 4" xfId="543" xr:uid="{00000000-0005-0000-0000-000088260000}"/>
    <cellStyle name="Normal 46 4 2" xfId="1365" xr:uid="{00000000-0005-0000-0000-000089260000}"/>
    <cellStyle name="Normal 46 4 2 2" xfId="3270" xr:uid="{00000000-0005-0000-0000-00008A260000}"/>
    <cellStyle name="Normal 46 4 2 2 2" xfId="11437" xr:uid="{00000000-0005-0000-0000-00008B260000}"/>
    <cellStyle name="Normal 46 4 2 2_5h_Finance" xfId="6212" xr:uid="{00000000-0005-0000-0000-00008C260000}"/>
    <cellStyle name="Normal 46 4 2 3" xfId="9533" xr:uid="{00000000-0005-0000-0000-00008D260000}"/>
    <cellStyle name="Normal 46 4 2 4" xfId="13559" xr:uid="{00000000-0005-0000-0000-00008E260000}"/>
    <cellStyle name="Normal 46 4 2 5" xfId="15398" xr:uid="{00000000-0005-0000-0000-00008F260000}"/>
    <cellStyle name="Normal 46 4 2 6" xfId="17149" xr:uid="{00000000-0005-0000-0000-000090260000}"/>
    <cellStyle name="Normal 46 4 2 7" xfId="19053" xr:uid="{00000000-0005-0000-0000-000091260000}"/>
    <cellStyle name="Normal 46 4 2_5h_Finance" xfId="6211" xr:uid="{00000000-0005-0000-0000-000092260000}"/>
    <cellStyle name="Normal 46 4 3" xfId="2454" xr:uid="{00000000-0005-0000-0000-000093260000}"/>
    <cellStyle name="Normal 46 4 3 2" xfId="10621" xr:uid="{00000000-0005-0000-0000-000094260000}"/>
    <cellStyle name="Normal 46 4 3_5h_Finance" xfId="6213" xr:uid="{00000000-0005-0000-0000-000095260000}"/>
    <cellStyle name="Normal 46 4 4" xfId="8717" xr:uid="{00000000-0005-0000-0000-000096260000}"/>
    <cellStyle name="Normal 46 4 5" xfId="12740" xr:uid="{00000000-0005-0000-0000-000097260000}"/>
    <cellStyle name="Normal 46 4 6" xfId="14578" xr:uid="{00000000-0005-0000-0000-000098260000}"/>
    <cellStyle name="Normal 46 4 7" xfId="16333" xr:uid="{00000000-0005-0000-0000-000099260000}"/>
    <cellStyle name="Normal 46 4 8" xfId="18237" xr:uid="{00000000-0005-0000-0000-00009A260000}"/>
    <cellStyle name="Normal 46 4_5h_Finance" xfId="6210" xr:uid="{00000000-0005-0000-0000-00009B260000}"/>
    <cellStyle name="Normal 46 5" xfId="815" xr:uid="{00000000-0005-0000-0000-00009C260000}"/>
    <cellStyle name="Normal 46 5 2" xfId="1637" xr:uid="{00000000-0005-0000-0000-00009D260000}"/>
    <cellStyle name="Normal 46 5 2 2" xfId="3542" xr:uid="{00000000-0005-0000-0000-00009E260000}"/>
    <cellStyle name="Normal 46 5 2 2 2" xfId="11709" xr:uid="{00000000-0005-0000-0000-00009F260000}"/>
    <cellStyle name="Normal 46 5 2 2_5h_Finance" xfId="6216" xr:uid="{00000000-0005-0000-0000-0000A0260000}"/>
    <cellStyle name="Normal 46 5 2 3" xfId="9805" xr:uid="{00000000-0005-0000-0000-0000A1260000}"/>
    <cellStyle name="Normal 46 5 2 4" xfId="13831" xr:uid="{00000000-0005-0000-0000-0000A2260000}"/>
    <cellStyle name="Normal 46 5 2 5" xfId="15670" xr:uid="{00000000-0005-0000-0000-0000A3260000}"/>
    <cellStyle name="Normal 46 5 2 6" xfId="17421" xr:uid="{00000000-0005-0000-0000-0000A4260000}"/>
    <cellStyle name="Normal 46 5 2 7" xfId="19325" xr:uid="{00000000-0005-0000-0000-0000A5260000}"/>
    <cellStyle name="Normal 46 5 2_5h_Finance" xfId="6215" xr:uid="{00000000-0005-0000-0000-0000A6260000}"/>
    <cellStyle name="Normal 46 5 3" xfId="2726" xr:uid="{00000000-0005-0000-0000-0000A7260000}"/>
    <cellStyle name="Normal 46 5 3 2" xfId="10893" xr:uid="{00000000-0005-0000-0000-0000A8260000}"/>
    <cellStyle name="Normal 46 5 3_5h_Finance" xfId="6217" xr:uid="{00000000-0005-0000-0000-0000A9260000}"/>
    <cellStyle name="Normal 46 5 4" xfId="8989" xr:uid="{00000000-0005-0000-0000-0000AA260000}"/>
    <cellStyle name="Normal 46 5 5" xfId="13012" xr:uid="{00000000-0005-0000-0000-0000AB260000}"/>
    <cellStyle name="Normal 46 5 6" xfId="14850" xr:uid="{00000000-0005-0000-0000-0000AC260000}"/>
    <cellStyle name="Normal 46 5 7" xfId="16605" xr:uid="{00000000-0005-0000-0000-0000AD260000}"/>
    <cellStyle name="Normal 46 5 8" xfId="18509" xr:uid="{00000000-0005-0000-0000-0000AE260000}"/>
    <cellStyle name="Normal 46 5_5h_Finance" xfId="6214" xr:uid="{00000000-0005-0000-0000-0000AF260000}"/>
    <cellStyle name="Normal 46 6" xfId="1087" xr:uid="{00000000-0005-0000-0000-0000B0260000}"/>
    <cellStyle name="Normal 46 6 2" xfId="2998" xr:uid="{00000000-0005-0000-0000-0000B1260000}"/>
    <cellStyle name="Normal 46 6 2 2" xfId="11165" xr:uid="{00000000-0005-0000-0000-0000B2260000}"/>
    <cellStyle name="Normal 46 6 2_5h_Finance" xfId="6219" xr:uid="{00000000-0005-0000-0000-0000B3260000}"/>
    <cellStyle name="Normal 46 6 3" xfId="9261" xr:uid="{00000000-0005-0000-0000-0000B4260000}"/>
    <cellStyle name="Normal 46 6 4" xfId="13284" xr:uid="{00000000-0005-0000-0000-0000B5260000}"/>
    <cellStyle name="Normal 46 6 5" xfId="15122" xr:uid="{00000000-0005-0000-0000-0000B6260000}"/>
    <cellStyle name="Normal 46 6 6" xfId="16877" xr:uid="{00000000-0005-0000-0000-0000B7260000}"/>
    <cellStyle name="Normal 46 6 7" xfId="18781" xr:uid="{00000000-0005-0000-0000-0000B8260000}"/>
    <cellStyle name="Normal 46 6_5h_Finance" xfId="6218" xr:uid="{00000000-0005-0000-0000-0000B9260000}"/>
    <cellStyle name="Normal 46 7" xfId="1910" xr:uid="{00000000-0005-0000-0000-0000BA260000}"/>
    <cellStyle name="Normal 46 7 2" xfId="3814" xr:uid="{00000000-0005-0000-0000-0000BB260000}"/>
    <cellStyle name="Normal 46 7 2 2" xfId="11981" xr:uid="{00000000-0005-0000-0000-0000BC260000}"/>
    <cellStyle name="Normal 46 7 2_5h_Finance" xfId="6221" xr:uid="{00000000-0005-0000-0000-0000BD260000}"/>
    <cellStyle name="Normal 46 7 3" xfId="10077" xr:uid="{00000000-0005-0000-0000-0000BE260000}"/>
    <cellStyle name="Normal 46 7 4" xfId="14103" xr:uid="{00000000-0005-0000-0000-0000BF260000}"/>
    <cellStyle name="Normal 46 7 5" xfId="15943" xr:uid="{00000000-0005-0000-0000-0000C0260000}"/>
    <cellStyle name="Normal 46 7 6" xfId="17693" xr:uid="{00000000-0005-0000-0000-0000C1260000}"/>
    <cellStyle name="Normal 46 7 7" xfId="19597" xr:uid="{00000000-0005-0000-0000-0000C2260000}"/>
    <cellStyle name="Normal 46 7_5h_Finance" xfId="6220" xr:uid="{00000000-0005-0000-0000-0000C3260000}"/>
    <cellStyle name="Normal 46 8" xfId="194" xr:uid="{00000000-0005-0000-0000-0000C4260000}"/>
    <cellStyle name="Normal 46 8 2" xfId="8445" xr:uid="{00000000-0005-0000-0000-0000C5260000}"/>
    <cellStyle name="Normal 46 8_5h_Finance" xfId="6222" xr:uid="{00000000-0005-0000-0000-0000C6260000}"/>
    <cellStyle name="Normal 46 9" xfId="2182" xr:uid="{00000000-0005-0000-0000-0000C7260000}"/>
    <cellStyle name="Normal 46 9 2" xfId="10349" xr:uid="{00000000-0005-0000-0000-0000C8260000}"/>
    <cellStyle name="Normal 46 9_5h_Finance" xfId="6223" xr:uid="{00000000-0005-0000-0000-0000C9260000}"/>
    <cellStyle name="Normal 46_5h_Finance" xfId="6164" xr:uid="{00000000-0005-0000-0000-0000CA260000}"/>
    <cellStyle name="Normal 47" xfId="56" xr:uid="{00000000-0005-0000-0000-0000CB260000}"/>
    <cellStyle name="Normal 47 10" xfId="4087" xr:uid="{00000000-0005-0000-0000-0000CC260000}"/>
    <cellStyle name="Normal 47 10 2" xfId="12254" xr:uid="{00000000-0005-0000-0000-0000CD260000}"/>
    <cellStyle name="Normal 47 10_5h_Finance" xfId="6225" xr:uid="{00000000-0005-0000-0000-0000CE260000}"/>
    <cellStyle name="Normal 47 11" xfId="8310" xr:uid="{00000000-0005-0000-0000-0000CF260000}"/>
    <cellStyle name="Normal 47 12" xfId="12402" xr:uid="{00000000-0005-0000-0000-0000D0260000}"/>
    <cellStyle name="Normal 47 13" xfId="12680" xr:uid="{00000000-0005-0000-0000-0000D1260000}"/>
    <cellStyle name="Normal 47 14" xfId="14363" xr:uid="{00000000-0005-0000-0000-0000D2260000}"/>
    <cellStyle name="Normal 47 15" xfId="17966" xr:uid="{00000000-0005-0000-0000-0000D3260000}"/>
    <cellStyle name="Normal 47 2" xfId="125" xr:uid="{00000000-0005-0000-0000-0000D4260000}"/>
    <cellStyle name="Normal 47 2 10" xfId="8378" xr:uid="{00000000-0005-0000-0000-0000D5260000}"/>
    <cellStyle name="Normal 47 2 11" xfId="12470" xr:uid="{00000000-0005-0000-0000-0000D6260000}"/>
    <cellStyle name="Normal 47 2 12" xfId="18034" xr:uid="{00000000-0005-0000-0000-0000D7260000}"/>
    <cellStyle name="Normal 47 2 2" xfId="399" xr:uid="{00000000-0005-0000-0000-0000D8260000}"/>
    <cellStyle name="Normal 47 2 2 10" xfId="16266" xr:uid="{00000000-0005-0000-0000-0000D9260000}"/>
    <cellStyle name="Normal 47 2 2 11" xfId="18170" xr:uid="{00000000-0005-0000-0000-0000DA260000}"/>
    <cellStyle name="Normal 47 2 2 2" xfId="748" xr:uid="{00000000-0005-0000-0000-0000DB260000}"/>
    <cellStyle name="Normal 47 2 2 2 2" xfId="1570" xr:uid="{00000000-0005-0000-0000-0000DC260000}"/>
    <cellStyle name="Normal 47 2 2 2 2 2" xfId="3475" xr:uid="{00000000-0005-0000-0000-0000DD260000}"/>
    <cellStyle name="Normal 47 2 2 2 2 2 2" xfId="11642" xr:uid="{00000000-0005-0000-0000-0000DE260000}"/>
    <cellStyle name="Normal 47 2 2 2 2 2_5h_Finance" xfId="6230" xr:uid="{00000000-0005-0000-0000-0000DF260000}"/>
    <cellStyle name="Normal 47 2 2 2 2 3" xfId="9738" xr:uid="{00000000-0005-0000-0000-0000E0260000}"/>
    <cellStyle name="Normal 47 2 2 2 2 4" xfId="13764" xr:uid="{00000000-0005-0000-0000-0000E1260000}"/>
    <cellStyle name="Normal 47 2 2 2 2 5" xfId="15603" xr:uid="{00000000-0005-0000-0000-0000E2260000}"/>
    <cellStyle name="Normal 47 2 2 2 2 6" xfId="17354" xr:uid="{00000000-0005-0000-0000-0000E3260000}"/>
    <cellStyle name="Normal 47 2 2 2 2 7" xfId="19258" xr:uid="{00000000-0005-0000-0000-0000E4260000}"/>
    <cellStyle name="Normal 47 2 2 2 2_5h_Finance" xfId="6229" xr:uid="{00000000-0005-0000-0000-0000E5260000}"/>
    <cellStyle name="Normal 47 2 2 2 3" xfId="2659" xr:uid="{00000000-0005-0000-0000-0000E6260000}"/>
    <cellStyle name="Normal 47 2 2 2 3 2" xfId="10826" xr:uid="{00000000-0005-0000-0000-0000E7260000}"/>
    <cellStyle name="Normal 47 2 2 2 3_5h_Finance" xfId="6231" xr:uid="{00000000-0005-0000-0000-0000E8260000}"/>
    <cellStyle name="Normal 47 2 2 2 4" xfId="8922" xr:uid="{00000000-0005-0000-0000-0000E9260000}"/>
    <cellStyle name="Normal 47 2 2 2 5" xfId="12945" xr:uid="{00000000-0005-0000-0000-0000EA260000}"/>
    <cellStyle name="Normal 47 2 2 2 6" xfId="14783" xr:uid="{00000000-0005-0000-0000-0000EB260000}"/>
    <cellStyle name="Normal 47 2 2 2 7" xfId="16538" xr:uid="{00000000-0005-0000-0000-0000EC260000}"/>
    <cellStyle name="Normal 47 2 2 2 8" xfId="18442" xr:uid="{00000000-0005-0000-0000-0000ED260000}"/>
    <cellStyle name="Normal 47 2 2 2_5h_Finance" xfId="6228" xr:uid="{00000000-0005-0000-0000-0000EE260000}"/>
    <cellStyle name="Normal 47 2 2 3" xfId="1020" xr:uid="{00000000-0005-0000-0000-0000EF260000}"/>
    <cellStyle name="Normal 47 2 2 3 2" xfId="1842" xr:uid="{00000000-0005-0000-0000-0000F0260000}"/>
    <cellStyle name="Normal 47 2 2 3 2 2" xfId="3747" xr:uid="{00000000-0005-0000-0000-0000F1260000}"/>
    <cellStyle name="Normal 47 2 2 3 2 2 2" xfId="11914" xr:uid="{00000000-0005-0000-0000-0000F2260000}"/>
    <cellStyle name="Normal 47 2 2 3 2 2_5h_Finance" xfId="6234" xr:uid="{00000000-0005-0000-0000-0000F3260000}"/>
    <cellStyle name="Normal 47 2 2 3 2 3" xfId="10010" xr:uid="{00000000-0005-0000-0000-0000F4260000}"/>
    <cellStyle name="Normal 47 2 2 3 2 4" xfId="14036" xr:uid="{00000000-0005-0000-0000-0000F5260000}"/>
    <cellStyle name="Normal 47 2 2 3 2 5" xfId="15875" xr:uid="{00000000-0005-0000-0000-0000F6260000}"/>
    <cellStyle name="Normal 47 2 2 3 2 6" xfId="17626" xr:uid="{00000000-0005-0000-0000-0000F7260000}"/>
    <cellStyle name="Normal 47 2 2 3 2 7" xfId="19530" xr:uid="{00000000-0005-0000-0000-0000F8260000}"/>
    <cellStyle name="Normal 47 2 2 3 2_5h_Finance" xfId="6233" xr:uid="{00000000-0005-0000-0000-0000F9260000}"/>
    <cellStyle name="Normal 47 2 2 3 3" xfId="2931" xr:uid="{00000000-0005-0000-0000-0000FA260000}"/>
    <cellStyle name="Normal 47 2 2 3 3 2" xfId="11098" xr:uid="{00000000-0005-0000-0000-0000FB260000}"/>
    <cellStyle name="Normal 47 2 2 3 3_5h_Finance" xfId="6235" xr:uid="{00000000-0005-0000-0000-0000FC260000}"/>
    <cellStyle name="Normal 47 2 2 3 4" xfId="9194" xr:uid="{00000000-0005-0000-0000-0000FD260000}"/>
    <cellStyle name="Normal 47 2 2 3 5" xfId="13217" xr:uid="{00000000-0005-0000-0000-0000FE260000}"/>
    <cellStyle name="Normal 47 2 2 3 6" xfId="15055" xr:uid="{00000000-0005-0000-0000-0000FF260000}"/>
    <cellStyle name="Normal 47 2 2 3 7" xfId="16810" xr:uid="{00000000-0005-0000-0000-000000270000}"/>
    <cellStyle name="Normal 47 2 2 3 8" xfId="18714" xr:uid="{00000000-0005-0000-0000-000001270000}"/>
    <cellStyle name="Normal 47 2 2 3_5h_Finance" xfId="6232" xr:uid="{00000000-0005-0000-0000-000002270000}"/>
    <cellStyle name="Normal 47 2 2 4" xfId="1292" xr:uid="{00000000-0005-0000-0000-000003270000}"/>
    <cellStyle name="Normal 47 2 2 4 2" xfId="3203" xr:uid="{00000000-0005-0000-0000-000004270000}"/>
    <cellStyle name="Normal 47 2 2 4 2 2" xfId="11370" xr:uid="{00000000-0005-0000-0000-000005270000}"/>
    <cellStyle name="Normal 47 2 2 4 2_5h_Finance" xfId="6237" xr:uid="{00000000-0005-0000-0000-000006270000}"/>
    <cellStyle name="Normal 47 2 2 4 3" xfId="9466" xr:uid="{00000000-0005-0000-0000-000007270000}"/>
    <cellStyle name="Normal 47 2 2 4 4" xfId="13489" xr:uid="{00000000-0005-0000-0000-000008270000}"/>
    <cellStyle name="Normal 47 2 2 4 5" xfId="15327" xr:uid="{00000000-0005-0000-0000-000009270000}"/>
    <cellStyle name="Normal 47 2 2 4 6" xfId="17082" xr:uid="{00000000-0005-0000-0000-00000A270000}"/>
    <cellStyle name="Normal 47 2 2 4 7" xfId="18986" xr:uid="{00000000-0005-0000-0000-00000B270000}"/>
    <cellStyle name="Normal 47 2 2 4_5h_Finance" xfId="6236" xr:uid="{00000000-0005-0000-0000-00000C270000}"/>
    <cellStyle name="Normal 47 2 2 5" xfId="2115" xr:uid="{00000000-0005-0000-0000-00000D270000}"/>
    <cellStyle name="Normal 47 2 2 5 2" xfId="4019" xr:uid="{00000000-0005-0000-0000-00000E270000}"/>
    <cellStyle name="Normal 47 2 2 5 2 2" xfId="12186" xr:uid="{00000000-0005-0000-0000-00000F270000}"/>
    <cellStyle name="Normal 47 2 2 5 2_5h_Finance" xfId="6239" xr:uid="{00000000-0005-0000-0000-000010270000}"/>
    <cellStyle name="Normal 47 2 2 5 3" xfId="10282" xr:uid="{00000000-0005-0000-0000-000011270000}"/>
    <cellStyle name="Normal 47 2 2 5 4" xfId="14308" xr:uid="{00000000-0005-0000-0000-000012270000}"/>
    <cellStyle name="Normal 47 2 2 5 5" xfId="16148" xr:uid="{00000000-0005-0000-0000-000013270000}"/>
    <cellStyle name="Normal 47 2 2 5 6" xfId="17898" xr:uid="{00000000-0005-0000-0000-000014270000}"/>
    <cellStyle name="Normal 47 2 2 5 7" xfId="19802" xr:uid="{00000000-0005-0000-0000-000015270000}"/>
    <cellStyle name="Normal 47 2 2 5_5h_Finance" xfId="6238" xr:uid="{00000000-0005-0000-0000-000016270000}"/>
    <cellStyle name="Normal 47 2 2 6" xfId="2387" xr:uid="{00000000-0005-0000-0000-000017270000}"/>
    <cellStyle name="Normal 47 2 2 6 2" xfId="10554" xr:uid="{00000000-0005-0000-0000-000018270000}"/>
    <cellStyle name="Normal 47 2 2 6_5h_Finance" xfId="6240" xr:uid="{00000000-0005-0000-0000-000019270000}"/>
    <cellStyle name="Normal 47 2 2 7" xfId="8650" xr:uid="{00000000-0005-0000-0000-00001A270000}"/>
    <cellStyle name="Normal 47 2 2 8" xfId="12607" xr:uid="{00000000-0005-0000-0000-00001B270000}"/>
    <cellStyle name="Normal 47 2 2 9" xfId="14493" xr:uid="{00000000-0005-0000-0000-00001C270000}"/>
    <cellStyle name="Normal 47 2 2_5h_Finance" xfId="6227" xr:uid="{00000000-0005-0000-0000-00001D270000}"/>
    <cellStyle name="Normal 47 2 3" xfId="612" xr:uid="{00000000-0005-0000-0000-00001E270000}"/>
    <cellStyle name="Normal 47 2 3 2" xfId="1434" xr:uid="{00000000-0005-0000-0000-00001F270000}"/>
    <cellStyle name="Normal 47 2 3 2 2" xfId="3339" xr:uid="{00000000-0005-0000-0000-000020270000}"/>
    <cellStyle name="Normal 47 2 3 2 2 2" xfId="11506" xr:uid="{00000000-0005-0000-0000-000021270000}"/>
    <cellStyle name="Normal 47 2 3 2 2_5h_Finance" xfId="6243" xr:uid="{00000000-0005-0000-0000-000022270000}"/>
    <cellStyle name="Normal 47 2 3 2 3" xfId="9602" xr:uid="{00000000-0005-0000-0000-000023270000}"/>
    <cellStyle name="Normal 47 2 3 2 4" xfId="13628" xr:uid="{00000000-0005-0000-0000-000024270000}"/>
    <cellStyle name="Normal 47 2 3 2 5" xfId="15467" xr:uid="{00000000-0005-0000-0000-000025270000}"/>
    <cellStyle name="Normal 47 2 3 2 6" xfId="17218" xr:uid="{00000000-0005-0000-0000-000026270000}"/>
    <cellStyle name="Normal 47 2 3 2 7" xfId="19122" xr:uid="{00000000-0005-0000-0000-000027270000}"/>
    <cellStyle name="Normal 47 2 3 2_5h_Finance" xfId="6242" xr:uid="{00000000-0005-0000-0000-000028270000}"/>
    <cellStyle name="Normal 47 2 3 3" xfId="2523" xr:uid="{00000000-0005-0000-0000-000029270000}"/>
    <cellStyle name="Normal 47 2 3 3 2" xfId="10690" xr:uid="{00000000-0005-0000-0000-00002A270000}"/>
    <cellStyle name="Normal 47 2 3 3_5h_Finance" xfId="6244" xr:uid="{00000000-0005-0000-0000-00002B270000}"/>
    <cellStyle name="Normal 47 2 3 4" xfId="8786" xr:uid="{00000000-0005-0000-0000-00002C270000}"/>
    <cellStyle name="Normal 47 2 3 5" xfId="12809" xr:uid="{00000000-0005-0000-0000-00002D270000}"/>
    <cellStyle name="Normal 47 2 3 6" xfId="14647" xr:uid="{00000000-0005-0000-0000-00002E270000}"/>
    <cellStyle name="Normal 47 2 3 7" xfId="16402" xr:uid="{00000000-0005-0000-0000-00002F270000}"/>
    <cellStyle name="Normal 47 2 3 8" xfId="18306" xr:uid="{00000000-0005-0000-0000-000030270000}"/>
    <cellStyle name="Normal 47 2 3_5h_Finance" xfId="6241" xr:uid="{00000000-0005-0000-0000-000031270000}"/>
    <cellStyle name="Normal 47 2 4" xfId="884" xr:uid="{00000000-0005-0000-0000-000032270000}"/>
    <cellStyle name="Normal 47 2 4 2" xfId="1706" xr:uid="{00000000-0005-0000-0000-000033270000}"/>
    <cellStyle name="Normal 47 2 4 2 2" xfId="3611" xr:uid="{00000000-0005-0000-0000-000034270000}"/>
    <cellStyle name="Normal 47 2 4 2 2 2" xfId="11778" xr:uid="{00000000-0005-0000-0000-000035270000}"/>
    <cellStyle name="Normal 47 2 4 2 2_5h_Finance" xfId="6247" xr:uid="{00000000-0005-0000-0000-000036270000}"/>
    <cellStyle name="Normal 47 2 4 2 3" xfId="9874" xr:uid="{00000000-0005-0000-0000-000037270000}"/>
    <cellStyle name="Normal 47 2 4 2 4" xfId="13900" xr:uid="{00000000-0005-0000-0000-000038270000}"/>
    <cellStyle name="Normal 47 2 4 2 5" xfId="15739" xr:uid="{00000000-0005-0000-0000-000039270000}"/>
    <cellStyle name="Normal 47 2 4 2 6" xfId="17490" xr:uid="{00000000-0005-0000-0000-00003A270000}"/>
    <cellStyle name="Normal 47 2 4 2 7" xfId="19394" xr:uid="{00000000-0005-0000-0000-00003B270000}"/>
    <cellStyle name="Normal 47 2 4 2_5h_Finance" xfId="6246" xr:uid="{00000000-0005-0000-0000-00003C270000}"/>
    <cellStyle name="Normal 47 2 4 3" xfId="2795" xr:uid="{00000000-0005-0000-0000-00003D270000}"/>
    <cellStyle name="Normal 47 2 4 3 2" xfId="10962" xr:uid="{00000000-0005-0000-0000-00003E270000}"/>
    <cellStyle name="Normal 47 2 4 3_5h_Finance" xfId="6248" xr:uid="{00000000-0005-0000-0000-00003F270000}"/>
    <cellStyle name="Normal 47 2 4 4" xfId="9058" xr:uid="{00000000-0005-0000-0000-000040270000}"/>
    <cellStyle name="Normal 47 2 4 5" xfId="13081" xr:uid="{00000000-0005-0000-0000-000041270000}"/>
    <cellStyle name="Normal 47 2 4 6" xfId="14919" xr:uid="{00000000-0005-0000-0000-000042270000}"/>
    <cellStyle name="Normal 47 2 4 7" xfId="16674" xr:uid="{00000000-0005-0000-0000-000043270000}"/>
    <cellStyle name="Normal 47 2 4 8" xfId="18578" xr:uid="{00000000-0005-0000-0000-000044270000}"/>
    <cellStyle name="Normal 47 2 4_5h_Finance" xfId="6245" xr:uid="{00000000-0005-0000-0000-000045270000}"/>
    <cellStyle name="Normal 47 2 5" xfId="1156" xr:uid="{00000000-0005-0000-0000-000046270000}"/>
    <cellStyle name="Normal 47 2 5 2" xfId="3067" xr:uid="{00000000-0005-0000-0000-000047270000}"/>
    <cellStyle name="Normal 47 2 5 2 2" xfId="11234" xr:uid="{00000000-0005-0000-0000-000048270000}"/>
    <cellStyle name="Normal 47 2 5 2_5h_Finance" xfId="6250" xr:uid="{00000000-0005-0000-0000-000049270000}"/>
    <cellStyle name="Normal 47 2 5 3" xfId="9330" xr:uid="{00000000-0005-0000-0000-00004A270000}"/>
    <cellStyle name="Normal 47 2 5 4" xfId="13353" xr:uid="{00000000-0005-0000-0000-00004B270000}"/>
    <cellStyle name="Normal 47 2 5 5" xfId="15191" xr:uid="{00000000-0005-0000-0000-00004C270000}"/>
    <cellStyle name="Normal 47 2 5 6" xfId="16946" xr:uid="{00000000-0005-0000-0000-00004D270000}"/>
    <cellStyle name="Normal 47 2 5 7" xfId="18850" xr:uid="{00000000-0005-0000-0000-00004E270000}"/>
    <cellStyle name="Normal 47 2 5_5h_Finance" xfId="6249" xr:uid="{00000000-0005-0000-0000-00004F270000}"/>
    <cellStyle name="Normal 47 2 6" xfId="1979" xr:uid="{00000000-0005-0000-0000-000050270000}"/>
    <cellStyle name="Normal 47 2 6 2" xfId="3883" xr:uid="{00000000-0005-0000-0000-000051270000}"/>
    <cellStyle name="Normal 47 2 6 2 2" xfId="12050" xr:uid="{00000000-0005-0000-0000-000052270000}"/>
    <cellStyle name="Normal 47 2 6 2_5h_Finance" xfId="6252" xr:uid="{00000000-0005-0000-0000-000053270000}"/>
    <cellStyle name="Normal 47 2 6 3" xfId="10146" xr:uid="{00000000-0005-0000-0000-000054270000}"/>
    <cellStyle name="Normal 47 2 6 4" xfId="14172" xr:uid="{00000000-0005-0000-0000-000055270000}"/>
    <cellStyle name="Normal 47 2 6 5" xfId="16012" xr:uid="{00000000-0005-0000-0000-000056270000}"/>
    <cellStyle name="Normal 47 2 6 6" xfId="17762" xr:uid="{00000000-0005-0000-0000-000057270000}"/>
    <cellStyle name="Normal 47 2 6 7" xfId="19666" xr:uid="{00000000-0005-0000-0000-000058270000}"/>
    <cellStyle name="Normal 47 2 6_5h_Finance" xfId="6251" xr:uid="{00000000-0005-0000-0000-000059270000}"/>
    <cellStyle name="Normal 47 2 7" xfId="263" xr:uid="{00000000-0005-0000-0000-00005A270000}"/>
    <cellStyle name="Normal 47 2 7 2" xfId="8514" xr:uid="{00000000-0005-0000-0000-00005B270000}"/>
    <cellStyle name="Normal 47 2 7_5h_Finance" xfId="6253" xr:uid="{00000000-0005-0000-0000-00005C270000}"/>
    <cellStyle name="Normal 47 2 8" xfId="2251" xr:uid="{00000000-0005-0000-0000-00005D270000}"/>
    <cellStyle name="Normal 47 2 8 2" xfId="10418" xr:uid="{00000000-0005-0000-0000-00005E270000}"/>
    <cellStyle name="Normal 47 2 8_5h_Finance" xfId="6254" xr:uid="{00000000-0005-0000-0000-00005F270000}"/>
    <cellStyle name="Normal 47 2 9" xfId="4155" xr:uid="{00000000-0005-0000-0000-000060270000}"/>
    <cellStyle name="Normal 47 2 9 2" xfId="12322" xr:uid="{00000000-0005-0000-0000-000061270000}"/>
    <cellStyle name="Normal 47 2 9_5h_Finance" xfId="6255" xr:uid="{00000000-0005-0000-0000-000062270000}"/>
    <cellStyle name="Normal 47 2_5h_Finance" xfId="6226" xr:uid="{00000000-0005-0000-0000-000063270000}"/>
    <cellStyle name="Normal 47 3" xfId="331" xr:uid="{00000000-0005-0000-0000-000064270000}"/>
    <cellStyle name="Normal 47 3 10" xfId="16198" xr:uid="{00000000-0005-0000-0000-000065270000}"/>
    <cellStyle name="Normal 47 3 11" xfId="18102" xr:uid="{00000000-0005-0000-0000-000066270000}"/>
    <cellStyle name="Normal 47 3 2" xfId="680" xr:uid="{00000000-0005-0000-0000-000067270000}"/>
    <cellStyle name="Normal 47 3 2 2" xfId="1502" xr:uid="{00000000-0005-0000-0000-000068270000}"/>
    <cellStyle name="Normal 47 3 2 2 2" xfId="3407" xr:uid="{00000000-0005-0000-0000-000069270000}"/>
    <cellStyle name="Normal 47 3 2 2 2 2" xfId="11574" xr:uid="{00000000-0005-0000-0000-00006A270000}"/>
    <cellStyle name="Normal 47 3 2 2 2_5h_Finance" xfId="6259" xr:uid="{00000000-0005-0000-0000-00006B270000}"/>
    <cellStyle name="Normal 47 3 2 2 3" xfId="9670" xr:uid="{00000000-0005-0000-0000-00006C270000}"/>
    <cellStyle name="Normal 47 3 2 2 4" xfId="13696" xr:uid="{00000000-0005-0000-0000-00006D270000}"/>
    <cellStyle name="Normal 47 3 2 2 5" xfId="15535" xr:uid="{00000000-0005-0000-0000-00006E270000}"/>
    <cellStyle name="Normal 47 3 2 2 6" xfId="17286" xr:uid="{00000000-0005-0000-0000-00006F270000}"/>
    <cellStyle name="Normal 47 3 2 2 7" xfId="19190" xr:uid="{00000000-0005-0000-0000-000070270000}"/>
    <cellStyle name="Normal 47 3 2 2_5h_Finance" xfId="6258" xr:uid="{00000000-0005-0000-0000-000071270000}"/>
    <cellStyle name="Normal 47 3 2 3" xfId="2591" xr:uid="{00000000-0005-0000-0000-000072270000}"/>
    <cellStyle name="Normal 47 3 2 3 2" xfId="10758" xr:uid="{00000000-0005-0000-0000-000073270000}"/>
    <cellStyle name="Normal 47 3 2 3_5h_Finance" xfId="6260" xr:uid="{00000000-0005-0000-0000-000074270000}"/>
    <cellStyle name="Normal 47 3 2 4" xfId="8854" xr:uid="{00000000-0005-0000-0000-000075270000}"/>
    <cellStyle name="Normal 47 3 2 5" xfId="12877" xr:uid="{00000000-0005-0000-0000-000076270000}"/>
    <cellStyle name="Normal 47 3 2 6" xfId="14715" xr:uid="{00000000-0005-0000-0000-000077270000}"/>
    <cellStyle name="Normal 47 3 2 7" xfId="16470" xr:uid="{00000000-0005-0000-0000-000078270000}"/>
    <cellStyle name="Normal 47 3 2 8" xfId="18374" xr:uid="{00000000-0005-0000-0000-000079270000}"/>
    <cellStyle name="Normal 47 3 2_5h_Finance" xfId="6257" xr:uid="{00000000-0005-0000-0000-00007A270000}"/>
    <cellStyle name="Normal 47 3 3" xfId="952" xr:uid="{00000000-0005-0000-0000-00007B270000}"/>
    <cellStyle name="Normal 47 3 3 2" xfId="1774" xr:uid="{00000000-0005-0000-0000-00007C270000}"/>
    <cellStyle name="Normal 47 3 3 2 2" xfId="3679" xr:uid="{00000000-0005-0000-0000-00007D270000}"/>
    <cellStyle name="Normal 47 3 3 2 2 2" xfId="11846" xr:uid="{00000000-0005-0000-0000-00007E270000}"/>
    <cellStyle name="Normal 47 3 3 2 2_5h_Finance" xfId="6263" xr:uid="{00000000-0005-0000-0000-00007F270000}"/>
    <cellStyle name="Normal 47 3 3 2 3" xfId="9942" xr:uid="{00000000-0005-0000-0000-000080270000}"/>
    <cellStyle name="Normal 47 3 3 2 4" xfId="13968" xr:uid="{00000000-0005-0000-0000-000081270000}"/>
    <cellStyle name="Normal 47 3 3 2 5" xfId="15807" xr:uid="{00000000-0005-0000-0000-000082270000}"/>
    <cellStyle name="Normal 47 3 3 2 6" xfId="17558" xr:uid="{00000000-0005-0000-0000-000083270000}"/>
    <cellStyle name="Normal 47 3 3 2 7" xfId="19462" xr:uid="{00000000-0005-0000-0000-000084270000}"/>
    <cellStyle name="Normal 47 3 3 2_5h_Finance" xfId="6262" xr:uid="{00000000-0005-0000-0000-000085270000}"/>
    <cellStyle name="Normal 47 3 3 3" xfId="2863" xr:uid="{00000000-0005-0000-0000-000086270000}"/>
    <cellStyle name="Normal 47 3 3 3 2" xfId="11030" xr:uid="{00000000-0005-0000-0000-000087270000}"/>
    <cellStyle name="Normal 47 3 3 3_5h_Finance" xfId="6264" xr:uid="{00000000-0005-0000-0000-000088270000}"/>
    <cellStyle name="Normal 47 3 3 4" xfId="9126" xr:uid="{00000000-0005-0000-0000-000089270000}"/>
    <cellStyle name="Normal 47 3 3 5" xfId="13149" xr:uid="{00000000-0005-0000-0000-00008A270000}"/>
    <cellStyle name="Normal 47 3 3 6" xfId="14987" xr:uid="{00000000-0005-0000-0000-00008B270000}"/>
    <cellStyle name="Normal 47 3 3 7" xfId="16742" xr:uid="{00000000-0005-0000-0000-00008C270000}"/>
    <cellStyle name="Normal 47 3 3 8" xfId="18646" xr:uid="{00000000-0005-0000-0000-00008D270000}"/>
    <cellStyle name="Normal 47 3 3_5h_Finance" xfId="6261" xr:uid="{00000000-0005-0000-0000-00008E270000}"/>
    <cellStyle name="Normal 47 3 4" xfId="1224" xr:uid="{00000000-0005-0000-0000-00008F270000}"/>
    <cellStyle name="Normal 47 3 4 2" xfId="3135" xr:uid="{00000000-0005-0000-0000-000090270000}"/>
    <cellStyle name="Normal 47 3 4 2 2" xfId="11302" xr:uid="{00000000-0005-0000-0000-000091270000}"/>
    <cellStyle name="Normal 47 3 4 2_5h_Finance" xfId="6266" xr:uid="{00000000-0005-0000-0000-000092270000}"/>
    <cellStyle name="Normal 47 3 4 3" xfId="9398" xr:uid="{00000000-0005-0000-0000-000093270000}"/>
    <cellStyle name="Normal 47 3 4 4" xfId="13421" xr:uid="{00000000-0005-0000-0000-000094270000}"/>
    <cellStyle name="Normal 47 3 4 5" xfId="15259" xr:uid="{00000000-0005-0000-0000-000095270000}"/>
    <cellStyle name="Normal 47 3 4 6" xfId="17014" xr:uid="{00000000-0005-0000-0000-000096270000}"/>
    <cellStyle name="Normal 47 3 4 7" xfId="18918" xr:uid="{00000000-0005-0000-0000-000097270000}"/>
    <cellStyle name="Normal 47 3 4_5h_Finance" xfId="6265" xr:uid="{00000000-0005-0000-0000-000098270000}"/>
    <cellStyle name="Normal 47 3 5" xfId="2047" xr:uid="{00000000-0005-0000-0000-000099270000}"/>
    <cellStyle name="Normal 47 3 5 2" xfId="3951" xr:uid="{00000000-0005-0000-0000-00009A270000}"/>
    <cellStyle name="Normal 47 3 5 2 2" xfId="12118" xr:uid="{00000000-0005-0000-0000-00009B270000}"/>
    <cellStyle name="Normal 47 3 5 2_5h_Finance" xfId="6268" xr:uid="{00000000-0005-0000-0000-00009C270000}"/>
    <cellStyle name="Normal 47 3 5 3" xfId="10214" xr:uid="{00000000-0005-0000-0000-00009D270000}"/>
    <cellStyle name="Normal 47 3 5 4" xfId="14240" xr:uid="{00000000-0005-0000-0000-00009E270000}"/>
    <cellStyle name="Normal 47 3 5 5" xfId="16080" xr:uid="{00000000-0005-0000-0000-00009F270000}"/>
    <cellStyle name="Normal 47 3 5 6" xfId="17830" xr:uid="{00000000-0005-0000-0000-0000A0270000}"/>
    <cellStyle name="Normal 47 3 5 7" xfId="19734" xr:uid="{00000000-0005-0000-0000-0000A1270000}"/>
    <cellStyle name="Normal 47 3 5_5h_Finance" xfId="6267" xr:uid="{00000000-0005-0000-0000-0000A2270000}"/>
    <cellStyle name="Normal 47 3 6" xfId="2319" xr:uid="{00000000-0005-0000-0000-0000A3270000}"/>
    <cellStyle name="Normal 47 3 6 2" xfId="10486" xr:uid="{00000000-0005-0000-0000-0000A4270000}"/>
    <cellStyle name="Normal 47 3 6_5h_Finance" xfId="6269" xr:uid="{00000000-0005-0000-0000-0000A5270000}"/>
    <cellStyle name="Normal 47 3 7" xfId="8582" xr:uid="{00000000-0005-0000-0000-0000A6270000}"/>
    <cellStyle name="Normal 47 3 8" xfId="12539" xr:uid="{00000000-0005-0000-0000-0000A7270000}"/>
    <cellStyle name="Normal 47 3 9" xfId="14425" xr:uid="{00000000-0005-0000-0000-0000A8270000}"/>
    <cellStyle name="Normal 47 3_5h_Finance" xfId="6256" xr:uid="{00000000-0005-0000-0000-0000A9270000}"/>
    <cellStyle name="Normal 47 4" xfId="544" xr:uid="{00000000-0005-0000-0000-0000AA270000}"/>
    <cellStyle name="Normal 47 4 2" xfId="1366" xr:uid="{00000000-0005-0000-0000-0000AB270000}"/>
    <cellStyle name="Normal 47 4 2 2" xfId="3271" xr:uid="{00000000-0005-0000-0000-0000AC270000}"/>
    <cellStyle name="Normal 47 4 2 2 2" xfId="11438" xr:uid="{00000000-0005-0000-0000-0000AD270000}"/>
    <cellStyle name="Normal 47 4 2 2_5h_Finance" xfId="6272" xr:uid="{00000000-0005-0000-0000-0000AE270000}"/>
    <cellStyle name="Normal 47 4 2 3" xfId="9534" xr:uid="{00000000-0005-0000-0000-0000AF270000}"/>
    <cellStyle name="Normal 47 4 2 4" xfId="13560" xr:uid="{00000000-0005-0000-0000-0000B0270000}"/>
    <cellStyle name="Normal 47 4 2 5" xfId="15399" xr:uid="{00000000-0005-0000-0000-0000B1270000}"/>
    <cellStyle name="Normal 47 4 2 6" xfId="17150" xr:uid="{00000000-0005-0000-0000-0000B2270000}"/>
    <cellStyle name="Normal 47 4 2 7" xfId="19054" xr:uid="{00000000-0005-0000-0000-0000B3270000}"/>
    <cellStyle name="Normal 47 4 2_5h_Finance" xfId="6271" xr:uid="{00000000-0005-0000-0000-0000B4270000}"/>
    <cellStyle name="Normal 47 4 3" xfId="2455" xr:uid="{00000000-0005-0000-0000-0000B5270000}"/>
    <cellStyle name="Normal 47 4 3 2" xfId="10622" xr:uid="{00000000-0005-0000-0000-0000B6270000}"/>
    <cellStyle name="Normal 47 4 3_5h_Finance" xfId="6273" xr:uid="{00000000-0005-0000-0000-0000B7270000}"/>
    <cellStyle name="Normal 47 4 4" xfId="8718" xr:uid="{00000000-0005-0000-0000-0000B8270000}"/>
    <cellStyle name="Normal 47 4 5" xfId="12741" xr:uid="{00000000-0005-0000-0000-0000B9270000}"/>
    <cellStyle name="Normal 47 4 6" xfId="14579" xr:uid="{00000000-0005-0000-0000-0000BA270000}"/>
    <cellStyle name="Normal 47 4 7" xfId="16334" xr:uid="{00000000-0005-0000-0000-0000BB270000}"/>
    <cellStyle name="Normal 47 4 8" xfId="18238" xr:uid="{00000000-0005-0000-0000-0000BC270000}"/>
    <cellStyle name="Normal 47 4_5h_Finance" xfId="6270" xr:uid="{00000000-0005-0000-0000-0000BD270000}"/>
    <cellStyle name="Normal 47 5" xfId="816" xr:uid="{00000000-0005-0000-0000-0000BE270000}"/>
    <cellStyle name="Normal 47 5 2" xfId="1638" xr:uid="{00000000-0005-0000-0000-0000BF270000}"/>
    <cellStyle name="Normal 47 5 2 2" xfId="3543" xr:uid="{00000000-0005-0000-0000-0000C0270000}"/>
    <cellStyle name="Normal 47 5 2 2 2" xfId="11710" xr:uid="{00000000-0005-0000-0000-0000C1270000}"/>
    <cellStyle name="Normal 47 5 2 2_5h_Finance" xfId="6276" xr:uid="{00000000-0005-0000-0000-0000C2270000}"/>
    <cellStyle name="Normal 47 5 2 3" xfId="9806" xr:uid="{00000000-0005-0000-0000-0000C3270000}"/>
    <cellStyle name="Normal 47 5 2 4" xfId="13832" xr:uid="{00000000-0005-0000-0000-0000C4270000}"/>
    <cellStyle name="Normal 47 5 2 5" xfId="15671" xr:uid="{00000000-0005-0000-0000-0000C5270000}"/>
    <cellStyle name="Normal 47 5 2 6" xfId="17422" xr:uid="{00000000-0005-0000-0000-0000C6270000}"/>
    <cellStyle name="Normal 47 5 2 7" xfId="19326" xr:uid="{00000000-0005-0000-0000-0000C7270000}"/>
    <cellStyle name="Normal 47 5 2_5h_Finance" xfId="6275" xr:uid="{00000000-0005-0000-0000-0000C8270000}"/>
    <cellStyle name="Normal 47 5 3" xfId="2727" xr:uid="{00000000-0005-0000-0000-0000C9270000}"/>
    <cellStyle name="Normal 47 5 3 2" xfId="10894" xr:uid="{00000000-0005-0000-0000-0000CA270000}"/>
    <cellStyle name="Normal 47 5 3_5h_Finance" xfId="6277" xr:uid="{00000000-0005-0000-0000-0000CB270000}"/>
    <cellStyle name="Normal 47 5 4" xfId="8990" xr:uid="{00000000-0005-0000-0000-0000CC270000}"/>
    <cellStyle name="Normal 47 5 5" xfId="13013" xr:uid="{00000000-0005-0000-0000-0000CD270000}"/>
    <cellStyle name="Normal 47 5 6" xfId="14851" xr:uid="{00000000-0005-0000-0000-0000CE270000}"/>
    <cellStyle name="Normal 47 5 7" xfId="16606" xr:uid="{00000000-0005-0000-0000-0000CF270000}"/>
    <cellStyle name="Normal 47 5 8" xfId="18510" xr:uid="{00000000-0005-0000-0000-0000D0270000}"/>
    <cellStyle name="Normal 47 5_5h_Finance" xfId="6274" xr:uid="{00000000-0005-0000-0000-0000D1270000}"/>
    <cellStyle name="Normal 47 6" xfId="1088" xr:uid="{00000000-0005-0000-0000-0000D2270000}"/>
    <cellStyle name="Normal 47 6 2" xfId="2999" xr:uid="{00000000-0005-0000-0000-0000D3270000}"/>
    <cellStyle name="Normal 47 6 2 2" xfId="11166" xr:uid="{00000000-0005-0000-0000-0000D4270000}"/>
    <cellStyle name="Normal 47 6 2_5h_Finance" xfId="6279" xr:uid="{00000000-0005-0000-0000-0000D5270000}"/>
    <cellStyle name="Normal 47 6 3" xfId="9262" xr:uid="{00000000-0005-0000-0000-0000D6270000}"/>
    <cellStyle name="Normal 47 6 4" xfId="13285" xr:uid="{00000000-0005-0000-0000-0000D7270000}"/>
    <cellStyle name="Normal 47 6 5" xfId="15123" xr:uid="{00000000-0005-0000-0000-0000D8270000}"/>
    <cellStyle name="Normal 47 6 6" xfId="16878" xr:uid="{00000000-0005-0000-0000-0000D9270000}"/>
    <cellStyle name="Normal 47 6 7" xfId="18782" xr:uid="{00000000-0005-0000-0000-0000DA270000}"/>
    <cellStyle name="Normal 47 6_5h_Finance" xfId="6278" xr:uid="{00000000-0005-0000-0000-0000DB270000}"/>
    <cellStyle name="Normal 47 7" xfId="1911" xr:uid="{00000000-0005-0000-0000-0000DC270000}"/>
    <cellStyle name="Normal 47 7 2" xfId="3815" xr:uid="{00000000-0005-0000-0000-0000DD270000}"/>
    <cellStyle name="Normal 47 7 2 2" xfId="11982" xr:uid="{00000000-0005-0000-0000-0000DE270000}"/>
    <cellStyle name="Normal 47 7 2_5h_Finance" xfId="6281" xr:uid="{00000000-0005-0000-0000-0000DF270000}"/>
    <cellStyle name="Normal 47 7 3" xfId="10078" xr:uid="{00000000-0005-0000-0000-0000E0270000}"/>
    <cellStyle name="Normal 47 7 4" xfId="14104" xr:uid="{00000000-0005-0000-0000-0000E1270000}"/>
    <cellStyle name="Normal 47 7 5" xfId="15944" xr:uid="{00000000-0005-0000-0000-0000E2270000}"/>
    <cellStyle name="Normal 47 7 6" xfId="17694" xr:uid="{00000000-0005-0000-0000-0000E3270000}"/>
    <cellStyle name="Normal 47 7 7" xfId="19598" xr:uid="{00000000-0005-0000-0000-0000E4270000}"/>
    <cellStyle name="Normal 47 7_5h_Finance" xfId="6280" xr:uid="{00000000-0005-0000-0000-0000E5270000}"/>
    <cellStyle name="Normal 47 8" xfId="195" xr:uid="{00000000-0005-0000-0000-0000E6270000}"/>
    <cellStyle name="Normal 47 8 2" xfId="8446" xr:uid="{00000000-0005-0000-0000-0000E7270000}"/>
    <cellStyle name="Normal 47 8_5h_Finance" xfId="6282" xr:uid="{00000000-0005-0000-0000-0000E8270000}"/>
    <cellStyle name="Normal 47 9" xfId="2183" xr:uid="{00000000-0005-0000-0000-0000E9270000}"/>
    <cellStyle name="Normal 47 9 2" xfId="10350" xr:uid="{00000000-0005-0000-0000-0000EA270000}"/>
    <cellStyle name="Normal 47 9_5h_Finance" xfId="6283" xr:uid="{00000000-0005-0000-0000-0000EB270000}"/>
    <cellStyle name="Normal 47_5h_Finance" xfId="6224" xr:uid="{00000000-0005-0000-0000-0000EC270000}"/>
    <cellStyle name="Normal 48" xfId="48" xr:uid="{00000000-0005-0000-0000-0000ED270000}"/>
    <cellStyle name="Normal 48 10" xfId="4079" xr:uid="{00000000-0005-0000-0000-0000EE270000}"/>
    <cellStyle name="Normal 48 10 2" xfId="12246" xr:uid="{00000000-0005-0000-0000-0000EF270000}"/>
    <cellStyle name="Normal 48 10_5h_Finance" xfId="6285" xr:uid="{00000000-0005-0000-0000-0000F0270000}"/>
    <cellStyle name="Normal 48 11" xfId="8302" xr:uid="{00000000-0005-0000-0000-0000F1270000}"/>
    <cellStyle name="Normal 48 12" xfId="12394" xr:uid="{00000000-0005-0000-0000-0000F2270000}"/>
    <cellStyle name="Normal 48 13" xfId="12688" xr:uid="{00000000-0005-0000-0000-0000F3270000}"/>
    <cellStyle name="Normal 48 14" xfId="14370" xr:uid="{00000000-0005-0000-0000-0000F4270000}"/>
    <cellStyle name="Normal 48 15" xfId="17958" xr:uid="{00000000-0005-0000-0000-0000F5270000}"/>
    <cellStyle name="Normal 48 2" xfId="117" xr:uid="{00000000-0005-0000-0000-0000F6270000}"/>
    <cellStyle name="Normal 48 2 10" xfId="8370" xr:uid="{00000000-0005-0000-0000-0000F7270000}"/>
    <cellStyle name="Normal 48 2 11" xfId="12462" xr:uid="{00000000-0005-0000-0000-0000F8270000}"/>
    <cellStyle name="Normal 48 2 12" xfId="18026" xr:uid="{00000000-0005-0000-0000-0000F9270000}"/>
    <cellStyle name="Normal 48 2 2" xfId="391" xr:uid="{00000000-0005-0000-0000-0000FA270000}"/>
    <cellStyle name="Normal 48 2 2 10" xfId="16258" xr:uid="{00000000-0005-0000-0000-0000FB270000}"/>
    <cellStyle name="Normal 48 2 2 11" xfId="18162" xr:uid="{00000000-0005-0000-0000-0000FC270000}"/>
    <cellStyle name="Normal 48 2 2 2" xfId="740" xr:uid="{00000000-0005-0000-0000-0000FD270000}"/>
    <cellStyle name="Normal 48 2 2 2 2" xfId="1562" xr:uid="{00000000-0005-0000-0000-0000FE270000}"/>
    <cellStyle name="Normal 48 2 2 2 2 2" xfId="3467" xr:uid="{00000000-0005-0000-0000-0000FF270000}"/>
    <cellStyle name="Normal 48 2 2 2 2 2 2" xfId="11634" xr:uid="{00000000-0005-0000-0000-000000280000}"/>
    <cellStyle name="Normal 48 2 2 2 2 2_5h_Finance" xfId="6290" xr:uid="{00000000-0005-0000-0000-000001280000}"/>
    <cellStyle name="Normal 48 2 2 2 2 3" xfId="9730" xr:uid="{00000000-0005-0000-0000-000002280000}"/>
    <cellStyle name="Normal 48 2 2 2 2 4" xfId="13756" xr:uid="{00000000-0005-0000-0000-000003280000}"/>
    <cellStyle name="Normal 48 2 2 2 2 5" xfId="15595" xr:uid="{00000000-0005-0000-0000-000004280000}"/>
    <cellStyle name="Normal 48 2 2 2 2 6" xfId="17346" xr:uid="{00000000-0005-0000-0000-000005280000}"/>
    <cellStyle name="Normal 48 2 2 2 2 7" xfId="19250" xr:uid="{00000000-0005-0000-0000-000006280000}"/>
    <cellStyle name="Normal 48 2 2 2 2_5h_Finance" xfId="6289" xr:uid="{00000000-0005-0000-0000-000007280000}"/>
    <cellStyle name="Normal 48 2 2 2 3" xfId="2651" xr:uid="{00000000-0005-0000-0000-000008280000}"/>
    <cellStyle name="Normal 48 2 2 2 3 2" xfId="10818" xr:uid="{00000000-0005-0000-0000-000009280000}"/>
    <cellStyle name="Normal 48 2 2 2 3_5h_Finance" xfId="6291" xr:uid="{00000000-0005-0000-0000-00000A280000}"/>
    <cellStyle name="Normal 48 2 2 2 4" xfId="8914" xr:uid="{00000000-0005-0000-0000-00000B280000}"/>
    <cellStyle name="Normal 48 2 2 2 5" xfId="12937" xr:uid="{00000000-0005-0000-0000-00000C280000}"/>
    <cellStyle name="Normal 48 2 2 2 6" xfId="14775" xr:uid="{00000000-0005-0000-0000-00000D280000}"/>
    <cellStyle name="Normal 48 2 2 2 7" xfId="16530" xr:uid="{00000000-0005-0000-0000-00000E280000}"/>
    <cellStyle name="Normal 48 2 2 2 8" xfId="18434" xr:uid="{00000000-0005-0000-0000-00000F280000}"/>
    <cellStyle name="Normal 48 2 2 2_5h_Finance" xfId="6288" xr:uid="{00000000-0005-0000-0000-000010280000}"/>
    <cellStyle name="Normal 48 2 2 3" xfId="1012" xr:uid="{00000000-0005-0000-0000-000011280000}"/>
    <cellStyle name="Normal 48 2 2 3 2" xfId="1834" xr:uid="{00000000-0005-0000-0000-000012280000}"/>
    <cellStyle name="Normal 48 2 2 3 2 2" xfId="3739" xr:uid="{00000000-0005-0000-0000-000013280000}"/>
    <cellStyle name="Normal 48 2 2 3 2 2 2" xfId="11906" xr:uid="{00000000-0005-0000-0000-000014280000}"/>
    <cellStyle name="Normal 48 2 2 3 2 2_5h_Finance" xfId="6294" xr:uid="{00000000-0005-0000-0000-000015280000}"/>
    <cellStyle name="Normal 48 2 2 3 2 3" xfId="10002" xr:uid="{00000000-0005-0000-0000-000016280000}"/>
    <cellStyle name="Normal 48 2 2 3 2 4" xfId="14028" xr:uid="{00000000-0005-0000-0000-000017280000}"/>
    <cellStyle name="Normal 48 2 2 3 2 5" xfId="15867" xr:uid="{00000000-0005-0000-0000-000018280000}"/>
    <cellStyle name="Normal 48 2 2 3 2 6" xfId="17618" xr:uid="{00000000-0005-0000-0000-000019280000}"/>
    <cellStyle name="Normal 48 2 2 3 2 7" xfId="19522" xr:uid="{00000000-0005-0000-0000-00001A280000}"/>
    <cellStyle name="Normal 48 2 2 3 2_5h_Finance" xfId="6293" xr:uid="{00000000-0005-0000-0000-00001B280000}"/>
    <cellStyle name="Normal 48 2 2 3 3" xfId="2923" xr:uid="{00000000-0005-0000-0000-00001C280000}"/>
    <cellStyle name="Normal 48 2 2 3 3 2" xfId="11090" xr:uid="{00000000-0005-0000-0000-00001D280000}"/>
    <cellStyle name="Normal 48 2 2 3 3_5h_Finance" xfId="6295" xr:uid="{00000000-0005-0000-0000-00001E280000}"/>
    <cellStyle name="Normal 48 2 2 3 4" xfId="9186" xr:uid="{00000000-0005-0000-0000-00001F280000}"/>
    <cellStyle name="Normal 48 2 2 3 5" xfId="13209" xr:uid="{00000000-0005-0000-0000-000020280000}"/>
    <cellStyle name="Normal 48 2 2 3 6" xfId="15047" xr:uid="{00000000-0005-0000-0000-000021280000}"/>
    <cellStyle name="Normal 48 2 2 3 7" xfId="16802" xr:uid="{00000000-0005-0000-0000-000022280000}"/>
    <cellStyle name="Normal 48 2 2 3 8" xfId="18706" xr:uid="{00000000-0005-0000-0000-000023280000}"/>
    <cellStyle name="Normal 48 2 2 3_5h_Finance" xfId="6292" xr:uid="{00000000-0005-0000-0000-000024280000}"/>
    <cellStyle name="Normal 48 2 2 4" xfId="1284" xr:uid="{00000000-0005-0000-0000-000025280000}"/>
    <cellStyle name="Normal 48 2 2 4 2" xfId="3195" xr:uid="{00000000-0005-0000-0000-000026280000}"/>
    <cellStyle name="Normal 48 2 2 4 2 2" xfId="11362" xr:uid="{00000000-0005-0000-0000-000027280000}"/>
    <cellStyle name="Normal 48 2 2 4 2_5h_Finance" xfId="6297" xr:uid="{00000000-0005-0000-0000-000028280000}"/>
    <cellStyle name="Normal 48 2 2 4 3" xfId="9458" xr:uid="{00000000-0005-0000-0000-000029280000}"/>
    <cellStyle name="Normal 48 2 2 4 4" xfId="13481" xr:uid="{00000000-0005-0000-0000-00002A280000}"/>
    <cellStyle name="Normal 48 2 2 4 5" xfId="15319" xr:uid="{00000000-0005-0000-0000-00002B280000}"/>
    <cellStyle name="Normal 48 2 2 4 6" xfId="17074" xr:uid="{00000000-0005-0000-0000-00002C280000}"/>
    <cellStyle name="Normal 48 2 2 4 7" xfId="18978" xr:uid="{00000000-0005-0000-0000-00002D280000}"/>
    <cellStyle name="Normal 48 2 2 4_5h_Finance" xfId="6296" xr:uid="{00000000-0005-0000-0000-00002E280000}"/>
    <cellStyle name="Normal 48 2 2 5" xfId="2107" xr:uid="{00000000-0005-0000-0000-00002F280000}"/>
    <cellStyle name="Normal 48 2 2 5 2" xfId="4011" xr:uid="{00000000-0005-0000-0000-000030280000}"/>
    <cellStyle name="Normal 48 2 2 5 2 2" xfId="12178" xr:uid="{00000000-0005-0000-0000-000031280000}"/>
    <cellStyle name="Normal 48 2 2 5 2_5h_Finance" xfId="6299" xr:uid="{00000000-0005-0000-0000-000032280000}"/>
    <cellStyle name="Normal 48 2 2 5 3" xfId="10274" xr:uid="{00000000-0005-0000-0000-000033280000}"/>
    <cellStyle name="Normal 48 2 2 5 4" xfId="14300" xr:uid="{00000000-0005-0000-0000-000034280000}"/>
    <cellStyle name="Normal 48 2 2 5 5" xfId="16140" xr:uid="{00000000-0005-0000-0000-000035280000}"/>
    <cellStyle name="Normal 48 2 2 5 6" xfId="17890" xr:uid="{00000000-0005-0000-0000-000036280000}"/>
    <cellStyle name="Normal 48 2 2 5 7" xfId="19794" xr:uid="{00000000-0005-0000-0000-000037280000}"/>
    <cellStyle name="Normal 48 2 2 5_5h_Finance" xfId="6298" xr:uid="{00000000-0005-0000-0000-000038280000}"/>
    <cellStyle name="Normal 48 2 2 6" xfId="2379" xr:uid="{00000000-0005-0000-0000-000039280000}"/>
    <cellStyle name="Normal 48 2 2 6 2" xfId="10546" xr:uid="{00000000-0005-0000-0000-00003A280000}"/>
    <cellStyle name="Normal 48 2 2 6_5h_Finance" xfId="6300" xr:uid="{00000000-0005-0000-0000-00003B280000}"/>
    <cellStyle name="Normal 48 2 2 7" xfId="8642" xr:uid="{00000000-0005-0000-0000-00003C280000}"/>
    <cellStyle name="Normal 48 2 2 8" xfId="12599" xr:uid="{00000000-0005-0000-0000-00003D280000}"/>
    <cellStyle name="Normal 48 2 2 9" xfId="14485" xr:uid="{00000000-0005-0000-0000-00003E280000}"/>
    <cellStyle name="Normal 48 2 2_5h_Finance" xfId="6287" xr:uid="{00000000-0005-0000-0000-00003F280000}"/>
    <cellStyle name="Normal 48 2 3" xfId="604" xr:uid="{00000000-0005-0000-0000-000040280000}"/>
    <cellStyle name="Normal 48 2 3 2" xfId="1426" xr:uid="{00000000-0005-0000-0000-000041280000}"/>
    <cellStyle name="Normal 48 2 3 2 2" xfId="3331" xr:uid="{00000000-0005-0000-0000-000042280000}"/>
    <cellStyle name="Normal 48 2 3 2 2 2" xfId="11498" xr:uid="{00000000-0005-0000-0000-000043280000}"/>
    <cellStyle name="Normal 48 2 3 2 2_5h_Finance" xfId="6303" xr:uid="{00000000-0005-0000-0000-000044280000}"/>
    <cellStyle name="Normal 48 2 3 2 3" xfId="9594" xr:uid="{00000000-0005-0000-0000-000045280000}"/>
    <cellStyle name="Normal 48 2 3 2 4" xfId="13620" xr:uid="{00000000-0005-0000-0000-000046280000}"/>
    <cellStyle name="Normal 48 2 3 2 5" xfId="15459" xr:uid="{00000000-0005-0000-0000-000047280000}"/>
    <cellStyle name="Normal 48 2 3 2 6" xfId="17210" xr:uid="{00000000-0005-0000-0000-000048280000}"/>
    <cellStyle name="Normal 48 2 3 2 7" xfId="19114" xr:uid="{00000000-0005-0000-0000-000049280000}"/>
    <cellStyle name="Normal 48 2 3 2_5h_Finance" xfId="6302" xr:uid="{00000000-0005-0000-0000-00004A280000}"/>
    <cellStyle name="Normal 48 2 3 3" xfId="2515" xr:uid="{00000000-0005-0000-0000-00004B280000}"/>
    <cellStyle name="Normal 48 2 3 3 2" xfId="10682" xr:uid="{00000000-0005-0000-0000-00004C280000}"/>
    <cellStyle name="Normal 48 2 3 3_5h_Finance" xfId="6304" xr:uid="{00000000-0005-0000-0000-00004D280000}"/>
    <cellStyle name="Normal 48 2 3 4" xfId="8778" xr:uid="{00000000-0005-0000-0000-00004E280000}"/>
    <cellStyle name="Normal 48 2 3 5" xfId="12801" xr:uid="{00000000-0005-0000-0000-00004F280000}"/>
    <cellStyle name="Normal 48 2 3 6" xfId="14639" xr:uid="{00000000-0005-0000-0000-000050280000}"/>
    <cellStyle name="Normal 48 2 3 7" xfId="16394" xr:uid="{00000000-0005-0000-0000-000051280000}"/>
    <cellStyle name="Normal 48 2 3 8" xfId="18298" xr:uid="{00000000-0005-0000-0000-000052280000}"/>
    <cellStyle name="Normal 48 2 3_5h_Finance" xfId="6301" xr:uid="{00000000-0005-0000-0000-000053280000}"/>
    <cellStyle name="Normal 48 2 4" xfId="876" xr:uid="{00000000-0005-0000-0000-000054280000}"/>
    <cellStyle name="Normal 48 2 4 2" xfId="1698" xr:uid="{00000000-0005-0000-0000-000055280000}"/>
    <cellStyle name="Normal 48 2 4 2 2" xfId="3603" xr:uid="{00000000-0005-0000-0000-000056280000}"/>
    <cellStyle name="Normal 48 2 4 2 2 2" xfId="11770" xr:uid="{00000000-0005-0000-0000-000057280000}"/>
    <cellStyle name="Normal 48 2 4 2 2_5h_Finance" xfId="6307" xr:uid="{00000000-0005-0000-0000-000058280000}"/>
    <cellStyle name="Normal 48 2 4 2 3" xfId="9866" xr:uid="{00000000-0005-0000-0000-000059280000}"/>
    <cellStyle name="Normal 48 2 4 2 4" xfId="13892" xr:uid="{00000000-0005-0000-0000-00005A280000}"/>
    <cellStyle name="Normal 48 2 4 2 5" xfId="15731" xr:uid="{00000000-0005-0000-0000-00005B280000}"/>
    <cellStyle name="Normal 48 2 4 2 6" xfId="17482" xr:uid="{00000000-0005-0000-0000-00005C280000}"/>
    <cellStyle name="Normal 48 2 4 2 7" xfId="19386" xr:uid="{00000000-0005-0000-0000-00005D280000}"/>
    <cellStyle name="Normal 48 2 4 2_5h_Finance" xfId="6306" xr:uid="{00000000-0005-0000-0000-00005E280000}"/>
    <cellStyle name="Normal 48 2 4 3" xfId="2787" xr:uid="{00000000-0005-0000-0000-00005F280000}"/>
    <cellStyle name="Normal 48 2 4 3 2" xfId="10954" xr:uid="{00000000-0005-0000-0000-000060280000}"/>
    <cellStyle name="Normal 48 2 4 3_5h_Finance" xfId="6308" xr:uid="{00000000-0005-0000-0000-000061280000}"/>
    <cellStyle name="Normal 48 2 4 4" xfId="9050" xr:uid="{00000000-0005-0000-0000-000062280000}"/>
    <cellStyle name="Normal 48 2 4 5" xfId="13073" xr:uid="{00000000-0005-0000-0000-000063280000}"/>
    <cellStyle name="Normal 48 2 4 6" xfId="14911" xr:uid="{00000000-0005-0000-0000-000064280000}"/>
    <cellStyle name="Normal 48 2 4 7" xfId="16666" xr:uid="{00000000-0005-0000-0000-000065280000}"/>
    <cellStyle name="Normal 48 2 4 8" xfId="18570" xr:uid="{00000000-0005-0000-0000-000066280000}"/>
    <cellStyle name="Normal 48 2 4_5h_Finance" xfId="6305" xr:uid="{00000000-0005-0000-0000-000067280000}"/>
    <cellStyle name="Normal 48 2 5" xfId="1148" xr:uid="{00000000-0005-0000-0000-000068280000}"/>
    <cellStyle name="Normal 48 2 5 2" xfId="3059" xr:uid="{00000000-0005-0000-0000-000069280000}"/>
    <cellStyle name="Normal 48 2 5 2 2" xfId="11226" xr:uid="{00000000-0005-0000-0000-00006A280000}"/>
    <cellStyle name="Normal 48 2 5 2_5h_Finance" xfId="6310" xr:uid="{00000000-0005-0000-0000-00006B280000}"/>
    <cellStyle name="Normal 48 2 5 3" xfId="9322" xr:uid="{00000000-0005-0000-0000-00006C280000}"/>
    <cellStyle name="Normal 48 2 5 4" xfId="13345" xr:uid="{00000000-0005-0000-0000-00006D280000}"/>
    <cellStyle name="Normal 48 2 5 5" xfId="15183" xr:uid="{00000000-0005-0000-0000-00006E280000}"/>
    <cellStyle name="Normal 48 2 5 6" xfId="16938" xr:uid="{00000000-0005-0000-0000-00006F280000}"/>
    <cellStyle name="Normal 48 2 5 7" xfId="18842" xr:uid="{00000000-0005-0000-0000-000070280000}"/>
    <cellStyle name="Normal 48 2 5_5h_Finance" xfId="6309" xr:uid="{00000000-0005-0000-0000-000071280000}"/>
    <cellStyle name="Normal 48 2 6" xfId="1971" xr:uid="{00000000-0005-0000-0000-000072280000}"/>
    <cellStyle name="Normal 48 2 6 2" xfId="3875" xr:uid="{00000000-0005-0000-0000-000073280000}"/>
    <cellStyle name="Normal 48 2 6 2 2" xfId="12042" xr:uid="{00000000-0005-0000-0000-000074280000}"/>
    <cellStyle name="Normal 48 2 6 2_5h_Finance" xfId="6312" xr:uid="{00000000-0005-0000-0000-000075280000}"/>
    <cellStyle name="Normal 48 2 6 3" xfId="10138" xr:uid="{00000000-0005-0000-0000-000076280000}"/>
    <cellStyle name="Normal 48 2 6 4" xfId="14164" xr:uid="{00000000-0005-0000-0000-000077280000}"/>
    <cellStyle name="Normal 48 2 6 5" xfId="16004" xr:uid="{00000000-0005-0000-0000-000078280000}"/>
    <cellStyle name="Normal 48 2 6 6" xfId="17754" xr:uid="{00000000-0005-0000-0000-000079280000}"/>
    <cellStyle name="Normal 48 2 6 7" xfId="19658" xr:uid="{00000000-0005-0000-0000-00007A280000}"/>
    <cellStyle name="Normal 48 2 6_5h_Finance" xfId="6311" xr:uid="{00000000-0005-0000-0000-00007B280000}"/>
    <cellStyle name="Normal 48 2 7" xfId="255" xr:uid="{00000000-0005-0000-0000-00007C280000}"/>
    <cellStyle name="Normal 48 2 7 2" xfId="8506" xr:uid="{00000000-0005-0000-0000-00007D280000}"/>
    <cellStyle name="Normal 48 2 7_5h_Finance" xfId="6313" xr:uid="{00000000-0005-0000-0000-00007E280000}"/>
    <cellStyle name="Normal 48 2 8" xfId="2243" xr:uid="{00000000-0005-0000-0000-00007F280000}"/>
    <cellStyle name="Normal 48 2 8 2" xfId="10410" xr:uid="{00000000-0005-0000-0000-000080280000}"/>
    <cellStyle name="Normal 48 2 8_5h_Finance" xfId="6314" xr:uid="{00000000-0005-0000-0000-000081280000}"/>
    <cellStyle name="Normal 48 2 9" xfId="4147" xr:uid="{00000000-0005-0000-0000-000082280000}"/>
    <cellStyle name="Normal 48 2 9 2" xfId="12314" xr:uid="{00000000-0005-0000-0000-000083280000}"/>
    <cellStyle name="Normal 48 2 9_5h_Finance" xfId="6315" xr:uid="{00000000-0005-0000-0000-000084280000}"/>
    <cellStyle name="Normal 48 2_5h_Finance" xfId="6286" xr:uid="{00000000-0005-0000-0000-000085280000}"/>
    <cellStyle name="Normal 48 3" xfId="323" xr:uid="{00000000-0005-0000-0000-000086280000}"/>
    <cellStyle name="Normal 48 3 10" xfId="16190" xr:uid="{00000000-0005-0000-0000-000087280000}"/>
    <cellStyle name="Normal 48 3 11" xfId="18094" xr:uid="{00000000-0005-0000-0000-000088280000}"/>
    <cellStyle name="Normal 48 3 2" xfId="672" xr:uid="{00000000-0005-0000-0000-000089280000}"/>
    <cellStyle name="Normal 48 3 2 2" xfId="1494" xr:uid="{00000000-0005-0000-0000-00008A280000}"/>
    <cellStyle name="Normal 48 3 2 2 2" xfId="3399" xr:uid="{00000000-0005-0000-0000-00008B280000}"/>
    <cellStyle name="Normal 48 3 2 2 2 2" xfId="11566" xr:uid="{00000000-0005-0000-0000-00008C280000}"/>
    <cellStyle name="Normal 48 3 2 2 2_5h_Finance" xfId="6319" xr:uid="{00000000-0005-0000-0000-00008D280000}"/>
    <cellStyle name="Normal 48 3 2 2 3" xfId="9662" xr:uid="{00000000-0005-0000-0000-00008E280000}"/>
    <cellStyle name="Normal 48 3 2 2 4" xfId="13688" xr:uid="{00000000-0005-0000-0000-00008F280000}"/>
    <cellStyle name="Normal 48 3 2 2 5" xfId="15527" xr:uid="{00000000-0005-0000-0000-000090280000}"/>
    <cellStyle name="Normal 48 3 2 2 6" xfId="17278" xr:uid="{00000000-0005-0000-0000-000091280000}"/>
    <cellStyle name="Normal 48 3 2 2 7" xfId="19182" xr:uid="{00000000-0005-0000-0000-000092280000}"/>
    <cellStyle name="Normal 48 3 2 2_5h_Finance" xfId="6318" xr:uid="{00000000-0005-0000-0000-000093280000}"/>
    <cellStyle name="Normal 48 3 2 3" xfId="2583" xr:uid="{00000000-0005-0000-0000-000094280000}"/>
    <cellStyle name="Normal 48 3 2 3 2" xfId="10750" xr:uid="{00000000-0005-0000-0000-000095280000}"/>
    <cellStyle name="Normal 48 3 2 3_5h_Finance" xfId="6320" xr:uid="{00000000-0005-0000-0000-000096280000}"/>
    <cellStyle name="Normal 48 3 2 4" xfId="8846" xr:uid="{00000000-0005-0000-0000-000097280000}"/>
    <cellStyle name="Normal 48 3 2 5" xfId="12869" xr:uid="{00000000-0005-0000-0000-000098280000}"/>
    <cellStyle name="Normal 48 3 2 6" xfId="14707" xr:uid="{00000000-0005-0000-0000-000099280000}"/>
    <cellStyle name="Normal 48 3 2 7" xfId="16462" xr:uid="{00000000-0005-0000-0000-00009A280000}"/>
    <cellStyle name="Normal 48 3 2 8" xfId="18366" xr:uid="{00000000-0005-0000-0000-00009B280000}"/>
    <cellStyle name="Normal 48 3 2_5h_Finance" xfId="6317" xr:uid="{00000000-0005-0000-0000-00009C280000}"/>
    <cellStyle name="Normal 48 3 3" xfId="944" xr:uid="{00000000-0005-0000-0000-00009D280000}"/>
    <cellStyle name="Normal 48 3 3 2" xfId="1766" xr:uid="{00000000-0005-0000-0000-00009E280000}"/>
    <cellStyle name="Normal 48 3 3 2 2" xfId="3671" xr:uid="{00000000-0005-0000-0000-00009F280000}"/>
    <cellStyle name="Normal 48 3 3 2 2 2" xfId="11838" xr:uid="{00000000-0005-0000-0000-0000A0280000}"/>
    <cellStyle name="Normal 48 3 3 2 2_5h_Finance" xfId="6323" xr:uid="{00000000-0005-0000-0000-0000A1280000}"/>
    <cellStyle name="Normal 48 3 3 2 3" xfId="9934" xr:uid="{00000000-0005-0000-0000-0000A2280000}"/>
    <cellStyle name="Normal 48 3 3 2 4" xfId="13960" xr:uid="{00000000-0005-0000-0000-0000A3280000}"/>
    <cellStyle name="Normal 48 3 3 2 5" xfId="15799" xr:uid="{00000000-0005-0000-0000-0000A4280000}"/>
    <cellStyle name="Normal 48 3 3 2 6" xfId="17550" xr:uid="{00000000-0005-0000-0000-0000A5280000}"/>
    <cellStyle name="Normal 48 3 3 2 7" xfId="19454" xr:uid="{00000000-0005-0000-0000-0000A6280000}"/>
    <cellStyle name="Normal 48 3 3 2_5h_Finance" xfId="6322" xr:uid="{00000000-0005-0000-0000-0000A7280000}"/>
    <cellStyle name="Normal 48 3 3 3" xfId="2855" xr:uid="{00000000-0005-0000-0000-0000A8280000}"/>
    <cellStyle name="Normal 48 3 3 3 2" xfId="11022" xr:uid="{00000000-0005-0000-0000-0000A9280000}"/>
    <cellStyle name="Normal 48 3 3 3_5h_Finance" xfId="6324" xr:uid="{00000000-0005-0000-0000-0000AA280000}"/>
    <cellStyle name="Normal 48 3 3 4" xfId="9118" xr:uid="{00000000-0005-0000-0000-0000AB280000}"/>
    <cellStyle name="Normal 48 3 3 5" xfId="13141" xr:uid="{00000000-0005-0000-0000-0000AC280000}"/>
    <cellStyle name="Normal 48 3 3 6" xfId="14979" xr:uid="{00000000-0005-0000-0000-0000AD280000}"/>
    <cellStyle name="Normal 48 3 3 7" xfId="16734" xr:uid="{00000000-0005-0000-0000-0000AE280000}"/>
    <cellStyle name="Normal 48 3 3 8" xfId="18638" xr:uid="{00000000-0005-0000-0000-0000AF280000}"/>
    <cellStyle name="Normal 48 3 3_5h_Finance" xfId="6321" xr:uid="{00000000-0005-0000-0000-0000B0280000}"/>
    <cellStyle name="Normal 48 3 4" xfId="1216" xr:uid="{00000000-0005-0000-0000-0000B1280000}"/>
    <cellStyle name="Normal 48 3 4 2" xfId="3127" xr:uid="{00000000-0005-0000-0000-0000B2280000}"/>
    <cellStyle name="Normal 48 3 4 2 2" xfId="11294" xr:uid="{00000000-0005-0000-0000-0000B3280000}"/>
    <cellStyle name="Normal 48 3 4 2_5h_Finance" xfId="6326" xr:uid="{00000000-0005-0000-0000-0000B4280000}"/>
    <cellStyle name="Normal 48 3 4 3" xfId="9390" xr:uid="{00000000-0005-0000-0000-0000B5280000}"/>
    <cellStyle name="Normal 48 3 4 4" xfId="13413" xr:uid="{00000000-0005-0000-0000-0000B6280000}"/>
    <cellStyle name="Normal 48 3 4 5" xfId="15251" xr:uid="{00000000-0005-0000-0000-0000B7280000}"/>
    <cellStyle name="Normal 48 3 4 6" xfId="17006" xr:uid="{00000000-0005-0000-0000-0000B8280000}"/>
    <cellStyle name="Normal 48 3 4 7" xfId="18910" xr:uid="{00000000-0005-0000-0000-0000B9280000}"/>
    <cellStyle name="Normal 48 3 4_5h_Finance" xfId="6325" xr:uid="{00000000-0005-0000-0000-0000BA280000}"/>
    <cellStyle name="Normal 48 3 5" xfId="2039" xr:uid="{00000000-0005-0000-0000-0000BB280000}"/>
    <cellStyle name="Normal 48 3 5 2" xfId="3943" xr:uid="{00000000-0005-0000-0000-0000BC280000}"/>
    <cellStyle name="Normal 48 3 5 2 2" xfId="12110" xr:uid="{00000000-0005-0000-0000-0000BD280000}"/>
    <cellStyle name="Normal 48 3 5 2_5h_Finance" xfId="6328" xr:uid="{00000000-0005-0000-0000-0000BE280000}"/>
    <cellStyle name="Normal 48 3 5 3" xfId="10206" xr:uid="{00000000-0005-0000-0000-0000BF280000}"/>
    <cellStyle name="Normal 48 3 5 4" xfId="14232" xr:uid="{00000000-0005-0000-0000-0000C0280000}"/>
    <cellStyle name="Normal 48 3 5 5" xfId="16072" xr:uid="{00000000-0005-0000-0000-0000C1280000}"/>
    <cellStyle name="Normal 48 3 5 6" xfId="17822" xr:uid="{00000000-0005-0000-0000-0000C2280000}"/>
    <cellStyle name="Normal 48 3 5 7" xfId="19726" xr:uid="{00000000-0005-0000-0000-0000C3280000}"/>
    <cellStyle name="Normal 48 3 5_5h_Finance" xfId="6327" xr:uid="{00000000-0005-0000-0000-0000C4280000}"/>
    <cellStyle name="Normal 48 3 6" xfId="2311" xr:uid="{00000000-0005-0000-0000-0000C5280000}"/>
    <cellStyle name="Normal 48 3 6 2" xfId="10478" xr:uid="{00000000-0005-0000-0000-0000C6280000}"/>
    <cellStyle name="Normal 48 3 6_5h_Finance" xfId="6329" xr:uid="{00000000-0005-0000-0000-0000C7280000}"/>
    <cellStyle name="Normal 48 3 7" xfId="8574" xr:uid="{00000000-0005-0000-0000-0000C8280000}"/>
    <cellStyle name="Normal 48 3 8" xfId="12531" xr:uid="{00000000-0005-0000-0000-0000C9280000}"/>
    <cellStyle name="Normal 48 3 9" xfId="14417" xr:uid="{00000000-0005-0000-0000-0000CA280000}"/>
    <cellStyle name="Normal 48 3_5h_Finance" xfId="6316" xr:uid="{00000000-0005-0000-0000-0000CB280000}"/>
    <cellStyle name="Normal 48 4" xfId="536" xr:uid="{00000000-0005-0000-0000-0000CC280000}"/>
    <cellStyle name="Normal 48 4 2" xfId="1358" xr:uid="{00000000-0005-0000-0000-0000CD280000}"/>
    <cellStyle name="Normal 48 4 2 2" xfId="3263" xr:uid="{00000000-0005-0000-0000-0000CE280000}"/>
    <cellStyle name="Normal 48 4 2 2 2" xfId="11430" xr:uid="{00000000-0005-0000-0000-0000CF280000}"/>
    <cellStyle name="Normal 48 4 2 2_5h_Finance" xfId="6332" xr:uid="{00000000-0005-0000-0000-0000D0280000}"/>
    <cellStyle name="Normal 48 4 2 3" xfId="9526" xr:uid="{00000000-0005-0000-0000-0000D1280000}"/>
    <cellStyle name="Normal 48 4 2 4" xfId="13552" xr:uid="{00000000-0005-0000-0000-0000D2280000}"/>
    <cellStyle name="Normal 48 4 2 5" xfId="15391" xr:uid="{00000000-0005-0000-0000-0000D3280000}"/>
    <cellStyle name="Normal 48 4 2 6" xfId="17142" xr:uid="{00000000-0005-0000-0000-0000D4280000}"/>
    <cellStyle name="Normal 48 4 2 7" xfId="19046" xr:uid="{00000000-0005-0000-0000-0000D5280000}"/>
    <cellStyle name="Normal 48 4 2_5h_Finance" xfId="6331" xr:uid="{00000000-0005-0000-0000-0000D6280000}"/>
    <cellStyle name="Normal 48 4 3" xfId="2447" xr:uid="{00000000-0005-0000-0000-0000D7280000}"/>
    <cellStyle name="Normal 48 4 3 2" xfId="10614" xr:uid="{00000000-0005-0000-0000-0000D8280000}"/>
    <cellStyle name="Normal 48 4 3_5h_Finance" xfId="6333" xr:uid="{00000000-0005-0000-0000-0000D9280000}"/>
    <cellStyle name="Normal 48 4 4" xfId="8710" xr:uid="{00000000-0005-0000-0000-0000DA280000}"/>
    <cellStyle name="Normal 48 4 5" xfId="12733" xr:uid="{00000000-0005-0000-0000-0000DB280000}"/>
    <cellStyle name="Normal 48 4 6" xfId="14571" xr:uid="{00000000-0005-0000-0000-0000DC280000}"/>
    <cellStyle name="Normal 48 4 7" xfId="16326" xr:uid="{00000000-0005-0000-0000-0000DD280000}"/>
    <cellStyle name="Normal 48 4 8" xfId="18230" xr:uid="{00000000-0005-0000-0000-0000DE280000}"/>
    <cellStyle name="Normal 48 4_5h_Finance" xfId="6330" xr:uid="{00000000-0005-0000-0000-0000DF280000}"/>
    <cellStyle name="Normal 48 5" xfId="808" xr:uid="{00000000-0005-0000-0000-0000E0280000}"/>
    <cellStyle name="Normal 48 5 2" xfId="1630" xr:uid="{00000000-0005-0000-0000-0000E1280000}"/>
    <cellStyle name="Normal 48 5 2 2" xfId="3535" xr:uid="{00000000-0005-0000-0000-0000E2280000}"/>
    <cellStyle name="Normal 48 5 2 2 2" xfId="11702" xr:uid="{00000000-0005-0000-0000-0000E3280000}"/>
    <cellStyle name="Normal 48 5 2 2_5h_Finance" xfId="6336" xr:uid="{00000000-0005-0000-0000-0000E4280000}"/>
    <cellStyle name="Normal 48 5 2 3" xfId="9798" xr:uid="{00000000-0005-0000-0000-0000E5280000}"/>
    <cellStyle name="Normal 48 5 2 4" xfId="13824" xr:uid="{00000000-0005-0000-0000-0000E6280000}"/>
    <cellStyle name="Normal 48 5 2 5" xfId="15663" xr:uid="{00000000-0005-0000-0000-0000E7280000}"/>
    <cellStyle name="Normal 48 5 2 6" xfId="17414" xr:uid="{00000000-0005-0000-0000-0000E8280000}"/>
    <cellStyle name="Normal 48 5 2 7" xfId="19318" xr:uid="{00000000-0005-0000-0000-0000E9280000}"/>
    <cellStyle name="Normal 48 5 2_5h_Finance" xfId="6335" xr:uid="{00000000-0005-0000-0000-0000EA280000}"/>
    <cellStyle name="Normal 48 5 3" xfId="2719" xr:uid="{00000000-0005-0000-0000-0000EB280000}"/>
    <cellStyle name="Normal 48 5 3 2" xfId="10886" xr:uid="{00000000-0005-0000-0000-0000EC280000}"/>
    <cellStyle name="Normal 48 5 3_5h_Finance" xfId="6337" xr:uid="{00000000-0005-0000-0000-0000ED280000}"/>
    <cellStyle name="Normal 48 5 4" xfId="8982" xr:uid="{00000000-0005-0000-0000-0000EE280000}"/>
    <cellStyle name="Normal 48 5 5" xfId="13005" xr:uid="{00000000-0005-0000-0000-0000EF280000}"/>
    <cellStyle name="Normal 48 5 6" xfId="14843" xr:uid="{00000000-0005-0000-0000-0000F0280000}"/>
    <cellStyle name="Normal 48 5 7" xfId="16598" xr:uid="{00000000-0005-0000-0000-0000F1280000}"/>
    <cellStyle name="Normal 48 5 8" xfId="18502" xr:uid="{00000000-0005-0000-0000-0000F2280000}"/>
    <cellStyle name="Normal 48 5_5h_Finance" xfId="6334" xr:uid="{00000000-0005-0000-0000-0000F3280000}"/>
    <cellStyle name="Normal 48 6" xfId="1080" xr:uid="{00000000-0005-0000-0000-0000F4280000}"/>
    <cellStyle name="Normal 48 6 2" xfId="2991" xr:uid="{00000000-0005-0000-0000-0000F5280000}"/>
    <cellStyle name="Normal 48 6 2 2" xfId="11158" xr:uid="{00000000-0005-0000-0000-0000F6280000}"/>
    <cellStyle name="Normal 48 6 2_5h_Finance" xfId="6339" xr:uid="{00000000-0005-0000-0000-0000F7280000}"/>
    <cellStyle name="Normal 48 6 3" xfId="9254" xr:uid="{00000000-0005-0000-0000-0000F8280000}"/>
    <cellStyle name="Normal 48 6 4" xfId="13277" xr:uid="{00000000-0005-0000-0000-0000F9280000}"/>
    <cellStyle name="Normal 48 6 5" xfId="15115" xr:uid="{00000000-0005-0000-0000-0000FA280000}"/>
    <cellStyle name="Normal 48 6 6" xfId="16870" xr:uid="{00000000-0005-0000-0000-0000FB280000}"/>
    <cellStyle name="Normal 48 6 7" xfId="18774" xr:uid="{00000000-0005-0000-0000-0000FC280000}"/>
    <cellStyle name="Normal 48 6_5h_Finance" xfId="6338" xr:uid="{00000000-0005-0000-0000-0000FD280000}"/>
    <cellStyle name="Normal 48 7" xfId="1903" xr:uid="{00000000-0005-0000-0000-0000FE280000}"/>
    <cellStyle name="Normal 48 7 2" xfId="3807" xr:uid="{00000000-0005-0000-0000-0000FF280000}"/>
    <cellStyle name="Normal 48 7 2 2" xfId="11974" xr:uid="{00000000-0005-0000-0000-000000290000}"/>
    <cellStyle name="Normal 48 7 2_5h_Finance" xfId="6341" xr:uid="{00000000-0005-0000-0000-000001290000}"/>
    <cellStyle name="Normal 48 7 3" xfId="10070" xr:uid="{00000000-0005-0000-0000-000002290000}"/>
    <cellStyle name="Normal 48 7 4" xfId="14096" xr:uid="{00000000-0005-0000-0000-000003290000}"/>
    <cellStyle name="Normal 48 7 5" xfId="15936" xr:uid="{00000000-0005-0000-0000-000004290000}"/>
    <cellStyle name="Normal 48 7 6" xfId="17686" xr:uid="{00000000-0005-0000-0000-000005290000}"/>
    <cellStyle name="Normal 48 7 7" xfId="19590" xr:uid="{00000000-0005-0000-0000-000006290000}"/>
    <cellStyle name="Normal 48 7_5h_Finance" xfId="6340" xr:uid="{00000000-0005-0000-0000-000007290000}"/>
    <cellStyle name="Normal 48 8" xfId="187" xr:uid="{00000000-0005-0000-0000-000008290000}"/>
    <cellStyle name="Normal 48 8 2" xfId="8438" xr:uid="{00000000-0005-0000-0000-000009290000}"/>
    <cellStyle name="Normal 48 8_5h_Finance" xfId="6342" xr:uid="{00000000-0005-0000-0000-00000A290000}"/>
    <cellStyle name="Normal 48 9" xfId="2175" xr:uid="{00000000-0005-0000-0000-00000B290000}"/>
    <cellStyle name="Normal 48 9 2" xfId="10342" xr:uid="{00000000-0005-0000-0000-00000C290000}"/>
    <cellStyle name="Normal 48 9_5h_Finance" xfId="6343" xr:uid="{00000000-0005-0000-0000-00000D290000}"/>
    <cellStyle name="Normal 48_5h_Finance" xfId="6284" xr:uid="{00000000-0005-0000-0000-00000E290000}"/>
    <cellStyle name="Normal 49" xfId="52" xr:uid="{00000000-0005-0000-0000-00000F290000}"/>
    <cellStyle name="Normal 49 10" xfId="4083" xr:uid="{00000000-0005-0000-0000-000010290000}"/>
    <cellStyle name="Normal 49 10 2" xfId="12250" xr:uid="{00000000-0005-0000-0000-000011290000}"/>
    <cellStyle name="Normal 49 10_5h_Finance" xfId="6345" xr:uid="{00000000-0005-0000-0000-000012290000}"/>
    <cellStyle name="Normal 49 11" xfId="8306" xr:uid="{00000000-0005-0000-0000-000013290000}"/>
    <cellStyle name="Normal 49 12" xfId="12398" xr:uid="{00000000-0005-0000-0000-000014290000}"/>
    <cellStyle name="Normal 49 13" xfId="12684" xr:uid="{00000000-0005-0000-0000-000015290000}"/>
    <cellStyle name="Normal 49 14" xfId="12648" xr:uid="{00000000-0005-0000-0000-000016290000}"/>
    <cellStyle name="Normal 49 15" xfId="17962" xr:uid="{00000000-0005-0000-0000-000017290000}"/>
    <cellStyle name="Normal 49 2" xfId="121" xr:uid="{00000000-0005-0000-0000-000018290000}"/>
    <cellStyle name="Normal 49 2 10" xfId="8374" xr:uid="{00000000-0005-0000-0000-000019290000}"/>
    <cellStyle name="Normal 49 2 11" xfId="12466" xr:uid="{00000000-0005-0000-0000-00001A290000}"/>
    <cellStyle name="Normal 49 2 12" xfId="18030" xr:uid="{00000000-0005-0000-0000-00001B290000}"/>
    <cellStyle name="Normal 49 2 2" xfId="395" xr:uid="{00000000-0005-0000-0000-00001C290000}"/>
    <cellStyle name="Normal 49 2 2 10" xfId="16262" xr:uid="{00000000-0005-0000-0000-00001D290000}"/>
    <cellStyle name="Normal 49 2 2 11" xfId="18166" xr:uid="{00000000-0005-0000-0000-00001E290000}"/>
    <cellStyle name="Normal 49 2 2 2" xfId="744" xr:uid="{00000000-0005-0000-0000-00001F290000}"/>
    <cellStyle name="Normal 49 2 2 2 2" xfId="1566" xr:uid="{00000000-0005-0000-0000-000020290000}"/>
    <cellStyle name="Normal 49 2 2 2 2 2" xfId="3471" xr:uid="{00000000-0005-0000-0000-000021290000}"/>
    <cellStyle name="Normal 49 2 2 2 2 2 2" xfId="11638" xr:uid="{00000000-0005-0000-0000-000022290000}"/>
    <cellStyle name="Normal 49 2 2 2 2 2_5h_Finance" xfId="6350" xr:uid="{00000000-0005-0000-0000-000023290000}"/>
    <cellStyle name="Normal 49 2 2 2 2 3" xfId="9734" xr:uid="{00000000-0005-0000-0000-000024290000}"/>
    <cellStyle name="Normal 49 2 2 2 2 4" xfId="13760" xr:uid="{00000000-0005-0000-0000-000025290000}"/>
    <cellStyle name="Normal 49 2 2 2 2 5" xfId="15599" xr:uid="{00000000-0005-0000-0000-000026290000}"/>
    <cellStyle name="Normal 49 2 2 2 2 6" xfId="17350" xr:uid="{00000000-0005-0000-0000-000027290000}"/>
    <cellStyle name="Normal 49 2 2 2 2 7" xfId="19254" xr:uid="{00000000-0005-0000-0000-000028290000}"/>
    <cellStyle name="Normal 49 2 2 2 2_5h_Finance" xfId="6349" xr:uid="{00000000-0005-0000-0000-000029290000}"/>
    <cellStyle name="Normal 49 2 2 2 3" xfId="2655" xr:uid="{00000000-0005-0000-0000-00002A290000}"/>
    <cellStyle name="Normal 49 2 2 2 3 2" xfId="10822" xr:uid="{00000000-0005-0000-0000-00002B290000}"/>
    <cellStyle name="Normal 49 2 2 2 3_5h_Finance" xfId="6351" xr:uid="{00000000-0005-0000-0000-00002C290000}"/>
    <cellStyle name="Normal 49 2 2 2 4" xfId="8918" xr:uid="{00000000-0005-0000-0000-00002D290000}"/>
    <cellStyle name="Normal 49 2 2 2 5" xfId="12941" xr:uid="{00000000-0005-0000-0000-00002E290000}"/>
    <cellStyle name="Normal 49 2 2 2 6" xfId="14779" xr:uid="{00000000-0005-0000-0000-00002F290000}"/>
    <cellStyle name="Normal 49 2 2 2 7" xfId="16534" xr:uid="{00000000-0005-0000-0000-000030290000}"/>
    <cellStyle name="Normal 49 2 2 2 8" xfId="18438" xr:uid="{00000000-0005-0000-0000-000031290000}"/>
    <cellStyle name="Normal 49 2 2 2_5h_Finance" xfId="6348" xr:uid="{00000000-0005-0000-0000-000032290000}"/>
    <cellStyle name="Normal 49 2 2 3" xfId="1016" xr:uid="{00000000-0005-0000-0000-000033290000}"/>
    <cellStyle name="Normal 49 2 2 3 2" xfId="1838" xr:uid="{00000000-0005-0000-0000-000034290000}"/>
    <cellStyle name="Normal 49 2 2 3 2 2" xfId="3743" xr:uid="{00000000-0005-0000-0000-000035290000}"/>
    <cellStyle name="Normal 49 2 2 3 2 2 2" xfId="11910" xr:uid="{00000000-0005-0000-0000-000036290000}"/>
    <cellStyle name="Normal 49 2 2 3 2 2_5h_Finance" xfId="6354" xr:uid="{00000000-0005-0000-0000-000037290000}"/>
    <cellStyle name="Normal 49 2 2 3 2 3" xfId="10006" xr:uid="{00000000-0005-0000-0000-000038290000}"/>
    <cellStyle name="Normal 49 2 2 3 2 4" xfId="14032" xr:uid="{00000000-0005-0000-0000-000039290000}"/>
    <cellStyle name="Normal 49 2 2 3 2 5" xfId="15871" xr:uid="{00000000-0005-0000-0000-00003A290000}"/>
    <cellStyle name="Normal 49 2 2 3 2 6" xfId="17622" xr:uid="{00000000-0005-0000-0000-00003B290000}"/>
    <cellStyle name="Normal 49 2 2 3 2 7" xfId="19526" xr:uid="{00000000-0005-0000-0000-00003C290000}"/>
    <cellStyle name="Normal 49 2 2 3 2_5h_Finance" xfId="6353" xr:uid="{00000000-0005-0000-0000-00003D290000}"/>
    <cellStyle name="Normal 49 2 2 3 3" xfId="2927" xr:uid="{00000000-0005-0000-0000-00003E290000}"/>
    <cellStyle name="Normal 49 2 2 3 3 2" xfId="11094" xr:uid="{00000000-0005-0000-0000-00003F290000}"/>
    <cellStyle name="Normal 49 2 2 3 3_5h_Finance" xfId="6355" xr:uid="{00000000-0005-0000-0000-000040290000}"/>
    <cellStyle name="Normal 49 2 2 3 4" xfId="9190" xr:uid="{00000000-0005-0000-0000-000041290000}"/>
    <cellStyle name="Normal 49 2 2 3 5" xfId="13213" xr:uid="{00000000-0005-0000-0000-000042290000}"/>
    <cellStyle name="Normal 49 2 2 3 6" xfId="15051" xr:uid="{00000000-0005-0000-0000-000043290000}"/>
    <cellStyle name="Normal 49 2 2 3 7" xfId="16806" xr:uid="{00000000-0005-0000-0000-000044290000}"/>
    <cellStyle name="Normal 49 2 2 3 8" xfId="18710" xr:uid="{00000000-0005-0000-0000-000045290000}"/>
    <cellStyle name="Normal 49 2 2 3_5h_Finance" xfId="6352" xr:uid="{00000000-0005-0000-0000-000046290000}"/>
    <cellStyle name="Normal 49 2 2 4" xfId="1288" xr:uid="{00000000-0005-0000-0000-000047290000}"/>
    <cellStyle name="Normal 49 2 2 4 2" xfId="3199" xr:uid="{00000000-0005-0000-0000-000048290000}"/>
    <cellStyle name="Normal 49 2 2 4 2 2" xfId="11366" xr:uid="{00000000-0005-0000-0000-000049290000}"/>
    <cellStyle name="Normal 49 2 2 4 2_5h_Finance" xfId="6357" xr:uid="{00000000-0005-0000-0000-00004A290000}"/>
    <cellStyle name="Normal 49 2 2 4 3" xfId="9462" xr:uid="{00000000-0005-0000-0000-00004B290000}"/>
    <cellStyle name="Normal 49 2 2 4 4" xfId="13485" xr:uid="{00000000-0005-0000-0000-00004C290000}"/>
    <cellStyle name="Normal 49 2 2 4 5" xfId="15323" xr:uid="{00000000-0005-0000-0000-00004D290000}"/>
    <cellStyle name="Normal 49 2 2 4 6" xfId="17078" xr:uid="{00000000-0005-0000-0000-00004E290000}"/>
    <cellStyle name="Normal 49 2 2 4 7" xfId="18982" xr:uid="{00000000-0005-0000-0000-00004F290000}"/>
    <cellStyle name="Normal 49 2 2 4_5h_Finance" xfId="6356" xr:uid="{00000000-0005-0000-0000-000050290000}"/>
    <cellStyle name="Normal 49 2 2 5" xfId="2111" xr:uid="{00000000-0005-0000-0000-000051290000}"/>
    <cellStyle name="Normal 49 2 2 5 2" xfId="4015" xr:uid="{00000000-0005-0000-0000-000052290000}"/>
    <cellStyle name="Normal 49 2 2 5 2 2" xfId="12182" xr:uid="{00000000-0005-0000-0000-000053290000}"/>
    <cellStyle name="Normal 49 2 2 5 2_5h_Finance" xfId="6359" xr:uid="{00000000-0005-0000-0000-000054290000}"/>
    <cellStyle name="Normal 49 2 2 5 3" xfId="10278" xr:uid="{00000000-0005-0000-0000-000055290000}"/>
    <cellStyle name="Normal 49 2 2 5 4" xfId="14304" xr:uid="{00000000-0005-0000-0000-000056290000}"/>
    <cellStyle name="Normal 49 2 2 5 5" xfId="16144" xr:uid="{00000000-0005-0000-0000-000057290000}"/>
    <cellStyle name="Normal 49 2 2 5 6" xfId="17894" xr:uid="{00000000-0005-0000-0000-000058290000}"/>
    <cellStyle name="Normal 49 2 2 5 7" xfId="19798" xr:uid="{00000000-0005-0000-0000-000059290000}"/>
    <cellStyle name="Normal 49 2 2 5_5h_Finance" xfId="6358" xr:uid="{00000000-0005-0000-0000-00005A290000}"/>
    <cellStyle name="Normal 49 2 2 6" xfId="2383" xr:uid="{00000000-0005-0000-0000-00005B290000}"/>
    <cellStyle name="Normal 49 2 2 6 2" xfId="10550" xr:uid="{00000000-0005-0000-0000-00005C290000}"/>
    <cellStyle name="Normal 49 2 2 6_5h_Finance" xfId="6360" xr:uid="{00000000-0005-0000-0000-00005D290000}"/>
    <cellStyle name="Normal 49 2 2 7" xfId="8646" xr:uid="{00000000-0005-0000-0000-00005E290000}"/>
    <cellStyle name="Normal 49 2 2 8" xfId="12603" xr:uid="{00000000-0005-0000-0000-00005F290000}"/>
    <cellStyle name="Normal 49 2 2 9" xfId="14489" xr:uid="{00000000-0005-0000-0000-000060290000}"/>
    <cellStyle name="Normal 49 2 2_5h_Finance" xfId="6347" xr:uid="{00000000-0005-0000-0000-000061290000}"/>
    <cellStyle name="Normal 49 2 3" xfId="608" xr:uid="{00000000-0005-0000-0000-000062290000}"/>
    <cellStyle name="Normal 49 2 3 2" xfId="1430" xr:uid="{00000000-0005-0000-0000-000063290000}"/>
    <cellStyle name="Normal 49 2 3 2 2" xfId="3335" xr:uid="{00000000-0005-0000-0000-000064290000}"/>
    <cellStyle name="Normal 49 2 3 2 2 2" xfId="11502" xr:uid="{00000000-0005-0000-0000-000065290000}"/>
    <cellStyle name="Normal 49 2 3 2 2_5h_Finance" xfId="6363" xr:uid="{00000000-0005-0000-0000-000066290000}"/>
    <cellStyle name="Normal 49 2 3 2 3" xfId="9598" xr:uid="{00000000-0005-0000-0000-000067290000}"/>
    <cellStyle name="Normal 49 2 3 2 4" xfId="13624" xr:uid="{00000000-0005-0000-0000-000068290000}"/>
    <cellStyle name="Normal 49 2 3 2 5" xfId="15463" xr:uid="{00000000-0005-0000-0000-000069290000}"/>
    <cellStyle name="Normal 49 2 3 2 6" xfId="17214" xr:uid="{00000000-0005-0000-0000-00006A290000}"/>
    <cellStyle name="Normal 49 2 3 2 7" xfId="19118" xr:uid="{00000000-0005-0000-0000-00006B290000}"/>
    <cellStyle name="Normal 49 2 3 2_5h_Finance" xfId="6362" xr:uid="{00000000-0005-0000-0000-00006C290000}"/>
    <cellStyle name="Normal 49 2 3 3" xfId="2519" xr:uid="{00000000-0005-0000-0000-00006D290000}"/>
    <cellStyle name="Normal 49 2 3 3 2" xfId="10686" xr:uid="{00000000-0005-0000-0000-00006E290000}"/>
    <cellStyle name="Normal 49 2 3 3_5h_Finance" xfId="6364" xr:uid="{00000000-0005-0000-0000-00006F290000}"/>
    <cellStyle name="Normal 49 2 3 4" xfId="8782" xr:uid="{00000000-0005-0000-0000-000070290000}"/>
    <cellStyle name="Normal 49 2 3 5" xfId="12805" xr:uid="{00000000-0005-0000-0000-000071290000}"/>
    <cellStyle name="Normal 49 2 3 6" xfId="14643" xr:uid="{00000000-0005-0000-0000-000072290000}"/>
    <cellStyle name="Normal 49 2 3 7" xfId="16398" xr:uid="{00000000-0005-0000-0000-000073290000}"/>
    <cellStyle name="Normal 49 2 3 8" xfId="18302" xr:uid="{00000000-0005-0000-0000-000074290000}"/>
    <cellStyle name="Normal 49 2 3_5h_Finance" xfId="6361" xr:uid="{00000000-0005-0000-0000-000075290000}"/>
    <cellStyle name="Normal 49 2 4" xfId="880" xr:uid="{00000000-0005-0000-0000-000076290000}"/>
    <cellStyle name="Normal 49 2 4 2" xfId="1702" xr:uid="{00000000-0005-0000-0000-000077290000}"/>
    <cellStyle name="Normal 49 2 4 2 2" xfId="3607" xr:uid="{00000000-0005-0000-0000-000078290000}"/>
    <cellStyle name="Normal 49 2 4 2 2 2" xfId="11774" xr:uid="{00000000-0005-0000-0000-000079290000}"/>
    <cellStyle name="Normal 49 2 4 2 2_5h_Finance" xfId="6367" xr:uid="{00000000-0005-0000-0000-00007A290000}"/>
    <cellStyle name="Normal 49 2 4 2 3" xfId="9870" xr:uid="{00000000-0005-0000-0000-00007B290000}"/>
    <cellStyle name="Normal 49 2 4 2 4" xfId="13896" xr:uid="{00000000-0005-0000-0000-00007C290000}"/>
    <cellStyle name="Normal 49 2 4 2 5" xfId="15735" xr:uid="{00000000-0005-0000-0000-00007D290000}"/>
    <cellStyle name="Normal 49 2 4 2 6" xfId="17486" xr:uid="{00000000-0005-0000-0000-00007E290000}"/>
    <cellStyle name="Normal 49 2 4 2 7" xfId="19390" xr:uid="{00000000-0005-0000-0000-00007F290000}"/>
    <cellStyle name="Normal 49 2 4 2_5h_Finance" xfId="6366" xr:uid="{00000000-0005-0000-0000-000080290000}"/>
    <cellStyle name="Normal 49 2 4 3" xfId="2791" xr:uid="{00000000-0005-0000-0000-000081290000}"/>
    <cellStyle name="Normal 49 2 4 3 2" xfId="10958" xr:uid="{00000000-0005-0000-0000-000082290000}"/>
    <cellStyle name="Normal 49 2 4 3_5h_Finance" xfId="6368" xr:uid="{00000000-0005-0000-0000-000083290000}"/>
    <cellStyle name="Normal 49 2 4 4" xfId="9054" xr:uid="{00000000-0005-0000-0000-000084290000}"/>
    <cellStyle name="Normal 49 2 4 5" xfId="13077" xr:uid="{00000000-0005-0000-0000-000085290000}"/>
    <cellStyle name="Normal 49 2 4 6" xfId="14915" xr:uid="{00000000-0005-0000-0000-000086290000}"/>
    <cellStyle name="Normal 49 2 4 7" xfId="16670" xr:uid="{00000000-0005-0000-0000-000087290000}"/>
    <cellStyle name="Normal 49 2 4 8" xfId="18574" xr:uid="{00000000-0005-0000-0000-000088290000}"/>
    <cellStyle name="Normal 49 2 4_5h_Finance" xfId="6365" xr:uid="{00000000-0005-0000-0000-000089290000}"/>
    <cellStyle name="Normal 49 2 5" xfId="1152" xr:uid="{00000000-0005-0000-0000-00008A290000}"/>
    <cellStyle name="Normal 49 2 5 2" xfId="3063" xr:uid="{00000000-0005-0000-0000-00008B290000}"/>
    <cellStyle name="Normal 49 2 5 2 2" xfId="11230" xr:uid="{00000000-0005-0000-0000-00008C290000}"/>
    <cellStyle name="Normal 49 2 5 2_5h_Finance" xfId="6370" xr:uid="{00000000-0005-0000-0000-00008D290000}"/>
    <cellStyle name="Normal 49 2 5 3" xfId="9326" xr:uid="{00000000-0005-0000-0000-00008E290000}"/>
    <cellStyle name="Normal 49 2 5 4" xfId="13349" xr:uid="{00000000-0005-0000-0000-00008F290000}"/>
    <cellStyle name="Normal 49 2 5 5" xfId="15187" xr:uid="{00000000-0005-0000-0000-000090290000}"/>
    <cellStyle name="Normal 49 2 5 6" xfId="16942" xr:uid="{00000000-0005-0000-0000-000091290000}"/>
    <cellStyle name="Normal 49 2 5 7" xfId="18846" xr:uid="{00000000-0005-0000-0000-000092290000}"/>
    <cellStyle name="Normal 49 2 5_5h_Finance" xfId="6369" xr:uid="{00000000-0005-0000-0000-000093290000}"/>
    <cellStyle name="Normal 49 2 6" xfId="1975" xr:uid="{00000000-0005-0000-0000-000094290000}"/>
    <cellStyle name="Normal 49 2 6 2" xfId="3879" xr:uid="{00000000-0005-0000-0000-000095290000}"/>
    <cellStyle name="Normal 49 2 6 2 2" xfId="12046" xr:uid="{00000000-0005-0000-0000-000096290000}"/>
    <cellStyle name="Normal 49 2 6 2_5h_Finance" xfId="6372" xr:uid="{00000000-0005-0000-0000-000097290000}"/>
    <cellStyle name="Normal 49 2 6 3" xfId="10142" xr:uid="{00000000-0005-0000-0000-000098290000}"/>
    <cellStyle name="Normal 49 2 6 4" xfId="14168" xr:uid="{00000000-0005-0000-0000-000099290000}"/>
    <cellStyle name="Normal 49 2 6 5" xfId="16008" xr:uid="{00000000-0005-0000-0000-00009A290000}"/>
    <cellStyle name="Normal 49 2 6 6" xfId="17758" xr:uid="{00000000-0005-0000-0000-00009B290000}"/>
    <cellStyle name="Normal 49 2 6 7" xfId="19662" xr:uid="{00000000-0005-0000-0000-00009C290000}"/>
    <cellStyle name="Normal 49 2 6_5h_Finance" xfId="6371" xr:uid="{00000000-0005-0000-0000-00009D290000}"/>
    <cellStyle name="Normal 49 2 7" xfId="259" xr:uid="{00000000-0005-0000-0000-00009E290000}"/>
    <cellStyle name="Normal 49 2 7 2" xfId="8510" xr:uid="{00000000-0005-0000-0000-00009F290000}"/>
    <cellStyle name="Normal 49 2 7_5h_Finance" xfId="6373" xr:uid="{00000000-0005-0000-0000-0000A0290000}"/>
    <cellStyle name="Normal 49 2 8" xfId="2247" xr:uid="{00000000-0005-0000-0000-0000A1290000}"/>
    <cellStyle name="Normal 49 2 8 2" xfId="10414" xr:uid="{00000000-0005-0000-0000-0000A2290000}"/>
    <cellStyle name="Normal 49 2 8_5h_Finance" xfId="6374" xr:uid="{00000000-0005-0000-0000-0000A3290000}"/>
    <cellStyle name="Normal 49 2 9" xfId="4151" xr:uid="{00000000-0005-0000-0000-0000A4290000}"/>
    <cellStyle name="Normal 49 2 9 2" xfId="12318" xr:uid="{00000000-0005-0000-0000-0000A5290000}"/>
    <cellStyle name="Normal 49 2 9_5h_Finance" xfId="6375" xr:uid="{00000000-0005-0000-0000-0000A6290000}"/>
    <cellStyle name="Normal 49 2_5h_Finance" xfId="6346" xr:uid="{00000000-0005-0000-0000-0000A7290000}"/>
    <cellStyle name="Normal 49 3" xfId="327" xr:uid="{00000000-0005-0000-0000-0000A8290000}"/>
    <cellStyle name="Normal 49 3 10" xfId="16194" xr:uid="{00000000-0005-0000-0000-0000A9290000}"/>
    <cellStyle name="Normal 49 3 11" xfId="18098" xr:uid="{00000000-0005-0000-0000-0000AA290000}"/>
    <cellStyle name="Normal 49 3 2" xfId="676" xr:uid="{00000000-0005-0000-0000-0000AB290000}"/>
    <cellStyle name="Normal 49 3 2 2" xfId="1498" xr:uid="{00000000-0005-0000-0000-0000AC290000}"/>
    <cellStyle name="Normal 49 3 2 2 2" xfId="3403" xr:uid="{00000000-0005-0000-0000-0000AD290000}"/>
    <cellStyle name="Normal 49 3 2 2 2 2" xfId="11570" xr:uid="{00000000-0005-0000-0000-0000AE290000}"/>
    <cellStyle name="Normal 49 3 2 2 2_5h_Finance" xfId="6379" xr:uid="{00000000-0005-0000-0000-0000AF290000}"/>
    <cellStyle name="Normal 49 3 2 2 3" xfId="9666" xr:uid="{00000000-0005-0000-0000-0000B0290000}"/>
    <cellStyle name="Normal 49 3 2 2 4" xfId="13692" xr:uid="{00000000-0005-0000-0000-0000B1290000}"/>
    <cellStyle name="Normal 49 3 2 2 5" xfId="15531" xr:uid="{00000000-0005-0000-0000-0000B2290000}"/>
    <cellStyle name="Normal 49 3 2 2 6" xfId="17282" xr:uid="{00000000-0005-0000-0000-0000B3290000}"/>
    <cellStyle name="Normal 49 3 2 2 7" xfId="19186" xr:uid="{00000000-0005-0000-0000-0000B4290000}"/>
    <cellStyle name="Normal 49 3 2 2_5h_Finance" xfId="6378" xr:uid="{00000000-0005-0000-0000-0000B5290000}"/>
    <cellStyle name="Normal 49 3 2 3" xfId="2587" xr:uid="{00000000-0005-0000-0000-0000B6290000}"/>
    <cellStyle name="Normal 49 3 2 3 2" xfId="10754" xr:uid="{00000000-0005-0000-0000-0000B7290000}"/>
    <cellStyle name="Normal 49 3 2 3_5h_Finance" xfId="6380" xr:uid="{00000000-0005-0000-0000-0000B8290000}"/>
    <cellStyle name="Normal 49 3 2 4" xfId="8850" xr:uid="{00000000-0005-0000-0000-0000B9290000}"/>
    <cellStyle name="Normal 49 3 2 5" xfId="12873" xr:uid="{00000000-0005-0000-0000-0000BA290000}"/>
    <cellStyle name="Normal 49 3 2 6" xfId="14711" xr:uid="{00000000-0005-0000-0000-0000BB290000}"/>
    <cellStyle name="Normal 49 3 2 7" xfId="16466" xr:uid="{00000000-0005-0000-0000-0000BC290000}"/>
    <cellStyle name="Normal 49 3 2 8" xfId="18370" xr:uid="{00000000-0005-0000-0000-0000BD290000}"/>
    <cellStyle name="Normal 49 3 2_5h_Finance" xfId="6377" xr:uid="{00000000-0005-0000-0000-0000BE290000}"/>
    <cellStyle name="Normal 49 3 3" xfId="948" xr:uid="{00000000-0005-0000-0000-0000BF290000}"/>
    <cellStyle name="Normal 49 3 3 2" xfId="1770" xr:uid="{00000000-0005-0000-0000-0000C0290000}"/>
    <cellStyle name="Normal 49 3 3 2 2" xfId="3675" xr:uid="{00000000-0005-0000-0000-0000C1290000}"/>
    <cellStyle name="Normal 49 3 3 2 2 2" xfId="11842" xr:uid="{00000000-0005-0000-0000-0000C2290000}"/>
    <cellStyle name="Normal 49 3 3 2 2_5h_Finance" xfId="6383" xr:uid="{00000000-0005-0000-0000-0000C3290000}"/>
    <cellStyle name="Normal 49 3 3 2 3" xfId="9938" xr:uid="{00000000-0005-0000-0000-0000C4290000}"/>
    <cellStyle name="Normal 49 3 3 2 4" xfId="13964" xr:uid="{00000000-0005-0000-0000-0000C5290000}"/>
    <cellStyle name="Normal 49 3 3 2 5" xfId="15803" xr:uid="{00000000-0005-0000-0000-0000C6290000}"/>
    <cellStyle name="Normal 49 3 3 2 6" xfId="17554" xr:uid="{00000000-0005-0000-0000-0000C7290000}"/>
    <cellStyle name="Normal 49 3 3 2 7" xfId="19458" xr:uid="{00000000-0005-0000-0000-0000C8290000}"/>
    <cellStyle name="Normal 49 3 3 2_5h_Finance" xfId="6382" xr:uid="{00000000-0005-0000-0000-0000C9290000}"/>
    <cellStyle name="Normal 49 3 3 3" xfId="2859" xr:uid="{00000000-0005-0000-0000-0000CA290000}"/>
    <cellStyle name="Normal 49 3 3 3 2" xfId="11026" xr:uid="{00000000-0005-0000-0000-0000CB290000}"/>
    <cellStyle name="Normal 49 3 3 3_5h_Finance" xfId="6384" xr:uid="{00000000-0005-0000-0000-0000CC290000}"/>
    <cellStyle name="Normal 49 3 3 4" xfId="9122" xr:uid="{00000000-0005-0000-0000-0000CD290000}"/>
    <cellStyle name="Normal 49 3 3 5" xfId="13145" xr:uid="{00000000-0005-0000-0000-0000CE290000}"/>
    <cellStyle name="Normal 49 3 3 6" xfId="14983" xr:uid="{00000000-0005-0000-0000-0000CF290000}"/>
    <cellStyle name="Normal 49 3 3 7" xfId="16738" xr:uid="{00000000-0005-0000-0000-0000D0290000}"/>
    <cellStyle name="Normal 49 3 3 8" xfId="18642" xr:uid="{00000000-0005-0000-0000-0000D1290000}"/>
    <cellStyle name="Normal 49 3 3_5h_Finance" xfId="6381" xr:uid="{00000000-0005-0000-0000-0000D2290000}"/>
    <cellStyle name="Normal 49 3 4" xfId="1220" xr:uid="{00000000-0005-0000-0000-0000D3290000}"/>
    <cellStyle name="Normal 49 3 4 2" xfId="3131" xr:uid="{00000000-0005-0000-0000-0000D4290000}"/>
    <cellStyle name="Normal 49 3 4 2 2" xfId="11298" xr:uid="{00000000-0005-0000-0000-0000D5290000}"/>
    <cellStyle name="Normal 49 3 4 2_5h_Finance" xfId="6386" xr:uid="{00000000-0005-0000-0000-0000D6290000}"/>
    <cellStyle name="Normal 49 3 4 3" xfId="9394" xr:uid="{00000000-0005-0000-0000-0000D7290000}"/>
    <cellStyle name="Normal 49 3 4 4" xfId="13417" xr:uid="{00000000-0005-0000-0000-0000D8290000}"/>
    <cellStyle name="Normal 49 3 4 5" xfId="15255" xr:uid="{00000000-0005-0000-0000-0000D9290000}"/>
    <cellStyle name="Normal 49 3 4 6" xfId="17010" xr:uid="{00000000-0005-0000-0000-0000DA290000}"/>
    <cellStyle name="Normal 49 3 4 7" xfId="18914" xr:uid="{00000000-0005-0000-0000-0000DB290000}"/>
    <cellStyle name="Normal 49 3 4_5h_Finance" xfId="6385" xr:uid="{00000000-0005-0000-0000-0000DC290000}"/>
    <cellStyle name="Normal 49 3 5" xfId="2043" xr:uid="{00000000-0005-0000-0000-0000DD290000}"/>
    <cellStyle name="Normal 49 3 5 2" xfId="3947" xr:uid="{00000000-0005-0000-0000-0000DE290000}"/>
    <cellStyle name="Normal 49 3 5 2 2" xfId="12114" xr:uid="{00000000-0005-0000-0000-0000DF290000}"/>
    <cellStyle name="Normal 49 3 5 2_5h_Finance" xfId="6388" xr:uid="{00000000-0005-0000-0000-0000E0290000}"/>
    <cellStyle name="Normal 49 3 5 3" xfId="10210" xr:uid="{00000000-0005-0000-0000-0000E1290000}"/>
    <cellStyle name="Normal 49 3 5 4" xfId="14236" xr:uid="{00000000-0005-0000-0000-0000E2290000}"/>
    <cellStyle name="Normal 49 3 5 5" xfId="16076" xr:uid="{00000000-0005-0000-0000-0000E3290000}"/>
    <cellStyle name="Normal 49 3 5 6" xfId="17826" xr:uid="{00000000-0005-0000-0000-0000E4290000}"/>
    <cellStyle name="Normal 49 3 5 7" xfId="19730" xr:uid="{00000000-0005-0000-0000-0000E5290000}"/>
    <cellStyle name="Normal 49 3 5_5h_Finance" xfId="6387" xr:uid="{00000000-0005-0000-0000-0000E6290000}"/>
    <cellStyle name="Normal 49 3 6" xfId="2315" xr:uid="{00000000-0005-0000-0000-0000E7290000}"/>
    <cellStyle name="Normal 49 3 6 2" xfId="10482" xr:uid="{00000000-0005-0000-0000-0000E8290000}"/>
    <cellStyle name="Normal 49 3 6_5h_Finance" xfId="6389" xr:uid="{00000000-0005-0000-0000-0000E9290000}"/>
    <cellStyle name="Normal 49 3 7" xfId="8578" xr:uid="{00000000-0005-0000-0000-0000EA290000}"/>
    <cellStyle name="Normal 49 3 8" xfId="12535" xr:uid="{00000000-0005-0000-0000-0000EB290000}"/>
    <cellStyle name="Normal 49 3 9" xfId="14421" xr:uid="{00000000-0005-0000-0000-0000EC290000}"/>
    <cellStyle name="Normal 49 3_5h_Finance" xfId="6376" xr:uid="{00000000-0005-0000-0000-0000ED290000}"/>
    <cellStyle name="Normal 49 4" xfId="540" xr:uid="{00000000-0005-0000-0000-0000EE290000}"/>
    <cellStyle name="Normal 49 4 2" xfId="1362" xr:uid="{00000000-0005-0000-0000-0000EF290000}"/>
    <cellStyle name="Normal 49 4 2 2" xfId="3267" xr:uid="{00000000-0005-0000-0000-0000F0290000}"/>
    <cellStyle name="Normal 49 4 2 2 2" xfId="11434" xr:uid="{00000000-0005-0000-0000-0000F1290000}"/>
    <cellStyle name="Normal 49 4 2 2_5h_Finance" xfId="6392" xr:uid="{00000000-0005-0000-0000-0000F2290000}"/>
    <cellStyle name="Normal 49 4 2 3" xfId="9530" xr:uid="{00000000-0005-0000-0000-0000F3290000}"/>
    <cellStyle name="Normal 49 4 2 4" xfId="13556" xr:uid="{00000000-0005-0000-0000-0000F4290000}"/>
    <cellStyle name="Normal 49 4 2 5" xfId="15395" xr:uid="{00000000-0005-0000-0000-0000F5290000}"/>
    <cellStyle name="Normal 49 4 2 6" xfId="17146" xr:uid="{00000000-0005-0000-0000-0000F6290000}"/>
    <cellStyle name="Normal 49 4 2 7" xfId="19050" xr:uid="{00000000-0005-0000-0000-0000F7290000}"/>
    <cellStyle name="Normal 49 4 2_5h_Finance" xfId="6391" xr:uid="{00000000-0005-0000-0000-0000F8290000}"/>
    <cellStyle name="Normal 49 4 3" xfId="2451" xr:uid="{00000000-0005-0000-0000-0000F9290000}"/>
    <cellStyle name="Normal 49 4 3 2" xfId="10618" xr:uid="{00000000-0005-0000-0000-0000FA290000}"/>
    <cellStyle name="Normal 49 4 3_5h_Finance" xfId="6393" xr:uid="{00000000-0005-0000-0000-0000FB290000}"/>
    <cellStyle name="Normal 49 4 4" xfId="8714" xr:uid="{00000000-0005-0000-0000-0000FC290000}"/>
    <cellStyle name="Normal 49 4 5" xfId="12737" xr:uid="{00000000-0005-0000-0000-0000FD290000}"/>
    <cellStyle name="Normal 49 4 6" xfId="14575" xr:uid="{00000000-0005-0000-0000-0000FE290000}"/>
    <cellStyle name="Normal 49 4 7" xfId="16330" xr:uid="{00000000-0005-0000-0000-0000FF290000}"/>
    <cellStyle name="Normal 49 4 8" xfId="18234" xr:uid="{00000000-0005-0000-0000-0000002A0000}"/>
    <cellStyle name="Normal 49 4_5h_Finance" xfId="6390" xr:uid="{00000000-0005-0000-0000-0000012A0000}"/>
    <cellStyle name="Normal 49 5" xfId="812" xr:uid="{00000000-0005-0000-0000-0000022A0000}"/>
    <cellStyle name="Normal 49 5 2" xfId="1634" xr:uid="{00000000-0005-0000-0000-0000032A0000}"/>
    <cellStyle name="Normal 49 5 2 2" xfId="3539" xr:uid="{00000000-0005-0000-0000-0000042A0000}"/>
    <cellStyle name="Normal 49 5 2 2 2" xfId="11706" xr:uid="{00000000-0005-0000-0000-0000052A0000}"/>
    <cellStyle name="Normal 49 5 2 2_5h_Finance" xfId="6396" xr:uid="{00000000-0005-0000-0000-0000062A0000}"/>
    <cellStyle name="Normal 49 5 2 3" xfId="9802" xr:uid="{00000000-0005-0000-0000-0000072A0000}"/>
    <cellStyle name="Normal 49 5 2 4" xfId="13828" xr:uid="{00000000-0005-0000-0000-0000082A0000}"/>
    <cellStyle name="Normal 49 5 2 5" xfId="15667" xr:uid="{00000000-0005-0000-0000-0000092A0000}"/>
    <cellStyle name="Normal 49 5 2 6" xfId="17418" xr:uid="{00000000-0005-0000-0000-00000A2A0000}"/>
    <cellStyle name="Normal 49 5 2 7" xfId="19322" xr:uid="{00000000-0005-0000-0000-00000B2A0000}"/>
    <cellStyle name="Normal 49 5 2_5h_Finance" xfId="6395" xr:uid="{00000000-0005-0000-0000-00000C2A0000}"/>
    <cellStyle name="Normal 49 5 3" xfId="2723" xr:uid="{00000000-0005-0000-0000-00000D2A0000}"/>
    <cellStyle name="Normal 49 5 3 2" xfId="10890" xr:uid="{00000000-0005-0000-0000-00000E2A0000}"/>
    <cellStyle name="Normal 49 5 3_5h_Finance" xfId="6397" xr:uid="{00000000-0005-0000-0000-00000F2A0000}"/>
    <cellStyle name="Normal 49 5 4" xfId="8986" xr:uid="{00000000-0005-0000-0000-0000102A0000}"/>
    <cellStyle name="Normal 49 5 5" xfId="13009" xr:uid="{00000000-0005-0000-0000-0000112A0000}"/>
    <cellStyle name="Normal 49 5 6" xfId="14847" xr:uid="{00000000-0005-0000-0000-0000122A0000}"/>
    <cellStyle name="Normal 49 5 7" xfId="16602" xr:uid="{00000000-0005-0000-0000-0000132A0000}"/>
    <cellStyle name="Normal 49 5 8" xfId="18506" xr:uid="{00000000-0005-0000-0000-0000142A0000}"/>
    <cellStyle name="Normal 49 5_5h_Finance" xfId="6394" xr:uid="{00000000-0005-0000-0000-0000152A0000}"/>
    <cellStyle name="Normal 49 6" xfId="1084" xr:uid="{00000000-0005-0000-0000-0000162A0000}"/>
    <cellStyle name="Normal 49 6 2" xfId="2995" xr:uid="{00000000-0005-0000-0000-0000172A0000}"/>
    <cellStyle name="Normal 49 6 2 2" xfId="11162" xr:uid="{00000000-0005-0000-0000-0000182A0000}"/>
    <cellStyle name="Normal 49 6 2_5h_Finance" xfId="6399" xr:uid="{00000000-0005-0000-0000-0000192A0000}"/>
    <cellStyle name="Normal 49 6 3" xfId="9258" xr:uid="{00000000-0005-0000-0000-00001A2A0000}"/>
    <cellStyle name="Normal 49 6 4" xfId="13281" xr:uid="{00000000-0005-0000-0000-00001B2A0000}"/>
    <cellStyle name="Normal 49 6 5" xfId="15119" xr:uid="{00000000-0005-0000-0000-00001C2A0000}"/>
    <cellStyle name="Normal 49 6 6" xfId="16874" xr:uid="{00000000-0005-0000-0000-00001D2A0000}"/>
    <cellStyle name="Normal 49 6 7" xfId="18778" xr:uid="{00000000-0005-0000-0000-00001E2A0000}"/>
    <cellStyle name="Normal 49 6_5h_Finance" xfId="6398" xr:uid="{00000000-0005-0000-0000-00001F2A0000}"/>
    <cellStyle name="Normal 49 7" xfId="1907" xr:uid="{00000000-0005-0000-0000-0000202A0000}"/>
    <cellStyle name="Normal 49 7 2" xfId="3811" xr:uid="{00000000-0005-0000-0000-0000212A0000}"/>
    <cellStyle name="Normal 49 7 2 2" xfId="11978" xr:uid="{00000000-0005-0000-0000-0000222A0000}"/>
    <cellStyle name="Normal 49 7 2_5h_Finance" xfId="6401" xr:uid="{00000000-0005-0000-0000-0000232A0000}"/>
    <cellStyle name="Normal 49 7 3" xfId="10074" xr:uid="{00000000-0005-0000-0000-0000242A0000}"/>
    <cellStyle name="Normal 49 7 4" xfId="14100" xr:uid="{00000000-0005-0000-0000-0000252A0000}"/>
    <cellStyle name="Normal 49 7 5" xfId="15940" xr:uid="{00000000-0005-0000-0000-0000262A0000}"/>
    <cellStyle name="Normal 49 7 6" xfId="17690" xr:uid="{00000000-0005-0000-0000-0000272A0000}"/>
    <cellStyle name="Normal 49 7 7" xfId="19594" xr:uid="{00000000-0005-0000-0000-0000282A0000}"/>
    <cellStyle name="Normal 49 7_5h_Finance" xfId="6400" xr:uid="{00000000-0005-0000-0000-0000292A0000}"/>
    <cellStyle name="Normal 49 8" xfId="191" xr:uid="{00000000-0005-0000-0000-00002A2A0000}"/>
    <cellStyle name="Normal 49 8 2" xfId="8442" xr:uid="{00000000-0005-0000-0000-00002B2A0000}"/>
    <cellStyle name="Normal 49 8_5h_Finance" xfId="6402" xr:uid="{00000000-0005-0000-0000-00002C2A0000}"/>
    <cellStyle name="Normal 49 9" xfId="2179" xr:uid="{00000000-0005-0000-0000-00002D2A0000}"/>
    <cellStyle name="Normal 49 9 2" xfId="10346" xr:uid="{00000000-0005-0000-0000-00002E2A0000}"/>
    <cellStyle name="Normal 49 9_5h_Finance" xfId="6403" xr:uid="{00000000-0005-0000-0000-00002F2A0000}"/>
    <cellStyle name="Normal 49_5h_Finance" xfId="6344" xr:uid="{00000000-0005-0000-0000-0000302A0000}"/>
    <cellStyle name="Normal 5" xfId="8" xr:uid="{00000000-0005-0000-0000-0000312A0000}"/>
    <cellStyle name="Normal 50" xfId="41" xr:uid="{00000000-0005-0000-0000-0000322A0000}"/>
    <cellStyle name="Normal 50 10" xfId="4072" xr:uid="{00000000-0005-0000-0000-0000332A0000}"/>
    <cellStyle name="Normal 50 10 2" xfId="12239" xr:uid="{00000000-0005-0000-0000-0000342A0000}"/>
    <cellStyle name="Normal 50 10_5h_Finance" xfId="6405" xr:uid="{00000000-0005-0000-0000-0000352A0000}"/>
    <cellStyle name="Normal 50 11" xfId="8295" xr:uid="{00000000-0005-0000-0000-0000362A0000}"/>
    <cellStyle name="Normal 50 12" xfId="12387" xr:uid="{00000000-0005-0000-0000-0000372A0000}"/>
    <cellStyle name="Normal 50 13" xfId="12695" xr:uid="{00000000-0005-0000-0000-0000382A0000}"/>
    <cellStyle name="Normal 50 14" xfId="12647" xr:uid="{00000000-0005-0000-0000-0000392A0000}"/>
    <cellStyle name="Normal 50 15" xfId="17951" xr:uid="{00000000-0005-0000-0000-00003A2A0000}"/>
    <cellStyle name="Normal 50 2" xfId="110" xr:uid="{00000000-0005-0000-0000-00003B2A0000}"/>
    <cellStyle name="Normal 50 2 10" xfId="8363" xr:uid="{00000000-0005-0000-0000-00003C2A0000}"/>
    <cellStyle name="Normal 50 2 11" xfId="12455" xr:uid="{00000000-0005-0000-0000-00003D2A0000}"/>
    <cellStyle name="Normal 50 2 12" xfId="18019" xr:uid="{00000000-0005-0000-0000-00003E2A0000}"/>
    <cellStyle name="Normal 50 2 2" xfId="384" xr:uid="{00000000-0005-0000-0000-00003F2A0000}"/>
    <cellStyle name="Normal 50 2 2 10" xfId="16251" xr:uid="{00000000-0005-0000-0000-0000402A0000}"/>
    <cellStyle name="Normal 50 2 2 11" xfId="18155" xr:uid="{00000000-0005-0000-0000-0000412A0000}"/>
    <cellStyle name="Normal 50 2 2 2" xfId="733" xr:uid="{00000000-0005-0000-0000-0000422A0000}"/>
    <cellStyle name="Normal 50 2 2 2 2" xfId="1555" xr:uid="{00000000-0005-0000-0000-0000432A0000}"/>
    <cellStyle name="Normal 50 2 2 2 2 2" xfId="3460" xr:uid="{00000000-0005-0000-0000-0000442A0000}"/>
    <cellStyle name="Normal 50 2 2 2 2 2 2" xfId="11627" xr:uid="{00000000-0005-0000-0000-0000452A0000}"/>
    <cellStyle name="Normal 50 2 2 2 2 2_5h_Finance" xfId="6410" xr:uid="{00000000-0005-0000-0000-0000462A0000}"/>
    <cellStyle name="Normal 50 2 2 2 2 3" xfId="9723" xr:uid="{00000000-0005-0000-0000-0000472A0000}"/>
    <cellStyle name="Normal 50 2 2 2 2 4" xfId="13749" xr:uid="{00000000-0005-0000-0000-0000482A0000}"/>
    <cellStyle name="Normal 50 2 2 2 2 5" xfId="15588" xr:uid="{00000000-0005-0000-0000-0000492A0000}"/>
    <cellStyle name="Normal 50 2 2 2 2 6" xfId="17339" xr:uid="{00000000-0005-0000-0000-00004A2A0000}"/>
    <cellStyle name="Normal 50 2 2 2 2 7" xfId="19243" xr:uid="{00000000-0005-0000-0000-00004B2A0000}"/>
    <cellStyle name="Normal 50 2 2 2 2_5h_Finance" xfId="6409" xr:uid="{00000000-0005-0000-0000-00004C2A0000}"/>
    <cellStyle name="Normal 50 2 2 2 3" xfId="2644" xr:uid="{00000000-0005-0000-0000-00004D2A0000}"/>
    <cellStyle name="Normal 50 2 2 2 3 2" xfId="10811" xr:uid="{00000000-0005-0000-0000-00004E2A0000}"/>
    <cellStyle name="Normal 50 2 2 2 3_5h_Finance" xfId="6411" xr:uid="{00000000-0005-0000-0000-00004F2A0000}"/>
    <cellStyle name="Normal 50 2 2 2 4" xfId="8907" xr:uid="{00000000-0005-0000-0000-0000502A0000}"/>
    <cellStyle name="Normal 50 2 2 2 5" xfId="12930" xr:uid="{00000000-0005-0000-0000-0000512A0000}"/>
    <cellStyle name="Normal 50 2 2 2 6" xfId="14768" xr:uid="{00000000-0005-0000-0000-0000522A0000}"/>
    <cellStyle name="Normal 50 2 2 2 7" xfId="16523" xr:uid="{00000000-0005-0000-0000-0000532A0000}"/>
    <cellStyle name="Normal 50 2 2 2 8" xfId="18427" xr:uid="{00000000-0005-0000-0000-0000542A0000}"/>
    <cellStyle name="Normal 50 2 2 2_5h_Finance" xfId="6408" xr:uid="{00000000-0005-0000-0000-0000552A0000}"/>
    <cellStyle name="Normal 50 2 2 3" xfId="1005" xr:uid="{00000000-0005-0000-0000-0000562A0000}"/>
    <cellStyle name="Normal 50 2 2 3 2" xfId="1827" xr:uid="{00000000-0005-0000-0000-0000572A0000}"/>
    <cellStyle name="Normal 50 2 2 3 2 2" xfId="3732" xr:uid="{00000000-0005-0000-0000-0000582A0000}"/>
    <cellStyle name="Normal 50 2 2 3 2 2 2" xfId="11899" xr:uid="{00000000-0005-0000-0000-0000592A0000}"/>
    <cellStyle name="Normal 50 2 2 3 2 2_5h_Finance" xfId="6414" xr:uid="{00000000-0005-0000-0000-00005A2A0000}"/>
    <cellStyle name="Normal 50 2 2 3 2 3" xfId="9995" xr:uid="{00000000-0005-0000-0000-00005B2A0000}"/>
    <cellStyle name="Normal 50 2 2 3 2 4" xfId="14021" xr:uid="{00000000-0005-0000-0000-00005C2A0000}"/>
    <cellStyle name="Normal 50 2 2 3 2 5" xfId="15860" xr:uid="{00000000-0005-0000-0000-00005D2A0000}"/>
    <cellStyle name="Normal 50 2 2 3 2 6" xfId="17611" xr:uid="{00000000-0005-0000-0000-00005E2A0000}"/>
    <cellStyle name="Normal 50 2 2 3 2 7" xfId="19515" xr:uid="{00000000-0005-0000-0000-00005F2A0000}"/>
    <cellStyle name="Normal 50 2 2 3 2_5h_Finance" xfId="6413" xr:uid="{00000000-0005-0000-0000-0000602A0000}"/>
    <cellStyle name="Normal 50 2 2 3 3" xfId="2916" xr:uid="{00000000-0005-0000-0000-0000612A0000}"/>
    <cellStyle name="Normal 50 2 2 3 3 2" xfId="11083" xr:uid="{00000000-0005-0000-0000-0000622A0000}"/>
    <cellStyle name="Normal 50 2 2 3 3_5h_Finance" xfId="6415" xr:uid="{00000000-0005-0000-0000-0000632A0000}"/>
    <cellStyle name="Normal 50 2 2 3 4" xfId="9179" xr:uid="{00000000-0005-0000-0000-0000642A0000}"/>
    <cellStyle name="Normal 50 2 2 3 5" xfId="13202" xr:uid="{00000000-0005-0000-0000-0000652A0000}"/>
    <cellStyle name="Normal 50 2 2 3 6" xfId="15040" xr:uid="{00000000-0005-0000-0000-0000662A0000}"/>
    <cellStyle name="Normal 50 2 2 3 7" xfId="16795" xr:uid="{00000000-0005-0000-0000-0000672A0000}"/>
    <cellStyle name="Normal 50 2 2 3 8" xfId="18699" xr:uid="{00000000-0005-0000-0000-0000682A0000}"/>
    <cellStyle name="Normal 50 2 2 3_5h_Finance" xfId="6412" xr:uid="{00000000-0005-0000-0000-0000692A0000}"/>
    <cellStyle name="Normal 50 2 2 4" xfId="1277" xr:uid="{00000000-0005-0000-0000-00006A2A0000}"/>
    <cellStyle name="Normal 50 2 2 4 2" xfId="3188" xr:uid="{00000000-0005-0000-0000-00006B2A0000}"/>
    <cellStyle name="Normal 50 2 2 4 2 2" xfId="11355" xr:uid="{00000000-0005-0000-0000-00006C2A0000}"/>
    <cellStyle name="Normal 50 2 2 4 2_5h_Finance" xfId="6417" xr:uid="{00000000-0005-0000-0000-00006D2A0000}"/>
    <cellStyle name="Normal 50 2 2 4 3" xfId="9451" xr:uid="{00000000-0005-0000-0000-00006E2A0000}"/>
    <cellStyle name="Normal 50 2 2 4 4" xfId="13474" xr:uid="{00000000-0005-0000-0000-00006F2A0000}"/>
    <cellStyle name="Normal 50 2 2 4 5" xfId="15312" xr:uid="{00000000-0005-0000-0000-0000702A0000}"/>
    <cellStyle name="Normal 50 2 2 4 6" xfId="17067" xr:uid="{00000000-0005-0000-0000-0000712A0000}"/>
    <cellStyle name="Normal 50 2 2 4 7" xfId="18971" xr:uid="{00000000-0005-0000-0000-0000722A0000}"/>
    <cellStyle name="Normal 50 2 2 4_5h_Finance" xfId="6416" xr:uid="{00000000-0005-0000-0000-0000732A0000}"/>
    <cellStyle name="Normal 50 2 2 5" xfId="2100" xr:uid="{00000000-0005-0000-0000-0000742A0000}"/>
    <cellStyle name="Normal 50 2 2 5 2" xfId="4004" xr:uid="{00000000-0005-0000-0000-0000752A0000}"/>
    <cellStyle name="Normal 50 2 2 5 2 2" xfId="12171" xr:uid="{00000000-0005-0000-0000-0000762A0000}"/>
    <cellStyle name="Normal 50 2 2 5 2_5h_Finance" xfId="6419" xr:uid="{00000000-0005-0000-0000-0000772A0000}"/>
    <cellStyle name="Normal 50 2 2 5 3" xfId="10267" xr:uid="{00000000-0005-0000-0000-0000782A0000}"/>
    <cellStyle name="Normal 50 2 2 5 4" xfId="14293" xr:uid="{00000000-0005-0000-0000-0000792A0000}"/>
    <cellStyle name="Normal 50 2 2 5 5" xfId="16133" xr:uid="{00000000-0005-0000-0000-00007A2A0000}"/>
    <cellStyle name="Normal 50 2 2 5 6" xfId="17883" xr:uid="{00000000-0005-0000-0000-00007B2A0000}"/>
    <cellStyle name="Normal 50 2 2 5 7" xfId="19787" xr:uid="{00000000-0005-0000-0000-00007C2A0000}"/>
    <cellStyle name="Normal 50 2 2 5_5h_Finance" xfId="6418" xr:uid="{00000000-0005-0000-0000-00007D2A0000}"/>
    <cellStyle name="Normal 50 2 2 6" xfId="2372" xr:uid="{00000000-0005-0000-0000-00007E2A0000}"/>
    <cellStyle name="Normal 50 2 2 6 2" xfId="10539" xr:uid="{00000000-0005-0000-0000-00007F2A0000}"/>
    <cellStyle name="Normal 50 2 2 6_5h_Finance" xfId="6420" xr:uid="{00000000-0005-0000-0000-0000802A0000}"/>
    <cellStyle name="Normal 50 2 2 7" xfId="8635" xr:uid="{00000000-0005-0000-0000-0000812A0000}"/>
    <cellStyle name="Normal 50 2 2 8" xfId="12592" xr:uid="{00000000-0005-0000-0000-0000822A0000}"/>
    <cellStyle name="Normal 50 2 2 9" xfId="14478" xr:uid="{00000000-0005-0000-0000-0000832A0000}"/>
    <cellStyle name="Normal 50 2 2_5h_Finance" xfId="6407" xr:uid="{00000000-0005-0000-0000-0000842A0000}"/>
    <cellStyle name="Normal 50 2 3" xfId="597" xr:uid="{00000000-0005-0000-0000-0000852A0000}"/>
    <cellStyle name="Normal 50 2 3 2" xfId="1419" xr:uid="{00000000-0005-0000-0000-0000862A0000}"/>
    <cellStyle name="Normal 50 2 3 2 2" xfId="3324" xr:uid="{00000000-0005-0000-0000-0000872A0000}"/>
    <cellStyle name="Normal 50 2 3 2 2 2" xfId="11491" xr:uid="{00000000-0005-0000-0000-0000882A0000}"/>
    <cellStyle name="Normal 50 2 3 2 2_5h_Finance" xfId="6423" xr:uid="{00000000-0005-0000-0000-0000892A0000}"/>
    <cellStyle name="Normal 50 2 3 2 3" xfId="9587" xr:uid="{00000000-0005-0000-0000-00008A2A0000}"/>
    <cellStyle name="Normal 50 2 3 2 4" xfId="13613" xr:uid="{00000000-0005-0000-0000-00008B2A0000}"/>
    <cellStyle name="Normal 50 2 3 2 5" xfId="15452" xr:uid="{00000000-0005-0000-0000-00008C2A0000}"/>
    <cellStyle name="Normal 50 2 3 2 6" xfId="17203" xr:uid="{00000000-0005-0000-0000-00008D2A0000}"/>
    <cellStyle name="Normal 50 2 3 2 7" xfId="19107" xr:uid="{00000000-0005-0000-0000-00008E2A0000}"/>
    <cellStyle name="Normal 50 2 3 2_5h_Finance" xfId="6422" xr:uid="{00000000-0005-0000-0000-00008F2A0000}"/>
    <cellStyle name="Normal 50 2 3 3" xfId="2508" xr:uid="{00000000-0005-0000-0000-0000902A0000}"/>
    <cellStyle name="Normal 50 2 3 3 2" xfId="10675" xr:uid="{00000000-0005-0000-0000-0000912A0000}"/>
    <cellStyle name="Normal 50 2 3 3_5h_Finance" xfId="6424" xr:uid="{00000000-0005-0000-0000-0000922A0000}"/>
    <cellStyle name="Normal 50 2 3 4" xfId="8771" xr:uid="{00000000-0005-0000-0000-0000932A0000}"/>
    <cellStyle name="Normal 50 2 3 5" xfId="12794" xr:uid="{00000000-0005-0000-0000-0000942A0000}"/>
    <cellStyle name="Normal 50 2 3 6" xfId="14632" xr:uid="{00000000-0005-0000-0000-0000952A0000}"/>
    <cellStyle name="Normal 50 2 3 7" xfId="16387" xr:uid="{00000000-0005-0000-0000-0000962A0000}"/>
    <cellStyle name="Normal 50 2 3 8" xfId="18291" xr:uid="{00000000-0005-0000-0000-0000972A0000}"/>
    <cellStyle name="Normal 50 2 3_5h_Finance" xfId="6421" xr:uid="{00000000-0005-0000-0000-0000982A0000}"/>
    <cellStyle name="Normal 50 2 4" xfId="869" xr:uid="{00000000-0005-0000-0000-0000992A0000}"/>
    <cellStyle name="Normal 50 2 4 2" xfId="1691" xr:uid="{00000000-0005-0000-0000-00009A2A0000}"/>
    <cellStyle name="Normal 50 2 4 2 2" xfId="3596" xr:uid="{00000000-0005-0000-0000-00009B2A0000}"/>
    <cellStyle name="Normal 50 2 4 2 2 2" xfId="11763" xr:uid="{00000000-0005-0000-0000-00009C2A0000}"/>
    <cellStyle name="Normal 50 2 4 2 2_5h_Finance" xfId="6427" xr:uid="{00000000-0005-0000-0000-00009D2A0000}"/>
    <cellStyle name="Normal 50 2 4 2 3" xfId="9859" xr:uid="{00000000-0005-0000-0000-00009E2A0000}"/>
    <cellStyle name="Normal 50 2 4 2 4" xfId="13885" xr:uid="{00000000-0005-0000-0000-00009F2A0000}"/>
    <cellStyle name="Normal 50 2 4 2 5" xfId="15724" xr:uid="{00000000-0005-0000-0000-0000A02A0000}"/>
    <cellStyle name="Normal 50 2 4 2 6" xfId="17475" xr:uid="{00000000-0005-0000-0000-0000A12A0000}"/>
    <cellStyle name="Normal 50 2 4 2 7" xfId="19379" xr:uid="{00000000-0005-0000-0000-0000A22A0000}"/>
    <cellStyle name="Normal 50 2 4 2_5h_Finance" xfId="6426" xr:uid="{00000000-0005-0000-0000-0000A32A0000}"/>
    <cellStyle name="Normal 50 2 4 3" xfId="2780" xr:uid="{00000000-0005-0000-0000-0000A42A0000}"/>
    <cellStyle name="Normal 50 2 4 3 2" xfId="10947" xr:uid="{00000000-0005-0000-0000-0000A52A0000}"/>
    <cellStyle name="Normal 50 2 4 3_5h_Finance" xfId="6428" xr:uid="{00000000-0005-0000-0000-0000A62A0000}"/>
    <cellStyle name="Normal 50 2 4 4" xfId="9043" xr:uid="{00000000-0005-0000-0000-0000A72A0000}"/>
    <cellStyle name="Normal 50 2 4 5" xfId="13066" xr:uid="{00000000-0005-0000-0000-0000A82A0000}"/>
    <cellStyle name="Normal 50 2 4 6" xfId="14904" xr:uid="{00000000-0005-0000-0000-0000A92A0000}"/>
    <cellStyle name="Normal 50 2 4 7" xfId="16659" xr:uid="{00000000-0005-0000-0000-0000AA2A0000}"/>
    <cellStyle name="Normal 50 2 4 8" xfId="18563" xr:uid="{00000000-0005-0000-0000-0000AB2A0000}"/>
    <cellStyle name="Normal 50 2 4_5h_Finance" xfId="6425" xr:uid="{00000000-0005-0000-0000-0000AC2A0000}"/>
    <cellStyle name="Normal 50 2 5" xfId="1141" xr:uid="{00000000-0005-0000-0000-0000AD2A0000}"/>
    <cellStyle name="Normal 50 2 5 2" xfId="3052" xr:uid="{00000000-0005-0000-0000-0000AE2A0000}"/>
    <cellStyle name="Normal 50 2 5 2 2" xfId="11219" xr:uid="{00000000-0005-0000-0000-0000AF2A0000}"/>
    <cellStyle name="Normal 50 2 5 2_5h_Finance" xfId="6430" xr:uid="{00000000-0005-0000-0000-0000B02A0000}"/>
    <cellStyle name="Normal 50 2 5 3" xfId="9315" xr:uid="{00000000-0005-0000-0000-0000B12A0000}"/>
    <cellStyle name="Normal 50 2 5 4" xfId="13338" xr:uid="{00000000-0005-0000-0000-0000B22A0000}"/>
    <cellStyle name="Normal 50 2 5 5" xfId="15176" xr:uid="{00000000-0005-0000-0000-0000B32A0000}"/>
    <cellStyle name="Normal 50 2 5 6" xfId="16931" xr:uid="{00000000-0005-0000-0000-0000B42A0000}"/>
    <cellStyle name="Normal 50 2 5 7" xfId="18835" xr:uid="{00000000-0005-0000-0000-0000B52A0000}"/>
    <cellStyle name="Normal 50 2 5_5h_Finance" xfId="6429" xr:uid="{00000000-0005-0000-0000-0000B62A0000}"/>
    <cellStyle name="Normal 50 2 6" xfId="1964" xr:uid="{00000000-0005-0000-0000-0000B72A0000}"/>
    <cellStyle name="Normal 50 2 6 2" xfId="3868" xr:uid="{00000000-0005-0000-0000-0000B82A0000}"/>
    <cellStyle name="Normal 50 2 6 2 2" xfId="12035" xr:uid="{00000000-0005-0000-0000-0000B92A0000}"/>
    <cellStyle name="Normal 50 2 6 2_5h_Finance" xfId="6432" xr:uid="{00000000-0005-0000-0000-0000BA2A0000}"/>
    <cellStyle name="Normal 50 2 6 3" xfId="10131" xr:uid="{00000000-0005-0000-0000-0000BB2A0000}"/>
    <cellStyle name="Normal 50 2 6 4" xfId="14157" xr:uid="{00000000-0005-0000-0000-0000BC2A0000}"/>
    <cellStyle name="Normal 50 2 6 5" xfId="15997" xr:uid="{00000000-0005-0000-0000-0000BD2A0000}"/>
    <cellStyle name="Normal 50 2 6 6" xfId="17747" xr:uid="{00000000-0005-0000-0000-0000BE2A0000}"/>
    <cellStyle name="Normal 50 2 6 7" xfId="19651" xr:uid="{00000000-0005-0000-0000-0000BF2A0000}"/>
    <cellStyle name="Normal 50 2 6_5h_Finance" xfId="6431" xr:uid="{00000000-0005-0000-0000-0000C02A0000}"/>
    <cellStyle name="Normal 50 2 7" xfId="248" xr:uid="{00000000-0005-0000-0000-0000C12A0000}"/>
    <cellStyle name="Normal 50 2 7 2" xfId="8499" xr:uid="{00000000-0005-0000-0000-0000C22A0000}"/>
    <cellStyle name="Normal 50 2 7_5h_Finance" xfId="6433" xr:uid="{00000000-0005-0000-0000-0000C32A0000}"/>
    <cellStyle name="Normal 50 2 8" xfId="2236" xr:uid="{00000000-0005-0000-0000-0000C42A0000}"/>
    <cellStyle name="Normal 50 2 8 2" xfId="10403" xr:uid="{00000000-0005-0000-0000-0000C52A0000}"/>
    <cellStyle name="Normal 50 2 8_5h_Finance" xfId="6434" xr:uid="{00000000-0005-0000-0000-0000C62A0000}"/>
    <cellStyle name="Normal 50 2 9" xfId="4140" xr:uid="{00000000-0005-0000-0000-0000C72A0000}"/>
    <cellStyle name="Normal 50 2 9 2" xfId="12307" xr:uid="{00000000-0005-0000-0000-0000C82A0000}"/>
    <cellStyle name="Normal 50 2 9_5h_Finance" xfId="6435" xr:uid="{00000000-0005-0000-0000-0000C92A0000}"/>
    <cellStyle name="Normal 50 2_5h_Finance" xfId="6406" xr:uid="{00000000-0005-0000-0000-0000CA2A0000}"/>
    <cellStyle name="Normal 50 3" xfId="316" xr:uid="{00000000-0005-0000-0000-0000CB2A0000}"/>
    <cellStyle name="Normal 50 3 10" xfId="16183" xr:uid="{00000000-0005-0000-0000-0000CC2A0000}"/>
    <cellStyle name="Normal 50 3 11" xfId="18087" xr:uid="{00000000-0005-0000-0000-0000CD2A0000}"/>
    <cellStyle name="Normal 50 3 2" xfId="665" xr:uid="{00000000-0005-0000-0000-0000CE2A0000}"/>
    <cellStyle name="Normal 50 3 2 2" xfId="1487" xr:uid="{00000000-0005-0000-0000-0000CF2A0000}"/>
    <cellStyle name="Normal 50 3 2 2 2" xfId="3392" xr:uid="{00000000-0005-0000-0000-0000D02A0000}"/>
    <cellStyle name="Normal 50 3 2 2 2 2" xfId="11559" xr:uid="{00000000-0005-0000-0000-0000D12A0000}"/>
    <cellStyle name="Normal 50 3 2 2 2_5h_Finance" xfId="6439" xr:uid="{00000000-0005-0000-0000-0000D22A0000}"/>
    <cellStyle name="Normal 50 3 2 2 3" xfId="9655" xr:uid="{00000000-0005-0000-0000-0000D32A0000}"/>
    <cellStyle name="Normal 50 3 2 2 4" xfId="13681" xr:uid="{00000000-0005-0000-0000-0000D42A0000}"/>
    <cellStyle name="Normal 50 3 2 2 5" xfId="15520" xr:uid="{00000000-0005-0000-0000-0000D52A0000}"/>
    <cellStyle name="Normal 50 3 2 2 6" xfId="17271" xr:uid="{00000000-0005-0000-0000-0000D62A0000}"/>
    <cellStyle name="Normal 50 3 2 2 7" xfId="19175" xr:uid="{00000000-0005-0000-0000-0000D72A0000}"/>
    <cellStyle name="Normal 50 3 2 2_5h_Finance" xfId="6438" xr:uid="{00000000-0005-0000-0000-0000D82A0000}"/>
    <cellStyle name="Normal 50 3 2 3" xfId="2576" xr:uid="{00000000-0005-0000-0000-0000D92A0000}"/>
    <cellStyle name="Normal 50 3 2 3 2" xfId="10743" xr:uid="{00000000-0005-0000-0000-0000DA2A0000}"/>
    <cellStyle name="Normal 50 3 2 3_5h_Finance" xfId="6440" xr:uid="{00000000-0005-0000-0000-0000DB2A0000}"/>
    <cellStyle name="Normal 50 3 2 4" xfId="8839" xr:uid="{00000000-0005-0000-0000-0000DC2A0000}"/>
    <cellStyle name="Normal 50 3 2 5" xfId="12862" xr:uid="{00000000-0005-0000-0000-0000DD2A0000}"/>
    <cellStyle name="Normal 50 3 2 6" xfId="14700" xr:uid="{00000000-0005-0000-0000-0000DE2A0000}"/>
    <cellStyle name="Normal 50 3 2 7" xfId="16455" xr:uid="{00000000-0005-0000-0000-0000DF2A0000}"/>
    <cellStyle name="Normal 50 3 2 8" xfId="18359" xr:uid="{00000000-0005-0000-0000-0000E02A0000}"/>
    <cellStyle name="Normal 50 3 2_5h_Finance" xfId="6437" xr:uid="{00000000-0005-0000-0000-0000E12A0000}"/>
    <cellStyle name="Normal 50 3 3" xfId="937" xr:uid="{00000000-0005-0000-0000-0000E22A0000}"/>
    <cellStyle name="Normal 50 3 3 2" xfId="1759" xr:uid="{00000000-0005-0000-0000-0000E32A0000}"/>
    <cellStyle name="Normal 50 3 3 2 2" xfId="3664" xr:uid="{00000000-0005-0000-0000-0000E42A0000}"/>
    <cellStyle name="Normal 50 3 3 2 2 2" xfId="11831" xr:uid="{00000000-0005-0000-0000-0000E52A0000}"/>
    <cellStyle name="Normal 50 3 3 2 2_5h_Finance" xfId="6443" xr:uid="{00000000-0005-0000-0000-0000E62A0000}"/>
    <cellStyle name="Normal 50 3 3 2 3" xfId="9927" xr:uid="{00000000-0005-0000-0000-0000E72A0000}"/>
    <cellStyle name="Normal 50 3 3 2 4" xfId="13953" xr:uid="{00000000-0005-0000-0000-0000E82A0000}"/>
    <cellStyle name="Normal 50 3 3 2 5" xfId="15792" xr:uid="{00000000-0005-0000-0000-0000E92A0000}"/>
    <cellStyle name="Normal 50 3 3 2 6" xfId="17543" xr:uid="{00000000-0005-0000-0000-0000EA2A0000}"/>
    <cellStyle name="Normal 50 3 3 2 7" xfId="19447" xr:uid="{00000000-0005-0000-0000-0000EB2A0000}"/>
    <cellStyle name="Normal 50 3 3 2_5h_Finance" xfId="6442" xr:uid="{00000000-0005-0000-0000-0000EC2A0000}"/>
    <cellStyle name="Normal 50 3 3 3" xfId="2848" xr:uid="{00000000-0005-0000-0000-0000ED2A0000}"/>
    <cellStyle name="Normal 50 3 3 3 2" xfId="11015" xr:uid="{00000000-0005-0000-0000-0000EE2A0000}"/>
    <cellStyle name="Normal 50 3 3 3_5h_Finance" xfId="6444" xr:uid="{00000000-0005-0000-0000-0000EF2A0000}"/>
    <cellStyle name="Normal 50 3 3 4" xfId="9111" xr:uid="{00000000-0005-0000-0000-0000F02A0000}"/>
    <cellStyle name="Normal 50 3 3 5" xfId="13134" xr:uid="{00000000-0005-0000-0000-0000F12A0000}"/>
    <cellStyle name="Normal 50 3 3 6" xfId="14972" xr:uid="{00000000-0005-0000-0000-0000F22A0000}"/>
    <cellStyle name="Normal 50 3 3 7" xfId="16727" xr:uid="{00000000-0005-0000-0000-0000F32A0000}"/>
    <cellStyle name="Normal 50 3 3 8" xfId="18631" xr:uid="{00000000-0005-0000-0000-0000F42A0000}"/>
    <cellStyle name="Normal 50 3 3_5h_Finance" xfId="6441" xr:uid="{00000000-0005-0000-0000-0000F52A0000}"/>
    <cellStyle name="Normal 50 3 4" xfId="1209" xr:uid="{00000000-0005-0000-0000-0000F62A0000}"/>
    <cellStyle name="Normal 50 3 4 2" xfId="3120" xr:uid="{00000000-0005-0000-0000-0000F72A0000}"/>
    <cellStyle name="Normal 50 3 4 2 2" xfId="11287" xr:uid="{00000000-0005-0000-0000-0000F82A0000}"/>
    <cellStyle name="Normal 50 3 4 2_5h_Finance" xfId="6446" xr:uid="{00000000-0005-0000-0000-0000F92A0000}"/>
    <cellStyle name="Normal 50 3 4 3" xfId="9383" xr:uid="{00000000-0005-0000-0000-0000FA2A0000}"/>
    <cellStyle name="Normal 50 3 4 4" xfId="13406" xr:uid="{00000000-0005-0000-0000-0000FB2A0000}"/>
    <cellStyle name="Normal 50 3 4 5" xfId="15244" xr:uid="{00000000-0005-0000-0000-0000FC2A0000}"/>
    <cellStyle name="Normal 50 3 4 6" xfId="16999" xr:uid="{00000000-0005-0000-0000-0000FD2A0000}"/>
    <cellStyle name="Normal 50 3 4 7" xfId="18903" xr:uid="{00000000-0005-0000-0000-0000FE2A0000}"/>
    <cellStyle name="Normal 50 3 4_5h_Finance" xfId="6445" xr:uid="{00000000-0005-0000-0000-0000FF2A0000}"/>
    <cellStyle name="Normal 50 3 5" xfId="2032" xr:uid="{00000000-0005-0000-0000-0000002B0000}"/>
    <cellStyle name="Normal 50 3 5 2" xfId="3936" xr:uid="{00000000-0005-0000-0000-0000012B0000}"/>
    <cellStyle name="Normal 50 3 5 2 2" xfId="12103" xr:uid="{00000000-0005-0000-0000-0000022B0000}"/>
    <cellStyle name="Normal 50 3 5 2_5h_Finance" xfId="6448" xr:uid="{00000000-0005-0000-0000-0000032B0000}"/>
    <cellStyle name="Normal 50 3 5 3" xfId="10199" xr:uid="{00000000-0005-0000-0000-0000042B0000}"/>
    <cellStyle name="Normal 50 3 5 4" xfId="14225" xr:uid="{00000000-0005-0000-0000-0000052B0000}"/>
    <cellStyle name="Normal 50 3 5 5" xfId="16065" xr:uid="{00000000-0005-0000-0000-0000062B0000}"/>
    <cellStyle name="Normal 50 3 5 6" xfId="17815" xr:uid="{00000000-0005-0000-0000-0000072B0000}"/>
    <cellStyle name="Normal 50 3 5 7" xfId="19719" xr:uid="{00000000-0005-0000-0000-0000082B0000}"/>
    <cellStyle name="Normal 50 3 5_5h_Finance" xfId="6447" xr:uid="{00000000-0005-0000-0000-0000092B0000}"/>
    <cellStyle name="Normal 50 3 6" xfId="2304" xr:uid="{00000000-0005-0000-0000-00000A2B0000}"/>
    <cellStyle name="Normal 50 3 6 2" xfId="10471" xr:uid="{00000000-0005-0000-0000-00000B2B0000}"/>
    <cellStyle name="Normal 50 3 6_5h_Finance" xfId="6449" xr:uid="{00000000-0005-0000-0000-00000C2B0000}"/>
    <cellStyle name="Normal 50 3 7" xfId="8567" xr:uid="{00000000-0005-0000-0000-00000D2B0000}"/>
    <cellStyle name="Normal 50 3 8" xfId="12524" xr:uid="{00000000-0005-0000-0000-00000E2B0000}"/>
    <cellStyle name="Normal 50 3 9" xfId="14410" xr:uid="{00000000-0005-0000-0000-00000F2B0000}"/>
    <cellStyle name="Normal 50 3_5h_Finance" xfId="6436" xr:uid="{00000000-0005-0000-0000-0000102B0000}"/>
    <cellStyle name="Normal 50 4" xfId="529" xr:uid="{00000000-0005-0000-0000-0000112B0000}"/>
    <cellStyle name="Normal 50 4 2" xfId="1351" xr:uid="{00000000-0005-0000-0000-0000122B0000}"/>
    <cellStyle name="Normal 50 4 2 2" xfId="3256" xr:uid="{00000000-0005-0000-0000-0000132B0000}"/>
    <cellStyle name="Normal 50 4 2 2 2" xfId="11423" xr:uid="{00000000-0005-0000-0000-0000142B0000}"/>
    <cellStyle name="Normal 50 4 2 2_5h_Finance" xfId="6452" xr:uid="{00000000-0005-0000-0000-0000152B0000}"/>
    <cellStyle name="Normal 50 4 2 3" xfId="9519" xr:uid="{00000000-0005-0000-0000-0000162B0000}"/>
    <cellStyle name="Normal 50 4 2 4" xfId="13545" xr:uid="{00000000-0005-0000-0000-0000172B0000}"/>
    <cellStyle name="Normal 50 4 2 5" xfId="15384" xr:uid="{00000000-0005-0000-0000-0000182B0000}"/>
    <cellStyle name="Normal 50 4 2 6" xfId="17135" xr:uid="{00000000-0005-0000-0000-0000192B0000}"/>
    <cellStyle name="Normal 50 4 2 7" xfId="19039" xr:uid="{00000000-0005-0000-0000-00001A2B0000}"/>
    <cellStyle name="Normal 50 4 2_5h_Finance" xfId="6451" xr:uid="{00000000-0005-0000-0000-00001B2B0000}"/>
    <cellStyle name="Normal 50 4 3" xfId="2440" xr:uid="{00000000-0005-0000-0000-00001C2B0000}"/>
    <cellStyle name="Normal 50 4 3 2" xfId="10607" xr:uid="{00000000-0005-0000-0000-00001D2B0000}"/>
    <cellStyle name="Normal 50 4 3_5h_Finance" xfId="6453" xr:uid="{00000000-0005-0000-0000-00001E2B0000}"/>
    <cellStyle name="Normal 50 4 4" xfId="8703" xr:uid="{00000000-0005-0000-0000-00001F2B0000}"/>
    <cellStyle name="Normal 50 4 5" xfId="12726" xr:uid="{00000000-0005-0000-0000-0000202B0000}"/>
    <cellStyle name="Normal 50 4 6" xfId="14564" xr:uid="{00000000-0005-0000-0000-0000212B0000}"/>
    <cellStyle name="Normal 50 4 7" xfId="16319" xr:uid="{00000000-0005-0000-0000-0000222B0000}"/>
    <cellStyle name="Normal 50 4 8" xfId="18223" xr:uid="{00000000-0005-0000-0000-0000232B0000}"/>
    <cellStyle name="Normal 50 4_5h_Finance" xfId="6450" xr:uid="{00000000-0005-0000-0000-0000242B0000}"/>
    <cellStyle name="Normal 50 5" xfId="801" xr:uid="{00000000-0005-0000-0000-0000252B0000}"/>
    <cellStyle name="Normal 50 5 2" xfId="1623" xr:uid="{00000000-0005-0000-0000-0000262B0000}"/>
    <cellStyle name="Normal 50 5 2 2" xfId="3528" xr:uid="{00000000-0005-0000-0000-0000272B0000}"/>
    <cellStyle name="Normal 50 5 2 2 2" xfId="11695" xr:uid="{00000000-0005-0000-0000-0000282B0000}"/>
    <cellStyle name="Normal 50 5 2 2_5h_Finance" xfId="6456" xr:uid="{00000000-0005-0000-0000-0000292B0000}"/>
    <cellStyle name="Normal 50 5 2 3" xfId="9791" xr:uid="{00000000-0005-0000-0000-00002A2B0000}"/>
    <cellStyle name="Normal 50 5 2 4" xfId="13817" xr:uid="{00000000-0005-0000-0000-00002B2B0000}"/>
    <cellStyle name="Normal 50 5 2 5" xfId="15656" xr:uid="{00000000-0005-0000-0000-00002C2B0000}"/>
    <cellStyle name="Normal 50 5 2 6" xfId="17407" xr:uid="{00000000-0005-0000-0000-00002D2B0000}"/>
    <cellStyle name="Normal 50 5 2 7" xfId="19311" xr:uid="{00000000-0005-0000-0000-00002E2B0000}"/>
    <cellStyle name="Normal 50 5 2_5h_Finance" xfId="6455" xr:uid="{00000000-0005-0000-0000-00002F2B0000}"/>
    <cellStyle name="Normal 50 5 3" xfId="2712" xr:uid="{00000000-0005-0000-0000-0000302B0000}"/>
    <cellStyle name="Normal 50 5 3 2" xfId="10879" xr:uid="{00000000-0005-0000-0000-0000312B0000}"/>
    <cellStyle name="Normal 50 5 3_5h_Finance" xfId="6457" xr:uid="{00000000-0005-0000-0000-0000322B0000}"/>
    <cellStyle name="Normal 50 5 4" xfId="8975" xr:uid="{00000000-0005-0000-0000-0000332B0000}"/>
    <cellStyle name="Normal 50 5 5" xfId="12998" xr:uid="{00000000-0005-0000-0000-0000342B0000}"/>
    <cellStyle name="Normal 50 5 6" xfId="14836" xr:uid="{00000000-0005-0000-0000-0000352B0000}"/>
    <cellStyle name="Normal 50 5 7" xfId="16591" xr:uid="{00000000-0005-0000-0000-0000362B0000}"/>
    <cellStyle name="Normal 50 5 8" xfId="18495" xr:uid="{00000000-0005-0000-0000-0000372B0000}"/>
    <cellStyle name="Normal 50 5_5h_Finance" xfId="6454" xr:uid="{00000000-0005-0000-0000-0000382B0000}"/>
    <cellStyle name="Normal 50 6" xfId="1073" xr:uid="{00000000-0005-0000-0000-0000392B0000}"/>
    <cellStyle name="Normal 50 6 2" xfId="2984" xr:uid="{00000000-0005-0000-0000-00003A2B0000}"/>
    <cellStyle name="Normal 50 6 2 2" xfId="11151" xr:uid="{00000000-0005-0000-0000-00003B2B0000}"/>
    <cellStyle name="Normal 50 6 2_5h_Finance" xfId="6459" xr:uid="{00000000-0005-0000-0000-00003C2B0000}"/>
    <cellStyle name="Normal 50 6 3" xfId="9247" xr:uid="{00000000-0005-0000-0000-00003D2B0000}"/>
    <cellStyle name="Normal 50 6 4" xfId="13270" xr:uid="{00000000-0005-0000-0000-00003E2B0000}"/>
    <cellStyle name="Normal 50 6 5" xfId="15108" xr:uid="{00000000-0005-0000-0000-00003F2B0000}"/>
    <cellStyle name="Normal 50 6 6" xfId="16863" xr:uid="{00000000-0005-0000-0000-0000402B0000}"/>
    <cellStyle name="Normal 50 6 7" xfId="18767" xr:uid="{00000000-0005-0000-0000-0000412B0000}"/>
    <cellStyle name="Normal 50 6_5h_Finance" xfId="6458" xr:uid="{00000000-0005-0000-0000-0000422B0000}"/>
    <cellStyle name="Normal 50 7" xfId="1896" xr:uid="{00000000-0005-0000-0000-0000432B0000}"/>
    <cellStyle name="Normal 50 7 2" xfId="3800" xr:uid="{00000000-0005-0000-0000-0000442B0000}"/>
    <cellStyle name="Normal 50 7 2 2" xfId="11967" xr:uid="{00000000-0005-0000-0000-0000452B0000}"/>
    <cellStyle name="Normal 50 7 2_5h_Finance" xfId="6461" xr:uid="{00000000-0005-0000-0000-0000462B0000}"/>
    <cellStyle name="Normal 50 7 3" xfId="10063" xr:uid="{00000000-0005-0000-0000-0000472B0000}"/>
    <cellStyle name="Normal 50 7 4" xfId="14089" xr:uid="{00000000-0005-0000-0000-0000482B0000}"/>
    <cellStyle name="Normal 50 7 5" xfId="15929" xr:uid="{00000000-0005-0000-0000-0000492B0000}"/>
    <cellStyle name="Normal 50 7 6" xfId="17679" xr:uid="{00000000-0005-0000-0000-00004A2B0000}"/>
    <cellStyle name="Normal 50 7 7" xfId="19583" xr:uid="{00000000-0005-0000-0000-00004B2B0000}"/>
    <cellStyle name="Normal 50 7_5h_Finance" xfId="6460" xr:uid="{00000000-0005-0000-0000-00004C2B0000}"/>
    <cellStyle name="Normal 50 8" xfId="180" xr:uid="{00000000-0005-0000-0000-00004D2B0000}"/>
    <cellStyle name="Normal 50 8 2" xfId="8431" xr:uid="{00000000-0005-0000-0000-00004E2B0000}"/>
    <cellStyle name="Normal 50 8_5h_Finance" xfId="6462" xr:uid="{00000000-0005-0000-0000-00004F2B0000}"/>
    <cellStyle name="Normal 50 9" xfId="2168" xr:uid="{00000000-0005-0000-0000-0000502B0000}"/>
    <cellStyle name="Normal 50 9 2" xfId="10335" xr:uid="{00000000-0005-0000-0000-0000512B0000}"/>
    <cellStyle name="Normal 50 9_5h_Finance" xfId="6463" xr:uid="{00000000-0005-0000-0000-0000522B0000}"/>
    <cellStyle name="Normal 50_5h_Finance" xfId="6404" xr:uid="{00000000-0005-0000-0000-0000532B0000}"/>
    <cellStyle name="Normal 51" xfId="51" xr:uid="{00000000-0005-0000-0000-0000542B0000}"/>
    <cellStyle name="Normal 51 10" xfId="4082" xr:uid="{00000000-0005-0000-0000-0000552B0000}"/>
    <cellStyle name="Normal 51 10 2" xfId="12249" xr:uid="{00000000-0005-0000-0000-0000562B0000}"/>
    <cellStyle name="Normal 51 10_5h_Finance" xfId="6465" xr:uid="{00000000-0005-0000-0000-0000572B0000}"/>
    <cellStyle name="Normal 51 11" xfId="8305" xr:uid="{00000000-0005-0000-0000-0000582B0000}"/>
    <cellStyle name="Normal 51 12" xfId="12397" xr:uid="{00000000-0005-0000-0000-0000592B0000}"/>
    <cellStyle name="Normal 51 13" xfId="12685" xr:uid="{00000000-0005-0000-0000-00005A2B0000}"/>
    <cellStyle name="Normal 51 14" xfId="14367" xr:uid="{00000000-0005-0000-0000-00005B2B0000}"/>
    <cellStyle name="Normal 51 15" xfId="17961" xr:uid="{00000000-0005-0000-0000-00005C2B0000}"/>
    <cellStyle name="Normal 51 2" xfId="120" xr:uid="{00000000-0005-0000-0000-00005D2B0000}"/>
    <cellStyle name="Normal 51 2 10" xfId="8373" xr:uid="{00000000-0005-0000-0000-00005E2B0000}"/>
    <cellStyle name="Normal 51 2 11" xfId="12465" xr:uid="{00000000-0005-0000-0000-00005F2B0000}"/>
    <cellStyle name="Normal 51 2 12" xfId="18029" xr:uid="{00000000-0005-0000-0000-0000602B0000}"/>
    <cellStyle name="Normal 51 2 2" xfId="394" xr:uid="{00000000-0005-0000-0000-0000612B0000}"/>
    <cellStyle name="Normal 51 2 2 10" xfId="16261" xr:uid="{00000000-0005-0000-0000-0000622B0000}"/>
    <cellStyle name="Normal 51 2 2 11" xfId="18165" xr:uid="{00000000-0005-0000-0000-0000632B0000}"/>
    <cellStyle name="Normal 51 2 2 2" xfId="743" xr:uid="{00000000-0005-0000-0000-0000642B0000}"/>
    <cellStyle name="Normal 51 2 2 2 2" xfId="1565" xr:uid="{00000000-0005-0000-0000-0000652B0000}"/>
    <cellStyle name="Normal 51 2 2 2 2 2" xfId="3470" xr:uid="{00000000-0005-0000-0000-0000662B0000}"/>
    <cellStyle name="Normal 51 2 2 2 2 2 2" xfId="11637" xr:uid="{00000000-0005-0000-0000-0000672B0000}"/>
    <cellStyle name="Normal 51 2 2 2 2 2_5h_Finance" xfId="6470" xr:uid="{00000000-0005-0000-0000-0000682B0000}"/>
    <cellStyle name="Normal 51 2 2 2 2 3" xfId="9733" xr:uid="{00000000-0005-0000-0000-0000692B0000}"/>
    <cellStyle name="Normal 51 2 2 2 2 4" xfId="13759" xr:uid="{00000000-0005-0000-0000-00006A2B0000}"/>
    <cellStyle name="Normal 51 2 2 2 2 5" xfId="15598" xr:uid="{00000000-0005-0000-0000-00006B2B0000}"/>
    <cellStyle name="Normal 51 2 2 2 2 6" xfId="17349" xr:uid="{00000000-0005-0000-0000-00006C2B0000}"/>
    <cellStyle name="Normal 51 2 2 2 2 7" xfId="19253" xr:uid="{00000000-0005-0000-0000-00006D2B0000}"/>
    <cellStyle name="Normal 51 2 2 2 2_5h_Finance" xfId="6469" xr:uid="{00000000-0005-0000-0000-00006E2B0000}"/>
    <cellStyle name="Normal 51 2 2 2 3" xfId="2654" xr:uid="{00000000-0005-0000-0000-00006F2B0000}"/>
    <cellStyle name="Normal 51 2 2 2 3 2" xfId="10821" xr:uid="{00000000-0005-0000-0000-0000702B0000}"/>
    <cellStyle name="Normal 51 2 2 2 3_5h_Finance" xfId="6471" xr:uid="{00000000-0005-0000-0000-0000712B0000}"/>
    <cellStyle name="Normal 51 2 2 2 4" xfId="8917" xr:uid="{00000000-0005-0000-0000-0000722B0000}"/>
    <cellStyle name="Normal 51 2 2 2 5" xfId="12940" xr:uid="{00000000-0005-0000-0000-0000732B0000}"/>
    <cellStyle name="Normal 51 2 2 2 6" xfId="14778" xr:uid="{00000000-0005-0000-0000-0000742B0000}"/>
    <cellStyle name="Normal 51 2 2 2 7" xfId="16533" xr:uid="{00000000-0005-0000-0000-0000752B0000}"/>
    <cellStyle name="Normal 51 2 2 2 8" xfId="18437" xr:uid="{00000000-0005-0000-0000-0000762B0000}"/>
    <cellStyle name="Normal 51 2 2 2_5h_Finance" xfId="6468" xr:uid="{00000000-0005-0000-0000-0000772B0000}"/>
    <cellStyle name="Normal 51 2 2 3" xfId="1015" xr:uid="{00000000-0005-0000-0000-0000782B0000}"/>
    <cellStyle name="Normal 51 2 2 3 2" xfId="1837" xr:uid="{00000000-0005-0000-0000-0000792B0000}"/>
    <cellStyle name="Normal 51 2 2 3 2 2" xfId="3742" xr:uid="{00000000-0005-0000-0000-00007A2B0000}"/>
    <cellStyle name="Normal 51 2 2 3 2 2 2" xfId="11909" xr:uid="{00000000-0005-0000-0000-00007B2B0000}"/>
    <cellStyle name="Normal 51 2 2 3 2 2_5h_Finance" xfId="6474" xr:uid="{00000000-0005-0000-0000-00007C2B0000}"/>
    <cellStyle name="Normal 51 2 2 3 2 3" xfId="10005" xr:uid="{00000000-0005-0000-0000-00007D2B0000}"/>
    <cellStyle name="Normal 51 2 2 3 2 4" xfId="14031" xr:uid="{00000000-0005-0000-0000-00007E2B0000}"/>
    <cellStyle name="Normal 51 2 2 3 2 5" xfId="15870" xr:uid="{00000000-0005-0000-0000-00007F2B0000}"/>
    <cellStyle name="Normal 51 2 2 3 2 6" xfId="17621" xr:uid="{00000000-0005-0000-0000-0000802B0000}"/>
    <cellStyle name="Normal 51 2 2 3 2 7" xfId="19525" xr:uid="{00000000-0005-0000-0000-0000812B0000}"/>
    <cellStyle name="Normal 51 2 2 3 2_5h_Finance" xfId="6473" xr:uid="{00000000-0005-0000-0000-0000822B0000}"/>
    <cellStyle name="Normal 51 2 2 3 3" xfId="2926" xr:uid="{00000000-0005-0000-0000-0000832B0000}"/>
    <cellStyle name="Normal 51 2 2 3 3 2" xfId="11093" xr:uid="{00000000-0005-0000-0000-0000842B0000}"/>
    <cellStyle name="Normal 51 2 2 3 3_5h_Finance" xfId="6475" xr:uid="{00000000-0005-0000-0000-0000852B0000}"/>
    <cellStyle name="Normal 51 2 2 3 4" xfId="9189" xr:uid="{00000000-0005-0000-0000-0000862B0000}"/>
    <cellStyle name="Normal 51 2 2 3 5" xfId="13212" xr:uid="{00000000-0005-0000-0000-0000872B0000}"/>
    <cellStyle name="Normal 51 2 2 3 6" xfId="15050" xr:uid="{00000000-0005-0000-0000-0000882B0000}"/>
    <cellStyle name="Normal 51 2 2 3 7" xfId="16805" xr:uid="{00000000-0005-0000-0000-0000892B0000}"/>
    <cellStyle name="Normal 51 2 2 3 8" xfId="18709" xr:uid="{00000000-0005-0000-0000-00008A2B0000}"/>
    <cellStyle name="Normal 51 2 2 3_5h_Finance" xfId="6472" xr:uid="{00000000-0005-0000-0000-00008B2B0000}"/>
    <cellStyle name="Normal 51 2 2 4" xfId="1287" xr:uid="{00000000-0005-0000-0000-00008C2B0000}"/>
    <cellStyle name="Normal 51 2 2 4 2" xfId="3198" xr:uid="{00000000-0005-0000-0000-00008D2B0000}"/>
    <cellStyle name="Normal 51 2 2 4 2 2" xfId="11365" xr:uid="{00000000-0005-0000-0000-00008E2B0000}"/>
    <cellStyle name="Normal 51 2 2 4 2_5h_Finance" xfId="6477" xr:uid="{00000000-0005-0000-0000-00008F2B0000}"/>
    <cellStyle name="Normal 51 2 2 4 3" xfId="9461" xr:uid="{00000000-0005-0000-0000-0000902B0000}"/>
    <cellStyle name="Normal 51 2 2 4 4" xfId="13484" xr:uid="{00000000-0005-0000-0000-0000912B0000}"/>
    <cellStyle name="Normal 51 2 2 4 5" xfId="15322" xr:uid="{00000000-0005-0000-0000-0000922B0000}"/>
    <cellStyle name="Normal 51 2 2 4 6" xfId="17077" xr:uid="{00000000-0005-0000-0000-0000932B0000}"/>
    <cellStyle name="Normal 51 2 2 4 7" xfId="18981" xr:uid="{00000000-0005-0000-0000-0000942B0000}"/>
    <cellStyle name="Normal 51 2 2 4_5h_Finance" xfId="6476" xr:uid="{00000000-0005-0000-0000-0000952B0000}"/>
    <cellStyle name="Normal 51 2 2 5" xfId="2110" xr:uid="{00000000-0005-0000-0000-0000962B0000}"/>
    <cellStyle name="Normal 51 2 2 5 2" xfId="4014" xr:uid="{00000000-0005-0000-0000-0000972B0000}"/>
    <cellStyle name="Normal 51 2 2 5 2 2" xfId="12181" xr:uid="{00000000-0005-0000-0000-0000982B0000}"/>
    <cellStyle name="Normal 51 2 2 5 2_5h_Finance" xfId="6479" xr:uid="{00000000-0005-0000-0000-0000992B0000}"/>
    <cellStyle name="Normal 51 2 2 5 3" xfId="10277" xr:uid="{00000000-0005-0000-0000-00009A2B0000}"/>
    <cellStyle name="Normal 51 2 2 5 4" xfId="14303" xr:uid="{00000000-0005-0000-0000-00009B2B0000}"/>
    <cellStyle name="Normal 51 2 2 5 5" xfId="16143" xr:uid="{00000000-0005-0000-0000-00009C2B0000}"/>
    <cellStyle name="Normal 51 2 2 5 6" xfId="17893" xr:uid="{00000000-0005-0000-0000-00009D2B0000}"/>
    <cellStyle name="Normal 51 2 2 5 7" xfId="19797" xr:uid="{00000000-0005-0000-0000-00009E2B0000}"/>
    <cellStyle name="Normal 51 2 2 5_5h_Finance" xfId="6478" xr:uid="{00000000-0005-0000-0000-00009F2B0000}"/>
    <cellStyle name="Normal 51 2 2 6" xfId="2382" xr:uid="{00000000-0005-0000-0000-0000A02B0000}"/>
    <cellStyle name="Normal 51 2 2 6 2" xfId="10549" xr:uid="{00000000-0005-0000-0000-0000A12B0000}"/>
    <cellStyle name="Normal 51 2 2 6_5h_Finance" xfId="6480" xr:uid="{00000000-0005-0000-0000-0000A22B0000}"/>
    <cellStyle name="Normal 51 2 2 7" xfId="8645" xr:uid="{00000000-0005-0000-0000-0000A32B0000}"/>
    <cellStyle name="Normal 51 2 2 8" xfId="12602" xr:uid="{00000000-0005-0000-0000-0000A42B0000}"/>
    <cellStyle name="Normal 51 2 2 9" xfId="14488" xr:uid="{00000000-0005-0000-0000-0000A52B0000}"/>
    <cellStyle name="Normal 51 2 2_5h_Finance" xfId="6467" xr:uid="{00000000-0005-0000-0000-0000A62B0000}"/>
    <cellStyle name="Normal 51 2 3" xfId="607" xr:uid="{00000000-0005-0000-0000-0000A72B0000}"/>
    <cellStyle name="Normal 51 2 3 2" xfId="1429" xr:uid="{00000000-0005-0000-0000-0000A82B0000}"/>
    <cellStyle name="Normal 51 2 3 2 2" xfId="3334" xr:uid="{00000000-0005-0000-0000-0000A92B0000}"/>
    <cellStyle name="Normal 51 2 3 2 2 2" xfId="11501" xr:uid="{00000000-0005-0000-0000-0000AA2B0000}"/>
    <cellStyle name="Normal 51 2 3 2 2_5h_Finance" xfId="6483" xr:uid="{00000000-0005-0000-0000-0000AB2B0000}"/>
    <cellStyle name="Normal 51 2 3 2 3" xfId="9597" xr:uid="{00000000-0005-0000-0000-0000AC2B0000}"/>
    <cellStyle name="Normal 51 2 3 2 4" xfId="13623" xr:uid="{00000000-0005-0000-0000-0000AD2B0000}"/>
    <cellStyle name="Normal 51 2 3 2 5" xfId="15462" xr:uid="{00000000-0005-0000-0000-0000AE2B0000}"/>
    <cellStyle name="Normal 51 2 3 2 6" xfId="17213" xr:uid="{00000000-0005-0000-0000-0000AF2B0000}"/>
    <cellStyle name="Normal 51 2 3 2 7" xfId="19117" xr:uid="{00000000-0005-0000-0000-0000B02B0000}"/>
    <cellStyle name="Normal 51 2 3 2_5h_Finance" xfId="6482" xr:uid="{00000000-0005-0000-0000-0000B12B0000}"/>
    <cellStyle name="Normal 51 2 3 3" xfId="2518" xr:uid="{00000000-0005-0000-0000-0000B22B0000}"/>
    <cellStyle name="Normal 51 2 3 3 2" xfId="10685" xr:uid="{00000000-0005-0000-0000-0000B32B0000}"/>
    <cellStyle name="Normal 51 2 3 3_5h_Finance" xfId="6484" xr:uid="{00000000-0005-0000-0000-0000B42B0000}"/>
    <cellStyle name="Normal 51 2 3 4" xfId="8781" xr:uid="{00000000-0005-0000-0000-0000B52B0000}"/>
    <cellStyle name="Normal 51 2 3 5" xfId="12804" xr:uid="{00000000-0005-0000-0000-0000B62B0000}"/>
    <cellStyle name="Normal 51 2 3 6" xfId="14642" xr:uid="{00000000-0005-0000-0000-0000B72B0000}"/>
    <cellStyle name="Normal 51 2 3 7" xfId="16397" xr:uid="{00000000-0005-0000-0000-0000B82B0000}"/>
    <cellStyle name="Normal 51 2 3 8" xfId="18301" xr:uid="{00000000-0005-0000-0000-0000B92B0000}"/>
    <cellStyle name="Normal 51 2 3_5h_Finance" xfId="6481" xr:uid="{00000000-0005-0000-0000-0000BA2B0000}"/>
    <cellStyle name="Normal 51 2 4" xfId="879" xr:uid="{00000000-0005-0000-0000-0000BB2B0000}"/>
    <cellStyle name="Normal 51 2 4 2" xfId="1701" xr:uid="{00000000-0005-0000-0000-0000BC2B0000}"/>
    <cellStyle name="Normal 51 2 4 2 2" xfId="3606" xr:uid="{00000000-0005-0000-0000-0000BD2B0000}"/>
    <cellStyle name="Normal 51 2 4 2 2 2" xfId="11773" xr:uid="{00000000-0005-0000-0000-0000BE2B0000}"/>
    <cellStyle name="Normal 51 2 4 2 2_5h_Finance" xfId="6487" xr:uid="{00000000-0005-0000-0000-0000BF2B0000}"/>
    <cellStyle name="Normal 51 2 4 2 3" xfId="9869" xr:uid="{00000000-0005-0000-0000-0000C02B0000}"/>
    <cellStyle name="Normal 51 2 4 2 4" xfId="13895" xr:uid="{00000000-0005-0000-0000-0000C12B0000}"/>
    <cellStyle name="Normal 51 2 4 2 5" xfId="15734" xr:uid="{00000000-0005-0000-0000-0000C22B0000}"/>
    <cellStyle name="Normal 51 2 4 2 6" xfId="17485" xr:uid="{00000000-0005-0000-0000-0000C32B0000}"/>
    <cellStyle name="Normal 51 2 4 2 7" xfId="19389" xr:uid="{00000000-0005-0000-0000-0000C42B0000}"/>
    <cellStyle name="Normal 51 2 4 2_5h_Finance" xfId="6486" xr:uid="{00000000-0005-0000-0000-0000C52B0000}"/>
    <cellStyle name="Normal 51 2 4 3" xfId="2790" xr:uid="{00000000-0005-0000-0000-0000C62B0000}"/>
    <cellStyle name="Normal 51 2 4 3 2" xfId="10957" xr:uid="{00000000-0005-0000-0000-0000C72B0000}"/>
    <cellStyle name="Normal 51 2 4 3_5h_Finance" xfId="6488" xr:uid="{00000000-0005-0000-0000-0000C82B0000}"/>
    <cellStyle name="Normal 51 2 4 4" xfId="9053" xr:uid="{00000000-0005-0000-0000-0000C92B0000}"/>
    <cellStyle name="Normal 51 2 4 5" xfId="13076" xr:uid="{00000000-0005-0000-0000-0000CA2B0000}"/>
    <cellStyle name="Normal 51 2 4 6" xfId="14914" xr:uid="{00000000-0005-0000-0000-0000CB2B0000}"/>
    <cellStyle name="Normal 51 2 4 7" xfId="16669" xr:uid="{00000000-0005-0000-0000-0000CC2B0000}"/>
    <cellStyle name="Normal 51 2 4 8" xfId="18573" xr:uid="{00000000-0005-0000-0000-0000CD2B0000}"/>
    <cellStyle name="Normal 51 2 4_5h_Finance" xfId="6485" xr:uid="{00000000-0005-0000-0000-0000CE2B0000}"/>
    <cellStyle name="Normal 51 2 5" xfId="1151" xr:uid="{00000000-0005-0000-0000-0000CF2B0000}"/>
    <cellStyle name="Normal 51 2 5 2" xfId="3062" xr:uid="{00000000-0005-0000-0000-0000D02B0000}"/>
    <cellStyle name="Normal 51 2 5 2 2" xfId="11229" xr:uid="{00000000-0005-0000-0000-0000D12B0000}"/>
    <cellStyle name="Normal 51 2 5 2_5h_Finance" xfId="6490" xr:uid="{00000000-0005-0000-0000-0000D22B0000}"/>
    <cellStyle name="Normal 51 2 5 3" xfId="9325" xr:uid="{00000000-0005-0000-0000-0000D32B0000}"/>
    <cellStyle name="Normal 51 2 5 4" xfId="13348" xr:uid="{00000000-0005-0000-0000-0000D42B0000}"/>
    <cellStyle name="Normal 51 2 5 5" xfId="15186" xr:uid="{00000000-0005-0000-0000-0000D52B0000}"/>
    <cellStyle name="Normal 51 2 5 6" xfId="16941" xr:uid="{00000000-0005-0000-0000-0000D62B0000}"/>
    <cellStyle name="Normal 51 2 5 7" xfId="18845" xr:uid="{00000000-0005-0000-0000-0000D72B0000}"/>
    <cellStyle name="Normal 51 2 5_5h_Finance" xfId="6489" xr:uid="{00000000-0005-0000-0000-0000D82B0000}"/>
    <cellStyle name="Normal 51 2 6" xfId="1974" xr:uid="{00000000-0005-0000-0000-0000D92B0000}"/>
    <cellStyle name="Normal 51 2 6 2" xfId="3878" xr:uid="{00000000-0005-0000-0000-0000DA2B0000}"/>
    <cellStyle name="Normal 51 2 6 2 2" xfId="12045" xr:uid="{00000000-0005-0000-0000-0000DB2B0000}"/>
    <cellStyle name="Normal 51 2 6 2_5h_Finance" xfId="6492" xr:uid="{00000000-0005-0000-0000-0000DC2B0000}"/>
    <cellStyle name="Normal 51 2 6 3" xfId="10141" xr:uid="{00000000-0005-0000-0000-0000DD2B0000}"/>
    <cellStyle name="Normal 51 2 6 4" xfId="14167" xr:uid="{00000000-0005-0000-0000-0000DE2B0000}"/>
    <cellStyle name="Normal 51 2 6 5" xfId="16007" xr:uid="{00000000-0005-0000-0000-0000DF2B0000}"/>
    <cellStyle name="Normal 51 2 6 6" xfId="17757" xr:uid="{00000000-0005-0000-0000-0000E02B0000}"/>
    <cellStyle name="Normal 51 2 6 7" xfId="19661" xr:uid="{00000000-0005-0000-0000-0000E12B0000}"/>
    <cellStyle name="Normal 51 2 6_5h_Finance" xfId="6491" xr:uid="{00000000-0005-0000-0000-0000E22B0000}"/>
    <cellStyle name="Normal 51 2 7" xfId="258" xr:uid="{00000000-0005-0000-0000-0000E32B0000}"/>
    <cellStyle name="Normal 51 2 7 2" xfId="8509" xr:uid="{00000000-0005-0000-0000-0000E42B0000}"/>
    <cellStyle name="Normal 51 2 7_5h_Finance" xfId="6493" xr:uid="{00000000-0005-0000-0000-0000E52B0000}"/>
    <cellStyle name="Normal 51 2 8" xfId="2246" xr:uid="{00000000-0005-0000-0000-0000E62B0000}"/>
    <cellStyle name="Normal 51 2 8 2" xfId="10413" xr:uid="{00000000-0005-0000-0000-0000E72B0000}"/>
    <cellStyle name="Normal 51 2 8_5h_Finance" xfId="6494" xr:uid="{00000000-0005-0000-0000-0000E82B0000}"/>
    <cellStyle name="Normal 51 2 9" xfId="4150" xr:uid="{00000000-0005-0000-0000-0000E92B0000}"/>
    <cellStyle name="Normal 51 2 9 2" xfId="12317" xr:uid="{00000000-0005-0000-0000-0000EA2B0000}"/>
    <cellStyle name="Normal 51 2 9_5h_Finance" xfId="6495" xr:uid="{00000000-0005-0000-0000-0000EB2B0000}"/>
    <cellStyle name="Normal 51 2_5h_Finance" xfId="6466" xr:uid="{00000000-0005-0000-0000-0000EC2B0000}"/>
    <cellStyle name="Normal 51 3" xfId="326" xr:uid="{00000000-0005-0000-0000-0000ED2B0000}"/>
    <cellStyle name="Normal 51 3 10" xfId="16193" xr:uid="{00000000-0005-0000-0000-0000EE2B0000}"/>
    <cellStyle name="Normal 51 3 11" xfId="18097" xr:uid="{00000000-0005-0000-0000-0000EF2B0000}"/>
    <cellStyle name="Normal 51 3 2" xfId="675" xr:uid="{00000000-0005-0000-0000-0000F02B0000}"/>
    <cellStyle name="Normal 51 3 2 2" xfId="1497" xr:uid="{00000000-0005-0000-0000-0000F12B0000}"/>
    <cellStyle name="Normal 51 3 2 2 2" xfId="3402" xr:uid="{00000000-0005-0000-0000-0000F22B0000}"/>
    <cellStyle name="Normal 51 3 2 2 2 2" xfId="11569" xr:uid="{00000000-0005-0000-0000-0000F32B0000}"/>
    <cellStyle name="Normal 51 3 2 2 2_5h_Finance" xfId="6499" xr:uid="{00000000-0005-0000-0000-0000F42B0000}"/>
    <cellStyle name="Normal 51 3 2 2 3" xfId="9665" xr:uid="{00000000-0005-0000-0000-0000F52B0000}"/>
    <cellStyle name="Normal 51 3 2 2 4" xfId="13691" xr:uid="{00000000-0005-0000-0000-0000F62B0000}"/>
    <cellStyle name="Normal 51 3 2 2 5" xfId="15530" xr:uid="{00000000-0005-0000-0000-0000F72B0000}"/>
    <cellStyle name="Normal 51 3 2 2 6" xfId="17281" xr:uid="{00000000-0005-0000-0000-0000F82B0000}"/>
    <cellStyle name="Normal 51 3 2 2 7" xfId="19185" xr:uid="{00000000-0005-0000-0000-0000F92B0000}"/>
    <cellStyle name="Normal 51 3 2 2_5h_Finance" xfId="6498" xr:uid="{00000000-0005-0000-0000-0000FA2B0000}"/>
    <cellStyle name="Normal 51 3 2 3" xfId="2586" xr:uid="{00000000-0005-0000-0000-0000FB2B0000}"/>
    <cellStyle name="Normal 51 3 2 3 2" xfId="10753" xr:uid="{00000000-0005-0000-0000-0000FC2B0000}"/>
    <cellStyle name="Normal 51 3 2 3_5h_Finance" xfId="6500" xr:uid="{00000000-0005-0000-0000-0000FD2B0000}"/>
    <cellStyle name="Normal 51 3 2 4" xfId="8849" xr:uid="{00000000-0005-0000-0000-0000FE2B0000}"/>
    <cellStyle name="Normal 51 3 2 5" xfId="12872" xr:uid="{00000000-0005-0000-0000-0000FF2B0000}"/>
    <cellStyle name="Normal 51 3 2 6" xfId="14710" xr:uid="{00000000-0005-0000-0000-0000002C0000}"/>
    <cellStyle name="Normal 51 3 2 7" xfId="16465" xr:uid="{00000000-0005-0000-0000-0000012C0000}"/>
    <cellStyle name="Normal 51 3 2 8" xfId="18369" xr:uid="{00000000-0005-0000-0000-0000022C0000}"/>
    <cellStyle name="Normal 51 3 2_5h_Finance" xfId="6497" xr:uid="{00000000-0005-0000-0000-0000032C0000}"/>
    <cellStyle name="Normal 51 3 3" xfId="947" xr:uid="{00000000-0005-0000-0000-0000042C0000}"/>
    <cellStyle name="Normal 51 3 3 2" xfId="1769" xr:uid="{00000000-0005-0000-0000-0000052C0000}"/>
    <cellStyle name="Normal 51 3 3 2 2" xfId="3674" xr:uid="{00000000-0005-0000-0000-0000062C0000}"/>
    <cellStyle name="Normal 51 3 3 2 2 2" xfId="11841" xr:uid="{00000000-0005-0000-0000-0000072C0000}"/>
    <cellStyle name="Normal 51 3 3 2 2_5h_Finance" xfId="6503" xr:uid="{00000000-0005-0000-0000-0000082C0000}"/>
    <cellStyle name="Normal 51 3 3 2 3" xfId="9937" xr:uid="{00000000-0005-0000-0000-0000092C0000}"/>
    <cellStyle name="Normal 51 3 3 2 4" xfId="13963" xr:uid="{00000000-0005-0000-0000-00000A2C0000}"/>
    <cellStyle name="Normal 51 3 3 2 5" xfId="15802" xr:uid="{00000000-0005-0000-0000-00000B2C0000}"/>
    <cellStyle name="Normal 51 3 3 2 6" xfId="17553" xr:uid="{00000000-0005-0000-0000-00000C2C0000}"/>
    <cellStyle name="Normal 51 3 3 2 7" xfId="19457" xr:uid="{00000000-0005-0000-0000-00000D2C0000}"/>
    <cellStyle name="Normal 51 3 3 2_5h_Finance" xfId="6502" xr:uid="{00000000-0005-0000-0000-00000E2C0000}"/>
    <cellStyle name="Normal 51 3 3 3" xfId="2858" xr:uid="{00000000-0005-0000-0000-00000F2C0000}"/>
    <cellStyle name="Normal 51 3 3 3 2" xfId="11025" xr:uid="{00000000-0005-0000-0000-0000102C0000}"/>
    <cellStyle name="Normal 51 3 3 3_5h_Finance" xfId="6504" xr:uid="{00000000-0005-0000-0000-0000112C0000}"/>
    <cellStyle name="Normal 51 3 3 4" xfId="9121" xr:uid="{00000000-0005-0000-0000-0000122C0000}"/>
    <cellStyle name="Normal 51 3 3 5" xfId="13144" xr:uid="{00000000-0005-0000-0000-0000132C0000}"/>
    <cellStyle name="Normal 51 3 3 6" xfId="14982" xr:uid="{00000000-0005-0000-0000-0000142C0000}"/>
    <cellStyle name="Normal 51 3 3 7" xfId="16737" xr:uid="{00000000-0005-0000-0000-0000152C0000}"/>
    <cellStyle name="Normal 51 3 3 8" xfId="18641" xr:uid="{00000000-0005-0000-0000-0000162C0000}"/>
    <cellStyle name="Normal 51 3 3_5h_Finance" xfId="6501" xr:uid="{00000000-0005-0000-0000-0000172C0000}"/>
    <cellStyle name="Normal 51 3 4" xfId="1219" xr:uid="{00000000-0005-0000-0000-0000182C0000}"/>
    <cellStyle name="Normal 51 3 4 2" xfId="3130" xr:uid="{00000000-0005-0000-0000-0000192C0000}"/>
    <cellStyle name="Normal 51 3 4 2 2" xfId="11297" xr:uid="{00000000-0005-0000-0000-00001A2C0000}"/>
    <cellStyle name="Normal 51 3 4 2_5h_Finance" xfId="6506" xr:uid="{00000000-0005-0000-0000-00001B2C0000}"/>
    <cellStyle name="Normal 51 3 4 3" xfId="9393" xr:uid="{00000000-0005-0000-0000-00001C2C0000}"/>
    <cellStyle name="Normal 51 3 4 4" xfId="13416" xr:uid="{00000000-0005-0000-0000-00001D2C0000}"/>
    <cellStyle name="Normal 51 3 4 5" xfId="15254" xr:uid="{00000000-0005-0000-0000-00001E2C0000}"/>
    <cellStyle name="Normal 51 3 4 6" xfId="17009" xr:uid="{00000000-0005-0000-0000-00001F2C0000}"/>
    <cellStyle name="Normal 51 3 4 7" xfId="18913" xr:uid="{00000000-0005-0000-0000-0000202C0000}"/>
    <cellStyle name="Normal 51 3 4_5h_Finance" xfId="6505" xr:uid="{00000000-0005-0000-0000-0000212C0000}"/>
    <cellStyle name="Normal 51 3 5" xfId="2042" xr:uid="{00000000-0005-0000-0000-0000222C0000}"/>
    <cellStyle name="Normal 51 3 5 2" xfId="3946" xr:uid="{00000000-0005-0000-0000-0000232C0000}"/>
    <cellStyle name="Normal 51 3 5 2 2" xfId="12113" xr:uid="{00000000-0005-0000-0000-0000242C0000}"/>
    <cellStyle name="Normal 51 3 5 2_5h_Finance" xfId="6508" xr:uid="{00000000-0005-0000-0000-0000252C0000}"/>
    <cellStyle name="Normal 51 3 5 3" xfId="10209" xr:uid="{00000000-0005-0000-0000-0000262C0000}"/>
    <cellStyle name="Normal 51 3 5 4" xfId="14235" xr:uid="{00000000-0005-0000-0000-0000272C0000}"/>
    <cellStyle name="Normal 51 3 5 5" xfId="16075" xr:uid="{00000000-0005-0000-0000-0000282C0000}"/>
    <cellStyle name="Normal 51 3 5 6" xfId="17825" xr:uid="{00000000-0005-0000-0000-0000292C0000}"/>
    <cellStyle name="Normal 51 3 5 7" xfId="19729" xr:uid="{00000000-0005-0000-0000-00002A2C0000}"/>
    <cellStyle name="Normal 51 3 5_5h_Finance" xfId="6507" xr:uid="{00000000-0005-0000-0000-00002B2C0000}"/>
    <cellStyle name="Normal 51 3 6" xfId="2314" xr:uid="{00000000-0005-0000-0000-00002C2C0000}"/>
    <cellStyle name="Normal 51 3 6 2" xfId="10481" xr:uid="{00000000-0005-0000-0000-00002D2C0000}"/>
    <cellStyle name="Normal 51 3 6_5h_Finance" xfId="6509" xr:uid="{00000000-0005-0000-0000-00002E2C0000}"/>
    <cellStyle name="Normal 51 3 7" xfId="8577" xr:uid="{00000000-0005-0000-0000-00002F2C0000}"/>
    <cellStyle name="Normal 51 3 8" xfId="12534" xr:uid="{00000000-0005-0000-0000-0000302C0000}"/>
    <cellStyle name="Normal 51 3 9" xfId="14420" xr:uid="{00000000-0005-0000-0000-0000312C0000}"/>
    <cellStyle name="Normal 51 3_5h_Finance" xfId="6496" xr:uid="{00000000-0005-0000-0000-0000322C0000}"/>
    <cellStyle name="Normal 51 4" xfId="539" xr:uid="{00000000-0005-0000-0000-0000332C0000}"/>
    <cellStyle name="Normal 51 4 2" xfId="1361" xr:uid="{00000000-0005-0000-0000-0000342C0000}"/>
    <cellStyle name="Normal 51 4 2 2" xfId="3266" xr:uid="{00000000-0005-0000-0000-0000352C0000}"/>
    <cellStyle name="Normal 51 4 2 2 2" xfId="11433" xr:uid="{00000000-0005-0000-0000-0000362C0000}"/>
    <cellStyle name="Normal 51 4 2 2_5h_Finance" xfId="6512" xr:uid="{00000000-0005-0000-0000-0000372C0000}"/>
    <cellStyle name="Normal 51 4 2 3" xfId="9529" xr:uid="{00000000-0005-0000-0000-0000382C0000}"/>
    <cellStyle name="Normal 51 4 2 4" xfId="13555" xr:uid="{00000000-0005-0000-0000-0000392C0000}"/>
    <cellStyle name="Normal 51 4 2 5" xfId="15394" xr:uid="{00000000-0005-0000-0000-00003A2C0000}"/>
    <cellStyle name="Normal 51 4 2 6" xfId="17145" xr:uid="{00000000-0005-0000-0000-00003B2C0000}"/>
    <cellStyle name="Normal 51 4 2 7" xfId="19049" xr:uid="{00000000-0005-0000-0000-00003C2C0000}"/>
    <cellStyle name="Normal 51 4 2_5h_Finance" xfId="6511" xr:uid="{00000000-0005-0000-0000-00003D2C0000}"/>
    <cellStyle name="Normal 51 4 3" xfId="2450" xr:uid="{00000000-0005-0000-0000-00003E2C0000}"/>
    <cellStyle name="Normal 51 4 3 2" xfId="10617" xr:uid="{00000000-0005-0000-0000-00003F2C0000}"/>
    <cellStyle name="Normal 51 4 3_5h_Finance" xfId="6513" xr:uid="{00000000-0005-0000-0000-0000402C0000}"/>
    <cellStyle name="Normal 51 4 4" xfId="8713" xr:uid="{00000000-0005-0000-0000-0000412C0000}"/>
    <cellStyle name="Normal 51 4 5" xfId="12736" xr:uid="{00000000-0005-0000-0000-0000422C0000}"/>
    <cellStyle name="Normal 51 4 6" xfId="14574" xr:uid="{00000000-0005-0000-0000-0000432C0000}"/>
    <cellStyle name="Normal 51 4 7" xfId="16329" xr:uid="{00000000-0005-0000-0000-0000442C0000}"/>
    <cellStyle name="Normal 51 4 8" xfId="18233" xr:uid="{00000000-0005-0000-0000-0000452C0000}"/>
    <cellStyle name="Normal 51 4_5h_Finance" xfId="6510" xr:uid="{00000000-0005-0000-0000-0000462C0000}"/>
    <cellStyle name="Normal 51 5" xfId="811" xr:uid="{00000000-0005-0000-0000-0000472C0000}"/>
    <cellStyle name="Normal 51 5 2" xfId="1633" xr:uid="{00000000-0005-0000-0000-0000482C0000}"/>
    <cellStyle name="Normal 51 5 2 2" xfId="3538" xr:uid="{00000000-0005-0000-0000-0000492C0000}"/>
    <cellStyle name="Normal 51 5 2 2 2" xfId="11705" xr:uid="{00000000-0005-0000-0000-00004A2C0000}"/>
    <cellStyle name="Normal 51 5 2 2_5h_Finance" xfId="6516" xr:uid="{00000000-0005-0000-0000-00004B2C0000}"/>
    <cellStyle name="Normal 51 5 2 3" xfId="9801" xr:uid="{00000000-0005-0000-0000-00004C2C0000}"/>
    <cellStyle name="Normal 51 5 2 4" xfId="13827" xr:uid="{00000000-0005-0000-0000-00004D2C0000}"/>
    <cellStyle name="Normal 51 5 2 5" xfId="15666" xr:uid="{00000000-0005-0000-0000-00004E2C0000}"/>
    <cellStyle name="Normal 51 5 2 6" xfId="17417" xr:uid="{00000000-0005-0000-0000-00004F2C0000}"/>
    <cellStyle name="Normal 51 5 2 7" xfId="19321" xr:uid="{00000000-0005-0000-0000-0000502C0000}"/>
    <cellStyle name="Normal 51 5 2_5h_Finance" xfId="6515" xr:uid="{00000000-0005-0000-0000-0000512C0000}"/>
    <cellStyle name="Normal 51 5 3" xfId="2722" xr:uid="{00000000-0005-0000-0000-0000522C0000}"/>
    <cellStyle name="Normal 51 5 3 2" xfId="10889" xr:uid="{00000000-0005-0000-0000-0000532C0000}"/>
    <cellStyle name="Normal 51 5 3_5h_Finance" xfId="6517" xr:uid="{00000000-0005-0000-0000-0000542C0000}"/>
    <cellStyle name="Normal 51 5 4" xfId="8985" xr:uid="{00000000-0005-0000-0000-0000552C0000}"/>
    <cellStyle name="Normal 51 5 5" xfId="13008" xr:uid="{00000000-0005-0000-0000-0000562C0000}"/>
    <cellStyle name="Normal 51 5 6" xfId="14846" xr:uid="{00000000-0005-0000-0000-0000572C0000}"/>
    <cellStyle name="Normal 51 5 7" xfId="16601" xr:uid="{00000000-0005-0000-0000-0000582C0000}"/>
    <cellStyle name="Normal 51 5 8" xfId="18505" xr:uid="{00000000-0005-0000-0000-0000592C0000}"/>
    <cellStyle name="Normal 51 5_5h_Finance" xfId="6514" xr:uid="{00000000-0005-0000-0000-00005A2C0000}"/>
    <cellStyle name="Normal 51 6" xfId="1083" xr:uid="{00000000-0005-0000-0000-00005B2C0000}"/>
    <cellStyle name="Normal 51 6 2" xfId="2994" xr:uid="{00000000-0005-0000-0000-00005C2C0000}"/>
    <cellStyle name="Normal 51 6 2 2" xfId="11161" xr:uid="{00000000-0005-0000-0000-00005D2C0000}"/>
    <cellStyle name="Normal 51 6 2_5h_Finance" xfId="6519" xr:uid="{00000000-0005-0000-0000-00005E2C0000}"/>
    <cellStyle name="Normal 51 6 3" xfId="9257" xr:uid="{00000000-0005-0000-0000-00005F2C0000}"/>
    <cellStyle name="Normal 51 6 4" xfId="13280" xr:uid="{00000000-0005-0000-0000-0000602C0000}"/>
    <cellStyle name="Normal 51 6 5" xfId="15118" xr:uid="{00000000-0005-0000-0000-0000612C0000}"/>
    <cellStyle name="Normal 51 6 6" xfId="16873" xr:uid="{00000000-0005-0000-0000-0000622C0000}"/>
    <cellStyle name="Normal 51 6 7" xfId="18777" xr:uid="{00000000-0005-0000-0000-0000632C0000}"/>
    <cellStyle name="Normal 51 6_5h_Finance" xfId="6518" xr:uid="{00000000-0005-0000-0000-0000642C0000}"/>
    <cellStyle name="Normal 51 7" xfId="1906" xr:uid="{00000000-0005-0000-0000-0000652C0000}"/>
    <cellStyle name="Normal 51 7 2" xfId="3810" xr:uid="{00000000-0005-0000-0000-0000662C0000}"/>
    <cellStyle name="Normal 51 7 2 2" xfId="11977" xr:uid="{00000000-0005-0000-0000-0000672C0000}"/>
    <cellStyle name="Normal 51 7 2_5h_Finance" xfId="6521" xr:uid="{00000000-0005-0000-0000-0000682C0000}"/>
    <cellStyle name="Normal 51 7 3" xfId="10073" xr:uid="{00000000-0005-0000-0000-0000692C0000}"/>
    <cellStyle name="Normal 51 7 4" xfId="14099" xr:uid="{00000000-0005-0000-0000-00006A2C0000}"/>
    <cellStyle name="Normal 51 7 5" xfId="15939" xr:uid="{00000000-0005-0000-0000-00006B2C0000}"/>
    <cellStyle name="Normal 51 7 6" xfId="17689" xr:uid="{00000000-0005-0000-0000-00006C2C0000}"/>
    <cellStyle name="Normal 51 7 7" xfId="19593" xr:uid="{00000000-0005-0000-0000-00006D2C0000}"/>
    <cellStyle name="Normal 51 7_5h_Finance" xfId="6520" xr:uid="{00000000-0005-0000-0000-00006E2C0000}"/>
    <cellStyle name="Normal 51 8" xfId="190" xr:uid="{00000000-0005-0000-0000-00006F2C0000}"/>
    <cellStyle name="Normal 51 8 2" xfId="8441" xr:uid="{00000000-0005-0000-0000-0000702C0000}"/>
    <cellStyle name="Normal 51 8_5h_Finance" xfId="6522" xr:uid="{00000000-0005-0000-0000-0000712C0000}"/>
    <cellStyle name="Normal 51 9" xfId="2178" xr:uid="{00000000-0005-0000-0000-0000722C0000}"/>
    <cellStyle name="Normal 51 9 2" xfId="10345" xr:uid="{00000000-0005-0000-0000-0000732C0000}"/>
    <cellStyle name="Normal 51 9_5h_Finance" xfId="6523" xr:uid="{00000000-0005-0000-0000-0000742C0000}"/>
    <cellStyle name="Normal 51_5h_Finance" xfId="6464" xr:uid="{00000000-0005-0000-0000-0000752C0000}"/>
    <cellStyle name="Normal 52" xfId="59" xr:uid="{00000000-0005-0000-0000-0000762C0000}"/>
    <cellStyle name="Normal 52 10" xfId="4090" xr:uid="{00000000-0005-0000-0000-0000772C0000}"/>
    <cellStyle name="Normal 52 10 2" xfId="12257" xr:uid="{00000000-0005-0000-0000-0000782C0000}"/>
    <cellStyle name="Normal 52 10_5h_Finance" xfId="6525" xr:uid="{00000000-0005-0000-0000-0000792C0000}"/>
    <cellStyle name="Normal 52 11" xfId="8313" xr:uid="{00000000-0005-0000-0000-00007A2C0000}"/>
    <cellStyle name="Normal 52 12" xfId="12405" xr:uid="{00000000-0005-0000-0000-00007B2C0000}"/>
    <cellStyle name="Normal 52 13" xfId="12677" xr:uid="{00000000-0005-0000-0000-00007C2C0000}"/>
    <cellStyle name="Normal 52 14" xfId="14341" xr:uid="{00000000-0005-0000-0000-00007D2C0000}"/>
    <cellStyle name="Normal 52 15" xfId="17969" xr:uid="{00000000-0005-0000-0000-00007E2C0000}"/>
    <cellStyle name="Normal 52 2" xfId="128" xr:uid="{00000000-0005-0000-0000-00007F2C0000}"/>
    <cellStyle name="Normal 52 2 10" xfId="8381" xr:uid="{00000000-0005-0000-0000-0000802C0000}"/>
    <cellStyle name="Normal 52 2 11" xfId="12473" xr:uid="{00000000-0005-0000-0000-0000812C0000}"/>
    <cellStyle name="Normal 52 2 12" xfId="18037" xr:uid="{00000000-0005-0000-0000-0000822C0000}"/>
    <cellStyle name="Normal 52 2 2" xfId="402" xr:uid="{00000000-0005-0000-0000-0000832C0000}"/>
    <cellStyle name="Normal 52 2 2 10" xfId="16269" xr:uid="{00000000-0005-0000-0000-0000842C0000}"/>
    <cellStyle name="Normal 52 2 2 11" xfId="18173" xr:uid="{00000000-0005-0000-0000-0000852C0000}"/>
    <cellStyle name="Normal 52 2 2 2" xfId="751" xr:uid="{00000000-0005-0000-0000-0000862C0000}"/>
    <cellStyle name="Normal 52 2 2 2 2" xfId="1573" xr:uid="{00000000-0005-0000-0000-0000872C0000}"/>
    <cellStyle name="Normal 52 2 2 2 2 2" xfId="3478" xr:uid="{00000000-0005-0000-0000-0000882C0000}"/>
    <cellStyle name="Normal 52 2 2 2 2 2 2" xfId="11645" xr:uid="{00000000-0005-0000-0000-0000892C0000}"/>
    <cellStyle name="Normal 52 2 2 2 2 2_5h_Finance" xfId="6530" xr:uid="{00000000-0005-0000-0000-00008A2C0000}"/>
    <cellStyle name="Normal 52 2 2 2 2 3" xfId="9741" xr:uid="{00000000-0005-0000-0000-00008B2C0000}"/>
    <cellStyle name="Normal 52 2 2 2 2 4" xfId="13767" xr:uid="{00000000-0005-0000-0000-00008C2C0000}"/>
    <cellStyle name="Normal 52 2 2 2 2 5" xfId="15606" xr:uid="{00000000-0005-0000-0000-00008D2C0000}"/>
    <cellStyle name="Normal 52 2 2 2 2 6" xfId="17357" xr:uid="{00000000-0005-0000-0000-00008E2C0000}"/>
    <cellStyle name="Normal 52 2 2 2 2 7" xfId="19261" xr:uid="{00000000-0005-0000-0000-00008F2C0000}"/>
    <cellStyle name="Normal 52 2 2 2 2_5h_Finance" xfId="6529" xr:uid="{00000000-0005-0000-0000-0000902C0000}"/>
    <cellStyle name="Normal 52 2 2 2 3" xfId="2662" xr:uid="{00000000-0005-0000-0000-0000912C0000}"/>
    <cellStyle name="Normal 52 2 2 2 3 2" xfId="10829" xr:uid="{00000000-0005-0000-0000-0000922C0000}"/>
    <cellStyle name="Normal 52 2 2 2 3_5h_Finance" xfId="6531" xr:uid="{00000000-0005-0000-0000-0000932C0000}"/>
    <cellStyle name="Normal 52 2 2 2 4" xfId="8925" xr:uid="{00000000-0005-0000-0000-0000942C0000}"/>
    <cellStyle name="Normal 52 2 2 2 5" xfId="12948" xr:uid="{00000000-0005-0000-0000-0000952C0000}"/>
    <cellStyle name="Normal 52 2 2 2 6" xfId="14786" xr:uid="{00000000-0005-0000-0000-0000962C0000}"/>
    <cellStyle name="Normal 52 2 2 2 7" xfId="16541" xr:uid="{00000000-0005-0000-0000-0000972C0000}"/>
    <cellStyle name="Normal 52 2 2 2 8" xfId="18445" xr:uid="{00000000-0005-0000-0000-0000982C0000}"/>
    <cellStyle name="Normal 52 2 2 2_5h_Finance" xfId="6528" xr:uid="{00000000-0005-0000-0000-0000992C0000}"/>
    <cellStyle name="Normal 52 2 2 3" xfId="1023" xr:uid="{00000000-0005-0000-0000-00009A2C0000}"/>
    <cellStyle name="Normal 52 2 2 3 2" xfId="1845" xr:uid="{00000000-0005-0000-0000-00009B2C0000}"/>
    <cellStyle name="Normal 52 2 2 3 2 2" xfId="3750" xr:uid="{00000000-0005-0000-0000-00009C2C0000}"/>
    <cellStyle name="Normal 52 2 2 3 2 2 2" xfId="11917" xr:uid="{00000000-0005-0000-0000-00009D2C0000}"/>
    <cellStyle name="Normal 52 2 2 3 2 2_5h_Finance" xfId="6534" xr:uid="{00000000-0005-0000-0000-00009E2C0000}"/>
    <cellStyle name="Normal 52 2 2 3 2 3" xfId="10013" xr:uid="{00000000-0005-0000-0000-00009F2C0000}"/>
    <cellStyle name="Normal 52 2 2 3 2 4" xfId="14039" xr:uid="{00000000-0005-0000-0000-0000A02C0000}"/>
    <cellStyle name="Normal 52 2 2 3 2 5" xfId="15878" xr:uid="{00000000-0005-0000-0000-0000A12C0000}"/>
    <cellStyle name="Normal 52 2 2 3 2 6" xfId="17629" xr:uid="{00000000-0005-0000-0000-0000A22C0000}"/>
    <cellStyle name="Normal 52 2 2 3 2 7" xfId="19533" xr:uid="{00000000-0005-0000-0000-0000A32C0000}"/>
    <cellStyle name="Normal 52 2 2 3 2_5h_Finance" xfId="6533" xr:uid="{00000000-0005-0000-0000-0000A42C0000}"/>
    <cellStyle name="Normal 52 2 2 3 3" xfId="2934" xr:uid="{00000000-0005-0000-0000-0000A52C0000}"/>
    <cellStyle name="Normal 52 2 2 3 3 2" xfId="11101" xr:uid="{00000000-0005-0000-0000-0000A62C0000}"/>
    <cellStyle name="Normal 52 2 2 3 3_5h_Finance" xfId="6535" xr:uid="{00000000-0005-0000-0000-0000A72C0000}"/>
    <cellStyle name="Normal 52 2 2 3 4" xfId="9197" xr:uid="{00000000-0005-0000-0000-0000A82C0000}"/>
    <cellStyle name="Normal 52 2 2 3 5" xfId="13220" xr:uid="{00000000-0005-0000-0000-0000A92C0000}"/>
    <cellStyle name="Normal 52 2 2 3 6" xfId="15058" xr:uid="{00000000-0005-0000-0000-0000AA2C0000}"/>
    <cellStyle name="Normal 52 2 2 3 7" xfId="16813" xr:uid="{00000000-0005-0000-0000-0000AB2C0000}"/>
    <cellStyle name="Normal 52 2 2 3 8" xfId="18717" xr:uid="{00000000-0005-0000-0000-0000AC2C0000}"/>
    <cellStyle name="Normal 52 2 2 3_5h_Finance" xfId="6532" xr:uid="{00000000-0005-0000-0000-0000AD2C0000}"/>
    <cellStyle name="Normal 52 2 2 4" xfId="1295" xr:uid="{00000000-0005-0000-0000-0000AE2C0000}"/>
    <cellStyle name="Normal 52 2 2 4 2" xfId="3206" xr:uid="{00000000-0005-0000-0000-0000AF2C0000}"/>
    <cellStyle name="Normal 52 2 2 4 2 2" xfId="11373" xr:uid="{00000000-0005-0000-0000-0000B02C0000}"/>
    <cellStyle name="Normal 52 2 2 4 2_5h_Finance" xfId="6537" xr:uid="{00000000-0005-0000-0000-0000B12C0000}"/>
    <cellStyle name="Normal 52 2 2 4 3" xfId="9469" xr:uid="{00000000-0005-0000-0000-0000B22C0000}"/>
    <cellStyle name="Normal 52 2 2 4 4" xfId="13492" xr:uid="{00000000-0005-0000-0000-0000B32C0000}"/>
    <cellStyle name="Normal 52 2 2 4 5" xfId="15330" xr:uid="{00000000-0005-0000-0000-0000B42C0000}"/>
    <cellStyle name="Normal 52 2 2 4 6" xfId="17085" xr:uid="{00000000-0005-0000-0000-0000B52C0000}"/>
    <cellStyle name="Normal 52 2 2 4 7" xfId="18989" xr:uid="{00000000-0005-0000-0000-0000B62C0000}"/>
    <cellStyle name="Normal 52 2 2 4_5h_Finance" xfId="6536" xr:uid="{00000000-0005-0000-0000-0000B72C0000}"/>
    <cellStyle name="Normal 52 2 2 5" xfId="2118" xr:uid="{00000000-0005-0000-0000-0000B82C0000}"/>
    <cellStyle name="Normal 52 2 2 5 2" xfId="4022" xr:uid="{00000000-0005-0000-0000-0000B92C0000}"/>
    <cellStyle name="Normal 52 2 2 5 2 2" xfId="12189" xr:uid="{00000000-0005-0000-0000-0000BA2C0000}"/>
    <cellStyle name="Normal 52 2 2 5 2_5h_Finance" xfId="6539" xr:uid="{00000000-0005-0000-0000-0000BB2C0000}"/>
    <cellStyle name="Normal 52 2 2 5 3" xfId="10285" xr:uid="{00000000-0005-0000-0000-0000BC2C0000}"/>
    <cellStyle name="Normal 52 2 2 5 4" xfId="14311" xr:uid="{00000000-0005-0000-0000-0000BD2C0000}"/>
    <cellStyle name="Normal 52 2 2 5 5" xfId="16151" xr:uid="{00000000-0005-0000-0000-0000BE2C0000}"/>
    <cellStyle name="Normal 52 2 2 5 6" xfId="17901" xr:uid="{00000000-0005-0000-0000-0000BF2C0000}"/>
    <cellStyle name="Normal 52 2 2 5 7" xfId="19805" xr:uid="{00000000-0005-0000-0000-0000C02C0000}"/>
    <cellStyle name="Normal 52 2 2 5_5h_Finance" xfId="6538" xr:uid="{00000000-0005-0000-0000-0000C12C0000}"/>
    <cellStyle name="Normal 52 2 2 6" xfId="2390" xr:uid="{00000000-0005-0000-0000-0000C22C0000}"/>
    <cellStyle name="Normal 52 2 2 6 2" xfId="10557" xr:uid="{00000000-0005-0000-0000-0000C32C0000}"/>
    <cellStyle name="Normal 52 2 2 6_5h_Finance" xfId="6540" xr:uid="{00000000-0005-0000-0000-0000C42C0000}"/>
    <cellStyle name="Normal 52 2 2 7" xfId="8653" xr:uid="{00000000-0005-0000-0000-0000C52C0000}"/>
    <cellStyle name="Normal 52 2 2 8" xfId="12610" xr:uid="{00000000-0005-0000-0000-0000C62C0000}"/>
    <cellStyle name="Normal 52 2 2 9" xfId="14496" xr:uid="{00000000-0005-0000-0000-0000C72C0000}"/>
    <cellStyle name="Normal 52 2 2_5h_Finance" xfId="6527" xr:uid="{00000000-0005-0000-0000-0000C82C0000}"/>
    <cellStyle name="Normal 52 2 3" xfId="615" xr:uid="{00000000-0005-0000-0000-0000C92C0000}"/>
    <cellStyle name="Normal 52 2 3 2" xfId="1437" xr:uid="{00000000-0005-0000-0000-0000CA2C0000}"/>
    <cellStyle name="Normal 52 2 3 2 2" xfId="3342" xr:uid="{00000000-0005-0000-0000-0000CB2C0000}"/>
    <cellStyle name="Normal 52 2 3 2 2 2" xfId="11509" xr:uid="{00000000-0005-0000-0000-0000CC2C0000}"/>
    <cellStyle name="Normal 52 2 3 2 2_5h_Finance" xfId="6543" xr:uid="{00000000-0005-0000-0000-0000CD2C0000}"/>
    <cellStyle name="Normal 52 2 3 2 3" xfId="9605" xr:uid="{00000000-0005-0000-0000-0000CE2C0000}"/>
    <cellStyle name="Normal 52 2 3 2 4" xfId="13631" xr:uid="{00000000-0005-0000-0000-0000CF2C0000}"/>
    <cellStyle name="Normal 52 2 3 2 5" xfId="15470" xr:uid="{00000000-0005-0000-0000-0000D02C0000}"/>
    <cellStyle name="Normal 52 2 3 2 6" xfId="17221" xr:uid="{00000000-0005-0000-0000-0000D12C0000}"/>
    <cellStyle name="Normal 52 2 3 2 7" xfId="19125" xr:uid="{00000000-0005-0000-0000-0000D22C0000}"/>
    <cellStyle name="Normal 52 2 3 2_5h_Finance" xfId="6542" xr:uid="{00000000-0005-0000-0000-0000D32C0000}"/>
    <cellStyle name="Normal 52 2 3 3" xfId="2526" xr:uid="{00000000-0005-0000-0000-0000D42C0000}"/>
    <cellStyle name="Normal 52 2 3 3 2" xfId="10693" xr:uid="{00000000-0005-0000-0000-0000D52C0000}"/>
    <cellStyle name="Normal 52 2 3 3_5h_Finance" xfId="6544" xr:uid="{00000000-0005-0000-0000-0000D62C0000}"/>
    <cellStyle name="Normal 52 2 3 4" xfId="8789" xr:uid="{00000000-0005-0000-0000-0000D72C0000}"/>
    <cellStyle name="Normal 52 2 3 5" xfId="12812" xr:uid="{00000000-0005-0000-0000-0000D82C0000}"/>
    <cellStyle name="Normal 52 2 3 6" xfId="14650" xr:uid="{00000000-0005-0000-0000-0000D92C0000}"/>
    <cellStyle name="Normal 52 2 3 7" xfId="16405" xr:uid="{00000000-0005-0000-0000-0000DA2C0000}"/>
    <cellStyle name="Normal 52 2 3 8" xfId="18309" xr:uid="{00000000-0005-0000-0000-0000DB2C0000}"/>
    <cellStyle name="Normal 52 2 3_5h_Finance" xfId="6541" xr:uid="{00000000-0005-0000-0000-0000DC2C0000}"/>
    <cellStyle name="Normal 52 2 4" xfId="887" xr:uid="{00000000-0005-0000-0000-0000DD2C0000}"/>
    <cellStyle name="Normal 52 2 4 2" xfId="1709" xr:uid="{00000000-0005-0000-0000-0000DE2C0000}"/>
    <cellStyle name="Normal 52 2 4 2 2" xfId="3614" xr:uid="{00000000-0005-0000-0000-0000DF2C0000}"/>
    <cellStyle name="Normal 52 2 4 2 2 2" xfId="11781" xr:uid="{00000000-0005-0000-0000-0000E02C0000}"/>
    <cellStyle name="Normal 52 2 4 2 2_5h_Finance" xfId="6547" xr:uid="{00000000-0005-0000-0000-0000E12C0000}"/>
    <cellStyle name="Normal 52 2 4 2 3" xfId="9877" xr:uid="{00000000-0005-0000-0000-0000E22C0000}"/>
    <cellStyle name="Normal 52 2 4 2 4" xfId="13903" xr:uid="{00000000-0005-0000-0000-0000E32C0000}"/>
    <cellStyle name="Normal 52 2 4 2 5" xfId="15742" xr:uid="{00000000-0005-0000-0000-0000E42C0000}"/>
    <cellStyle name="Normal 52 2 4 2 6" xfId="17493" xr:uid="{00000000-0005-0000-0000-0000E52C0000}"/>
    <cellStyle name="Normal 52 2 4 2 7" xfId="19397" xr:uid="{00000000-0005-0000-0000-0000E62C0000}"/>
    <cellStyle name="Normal 52 2 4 2_5h_Finance" xfId="6546" xr:uid="{00000000-0005-0000-0000-0000E72C0000}"/>
    <cellStyle name="Normal 52 2 4 3" xfId="2798" xr:uid="{00000000-0005-0000-0000-0000E82C0000}"/>
    <cellStyle name="Normal 52 2 4 3 2" xfId="10965" xr:uid="{00000000-0005-0000-0000-0000E92C0000}"/>
    <cellStyle name="Normal 52 2 4 3_5h_Finance" xfId="6548" xr:uid="{00000000-0005-0000-0000-0000EA2C0000}"/>
    <cellStyle name="Normal 52 2 4 4" xfId="9061" xr:uid="{00000000-0005-0000-0000-0000EB2C0000}"/>
    <cellStyle name="Normal 52 2 4 5" xfId="13084" xr:uid="{00000000-0005-0000-0000-0000EC2C0000}"/>
    <cellStyle name="Normal 52 2 4 6" xfId="14922" xr:uid="{00000000-0005-0000-0000-0000ED2C0000}"/>
    <cellStyle name="Normal 52 2 4 7" xfId="16677" xr:uid="{00000000-0005-0000-0000-0000EE2C0000}"/>
    <cellStyle name="Normal 52 2 4 8" xfId="18581" xr:uid="{00000000-0005-0000-0000-0000EF2C0000}"/>
    <cellStyle name="Normal 52 2 4_5h_Finance" xfId="6545" xr:uid="{00000000-0005-0000-0000-0000F02C0000}"/>
    <cellStyle name="Normal 52 2 5" xfId="1159" xr:uid="{00000000-0005-0000-0000-0000F12C0000}"/>
    <cellStyle name="Normal 52 2 5 2" xfId="3070" xr:uid="{00000000-0005-0000-0000-0000F22C0000}"/>
    <cellStyle name="Normal 52 2 5 2 2" xfId="11237" xr:uid="{00000000-0005-0000-0000-0000F32C0000}"/>
    <cellStyle name="Normal 52 2 5 2_5h_Finance" xfId="6550" xr:uid="{00000000-0005-0000-0000-0000F42C0000}"/>
    <cellStyle name="Normal 52 2 5 3" xfId="9333" xr:uid="{00000000-0005-0000-0000-0000F52C0000}"/>
    <cellStyle name="Normal 52 2 5 4" xfId="13356" xr:uid="{00000000-0005-0000-0000-0000F62C0000}"/>
    <cellStyle name="Normal 52 2 5 5" xfId="15194" xr:uid="{00000000-0005-0000-0000-0000F72C0000}"/>
    <cellStyle name="Normal 52 2 5 6" xfId="16949" xr:uid="{00000000-0005-0000-0000-0000F82C0000}"/>
    <cellStyle name="Normal 52 2 5 7" xfId="18853" xr:uid="{00000000-0005-0000-0000-0000F92C0000}"/>
    <cellStyle name="Normal 52 2 5_5h_Finance" xfId="6549" xr:uid="{00000000-0005-0000-0000-0000FA2C0000}"/>
    <cellStyle name="Normal 52 2 6" xfId="1982" xr:uid="{00000000-0005-0000-0000-0000FB2C0000}"/>
    <cellStyle name="Normal 52 2 6 2" xfId="3886" xr:uid="{00000000-0005-0000-0000-0000FC2C0000}"/>
    <cellStyle name="Normal 52 2 6 2 2" xfId="12053" xr:uid="{00000000-0005-0000-0000-0000FD2C0000}"/>
    <cellStyle name="Normal 52 2 6 2_5h_Finance" xfId="6552" xr:uid="{00000000-0005-0000-0000-0000FE2C0000}"/>
    <cellStyle name="Normal 52 2 6 3" xfId="10149" xr:uid="{00000000-0005-0000-0000-0000FF2C0000}"/>
    <cellStyle name="Normal 52 2 6 4" xfId="14175" xr:uid="{00000000-0005-0000-0000-0000002D0000}"/>
    <cellStyle name="Normal 52 2 6 5" xfId="16015" xr:uid="{00000000-0005-0000-0000-0000012D0000}"/>
    <cellStyle name="Normal 52 2 6 6" xfId="17765" xr:uid="{00000000-0005-0000-0000-0000022D0000}"/>
    <cellStyle name="Normal 52 2 6 7" xfId="19669" xr:uid="{00000000-0005-0000-0000-0000032D0000}"/>
    <cellStyle name="Normal 52 2 6_5h_Finance" xfId="6551" xr:uid="{00000000-0005-0000-0000-0000042D0000}"/>
    <cellStyle name="Normal 52 2 7" xfId="266" xr:uid="{00000000-0005-0000-0000-0000052D0000}"/>
    <cellStyle name="Normal 52 2 7 2" xfId="8517" xr:uid="{00000000-0005-0000-0000-0000062D0000}"/>
    <cellStyle name="Normal 52 2 7_5h_Finance" xfId="6553" xr:uid="{00000000-0005-0000-0000-0000072D0000}"/>
    <cellStyle name="Normal 52 2 8" xfId="2254" xr:uid="{00000000-0005-0000-0000-0000082D0000}"/>
    <cellStyle name="Normal 52 2 8 2" xfId="10421" xr:uid="{00000000-0005-0000-0000-0000092D0000}"/>
    <cellStyle name="Normal 52 2 8_5h_Finance" xfId="6554" xr:uid="{00000000-0005-0000-0000-00000A2D0000}"/>
    <cellStyle name="Normal 52 2 9" xfId="4158" xr:uid="{00000000-0005-0000-0000-00000B2D0000}"/>
    <cellStyle name="Normal 52 2 9 2" xfId="12325" xr:uid="{00000000-0005-0000-0000-00000C2D0000}"/>
    <cellStyle name="Normal 52 2 9_5h_Finance" xfId="6555" xr:uid="{00000000-0005-0000-0000-00000D2D0000}"/>
    <cellStyle name="Normal 52 2_5h_Finance" xfId="6526" xr:uid="{00000000-0005-0000-0000-00000E2D0000}"/>
    <cellStyle name="Normal 52 3" xfId="334" xr:uid="{00000000-0005-0000-0000-00000F2D0000}"/>
    <cellStyle name="Normal 52 3 10" xfId="16201" xr:uid="{00000000-0005-0000-0000-0000102D0000}"/>
    <cellStyle name="Normal 52 3 11" xfId="18105" xr:uid="{00000000-0005-0000-0000-0000112D0000}"/>
    <cellStyle name="Normal 52 3 2" xfId="683" xr:uid="{00000000-0005-0000-0000-0000122D0000}"/>
    <cellStyle name="Normal 52 3 2 2" xfId="1505" xr:uid="{00000000-0005-0000-0000-0000132D0000}"/>
    <cellStyle name="Normal 52 3 2 2 2" xfId="3410" xr:uid="{00000000-0005-0000-0000-0000142D0000}"/>
    <cellStyle name="Normal 52 3 2 2 2 2" xfId="11577" xr:uid="{00000000-0005-0000-0000-0000152D0000}"/>
    <cellStyle name="Normal 52 3 2 2 2_5h_Finance" xfId="6559" xr:uid="{00000000-0005-0000-0000-0000162D0000}"/>
    <cellStyle name="Normal 52 3 2 2 3" xfId="9673" xr:uid="{00000000-0005-0000-0000-0000172D0000}"/>
    <cellStyle name="Normal 52 3 2 2 4" xfId="13699" xr:uid="{00000000-0005-0000-0000-0000182D0000}"/>
    <cellStyle name="Normal 52 3 2 2 5" xfId="15538" xr:uid="{00000000-0005-0000-0000-0000192D0000}"/>
    <cellStyle name="Normal 52 3 2 2 6" xfId="17289" xr:uid="{00000000-0005-0000-0000-00001A2D0000}"/>
    <cellStyle name="Normal 52 3 2 2 7" xfId="19193" xr:uid="{00000000-0005-0000-0000-00001B2D0000}"/>
    <cellStyle name="Normal 52 3 2 2_5h_Finance" xfId="6558" xr:uid="{00000000-0005-0000-0000-00001C2D0000}"/>
    <cellStyle name="Normal 52 3 2 3" xfId="2594" xr:uid="{00000000-0005-0000-0000-00001D2D0000}"/>
    <cellStyle name="Normal 52 3 2 3 2" xfId="10761" xr:uid="{00000000-0005-0000-0000-00001E2D0000}"/>
    <cellStyle name="Normal 52 3 2 3_5h_Finance" xfId="6560" xr:uid="{00000000-0005-0000-0000-00001F2D0000}"/>
    <cellStyle name="Normal 52 3 2 4" xfId="8857" xr:uid="{00000000-0005-0000-0000-0000202D0000}"/>
    <cellStyle name="Normal 52 3 2 5" xfId="12880" xr:uid="{00000000-0005-0000-0000-0000212D0000}"/>
    <cellStyle name="Normal 52 3 2 6" xfId="14718" xr:uid="{00000000-0005-0000-0000-0000222D0000}"/>
    <cellStyle name="Normal 52 3 2 7" xfId="16473" xr:uid="{00000000-0005-0000-0000-0000232D0000}"/>
    <cellStyle name="Normal 52 3 2 8" xfId="18377" xr:uid="{00000000-0005-0000-0000-0000242D0000}"/>
    <cellStyle name="Normal 52 3 2_5h_Finance" xfId="6557" xr:uid="{00000000-0005-0000-0000-0000252D0000}"/>
    <cellStyle name="Normal 52 3 3" xfId="955" xr:uid="{00000000-0005-0000-0000-0000262D0000}"/>
    <cellStyle name="Normal 52 3 3 2" xfId="1777" xr:uid="{00000000-0005-0000-0000-0000272D0000}"/>
    <cellStyle name="Normal 52 3 3 2 2" xfId="3682" xr:uid="{00000000-0005-0000-0000-0000282D0000}"/>
    <cellStyle name="Normal 52 3 3 2 2 2" xfId="11849" xr:uid="{00000000-0005-0000-0000-0000292D0000}"/>
    <cellStyle name="Normal 52 3 3 2 2_5h_Finance" xfId="6563" xr:uid="{00000000-0005-0000-0000-00002A2D0000}"/>
    <cellStyle name="Normal 52 3 3 2 3" xfId="9945" xr:uid="{00000000-0005-0000-0000-00002B2D0000}"/>
    <cellStyle name="Normal 52 3 3 2 4" xfId="13971" xr:uid="{00000000-0005-0000-0000-00002C2D0000}"/>
    <cellStyle name="Normal 52 3 3 2 5" xfId="15810" xr:uid="{00000000-0005-0000-0000-00002D2D0000}"/>
    <cellStyle name="Normal 52 3 3 2 6" xfId="17561" xr:uid="{00000000-0005-0000-0000-00002E2D0000}"/>
    <cellStyle name="Normal 52 3 3 2 7" xfId="19465" xr:uid="{00000000-0005-0000-0000-00002F2D0000}"/>
    <cellStyle name="Normal 52 3 3 2_5h_Finance" xfId="6562" xr:uid="{00000000-0005-0000-0000-0000302D0000}"/>
    <cellStyle name="Normal 52 3 3 3" xfId="2866" xr:uid="{00000000-0005-0000-0000-0000312D0000}"/>
    <cellStyle name="Normal 52 3 3 3 2" xfId="11033" xr:uid="{00000000-0005-0000-0000-0000322D0000}"/>
    <cellStyle name="Normal 52 3 3 3_5h_Finance" xfId="6564" xr:uid="{00000000-0005-0000-0000-0000332D0000}"/>
    <cellStyle name="Normal 52 3 3 4" xfId="9129" xr:uid="{00000000-0005-0000-0000-0000342D0000}"/>
    <cellStyle name="Normal 52 3 3 5" xfId="13152" xr:uid="{00000000-0005-0000-0000-0000352D0000}"/>
    <cellStyle name="Normal 52 3 3 6" xfId="14990" xr:uid="{00000000-0005-0000-0000-0000362D0000}"/>
    <cellStyle name="Normal 52 3 3 7" xfId="16745" xr:uid="{00000000-0005-0000-0000-0000372D0000}"/>
    <cellStyle name="Normal 52 3 3 8" xfId="18649" xr:uid="{00000000-0005-0000-0000-0000382D0000}"/>
    <cellStyle name="Normal 52 3 3_5h_Finance" xfId="6561" xr:uid="{00000000-0005-0000-0000-0000392D0000}"/>
    <cellStyle name="Normal 52 3 4" xfId="1227" xr:uid="{00000000-0005-0000-0000-00003A2D0000}"/>
    <cellStyle name="Normal 52 3 4 2" xfId="3138" xr:uid="{00000000-0005-0000-0000-00003B2D0000}"/>
    <cellStyle name="Normal 52 3 4 2 2" xfId="11305" xr:uid="{00000000-0005-0000-0000-00003C2D0000}"/>
    <cellStyle name="Normal 52 3 4 2_5h_Finance" xfId="6566" xr:uid="{00000000-0005-0000-0000-00003D2D0000}"/>
    <cellStyle name="Normal 52 3 4 3" xfId="9401" xr:uid="{00000000-0005-0000-0000-00003E2D0000}"/>
    <cellStyle name="Normal 52 3 4 4" xfId="13424" xr:uid="{00000000-0005-0000-0000-00003F2D0000}"/>
    <cellStyle name="Normal 52 3 4 5" xfId="15262" xr:uid="{00000000-0005-0000-0000-0000402D0000}"/>
    <cellStyle name="Normal 52 3 4 6" xfId="17017" xr:uid="{00000000-0005-0000-0000-0000412D0000}"/>
    <cellStyle name="Normal 52 3 4 7" xfId="18921" xr:uid="{00000000-0005-0000-0000-0000422D0000}"/>
    <cellStyle name="Normal 52 3 4_5h_Finance" xfId="6565" xr:uid="{00000000-0005-0000-0000-0000432D0000}"/>
    <cellStyle name="Normal 52 3 5" xfId="2050" xr:uid="{00000000-0005-0000-0000-0000442D0000}"/>
    <cellStyle name="Normal 52 3 5 2" xfId="3954" xr:uid="{00000000-0005-0000-0000-0000452D0000}"/>
    <cellStyle name="Normal 52 3 5 2 2" xfId="12121" xr:uid="{00000000-0005-0000-0000-0000462D0000}"/>
    <cellStyle name="Normal 52 3 5 2_5h_Finance" xfId="6568" xr:uid="{00000000-0005-0000-0000-0000472D0000}"/>
    <cellStyle name="Normal 52 3 5 3" xfId="10217" xr:uid="{00000000-0005-0000-0000-0000482D0000}"/>
    <cellStyle name="Normal 52 3 5 4" xfId="14243" xr:uid="{00000000-0005-0000-0000-0000492D0000}"/>
    <cellStyle name="Normal 52 3 5 5" xfId="16083" xr:uid="{00000000-0005-0000-0000-00004A2D0000}"/>
    <cellStyle name="Normal 52 3 5 6" xfId="17833" xr:uid="{00000000-0005-0000-0000-00004B2D0000}"/>
    <cellStyle name="Normal 52 3 5 7" xfId="19737" xr:uid="{00000000-0005-0000-0000-00004C2D0000}"/>
    <cellStyle name="Normal 52 3 5_5h_Finance" xfId="6567" xr:uid="{00000000-0005-0000-0000-00004D2D0000}"/>
    <cellStyle name="Normal 52 3 6" xfId="2322" xr:uid="{00000000-0005-0000-0000-00004E2D0000}"/>
    <cellStyle name="Normal 52 3 6 2" xfId="10489" xr:uid="{00000000-0005-0000-0000-00004F2D0000}"/>
    <cellStyle name="Normal 52 3 6_5h_Finance" xfId="6569" xr:uid="{00000000-0005-0000-0000-0000502D0000}"/>
    <cellStyle name="Normal 52 3 7" xfId="8585" xr:uid="{00000000-0005-0000-0000-0000512D0000}"/>
    <cellStyle name="Normal 52 3 8" xfId="12542" xr:uid="{00000000-0005-0000-0000-0000522D0000}"/>
    <cellStyle name="Normal 52 3 9" xfId="14428" xr:uid="{00000000-0005-0000-0000-0000532D0000}"/>
    <cellStyle name="Normal 52 3_5h_Finance" xfId="6556" xr:uid="{00000000-0005-0000-0000-0000542D0000}"/>
    <cellStyle name="Normal 52 4" xfId="547" xr:uid="{00000000-0005-0000-0000-0000552D0000}"/>
    <cellStyle name="Normal 52 4 2" xfId="1369" xr:uid="{00000000-0005-0000-0000-0000562D0000}"/>
    <cellStyle name="Normal 52 4 2 2" xfId="3274" xr:uid="{00000000-0005-0000-0000-0000572D0000}"/>
    <cellStyle name="Normal 52 4 2 2 2" xfId="11441" xr:uid="{00000000-0005-0000-0000-0000582D0000}"/>
    <cellStyle name="Normal 52 4 2 2_5h_Finance" xfId="6572" xr:uid="{00000000-0005-0000-0000-0000592D0000}"/>
    <cellStyle name="Normal 52 4 2 3" xfId="9537" xr:uid="{00000000-0005-0000-0000-00005A2D0000}"/>
    <cellStyle name="Normal 52 4 2 4" xfId="13563" xr:uid="{00000000-0005-0000-0000-00005B2D0000}"/>
    <cellStyle name="Normal 52 4 2 5" xfId="15402" xr:uid="{00000000-0005-0000-0000-00005C2D0000}"/>
    <cellStyle name="Normal 52 4 2 6" xfId="17153" xr:uid="{00000000-0005-0000-0000-00005D2D0000}"/>
    <cellStyle name="Normal 52 4 2 7" xfId="19057" xr:uid="{00000000-0005-0000-0000-00005E2D0000}"/>
    <cellStyle name="Normal 52 4 2_5h_Finance" xfId="6571" xr:uid="{00000000-0005-0000-0000-00005F2D0000}"/>
    <cellStyle name="Normal 52 4 3" xfId="2458" xr:uid="{00000000-0005-0000-0000-0000602D0000}"/>
    <cellStyle name="Normal 52 4 3 2" xfId="10625" xr:uid="{00000000-0005-0000-0000-0000612D0000}"/>
    <cellStyle name="Normal 52 4 3_5h_Finance" xfId="6573" xr:uid="{00000000-0005-0000-0000-0000622D0000}"/>
    <cellStyle name="Normal 52 4 4" xfId="8721" xr:uid="{00000000-0005-0000-0000-0000632D0000}"/>
    <cellStyle name="Normal 52 4 5" xfId="12744" xr:uid="{00000000-0005-0000-0000-0000642D0000}"/>
    <cellStyle name="Normal 52 4 6" xfId="14582" xr:uid="{00000000-0005-0000-0000-0000652D0000}"/>
    <cellStyle name="Normal 52 4 7" xfId="16337" xr:uid="{00000000-0005-0000-0000-0000662D0000}"/>
    <cellStyle name="Normal 52 4 8" xfId="18241" xr:uid="{00000000-0005-0000-0000-0000672D0000}"/>
    <cellStyle name="Normal 52 4_5h_Finance" xfId="6570" xr:uid="{00000000-0005-0000-0000-0000682D0000}"/>
    <cellStyle name="Normal 52 5" xfId="819" xr:uid="{00000000-0005-0000-0000-0000692D0000}"/>
    <cellStyle name="Normal 52 5 2" xfId="1641" xr:uid="{00000000-0005-0000-0000-00006A2D0000}"/>
    <cellStyle name="Normal 52 5 2 2" xfId="3546" xr:uid="{00000000-0005-0000-0000-00006B2D0000}"/>
    <cellStyle name="Normal 52 5 2 2 2" xfId="11713" xr:uid="{00000000-0005-0000-0000-00006C2D0000}"/>
    <cellStyle name="Normal 52 5 2 2_5h_Finance" xfId="6576" xr:uid="{00000000-0005-0000-0000-00006D2D0000}"/>
    <cellStyle name="Normal 52 5 2 3" xfId="9809" xr:uid="{00000000-0005-0000-0000-00006E2D0000}"/>
    <cellStyle name="Normal 52 5 2 4" xfId="13835" xr:uid="{00000000-0005-0000-0000-00006F2D0000}"/>
    <cellStyle name="Normal 52 5 2 5" xfId="15674" xr:uid="{00000000-0005-0000-0000-0000702D0000}"/>
    <cellStyle name="Normal 52 5 2 6" xfId="17425" xr:uid="{00000000-0005-0000-0000-0000712D0000}"/>
    <cellStyle name="Normal 52 5 2 7" xfId="19329" xr:uid="{00000000-0005-0000-0000-0000722D0000}"/>
    <cellStyle name="Normal 52 5 2_5h_Finance" xfId="6575" xr:uid="{00000000-0005-0000-0000-0000732D0000}"/>
    <cellStyle name="Normal 52 5 3" xfId="2730" xr:uid="{00000000-0005-0000-0000-0000742D0000}"/>
    <cellStyle name="Normal 52 5 3 2" xfId="10897" xr:uid="{00000000-0005-0000-0000-0000752D0000}"/>
    <cellStyle name="Normal 52 5 3_5h_Finance" xfId="6577" xr:uid="{00000000-0005-0000-0000-0000762D0000}"/>
    <cellStyle name="Normal 52 5 4" xfId="8993" xr:uid="{00000000-0005-0000-0000-0000772D0000}"/>
    <cellStyle name="Normal 52 5 5" xfId="13016" xr:uid="{00000000-0005-0000-0000-0000782D0000}"/>
    <cellStyle name="Normal 52 5 6" xfId="14854" xr:uid="{00000000-0005-0000-0000-0000792D0000}"/>
    <cellStyle name="Normal 52 5 7" xfId="16609" xr:uid="{00000000-0005-0000-0000-00007A2D0000}"/>
    <cellStyle name="Normal 52 5 8" xfId="18513" xr:uid="{00000000-0005-0000-0000-00007B2D0000}"/>
    <cellStyle name="Normal 52 5_5h_Finance" xfId="6574" xr:uid="{00000000-0005-0000-0000-00007C2D0000}"/>
    <cellStyle name="Normal 52 6" xfId="1091" xr:uid="{00000000-0005-0000-0000-00007D2D0000}"/>
    <cellStyle name="Normal 52 6 2" xfId="3002" xr:uid="{00000000-0005-0000-0000-00007E2D0000}"/>
    <cellStyle name="Normal 52 6 2 2" xfId="11169" xr:uid="{00000000-0005-0000-0000-00007F2D0000}"/>
    <cellStyle name="Normal 52 6 2_5h_Finance" xfId="6579" xr:uid="{00000000-0005-0000-0000-0000802D0000}"/>
    <cellStyle name="Normal 52 6 3" xfId="9265" xr:uid="{00000000-0005-0000-0000-0000812D0000}"/>
    <cellStyle name="Normal 52 6 4" xfId="13288" xr:uid="{00000000-0005-0000-0000-0000822D0000}"/>
    <cellStyle name="Normal 52 6 5" xfId="15126" xr:uid="{00000000-0005-0000-0000-0000832D0000}"/>
    <cellStyle name="Normal 52 6 6" xfId="16881" xr:uid="{00000000-0005-0000-0000-0000842D0000}"/>
    <cellStyle name="Normal 52 6 7" xfId="18785" xr:uid="{00000000-0005-0000-0000-0000852D0000}"/>
    <cellStyle name="Normal 52 6_5h_Finance" xfId="6578" xr:uid="{00000000-0005-0000-0000-0000862D0000}"/>
    <cellStyle name="Normal 52 7" xfId="1914" xr:uid="{00000000-0005-0000-0000-0000872D0000}"/>
    <cellStyle name="Normal 52 7 2" xfId="3818" xr:uid="{00000000-0005-0000-0000-0000882D0000}"/>
    <cellStyle name="Normal 52 7 2 2" xfId="11985" xr:uid="{00000000-0005-0000-0000-0000892D0000}"/>
    <cellStyle name="Normal 52 7 2_5h_Finance" xfId="6581" xr:uid="{00000000-0005-0000-0000-00008A2D0000}"/>
    <cellStyle name="Normal 52 7 3" xfId="10081" xr:uid="{00000000-0005-0000-0000-00008B2D0000}"/>
    <cellStyle name="Normal 52 7 4" xfId="14107" xr:uid="{00000000-0005-0000-0000-00008C2D0000}"/>
    <cellStyle name="Normal 52 7 5" xfId="15947" xr:uid="{00000000-0005-0000-0000-00008D2D0000}"/>
    <cellStyle name="Normal 52 7 6" xfId="17697" xr:uid="{00000000-0005-0000-0000-00008E2D0000}"/>
    <cellStyle name="Normal 52 7 7" xfId="19601" xr:uid="{00000000-0005-0000-0000-00008F2D0000}"/>
    <cellStyle name="Normal 52 7_5h_Finance" xfId="6580" xr:uid="{00000000-0005-0000-0000-0000902D0000}"/>
    <cellStyle name="Normal 52 8" xfId="198" xr:uid="{00000000-0005-0000-0000-0000912D0000}"/>
    <cellStyle name="Normal 52 8 2" xfId="8449" xr:uid="{00000000-0005-0000-0000-0000922D0000}"/>
    <cellStyle name="Normal 52 8_5h_Finance" xfId="6582" xr:uid="{00000000-0005-0000-0000-0000932D0000}"/>
    <cellStyle name="Normal 52 9" xfId="2186" xr:uid="{00000000-0005-0000-0000-0000942D0000}"/>
    <cellStyle name="Normal 52 9 2" xfId="10353" xr:uid="{00000000-0005-0000-0000-0000952D0000}"/>
    <cellStyle name="Normal 52 9_5h_Finance" xfId="6583" xr:uid="{00000000-0005-0000-0000-0000962D0000}"/>
    <cellStyle name="Normal 52_5h_Finance" xfId="6524" xr:uid="{00000000-0005-0000-0000-0000972D0000}"/>
    <cellStyle name="Normal 53" xfId="40" xr:uid="{00000000-0005-0000-0000-0000982D0000}"/>
    <cellStyle name="Normal 53 10" xfId="4071" xr:uid="{00000000-0005-0000-0000-0000992D0000}"/>
    <cellStyle name="Normal 53 10 2" xfId="12238" xr:uid="{00000000-0005-0000-0000-00009A2D0000}"/>
    <cellStyle name="Normal 53 10_5h_Finance" xfId="6585" xr:uid="{00000000-0005-0000-0000-00009B2D0000}"/>
    <cellStyle name="Normal 53 11" xfId="8294" xr:uid="{00000000-0005-0000-0000-00009C2D0000}"/>
    <cellStyle name="Normal 53 12" xfId="12386" xr:uid="{00000000-0005-0000-0000-00009D2D0000}"/>
    <cellStyle name="Normal 53 13" xfId="12696" xr:uid="{00000000-0005-0000-0000-00009E2D0000}"/>
    <cellStyle name="Normal 53 14" xfId="14358" xr:uid="{00000000-0005-0000-0000-00009F2D0000}"/>
    <cellStyle name="Normal 53 15" xfId="17950" xr:uid="{00000000-0005-0000-0000-0000A02D0000}"/>
    <cellStyle name="Normal 53 2" xfId="109" xr:uid="{00000000-0005-0000-0000-0000A12D0000}"/>
    <cellStyle name="Normal 53 2 10" xfId="8362" xr:uid="{00000000-0005-0000-0000-0000A22D0000}"/>
    <cellStyle name="Normal 53 2 11" xfId="12454" xr:uid="{00000000-0005-0000-0000-0000A32D0000}"/>
    <cellStyle name="Normal 53 2 12" xfId="18018" xr:uid="{00000000-0005-0000-0000-0000A42D0000}"/>
    <cellStyle name="Normal 53 2 2" xfId="383" xr:uid="{00000000-0005-0000-0000-0000A52D0000}"/>
    <cellStyle name="Normal 53 2 2 10" xfId="16250" xr:uid="{00000000-0005-0000-0000-0000A62D0000}"/>
    <cellStyle name="Normal 53 2 2 11" xfId="18154" xr:uid="{00000000-0005-0000-0000-0000A72D0000}"/>
    <cellStyle name="Normal 53 2 2 2" xfId="732" xr:uid="{00000000-0005-0000-0000-0000A82D0000}"/>
    <cellStyle name="Normal 53 2 2 2 2" xfId="1554" xr:uid="{00000000-0005-0000-0000-0000A92D0000}"/>
    <cellStyle name="Normal 53 2 2 2 2 2" xfId="3459" xr:uid="{00000000-0005-0000-0000-0000AA2D0000}"/>
    <cellStyle name="Normal 53 2 2 2 2 2 2" xfId="11626" xr:uid="{00000000-0005-0000-0000-0000AB2D0000}"/>
    <cellStyle name="Normal 53 2 2 2 2 2_5h_Finance" xfId="6590" xr:uid="{00000000-0005-0000-0000-0000AC2D0000}"/>
    <cellStyle name="Normal 53 2 2 2 2 3" xfId="9722" xr:uid="{00000000-0005-0000-0000-0000AD2D0000}"/>
    <cellStyle name="Normal 53 2 2 2 2 4" xfId="13748" xr:uid="{00000000-0005-0000-0000-0000AE2D0000}"/>
    <cellStyle name="Normal 53 2 2 2 2 5" xfId="15587" xr:uid="{00000000-0005-0000-0000-0000AF2D0000}"/>
    <cellStyle name="Normal 53 2 2 2 2 6" xfId="17338" xr:uid="{00000000-0005-0000-0000-0000B02D0000}"/>
    <cellStyle name="Normal 53 2 2 2 2 7" xfId="19242" xr:uid="{00000000-0005-0000-0000-0000B12D0000}"/>
    <cellStyle name="Normal 53 2 2 2 2_5h_Finance" xfId="6589" xr:uid="{00000000-0005-0000-0000-0000B22D0000}"/>
    <cellStyle name="Normal 53 2 2 2 3" xfId="2643" xr:uid="{00000000-0005-0000-0000-0000B32D0000}"/>
    <cellStyle name="Normal 53 2 2 2 3 2" xfId="10810" xr:uid="{00000000-0005-0000-0000-0000B42D0000}"/>
    <cellStyle name="Normal 53 2 2 2 3_5h_Finance" xfId="6591" xr:uid="{00000000-0005-0000-0000-0000B52D0000}"/>
    <cellStyle name="Normal 53 2 2 2 4" xfId="8906" xr:uid="{00000000-0005-0000-0000-0000B62D0000}"/>
    <cellStyle name="Normal 53 2 2 2 5" xfId="12929" xr:uid="{00000000-0005-0000-0000-0000B72D0000}"/>
    <cellStyle name="Normal 53 2 2 2 6" xfId="14767" xr:uid="{00000000-0005-0000-0000-0000B82D0000}"/>
    <cellStyle name="Normal 53 2 2 2 7" xfId="16522" xr:uid="{00000000-0005-0000-0000-0000B92D0000}"/>
    <cellStyle name="Normal 53 2 2 2 8" xfId="18426" xr:uid="{00000000-0005-0000-0000-0000BA2D0000}"/>
    <cellStyle name="Normal 53 2 2 2_5h_Finance" xfId="6588" xr:uid="{00000000-0005-0000-0000-0000BB2D0000}"/>
    <cellStyle name="Normal 53 2 2 3" xfId="1004" xr:uid="{00000000-0005-0000-0000-0000BC2D0000}"/>
    <cellStyle name="Normal 53 2 2 3 2" xfId="1826" xr:uid="{00000000-0005-0000-0000-0000BD2D0000}"/>
    <cellStyle name="Normal 53 2 2 3 2 2" xfId="3731" xr:uid="{00000000-0005-0000-0000-0000BE2D0000}"/>
    <cellStyle name="Normal 53 2 2 3 2 2 2" xfId="11898" xr:uid="{00000000-0005-0000-0000-0000BF2D0000}"/>
    <cellStyle name="Normal 53 2 2 3 2 2_5h_Finance" xfId="6594" xr:uid="{00000000-0005-0000-0000-0000C02D0000}"/>
    <cellStyle name="Normal 53 2 2 3 2 3" xfId="9994" xr:uid="{00000000-0005-0000-0000-0000C12D0000}"/>
    <cellStyle name="Normal 53 2 2 3 2 4" xfId="14020" xr:uid="{00000000-0005-0000-0000-0000C22D0000}"/>
    <cellStyle name="Normal 53 2 2 3 2 5" xfId="15859" xr:uid="{00000000-0005-0000-0000-0000C32D0000}"/>
    <cellStyle name="Normal 53 2 2 3 2 6" xfId="17610" xr:uid="{00000000-0005-0000-0000-0000C42D0000}"/>
    <cellStyle name="Normal 53 2 2 3 2 7" xfId="19514" xr:uid="{00000000-0005-0000-0000-0000C52D0000}"/>
    <cellStyle name="Normal 53 2 2 3 2_5h_Finance" xfId="6593" xr:uid="{00000000-0005-0000-0000-0000C62D0000}"/>
    <cellStyle name="Normal 53 2 2 3 3" xfId="2915" xr:uid="{00000000-0005-0000-0000-0000C72D0000}"/>
    <cellStyle name="Normal 53 2 2 3 3 2" xfId="11082" xr:uid="{00000000-0005-0000-0000-0000C82D0000}"/>
    <cellStyle name="Normal 53 2 2 3 3_5h_Finance" xfId="6595" xr:uid="{00000000-0005-0000-0000-0000C92D0000}"/>
    <cellStyle name="Normal 53 2 2 3 4" xfId="9178" xr:uid="{00000000-0005-0000-0000-0000CA2D0000}"/>
    <cellStyle name="Normal 53 2 2 3 5" xfId="13201" xr:uid="{00000000-0005-0000-0000-0000CB2D0000}"/>
    <cellStyle name="Normal 53 2 2 3 6" xfId="15039" xr:uid="{00000000-0005-0000-0000-0000CC2D0000}"/>
    <cellStyle name="Normal 53 2 2 3 7" xfId="16794" xr:uid="{00000000-0005-0000-0000-0000CD2D0000}"/>
    <cellStyle name="Normal 53 2 2 3 8" xfId="18698" xr:uid="{00000000-0005-0000-0000-0000CE2D0000}"/>
    <cellStyle name="Normal 53 2 2 3_5h_Finance" xfId="6592" xr:uid="{00000000-0005-0000-0000-0000CF2D0000}"/>
    <cellStyle name="Normal 53 2 2 4" xfId="1276" xr:uid="{00000000-0005-0000-0000-0000D02D0000}"/>
    <cellStyle name="Normal 53 2 2 4 2" xfId="3187" xr:uid="{00000000-0005-0000-0000-0000D12D0000}"/>
    <cellStyle name="Normal 53 2 2 4 2 2" xfId="11354" xr:uid="{00000000-0005-0000-0000-0000D22D0000}"/>
    <cellStyle name="Normal 53 2 2 4 2_5h_Finance" xfId="6597" xr:uid="{00000000-0005-0000-0000-0000D32D0000}"/>
    <cellStyle name="Normal 53 2 2 4 3" xfId="9450" xr:uid="{00000000-0005-0000-0000-0000D42D0000}"/>
    <cellStyle name="Normal 53 2 2 4 4" xfId="13473" xr:uid="{00000000-0005-0000-0000-0000D52D0000}"/>
    <cellStyle name="Normal 53 2 2 4 5" xfId="15311" xr:uid="{00000000-0005-0000-0000-0000D62D0000}"/>
    <cellStyle name="Normal 53 2 2 4 6" xfId="17066" xr:uid="{00000000-0005-0000-0000-0000D72D0000}"/>
    <cellStyle name="Normal 53 2 2 4 7" xfId="18970" xr:uid="{00000000-0005-0000-0000-0000D82D0000}"/>
    <cellStyle name="Normal 53 2 2 4_5h_Finance" xfId="6596" xr:uid="{00000000-0005-0000-0000-0000D92D0000}"/>
    <cellStyle name="Normal 53 2 2 5" xfId="2099" xr:uid="{00000000-0005-0000-0000-0000DA2D0000}"/>
    <cellStyle name="Normal 53 2 2 5 2" xfId="4003" xr:uid="{00000000-0005-0000-0000-0000DB2D0000}"/>
    <cellStyle name="Normal 53 2 2 5 2 2" xfId="12170" xr:uid="{00000000-0005-0000-0000-0000DC2D0000}"/>
    <cellStyle name="Normal 53 2 2 5 2_5h_Finance" xfId="6599" xr:uid="{00000000-0005-0000-0000-0000DD2D0000}"/>
    <cellStyle name="Normal 53 2 2 5 3" xfId="10266" xr:uid="{00000000-0005-0000-0000-0000DE2D0000}"/>
    <cellStyle name="Normal 53 2 2 5 4" xfId="14292" xr:uid="{00000000-0005-0000-0000-0000DF2D0000}"/>
    <cellStyle name="Normal 53 2 2 5 5" xfId="16132" xr:uid="{00000000-0005-0000-0000-0000E02D0000}"/>
    <cellStyle name="Normal 53 2 2 5 6" xfId="17882" xr:uid="{00000000-0005-0000-0000-0000E12D0000}"/>
    <cellStyle name="Normal 53 2 2 5 7" xfId="19786" xr:uid="{00000000-0005-0000-0000-0000E22D0000}"/>
    <cellStyle name="Normal 53 2 2 5_5h_Finance" xfId="6598" xr:uid="{00000000-0005-0000-0000-0000E32D0000}"/>
    <cellStyle name="Normal 53 2 2 6" xfId="2371" xr:uid="{00000000-0005-0000-0000-0000E42D0000}"/>
    <cellStyle name="Normal 53 2 2 6 2" xfId="10538" xr:uid="{00000000-0005-0000-0000-0000E52D0000}"/>
    <cellStyle name="Normal 53 2 2 6_5h_Finance" xfId="6600" xr:uid="{00000000-0005-0000-0000-0000E62D0000}"/>
    <cellStyle name="Normal 53 2 2 7" xfId="8634" xr:uid="{00000000-0005-0000-0000-0000E72D0000}"/>
    <cellStyle name="Normal 53 2 2 8" xfId="12591" xr:uid="{00000000-0005-0000-0000-0000E82D0000}"/>
    <cellStyle name="Normal 53 2 2 9" xfId="14477" xr:uid="{00000000-0005-0000-0000-0000E92D0000}"/>
    <cellStyle name="Normal 53 2 2_5h_Finance" xfId="6587" xr:uid="{00000000-0005-0000-0000-0000EA2D0000}"/>
    <cellStyle name="Normal 53 2 3" xfId="596" xr:uid="{00000000-0005-0000-0000-0000EB2D0000}"/>
    <cellStyle name="Normal 53 2 3 2" xfId="1418" xr:uid="{00000000-0005-0000-0000-0000EC2D0000}"/>
    <cellStyle name="Normal 53 2 3 2 2" xfId="3323" xr:uid="{00000000-0005-0000-0000-0000ED2D0000}"/>
    <cellStyle name="Normal 53 2 3 2 2 2" xfId="11490" xr:uid="{00000000-0005-0000-0000-0000EE2D0000}"/>
    <cellStyle name="Normal 53 2 3 2 2_5h_Finance" xfId="6603" xr:uid="{00000000-0005-0000-0000-0000EF2D0000}"/>
    <cellStyle name="Normal 53 2 3 2 3" xfId="9586" xr:uid="{00000000-0005-0000-0000-0000F02D0000}"/>
    <cellStyle name="Normal 53 2 3 2 4" xfId="13612" xr:uid="{00000000-0005-0000-0000-0000F12D0000}"/>
    <cellStyle name="Normal 53 2 3 2 5" xfId="15451" xr:uid="{00000000-0005-0000-0000-0000F22D0000}"/>
    <cellStyle name="Normal 53 2 3 2 6" xfId="17202" xr:uid="{00000000-0005-0000-0000-0000F32D0000}"/>
    <cellStyle name="Normal 53 2 3 2 7" xfId="19106" xr:uid="{00000000-0005-0000-0000-0000F42D0000}"/>
    <cellStyle name="Normal 53 2 3 2_5h_Finance" xfId="6602" xr:uid="{00000000-0005-0000-0000-0000F52D0000}"/>
    <cellStyle name="Normal 53 2 3 3" xfId="2507" xr:uid="{00000000-0005-0000-0000-0000F62D0000}"/>
    <cellStyle name="Normal 53 2 3 3 2" xfId="10674" xr:uid="{00000000-0005-0000-0000-0000F72D0000}"/>
    <cellStyle name="Normal 53 2 3 3_5h_Finance" xfId="6604" xr:uid="{00000000-0005-0000-0000-0000F82D0000}"/>
    <cellStyle name="Normal 53 2 3 4" xfId="8770" xr:uid="{00000000-0005-0000-0000-0000F92D0000}"/>
    <cellStyle name="Normal 53 2 3 5" xfId="12793" xr:uid="{00000000-0005-0000-0000-0000FA2D0000}"/>
    <cellStyle name="Normal 53 2 3 6" xfId="14631" xr:uid="{00000000-0005-0000-0000-0000FB2D0000}"/>
    <cellStyle name="Normal 53 2 3 7" xfId="16386" xr:uid="{00000000-0005-0000-0000-0000FC2D0000}"/>
    <cellStyle name="Normal 53 2 3 8" xfId="18290" xr:uid="{00000000-0005-0000-0000-0000FD2D0000}"/>
    <cellStyle name="Normal 53 2 3_5h_Finance" xfId="6601" xr:uid="{00000000-0005-0000-0000-0000FE2D0000}"/>
    <cellStyle name="Normal 53 2 4" xfId="868" xr:uid="{00000000-0005-0000-0000-0000FF2D0000}"/>
    <cellStyle name="Normal 53 2 4 2" xfId="1690" xr:uid="{00000000-0005-0000-0000-0000002E0000}"/>
    <cellStyle name="Normal 53 2 4 2 2" xfId="3595" xr:uid="{00000000-0005-0000-0000-0000012E0000}"/>
    <cellStyle name="Normal 53 2 4 2 2 2" xfId="11762" xr:uid="{00000000-0005-0000-0000-0000022E0000}"/>
    <cellStyle name="Normal 53 2 4 2 2_5h_Finance" xfId="6607" xr:uid="{00000000-0005-0000-0000-0000032E0000}"/>
    <cellStyle name="Normal 53 2 4 2 3" xfId="9858" xr:uid="{00000000-0005-0000-0000-0000042E0000}"/>
    <cellStyle name="Normal 53 2 4 2 4" xfId="13884" xr:uid="{00000000-0005-0000-0000-0000052E0000}"/>
    <cellStyle name="Normal 53 2 4 2 5" xfId="15723" xr:uid="{00000000-0005-0000-0000-0000062E0000}"/>
    <cellStyle name="Normal 53 2 4 2 6" xfId="17474" xr:uid="{00000000-0005-0000-0000-0000072E0000}"/>
    <cellStyle name="Normal 53 2 4 2 7" xfId="19378" xr:uid="{00000000-0005-0000-0000-0000082E0000}"/>
    <cellStyle name="Normal 53 2 4 2_5h_Finance" xfId="6606" xr:uid="{00000000-0005-0000-0000-0000092E0000}"/>
    <cellStyle name="Normal 53 2 4 3" xfId="2779" xr:uid="{00000000-0005-0000-0000-00000A2E0000}"/>
    <cellStyle name="Normal 53 2 4 3 2" xfId="10946" xr:uid="{00000000-0005-0000-0000-00000B2E0000}"/>
    <cellStyle name="Normal 53 2 4 3_5h_Finance" xfId="6608" xr:uid="{00000000-0005-0000-0000-00000C2E0000}"/>
    <cellStyle name="Normal 53 2 4 4" xfId="9042" xr:uid="{00000000-0005-0000-0000-00000D2E0000}"/>
    <cellStyle name="Normal 53 2 4 5" xfId="13065" xr:uid="{00000000-0005-0000-0000-00000E2E0000}"/>
    <cellStyle name="Normal 53 2 4 6" xfId="14903" xr:uid="{00000000-0005-0000-0000-00000F2E0000}"/>
    <cellStyle name="Normal 53 2 4 7" xfId="16658" xr:uid="{00000000-0005-0000-0000-0000102E0000}"/>
    <cellStyle name="Normal 53 2 4 8" xfId="18562" xr:uid="{00000000-0005-0000-0000-0000112E0000}"/>
    <cellStyle name="Normal 53 2 4_5h_Finance" xfId="6605" xr:uid="{00000000-0005-0000-0000-0000122E0000}"/>
    <cellStyle name="Normal 53 2 5" xfId="1140" xr:uid="{00000000-0005-0000-0000-0000132E0000}"/>
    <cellStyle name="Normal 53 2 5 2" xfId="3051" xr:uid="{00000000-0005-0000-0000-0000142E0000}"/>
    <cellStyle name="Normal 53 2 5 2 2" xfId="11218" xr:uid="{00000000-0005-0000-0000-0000152E0000}"/>
    <cellStyle name="Normal 53 2 5 2_5h_Finance" xfId="6610" xr:uid="{00000000-0005-0000-0000-0000162E0000}"/>
    <cellStyle name="Normal 53 2 5 3" xfId="9314" xr:uid="{00000000-0005-0000-0000-0000172E0000}"/>
    <cellStyle name="Normal 53 2 5 4" xfId="13337" xr:uid="{00000000-0005-0000-0000-0000182E0000}"/>
    <cellStyle name="Normal 53 2 5 5" xfId="15175" xr:uid="{00000000-0005-0000-0000-0000192E0000}"/>
    <cellStyle name="Normal 53 2 5 6" xfId="16930" xr:uid="{00000000-0005-0000-0000-00001A2E0000}"/>
    <cellStyle name="Normal 53 2 5 7" xfId="18834" xr:uid="{00000000-0005-0000-0000-00001B2E0000}"/>
    <cellStyle name="Normal 53 2 5_5h_Finance" xfId="6609" xr:uid="{00000000-0005-0000-0000-00001C2E0000}"/>
    <cellStyle name="Normal 53 2 6" xfId="1963" xr:uid="{00000000-0005-0000-0000-00001D2E0000}"/>
    <cellStyle name="Normal 53 2 6 2" xfId="3867" xr:uid="{00000000-0005-0000-0000-00001E2E0000}"/>
    <cellStyle name="Normal 53 2 6 2 2" xfId="12034" xr:uid="{00000000-0005-0000-0000-00001F2E0000}"/>
    <cellStyle name="Normal 53 2 6 2_5h_Finance" xfId="6612" xr:uid="{00000000-0005-0000-0000-0000202E0000}"/>
    <cellStyle name="Normal 53 2 6 3" xfId="10130" xr:uid="{00000000-0005-0000-0000-0000212E0000}"/>
    <cellStyle name="Normal 53 2 6 4" xfId="14156" xr:uid="{00000000-0005-0000-0000-0000222E0000}"/>
    <cellStyle name="Normal 53 2 6 5" xfId="15996" xr:uid="{00000000-0005-0000-0000-0000232E0000}"/>
    <cellStyle name="Normal 53 2 6 6" xfId="17746" xr:uid="{00000000-0005-0000-0000-0000242E0000}"/>
    <cellStyle name="Normal 53 2 6 7" xfId="19650" xr:uid="{00000000-0005-0000-0000-0000252E0000}"/>
    <cellStyle name="Normal 53 2 6_5h_Finance" xfId="6611" xr:uid="{00000000-0005-0000-0000-0000262E0000}"/>
    <cellStyle name="Normal 53 2 7" xfId="247" xr:uid="{00000000-0005-0000-0000-0000272E0000}"/>
    <cellStyle name="Normal 53 2 7 2" xfId="8498" xr:uid="{00000000-0005-0000-0000-0000282E0000}"/>
    <cellStyle name="Normal 53 2 7_5h_Finance" xfId="6613" xr:uid="{00000000-0005-0000-0000-0000292E0000}"/>
    <cellStyle name="Normal 53 2 8" xfId="2235" xr:uid="{00000000-0005-0000-0000-00002A2E0000}"/>
    <cellStyle name="Normal 53 2 8 2" xfId="10402" xr:uid="{00000000-0005-0000-0000-00002B2E0000}"/>
    <cellStyle name="Normal 53 2 8_5h_Finance" xfId="6614" xr:uid="{00000000-0005-0000-0000-00002C2E0000}"/>
    <cellStyle name="Normal 53 2 9" xfId="4139" xr:uid="{00000000-0005-0000-0000-00002D2E0000}"/>
    <cellStyle name="Normal 53 2 9 2" xfId="12306" xr:uid="{00000000-0005-0000-0000-00002E2E0000}"/>
    <cellStyle name="Normal 53 2 9_5h_Finance" xfId="6615" xr:uid="{00000000-0005-0000-0000-00002F2E0000}"/>
    <cellStyle name="Normal 53 2_5h_Finance" xfId="6586" xr:uid="{00000000-0005-0000-0000-0000302E0000}"/>
    <cellStyle name="Normal 53 3" xfId="315" xr:uid="{00000000-0005-0000-0000-0000312E0000}"/>
    <cellStyle name="Normal 53 3 10" xfId="16182" xr:uid="{00000000-0005-0000-0000-0000322E0000}"/>
    <cellStyle name="Normal 53 3 11" xfId="18086" xr:uid="{00000000-0005-0000-0000-0000332E0000}"/>
    <cellStyle name="Normal 53 3 2" xfId="664" xr:uid="{00000000-0005-0000-0000-0000342E0000}"/>
    <cellStyle name="Normal 53 3 2 2" xfId="1486" xr:uid="{00000000-0005-0000-0000-0000352E0000}"/>
    <cellStyle name="Normal 53 3 2 2 2" xfId="3391" xr:uid="{00000000-0005-0000-0000-0000362E0000}"/>
    <cellStyle name="Normal 53 3 2 2 2 2" xfId="11558" xr:uid="{00000000-0005-0000-0000-0000372E0000}"/>
    <cellStyle name="Normal 53 3 2 2 2_5h_Finance" xfId="6619" xr:uid="{00000000-0005-0000-0000-0000382E0000}"/>
    <cellStyle name="Normal 53 3 2 2 3" xfId="9654" xr:uid="{00000000-0005-0000-0000-0000392E0000}"/>
    <cellStyle name="Normal 53 3 2 2 4" xfId="13680" xr:uid="{00000000-0005-0000-0000-00003A2E0000}"/>
    <cellStyle name="Normal 53 3 2 2 5" xfId="15519" xr:uid="{00000000-0005-0000-0000-00003B2E0000}"/>
    <cellStyle name="Normal 53 3 2 2 6" xfId="17270" xr:uid="{00000000-0005-0000-0000-00003C2E0000}"/>
    <cellStyle name="Normal 53 3 2 2 7" xfId="19174" xr:uid="{00000000-0005-0000-0000-00003D2E0000}"/>
    <cellStyle name="Normal 53 3 2 2_5h_Finance" xfId="6618" xr:uid="{00000000-0005-0000-0000-00003E2E0000}"/>
    <cellStyle name="Normal 53 3 2 3" xfId="2575" xr:uid="{00000000-0005-0000-0000-00003F2E0000}"/>
    <cellStyle name="Normal 53 3 2 3 2" xfId="10742" xr:uid="{00000000-0005-0000-0000-0000402E0000}"/>
    <cellStyle name="Normal 53 3 2 3_5h_Finance" xfId="6620" xr:uid="{00000000-0005-0000-0000-0000412E0000}"/>
    <cellStyle name="Normal 53 3 2 4" xfId="8838" xr:uid="{00000000-0005-0000-0000-0000422E0000}"/>
    <cellStyle name="Normal 53 3 2 5" xfId="12861" xr:uid="{00000000-0005-0000-0000-0000432E0000}"/>
    <cellStyle name="Normal 53 3 2 6" xfId="14699" xr:uid="{00000000-0005-0000-0000-0000442E0000}"/>
    <cellStyle name="Normal 53 3 2 7" xfId="16454" xr:uid="{00000000-0005-0000-0000-0000452E0000}"/>
    <cellStyle name="Normal 53 3 2 8" xfId="18358" xr:uid="{00000000-0005-0000-0000-0000462E0000}"/>
    <cellStyle name="Normal 53 3 2_5h_Finance" xfId="6617" xr:uid="{00000000-0005-0000-0000-0000472E0000}"/>
    <cellStyle name="Normal 53 3 3" xfId="936" xr:uid="{00000000-0005-0000-0000-0000482E0000}"/>
    <cellStyle name="Normal 53 3 3 2" xfId="1758" xr:uid="{00000000-0005-0000-0000-0000492E0000}"/>
    <cellStyle name="Normal 53 3 3 2 2" xfId="3663" xr:uid="{00000000-0005-0000-0000-00004A2E0000}"/>
    <cellStyle name="Normal 53 3 3 2 2 2" xfId="11830" xr:uid="{00000000-0005-0000-0000-00004B2E0000}"/>
    <cellStyle name="Normal 53 3 3 2 2_5h_Finance" xfId="6623" xr:uid="{00000000-0005-0000-0000-00004C2E0000}"/>
    <cellStyle name="Normal 53 3 3 2 3" xfId="9926" xr:uid="{00000000-0005-0000-0000-00004D2E0000}"/>
    <cellStyle name="Normal 53 3 3 2 4" xfId="13952" xr:uid="{00000000-0005-0000-0000-00004E2E0000}"/>
    <cellStyle name="Normal 53 3 3 2 5" xfId="15791" xr:uid="{00000000-0005-0000-0000-00004F2E0000}"/>
    <cellStyle name="Normal 53 3 3 2 6" xfId="17542" xr:uid="{00000000-0005-0000-0000-0000502E0000}"/>
    <cellStyle name="Normal 53 3 3 2 7" xfId="19446" xr:uid="{00000000-0005-0000-0000-0000512E0000}"/>
    <cellStyle name="Normal 53 3 3 2_5h_Finance" xfId="6622" xr:uid="{00000000-0005-0000-0000-0000522E0000}"/>
    <cellStyle name="Normal 53 3 3 3" xfId="2847" xr:uid="{00000000-0005-0000-0000-0000532E0000}"/>
    <cellStyle name="Normal 53 3 3 3 2" xfId="11014" xr:uid="{00000000-0005-0000-0000-0000542E0000}"/>
    <cellStyle name="Normal 53 3 3 3_5h_Finance" xfId="6624" xr:uid="{00000000-0005-0000-0000-0000552E0000}"/>
    <cellStyle name="Normal 53 3 3 4" xfId="9110" xr:uid="{00000000-0005-0000-0000-0000562E0000}"/>
    <cellStyle name="Normal 53 3 3 5" xfId="13133" xr:uid="{00000000-0005-0000-0000-0000572E0000}"/>
    <cellStyle name="Normal 53 3 3 6" xfId="14971" xr:uid="{00000000-0005-0000-0000-0000582E0000}"/>
    <cellStyle name="Normal 53 3 3 7" xfId="16726" xr:uid="{00000000-0005-0000-0000-0000592E0000}"/>
    <cellStyle name="Normal 53 3 3 8" xfId="18630" xr:uid="{00000000-0005-0000-0000-00005A2E0000}"/>
    <cellStyle name="Normal 53 3 3_5h_Finance" xfId="6621" xr:uid="{00000000-0005-0000-0000-00005B2E0000}"/>
    <cellStyle name="Normal 53 3 4" xfId="1208" xr:uid="{00000000-0005-0000-0000-00005C2E0000}"/>
    <cellStyle name="Normal 53 3 4 2" xfId="3119" xr:uid="{00000000-0005-0000-0000-00005D2E0000}"/>
    <cellStyle name="Normal 53 3 4 2 2" xfId="11286" xr:uid="{00000000-0005-0000-0000-00005E2E0000}"/>
    <cellStyle name="Normal 53 3 4 2_5h_Finance" xfId="6626" xr:uid="{00000000-0005-0000-0000-00005F2E0000}"/>
    <cellStyle name="Normal 53 3 4 3" xfId="9382" xr:uid="{00000000-0005-0000-0000-0000602E0000}"/>
    <cellStyle name="Normal 53 3 4 4" xfId="13405" xr:uid="{00000000-0005-0000-0000-0000612E0000}"/>
    <cellStyle name="Normal 53 3 4 5" xfId="15243" xr:uid="{00000000-0005-0000-0000-0000622E0000}"/>
    <cellStyle name="Normal 53 3 4 6" xfId="16998" xr:uid="{00000000-0005-0000-0000-0000632E0000}"/>
    <cellStyle name="Normal 53 3 4 7" xfId="18902" xr:uid="{00000000-0005-0000-0000-0000642E0000}"/>
    <cellStyle name="Normal 53 3 4_5h_Finance" xfId="6625" xr:uid="{00000000-0005-0000-0000-0000652E0000}"/>
    <cellStyle name="Normal 53 3 5" xfId="2031" xr:uid="{00000000-0005-0000-0000-0000662E0000}"/>
    <cellStyle name="Normal 53 3 5 2" xfId="3935" xr:uid="{00000000-0005-0000-0000-0000672E0000}"/>
    <cellStyle name="Normal 53 3 5 2 2" xfId="12102" xr:uid="{00000000-0005-0000-0000-0000682E0000}"/>
    <cellStyle name="Normal 53 3 5 2_5h_Finance" xfId="6628" xr:uid="{00000000-0005-0000-0000-0000692E0000}"/>
    <cellStyle name="Normal 53 3 5 3" xfId="10198" xr:uid="{00000000-0005-0000-0000-00006A2E0000}"/>
    <cellStyle name="Normal 53 3 5 4" xfId="14224" xr:uid="{00000000-0005-0000-0000-00006B2E0000}"/>
    <cellStyle name="Normal 53 3 5 5" xfId="16064" xr:uid="{00000000-0005-0000-0000-00006C2E0000}"/>
    <cellStyle name="Normal 53 3 5 6" xfId="17814" xr:uid="{00000000-0005-0000-0000-00006D2E0000}"/>
    <cellStyle name="Normal 53 3 5 7" xfId="19718" xr:uid="{00000000-0005-0000-0000-00006E2E0000}"/>
    <cellStyle name="Normal 53 3 5_5h_Finance" xfId="6627" xr:uid="{00000000-0005-0000-0000-00006F2E0000}"/>
    <cellStyle name="Normal 53 3 6" xfId="2303" xr:uid="{00000000-0005-0000-0000-0000702E0000}"/>
    <cellStyle name="Normal 53 3 6 2" xfId="10470" xr:uid="{00000000-0005-0000-0000-0000712E0000}"/>
    <cellStyle name="Normal 53 3 6_5h_Finance" xfId="6629" xr:uid="{00000000-0005-0000-0000-0000722E0000}"/>
    <cellStyle name="Normal 53 3 7" xfId="8566" xr:uid="{00000000-0005-0000-0000-0000732E0000}"/>
    <cellStyle name="Normal 53 3 8" xfId="12523" xr:uid="{00000000-0005-0000-0000-0000742E0000}"/>
    <cellStyle name="Normal 53 3 9" xfId="14409" xr:uid="{00000000-0005-0000-0000-0000752E0000}"/>
    <cellStyle name="Normal 53 3_5h_Finance" xfId="6616" xr:uid="{00000000-0005-0000-0000-0000762E0000}"/>
    <cellStyle name="Normal 53 4" xfId="528" xr:uid="{00000000-0005-0000-0000-0000772E0000}"/>
    <cellStyle name="Normal 53 4 2" xfId="1350" xr:uid="{00000000-0005-0000-0000-0000782E0000}"/>
    <cellStyle name="Normal 53 4 2 2" xfId="3255" xr:uid="{00000000-0005-0000-0000-0000792E0000}"/>
    <cellStyle name="Normal 53 4 2 2 2" xfId="11422" xr:uid="{00000000-0005-0000-0000-00007A2E0000}"/>
    <cellStyle name="Normal 53 4 2 2_5h_Finance" xfId="6632" xr:uid="{00000000-0005-0000-0000-00007B2E0000}"/>
    <cellStyle name="Normal 53 4 2 3" xfId="9518" xr:uid="{00000000-0005-0000-0000-00007C2E0000}"/>
    <cellStyle name="Normal 53 4 2 4" xfId="13544" xr:uid="{00000000-0005-0000-0000-00007D2E0000}"/>
    <cellStyle name="Normal 53 4 2 5" xfId="15383" xr:uid="{00000000-0005-0000-0000-00007E2E0000}"/>
    <cellStyle name="Normal 53 4 2 6" xfId="17134" xr:uid="{00000000-0005-0000-0000-00007F2E0000}"/>
    <cellStyle name="Normal 53 4 2 7" xfId="19038" xr:uid="{00000000-0005-0000-0000-0000802E0000}"/>
    <cellStyle name="Normal 53 4 2_5h_Finance" xfId="6631" xr:uid="{00000000-0005-0000-0000-0000812E0000}"/>
    <cellStyle name="Normal 53 4 3" xfId="2439" xr:uid="{00000000-0005-0000-0000-0000822E0000}"/>
    <cellStyle name="Normal 53 4 3 2" xfId="10606" xr:uid="{00000000-0005-0000-0000-0000832E0000}"/>
    <cellStyle name="Normal 53 4 3_5h_Finance" xfId="6633" xr:uid="{00000000-0005-0000-0000-0000842E0000}"/>
    <cellStyle name="Normal 53 4 4" xfId="8702" xr:uid="{00000000-0005-0000-0000-0000852E0000}"/>
    <cellStyle name="Normal 53 4 5" xfId="12725" xr:uid="{00000000-0005-0000-0000-0000862E0000}"/>
    <cellStyle name="Normal 53 4 6" xfId="14563" xr:uid="{00000000-0005-0000-0000-0000872E0000}"/>
    <cellStyle name="Normal 53 4 7" xfId="16318" xr:uid="{00000000-0005-0000-0000-0000882E0000}"/>
    <cellStyle name="Normal 53 4 8" xfId="18222" xr:uid="{00000000-0005-0000-0000-0000892E0000}"/>
    <cellStyle name="Normal 53 4_5h_Finance" xfId="6630" xr:uid="{00000000-0005-0000-0000-00008A2E0000}"/>
    <cellStyle name="Normal 53 5" xfId="800" xr:uid="{00000000-0005-0000-0000-00008B2E0000}"/>
    <cellStyle name="Normal 53 5 2" xfId="1622" xr:uid="{00000000-0005-0000-0000-00008C2E0000}"/>
    <cellStyle name="Normal 53 5 2 2" xfId="3527" xr:uid="{00000000-0005-0000-0000-00008D2E0000}"/>
    <cellStyle name="Normal 53 5 2 2 2" xfId="11694" xr:uid="{00000000-0005-0000-0000-00008E2E0000}"/>
    <cellStyle name="Normal 53 5 2 2_5h_Finance" xfId="6636" xr:uid="{00000000-0005-0000-0000-00008F2E0000}"/>
    <cellStyle name="Normal 53 5 2 3" xfId="9790" xr:uid="{00000000-0005-0000-0000-0000902E0000}"/>
    <cellStyle name="Normal 53 5 2 4" xfId="13816" xr:uid="{00000000-0005-0000-0000-0000912E0000}"/>
    <cellStyle name="Normal 53 5 2 5" xfId="15655" xr:uid="{00000000-0005-0000-0000-0000922E0000}"/>
    <cellStyle name="Normal 53 5 2 6" xfId="17406" xr:uid="{00000000-0005-0000-0000-0000932E0000}"/>
    <cellStyle name="Normal 53 5 2 7" xfId="19310" xr:uid="{00000000-0005-0000-0000-0000942E0000}"/>
    <cellStyle name="Normal 53 5 2_5h_Finance" xfId="6635" xr:uid="{00000000-0005-0000-0000-0000952E0000}"/>
    <cellStyle name="Normal 53 5 3" xfId="2711" xr:uid="{00000000-0005-0000-0000-0000962E0000}"/>
    <cellStyle name="Normal 53 5 3 2" xfId="10878" xr:uid="{00000000-0005-0000-0000-0000972E0000}"/>
    <cellStyle name="Normal 53 5 3_5h_Finance" xfId="6637" xr:uid="{00000000-0005-0000-0000-0000982E0000}"/>
    <cellStyle name="Normal 53 5 4" xfId="8974" xr:uid="{00000000-0005-0000-0000-0000992E0000}"/>
    <cellStyle name="Normal 53 5 5" xfId="12997" xr:uid="{00000000-0005-0000-0000-00009A2E0000}"/>
    <cellStyle name="Normal 53 5 6" xfId="14835" xr:uid="{00000000-0005-0000-0000-00009B2E0000}"/>
    <cellStyle name="Normal 53 5 7" xfId="16590" xr:uid="{00000000-0005-0000-0000-00009C2E0000}"/>
    <cellStyle name="Normal 53 5 8" xfId="18494" xr:uid="{00000000-0005-0000-0000-00009D2E0000}"/>
    <cellStyle name="Normal 53 5_5h_Finance" xfId="6634" xr:uid="{00000000-0005-0000-0000-00009E2E0000}"/>
    <cellStyle name="Normal 53 6" xfId="1072" xr:uid="{00000000-0005-0000-0000-00009F2E0000}"/>
    <cellStyle name="Normal 53 6 2" xfId="2983" xr:uid="{00000000-0005-0000-0000-0000A02E0000}"/>
    <cellStyle name="Normal 53 6 2 2" xfId="11150" xr:uid="{00000000-0005-0000-0000-0000A12E0000}"/>
    <cellStyle name="Normal 53 6 2_5h_Finance" xfId="6639" xr:uid="{00000000-0005-0000-0000-0000A22E0000}"/>
    <cellStyle name="Normal 53 6 3" xfId="9246" xr:uid="{00000000-0005-0000-0000-0000A32E0000}"/>
    <cellStyle name="Normal 53 6 4" xfId="13269" xr:uid="{00000000-0005-0000-0000-0000A42E0000}"/>
    <cellStyle name="Normal 53 6 5" xfId="15107" xr:uid="{00000000-0005-0000-0000-0000A52E0000}"/>
    <cellStyle name="Normal 53 6 6" xfId="16862" xr:uid="{00000000-0005-0000-0000-0000A62E0000}"/>
    <cellStyle name="Normal 53 6 7" xfId="18766" xr:uid="{00000000-0005-0000-0000-0000A72E0000}"/>
    <cellStyle name="Normal 53 6_5h_Finance" xfId="6638" xr:uid="{00000000-0005-0000-0000-0000A82E0000}"/>
    <cellStyle name="Normal 53 7" xfId="1895" xr:uid="{00000000-0005-0000-0000-0000A92E0000}"/>
    <cellStyle name="Normal 53 7 2" xfId="3799" xr:uid="{00000000-0005-0000-0000-0000AA2E0000}"/>
    <cellStyle name="Normal 53 7 2 2" xfId="11966" xr:uid="{00000000-0005-0000-0000-0000AB2E0000}"/>
    <cellStyle name="Normal 53 7 2_5h_Finance" xfId="6641" xr:uid="{00000000-0005-0000-0000-0000AC2E0000}"/>
    <cellStyle name="Normal 53 7 3" xfId="10062" xr:uid="{00000000-0005-0000-0000-0000AD2E0000}"/>
    <cellStyle name="Normal 53 7 4" xfId="14088" xr:uid="{00000000-0005-0000-0000-0000AE2E0000}"/>
    <cellStyle name="Normal 53 7 5" xfId="15928" xr:uid="{00000000-0005-0000-0000-0000AF2E0000}"/>
    <cellStyle name="Normal 53 7 6" xfId="17678" xr:uid="{00000000-0005-0000-0000-0000B02E0000}"/>
    <cellStyle name="Normal 53 7 7" xfId="19582" xr:uid="{00000000-0005-0000-0000-0000B12E0000}"/>
    <cellStyle name="Normal 53 7_5h_Finance" xfId="6640" xr:uid="{00000000-0005-0000-0000-0000B22E0000}"/>
    <cellStyle name="Normal 53 8" xfId="179" xr:uid="{00000000-0005-0000-0000-0000B32E0000}"/>
    <cellStyle name="Normal 53 8 2" xfId="8430" xr:uid="{00000000-0005-0000-0000-0000B42E0000}"/>
    <cellStyle name="Normal 53 8_5h_Finance" xfId="6642" xr:uid="{00000000-0005-0000-0000-0000B52E0000}"/>
    <cellStyle name="Normal 53 9" xfId="2167" xr:uid="{00000000-0005-0000-0000-0000B62E0000}"/>
    <cellStyle name="Normal 53 9 2" xfId="10334" xr:uid="{00000000-0005-0000-0000-0000B72E0000}"/>
    <cellStyle name="Normal 53 9_5h_Finance" xfId="6643" xr:uid="{00000000-0005-0000-0000-0000B82E0000}"/>
    <cellStyle name="Normal 53_5h_Finance" xfId="6584" xr:uid="{00000000-0005-0000-0000-0000B92E0000}"/>
    <cellStyle name="Normal 54" xfId="60" xr:uid="{00000000-0005-0000-0000-0000BA2E0000}"/>
    <cellStyle name="Normal 54 10" xfId="4091" xr:uid="{00000000-0005-0000-0000-0000BB2E0000}"/>
    <cellStyle name="Normal 54 10 2" xfId="12258" xr:uid="{00000000-0005-0000-0000-0000BC2E0000}"/>
    <cellStyle name="Normal 54 10_5h_Finance" xfId="6645" xr:uid="{00000000-0005-0000-0000-0000BD2E0000}"/>
    <cellStyle name="Normal 54 11" xfId="8314" xr:uid="{00000000-0005-0000-0000-0000BE2E0000}"/>
    <cellStyle name="Normal 54 12" xfId="12406" xr:uid="{00000000-0005-0000-0000-0000BF2E0000}"/>
    <cellStyle name="Normal 54 13" xfId="12676" xr:uid="{00000000-0005-0000-0000-0000C02E0000}"/>
    <cellStyle name="Normal 54 14" xfId="14360" xr:uid="{00000000-0005-0000-0000-0000C12E0000}"/>
    <cellStyle name="Normal 54 15" xfId="17970" xr:uid="{00000000-0005-0000-0000-0000C22E0000}"/>
    <cellStyle name="Normal 54 2" xfId="129" xr:uid="{00000000-0005-0000-0000-0000C32E0000}"/>
    <cellStyle name="Normal 54 2 10" xfId="8382" xr:uid="{00000000-0005-0000-0000-0000C42E0000}"/>
    <cellStyle name="Normal 54 2 11" xfId="12474" xr:uid="{00000000-0005-0000-0000-0000C52E0000}"/>
    <cellStyle name="Normal 54 2 12" xfId="18038" xr:uid="{00000000-0005-0000-0000-0000C62E0000}"/>
    <cellStyle name="Normal 54 2 2" xfId="403" xr:uid="{00000000-0005-0000-0000-0000C72E0000}"/>
    <cellStyle name="Normal 54 2 2 10" xfId="16270" xr:uid="{00000000-0005-0000-0000-0000C82E0000}"/>
    <cellStyle name="Normal 54 2 2 11" xfId="18174" xr:uid="{00000000-0005-0000-0000-0000C92E0000}"/>
    <cellStyle name="Normal 54 2 2 2" xfId="752" xr:uid="{00000000-0005-0000-0000-0000CA2E0000}"/>
    <cellStyle name="Normal 54 2 2 2 2" xfId="1574" xr:uid="{00000000-0005-0000-0000-0000CB2E0000}"/>
    <cellStyle name="Normal 54 2 2 2 2 2" xfId="3479" xr:uid="{00000000-0005-0000-0000-0000CC2E0000}"/>
    <cellStyle name="Normal 54 2 2 2 2 2 2" xfId="11646" xr:uid="{00000000-0005-0000-0000-0000CD2E0000}"/>
    <cellStyle name="Normal 54 2 2 2 2 2_5h_Finance" xfId="6650" xr:uid="{00000000-0005-0000-0000-0000CE2E0000}"/>
    <cellStyle name="Normal 54 2 2 2 2 3" xfId="9742" xr:uid="{00000000-0005-0000-0000-0000CF2E0000}"/>
    <cellStyle name="Normal 54 2 2 2 2 4" xfId="13768" xr:uid="{00000000-0005-0000-0000-0000D02E0000}"/>
    <cellStyle name="Normal 54 2 2 2 2 5" xfId="15607" xr:uid="{00000000-0005-0000-0000-0000D12E0000}"/>
    <cellStyle name="Normal 54 2 2 2 2 6" xfId="17358" xr:uid="{00000000-0005-0000-0000-0000D22E0000}"/>
    <cellStyle name="Normal 54 2 2 2 2 7" xfId="19262" xr:uid="{00000000-0005-0000-0000-0000D32E0000}"/>
    <cellStyle name="Normal 54 2 2 2 2_5h_Finance" xfId="6649" xr:uid="{00000000-0005-0000-0000-0000D42E0000}"/>
    <cellStyle name="Normal 54 2 2 2 3" xfId="2663" xr:uid="{00000000-0005-0000-0000-0000D52E0000}"/>
    <cellStyle name="Normal 54 2 2 2 3 2" xfId="10830" xr:uid="{00000000-0005-0000-0000-0000D62E0000}"/>
    <cellStyle name="Normal 54 2 2 2 3_5h_Finance" xfId="6651" xr:uid="{00000000-0005-0000-0000-0000D72E0000}"/>
    <cellStyle name="Normal 54 2 2 2 4" xfId="8926" xr:uid="{00000000-0005-0000-0000-0000D82E0000}"/>
    <cellStyle name="Normal 54 2 2 2 5" xfId="12949" xr:uid="{00000000-0005-0000-0000-0000D92E0000}"/>
    <cellStyle name="Normal 54 2 2 2 6" xfId="14787" xr:uid="{00000000-0005-0000-0000-0000DA2E0000}"/>
    <cellStyle name="Normal 54 2 2 2 7" xfId="16542" xr:uid="{00000000-0005-0000-0000-0000DB2E0000}"/>
    <cellStyle name="Normal 54 2 2 2 8" xfId="18446" xr:uid="{00000000-0005-0000-0000-0000DC2E0000}"/>
    <cellStyle name="Normal 54 2 2 2_5h_Finance" xfId="6648" xr:uid="{00000000-0005-0000-0000-0000DD2E0000}"/>
    <cellStyle name="Normal 54 2 2 3" xfId="1024" xr:uid="{00000000-0005-0000-0000-0000DE2E0000}"/>
    <cellStyle name="Normal 54 2 2 3 2" xfId="1846" xr:uid="{00000000-0005-0000-0000-0000DF2E0000}"/>
    <cellStyle name="Normal 54 2 2 3 2 2" xfId="3751" xr:uid="{00000000-0005-0000-0000-0000E02E0000}"/>
    <cellStyle name="Normal 54 2 2 3 2 2 2" xfId="11918" xr:uid="{00000000-0005-0000-0000-0000E12E0000}"/>
    <cellStyle name="Normal 54 2 2 3 2 2_5h_Finance" xfId="6654" xr:uid="{00000000-0005-0000-0000-0000E22E0000}"/>
    <cellStyle name="Normal 54 2 2 3 2 3" xfId="10014" xr:uid="{00000000-0005-0000-0000-0000E32E0000}"/>
    <cellStyle name="Normal 54 2 2 3 2 4" xfId="14040" xr:uid="{00000000-0005-0000-0000-0000E42E0000}"/>
    <cellStyle name="Normal 54 2 2 3 2 5" xfId="15879" xr:uid="{00000000-0005-0000-0000-0000E52E0000}"/>
    <cellStyle name="Normal 54 2 2 3 2 6" xfId="17630" xr:uid="{00000000-0005-0000-0000-0000E62E0000}"/>
    <cellStyle name="Normal 54 2 2 3 2 7" xfId="19534" xr:uid="{00000000-0005-0000-0000-0000E72E0000}"/>
    <cellStyle name="Normal 54 2 2 3 2_5h_Finance" xfId="6653" xr:uid="{00000000-0005-0000-0000-0000E82E0000}"/>
    <cellStyle name="Normal 54 2 2 3 3" xfId="2935" xr:uid="{00000000-0005-0000-0000-0000E92E0000}"/>
    <cellStyle name="Normal 54 2 2 3 3 2" xfId="11102" xr:uid="{00000000-0005-0000-0000-0000EA2E0000}"/>
    <cellStyle name="Normal 54 2 2 3 3_5h_Finance" xfId="6655" xr:uid="{00000000-0005-0000-0000-0000EB2E0000}"/>
    <cellStyle name="Normal 54 2 2 3 4" xfId="9198" xr:uid="{00000000-0005-0000-0000-0000EC2E0000}"/>
    <cellStyle name="Normal 54 2 2 3 5" xfId="13221" xr:uid="{00000000-0005-0000-0000-0000ED2E0000}"/>
    <cellStyle name="Normal 54 2 2 3 6" xfId="15059" xr:uid="{00000000-0005-0000-0000-0000EE2E0000}"/>
    <cellStyle name="Normal 54 2 2 3 7" xfId="16814" xr:uid="{00000000-0005-0000-0000-0000EF2E0000}"/>
    <cellStyle name="Normal 54 2 2 3 8" xfId="18718" xr:uid="{00000000-0005-0000-0000-0000F02E0000}"/>
    <cellStyle name="Normal 54 2 2 3_5h_Finance" xfId="6652" xr:uid="{00000000-0005-0000-0000-0000F12E0000}"/>
    <cellStyle name="Normal 54 2 2 4" xfId="1296" xr:uid="{00000000-0005-0000-0000-0000F22E0000}"/>
    <cellStyle name="Normal 54 2 2 4 2" xfId="3207" xr:uid="{00000000-0005-0000-0000-0000F32E0000}"/>
    <cellStyle name="Normal 54 2 2 4 2 2" xfId="11374" xr:uid="{00000000-0005-0000-0000-0000F42E0000}"/>
    <cellStyle name="Normal 54 2 2 4 2_5h_Finance" xfId="6657" xr:uid="{00000000-0005-0000-0000-0000F52E0000}"/>
    <cellStyle name="Normal 54 2 2 4 3" xfId="9470" xr:uid="{00000000-0005-0000-0000-0000F62E0000}"/>
    <cellStyle name="Normal 54 2 2 4 4" xfId="13493" xr:uid="{00000000-0005-0000-0000-0000F72E0000}"/>
    <cellStyle name="Normal 54 2 2 4 5" xfId="15331" xr:uid="{00000000-0005-0000-0000-0000F82E0000}"/>
    <cellStyle name="Normal 54 2 2 4 6" xfId="17086" xr:uid="{00000000-0005-0000-0000-0000F92E0000}"/>
    <cellStyle name="Normal 54 2 2 4 7" xfId="18990" xr:uid="{00000000-0005-0000-0000-0000FA2E0000}"/>
    <cellStyle name="Normal 54 2 2 4_5h_Finance" xfId="6656" xr:uid="{00000000-0005-0000-0000-0000FB2E0000}"/>
    <cellStyle name="Normal 54 2 2 5" xfId="2119" xr:uid="{00000000-0005-0000-0000-0000FC2E0000}"/>
    <cellStyle name="Normal 54 2 2 5 2" xfId="4023" xr:uid="{00000000-0005-0000-0000-0000FD2E0000}"/>
    <cellStyle name="Normal 54 2 2 5 2 2" xfId="12190" xr:uid="{00000000-0005-0000-0000-0000FE2E0000}"/>
    <cellStyle name="Normal 54 2 2 5 2_5h_Finance" xfId="6659" xr:uid="{00000000-0005-0000-0000-0000FF2E0000}"/>
    <cellStyle name="Normal 54 2 2 5 3" xfId="10286" xr:uid="{00000000-0005-0000-0000-0000002F0000}"/>
    <cellStyle name="Normal 54 2 2 5 4" xfId="14312" xr:uid="{00000000-0005-0000-0000-0000012F0000}"/>
    <cellStyle name="Normal 54 2 2 5 5" xfId="16152" xr:uid="{00000000-0005-0000-0000-0000022F0000}"/>
    <cellStyle name="Normal 54 2 2 5 6" xfId="17902" xr:uid="{00000000-0005-0000-0000-0000032F0000}"/>
    <cellStyle name="Normal 54 2 2 5 7" xfId="19806" xr:uid="{00000000-0005-0000-0000-0000042F0000}"/>
    <cellStyle name="Normal 54 2 2 5_5h_Finance" xfId="6658" xr:uid="{00000000-0005-0000-0000-0000052F0000}"/>
    <cellStyle name="Normal 54 2 2 6" xfId="2391" xr:uid="{00000000-0005-0000-0000-0000062F0000}"/>
    <cellStyle name="Normal 54 2 2 6 2" xfId="10558" xr:uid="{00000000-0005-0000-0000-0000072F0000}"/>
    <cellStyle name="Normal 54 2 2 6_5h_Finance" xfId="6660" xr:uid="{00000000-0005-0000-0000-0000082F0000}"/>
    <cellStyle name="Normal 54 2 2 7" xfId="8654" xr:uid="{00000000-0005-0000-0000-0000092F0000}"/>
    <cellStyle name="Normal 54 2 2 8" xfId="12611" xr:uid="{00000000-0005-0000-0000-00000A2F0000}"/>
    <cellStyle name="Normal 54 2 2 9" xfId="14497" xr:uid="{00000000-0005-0000-0000-00000B2F0000}"/>
    <cellStyle name="Normal 54 2 2_5h_Finance" xfId="6647" xr:uid="{00000000-0005-0000-0000-00000C2F0000}"/>
    <cellStyle name="Normal 54 2 3" xfId="616" xr:uid="{00000000-0005-0000-0000-00000D2F0000}"/>
    <cellStyle name="Normal 54 2 3 2" xfId="1438" xr:uid="{00000000-0005-0000-0000-00000E2F0000}"/>
    <cellStyle name="Normal 54 2 3 2 2" xfId="3343" xr:uid="{00000000-0005-0000-0000-00000F2F0000}"/>
    <cellStyle name="Normal 54 2 3 2 2 2" xfId="11510" xr:uid="{00000000-0005-0000-0000-0000102F0000}"/>
    <cellStyle name="Normal 54 2 3 2 2_5h_Finance" xfId="6663" xr:uid="{00000000-0005-0000-0000-0000112F0000}"/>
    <cellStyle name="Normal 54 2 3 2 3" xfId="9606" xr:uid="{00000000-0005-0000-0000-0000122F0000}"/>
    <cellStyle name="Normal 54 2 3 2 4" xfId="13632" xr:uid="{00000000-0005-0000-0000-0000132F0000}"/>
    <cellStyle name="Normal 54 2 3 2 5" xfId="15471" xr:uid="{00000000-0005-0000-0000-0000142F0000}"/>
    <cellStyle name="Normal 54 2 3 2 6" xfId="17222" xr:uid="{00000000-0005-0000-0000-0000152F0000}"/>
    <cellStyle name="Normal 54 2 3 2 7" xfId="19126" xr:uid="{00000000-0005-0000-0000-0000162F0000}"/>
    <cellStyle name="Normal 54 2 3 2_5h_Finance" xfId="6662" xr:uid="{00000000-0005-0000-0000-0000172F0000}"/>
    <cellStyle name="Normal 54 2 3 3" xfId="2527" xr:uid="{00000000-0005-0000-0000-0000182F0000}"/>
    <cellStyle name="Normal 54 2 3 3 2" xfId="10694" xr:uid="{00000000-0005-0000-0000-0000192F0000}"/>
    <cellStyle name="Normal 54 2 3 3_5h_Finance" xfId="6664" xr:uid="{00000000-0005-0000-0000-00001A2F0000}"/>
    <cellStyle name="Normal 54 2 3 4" xfId="8790" xr:uid="{00000000-0005-0000-0000-00001B2F0000}"/>
    <cellStyle name="Normal 54 2 3 5" xfId="12813" xr:uid="{00000000-0005-0000-0000-00001C2F0000}"/>
    <cellStyle name="Normal 54 2 3 6" xfId="14651" xr:uid="{00000000-0005-0000-0000-00001D2F0000}"/>
    <cellStyle name="Normal 54 2 3 7" xfId="16406" xr:uid="{00000000-0005-0000-0000-00001E2F0000}"/>
    <cellStyle name="Normal 54 2 3 8" xfId="18310" xr:uid="{00000000-0005-0000-0000-00001F2F0000}"/>
    <cellStyle name="Normal 54 2 3_5h_Finance" xfId="6661" xr:uid="{00000000-0005-0000-0000-0000202F0000}"/>
    <cellStyle name="Normal 54 2 4" xfId="888" xr:uid="{00000000-0005-0000-0000-0000212F0000}"/>
    <cellStyle name="Normal 54 2 4 2" xfId="1710" xr:uid="{00000000-0005-0000-0000-0000222F0000}"/>
    <cellStyle name="Normal 54 2 4 2 2" xfId="3615" xr:uid="{00000000-0005-0000-0000-0000232F0000}"/>
    <cellStyle name="Normal 54 2 4 2 2 2" xfId="11782" xr:uid="{00000000-0005-0000-0000-0000242F0000}"/>
    <cellStyle name="Normal 54 2 4 2 2_5h_Finance" xfId="6667" xr:uid="{00000000-0005-0000-0000-0000252F0000}"/>
    <cellStyle name="Normal 54 2 4 2 3" xfId="9878" xr:uid="{00000000-0005-0000-0000-0000262F0000}"/>
    <cellStyle name="Normal 54 2 4 2 4" xfId="13904" xr:uid="{00000000-0005-0000-0000-0000272F0000}"/>
    <cellStyle name="Normal 54 2 4 2 5" xfId="15743" xr:uid="{00000000-0005-0000-0000-0000282F0000}"/>
    <cellStyle name="Normal 54 2 4 2 6" xfId="17494" xr:uid="{00000000-0005-0000-0000-0000292F0000}"/>
    <cellStyle name="Normal 54 2 4 2 7" xfId="19398" xr:uid="{00000000-0005-0000-0000-00002A2F0000}"/>
    <cellStyle name="Normal 54 2 4 2_5h_Finance" xfId="6666" xr:uid="{00000000-0005-0000-0000-00002B2F0000}"/>
    <cellStyle name="Normal 54 2 4 3" xfId="2799" xr:uid="{00000000-0005-0000-0000-00002C2F0000}"/>
    <cellStyle name="Normal 54 2 4 3 2" xfId="10966" xr:uid="{00000000-0005-0000-0000-00002D2F0000}"/>
    <cellStyle name="Normal 54 2 4 3_5h_Finance" xfId="6668" xr:uid="{00000000-0005-0000-0000-00002E2F0000}"/>
    <cellStyle name="Normal 54 2 4 4" xfId="9062" xr:uid="{00000000-0005-0000-0000-00002F2F0000}"/>
    <cellStyle name="Normal 54 2 4 5" xfId="13085" xr:uid="{00000000-0005-0000-0000-0000302F0000}"/>
    <cellStyle name="Normal 54 2 4 6" xfId="14923" xr:uid="{00000000-0005-0000-0000-0000312F0000}"/>
    <cellStyle name="Normal 54 2 4 7" xfId="16678" xr:uid="{00000000-0005-0000-0000-0000322F0000}"/>
    <cellStyle name="Normal 54 2 4 8" xfId="18582" xr:uid="{00000000-0005-0000-0000-0000332F0000}"/>
    <cellStyle name="Normal 54 2 4_5h_Finance" xfId="6665" xr:uid="{00000000-0005-0000-0000-0000342F0000}"/>
    <cellStyle name="Normal 54 2 5" xfId="1160" xr:uid="{00000000-0005-0000-0000-0000352F0000}"/>
    <cellStyle name="Normal 54 2 5 2" xfId="3071" xr:uid="{00000000-0005-0000-0000-0000362F0000}"/>
    <cellStyle name="Normal 54 2 5 2 2" xfId="11238" xr:uid="{00000000-0005-0000-0000-0000372F0000}"/>
    <cellStyle name="Normal 54 2 5 2_5h_Finance" xfId="6670" xr:uid="{00000000-0005-0000-0000-0000382F0000}"/>
    <cellStyle name="Normal 54 2 5 3" xfId="9334" xr:uid="{00000000-0005-0000-0000-0000392F0000}"/>
    <cellStyle name="Normal 54 2 5 4" xfId="13357" xr:uid="{00000000-0005-0000-0000-00003A2F0000}"/>
    <cellStyle name="Normal 54 2 5 5" xfId="15195" xr:uid="{00000000-0005-0000-0000-00003B2F0000}"/>
    <cellStyle name="Normal 54 2 5 6" xfId="16950" xr:uid="{00000000-0005-0000-0000-00003C2F0000}"/>
    <cellStyle name="Normal 54 2 5 7" xfId="18854" xr:uid="{00000000-0005-0000-0000-00003D2F0000}"/>
    <cellStyle name="Normal 54 2 5_5h_Finance" xfId="6669" xr:uid="{00000000-0005-0000-0000-00003E2F0000}"/>
    <cellStyle name="Normal 54 2 6" xfId="1983" xr:uid="{00000000-0005-0000-0000-00003F2F0000}"/>
    <cellStyle name="Normal 54 2 6 2" xfId="3887" xr:uid="{00000000-0005-0000-0000-0000402F0000}"/>
    <cellStyle name="Normal 54 2 6 2 2" xfId="12054" xr:uid="{00000000-0005-0000-0000-0000412F0000}"/>
    <cellStyle name="Normal 54 2 6 2_5h_Finance" xfId="6672" xr:uid="{00000000-0005-0000-0000-0000422F0000}"/>
    <cellStyle name="Normal 54 2 6 3" xfId="10150" xr:uid="{00000000-0005-0000-0000-0000432F0000}"/>
    <cellStyle name="Normal 54 2 6 4" xfId="14176" xr:uid="{00000000-0005-0000-0000-0000442F0000}"/>
    <cellStyle name="Normal 54 2 6 5" xfId="16016" xr:uid="{00000000-0005-0000-0000-0000452F0000}"/>
    <cellStyle name="Normal 54 2 6 6" xfId="17766" xr:uid="{00000000-0005-0000-0000-0000462F0000}"/>
    <cellStyle name="Normal 54 2 6 7" xfId="19670" xr:uid="{00000000-0005-0000-0000-0000472F0000}"/>
    <cellStyle name="Normal 54 2 6_5h_Finance" xfId="6671" xr:uid="{00000000-0005-0000-0000-0000482F0000}"/>
    <cellStyle name="Normal 54 2 7" xfId="267" xr:uid="{00000000-0005-0000-0000-0000492F0000}"/>
    <cellStyle name="Normal 54 2 7 2" xfId="8518" xr:uid="{00000000-0005-0000-0000-00004A2F0000}"/>
    <cellStyle name="Normal 54 2 7_5h_Finance" xfId="6673" xr:uid="{00000000-0005-0000-0000-00004B2F0000}"/>
    <cellStyle name="Normal 54 2 8" xfId="2255" xr:uid="{00000000-0005-0000-0000-00004C2F0000}"/>
    <cellStyle name="Normal 54 2 8 2" xfId="10422" xr:uid="{00000000-0005-0000-0000-00004D2F0000}"/>
    <cellStyle name="Normal 54 2 8_5h_Finance" xfId="6674" xr:uid="{00000000-0005-0000-0000-00004E2F0000}"/>
    <cellStyle name="Normal 54 2 9" xfId="4159" xr:uid="{00000000-0005-0000-0000-00004F2F0000}"/>
    <cellStyle name="Normal 54 2 9 2" xfId="12326" xr:uid="{00000000-0005-0000-0000-0000502F0000}"/>
    <cellStyle name="Normal 54 2 9_5h_Finance" xfId="6675" xr:uid="{00000000-0005-0000-0000-0000512F0000}"/>
    <cellStyle name="Normal 54 2_5h_Finance" xfId="6646" xr:uid="{00000000-0005-0000-0000-0000522F0000}"/>
    <cellStyle name="Normal 54 3" xfId="335" xr:uid="{00000000-0005-0000-0000-0000532F0000}"/>
    <cellStyle name="Normal 54 3 10" xfId="16202" xr:uid="{00000000-0005-0000-0000-0000542F0000}"/>
    <cellStyle name="Normal 54 3 11" xfId="18106" xr:uid="{00000000-0005-0000-0000-0000552F0000}"/>
    <cellStyle name="Normal 54 3 2" xfId="684" xr:uid="{00000000-0005-0000-0000-0000562F0000}"/>
    <cellStyle name="Normal 54 3 2 2" xfId="1506" xr:uid="{00000000-0005-0000-0000-0000572F0000}"/>
    <cellStyle name="Normal 54 3 2 2 2" xfId="3411" xr:uid="{00000000-0005-0000-0000-0000582F0000}"/>
    <cellStyle name="Normal 54 3 2 2 2 2" xfId="11578" xr:uid="{00000000-0005-0000-0000-0000592F0000}"/>
    <cellStyle name="Normal 54 3 2 2 2_5h_Finance" xfId="6679" xr:uid="{00000000-0005-0000-0000-00005A2F0000}"/>
    <cellStyle name="Normal 54 3 2 2 3" xfId="9674" xr:uid="{00000000-0005-0000-0000-00005B2F0000}"/>
    <cellStyle name="Normal 54 3 2 2 4" xfId="13700" xr:uid="{00000000-0005-0000-0000-00005C2F0000}"/>
    <cellStyle name="Normal 54 3 2 2 5" xfId="15539" xr:uid="{00000000-0005-0000-0000-00005D2F0000}"/>
    <cellStyle name="Normal 54 3 2 2 6" xfId="17290" xr:uid="{00000000-0005-0000-0000-00005E2F0000}"/>
    <cellStyle name="Normal 54 3 2 2 7" xfId="19194" xr:uid="{00000000-0005-0000-0000-00005F2F0000}"/>
    <cellStyle name="Normal 54 3 2 2_5h_Finance" xfId="6678" xr:uid="{00000000-0005-0000-0000-0000602F0000}"/>
    <cellStyle name="Normal 54 3 2 3" xfId="2595" xr:uid="{00000000-0005-0000-0000-0000612F0000}"/>
    <cellStyle name="Normal 54 3 2 3 2" xfId="10762" xr:uid="{00000000-0005-0000-0000-0000622F0000}"/>
    <cellStyle name="Normal 54 3 2 3_5h_Finance" xfId="6680" xr:uid="{00000000-0005-0000-0000-0000632F0000}"/>
    <cellStyle name="Normal 54 3 2 4" xfId="8858" xr:uid="{00000000-0005-0000-0000-0000642F0000}"/>
    <cellStyle name="Normal 54 3 2 5" xfId="12881" xr:uid="{00000000-0005-0000-0000-0000652F0000}"/>
    <cellStyle name="Normal 54 3 2 6" xfId="14719" xr:uid="{00000000-0005-0000-0000-0000662F0000}"/>
    <cellStyle name="Normal 54 3 2 7" xfId="16474" xr:uid="{00000000-0005-0000-0000-0000672F0000}"/>
    <cellStyle name="Normal 54 3 2 8" xfId="18378" xr:uid="{00000000-0005-0000-0000-0000682F0000}"/>
    <cellStyle name="Normal 54 3 2_5h_Finance" xfId="6677" xr:uid="{00000000-0005-0000-0000-0000692F0000}"/>
    <cellStyle name="Normal 54 3 3" xfId="956" xr:uid="{00000000-0005-0000-0000-00006A2F0000}"/>
    <cellStyle name="Normal 54 3 3 2" xfId="1778" xr:uid="{00000000-0005-0000-0000-00006B2F0000}"/>
    <cellStyle name="Normal 54 3 3 2 2" xfId="3683" xr:uid="{00000000-0005-0000-0000-00006C2F0000}"/>
    <cellStyle name="Normal 54 3 3 2 2 2" xfId="11850" xr:uid="{00000000-0005-0000-0000-00006D2F0000}"/>
    <cellStyle name="Normal 54 3 3 2 2_5h_Finance" xfId="6683" xr:uid="{00000000-0005-0000-0000-00006E2F0000}"/>
    <cellStyle name="Normal 54 3 3 2 3" xfId="9946" xr:uid="{00000000-0005-0000-0000-00006F2F0000}"/>
    <cellStyle name="Normal 54 3 3 2 4" xfId="13972" xr:uid="{00000000-0005-0000-0000-0000702F0000}"/>
    <cellStyle name="Normal 54 3 3 2 5" xfId="15811" xr:uid="{00000000-0005-0000-0000-0000712F0000}"/>
    <cellStyle name="Normal 54 3 3 2 6" xfId="17562" xr:uid="{00000000-0005-0000-0000-0000722F0000}"/>
    <cellStyle name="Normal 54 3 3 2 7" xfId="19466" xr:uid="{00000000-0005-0000-0000-0000732F0000}"/>
    <cellStyle name="Normal 54 3 3 2_5h_Finance" xfId="6682" xr:uid="{00000000-0005-0000-0000-0000742F0000}"/>
    <cellStyle name="Normal 54 3 3 3" xfId="2867" xr:uid="{00000000-0005-0000-0000-0000752F0000}"/>
    <cellStyle name="Normal 54 3 3 3 2" xfId="11034" xr:uid="{00000000-0005-0000-0000-0000762F0000}"/>
    <cellStyle name="Normal 54 3 3 3_5h_Finance" xfId="6684" xr:uid="{00000000-0005-0000-0000-0000772F0000}"/>
    <cellStyle name="Normal 54 3 3 4" xfId="9130" xr:uid="{00000000-0005-0000-0000-0000782F0000}"/>
    <cellStyle name="Normal 54 3 3 5" xfId="13153" xr:uid="{00000000-0005-0000-0000-0000792F0000}"/>
    <cellStyle name="Normal 54 3 3 6" xfId="14991" xr:uid="{00000000-0005-0000-0000-00007A2F0000}"/>
    <cellStyle name="Normal 54 3 3 7" xfId="16746" xr:uid="{00000000-0005-0000-0000-00007B2F0000}"/>
    <cellStyle name="Normal 54 3 3 8" xfId="18650" xr:uid="{00000000-0005-0000-0000-00007C2F0000}"/>
    <cellStyle name="Normal 54 3 3_5h_Finance" xfId="6681" xr:uid="{00000000-0005-0000-0000-00007D2F0000}"/>
    <cellStyle name="Normal 54 3 4" xfId="1228" xr:uid="{00000000-0005-0000-0000-00007E2F0000}"/>
    <cellStyle name="Normal 54 3 4 2" xfId="3139" xr:uid="{00000000-0005-0000-0000-00007F2F0000}"/>
    <cellStyle name="Normal 54 3 4 2 2" xfId="11306" xr:uid="{00000000-0005-0000-0000-0000802F0000}"/>
    <cellStyle name="Normal 54 3 4 2_5h_Finance" xfId="6686" xr:uid="{00000000-0005-0000-0000-0000812F0000}"/>
    <cellStyle name="Normal 54 3 4 3" xfId="9402" xr:uid="{00000000-0005-0000-0000-0000822F0000}"/>
    <cellStyle name="Normal 54 3 4 4" xfId="13425" xr:uid="{00000000-0005-0000-0000-0000832F0000}"/>
    <cellStyle name="Normal 54 3 4 5" xfId="15263" xr:uid="{00000000-0005-0000-0000-0000842F0000}"/>
    <cellStyle name="Normal 54 3 4 6" xfId="17018" xr:uid="{00000000-0005-0000-0000-0000852F0000}"/>
    <cellStyle name="Normal 54 3 4 7" xfId="18922" xr:uid="{00000000-0005-0000-0000-0000862F0000}"/>
    <cellStyle name="Normal 54 3 4_5h_Finance" xfId="6685" xr:uid="{00000000-0005-0000-0000-0000872F0000}"/>
    <cellStyle name="Normal 54 3 5" xfId="2051" xr:uid="{00000000-0005-0000-0000-0000882F0000}"/>
    <cellStyle name="Normal 54 3 5 2" xfId="3955" xr:uid="{00000000-0005-0000-0000-0000892F0000}"/>
    <cellStyle name="Normal 54 3 5 2 2" xfId="12122" xr:uid="{00000000-0005-0000-0000-00008A2F0000}"/>
    <cellStyle name="Normal 54 3 5 2_5h_Finance" xfId="6688" xr:uid="{00000000-0005-0000-0000-00008B2F0000}"/>
    <cellStyle name="Normal 54 3 5 3" xfId="10218" xr:uid="{00000000-0005-0000-0000-00008C2F0000}"/>
    <cellStyle name="Normal 54 3 5 4" xfId="14244" xr:uid="{00000000-0005-0000-0000-00008D2F0000}"/>
    <cellStyle name="Normal 54 3 5 5" xfId="16084" xr:uid="{00000000-0005-0000-0000-00008E2F0000}"/>
    <cellStyle name="Normal 54 3 5 6" xfId="17834" xr:uid="{00000000-0005-0000-0000-00008F2F0000}"/>
    <cellStyle name="Normal 54 3 5 7" xfId="19738" xr:uid="{00000000-0005-0000-0000-0000902F0000}"/>
    <cellStyle name="Normal 54 3 5_5h_Finance" xfId="6687" xr:uid="{00000000-0005-0000-0000-0000912F0000}"/>
    <cellStyle name="Normal 54 3 6" xfId="2323" xr:uid="{00000000-0005-0000-0000-0000922F0000}"/>
    <cellStyle name="Normal 54 3 6 2" xfId="10490" xr:uid="{00000000-0005-0000-0000-0000932F0000}"/>
    <cellStyle name="Normal 54 3 6_5h_Finance" xfId="6689" xr:uid="{00000000-0005-0000-0000-0000942F0000}"/>
    <cellStyle name="Normal 54 3 7" xfId="8586" xr:uid="{00000000-0005-0000-0000-0000952F0000}"/>
    <cellStyle name="Normal 54 3 8" xfId="12543" xr:uid="{00000000-0005-0000-0000-0000962F0000}"/>
    <cellStyle name="Normal 54 3 9" xfId="14429" xr:uid="{00000000-0005-0000-0000-0000972F0000}"/>
    <cellStyle name="Normal 54 3_5h_Finance" xfId="6676" xr:uid="{00000000-0005-0000-0000-0000982F0000}"/>
    <cellStyle name="Normal 54 4" xfId="548" xr:uid="{00000000-0005-0000-0000-0000992F0000}"/>
    <cellStyle name="Normal 54 4 2" xfId="1370" xr:uid="{00000000-0005-0000-0000-00009A2F0000}"/>
    <cellStyle name="Normal 54 4 2 2" xfId="3275" xr:uid="{00000000-0005-0000-0000-00009B2F0000}"/>
    <cellStyle name="Normal 54 4 2 2 2" xfId="11442" xr:uid="{00000000-0005-0000-0000-00009C2F0000}"/>
    <cellStyle name="Normal 54 4 2 2_5h_Finance" xfId="6692" xr:uid="{00000000-0005-0000-0000-00009D2F0000}"/>
    <cellStyle name="Normal 54 4 2 3" xfId="9538" xr:uid="{00000000-0005-0000-0000-00009E2F0000}"/>
    <cellStyle name="Normal 54 4 2 4" xfId="13564" xr:uid="{00000000-0005-0000-0000-00009F2F0000}"/>
    <cellStyle name="Normal 54 4 2 5" xfId="15403" xr:uid="{00000000-0005-0000-0000-0000A02F0000}"/>
    <cellStyle name="Normal 54 4 2 6" xfId="17154" xr:uid="{00000000-0005-0000-0000-0000A12F0000}"/>
    <cellStyle name="Normal 54 4 2 7" xfId="19058" xr:uid="{00000000-0005-0000-0000-0000A22F0000}"/>
    <cellStyle name="Normal 54 4 2_5h_Finance" xfId="6691" xr:uid="{00000000-0005-0000-0000-0000A32F0000}"/>
    <cellStyle name="Normal 54 4 3" xfId="2459" xr:uid="{00000000-0005-0000-0000-0000A42F0000}"/>
    <cellStyle name="Normal 54 4 3 2" xfId="10626" xr:uid="{00000000-0005-0000-0000-0000A52F0000}"/>
    <cellStyle name="Normal 54 4 3_5h_Finance" xfId="6693" xr:uid="{00000000-0005-0000-0000-0000A62F0000}"/>
    <cellStyle name="Normal 54 4 4" xfId="8722" xr:uid="{00000000-0005-0000-0000-0000A72F0000}"/>
    <cellStyle name="Normal 54 4 5" xfId="12745" xr:uid="{00000000-0005-0000-0000-0000A82F0000}"/>
    <cellStyle name="Normal 54 4 6" xfId="14583" xr:uid="{00000000-0005-0000-0000-0000A92F0000}"/>
    <cellStyle name="Normal 54 4 7" xfId="16338" xr:uid="{00000000-0005-0000-0000-0000AA2F0000}"/>
    <cellStyle name="Normal 54 4 8" xfId="18242" xr:uid="{00000000-0005-0000-0000-0000AB2F0000}"/>
    <cellStyle name="Normal 54 4_5h_Finance" xfId="6690" xr:uid="{00000000-0005-0000-0000-0000AC2F0000}"/>
    <cellStyle name="Normal 54 5" xfId="820" xr:uid="{00000000-0005-0000-0000-0000AD2F0000}"/>
    <cellStyle name="Normal 54 5 2" xfId="1642" xr:uid="{00000000-0005-0000-0000-0000AE2F0000}"/>
    <cellStyle name="Normal 54 5 2 2" xfId="3547" xr:uid="{00000000-0005-0000-0000-0000AF2F0000}"/>
    <cellStyle name="Normal 54 5 2 2 2" xfId="11714" xr:uid="{00000000-0005-0000-0000-0000B02F0000}"/>
    <cellStyle name="Normal 54 5 2 2_5h_Finance" xfId="6696" xr:uid="{00000000-0005-0000-0000-0000B12F0000}"/>
    <cellStyle name="Normal 54 5 2 3" xfId="9810" xr:uid="{00000000-0005-0000-0000-0000B22F0000}"/>
    <cellStyle name="Normal 54 5 2 4" xfId="13836" xr:uid="{00000000-0005-0000-0000-0000B32F0000}"/>
    <cellStyle name="Normal 54 5 2 5" xfId="15675" xr:uid="{00000000-0005-0000-0000-0000B42F0000}"/>
    <cellStyle name="Normal 54 5 2 6" xfId="17426" xr:uid="{00000000-0005-0000-0000-0000B52F0000}"/>
    <cellStyle name="Normal 54 5 2 7" xfId="19330" xr:uid="{00000000-0005-0000-0000-0000B62F0000}"/>
    <cellStyle name="Normal 54 5 2_5h_Finance" xfId="6695" xr:uid="{00000000-0005-0000-0000-0000B72F0000}"/>
    <cellStyle name="Normal 54 5 3" xfId="2731" xr:uid="{00000000-0005-0000-0000-0000B82F0000}"/>
    <cellStyle name="Normal 54 5 3 2" xfId="10898" xr:uid="{00000000-0005-0000-0000-0000B92F0000}"/>
    <cellStyle name="Normal 54 5 3_5h_Finance" xfId="6697" xr:uid="{00000000-0005-0000-0000-0000BA2F0000}"/>
    <cellStyle name="Normal 54 5 4" xfId="8994" xr:uid="{00000000-0005-0000-0000-0000BB2F0000}"/>
    <cellStyle name="Normal 54 5 5" xfId="13017" xr:uid="{00000000-0005-0000-0000-0000BC2F0000}"/>
    <cellStyle name="Normal 54 5 6" xfId="14855" xr:uid="{00000000-0005-0000-0000-0000BD2F0000}"/>
    <cellStyle name="Normal 54 5 7" xfId="16610" xr:uid="{00000000-0005-0000-0000-0000BE2F0000}"/>
    <cellStyle name="Normal 54 5 8" xfId="18514" xr:uid="{00000000-0005-0000-0000-0000BF2F0000}"/>
    <cellStyle name="Normal 54 5_5h_Finance" xfId="6694" xr:uid="{00000000-0005-0000-0000-0000C02F0000}"/>
    <cellStyle name="Normal 54 6" xfId="1092" xr:uid="{00000000-0005-0000-0000-0000C12F0000}"/>
    <cellStyle name="Normal 54 6 2" xfId="3003" xr:uid="{00000000-0005-0000-0000-0000C22F0000}"/>
    <cellStyle name="Normal 54 6 2 2" xfId="11170" xr:uid="{00000000-0005-0000-0000-0000C32F0000}"/>
    <cellStyle name="Normal 54 6 2_5h_Finance" xfId="6699" xr:uid="{00000000-0005-0000-0000-0000C42F0000}"/>
    <cellStyle name="Normal 54 6 3" xfId="9266" xr:uid="{00000000-0005-0000-0000-0000C52F0000}"/>
    <cellStyle name="Normal 54 6 4" xfId="13289" xr:uid="{00000000-0005-0000-0000-0000C62F0000}"/>
    <cellStyle name="Normal 54 6 5" xfId="15127" xr:uid="{00000000-0005-0000-0000-0000C72F0000}"/>
    <cellStyle name="Normal 54 6 6" xfId="16882" xr:uid="{00000000-0005-0000-0000-0000C82F0000}"/>
    <cellStyle name="Normal 54 6 7" xfId="18786" xr:uid="{00000000-0005-0000-0000-0000C92F0000}"/>
    <cellStyle name="Normal 54 6_5h_Finance" xfId="6698" xr:uid="{00000000-0005-0000-0000-0000CA2F0000}"/>
    <cellStyle name="Normal 54 7" xfId="1915" xr:uid="{00000000-0005-0000-0000-0000CB2F0000}"/>
    <cellStyle name="Normal 54 7 2" xfId="3819" xr:uid="{00000000-0005-0000-0000-0000CC2F0000}"/>
    <cellStyle name="Normal 54 7 2 2" xfId="11986" xr:uid="{00000000-0005-0000-0000-0000CD2F0000}"/>
    <cellStyle name="Normal 54 7 2_5h_Finance" xfId="6701" xr:uid="{00000000-0005-0000-0000-0000CE2F0000}"/>
    <cellStyle name="Normal 54 7 3" xfId="10082" xr:uid="{00000000-0005-0000-0000-0000CF2F0000}"/>
    <cellStyle name="Normal 54 7 4" xfId="14108" xr:uid="{00000000-0005-0000-0000-0000D02F0000}"/>
    <cellStyle name="Normal 54 7 5" xfId="15948" xr:uid="{00000000-0005-0000-0000-0000D12F0000}"/>
    <cellStyle name="Normal 54 7 6" xfId="17698" xr:uid="{00000000-0005-0000-0000-0000D22F0000}"/>
    <cellStyle name="Normal 54 7 7" xfId="19602" xr:uid="{00000000-0005-0000-0000-0000D32F0000}"/>
    <cellStyle name="Normal 54 7_5h_Finance" xfId="6700" xr:uid="{00000000-0005-0000-0000-0000D42F0000}"/>
    <cellStyle name="Normal 54 8" xfId="199" xr:uid="{00000000-0005-0000-0000-0000D52F0000}"/>
    <cellStyle name="Normal 54 8 2" xfId="8450" xr:uid="{00000000-0005-0000-0000-0000D62F0000}"/>
    <cellStyle name="Normal 54 8_5h_Finance" xfId="6702" xr:uid="{00000000-0005-0000-0000-0000D72F0000}"/>
    <cellStyle name="Normal 54 9" xfId="2187" xr:uid="{00000000-0005-0000-0000-0000D82F0000}"/>
    <cellStyle name="Normal 54 9 2" xfId="10354" xr:uid="{00000000-0005-0000-0000-0000D92F0000}"/>
    <cellStyle name="Normal 54 9_5h_Finance" xfId="6703" xr:uid="{00000000-0005-0000-0000-0000DA2F0000}"/>
    <cellStyle name="Normal 54_5h_Finance" xfId="6644" xr:uid="{00000000-0005-0000-0000-0000DB2F0000}"/>
    <cellStyle name="Normal 55" xfId="61" xr:uid="{00000000-0005-0000-0000-0000DC2F0000}"/>
    <cellStyle name="Normal 55 10" xfId="4092" xr:uid="{00000000-0005-0000-0000-0000DD2F0000}"/>
    <cellStyle name="Normal 55 10 2" xfId="12259" xr:uid="{00000000-0005-0000-0000-0000DE2F0000}"/>
    <cellStyle name="Normal 55 10_5h_Finance" xfId="6705" xr:uid="{00000000-0005-0000-0000-0000DF2F0000}"/>
    <cellStyle name="Normal 55 11" xfId="8315" xr:uid="{00000000-0005-0000-0000-0000E02F0000}"/>
    <cellStyle name="Normal 55 12" xfId="12407" xr:uid="{00000000-0005-0000-0000-0000E12F0000}"/>
    <cellStyle name="Normal 55 13" xfId="12675" xr:uid="{00000000-0005-0000-0000-0000E22F0000}"/>
    <cellStyle name="Normal 55 14" xfId="14352" xr:uid="{00000000-0005-0000-0000-0000E32F0000}"/>
    <cellStyle name="Normal 55 15" xfId="17971" xr:uid="{00000000-0005-0000-0000-0000E42F0000}"/>
    <cellStyle name="Normal 55 2" xfId="130" xr:uid="{00000000-0005-0000-0000-0000E52F0000}"/>
    <cellStyle name="Normal 55 2 10" xfId="8383" xr:uid="{00000000-0005-0000-0000-0000E62F0000}"/>
    <cellStyle name="Normal 55 2 11" xfId="12475" xr:uid="{00000000-0005-0000-0000-0000E72F0000}"/>
    <cellStyle name="Normal 55 2 12" xfId="18039" xr:uid="{00000000-0005-0000-0000-0000E82F0000}"/>
    <cellStyle name="Normal 55 2 2" xfId="404" xr:uid="{00000000-0005-0000-0000-0000E92F0000}"/>
    <cellStyle name="Normal 55 2 2 10" xfId="16271" xr:uid="{00000000-0005-0000-0000-0000EA2F0000}"/>
    <cellStyle name="Normal 55 2 2 11" xfId="18175" xr:uid="{00000000-0005-0000-0000-0000EB2F0000}"/>
    <cellStyle name="Normal 55 2 2 2" xfId="753" xr:uid="{00000000-0005-0000-0000-0000EC2F0000}"/>
    <cellStyle name="Normal 55 2 2 2 2" xfId="1575" xr:uid="{00000000-0005-0000-0000-0000ED2F0000}"/>
    <cellStyle name="Normal 55 2 2 2 2 2" xfId="3480" xr:uid="{00000000-0005-0000-0000-0000EE2F0000}"/>
    <cellStyle name="Normal 55 2 2 2 2 2 2" xfId="11647" xr:uid="{00000000-0005-0000-0000-0000EF2F0000}"/>
    <cellStyle name="Normal 55 2 2 2 2 2_5h_Finance" xfId="6710" xr:uid="{00000000-0005-0000-0000-0000F02F0000}"/>
    <cellStyle name="Normal 55 2 2 2 2 3" xfId="9743" xr:uid="{00000000-0005-0000-0000-0000F12F0000}"/>
    <cellStyle name="Normal 55 2 2 2 2 4" xfId="13769" xr:uid="{00000000-0005-0000-0000-0000F22F0000}"/>
    <cellStyle name="Normal 55 2 2 2 2 5" xfId="15608" xr:uid="{00000000-0005-0000-0000-0000F32F0000}"/>
    <cellStyle name="Normal 55 2 2 2 2 6" xfId="17359" xr:uid="{00000000-0005-0000-0000-0000F42F0000}"/>
    <cellStyle name="Normal 55 2 2 2 2 7" xfId="19263" xr:uid="{00000000-0005-0000-0000-0000F52F0000}"/>
    <cellStyle name="Normal 55 2 2 2 2_5h_Finance" xfId="6709" xr:uid="{00000000-0005-0000-0000-0000F62F0000}"/>
    <cellStyle name="Normal 55 2 2 2 3" xfId="2664" xr:uid="{00000000-0005-0000-0000-0000F72F0000}"/>
    <cellStyle name="Normal 55 2 2 2 3 2" xfId="10831" xr:uid="{00000000-0005-0000-0000-0000F82F0000}"/>
    <cellStyle name="Normal 55 2 2 2 3_5h_Finance" xfId="6711" xr:uid="{00000000-0005-0000-0000-0000F92F0000}"/>
    <cellStyle name="Normal 55 2 2 2 4" xfId="8927" xr:uid="{00000000-0005-0000-0000-0000FA2F0000}"/>
    <cellStyle name="Normal 55 2 2 2 5" xfId="12950" xr:uid="{00000000-0005-0000-0000-0000FB2F0000}"/>
    <cellStyle name="Normal 55 2 2 2 6" xfId="14788" xr:uid="{00000000-0005-0000-0000-0000FC2F0000}"/>
    <cellStyle name="Normal 55 2 2 2 7" xfId="16543" xr:uid="{00000000-0005-0000-0000-0000FD2F0000}"/>
    <cellStyle name="Normal 55 2 2 2 8" xfId="18447" xr:uid="{00000000-0005-0000-0000-0000FE2F0000}"/>
    <cellStyle name="Normal 55 2 2 2_5h_Finance" xfId="6708" xr:uid="{00000000-0005-0000-0000-0000FF2F0000}"/>
    <cellStyle name="Normal 55 2 2 3" xfId="1025" xr:uid="{00000000-0005-0000-0000-000000300000}"/>
    <cellStyle name="Normal 55 2 2 3 2" xfId="1847" xr:uid="{00000000-0005-0000-0000-000001300000}"/>
    <cellStyle name="Normal 55 2 2 3 2 2" xfId="3752" xr:uid="{00000000-0005-0000-0000-000002300000}"/>
    <cellStyle name="Normal 55 2 2 3 2 2 2" xfId="11919" xr:uid="{00000000-0005-0000-0000-000003300000}"/>
    <cellStyle name="Normal 55 2 2 3 2 2_5h_Finance" xfId="6714" xr:uid="{00000000-0005-0000-0000-000004300000}"/>
    <cellStyle name="Normal 55 2 2 3 2 3" xfId="10015" xr:uid="{00000000-0005-0000-0000-000005300000}"/>
    <cellStyle name="Normal 55 2 2 3 2 4" xfId="14041" xr:uid="{00000000-0005-0000-0000-000006300000}"/>
    <cellStyle name="Normal 55 2 2 3 2 5" xfId="15880" xr:uid="{00000000-0005-0000-0000-000007300000}"/>
    <cellStyle name="Normal 55 2 2 3 2 6" xfId="17631" xr:uid="{00000000-0005-0000-0000-000008300000}"/>
    <cellStyle name="Normal 55 2 2 3 2 7" xfId="19535" xr:uid="{00000000-0005-0000-0000-000009300000}"/>
    <cellStyle name="Normal 55 2 2 3 2_5h_Finance" xfId="6713" xr:uid="{00000000-0005-0000-0000-00000A300000}"/>
    <cellStyle name="Normal 55 2 2 3 3" xfId="2936" xr:uid="{00000000-0005-0000-0000-00000B300000}"/>
    <cellStyle name="Normal 55 2 2 3 3 2" xfId="11103" xr:uid="{00000000-0005-0000-0000-00000C300000}"/>
    <cellStyle name="Normal 55 2 2 3 3_5h_Finance" xfId="6715" xr:uid="{00000000-0005-0000-0000-00000D300000}"/>
    <cellStyle name="Normal 55 2 2 3 4" xfId="9199" xr:uid="{00000000-0005-0000-0000-00000E300000}"/>
    <cellStyle name="Normal 55 2 2 3 5" xfId="13222" xr:uid="{00000000-0005-0000-0000-00000F300000}"/>
    <cellStyle name="Normal 55 2 2 3 6" xfId="15060" xr:uid="{00000000-0005-0000-0000-000010300000}"/>
    <cellStyle name="Normal 55 2 2 3 7" xfId="16815" xr:uid="{00000000-0005-0000-0000-000011300000}"/>
    <cellStyle name="Normal 55 2 2 3 8" xfId="18719" xr:uid="{00000000-0005-0000-0000-000012300000}"/>
    <cellStyle name="Normal 55 2 2 3_5h_Finance" xfId="6712" xr:uid="{00000000-0005-0000-0000-000013300000}"/>
    <cellStyle name="Normal 55 2 2 4" xfId="1297" xr:uid="{00000000-0005-0000-0000-000014300000}"/>
    <cellStyle name="Normal 55 2 2 4 2" xfId="3208" xr:uid="{00000000-0005-0000-0000-000015300000}"/>
    <cellStyle name="Normal 55 2 2 4 2 2" xfId="11375" xr:uid="{00000000-0005-0000-0000-000016300000}"/>
    <cellStyle name="Normal 55 2 2 4 2_5h_Finance" xfId="6717" xr:uid="{00000000-0005-0000-0000-000017300000}"/>
    <cellStyle name="Normal 55 2 2 4 3" xfId="9471" xr:uid="{00000000-0005-0000-0000-000018300000}"/>
    <cellStyle name="Normal 55 2 2 4 4" xfId="13494" xr:uid="{00000000-0005-0000-0000-000019300000}"/>
    <cellStyle name="Normal 55 2 2 4 5" xfId="15332" xr:uid="{00000000-0005-0000-0000-00001A300000}"/>
    <cellStyle name="Normal 55 2 2 4 6" xfId="17087" xr:uid="{00000000-0005-0000-0000-00001B300000}"/>
    <cellStyle name="Normal 55 2 2 4 7" xfId="18991" xr:uid="{00000000-0005-0000-0000-00001C300000}"/>
    <cellStyle name="Normal 55 2 2 4_5h_Finance" xfId="6716" xr:uid="{00000000-0005-0000-0000-00001D300000}"/>
    <cellStyle name="Normal 55 2 2 5" xfId="2120" xr:uid="{00000000-0005-0000-0000-00001E300000}"/>
    <cellStyle name="Normal 55 2 2 5 2" xfId="4024" xr:uid="{00000000-0005-0000-0000-00001F300000}"/>
    <cellStyle name="Normal 55 2 2 5 2 2" xfId="12191" xr:uid="{00000000-0005-0000-0000-000020300000}"/>
    <cellStyle name="Normal 55 2 2 5 2_5h_Finance" xfId="6719" xr:uid="{00000000-0005-0000-0000-000021300000}"/>
    <cellStyle name="Normal 55 2 2 5 3" xfId="10287" xr:uid="{00000000-0005-0000-0000-000022300000}"/>
    <cellStyle name="Normal 55 2 2 5 4" xfId="14313" xr:uid="{00000000-0005-0000-0000-000023300000}"/>
    <cellStyle name="Normal 55 2 2 5 5" xfId="16153" xr:uid="{00000000-0005-0000-0000-000024300000}"/>
    <cellStyle name="Normal 55 2 2 5 6" xfId="17903" xr:uid="{00000000-0005-0000-0000-000025300000}"/>
    <cellStyle name="Normal 55 2 2 5 7" xfId="19807" xr:uid="{00000000-0005-0000-0000-000026300000}"/>
    <cellStyle name="Normal 55 2 2 5_5h_Finance" xfId="6718" xr:uid="{00000000-0005-0000-0000-000027300000}"/>
    <cellStyle name="Normal 55 2 2 6" xfId="2392" xr:uid="{00000000-0005-0000-0000-000028300000}"/>
    <cellStyle name="Normal 55 2 2 6 2" xfId="10559" xr:uid="{00000000-0005-0000-0000-000029300000}"/>
    <cellStyle name="Normal 55 2 2 6_5h_Finance" xfId="6720" xr:uid="{00000000-0005-0000-0000-00002A300000}"/>
    <cellStyle name="Normal 55 2 2 7" xfId="8655" xr:uid="{00000000-0005-0000-0000-00002B300000}"/>
    <cellStyle name="Normal 55 2 2 8" xfId="12612" xr:uid="{00000000-0005-0000-0000-00002C300000}"/>
    <cellStyle name="Normal 55 2 2 9" xfId="14498" xr:uid="{00000000-0005-0000-0000-00002D300000}"/>
    <cellStyle name="Normal 55 2 2_5h_Finance" xfId="6707" xr:uid="{00000000-0005-0000-0000-00002E300000}"/>
    <cellStyle name="Normal 55 2 3" xfId="617" xr:uid="{00000000-0005-0000-0000-00002F300000}"/>
    <cellStyle name="Normal 55 2 3 2" xfId="1439" xr:uid="{00000000-0005-0000-0000-000030300000}"/>
    <cellStyle name="Normal 55 2 3 2 2" xfId="3344" xr:uid="{00000000-0005-0000-0000-000031300000}"/>
    <cellStyle name="Normal 55 2 3 2 2 2" xfId="11511" xr:uid="{00000000-0005-0000-0000-000032300000}"/>
    <cellStyle name="Normal 55 2 3 2 2_5h_Finance" xfId="6723" xr:uid="{00000000-0005-0000-0000-000033300000}"/>
    <cellStyle name="Normal 55 2 3 2 3" xfId="9607" xr:uid="{00000000-0005-0000-0000-000034300000}"/>
    <cellStyle name="Normal 55 2 3 2 4" xfId="13633" xr:uid="{00000000-0005-0000-0000-000035300000}"/>
    <cellStyle name="Normal 55 2 3 2 5" xfId="15472" xr:uid="{00000000-0005-0000-0000-000036300000}"/>
    <cellStyle name="Normal 55 2 3 2 6" xfId="17223" xr:uid="{00000000-0005-0000-0000-000037300000}"/>
    <cellStyle name="Normal 55 2 3 2 7" xfId="19127" xr:uid="{00000000-0005-0000-0000-000038300000}"/>
    <cellStyle name="Normal 55 2 3 2_5h_Finance" xfId="6722" xr:uid="{00000000-0005-0000-0000-000039300000}"/>
    <cellStyle name="Normal 55 2 3 3" xfId="2528" xr:uid="{00000000-0005-0000-0000-00003A300000}"/>
    <cellStyle name="Normal 55 2 3 3 2" xfId="10695" xr:uid="{00000000-0005-0000-0000-00003B300000}"/>
    <cellStyle name="Normal 55 2 3 3_5h_Finance" xfId="6724" xr:uid="{00000000-0005-0000-0000-00003C300000}"/>
    <cellStyle name="Normal 55 2 3 4" xfId="8791" xr:uid="{00000000-0005-0000-0000-00003D300000}"/>
    <cellStyle name="Normal 55 2 3 5" xfId="12814" xr:uid="{00000000-0005-0000-0000-00003E300000}"/>
    <cellStyle name="Normal 55 2 3 6" xfId="14652" xr:uid="{00000000-0005-0000-0000-00003F300000}"/>
    <cellStyle name="Normal 55 2 3 7" xfId="16407" xr:uid="{00000000-0005-0000-0000-000040300000}"/>
    <cellStyle name="Normal 55 2 3 8" xfId="18311" xr:uid="{00000000-0005-0000-0000-000041300000}"/>
    <cellStyle name="Normal 55 2 3_5h_Finance" xfId="6721" xr:uid="{00000000-0005-0000-0000-000042300000}"/>
    <cellStyle name="Normal 55 2 4" xfId="889" xr:uid="{00000000-0005-0000-0000-000043300000}"/>
    <cellStyle name="Normal 55 2 4 2" xfId="1711" xr:uid="{00000000-0005-0000-0000-000044300000}"/>
    <cellStyle name="Normal 55 2 4 2 2" xfId="3616" xr:uid="{00000000-0005-0000-0000-000045300000}"/>
    <cellStyle name="Normal 55 2 4 2 2 2" xfId="11783" xr:uid="{00000000-0005-0000-0000-000046300000}"/>
    <cellStyle name="Normal 55 2 4 2 2_5h_Finance" xfId="6727" xr:uid="{00000000-0005-0000-0000-000047300000}"/>
    <cellStyle name="Normal 55 2 4 2 3" xfId="9879" xr:uid="{00000000-0005-0000-0000-000048300000}"/>
    <cellStyle name="Normal 55 2 4 2 4" xfId="13905" xr:uid="{00000000-0005-0000-0000-000049300000}"/>
    <cellStyle name="Normal 55 2 4 2 5" xfId="15744" xr:uid="{00000000-0005-0000-0000-00004A300000}"/>
    <cellStyle name="Normal 55 2 4 2 6" xfId="17495" xr:uid="{00000000-0005-0000-0000-00004B300000}"/>
    <cellStyle name="Normal 55 2 4 2 7" xfId="19399" xr:uid="{00000000-0005-0000-0000-00004C300000}"/>
    <cellStyle name="Normal 55 2 4 2_5h_Finance" xfId="6726" xr:uid="{00000000-0005-0000-0000-00004D300000}"/>
    <cellStyle name="Normal 55 2 4 3" xfId="2800" xr:uid="{00000000-0005-0000-0000-00004E300000}"/>
    <cellStyle name="Normal 55 2 4 3 2" xfId="10967" xr:uid="{00000000-0005-0000-0000-00004F300000}"/>
    <cellStyle name="Normal 55 2 4 3_5h_Finance" xfId="6728" xr:uid="{00000000-0005-0000-0000-000050300000}"/>
    <cellStyle name="Normal 55 2 4 4" xfId="9063" xr:uid="{00000000-0005-0000-0000-000051300000}"/>
    <cellStyle name="Normal 55 2 4 5" xfId="13086" xr:uid="{00000000-0005-0000-0000-000052300000}"/>
    <cellStyle name="Normal 55 2 4 6" xfId="14924" xr:uid="{00000000-0005-0000-0000-000053300000}"/>
    <cellStyle name="Normal 55 2 4 7" xfId="16679" xr:uid="{00000000-0005-0000-0000-000054300000}"/>
    <cellStyle name="Normal 55 2 4 8" xfId="18583" xr:uid="{00000000-0005-0000-0000-000055300000}"/>
    <cellStyle name="Normal 55 2 4_5h_Finance" xfId="6725" xr:uid="{00000000-0005-0000-0000-000056300000}"/>
    <cellStyle name="Normal 55 2 5" xfId="1161" xr:uid="{00000000-0005-0000-0000-000057300000}"/>
    <cellStyle name="Normal 55 2 5 2" xfId="3072" xr:uid="{00000000-0005-0000-0000-000058300000}"/>
    <cellStyle name="Normal 55 2 5 2 2" xfId="11239" xr:uid="{00000000-0005-0000-0000-000059300000}"/>
    <cellStyle name="Normal 55 2 5 2_5h_Finance" xfId="6730" xr:uid="{00000000-0005-0000-0000-00005A300000}"/>
    <cellStyle name="Normal 55 2 5 3" xfId="9335" xr:uid="{00000000-0005-0000-0000-00005B300000}"/>
    <cellStyle name="Normal 55 2 5 4" xfId="13358" xr:uid="{00000000-0005-0000-0000-00005C300000}"/>
    <cellStyle name="Normal 55 2 5 5" xfId="15196" xr:uid="{00000000-0005-0000-0000-00005D300000}"/>
    <cellStyle name="Normal 55 2 5 6" xfId="16951" xr:uid="{00000000-0005-0000-0000-00005E300000}"/>
    <cellStyle name="Normal 55 2 5 7" xfId="18855" xr:uid="{00000000-0005-0000-0000-00005F300000}"/>
    <cellStyle name="Normal 55 2 5_5h_Finance" xfId="6729" xr:uid="{00000000-0005-0000-0000-000060300000}"/>
    <cellStyle name="Normal 55 2 6" xfId="1984" xr:uid="{00000000-0005-0000-0000-000061300000}"/>
    <cellStyle name="Normal 55 2 6 2" xfId="3888" xr:uid="{00000000-0005-0000-0000-000062300000}"/>
    <cellStyle name="Normal 55 2 6 2 2" xfId="12055" xr:uid="{00000000-0005-0000-0000-000063300000}"/>
    <cellStyle name="Normal 55 2 6 2_5h_Finance" xfId="6732" xr:uid="{00000000-0005-0000-0000-000064300000}"/>
    <cellStyle name="Normal 55 2 6 3" xfId="10151" xr:uid="{00000000-0005-0000-0000-000065300000}"/>
    <cellStyle name="Normal 55 2 6 4" xfId="14177" xr:uid="{00000000-0005-0000-0000-000066300000}"/>
    <cellStyle name="Normal 55 2 6 5" xfId="16017" xr:uid="{00000000-0005-0000-0000-000067300000}"/>
    <cellStyle name="Normal 55 2 6 6" xfId="17767" xr:uid="{00000000-0005-0000-0000-000068300000}"/>
    <cellStyle name="Normal 55 2 6 7" xfId="19671" xr:uid="{00000000-0005-0000-0000-000069300000}"/>
    <cellStyle name="Normal 55 2 6_5h_Finance" xfId="6731" xr:uid="{00000000-0005-0000-0000-00006A300000}"/>
    <cellStyle name="Normal 55 2 7" xfId="268" xr:uid="{00000000-0005-0000-0000-00006B300000}"/>
    <cellStyle name="Normal 55 2 7 2" xfId="8519" xr:uid="{00000000-0005-0000-0000-00006C300000}"/>
    <cellStyle name="Normal 55 2 7_5h_Finance" xfId="6733" xr:uid="{00000000-0005-0000-0000-00006D300000}"/>
    <cellStyle name="Normal 55 2 8" xfId="2256" xr:uid="{00000000-0005-0000-0000-00006E300000}"/>
    <cellStyle name="Normal 55 2 8 2" xfId="10423" xr:uid="{00000000-0005-0000-0000-00006F300000}"/>
    <cellStyle name="Normal 55 2 8_5h_Finance" xfId="6734" xr:uid="{00000000-0005-0000-0000-000070300000}"/>
    <cellStyle name="Normal 55 2 9" xfId="4160" xr:uid="{00000000-0005-0000-0000-000071300000}"/>
    <cellStyle name="Normal 55 2 9 2" xfId="12327" xr:uid="{00000000-0005-0000-0000-000072300000}"/>
    <cellStyle name="Normal 55 2 9_5h_Finance" xfId="6735" xr:uid="{00000000-0005-0000-0000-000073300000}"/>
    <cellStyle name="Normal 55 2_5h_Finance" xfId="6706" xr:uid="{00000000-0005-0000-0000-000074300000}"/>
    <cellStyle name="Normal 55 3" xfId="336" xr:uid="{00000000-0005-0000-0000-000075300000}"/>
    <cellStyle name="Normal 55 3 10" xfId="16203" xr:uid="{00000000-0005-0000-0000-000076300000}"/>
    <cellStyle name="Normal 55 3 11" xfId="18107" xr:uid="{00000000-0005-0000-0000-000077300000}"/>
    <cellStyle name="Normal 55 3 2" xfId="685" xr:uid="{00000000-0005-0000-0000-000078300000}"/>
    <cellStyle name="Normal 55 3 2 2" xfId="1507" xr:uid="{00000000-0005-0000-0000-000079300000}"/>
    <cellStyle name="Normal 55 3 2 2 2" xfId="3412" xr:uid="{00000000-0005-0000-0000-00007A300000}"/>
    <cellStyle name="Normal 55 3 2 2 2 2" xfId="11579" xr:uid="{00000000-0005-0000-0000-00007B300000}"/>
    <cellStyle name="Normal 55 3 2 2 2_5h_Finance" xfId="6739" xr:uid="{00000000-0005-0000-0000-00007C300000}"/>
    <cellStyle name="Normal 55 3 2 2 3" xfId="9675" xr:uid="{00000000-0005-0000-0000-00007D300000}"/>
    <cellStyle name="Normal 55 3 2 2 4" xfId="13701" xr:uid="{00000000-0005-0000-0000-00007E300000}"/>
    <cellStyle name="Normal 55 3 2 2 5" xfId="15540" xr:uid="{00000000-0005-0000-0000-00007F300000}"/>
    <cellStyle name="Normal 55 3 2 2 6" xfId="17291" xr:uid="{00000000-0005-0000-0000-000080300000}"/>
    <cellStyle name="Normal 55 3 2 2 7" xfId="19195" xr:uid="{00000000-0005-0000-0000-000081300000}"/>
    <cellStyle name="Normal 55 3 2 2_5h_Finance" xfId="6738" xr:uid="{00000000-0005-0000-0000-000082300000}"/>
    <cellStyle name="Normal 55 3 2 3" xfId="2596" xr:uid="{00000000-0005-0000-0000-000083300000}"/>
    <cellStyle name="Normal 55 3 2 3 2" xfId="10763" xr:uid="{00000000-0005-0000-0000-000084300000}"/>
    <cellStyle name="Normal 55 3 2 3_5h_Finance" xfId="6740" xr:uid="{00000000-0005-0000-0000-000085300000}"/>
    <cellStyle name="Normal 55 3 2 4" xfId="8859" xr:uid="{00000000-0005-0000-0000-000086300000}"/>
    <cellStyle name="Normal 55 3 2 5" xfId="12882" xr:uid="{00000000-0005-0000-0000-000087300000}"/>
    <cellStyle name="Normal 55 3 2 6" xfId="14720" xr:uid="{00000000-0005-0000-0000-000088300000}"/>
    <cellStyle name="Normal 55 3 2 7" xfId="16475" xr:uid="{00000000-0005-0000-0000-000089300000}"/>
    <cellStyle name="Normal 55 3 2 8" xfId="18379" xr:uid="{00000000-0005-0000-0000-00008A300000}"/>
    <cellStyle name="Normal 55 3 2_5h_Finance" xfId="6737" xr:uid="{00000000-0005-0000-0000-00008B300000}"/>
    <cellStyle name="Normal 55 3 3" xfId="957" xr:uid="{00000000-0005-0000-0000-00008C300000}"/>
    <cellStyle name="Normal 55 3 3 2" xfId="1779" xr:uid="{00000000-0005-0000-0000-00008D300000}"/>
    <cellStyle name="Normal 55 3 3 2 2" xfId="3684" xr:uid="{00000000-0005-0000-0000-00008E300000}"/>
    <cellStyle name="Normal 55 3 3 2 2 2" xfId="11851" xr:uid="{00000000-0005-0000-0000-00008F300000}"/>
    <cellStyle name="Normal 55 3 3 2 2_5h_Finance" xfId="6743" xr:uid="{00000000-0005-0000-0000-000090300000}"/>
    <cellStyle name="Normal 55 3 3 2 3" xfId="9947" xr:uid="{00000000-0005-0000-0000-000091300000}"/>
    <cellStyle name="Normal 55 3 3 2 4" xfId="13973" xr:uid="{00000000-0005-0000-0000-000092300000}"/>
    <cellStyle name="Normal 55 3 3 2 5" xfId="15812" xr:uid="{00000000-0005-0000-0000-000093300000}"/>
    <cellStyle name="Normal 55 3 3 2 6" xfId="17563" xr:uid="{00000000-0005-0000-0000-000094300000}"/>
    <cellStyle name="Normal 55 3 3 2 7" xfId="19467" xr:uid="{00000000-0005-0000-0000-000095300000}"/>
    <cellStyle name="Normal 55 3 3 2_5h_Finance" xfId="6742" xr:uid="{00000000-0005-0000-0000-000096300000}"/>
    <cellStyle name="Normal 55 3 3 3" xfId="2868" xr:uid="{00000000-0005-0000-0000-000097300000}"/>
    <cellStyle name="Normal 55 3 3 3 2" xfId="11035" xr:uid="{00000000-0005-0000-0000-000098300000}"/>
    <cellStyle name="Normal 55 3 3 3_5h_Finance" xfId="6744" xr:uid="{00000000-0005-0000-0000-000099300000}"/>
    <cellStyle name="Normal 55 3 3 4" xfId="9131" xr:uid="{00000000-0005-0000-0000-00009A300000}"/>
    <cellStyle name="Normal 55 3 3 5" xfId="13154" xr:uid="{00000000-0005-0000-0000-00009B300000}"/>
    <cellStyle name="Normal 55 3 3 6" xfId="14992" xr:uid="{00000000-0005-0000-0000-00009C300000}"/>
    <cellStyle name="Normal 55 3 3 7" xfId="16747" xr:uid="{00000000-0005-0000-0000-00009D300000}"/>
    <cellStyle name="Normal 55 3 3 8" xfId="18651" xr:uid="{00000000-0005-0000-0000-00009E300000}"/>
    <cellStyle name="Normal 55 3 3_5h_Finance" xfId="6741" xr:uid="{00000000-0005-0000-0000-00009F300000}"/>
    <cellStyle name="Normal 55 3 4" xfId="1229" xr:uid="{00000000-0005-0000-0000-0000A0300000}"/>
    <cellStyle name="Normal 55 3 4 2" xfId="3140" xr:uid="{00000000-0005-0000-0000-0000A1300000}"/>
    <cellStyle name="Normal 55 3 4 2 2" xfId="11307" xr:uid="{00000000-0005-0000-0000-0000A2300000}"/>
    <cellStyle name="Normal 55 3 4 2_5h_Finance" xfId="6746" xr:uid="{00000000-0005-0000-0000-0000A3300000}"/>
    <cellStyle name="Normal 55 3 4 3" xfId="9403" xr:uid="{00000000-0005-0000-0000-0000A4300000}"/>
    <cellStyle name="Normal 55 3 4 4" xfId="13426" xr:uid="{00000000-0005-0000-0000-0000A5300000}"/>
    <cellStyle name="Normal 55 3 4 5" xfId="15264" xr:uid="{00000000-0005-0000-0000-0000A6300000}"/>
    <cellStyle name="Normal 55 3 4 6" xfId="17019" xr:uid="{00000000-0005-0000-0000-0000A7300000}"/>
    <cellStyle name="Normal 55 3 4 7" xfId="18923" xr:uid="{00000000-0005-0000-0000-0000A8300000}"/>
    <cellStyle name="Normal 55 3 4_5h_Finance" xfId="6745" xr:uid="{00000000-0005-0000-0000-0000A9300000}"/>
    <cellStyle name="Normal 55 3 5" xfId="2052" xr:uid="{00000000-0005-0000-0000-0000AA300000}"/>
    <cellStyle name="Normal 55 3 5 2" xfId="3956" xr:uid="{00000000-0005-0000-0000-0000AB300000}"/>
    <cellStyle name="Normal 55 3 5 2 2" xfId="12123" xr:uid="{00000000-0005-0000-0000-0000AC300000}"/>
    <cellStyle name="Normal 55 3 5 2_5h_Finance" xfId="6748" xr:uid="{00000000-0005-0000-0000-0000AD300000}"/>
    <cellStyle name="Normal 55 3 5 3" xfId="10219" xr:uid="{00000000-0005-0000-0000-0000AE300000}"/>
    <cellStyle name="Normal 55 3 5 4" xfId="14245" xr:uid="{00000000-0005-0000-0000-0000AF300000}"/>
    <cellStyle name="Normal 55 3 5 5" xfId="16085" xr:uid="{00000000-0005-0000-0000-0000B0300000}"/>
    <cellStyle name="Normal 55 3 5 6" xfId="17835" xr:uid="{00000000-0005-0000-0000-0000B1300000}"/>
    <cellStyle name="Normal 55 3 5 7" xfId="19739" xr:uid="{00000000-0005-0000-0000-0000B2300000}"/>
    <cellStyle name="Normal 55 3 5_5h_Finance" xfId="6747" xr:uid="{00000000-0005-0000-0000-0000B3300000}"/>
    <cellStyle name="Normal 55 3 6" xfId="2324" xr:uid="{00000000-0005-0000-0000-0000B4300000}"/>
    <cellStyle name="Normal 55 3 6 2" xfId="10491" xr:uid="{00000000-0005-0000-0000-0000B5300000}"/>
    <cellStyle name="Normal 55 3 6_5h_Finance" xfId="6749" xr:uid="{00000000-0005-0000-0000-0000B6300000}"/>
    <cellStyle name="Normal 55 3 7" xfId="8587" xr:uid="{00000000-0005-0000-0000-0000B7300000}"/>
    <cellStyle name="Normal 55 3 8" xfId="12544" xr:uid="{00000000-0005-0000-0000-0000B8300000}"/>
    <cellStyle name="Normal 55 3 9" xfId="14430" xr:uid="{00000000-0005-0000-0000-0000B9300000}"/>
    <cellStyle name="Normal 55 3_5h_Finance" xfId="6736" xr:uid="{00000000-0005-0000-0000-0000BA300000}"/>
    <cellStyle name="Normal 55 4" xfId="549" xr:uid="{00000000-0005-0000-0000-0000BB300000}"/>
    <cellStyle name="Normal 55 4 2" xfId="1371" xr:uid="{00000000-0005-0000-0000-0000BC300000}"/>
    <cellStyle name="Normal 55 4 2 2" xfId="3276" xr:uid="{00000000-0005-0000-0000-0000BD300000}"/>
    <cellStyle name="Normal 55 4 2 2 2" xfId="11443" xr:uid="{00000000-0005-0000-0000-0000BE300000}"/>
    <cellStyle name="Normal 55 4 2 2_5h_Finance" xfId="6752" xr:uid="{00000000-0005-0000-0000-0000BF300000}"/>
    <cellStyle name="Normal 55 4 2 3" xfId="9539" xr:uid="{00000000-0005-0000-0000-0000C0300000}"/>
    <cellStyle name="Normal 55 4 2 4" xfId="13565" xr:uid="{00000000-0005-0000-0000-0000C1300000}"/>
    <cellStyle name="Normal 55 4 2 5" xfId="15404" xr:uid="{00000000-0005-0000-0000-0000C2300000}"/>
    <cellStyle name="Normal 55 4 2 6" xfId="17155" xr:uid="{00000000-0005-0000-0000-0000C3300000}"/>
    <cellStyle name="Normal 55 4 2 7" xfId="19059" xr:uid="{00000000-0005-0000-0000-0000C4300000}"/>
    <cellStyle name="Normal 55 4 2_5h_Finance" xfId="6751" xr:uid="{00000000-0005-0000-0000-0000C5300000}"/>
    <cellStyle name="Normal 55 4 3" xfId="2460" xr:uid="{00000000-0005-0000-0000-0000C6300000}"/>
    <cellStyle name="Normal 55 4 3 2" xfId="10627" xr:uid="{00000000-0005-0000-0000-0000C7300000}"/>
    <cellStyle name="Normal 55 4 3_5h_Finance" xfId="6753" xr:uid="{00000000-0005-0000-0000-0000C8300000}"/>
    <cellStyle name="Normal 55 4 4" xfId="8723" xr:uid="{00000000-0005-0000-0000-0000C9300000}"/>
    <cellStyle name="Normal 55 4 5" xfId="12746" xr:uid="{00000000-0005-0000-0000-0000CA300000}"/>
    <cellStyle name="Normal 55 4 6" xfId="14584" xr:uid="{00000000-0005-0000-0000-0000CB300000}"/>
    <cellStyle name="Normal 55 4 7" xfId="16339" xr:uid="{00000000-0005-0000-0000-0000CC300000}"/>
    <cellStyle name="Normal 55 4 8" xfId="18243" xr:uid="{00000000-0005-0000-0000-0000CD300000}"/>
    <cellStyle name="Normal 55 4_5h_Finance" xfId="6750" xr:uid="{00000000-0005-0000-0000-0000CE300000}"/>
    <cellStyle name="Normal 55 5" xfId="821" xr:uid="{00000000-0005-0000-0000-0000CF300000}"/>
    <cellStyle name="Normal 55 5 2" xfId="1643" xr:uid="{00000000-0005-0000-0000-0000D0300000}"/>
    <cellStyle name="Normal 55 5 2 2" xfId="3548" xr:uid="{00000000-0005-0000-0000-0000D1300000}"/>
    <cellStyle name="Normal 55 5 2 2 2" xfId="11715" xr:uid="{00000000-0005-0000-0000-0000D2300000}"/>
    <cellStyle name="Normal 55 5 2 2_5h_Finance" xfId="6756" xr:uid="{00000000-0005-0000-0000-0000D3300000}"/>
    <cellStyle name="Normal 55 5 2 3" xfId="9811" xr:uid="{00000000-0005-0000-0000-0000D4300000}"/>
    <cellStyle name="Normal 55 5 2 4" xfId="13837" xr:uid="{00000000-0005-0000-0000-0000D5300000}"/>
    <cellStyle name="Normal 55 5 2 5" xfId="15676" xr:uid="{00000000-0005-0000-0000-0000D6300000}"/>
    <cellStyle name="Normal 55 5 2 6" xfId="17427" xr:uid="{00000000-0005-0000-0000-0000D7300000}"/>
    <cellStyle name="Normal 55 5 2 7" xfId="19331" xr:uid="{00000000-0005-0000-0000-0000D8300000}"/>
    <cellStyle name="Normal 55 5 2_5h_Finance" xfId="6755" xr:uid="{00000000-0005-0000-0000-0000D9300000}"/>
    <cellStyle name="Normal 55 5 3" xfId="2732" xr:uid="{00000000-0005-0000-0000-0000DA300000}"/>
    <cellStyle name="Normal 55 5 3 2" xfId="10899" xr:uid="{00000000-0005-0000-0000-0000DB300000}"/>
    <cellStyle name="Normal 55 5 3_5h_Finance" xfId="6757" xr:uid="{00000000-0005-0000-0000-0000DC300000}"/>
    <cellStyle name="Normal 55 5 4" xfId="8995" xr:uid="{00000000-0005-0000-0000-0000DD300000}"/>
    <cellStyle name="Normal 55 5 5" xfId="13018" xr:uid="{00000000-0005-0000-0000-0000DE300000}"/>
    <cellStyle name="Normal 55 5 6" xfId="14856" xr:uid="{00000000-0005-0000-0000-0000DF300000}"/>
    <cellStyle name="Normal 55 5 7" xfId="16611" xr:uid="{00000000-0005-0000-0000-0000E0300000}"/>
    <cellStyle name="Normal 55 5 8" xfId="18515" xr:uid="{00000000-0005-0000-0000-0000E1300000}"/>
    <cellStyle name="Normal 55 5_5h_Finance" xfId="6754" xr:uid="{00000000-0005-0000-0000-0000E2300000}"/>
    <cellStyle name="Normal 55 6" xfId="1093" xr:uid="{00000000-0005-0000-0000-0000E3300000}"/>
    <cellStyle name="Normal 55 6 2" xfId="3004" xr:uid="{00000000-0005-0000-0000-0000E4300000}"/>
    <cellStyle name="Normal 55 6 2 2" xfId="11171" xr:uid="{00000000-0005-0000-0000-0000E5300000}"/>
    <cellStyle name="Normal 55 6 2_5h_Finance" xfId="6759" xr:uid="{00000000-0005-0000-0000-0000E6300000}"/>
    <cellStyle name="Normal 55 6 3" xfId="9267" xr:uid="{00000000-0005-0000-0000-0000E7300000}"/>
    <cellStyle name="Normal 55 6 4" xfId="13290" xr:uid="{00000000-0005-0000-0000-0000E8300000}"/>
    <cellStyle name="Normal 55 6 5" xfId="15128" xr:uid="{00000000-0005-0000-0000-0000E9300000}"/>
    <cellStyle name="Normal 55 6 6" xfId="16883" xr:uid="{00000000-0005-0000-0000-0000EA300000}"/>
    <cellStyle name="Normal 55 6 7" xfId="18787" xr:uid="{00000000-0005-0000-0000-0000EB300000}"/>
    <cellStyle name="Normal 55 6_5h_Finance" xfId="6758" xr:uid="{00000000-0005-0000-0000-0000EC300000}"/>
    <cellStyle name="Normal 55 7" xfId="1916" xr:uid="{00000000-0005-0000-0000-0000ED300000}"/>
    <cellStyle name="Normal 55 7 2" xfId="3820" xr:uid="{00000000-0005-0000-0000-0000EE300000}"/>
    <cellStyle name="Normal 55 7 2 2" xfId="11987" xr:uid="{00000000-0005-0000-0000-0000EF300000}"/>
    <cellStyle name="Normal 55 7 2_5h_Finance" xfId="6761" xr:uid="{00000000-0005-0000-0000-0000F0300000}"/>
    <cellStyle name="Normal 55 7 3" xfId="10083" xr:uid="{00000000-0005-0000-0000-0000F1300000}"/>
    <cellStyle name="Normal 55 7 4" xfId="14109" xr:uid="{00000000-0005-0000-0000-0000F2300000}"/>
    <cellStyle name="Normal 55 7 5" xfId="15949" xr:uid="{00000000-0005-0000-0000-0000F3300000}"/>
    <cellStyle name="Normal 55 7 6" xfId="17699" xr:uid="{00000000-0005-0000-0000-0000F4300000}"/>
    <cellStyle name="Normal 55 7 7" xfId="19603" xr:uid="{00000000-0005-0000-0000-0000F5300000}"/>
    <cellStyle name="Normal 55 7_5h_Finance" xfId="6760" xr:uid="{00000000-0005-0000-0000-0000F6300000}"/>
    <cellStyle name="Normal 55 8" xfId="200" xr:uid="{00000000-0005-0000-0000-0000F7300000}"/>
    <cellStyle name="Normal 55 8 2" xfId="8451" xr:uid="{00000000-0005-0000-0000-0000F8300000}"/>
    <cellStyle name="Normal 55 8_5h_Finance" xfId="6762" xr:uid="{00000000-0005-0000-0000-0000F9300000}"/>
    <cellStyle name="Normal 55 9" xfId="2188" xr:uid="{00000000-0005-0000-0000-0000FA300000}"/>
    <cellStyle name="Normal 55 9 2" xfId="10355" xr:uid="{00000000-0005-0000-0000-0000FB300000}"/>
    <cellStyle name="Normal 55 9_5h_Finance" xfId="6763" xr:uid="{00000000-0005-0000-0000-0000FC300000}"/>
    <cellStyle name="Normal 55_5h_Finance" xfId="6704" xr:uid="{00000000-0005-0000-0000-0000FD300000}"/>
    <cellStyle name="Normal 56" xfId="62" xr:uid="{00000000-0005-0000-0000-0000FE300000}"/>
    <cellStyle name="Normal 56 10" xfId="4093" xr:uid="{00000000-0005-0000-0000-0000FF300000}"/>
    <cellStyle name="Normal 56 10 2" xfId="12260" xr:uid="{00000000-0005-0000-0000-000000310000}"/>
    <cellStyle name="Normal 56 10_5h_Finance" xfId="6765" xr:uid="{00000000-0005-0000-0000-000001310000}"/>
    <cellStyle name="Normal 56 11" xfId="8316" xr:uid="{00000000-0005-0000-0000-000002310000}"/>
    <cellStyle name="Normal 56 12" xfId="12408" xr:uid="{00000000-0005-0000-0000-000003310000}"/>
    <cellStyle name="Normal 56 13" xfId="12674" xr:uid="{00000000-0005-0000-0000-000004310000}"/>
    <cellStyle name="Normal 56 14" xfId="14342" xr:uid="{00000000-0005-0000-0000-000005310000}"/>
    <cellStyle name="Normal 56 15" xfId="17972" xr:uid="{00000000-0005-0000-0000-000006310000}"/>
    <cellStyle name="Normal 56 2" xfId="131" xr:uid="{00000000-0005-0000-0000-000007310000}"/>
    <cellStyle name="Normal 56 2 10" xfId="8384" xr:uid="{00000000-0005-0000-0000-000008310000}"/>
    <cellStyle name="Normal 56 2 11" xfId="12476" xr:uid="{00000000-0005-0000-0000-000009310000}"/>
    <cellStyle name="Normal 56 2 12" xfId="18040" xr:uid="{00000000-0005-0000-0000-00000A310000}"/>
    <cellStyle name="Normal 56 2 2" xfId="405" xr:uid="{00000000-0005-0000-0000-00000B310000}"/>
    <cellStyle name="Normal 56 2 2 10" xfId="16272" xr:uid="{00000000-0005-0000-0000-00000C310000}"/>
    <cellStyle name="Normal 56 2 2 11" xfId="18176" xr:uid="{00000000-0005-0000-0000-00000D310000}"/>
    <cellStyle name="Normal 56 2 2 2" xfId="754" xr:uid="{00000000-0005-0000-0000-00000E310000}"/>
    <cellStyle name="Normal 56 2 2 2 2" xfId="1576" xr:uid="{00000000-0005-0000-0000-00000F310000}"/>
    <cellStyle name="Normal 56 2 2 2 2 2" xfId="3481" xr:uid="{00000000-0005-0000-0000-000010310000}"/>
    <cellStyle name="Normal 56 2 2 2 2 2 2" xfId="11648" xr:uid="{00000000-0005-0000-0000-000011310000}"/>
    <cellStyle name="Normal 56 2 2 2 2 2_5h_Finance" xfId="6770" xr:uid="{00000000-0005-0000-0000-000012310000}"/>
    <cellStyle name="Normal 56 2 2 2 2 3" xfId="9744" xr:uid="{00000000-0005-0000-0000-000013310000}"/>
    <cellStyle name="Normal 56 2 2 2 2 4" xfId="13770" xr:uid="{00000000-0005-0000-0000-000014310000}"/>
    <cellStyle name="Normal 56 2 2 2 2 5" xfId="15609" xr:uid="{00000000-0005-0000-0000-000015310000}"/>
    <cellStyle name="Normal 56 2 2 2 2 6" xfId="17360" xr:uid="{00000000-0005-0000-0000-000016310000}"/>
    <cellStyle name="Normal 56 2 2 2 2 7" xfId="19264" xr:uid="{00000000-0005-0000-0000-000017310000}"/>
    <cellStyle name="Normal 56 2 2 2 2_5h_Finance" xfId="6769" xr:uid="{00000000-0005-0000-0000-000018310000}"/>
    <cellStyle name="Normal 56 2 2 2 3" xfId="2665" xr:uid="{00000000-0005-0000-0000-000019310000}"/>
    <cellStyle name="Normal 56 2 2 2 3 2" xfId="10832" xr:uid="{00000000-0005-0000-0000-00001A310000}"/>
    <cellStyle name="Normal 56 2 2 2 3_5h_Finance" xfId="6771" xr:uid="{00000000-0005-0000-0000-00001B310000}"/>
    <cellStyle name="Normal 56 2 2 2 4" xfId="8928" xr:uid="{00000000-0005-0000-0000-00001C310000}"/>
    <cellStyle name="Normal 56 2 2 2 5" xfId="12951" xr:uid="{00000000-0005-0000-0000-00001D310000}"/>
    <cellStyle name="Normal 56 2 2 2 6" xfId="14789" xr:uid="{00000000-0005-0000-0000-00001E310000}"/>
    <cellStyle name="Normal 56 2 2 2 7" xfId="16544" xr:uid="{00000000-0005-0000-0000-00001F310000}"/>
    <cellStyle name="Normal 56 2 2 2 8" xfId="18448" xr:uid="{00000000-0005-0000-0000-000020310000}"/>
    <cellStyle name="Normal 56 2 2 2_5h_Finance" xfId="6768" xr:uid="{00000000-0005-0000-0000-000021310000}"/>
    <cellStyle name="Normal 56 2 2 3" xfId="1026" xr:uid="{00000000-0005-0000-0000-000022310000}"/>
    <cellStyle name="Normal 56 2 2 3 2" xfId="1848" xr:uid="{00000000-0005-0000-0000-000023310000}"/>
    <cellStyle name="Normal 56 2 2 3 2 2" xfId="3753" xr:uid="{00000000-0005-0000-0000-000024310000}"/>
    <cellStyle name="Normal 56 2 2 3 2 2 2" xfId="11920" xr:uid="{00000000-0005-0000-0000-000025310000}"/>
    <cellStyle name="Normal 56 2 2 3 2 2_5h_Finance" xfId="6774" xr:uid="{00000000-0005-0000-0000-000026310000}"/>
    <cellStyle name="Normal 56 2 2 3 2 3" xfId="10016" xr:uid="{00000000-0005-0000-0000-000027310000}"/>
    <cellStyle name="Normal 56 2 2 3 2 4" xfId="14042" xr:uid="{00000000-0005-0000-0000-000028310000}"/>
    <cellStyle name="Normal 56 2 2 3 2 5" xfId="15881" xr:uid="{00000000-0005-0000-0000-000029310000}"/>
    <cellStyle name="Normal 56 2 2 3 2 6" xfId="17632" xr:uid="{00000000-0005-0000-0000-00002A310000}"/>
    <cellStyle name="Normal 56 2 2 3 2 7" xfId="19536" xr:uid="{00000000-0005-0000-0000-00002B310000}"/>
    <cellStyle name="Normal 56 2 2 3 2_5h_Finance" xfId="6773" xr:uid="{00000000-0005-0000-0000-00002C310000}"/>
    <cellStyle name="Normal 56 2 2 3 3" xfId="2937" xr:uid="{00000000-0005-0000-0000-00002D310000}"/>
    <cellStyle name="Normal 56 2 2 3 3 2" xfId="11104" xr:uid="{00000000-0005-0000-0000-00002E310000}"/>
    <cellStyle name="Normal 56 2 2 3 3_5h_Finance" xfId="6775" xr:uid="{00000000-0005-0000-0000-00002F310000}"/>
    <cellStyle name="Normal 56 2 2 3 4" xfId="9200" xr:uid="{00000000-0005-0000-0000-000030310000}"/>
    <cellStyle name="Normal 56 2 2 3 5" xfId="13223" xr:uid="{00000000-0005-0000-0000-000031310000}"/>
    <cellStyle name="Normal 56 2 2 3 6" xfId="15061" xr:uid="{00000000-0005-0000-0000-000032310000}"/>
    <cellStyle name="Normal 56 2 2 3 7" xfId="16816" xr:uid="{00000000-0005-0000-0000-000033310000}"/>
    <cellStyle name="Normal 56 2 2 3 8" xfId="18720" xr:uid="{00000000-0005-0000-0000-000034310000}"/>
    <cellStyle name="Normal 56 2 2 3_5h_Finance" xfId="6772" xr:uid="{00000000-0005-0000-0000-000035310000}"/>
    <cellStyle name="Normal 56 2 2 4" xfId="1298" xr:uid="{00000000-0005-0000-0000-000036310000}"/>
    <cellStyle name="Normal 56 2 2 4 2" xfId="3209" xr:uid="{00000000-0005-0000-0000-000037310000}"/>
    <cellStyle name="Normal 56 2 2 4 2 2" xfId="11376" xr:uid="{00000000-0005-0000-0000-000038310000}"/>
    <cellStyle name="Normal 56 2 2 4 2_5h_Finance" xfId="6777" xr:uid="{00000000-0005-0000-0000-000039310000}"/>
    <cellStyle name="Normal 56 2 2 4 3" xfId="9472" xr:uid="{00000000-0005-0000-0000-00003A310000}"/>
    <cellStyle name="Normal 56 2 2 4 4" xfId="13495" xr:uid="{00000000-0005-0000-0000-00003B310000}"/>
    <cellStyle name="Normal 56 2 2 4 5" xfId="15333" xr:uid="{00000000-0005-0000-0000-00003C310000}"/>
    <cellStyle name="Normal 56 2 2 4 6" xfId="17088" xr:uid="{00000000-0005-0000-0000-00003D310000}"/>
    <cellStyle name="Normal 56 2 2 4 7" xfId="18992" xr:uid="{00000000-0005-0000-0000-00003E310000}"/>
    <cellStyle name="Normal 56 2 2 4_5h_Finance" xfId="6776" xr:uid="{00000000-0005-0000-0000-00003F310000}"/>
    <cellStyle name="Normal 56 2 2 5" xfId="2121" xr:uid="{00000000-0005-0000-0000-000040310000}"/>
    <cellStyle name="Normal 56 2 2 5 2" xfId="4025" xr:uid="{00000000-0005-0000-0000-000041310000}"/>
    <cellStyle name="Normal 56 2 2 5 2 2" xfId="12192" xr:uid="{00000000-0005-0000-0000-000042310000}"/>
    <cellStyle name="Normal 56 2 2 5 2_5h_Finance" xfId="6779" xr:uid="{00000000-0005-0000-0000-000043310000}"/>
    <cellStyle name="Normal 56 2 2 5 3" xfId="10288" xr:uid="{00000000-0005-0000-0000-000044310000}"/>
    <cellStyle name="Normal 56 2 2 5 4" xfId="14314" xr:uid="{00000000-0005-0000-0000-000045310000}"/>
    <cellStyle name="Normal 56 2 2 5 5" xfId="16154" xr:uid="{00000000-0005-0000-0000-000046310000}"/>
    <cellStyle name="Normal 56 2 2 5 6" xfId="17904" xr:uid="{00000000-0005-0000-0000-000047310000}"/>
    <cellStyle name="Normal 56 2 2 5 7" xfId="19808" xr:uid="{00000000-0005-0000-0000-000048310000}"/>
    <cellStyle name="Normal 56 2 2 5_5h_Finance" xfId="6778" xr:uid="{00000000-0005-0000-0000-000049310000}"/>
    <cellStyle name="Normal 56 2 2 6" xfId="2393" xr:uid="{00000000-0005-0000-0000-00004A310000}"/>
    <cellStyle name="Normal 56 2 2 6 2" xfId="10560" xr:uid="{00000000-0005-0000-0000-00004B310000}"/>
    <cellStyle name="Normal 56 2 2 6_5h_Finance" xfId="6780" xr:uid="{00000000-0005-0000-0000-00004C310000}"/>
    <cellStyle name="Normal 56 2 2 7" xfId="8656" xr:uid="{00000000-0005-0000-0000-00004D310000}"/>
    <cellStyle name="Normal 56 2 2 8" xfId="12613" xr:uid="{00000000-0005-0000-0000-00004E310000}"/>
    <cellStyle name="Normal 56 2 2 9" xfId="14499" xr:uid="{00000000-0005-0000-0000-00004F310000}"/>
    <cellStyle name="Normal 56 2 2_5h_Finance" xfId="6767" xr:uid="{00000000-0005-0000-0000-000050310000}"/>
    <cellStyle name="Normal 56 2 3" xfId="618" xr:uid="{00000000-0005-0000-0000-000051310000}"/>
    <cellStyle name="Normal 56 2 3 2" xfId="1440" xr:uid="{00000000-0005-0000-0000-000052310000}"/>
    <cellStyle name="Normal 56 2 3 2 2" xfId="3345" xr:uid="{00000000-0005-0000-0000-000053310000}"/>
    <cellStyle name="Normal 56 2 3 2 2 2" xfId="11512" xr:uid="{00000000-0005-0000-0000-000054310000}"/>
    <cellStyle name="Normal 56 2 3 2 2_5h_Finance" xfId="6783" xr:uid="{00000000-0005-0000-0000-000055310000}"/>
    <cellStyle name="Normal 56 2 3 2 3" xfId="9608" xr:uid="{00000000-0005-0000-0000-000056310000}"/>
    <cellStyle name="Normal 56 2 3 2 4" xfId="13634" xr:uid="{00000000-0005-0000-0000-000057310000}"/>
    <cellStyle name="Normal 56 2 3 2 5" xfId="15473" xr:uid="{00000000-0005-0000-0000-000058310000}"/>
    <cellStyle name="Normal 56 2 3 2 6" xfId="17224" xr:uid="{00000000-0005-0000-0000-000059310000}"/>
    <cellStyle name="Normal 56 2 3 2 7" xfId="19128" xr:uid="{00000000-0005-0000-0000-00005A310000}"/>
    <cellStyle name="Normal 56 2 3 2_5h_Finance" xfId="6782" xr:uid="{00000000-0005-0000-0000-00005B310000}"/>
    <cellStyle name="Normal 56 2 3 3" xfId="2529" xr:uid="{00000000-0005-0000-0000-00005C310000}"/>
    <cellStyle name="Normal 56 2 3 3 2" xfId="10696" xr:uid="{00000000-0005-0000-0000-00005D310000}"/>
    <cellStyle name="Normal 56 2 3 3_5h_Finance" xfId="6784" xr:uid="{00000000-0005-0000-0000-00005E310000}"/>
    <cellStyle name="Normal 56 2 3 4" xfId="8792" xr:uid="{00000000-0005-0000-0000-00005F310000}"/>
    <cellStyle name="Normal 56 2 3 5" xfId="12815" xr:uid="{00000000-0005-0000-0000-000060310000}"/>
    <cellStyle name="Normal 56 2 3 6" xfId="14653" xr:uid="{00000000-0005-0000-0000-000061310000}"/>
    <cellStyle name="Normal 56 2 3 7" xfId="16408" xr:uid="{00000000-0005-0000-0000-000062310000}"/>
    <cellStyle name="Normal 56 2 3 8" xfId="18312" xr:uid="{00000000-0005-0000-0000-000063310000}"/>
    <cellStyle name="Normal 56 2 3_5h_Finance" xfId="6781" xr:uid="{00000000-0005-0000-0000-000064310000}"/>
    <cellStyle name="Normal 56 2 4" xfId="890" xr:uid="{00000000-0005-0000-0000-000065310000}"/>
    <cellStyle name="Normal 56 2 4 2" xfId="1712" xr:uid="{00000000-0005-0000-0000-000066310000}"/>
    <cellStyle name="Normal 56 2 4 2 2" xfId="3617" xr:uid="{00000000-0005-0000-0000-000067310000}"/>
    <cellStyle name="Normal 56 2 4 2 2 2" xfId="11784" xr:uid="{00000000-0005-0000-0000-000068310000}"/>
    <cellStyle name="Normal 56 2 4 2 2_5h_Finance" xfId="6787" xr:uid="{00000000-0005-0000-0000-000069310000}"/>
    <cellStyle name="Normal 56 2 4 2 3" xfId="9880" xr:uid="{00000000-0005-0000-0000-00006A310000}"/>
    <cellStyle name="Normal 56 2 4 2 4" xfId="13906" xr:uid="{00000000-0005-0000-0000-00006B310000}"/>
    <cellStyle name="Normal 56 2 4 2 5" xfId="15745" xr:uid="{00000000-0005-0000-0000-00006C310000}"/>
    <cellStyle name="Normal 56 2 4 2 6" xfId="17496" xr:uid="{00000000-0005-0000-0000-00006D310000}"/>
    <cellStyle name="Normal 56 2 4 2 7" xfId="19400" xr:uid="{00000000-0005-0000-0000-00006E310000}"/>
    <cellStyle name="Normal 56 2 4 2_5h_Finance" xfId="6786" xr:uid="{00000000-0005-0000-0000-00006F310000}"/>
    <cellStyle name="Normal 56 2 4 3" xfId="2801" xr:uid="{00000000-0005-0000-0000-000070310000}"/>
    <cellStyle name="Normal 56 2 4 3 2" xfId="10968" xr:uid="{00000000-0005-0000-0000-000071310000}"/>
    <cellStyle name="Normal 56 2 4 3_5h_Finance" xfId="6788" xr:uid="{00000000-0005-0000-0000-000072310000}"/>
    <cellStyle name="Normal 56 2 4 4" xfId="9064" xr:uid="{00000000-0005-0000-0000-000073310000}"/>
    <cellStyle name="Normal 56 2 4 5" xfId="13087" xr:uid="{00000000-0005-0000-0000-000074310000}"/>
    <cellStyle name="Normal 56 2 4 6" xfId="14925" xr:uid="{00000000-0005-0000-0000-000075310000}"/>
    <cellStyle name="Normal 56 2 4 7" xfId="16680" xr:uid="{00000000-0005-0000-0000-000076310000}"/>
    <cellStyle name="Normal 56 2 4 8" xfId="18584" xr:uid="{00000000-0005-0000-0000-000077310000}"/>
    <cellStyle name="Normal 56 2 4_5h_Finance" xfId="6785" xr:uid="{00000000-0005-0000-0000-000078310000}"/>
    <cellStyle name="Normal 56 2 5" xfId="1162" xr:uid="{00000000-0005-0000-0000-000079310000}"/>
    <cellStyle name="Normal 56 2 5 2" xfId="3073" xr:uid="{00000000-0005-0000-0000-00007A310000}"/>
    <cellStyle name="Normal 56 2 5 2 2" xfId="11240" xr:uid="{00000000-0005-0000-0000-00007B310000}"/>
    <cellStyle name="Normal 56 2 5 2_5h_Finance" xfId="6790" xr:uid="{00000000-0005-0000-0000-00007C310000}"/>
    <cellStyle name="Normal 56 2 5 3" xfId="9336" xr:uid="{00000000-0005-0000-0000-00007D310000}"/>
    <cellStyle name="Normal 56 2 5 4" xfId="13359" xr:uid="{00000000-0005-0000-0000-00007E310000}"/>
    <cellStyle name="Normal 56 2 5 5" xfId="15197" xr:uid="{00000000-0005-0000-0000-00007F310000}"/>
    <cellStyle name="Normal 56 2 5 6" xfId="16952" xr:uid="{00000000-0005-0000-0000-000080310000}"/>
    <cellStyle name="Normal 56 2 5 7" xfId="18856" xr:uid="{00000000-0005-0000-0000-000081310000}"/>
    <cellStyle name="Normal 56 2 5_5h_Finance" xfId="6789" xr:uid="{00000000-0005-0000-0000-000082310000}"/>
    <cellStyle name="Normal 56 2 6" xfId="1985" xr:uid="{00000000-0005-0000-0000-000083310000}"/>
    <cellStyle name="Normal 56 2 6 2" xfId="3889" xr:uid="{00000000-0005-0000-0000-000084310000}"/>
    <cellStyle name="Normal 56 2 6 2 2" xfId="12056" xr:uid="{00000000-0005-0000-0000-000085310000}"/>
    <cellStyle name="Normal 56 2 6 2_5h_Finance" xfId="6792" xr:uid="{00000000-0005-0000-0000-000086310000}"/>
    <cellStyle name="Normal 56 2 6 3" xfId="10152" xr:uid="{00000000-0005-0000-0000-000087310000}"/>
    <cellStyle name="Normal 56 2 6 4" xfId="14178" xr:uid="{00000000-0005-0000-0000-000088310000}"/>
    <cellStyle name="Normal 56 2 6 5" xfId="16018" xr:uid="{00000000-0005-0000-0000-000089310000}"/>
    <cellStyle name="Normal 56 2 6 6" xfId="17768" xr:uid="{00000000-0005-0000-0000-00008A310000}"/>
    <cellStyle name="Normal 56 2 6 7" xfId="19672" xr:uid="{00000000-0005-0000-0000-00008B310000}"/>
    <cellStyle name="Normal 56 2 6_5h_Finance" xfId="6791" xr:uid="{00000000-0005-0000-0000-00008C310000}"/>
    <cellStyle name="Normal 56 2 7" xfId="269" xr:uid="{00000000-0005-0000-0000-00008D310000}"/>
    <cellStyle name="Normal 56 2 7 2" xfId="8520" xr:uid="{00000000-0005-0000-0000-00008E310000}"/>
    <cellStyle name="Normal 56 2 7_5h_Finance" xfId="6793" xr:uid="{00000000-0005-0000-0000-00008F310000}"/>
    <cellStyle name="Normal 56 2 8" xfId="2257" xr:uid="{00000000-0005-0000-0000-000090310000}"/>
    <cellStyle name="Normal 56 2 8 2" xfId="10424" xr:uid="{00000000-0005-0000-0000-000091310000}"/>
    <cellStyle name="Normal 56 2 8_5h_Finance" xfId="6794" xr:uid="{00000000-0005-0000-0000-000092310000}"/>
    <cellStyle name="Normal 56 2 9" xfId="4161" xr:uid="{00000000-0005-0000-0000-000093310000}"/>
    <cellStyle name="Normal 56 2 9 2" xfId="12328" xr:uid="{00000000-0005-0000-0000-000094310000}"/>
    <cellStyle name="Normal 56 2 9_5h_Finance" xfId="6795" xr:uid="{00000000-0005-0000-0000-000095310000}"/>
    <cellStyle name="Normal 56 2_5h_Finance" xfId="6766" xr:uid="{00000000-0005-0000-0000-000096310000}"/>
    <cellStyle name="Normal 56 3" xfId="337" xr:uid="{00000000-0005-0000-0000-000097310000}"/>
    <cellStyle name="Normal 56 3 10" xfId="16204" xr:uid="{00000000-0005-0000-0000-000098310000}"/>
    <cellStyle name="Normal 56 3 11" xfId="18108" xr:uid="{00000000-0005-0000-0000-000099310000}"/>
    <cellStyle name="Normal 56 3 2" xfId="686" xr:uid="{00000000-0005-0000-0000-00009A310000}"/>
    <cellStyle name="Normal 56 3 2 2" xfId="1508" xr:uid="{00000000-0005-0000-0000-00009B310000}"/>
    <cellStyle name="Normal 56 3 2 2 2" xfId="3413" xr:uid="{00000000-0005-0000-0000-00009C310000}"/>
    <cellStyle name="Normal 56 3 2 2 2 2" xfId="11580" xr:uid="{00000000-0005-0000-0000-00009D310000}"/>
    <cellStyle name="Normal 56 3 2 2 2_5h_Finance" xfId="6799" xr:uid="{00000000-0005-0000-0000-00009E310000}"/>
    <cellStyle name="Normal 56 3 2 2 3" xfId="9676" xr:uid="{00000000-0005-0000-0000-00009F310000}"/>
    <cellStyle name="Normal 56 3 2 2 4" xfId="13702" xr:uid="{00000000-0005-0000-0000-0000A0310000}"/>
    <cellStyle name="Normal 56 3 2 2 5" xfId="15541" xr:uid="{00000000-0005-0000-0000-0000A1310000}"/>
    <cellStyle name="Normal 56 3 2 2 6" xfId="17292" xr:uid="{00000000-0005-0000-0000-0000A2310000}"/>
    <cellStyle name="Normal 56 3 2 2 7" xfId="19196" xr:uid="{00000000-0005-0000-0000-0000A3310000}"/>
    <cellStyle name="Normal 56 3 2 2_5h_Finance" xfId="6798" xr:uid="{00000000-0005-0000-0000-0000A4310000}"/>
    <cellStyle name="Normal 56 3 2 3" xfId="2597" xr:uid="{00000000-0005-0000-0000-0000A5310000}"/>
    <cellStyle name="Normal 56 3 2 3 2" xfId="10764" xr:uid="{00000000-0005-0000-0000-0000A6310000}"/>
    <cellStyle name="Normal 56 3 2 3_5h_Finance" xfId="6800" xr:uid="{00000000-0005-0000-0000-0000A7310000}"/>
    <cellStyle name="Normal 56 3 2 4" xfId="8860" xr:uid="{00000000-0005-0000-0000-0000A8310000}"/>
    <cellStyle name="Normal 56 3 2 5" xfId="12883" xr:uid="{00000000-0005-0000-0000-0000A9310000}"/>
    <cellStyle name="Normal 56 3 2 6" xfId="14721" xr:uid="{00000000-0005-0000-0000-0000AA310000}"/>
    <cellStyle name="Normal 56 3 2 7" xfId="16476" xr:uid="{00000000-0005-0000-0000-0000AB310000}"/>
    <cellStyle name="Normal 56 3 2 8" xfId="18380" xr:uid="{00000000-0005-0000-0000-0000AC310000}"/>
    <cellStyle name="Normal 56 3 2_5h_Finance" xfId="6797" xr:uid="{00000000-0005-0000-0000-0000AD310000}"/>
    <cellStyle name="Normal 56 3 3" xfId="958" xr:uid="{00000000-0005-0000-0000-0000AE310000}"/>
    <cellStyle name="Normal 56 3 3 2" xfId="1780" xr:uid="{00000000-0005-0000-0000-0000AF310000}"/>
    <cellStyle name="Normal 56 3 3 2 2" xfId="3685" xr:uid="{00000000-0005-0000-0000-0000B0310000}"/>
    <cellStyle name="Normal 56 3 3 2 2 2" xfId="11852" xr:uid="{00000000-0005-0000-0000-0000B1310000}"/>
    <cellStyle name="Normal 56 3 3 2 2_5h_Finance" xfId="6803" xr:uid="{00000000-0005-0000-0000-0000B2310000}"/>
    <cellStyle name="Normal 56 3 3 2 3" xfId="9948" xr:uid="{00000000-0005-0000-0000-0000B3310000}"/>
    <cellStyle name="Normal 56 3 3 2 4" xfId="13974" xr:uid="{00000000-0005-0000-0000-0000B4310000}"/>
    <cellStyle name="Normal 56 3 3 2 5" xfId="15813" xr:uid="{00000000-0005-0000-0000-0000B5310000}"/>
    <cellStyle name="Normal 56 3 3 2 6" xfId="17564" xr:uid="{00000000-0005-0000-0000-0000B6310000}"/>
    <cellStyle name="Normal 56 3 3 2 7" xfId="19468" xr:uid="{00000000-0005-0000-0000-0000B7310000}"/>
    <cellStyle name="Normal 56 3 3 2_5h_Finance" xfId="6802" xr:uid="{00000000-0005-0000-0000-0000B8310000}"/>
    <cellStyle name="Normal 56 3 3 3" xfId="2869" xr:uid="{00000000-0005-0000-0000-0000B9310000}"/>
    <cellStyle name="Normal 56 3 3 3 2" xfId="11036" xr:uid="{00000000-0005-0000-0000-0000BA310000}"/>
    <cellStyle name="Normal 56 3 3 3_5h_Finance" xfId="6804" xr:uid="{00000000-0005-0000-0000-0000BB310000}"/>
    <cellStyle name="Normal 56 3 3 4" xfId="9132" xr:uid="{00000000-0005-0000-0000-0000BC310000}"/>
    <cellStyle name="Normal 56 3 3 5" xfId="13155" xr:uid="{00000000-0005-0000-0000-0000BD310000}"/>
    <cellStyle name="Normal 56 3 3 6" xfId="14993" xr:uid="{00000000-0005-0000-0000-0000BE310000}"/>
    <cellStyle name="Normal 56 3 3 7" xfId="16748" xr:uid="{00000000-0005-0000-0000-0000BF310000}"/>
    <cellStyle name="Normal 56 3 3 8" xfId="18652" xr:uid="{00000000-0005-0000-0000-0000C0310000}"/>
    <cellStyle name="Normal 56 3 3_5h_Finance" xfId="6801" xr:uid="{00000000-0005-0000-0000-0000C1310000}"/>
    <cellStyle name="Normal 56 3 4" xfId="1230" xr:uid="{00000000-0005-0000-0000-0000C2310000}"/>
    <cellStyle name="Normal 56 3 4 2" xfId="3141" xr:uid="{00000000-0005-0000-0000-0000C3310000}"/>
    <cellStyle name="Normal 56 3 4 2 2" xfId="11308" xr:uid="{00000000-0005-0000-0000-0000C4310000}"/>
    <cellStyle name="Normal 56 3 4 2_5h_Finance" xfId="6806" xr:uid="{00000000-0005-0000-0000-0000C5310000}"/>
    <cellStyle name="Normal 56 3 4 3" xfId="9404" xr:uid="{00000000-0005-0000-0000-0000C6310000}"/>
    <cellStyle name="Normal 56 3 4 4" xfId="13427" xr:uid="{00000000-0005-0000-0000-0000C7310000}"/>
    <cellStyle name="Normal 56 3 4 5" xfId="15265" xr:uid="{00000000-0005-0000-0000-0000C8310000}"/>
    <cellStyle name="Normal 56 3 4 6" xfId="17020" xr:uid="{00000000-0005-0000-0000-0000C9310000}"/>
    <cellStyle name="Normal 56 3 4 7" xfId="18924" xr:uid="{00000000-0005-0000-0000-0000CA310000}"/>
    <cellStyle name="Normal 56 3 4_5h_Finance" xfId="6805" xr:uid="{00000000-0005-0000-0000-0000CB310000}"/>
    <cellStyle name="Normal 56 3 5" xfId="2053" xr:uid="{00000000-0005-0000-0000-0000CC310000}"/>
    <cellStyle name="Normal 56 3 5 2" xfId="3957" xr:uid="{00000000-0005-0000-0000-0000CD310000}"/>
    <cellStyle name="Normal 56 3 5 2 2" xfId="12124" xr:uid="{00000000-0005-0000-0000-0000CE310000}"/>
    <cellStyle name="Normal 56 3 5 2_5h_Finance" xfId="6808" xr:uid="{00000000-0005-0000-0000-0000CF310000}"/>
    <cellStyle name="Normal 56 3 5 3" xfId="10220" xr:uid="{00000000-0005-0000-0000-0000D0310000}"/>
    <cellStyle name="Normal 56 3 5 4" xfId="14246" xr:uid="{00000000-0005-0000-0000-0000D1310000}"/>
    <cellStyle name="Normal 56 3 5 5" xfId="16086" xr:uid="{00000000-0005-0000-0000-0000D2310000}"/>
    <cellStyle name="Normal 56 3 5 6" xfId="17836" xr:uid="{00000000-0005-0000-0000-0000D3310000}"/>
    <cellStyle name="Normal 56 3 5 7" xfId="19740" xr:uid="{00000000-0005-0000-0000-0000D4310000}"/>
    <cellStyle name="Normal 56 3 5_5h_Finance" xfId="6807" xr:uid="{00000000-0005-0000-0000-0000D5310000}"/>
    <cellStyle name="Normal 56 3 6" xfId="2325" xr:uid="{00000000-0005-0000-0000-0000D6310000}"/>
    <cellStyle name="Normal 56 3 6 2" xfId="10492" xr:uid="{00000000-0005-0000-0000-0000D7310000}"/>
    <cellStyle name="Normal 56 3 6_5h_Finance" xfId="6809" xr:uid="{00000000-0005-0000-0000-0000D8310000}"/>
    <cellStyle name="Normal 56 3 7" xfId="8588" xr:uid="{00000000-0005-0000-0000-0000D9310000}"/>
    <cellStyle name="Normal 56 3 8" xfId="12545" xr:uid="{00000000-0005-0000-0000-0000DA310000}"/>
    <cellStyle name="Normal 56 3 9" xfId="14431" xr:uid="{00000000-0005-0000-0000-0000DB310000}"/>
    <cellStyle name="Normal 56 3_5h_Finance" xfId="6796" xr:uid="{00000000-0005-0000-0000-0000DC310000}"/>
    <cellStyle name="Normal 56 4" xfId="550" xr:uid="{00000000-0005-0000-0000-0000DD310000}"/>
    <cellStyle name="Normal 56 4 2" xfId="1372" xr:uid="{00000000-0005-0000-0000-0000DE310000}"/>
    <cellStyle name="Normal 56 4 2 2" xfId="3277" xr:uid="{00000000-0005-0000-0000-0000DF310000}"/>
    <cellStyle name="Normal 56 4 2 2 2" xfId="11444" xr:uid="{00000000-0005-0000-0000-0000E0310000}"/>
    <cellStyle name="Normal 56 4 2 2_5h_Finance" xfId="6812" xr:uid="{00000000-0005-0000-0000-0000E1310000}"/>
    <cellStyle name="Normal 56 4 2 3" xfId="9540" xr:uid="{00000000-0005-0000-0000-0000E2310000}"/>
    <cellStyle name="Normal 56 4 2 4" xfId="13566" xr:uid="{00000000-0005-0000-0000-0000E3310000}"/>
    <cellStyle name="Normal 56 4 2 5" xfId="15405" xr:uid="{00000000-0005-0000-0000-0000E4310000}"/>
    <cellStyle name="Normal 56 4 2 6" xfId="17156" xr:uid="{00000000-0005-0000-0000-0000E5310000}"/>
    <cellStyle name="Normal 56 4 2 7" xfId="19060" xr:uid="{00000000-0005-0000-0000-0000E6310000}"/>
    <cellStyle name="Normal 56 4 2_5h_Finance" xfId="6811" xr:uid="{00000000-0005-0000-0000-0000E7310000}"/>
    <cellStyle name="Normal 56 4 3" xfId="2461" xr:uid="{00000000-0005-0000-0000-0000E8310000}"/>
    <cellStyle name="Normal 56 4 3 2" xfId="10628" xr:uid="{00000000-0005-0000-0000-0000E9310000}"/>
    <cellStyle name="Normal 56 4 3_5h_Finance" xfId="6813" xr:uid="{00000000-0005-0000-0000-0000EA310000}"/>
    <cellStyle name="Normal 56 4 4" xfId="8724" xr:uid="{00000000-0005-0000-0000-0000EB310000}"/>
    <cellStyle name="Normal 56 4 5" xfId="12747" xr:uid="{00000000-0005-0000-0000-0000EC310000}"/>
    <cellStyle name="Normal 56 4 6" xfId="14585" xr:uid="{00000000-0005-0000-0000-0000ED310000}"/>
    <cellStyle name="Normal 56 4 7" xfId="16340" xr:uid="{00000000-0005-0000-0000-0000EE310000}"/>
    <cellStyle name="Normal 56 4 8" xfId="18244" xr:uid="{00000000-0005-0000-0000-0000EF310000}"/>
    <cellStyle name="Normal 56 4_5h_Finance" xfId="6810" xr:uid="{00000000-0005-0000-0000-0000F0310000}"/>
    <cellStyle name="Normal 56 5" xfId="822" xr:uid="{00000000-0005-0000-0000-0000F1310000}"/>
    <cellStyle name="Normal 56 5 2" xfId="1644" xr:uid="{00000000-0005-0000-0000-0000F2310000}"/>
    <cellStyle name="Normal 56 5 2 2" xfId="3549" xr:uid="{00000000-0005-0000-0000-0000F3310000}"/>
    <cellStyle name="Normal 56 5 2 2 2" xfId="11716" xr:uid="{00000000-0005-0000-0000-0000F4310000}"/>
    <cellStyle name="Normal 56 5 2 2_5h_Finance" xfId="6816" xr:uid="{00000000-0005-0000-0000-0000F5310000}"/>
    <cellStyle name="Normal 56 5 2 3" xfId="9812" xr:uid="{00000000-0005-0000-0000-0000F6310000}"/>
    <cellStyle name="Normal 56 5 2 4" xfId="13838" xr:uid="{00000000-0005-0000-0000-0000F7310000}"/>
    <cellStyle name="Normal 56 5 2 5" xfId="15677" xr:uid="{00000000-0005-0000-0000-0000F8310000}"/>
    <cellStyle name="Normal 56 5 2 6" xfId="17428" xr:uid="{00000000-0005-0000-0000-0000F9310000}"/>
    <cellStyle name="Normal 56 5 2 7" xfId="19332" xr:uid="{00000000-0005-0000-0000-0000FA310000}"/>
    <cellStyle name="Normal 56 5 2_5h_Finance" xfId="6815" xr:uid="{00000000-0005-0000-0000-0000FB310000}"/>
    <cellStyle name="Normal 56 5 3" xfId="2733" xr:uid="{00000000-0005-0000-0000-0000FC310000}"/>
    <cellStyle name="Normal 56 5 3 2" xfId="10900" xr:uid="{00000000-0005-0000-0000-0000FD310000}"/>
    <cellStyle name="Normal 56 5 3_5h_Finance" xfId="6817" xr:uid="{00000000-0005-0000-0000-0000FE310000}"/>
    <cellStyle name="Normal 56 5 4" xfId="8996" xr:uid="{00000000-0005-0000-0000-0000FF310000}"/>
    <cellStyle name="Normal 56 5 5" xfId="13019" xr:uid="{00000000-0005-0000-0000-000000320000}"/>
    <cellStyle name="Normal 56 5 6" xfId="14857" xr:uid="{00000000-0005-0000-0000-000001320000}"/>
    <cellStyle name="Normal 56 5 7" xfId="16612" xr:uid="{00000000-0005-0000-0000-000002320000}"/>
    <cellStyle name="Normal 56 5 8" xfId="18516" xr:uid="{00000000-0005-0000-0000-000003320000}"/>
    <cellStyle name="Normal 56 5_5h_Finance" xfId="6814" xr:uid="{00000000-0005-0000-0000-000004320000}"/>
    <cellStyle name="Normal 56 6" xfId="1094" xr:uid="{00000000-0005-0000-0000-000005320000}"/>
    <cellStyle name="Normal 56 6 2" xfId="3005" xr:uid="{00000000-0005-0000-0000-000006320000}"/>
    <cellStyle name="Normal 56 6 2 2" xfId="11172" xr:uid="{00000000-0005-0000-0000-000007320000}"/>
    <cellStyle name="Normal 56 6 2_5h_Finance" xfId="6819" xr:uid="{00000000-0005-0000-0000-000008320000}"/>
    <cellStyle name="Normal 56 6 3" xfId="9268" xr:uid="{00000000-0005-0000-0000-000009320000}"/>
    <cellStyle name="Normal 56 6 4" xfId="13291" xr:uid="{00000000-0005-0000-0000-00000A320000}"/>
    <cellStyle name="Normal 56 6 5" xfId="15129" xr:uid="{00000000-0005-0000-0000-00000B320000}"/>
    <cellStyle name="Normal 56 6 6" xfId="16884" xr:uid="{00000000-0005-0000-0000-00000C320000}"/>
    <cellStyle name="Normal 56 6 7" xfId="18788" xr:uid="{00000000-0005-0000-0000-00000D320000}"/>
    <cellStyle name="Normal 56 6_5h_Finance" xfId="6818" xr:uid="{00000000-0005-0000-0000-00000E320000}"/>
    <cellStyle name="Normal 56 7" xfId="1917" xr:uid="{00000000-0005-0000-0000-00000F320000}"/>
    <cellStyle name="Normal 56 7 2" xfId="3821" xr:uid="{00000000-0005-0000-0000-000010320000}"/>
    <cellStyle name="Normal 56 7 2 2" xfId="11988" xr:uid="{00000000-0005-0000-0000-000011320000}"/>
    <cellStyle name="Normal 56 7 2_5h_Finance" xfId="6821" xr:uid="{00000000-0005-0000-0000-000012320000}"/>
    <cellStyle name="Normal 56 7 3" xfId="10084" xr:uid="{00000000-0005-0000-0000-000013320000}"/>
    <cellStyle name="Normal 56 7 4" xfId="14110" xr:uid="{00000000-0005-0000-0000-000014320000}"/>
    <cellStyle name="Normal 56 7 5" xfId="15950" xr:uid="{00000000-0005-0000-0000-000015320000}"/>
    <cellStyle name="Normal 56 7 6" xfId="17700" xr:uid="{00000000-0005-0000-0000-000016320000}"/>
    <cellStyle name="Normal 56 7 7" xfId="19604" xr:uid="{00000000-0005-0000-0000-000017320000}"/>
    <cellStyle name="Normal 56 7_5h_Finance" xfId="6820" xr:uid="{00000000-0005-0000-0000-000018320000}"/>
    <cellStyle name="Normal 56 8" xfId="201" xr:uid="{00000000-0005-0000-0000-000019320000}"/>
    <cellStyle name="Normal 56 8 2" xfId="8452" xr:uid="{00000000-0005-0000-0000-00001A320000}"/>
    <cellStyle name="Normal 56 8_5h_Finance" xfId="6822" xr:uid="{00000000-0005-0000-0000-00001B320000}"/>
    <cellStyle name="Normal 56 9" xfId="2189" xr:uid="{00000000-0005-0000-0000-00001C320000}"/>
    <cellStyle name="Normal 56 9 2" xfId="10356" xr:uid="{00000000-0005-0000-0000-00001D320000}"/>
    <cellStyle name="Normal 56 9_5h_Finance" xfId="6823" xr:uid="{00000000-0005-0000-0000-00001E320000}"/>
    <cellStyle name="Normal 56_5h_Finance" xfId="6764" xr:uid="{00000000-0005-0000-0000-00001F320000}"/>
    <cellStyle name="Normal 57" xfId="63" xr:uid="{00000000-0005-0000-0000-000020320000}"/>
    <cellStyle name="Normal 57 10" xfId="4094" xr:uid="{00000000-0005-0000-0000-000021320000}"/>
    <cellStyle name="Normal 57 10 2" xfId="12261" xr:uid="{00000000-0005-0000-0000-000022320000}"/>
    <cellStyle name="Normal 57 10_5h_Finance" xfId="6825" xr:uid="{00000000-0005-0000-0000-000023320000}"/>
    <cellStyle name="Normal 57 11" xfId="8317" xr:uid="{00000000-0005-0000-0000-000024320000}"/>
    <cellStyle name="Normal 57 12" xfId="12409" xr:uid="{00000000-0005-0000-0000-000025320000}"/>
    <cellStyle name="Normal 57 13" xfId="12673" xr:uid="{00000000-0005-0000-0000-000026320000}"/>
    <cellStyle name="Normal 57 14" xfId="12649" xr:uid="{00000000-0005-0000-0000-000027320000}"/>
    <cellStyle name="Normal 57 15" xfId="17973" xr:uid="{00000000-0005-0000-0000-000028320000}"/>
    <cellStyle name="Normal 57 2" xfId="132" xr:uid="{00000000-0005-0000-0000-000029320000}"/>
    <cellStyle name="Normal 57 2 10" xfId="8385" xr:uid="{00000000-0005-0000-0000-00002A320000}"/>
    <cellStyle name="Normal 57 2 11" xfId="12477" xr:uid="{00000000-0005-0000-0000-00002B320000}"/>
    <cellStyle name="Normal 57 2 12" xfId="18041" xr:uid="{00000000-0005-0000-0000-00002C320000}"/>
    <cellStyle name="Normal 57 2 2" xfId="406" xr:uid="{00000000-0005-0000-0000-00002D320000}"/>
    <cellStyle name="Normal 57 2 2 10" xfId="16273" xr:uid="{00000000-0005-0000-0000-00002E320000}"/>
    <cellStyle name="Normal 57 2 2 11" xfId="18177" xr:uid="{00000000-0005-0000-0000-00002F320000}"/>
    <cellStyle name="Normal 57 2 2 2" xfId="755" xr:uid="{00000000-0005-0000-0000-000030320000}"/>
    <cellStyle name="Normal 57 2 2 2 2" xfId="1577" xr:uid="{00000000-0005-0000-0000-000031320000}"/>
    <cellStyle name="Normal 57 2 2 2 2 2" xfId="3482" xr:uid="{00000000-0005-0000-0000-000032320000}"/>
    <cellStyle name="Normal 57 2 2 2 2 2 2" xfId="11649" xr:uid="{00000000-0005-0000-0000-000033320000}"/>
    <cellStyle name="Normal 57 2 2 2 2 2_5h_Finance" xfId="6830" xr:uid="{00000000-0005-0000-0000-000034320000}"/>
    <cellStyle name="Normal 57 2 2 2 2 3" xfId="9745" xr:uid="{00000000-0005-0000-0000-000035320000}"/>
    <cellStyle name="Normal 57 2 2 2 2 4" xfId="13771" xr:uid="{00000000-0005-0000-0000-000036320000}"/>
    <cellStyle name="Normal 57 2 2 2 2 5" xfId="15610" xr:uid="{00000000-0005-0000-0000-000037320000}"/>
    <cellStyle name="Normal 57 2 2 2 2 6" xfId="17361" xr:uid="{00000000-0005-0000-0000-000038320000}"/>
    <cellStyle name="Normal 57 2 2 2 2 7" xfId="19265" xr:uid="{00000000-0005-0000-0000-000039320000}"/>
    <cellStyle name="Normal 57 2 2 2 2_5h_Finance" xfId="6829" xr:uid="{00000000-0005-0000-0000-00003A320000}"/>
    <cellStyle name="Normal 57 2 2 2 3" xfId="2666" xr:uid="{00000000-0005-0000-0000-00003B320000}"/>
    <cellStyle name="Normal 57 2 2 2 3 2" xfId="10833" xr:uid="{00000000-0005-0000-0000-00003C320000}"/>
    <cellStyle name="Normal 57 2 2 2 3_5h_Finance" xfId="6831" xr:uid="{00000000-0005-0000-0000-00003D320000}"/>
    <cellStyle name="Normal 57 2 2 2 4" xfId="8929" xr:uid="{00000000-0005-0000-0000-00003E320000}"/>
    <cellStyle name="Normal 57 2 2 2 5" xfId="12952" xr:uid="{00000000-0005-0000-0000-00003F320000}"/>
    <cellStyle name="Normal 57 2 2 2 6" xfId="14790" xr:uid="{00000000-0005-0000-0000-000040320000}"/>
    <cellStyle name="Normal 57 2 2 2 7" xfId="16545" xr:uid="{00000000-0005-0000-0000-000041320000}"/>
    <cellStyle name="Normal 57 2 2 2 8" xfId="18449" xr:uid="{00000000-0005-0000-0000-000042320000}"/>
    <cellStyle name="Normal 57 2 2 2_5h_Finance" xfId="6828" xr:uid="{00000000-0005-0000-0000-000043320000}"/>
    <cellStyle name="Normal 57 2 2 3" xfId="1027" xr:uid="{00000000-0005-0000-0000-000044320000}"/>
    <cellStyle name="Normal 57 2 2 3 2" xfId="1849" xr:uid="{00000000-0005-0000-0000-000045320000}"/>
    <cellStyle name="Normal 57 2 2 3 2 2" xfId="3754" xr:uid="{00000000-0005-0000-0000-000046320000}"/>
    <cellStyle name="Normal 57 2 2 3 2 2 2" xfId="11921" xr:uid="{00000000-0005-0000-0000-000047320000}"/>
    <cellStyle name="Normal 57 2 2 3 2 2_5h_Finance" xfId="6834" xr:uid="{00000000-0005-0000-0000-000048320000}"/>
    <cellStyle name="Normal 57 2 2 3 2 3" xfId="10017" xr:uid="{00000000-0005-0000-0000-000049320000}"/>
    <cellStyle name="Normal 57 2 2 3 2 4" xfId="14043" xr:uid="{00000000-0005-0000-0000-00004A320000}"/>
    <cellStyle name="Normal 57 2 2 3 2 5" xfId="15882" xr:uid="{00000000-0005-0000-0000-00004B320000}"/>
    <cellStyle name="Normal 57 2 2 3 2 6" xfId="17633" xr:uid="{00000000-0005-0000-0000-00004C320000}"/>
    <cellStyle name="Normal 57 2 2 3 2 7" xfId="19537" xr:uid="{00000000-0005-0000-0000-00004D320000}"/>
    <cellStyle name="Normal 57 2 2 3 2_5h_Finance" xfId="6833" xr:uid="{00000000-0005-0000-0000-00004E320000}"/>
    <cellStyle name="Normal 57 2 2 3 3" xfId="2938" xr:uid="{00000000-0005-0000-0000-00004F320000}"/>
    <cellStyle name="Normal 57 2 2 3 3 2" xfId="11105" xr:uid="{00000000-0005-0000-0000-000050320000}"/>
    <cellStyle name="Normal 57 2 2 3 3_5h_Finance" xfId="6835" xr:uid="{00000000-0005-0000-0000-000051320000}"/>
    <cellStyle name="Normal 57 2 2 3 4" xfId="9201" xr:uid="{00000000-0005-0000-0000-000052320000}"/>
    <cellStyle name="Normal 57 2 2 3 5" xfId="13224" xr:uid="{00000000-0005-0000-0000-000053320000}"/>
    <cellStyle name="Normal 57 2 2 3 6" xfId="15062" xr:uid="{00000000-0005-0000-0000-000054320000}"/>
    <cellStyle name="Normal 57 2 2 3 7" xfId="16817" xr:uid="{00000000-0005-0000-0000-000055320000}"/>
    <cellStyle name="Normal 57 2 2 3 8" xfId="18721" xr:uid="{00000000-0005-0000-0000-000056320000}"/>
    <cellStyle name="Normal 57 2 2 3_5h_Finance" xfId="6832" xr:uid="{00000000-0005-0000-0000-000057320000}"/>
    <cellStyle name="Normal 57 2 2 4" xfId="1299" xr:uid="{00000000-0005-0000-0000-000058320000}"/>
    <cellStyle name="Normal 57 2 2 4 2" xfId="3210" xr:uid="{00000000-0005-0000-0000-000059320000}"/>
    <cellStyle name="Normal 57 2 2 4 2 2" xfId="11377" xr:uid="{00000000-0005-0000-0000-00005A320000}"/>
    <cellStyle name="Normal 57 2 2 4 2_5h_Finance" xfId="6837" xr:uid="{00000000-0005-0000-0000-00005B320000}"/>
    <cellStyle name="Normal 57 2 2 4 3" xfId="9473" xr:uid="{00000000-0005-0000-0000-00005C320000}"/>
    <cellStyle name="Normal 57 2 2 4 4" xfId="13496" xr:uid="{00000000-0005-0000-0000-00005D320000}"/>
    <cellStyle name="Normal 57 2 2 4 5" xfId="15334" xr:uid="{00000000-0005-0000-0000-00005E320000}"/>
    <cellStyle name="Normal 57 2 2 4 6" xfId="17089" xr:uid="{00000000-0005-0000-0000-00005F320000}"/>
    <cellStyle name="Normal 57 2 2 4 7" xfId="18993" xr:uid="{00000000-0005-0000-0000-000060320000}"/>
    <cellStyle name="Normal 57 2 2 4_5h_Finance" xfId="6836" xr:uid="{00000000-0005-0000-0000-000061320000}"/>
    <cellStyle name="Normal 57 2 2 5" xfId="2122" xr:uid="{00000000-0005-0000-0000-000062320000}"/>
    <cellStyle name="Normal 57 2 2 5 2" xfId="4026" xr:uid="{00000000-0005-0000-0000-000063320000}"/>
    <cellStyle name="Normal 57 2 2 5 2 2" xfId="12193" xr:uid="{00000000-0005-0000-0000-000064320000}"/>
    <cellStyle name="Normal 57 2 2 5 2_5h_Finance" xfId="6839" xr:uid="{00000000-0005-0000-0000-000065320000}"/>
    <cellStyle name="Normal 57 2 2 5 3" xfId="10289" xr:uid="{00000000-0005-0000-0000-000066320000}"/>
    <cellStyle name="Normal 57 2 2 5 4" xfId="14315" xr:uid="{00000000-0005-0000-0000-000067320000}"/>
    <cellStyle name="Normal 57 2 2 5 5" xfId="16155" xr:uid="{00000000-0005-0000-0000-000068320000}"/>
    <cellStyle name="Normal 57 2 2 5 6" xfId="17905" xr:uid="{00000000-0005-0000-0000-000069320000}"/>
    <cellStyle name="Normal 57 2 2 5 7" xfId="19809" xr:uid="{00000000-0005-0000-0000-00006A320000}"/>
    <cellStyle name="Normal 57 2 2 5_5h_Finance" xfId="6838" xr:uid="{00000000-0005-0000-0000-00006B320000}"/>
    <cellStyle name="Normal 57 2 2 6" xfId="2394" xr:uid="{00000000-0005-0000-0000-00006C320000}"/>
    <cellStyle name="Normal 57 2 2 6 2" xfId="10561" xr:uid="{00000000-0005-0000-0000-00006D320000}"/>
    <cellStyle name="Normal 57 2 2 6_5h_Finance" xfId="6840" xr:uid="{00000000-0005-0000-0000-00006E320000}"/>
    <cellStyle name="Normal 57 2 2 7" xfId="8657" xr:uid="{00000000-0005-0000-0000-00006F320000}"/>
    <cellStyle name="Normal 57 2 2 8" xfId="12614" xr:uid="{00000000-0005-0000-0000-000070320000}"/>
    <cellStyle name="Normal 57 2 2 9" xfId="14500" xr:uid="{00000000-0005-0000-0000-000071320000}"/>
    <cellStyle name="Normal 57 2 2_5h_Finance" xfId="6827" xr:uid="{00000000-0005-0000-0000-000072320000}"/>
    <cellStyle name="Normal 57 2 3" xfId="619" xr:uid="{00000000-0005-0000-0000-000073320000}"/>
    <cellStyle name="Normal 57 2 3 2" xfId="1441" xr:uid="{00000000-0005-0000-0000-000074320000}"/>
    <cellStyle name="Normal 57 2 3 2 2" xfId="3346" xr:uid="{00000000-0005-0000-0000-000075320000}"/>
    <cellStyle name="Normal 57 2 3 2 2 2" xfId="11513" xr:uid="{00000000-0005-0000-0000-000076320000}"/>
    <cellStyle name="Normal 57 2 3 2 2_5h_Finance" xfId="6843" xr:uid="{00000000-0005-0000-0000-000077320000}"/>
    <cellStyle name="Normal 57 2 3 2 3" xfId="9609" xr:uid="{00000000-0005-0000-0000-000078320000}"/>
    <cellStyle name="Normal 57 2 3 2 4" xfId="13635" xr:uid="{00000000-0005-0000-0000-000079320000}"/>
    <cellStyle name="Normal 57 2 3 2 5" xfId="15474" xr:uid="{00000000-0005-0000-0000-00007A320000}"/>
    <cellStyle name="Normal 57 2 3 2 6" xfId="17225" xr:uid="{00000000-0005-0000-0000-00007B320000}"/>
    <cellStyle name="Normal 57 2 3 2 7" xfId="19129" xr:uid="{00000000-0005-0000-0000-00007C320000}"/>
    <cellStyle name="Normal 57 2 3 2_5h_Finance" xfId="6842" xr:uid="{00000000-0005-0000-0000-00007D320000}"/>
    <cellStyle name="Normal 57 2 3 3" xfId="2530" xr:uid="{00000000-0005-0000-0000-00007E320000}"/>
    <cellStyle name="Normal 57 2 3 3 2" xfId="10697" xr:uid="{00000000-0005-0000-0000-00007F320000}"/>
    <cellStyle name="Normal 57 2 3 3_5h_Finance" xfId="6844" xr:uid="{00000000-0005-0000-0000-000080320000}"/>
    <cellStyle name="Normal 57 2 3 4" xfId="8793" xr:uid="{00000000-0005-0000-0000-000081320000}"/>
    <cellStyle name="Normal 57 2 3 5" xfId="12816" xr:uid="{00000000-0005-0000-0000-000082320000}"/>
    <cellStyle name="Normal 57 2 3 6" xfId="14654" xr:uid="{00000000-0005-0000-0000-000083320000}"/>
    <cellStyle name="Normal 57 2 3 7" xfId="16409" xr:uid="{00000000-0005-0000-0000-000084320000}"/>
    <cellStyle name="Normal 57 2 3 8" xfId="18313" xr:uid="{00000000-0005-0000-0000-000085320000}"/>
    <cellStyle name="Normal 57 2 3_5h_Finance" xfId="6841" xr:uid="{00000000-0005-0000-0000-000086320000}"/>
    <cellStyle name="Normal 57 2 4" xfId="891" xr:uid="{00000000-0005-0000-0000-000087320000}"/>
    <cellStyle name="Normal 57 2 4 2" xfId="1713" xr:uid="{00000000-0005-0000-0000-000088320000}"/>
    <cellStyle name="Normal 57 2 4 2 2" xfId="3618" xr:uid="{00000000-0005-0000-0000-000089320000}"/>
    <cellStyle name="Normal 57 2 4 2 2 2" xfId="11785" xr:uid="{00000000-0005-0000-0000-00008A320000}"/>
    <cellStyle name="Normal 57 2 4 2 2_5h_Finance" xfId="6847" xr:uid="{00000000-0005-0000-0000-00008B320000}"/>
    <cellStyle name="Normal 57 2 4 2 3" xfId="9881" xr:uid="{00000000-0005-0000-0000-00008C320000}"/>
    <cellStyle name="Normal 57 2 4 2 4" xfId="13907" xr:uid="{00000000-0005-0000-0000-00008D320000}"/>
    <cellStyle name="Normal 57 2 4 2 5" xfId="15746" xr:uid="{00000000-0005-0000-0000-00008E320000}"/>
    <cellStyle name="Normal 57 2 4 2 6" xfId="17497" xr:uid="{00000000-0005-0000-0000-00008F320000}"/>
    <cellStyle name="Normal 57 2 4 2 7" xfId="19401" xr:uid="{00000000-0005-0000-0000-000090320000}"/>
    <cellStyle name="Normal 57 2 4 2_5h_Finance" xfId="6846" xr:uid="{00000000-0005-0000-0000-000091320000}"/>
    <cellStyle name="Normal 57 2 4 3" xfId="2802" xr:uid="{00000000-0005-0000-0000-000092320000}"/>
    <cellStyle name="Normal 57 2 4 3 2" xfId="10969" xr:uid="{00000000-0005-0000-0000-000093320000}"/>
    <cellStyle name="Normal 57 2 4 3_5h_Finance" xfId="6848" xr:uid="{00000000-0005-0000-0000-000094320000}"/>
    <cellStyle name="Normal 57 2 4 4" xfId="9065" xr:uid="{00000000-0005-0000-0000-000095320000}"/>
    <cellStyle name="Normal 57 2 4 5" xfId="13088" xr:uid="{00000000-0005-0000-0000-000096320000}"/>
    <cellStyle name="Normal 57 2 4 6" xfId="14926" xr:uid="{00000000-0005-0000-0000-000097320000}"/>
    <cellStyle name="Normal 57 2 4 7" xfId="16681" xr:uid="{00000000-0005-0000-0000-000098320000}"/>
    <cellStyle name="Normal 57 2 4 8" xfId="18585" xr:uid="{00000000-0005-0000-0000-000099320000}"/>
    <cellStyle name="Normal 57 2 4_5h_Finance" xfId="6845" xr:uid="{00000000-0005-0000-0000-00009A320000}"/>
    <cellStyle name="Normal 57 2 5" xfId="1163" xr:uid="{00000000-0005-0000-0000-00009B320000}"/>
    <cellStyle name="Normal 57 2 5 2" xfId="3074" xr:uid="{00000000-0005-0000-0000-00009C320000}"/>
    <cellStyle name="Normal 57 2 5 2 2" xfId="11241" xr:uid="{00000000-0005-0000-0000-00009D320000}"/>
    <cellStyle name="Normal 57 2 5 2_5h_Finance" xfId="6850" xr:uid="{00000000-0005-0000-0000-00009E320000}"/>
    <cellStyle name="Normal 57 2 5 3" xfId="9337" xr:uid="{00000000-0005-0000-0000-00009F320000}"/>
    <cellStyle name="Normal 57 2 5 4" xfId="13360" xr:uid="{00000000-0005-0000-0000-0000A0320000}"/>
    <cellStyle name="Normal 57 2 5 5" xfId="15198" xr:uid="{00000000-0005-0000-0000-0000A1320000}"/>
    <cellStyle name="Normal 57 2 5 6" xfId="16953" xr:uid="{00000000-0005-0000-0000-0000A2320000}"/>
    <cellStyle name="Normal 57 2 5 7" xfId="18857" xr:uid="{00000000-0005-0000-0000-0000A3320000}"/>
    <cellStyle name="Normal 57 2 5_5h_Finance" xfId="6849" xr:uid="{00000000-0005-0000-0000-0000A4320000}"/>
    <cellStyle name="Normal 57 2 6" xfId="1986" xr:uid="{00000000-0005-0000-0000-0000A5320000}"/>
    <cellStyle name="Normal 57 2 6 2" xfId="3890" xr:uid="{00000000-0005-0000-0000-0000A6320000}"/>
    <cellStyle name="Normal 57 2 6 2 2" xfId="12057" xr:uid="{00000000-0005-0000-0000-0000A7320000}"/>
    <cellStyle name="Normal 57 2 6 2_5h_Finance" xfId="6852" xr:uid="{00000000-0005-0000-0000-0000A8320000}"/>
    <cellStyle name="Normal 57 2 6 3" xfId="10153" xr:uid="{00000000-0005-0000-0000-0000A9320000}"/>
    <cellStyle name="Normal 57 2 6 4" xfId="14179" xr:uid="{00000000-0005-0000-0000-0000AA320000}"/>
    <cellStyle name="Normal 57 2 6 5" xfId="16019" xr:uid="{00000000-0005-0000-0000-0000AB320000}"/>
    <cellStyle name="Normal 57 2 6 6" xfId="17769" xr:uid="{00000000-0005-0000-0000-0000AC320000}"/>
    <cellStyle name="Normal 57 2 6 7" xfId="19673" xr:uid="{00000000-0005-0000-0000-0000AD320000}"/>
    <cellStyle name="Normal 57 2 6_5h_Finance" xfId="6851" xr:uid="{00000000-0005-0000-0000-0000AE320000}"/>
    <cellStyle name="Normal 57 2 7" xfId="270" xr:uid="{00000000-0005-0000-0000-0000AF320000}"/>
    <cellStyle name="Normal 57 2 7 2" xfId="8521" xr:uid="{00000000-0005-0000-0000-0000B0320000}"/>
    <cellStyle name="Normal 57 2 7_5h_Finance" xfId="6853" xr:uid="{00000000-0005-0000-0000-0000B1320000}"/>
    <cellStyle name="Normal 57 2 8" xfId="2258" xr:uid="{00000000-0005-0000-0000-0000B2320000}"/>
    <cellStyle name="Normal 57 2 8 2" xfId="10425" xr:uid="{00000000-0005-0000-0000-0000B3320000}"/>
    <cellStyle name="Normal 57 2 8_5h_Finance" xfId="6854" xr:uid="{00000000-0005-0000-0000-0000B4320000}"/>
    <cellStyle name="Normal 57 2 9" xfId="4162" xr:uid="{00000000-0005-0000-0000-0000B5320000}"/>
    <cellStyle name="Normal 57 2 9 2" xfId="12329" xr:uid="{00000000-0005-0000-0000-0000B6320000}"/>
    <cellStyle name="Normal 57 2 9_5h_Finance" xfId="6855" xr:uid="{00000000-0005-0000-0000-0000B7320000}"/>
    <cellStyle name="Normal 57 2_5h_Finance" xfId="6826" xr:uid="{00000000-0005-0000-0000-0000B8320000}"/>
    <cellStyle name="Normal 57 3" xfId="338" xr:uid="{00000000-0005-0000-0000-0000B9320000}"/>
    <cellStyle name="Normal 57 3 10" xfId="16205" xr:uid="{00000000-0005-0000-0000-0000BA320000}"/>
    <cellStyle name="Normal 57 3 11" xfId="18109" xr:uid="{00000000-0005-0000-0000-0000BB320000}"/>
    <cellStyle name="Normal 57 3 2" xfId="687" xr:uid="{00000000-0005-0000-0000-0000BC320000}"/>
    <cellStyle name="Normal 57 3 2 2" xfId="1509" xr:uid="{00000000-0005-0000-0000-0000BD320000}"/>
    <cellStyle name="Normal 57 3 2 2 2" xfId="3414" xr:uid="{00000000-0005-0000-0000-0000BE320000}"/>
    <cellStyle name="Normal 57 3 2 2 2 2" xfId="11581" xr:uid="{00000000-0005-0000-0000-0000BF320000}"/>
    <cellStyle name="Normal 57 3 2 2 2_5h_Finance" xfId="6859" xr:uid="{00000000-0005-0000-0000-0000C0320000}"/>
    <cellStyle name="Normal 57 3 2 2 3" xfId="9677" xr:uid="{00000000-0005-0000-0000-0000C1320000}"/>
    <cellStyle name="Normal 57 3 2 2 4" xfId="13703" xr:uid="{00000000-0005-0000-0000-0000C2320000}"/>
    <cellStyle name="Normal 57 3 2 2 5" xfId="15542" xr:uid="{00000000-0005-0000-0000-0000C3320000}"/>
    <cellStyle name="Normal 57 3 2 2 6" xfId="17293" xr:uid="{00000000-0005-0000-0000-0000C4320000}"/>
    <cellStyle name="Normal 57 3 2 2 7" xfId="19197" xr:uid="{00000000-0005-0000-0000-0000C5320000}"/>
    <cellStyle name="Normal 57 3 2 2_5h_Finance" xfId="6858" xr:uid="{00000000-0005-0000-0000-0000C6320000}"/>
    <cellStyle name="Normal 57 3 2 3" xfId="2598" xr:uid="{00000000-0005-0000-0000-0000C7320000}"/>
    <cellStyle name="Normal 57 3 2 3 2" xfId="10765" xr:uid="{00000000-0005-0000-0000-0000C8320000}"/>
    <cellStyle name="Normal 57 3 2 3_5h_Finance" xfId="6860" xr:uid="{00000000-0005-0000-0000-0000C9320000}"/>
    <cellStyle name="Normal 57 3 2 4" xfId="8861" xr:uid="{00000000-0005-0000-0000-0000CA320000}"/>
    <cellStyle name="Normal 57 3 2 5" xfId="12884" xr:uid="{00000000-0005-0000-0000-0000CB320000}"/>
    <cellStyle name="Normal 57 3 2 6" xfId="14722" xr:uid="{00000000-0005-0000-0000-0000CC320000}"/>
    <cellStyle name="Normal 57 3 2 7" xfId="16477" xr:uid="{00000000-0005-0000-0000-0000CD320000}"/>
    <cellStyle name="Normal 57 3 2 8" xfId="18381" xr:uid="{00000000-0005-0000-0000-0000CE320000}"/>
    <cellStyle name="Normal 57 3 2_5h_Finance" xfId="6857" xr:uid="{00000000-0005-0000-0000-0000CF320000}"/>
    <cellStyle name="Normal 57 3 3" xfId="959" xr:uid="{00000000-0005-0000-0000-0000D0320000}"/>
    <cellStyle name="Normal 57 3 3 2" xfId="1781" xr:uid="{00000000-0005-0000-0000-0000D1320000}"/>
    <cellStyle name="Normal 57 3 3 2 2" xfId="3686" xr:uid="{00000000-0005-0000-0000-0000D2320000}"/>
    <cellStyle name="Normal 57 3 3 2 2 2" xfId="11853" xr:uid="{00000000-0005-0000-0000-0000D3320000}"/>
    <cellStyle name="Normal 57 3 3 2 2_5h_Finance" xfId="6863" xr:uid="{00000000-0005-0000-0000-0000D4320000}"/>
    <cellStyle name="Normal 57 3 3 2 3" xfId="9949" xr:uid="{00000000-0005-0000-0000-0000D5320000}"/>
    <cellStyle name="Normal 57 3 3 2 4" xfId="13975" xr:uid="{00000000-0005-0000-0000-0000D6320000}"/>
    <cellStyle name="Normal 57 3 3 2 5" xfId="15814" xr:uid="{00000000-0005-0000-0000-0000D7320000}"/>
    <cellStyle name="Normal 57 3 3 2 6" xfId="17565" xr:uid="{00000000-0005-0000-0000-0000D8320000}"/>
    <cellStyle name="Normal 57 3 3 2 7" xfId="19469" xr:uid="{00000000-0005-0000-0000-0000D9320000}"/>
    <cellStyle name="Normal 57 3 3 2_5h_Finance" xfId="6862" xr:uid="{00000000-0005-0000-0000-0000DA320000}"/>
    <cellStyle name="Normal 57 3 3 3" xfId="2870" xr:uid="{00000000-0005-0000-0000-0000DB320000}"/>
    <cellStyle name="Normal 57 3 3 3 2" xfId="11037" xr:uid="{00000000-0005-0000-0000-0000DC320000}"/>
    <cellStyle name="Normal 57 3 3 3_5h_Finance" xfId="6864" xr:uid="{00000000-0005-0000-0000-0000DD320000}"/>
    <cellStyle name="Normal 57 3 3 4" xfId="9133" xr:uid="{00000000-0005-0000-0000-0000DE320000}"/>
    <cellStyle name="Normal 57 3 3 5" xfId="13156" xr:uid="{00000000-0005-0000-0000-0000DF320000}"/>
    <cellStyle name="Normal 57 3 3 6" xfId="14994" xr:uid="{00000000-0005-0000-0000-0000E0320000}"/>
    <cellStyle name="Normal 57 3 3 7" xfId="16749" xr:uid="{00000000-0005-0000-0000-0000E1320000}"/>
    <cellStyle name="Normal 57 3 3 8" xfId="18653" xr:uid="{00000000-0005-0000-0000-0000E2320000}"/>
    <cellStyle name="Normal 57 3 3_5h_Finance" xfId="6861" xr:uid="{00000000-0005-0000-0000-0000E3320000}"/>
    <cellStyle name="Normal 57 3 4" xfId="1231" xr:uid="{00000000-0005-0000-0000-0000E4320000}"/>
    <cellStyle name="Normal 57 3 4 2" xfId="3142" xr:uid="{00000000-0005-0000-0000-0000E5320000}"/>
    <cellStyle name="Normal 57 3 4 2 2" xfId="11309" xr:uid="{00000000-0005-0000-0000-0000E6320000}"/>
    <cellStyle name="Normal 57 3 4 2_5h_Finance" xfId="6866" xr:uid="{00000000-0005-0000-0000-0000E7320000}"/>
    <cellStyle name="Normal 57 3 4 3" xfId="9405" xr:uid="{00000000-0005-0000-0000-0000E8320000}"/>
    <cellStyle name="Normal 57 3 4 4" xfId="13428" xr:uid="{00000000-0005-0000-0000-0000E9320000}"/>
    <cellStyle name="Normal 57 3 4 5" xfId="15266" xr:uid="{00000000-0005-0000-0000-0000EA320000}"/>
    <cellStyle name="Normal 57 3 4 6" xfId="17021" xr:uid="{00000000-0005-0000-0000-0000EB320000}"/>
    <cellStyle name="Normal 57 3 4 7" xfId="18925" xr:uid="{00000000-0005-0000-0000-0000EC320000}"/>
    <cellStyle name="Normal 57 3 4_5h_Finance" xfId="6865" xr:uid="{00000000-0005-0000-0000-0000ED320000}"/>
    <cellStyle name="Normal 57 3 5" xfId="2054" xr:uid="{00000000-0005-0000-0000-0000EE320000}"/>
    <cellStyle name="Normal 57 3 5 2" xfId="3958" xr:uid="{00000000-0005-0000-0000-0000EF320000}"/>
    <cellStyle name="Normal 57 3 5 2 2" xfId="12125" xr:uid="{00000000-0005-0000-0000-0000F0320000}"/>
    <cellStyle name="Normal 57 3 5 2_5h_Finance" xfId="6868" xr:uid="{00000000-0005-0000-0000-0000F1320000}"/>
    <cellStyle name="Normal 57 3 5 3" xfId="10221" xr:uid="{00000000-0005-0000-0000-0000F2320000}"/>
    <cellStyle name="Normal 57 3 5 4" xfId="14247" xr:uid="{00000000-0005-0000-0000-0000F3320000}"/>
    <cellStyle name="Normal 57 3 5 5" xfId="16087" xr:uid="{00000000-0005-0000-0000-0000F4320000}"/>
    <cellStyle name="Normal 57 3 5 6" xfId="17837" xr:uid="{00000000-0005-0000-0000-0000F5320000}"/>
    <cellStyle name="Normal 57 3 5 7" xfId="19741" xr:uid="{00000000-0005-0000-0000-0000F6320000}"/>
    <cellStyle name="Normal 57 3 5_5h_Finance" xfId="6867" xr:uid="{00000000-0005-0000-0000-0000F7320000}"/>
    <cellStyle name="Normal 57 3 6" xfId="2326" xr:uid="{00000000-0005-0000-0000-0000F8320000}"/>
    <cellStyle name="Normal 57 3 6 2" xfId="10493" xr:uid="{00000000-0005-0000-0000-0000F9320000}"/>
    <cellStyle name="Normal 57 3 6_5h_Finance" xfId="6869" xr:uid="{00000000-0005-0000-0000-0000FA320000}"/>
    <cellStyle name="Normal 57 3 7" xfId="8589" xr:uid="{00000000-0005-0000-0000-0000FB320000}"/>
    <cellStyle name="Normal 57 3 8" xfId="12546" xr:uid="{00000000-0005-0000-0000-0000FC320000}"/>
    <cellStyle name="Normal 57 3 9" xfId="14432" xr:uid="{00000000-0005-0000-0000-0000FD320000}"/>
    <cellStyle name="Normal 57 3_5h_Finance" xfId="6856" xr:uid="{00000000-0005-0000-0000-0000FE320000}"/>
    <cellStyle name="Normal 57 4" xfId="551" xr:uid="{00000000-0005-0000-0000-0000FF320000}"/>
    <cellStyle name="Normal 57 4 2" xfId="1373" xr:uid="{00000000-0005-0000-0000-000000330000}"/>
    <cellStyle name="Normal 57 4 2 2" xfId="3278" xr:uid="{00000000-0005-0000-0000-000001330000}"/>
    <cellStyle name="Normal 57 4 2 2 2" xfId="11445" xr:uid="{00000000-0005-0000-0000-000002330000}"/>
    <cellStyle name="Normal 57 4 2 2_5h_Finance" xfId="6872" xr:uid="{00000000-0005-0000-0000-000003330000}"/>
    <cellStyle name="Normal 57 4 2 3" xfId="9541" xr:uid="{00000000-0005-0000-0000-000004330000}"/>
    <cellStyle name="Normal 57 4 2 4" xfId="13567" xr:uid="{00000000-0005-0000-0000-000005330000}"/>
    <cellStyle name="Normal 57 4 2 5" xfId="15406" xr:uid="{00000000-0005-0000-0000-000006330000}"/>
    <cellStyle name="Normal 57 4 2 6" xfId="17157" xr:uid="{00000000-0005-0000-0000-000007330000}"/>
    <cellStyle name="Normal 57 4 2 7" xfId="19061" xr:uid="{00000000-0005-0000-0000-000008330000}"/>
    <cellStyle name="Normal 57 4 2_5h_Finance" xfId="6871" xr:uid="{00000000-0005-0000-0000-000009330000}"/>
    <cellStyle name="Normal 57 4 3" xfId="2462" xr:uid="{00000000-0005-0000-0000-00000A330000}"/>
    <cellStyle name="Normal 57 4 3 2" xfId="10629" xr:uid="{00000000-0005-0000-0000-00000B330000}"/>
    <cellStyle name="Normal 57 4 3_5h_Finance" xfId="6873" xr:uid="{00000000-0005-0000-0000-00000C330000}"/>
    <cellStyle name="Normal 57 4 4" xfId="8725" xr:uid="{00000000-0005-0000-0000-00000D330000}"/>
    <cellStyle name="Normal 57 4 5" xfId="12748" xr:uid="{00000000-0005-0000-0000-00000E330000}"/>
    <cellStyle name="Normal 57 4 6" xfId="14586" xr:uid="{00000000-0005-0000-0000-00000F330000}"/>
    <cellStyle name="Normal 57 4 7" xfId="16341" xr:uid="{00000000-0005-0000-0000-000010330000}"/>
    <cellStyle name="Normal 57 4 8" xfId="18245" xr:uid="{00000000-0005-0000-0000-000011330000}"/>
    <cellStyle name="Normal 57 4_5h_Finance" xfId="6870" xr:uid="{00000000-0005-0000-0000-000012330000}"/>
    <cellStyle name="Normal 57 5" xfId="823" xr:uid="{00000000-0005-0000-0000-000013330000}"/>
    <cellStyle name="Normal 57 5 2" xfId="1645" xr:uid="{00000000-0005-0000-0000-000014330000}"/>
    <cellStyle name="Normal 57 5 2 2" xfId="3550" xr:uid="{00000000-0005-0000-0000-000015330000}"/>
    <cellStyle name="Normal 57 5 2 2 2" xfId="11717" xr:uid="{00000000-0005-0000-0000-000016330000}"/>
    <cellStyle name="Normal 57 5 2 2_5h_Finance" xfId="6876" xr:uid="{00000000-0005-0000-0000-000017330000}"/>
    <cellStyle name="Normal 57 5 2 3" xfId="9813" xr:uid="{00000000-0005-0000-0000-000018330000}"/>
    <cellStyle name="Normal 57 5 2 4" xfId="13839" xr:uid="{00000000-0005-0000-0000-000019330000}"/>
    <cellStyle name="Normal 57 5 2 5" xfId="15678" xr:uid="{00000000-0005-0000-0000-00001A330000}"/>
    <cellStyle name="Normal 57 5 2 6" xfId="17429" xr:uid="{00000000-0005-0000-0000-00001B330000}"/>
    <cellStyle name="Normal 57 5 2 7" xfId="19333" xr:uid="{00000000-0005-0000-0000-00001C330000}"/>
    <cellStyle name="Normal 57 5 2_5h_Finance" xfId="6875" xr:uid="{00000000-0005-0000-0000-00001D330000}"/>
    <cellStyle name="Normal 57 5 3" xfId="2734" xr:uid="{00000000-0005-0000-0000-00001E330000}"/>
    <cellStyle name="Normal 57 5 3 2" xfId="10901" xr:uid="{00000000-0005-0000-0000-00001F330000}"/>
    <cellStyle name="Normal 57 5 3_5h_Finance" xfId="6877" xr:uid="{00000000-0005-0000-0000-000020330000}"/>
    <cellStyle name="Normal 57 5 4" xfId="8997" xr:uid="{00000000-0005-0000-0000-000021330000}"/>
    <cellStyle name="Normal 57 5 5" xfId="13020" xr:uid="{00000000-0005-0000-0000-000022330000}"/>
    <cellStyle name="Normal 57 5 6" xfId="14858" xr:uid="{00000000-0005-0000-0000-000023330000}"/>
    <cellStyle name="Normal 57 5 7" xfId="16613" xr:uid="{00000000-0005-0000-0000-000024330000}"/>
    <cellStyle name="Normal 57 5 8" xfId="18517" xr:uid="{00000000-0005-0000-0000-000025330000}"/>
    <cellStyle name="Normal 57 5_5h_Finance" xfId="6874" xr:uid="{00000000-0005-0000-0000-000026330000}"/>
    <cellStyle name="Normal 57 6" xfId="1095" xr:uid="{00000000-0005-0000-0000-000027330000}"/>
    <cellStyle name="Normal 57 6 2" xfId="3006" xr:uid="{00000000-0005-0000-0000-000028330000}"/>
    <cellStyle name="Normal 57 6 2 2" xfId="11173" xr:uid="{00000000-0005-0000-0000-000029330000}"/>
    <cellStyle name="Normal 57 6 2_5h_Finance" xfId="6879" xr:uid="{00000000-0005-0000-0000-00002A330000}"/>
    <cellStyle name="Normal 57 6 3" xfId="9269" xr:uid="{00000000-0005-0000-0000-00002B330000}"/>
    <cellStyle name="Normal 57 6 4" xfId="13292" xr:uid="{00000000-0005-0000-0000-00002C330000}"/>
    <cellStyle name="Normal 57 6 5" xfId="15130" xr:uid="{00000000-0005-0000-0000-00002D330000}"/>
    <cellStyle name="Normal 57 6 6" xfId="16885" xr:uid="{00000000-0005-0000-0000-00002E330000}"/>
    <cellStyle name="Normal 57 6 7" xfId="18789" xr:uid="{00000000-0005-0000-0000-00002F330000}"/>
    <cellStyle name="Normal 57 6_5h_Finance" xfId="6878" xr:uid="{00000000-0005-0000-0000-000030330000}"/>
    <cellStyle name="Normal 57 7" xfId="1918" xr:uid="{00000000-0005-0000-0000-000031330000}"/>
    <cellStyle name="Normal 57 7 2" xfId="3822" xr:uid="{00000000-0005-0000-0000-000032330000}"/>
    <cellStyle name="Normal 57 7 2 2" xfId="11989" xr:uid="{00000000-0005-0000-0000-000033330000}"/>
    <cellStyle name="Normal 57 7 2_5h_Finance" xfId="6881" xr:uid="{00000000-0005-0000-0000-000034330000}"/>
    <cellStyle name="Normal 57 7 3" xfId="10085" xr:uid="{00000000-0005-0000-0000-000035330000}"/>
    <cellStyle name="Normal 57 7 4" xfId="14111" xr:uid="{00000000-0005-0000-0000-000036330000}"/>
    <cellStyle name="Normal 57 7 5" xfId="15951" xr:uid="{00000000-0005-0000-0000-000037330000}"/>
    <cellStyle name="Normal 57 7 6" xfId="17701" xr:uid="{00000000-0005-0000-0000-000038330000}"/>
    <cellStyle name="Normal 57 7 7" xfId="19605" xr:uid="{00000000-0005-0000-0000-000039330000}"/>
    <cellStyle name="Normal 57 7_5h_Finance" xfId="6880" xr:uid="{00000000-0005-0000-0000-00003A330000}"/>
    <cellStyle name="Normal 57 8" xfId="202" xr:uid="{00000000-0005-0000-0000-00003B330000}"/>
    <cellStyle name="Normal 57 8 2" xfId="8453" xr:uid="{00000000-0005-0000-0000-00003C330000}"/>
    <cellStyle name="Normal 57 8_5h_Finance" xfId="6882" xr:uid="{00000000-0005-0000-0000-00003D330000}"/>
    <cellStyle name="Normal 57 9" xfId="2190" xr:uid="{00000000-0005-0000-0000-00003E330000}"/>
    <cellStyle name="Normal 57 9 2" xfId="10357" xr:uid="{00000000-0005-0000-0000-00003F330000}"/>
    <cellStyle name="Normal 57 9_5h_Finance" xfId="6883" xr:uid="{00000000-0005-0000-0000-000040330000}"/>
    <cellStyle name="Normal 57_5h_Finance" xfId="6824" xr:uid="{00000000-0005-0000-0000-000041330000}"/>
    <cellStyle name="Normal 58" xfId="64" xr:uid="{00000000-0005-0000-0000-000042330000}"/>
    <cellStyle name="Normal 58 10" xfId="4095" xr:uid="{00000000-0005-0000-0000-000043330000}"/>
    <cellStyle name="Normal 58 10 2" xfId="12262" xr:uid="{00000000-0005-0000-0000-000044330000}"/>
    <cellStyle name="Normal 58 10_5h_Finance" xfId="6885" xr:uid="{00000000-0005-0000-0000-000045330000}"/>
    <cellStyle name="Normal 58 11" xfId="8318" xr:uid="{00000000-0005-0000-0000-000046330000}"/>
    <cellStyle name="Normal 58 12" xfId="12410" xr:uid="{00000000-0005-0000-0000-000047330000}"/>
    <cellStyle name="Normal 58 13" xfId="12672" xr:uid="{00000000-0005-0000-0000-000048330000}"/>
    <cellStyle name="Normal 58 14" xfId="14353" xr:uid="{00000000-0005-0000-0000-000049330000}"/>
    <cellStyle name="Normal 58 15" xfId="17974" xr:uid="{00000000-0005-0000-0000-00004A330000}"/>
    <cellStyle name="Normal 58 2" xfId="133" xr:uid="{00000000-0005-0000-0000-00004B330000}"/>
    <cellStyle name="Normal 58 2 10" xfId="8386" xr:uid="{00000000-0005-0000-0000-00004C330000}"/>
    <cellStyle name="Normal 58 2 11" xfId="12478" xr:uid="{00000000-0005-0000-0000-00004D330000}"/>
    <cellStyle name="Normal 58 2 12" xfId="18042" xr:uid="{00000000-0005-0000-0000-00004E330000}"/>
    <cellStyle name="Normal 58 2 2" xfId="407" xr:uid="{00000000-0005-0000-0000-00004F330000}"/>
    <cellStyle name="Normal 58 2 2 10" xfId="16274" xr:uid="{00000000-0005-0000-0000-000050330000}"/>
    <cellStyle name="Normal 58 2 2 11" xfId="18178" xr:uid="{00000000-0005-0000-0000-000051330000}"/>
    <cellStyle name="Normal 58 2 2 2" xfId="756" xr:uid="{00000000-0005-0000-0000-000052330000}"/>
    <cellStyle name="Normal 58 2 2 2 2" xfId="1578" xr:uid="{00000000-0005-0000-0000-000053330000}"/>
    <cellStyle name="Normal 58 2 2 2 2 2" xfId="3483" xr:uid="{00000000-0005-0000-0000-000054330000}"/>
    <cellStyle name="Normal 58 2 2 2 2 2 2" xfId="11650" xr:uid="{00000000-0005-0000-0000-000055330000}"/>
    <cellStyle name="Normal 58 2 2 2 2 2_5h_Finance" xfId="6890" xr:uid="{00000000-0005-0000-0000-000056330000}"/>
    <cellStyle name="Normal 58 2 2 2 2 3" xfId="9746" xr:uid="{00000000-0005-0000-0000-000057330000}"/>
    <cellStyle name="Normal 58 2 2 2 2 4" xfId="13772" xr:uid="{00000000-0005-0000-0000-000058330000}"/>
    <cellStyle name="Normal 58 2 2 2 2 5" xfId="15611" xr:uid="{00000000-0005-0000-0000-000059330000}"/>
    <cellStyle name="Normal 58 2 2 2 2 6" xfId="17362" xr:uid="{00000000-0005-0000-0000-00005A330000}"/>
    <cellStyle name="Normal 58 2 2 2 2 7" xfId="19266" xr:uid="{00000000-0005-0000-0000-00005B330000}"/>
    <cellStyle name="Normal 58 2 2 2 2_5h_Finance" xfId="6889" xr:uid="{00000000-0005-0000-0000-00005C330000}"/>
    <cellStyle name="Normal 58 2 2 2 3" xfId="2667" xr:uid="{00000000-0005-0000-0000-00005D330000}"/>
    <cellStyle name="Normal 58 2 2 2 3 2" xfId="10834" xr:uid="{00000000-0005-0000-0000-00005E330000}"/>
    <cellStyle name="Normal 58 2 2 2 3_5h_Finance" xfId="6891" xr:uid="{00000000-0005-0000-0000-00005F330000}"/>
    <cellStyle name="Normal 58 2 2 2 4" xfId="8930" xr:uid="{00000000-0005-0000-0000-000060330000}"/>
    <cellStyle name="Normal 58 2 2 2 5" xfId="12953" xr:uid="{00000000-0005-0000-0000-000061330000}"/>
    <cellStyle name="Normal 58 2 2 2 6" xfId="14791" xr:uid="{00000000-0005-0000-0000-000062330000}"/>
    <cellStyle name="Normal 58 2 2 2 7" xfId="16546" xr:uid="{00000000-0005-0000-0000-000063330000}"/>
    <cellStyle name="Normal 58 2 2 2 8" xfId="18450" xr:uid="{00000000-0005-0000-0000-000064330000}"/>
    <cellStyle name="Normal 58 2 2 2_5h_Finance" xfId="6888" xr:uid="{00000000-0005-0000-0000-000065330000}"/>
    <cellStyle name="Normal 58 2 2 3" xfId="1028" xr:uid="{00000000-0005-0000-0000-000066330000}"/>
    <cellStyle name="Normal 58 2 2 3 2" xfId="1850" xr:uid="{00000000-0005-0000-0000-000067330000}"/>
    <cellStyle name="Normal 58 2 2 3 2 2" xfId="3755" xr:uid="{00000000-0005-0000-0000-000068330000}"/>
    <cellStyle name="Normal 58 2 2 3 2 2 2" xfId="11922" xr:uid="{00000000-0005-0000-0000-000069330000}"/>
    <cellStyle name="Normal 58 2 2 3 2 2_5h_Finance" xfId="6894" xr:uid="{00000000-0005-0000-0000-00006A330000}"/>
    <cellStyle name="Normal 58 2 2 3 2 3" xfId="10018" xr:uid="{00000000-0005-0000-0000-00006B330000}"/>
    <cellStyle name="Normal 58 2 2 3 2 4" xfId="14044" xr:uid="{00000000-0005-0000-0000-00006C330000}"/>
    <cellStyle name="Normal 58 2 2 3 2 5" xfId="15883" xr:uid="{00000000-0005-0000-0000-00006D330000}"/>
    <cellStyle name="Normal 58 2 2 3 2 6" xfId="17634" xr:uid="{00000000-0005-0000-0000-00006E330000}"/>
    <cellStyle name="Normal 58 2 2 3 2 7" xfId="19538" xr:uid="{00000000-0005-0000-0000-00006F330000}"/>
    <cellStyle name="Normal 58 2 2 3 2_5h_Finance" xfId="6893" xr:uid="{00000000-0005-0000-0000-000070330000}"/>
    <cellStyle name="Normal 58 2 2 3 3" xfId="2939" xr:uid="{00000000-0005-0000-0000-000071330000}"/>
    <cellStyle name="Normal 58 2 2 3 3 2" xfId="11106" xr:uid="{00000000-0005-0000-0000-000072330000}"/>
    <cellStyle name="Normal 58 2 2 3 3_5h_Finance" xfId="6895" xr:uid="{00000000-0005-0000-0000-000073330000}"/>
    <cellStyle name="Normal 58 2 2 3 4" xfId="9202" xr:uid="{00000000-0005-0000-0000-000074330000}"/>
    <cellStyle name="Normal 58 2 2 3 5" xfId="13225" xr:uid="{00000000-0005-0000-0000-000075330000}"/>
    <cellStyle name="Normal 58 2 2 3 6" xfId="15063" xr:uid="{00000000-0005-0000-0000-000076330000}"/>
    <cellStyle name="Normal 58 2 2 3 7" xfId="16818" xr:uid="{00000000-0005-0000-0000-000077330000}"/>
    <cellStyle name="Normal 58 2 2 3 8" xfId="18722" xr:uid="{00000000-0005-0000-0000-000078330000}"/>
    <cellStyle name="Normal 58 2 2 3_5h_Finance" xfId="6892" xr:uid="{00000000-0005-0000-0000-000079330000}"/>
    <cellStyle name="Normal 58 2 2 4" xfId="1300" xr:uid="{00000000-0005-0000-0000-00007A330000}"/>
    <cellStyle name="Normal 58 2 2 4 2" xfId="3211" xr:uid="{00000000-0005-0000-0000-00007B330000}"/>
    <cellStyle name="Normal 58 2 2 4 2 2" xfId="11378" xr:uid="{00000000-0005-0000-0000-00007C330000}"/>
    <cellStyle name="Normal 58 2 2 4 2_5h_Finance" xfId="6897" xr:uid="{00000000-0005-0000-0000-00007D330000}"/>
    <cellStyle name="Normal 58 2 2 4 3" xfId="9474" xr:uid="{00000000-0005-0000-0000-00007E330000}"/>
    <cellStyle name="Normal 58 2 2 4 4" xfId="13497" xr:uid="{00000000-0005-0000-0000-00007F330000}"/>
    <cellStyle name="Normal 58 2 2 4 5" xfId="15335" xr:uid="{00000000-0005-0000-0000-000080330000}"/>
    <cellStyle name="Normal 58 2 2 4 6" xfId="17090" xr:uid="{00000000-0005-0000-0000-000081330000}"/>
    <cellStyle name="Normal 58 2 2 4 7" xfId="18994" xr:uid="{00000000-0005-0000-0000-000082330000}"/>
    <cellStyle name="Normal 58 2 2 4_5h_Finance" xfId="6896" xr:uid="{00000000-0005-0000-0000-000083330000}"/>
    <cellStyle name="Normal 58 2 2 5" xfId="2123" xr:uid="{00000000-0005-0000-0000-000084330000}"/>
    <cellStyle name="Normal 58 2 2 5 2" xfId="4027" xr:uid="{00000000-0005-0000-0000-000085330000}"/>
    <cellStyle name="Normal 58 2 2 5 2 2" xfId="12194" xr:uid="{00000000-0005-0000-0000-000086330000}"/>
    <cellStyle name="Normal 58 2 2 5 2_5h_Finance" xfId="6899" xr:uid="{00000000-0005-0000-0000-000087330000}"/>
    <cellStyle name="Normal 58 2 2 5 3" xfId="10290" xr:uid="{00000000-0005-0000-0000-000088330000}"/>
    <cellStyle name="Normal 58 2 2 5 4" xfId="14316" xr:uid="{00000000-0005-0000-0000-000089330000}"/>
    <cellStyle name="Normal 58 2 2 5 5" xfId="16156" xr:uid="{00000000-0005-0000-0000-00008A330000}"/>
    <cellStyle name="Normal 58 2 2 5 6" xfId="17906" xr:uid="{00000000-0005-0000-0000-00008B330000}"/>
    <cellStyle name="Normal 58 2 2 5 7" xfId="19810" xr:uid="{00000000-0005-0000-0000-00008C330000}"/>
    <cellStyle name="Normal 58 2 2 5_5h_Finance" xfId="6898" xr:uid="{00000000-0005-0000-0000-00008D330000}"/>
    <cellStyle name="Normal 58 2 2 6" xfId="2395" xr:uid="{00000000-0005-0000-0000-00008E330000}"/>
    <cellStyle name="Normal 58 2 2 6 2" xfId="10562" xr:uid="{00000000-0005-0000-0000-00008F330000}"/>
    <cellStyle name="Normal 58 2 2 6_5h_Finance" xfId="6900" xr:uid="{00000000-0005-0000-0000-000090330000}"/>
    <cellStyle name="Normal 58 2 2 7" xfId="8658" xr:uid="{00000000-0005-0000-0000-000091330000}"/>
    <cellStyle name="Normal 58 2 2 8" xfId="12615" xr:uid="{00000000-0005-0000-0000-000092330000}"/>
    <cellStyle name="Normal 58 2 2 9" xfId="14501" xr:uid="{00000000-0005-0000-0000-000093330000}"/>
    <cellStyle name="Normal 58 2 2_5h_Finance" xfId="6887" xr:uid="{00000000-0005-0000-0000-000094330000}"/>
    <cellStyle name="Normal 58 2 3" xfId="620" xr:uid="{00000000-0005-0000-0000-000095330000}"/>
    <cellStyle name="Normal 58 2 3 2" xfId="1442" xr:uid="{00000000-0005-0000-0000-000096330000}"/>
    <cellStyle name="Normal 58 2 3 2 2" xfId="3347" xr:uid="{00000000-0005-0000-0000-000097330000}"/>
    <cellStyle name="Normal 58 2 3 2 2 2" xfId="11514" xr:uid="{00000000-0005-0000-0000-000098330000}"/>
    <cellStyle name="Normal 58 2 3 2 2_5h_Finance" xfId="6903" xr:uid="{00000000-0005-0000-0000-000099330000}"/>
    <cellStyle name="Normal 58 2 3 2 3" xfId="9610" xr:uid="{00000000-0005-0000-0000-00009A330000}"/>
    <cellStyle name="Normal 58 2 3 2 4" xfId="13636" xr:uid="{00000000-0005-0000-0000-00009B330000}"/>
    <cellStyle name="Normal 58 2 3 2 5" xfId="15475" xr:uid="{00000000-0005-0000-0000-00009C330000}"/>
    <cellStyle name="Normal 58 2 3 2 6" xfId="17226" xr:uid="{00000000-0005-0000-0000-00009D330000}"/>
    <cellStyle name="Normal 58 2 3 2 7" xfId="19130" xr:uid="{00000000-0005-0000-0000-00009E330000}"/>
    <cellStyle name="Normal 58 2 3 2_5h_Finance" xfId="6902" xr:uid="{00000000-0005-0000-0000-00009F330000}"/>
    <cellStyle name="Normal 58 2 3 3" xfId="2531" xr:uid="{00000000-0005-0000-0000-0000A0330000}"/>
    <cellStyle name="Normal 58 2 3 3 2" xfId="10698" xr:uid="{00000000-0005-0000-0000-0000A1330000}"/>
    <cellStyle name="Normal 58 2 3 3_5h_Finance" xfId="6904" xr:uid="{00000000-0005-0000-0000-0000A2330000}"/>
    <cellStyle name="Normal 58 2 3 4" xfId="8794" xr:uid="{00000000-0005-0000-0000-0000A3330000}"/>
    <cellStyle name="Normal 58 2 3 5" xfId="12817" xr:uid="{00000000-0005-0000-0000-0000A4330000}"/>
    <cellStyle name="Normal 58 2 3 6" xfId="14655" xr:uid="{00000000-0005-0000-0000-0000A5330000}"/>
    <cellStyle name="Normal 58 2 3 7" xfId="16410" xr:uid="{00000000-0005-0000-0000-0000A6330000}"/>
    <cellStyle name="Normal 58 2 3 8" xfId="18314" xr:uid="{00000000-0005-0000-0000-0000A7330000}"/>
    <cellStyle name="Normal 58 2 3_5h_Finance" xfId="6901" xr:uid="{00000000-0005-0000-0000-0000A8330000}"/>
    <cellStyle name="Normal 58 2 4" xfId="892" xr:uid="{00000000-0005-0000-0000-0000A9330000}"/>
    <cellStyle name="Normal 58 2 4 2" xfId="1714" xr:uid="{00000000-0005-0000-0000-0000AA330000}"/>
    <cellStyle name="Normal 58 2 4 2 2" xfId="3619" xr:uid="{00000000-0005-0000-0000-0000AB330000}"/>
    <cellStyle name="Normal 58 2 4 2 2 2" xfId="11786" xr:uid="{00000000-0005-0000-0000-0000AC330000}"/>
    <cellStyle name="Normal 58 2 4 2 2_5h_Finance" xfId="6907" xr:uid="{00000000-0005-0000-0000-0000AD330000}"/>
    <cellStyle name="Normal 58 2 4 2 3" xfId="9882" xr:uid="{00000000-0005-0000-0000-0000AE330000}"/>
    <cellStyle name="Normal 58 2 4 2 4" xfId="13908" xr:uid="{00000000-0005-0000-0000-0000AF330000}"/>
    <cellStyle name="Normal 58 2 4 2 5" xfId="15747" xr:uid="{00000000-0005-0000-0000-0000B0330000}"/>
    <cellStyle name="Normal 58 2 4 2 6" xfId="17498" xr:uid="{00000000-0005-0000-0000-0000B1330000}"/>
    <cellStyle name="Normal 58 2 4 2 7" xfId="19402" xr:uid="{00000000-0005-0000-0000-0000B2330000}"/>
    <cellStyle name="Normal 58 2 4 2_5h_Finance" xfId="6906" xr:uid="{00000000-0005-0000-0000-0000B3330000}"/>
    <cellStyle name="Normal 58 2 4 3" xfId="2803" xr:uid="{00000000-0005-0000-0000-0000B4330000}"/>
    <cellStyle name="Normal 58 2 4 3 2" xfId="10970" xr:uid="{00000000-0005-0000-0000-0000B5330000}"/>
    <cellStyle name="Normal 58 2 4 3_5h_Finance" xfId="6908" xr:uid="{00000000-0005-0000-0000-0000B6330000}"/>
    <cellStyle name="Normal 58 2 4 4" xfId="9066" xr:uid="{00000000-0005-0000-0000-0000B7330000}"/>
    <cellStyle name="Normal 58 2 4 5" xfId="13089" xr:uid="{00000000-0005-0000-0000-0000B8330000}"/>
    <cellStyle name="Normal 58 2 4 6" xfId="14927" xr:uid="{00000000-0005-0000-0000-0000B9330000}"/>
    <cellStyle name="Normal 58 2 4 7" xfId="16682" xr:uid="{00000000-0005-0000-0000-0000BA330000}"/>
    <cellStyle name="Normal 58 2 4 8" xfId="18586" xr:uid="{00000000-0005-0000-0000-0000BB330000}"/>
    <cellStyle name="Normal 58 2 4_5h_Finance" xfId="6905" xr:uid="{00000000-0005-0000-0000-0000BC330000}"/>
    <cellStyle name="Normal 58 2 5" xfId="1164" xr:uid="{00000000-0005-0000-0000-0000BD330000}"/>
    <cellStyle name="Normal 58 2 5 2" xfId="3075" xr:uid="{00000000-0005-0000-0000-0000BE330000}"/>
    <cellStyle name="Normal 58 2 5 2 2" xfId="11242" xr:uid="{00000000-0005-0000-0000-0000BF330000}"/>
    <cellStyle name="Normal 58 2 5 2_5h_Finance" xfId="6910" xr:uid="{00000000-0005-0000-0000-0000C0330000}"/>
    <cellStyle name="Normal 58 2 5 3" xfId="9338" xr:uid="{00000000-0005-0000-0000-0000C1330000}"/>
    <cellStyle name="Normal 58 2 5 4" xfId="13361" xr:uid="{00000000-0005-0000-0000-0000C2330000}"/>
    <cellStyle name="Normal 58 2 5 5" xfId="15199" xr:uid="{00000000-0005-0000-0000-0000C3330000}"/>
    <cellStyle name="Normal 58 2 5 6" xfId="16954" xr:uid="{00000000-0005-0000-0000-0000C4330000}"/>
    <cellStyle name="Normal 58 2 5 7" xfId="18858" xr:uid="{00000000-0005-0000-0000-0000C5330000}"/>
    <cellStyle name="Normal 58 2 5_5h_Finance" xfId="6909" xr:uid="{00000000-0005-0000-0000-0000C6330000}"/>
    <cellStyle name="Normal 58 2 6" xfId="1987" xr:uid="{00000000-0005-0000-0000-0000C7330000}"/>
    <cellStyle name="Normal 58 2 6 2" xfId="3891" xr:uid="{00000000-0005-0000-0000-0000C8330000}"/>
    <cellStyle name="Normal 58 2 6 2 2" xfId="12058" xr:uid="{00000000-0005-0000-0000-0000C9330000}"/>
    <cellStyle name="Normal 58 2 6 2_5h_Finance" xfId="6912" xr:uid="{00000000-0005-0000-0000-0000CA330000}"/>
    <cellStyle name="Normal 58 2 6 3" xfId="10154" xr:uid="{00000000-0005-0000-0000-0000CB330000}"/>
    <cellStyle name="Normal 58 2 6 4" xfId="14180" xr:uid="{00000000-0005-0000-0000-0000CC330000}"/>
    <cellStyle name="Normal 58 2 6 5" xfId="16020" xr:uid="{00000000-0005-0000-0000-0000CD330000}"/>
    <cellStyle name="Normal 58 2 6 6" xfId="17770" xr:uid="{00000000-0005-0000-0000-0000CE330000}"/>
    <cellStyle name="Normal 58 2 6 7" xfId="19674" xr:uid="{00000000-0005-0000-0000-0000CF330000}"/>
    <cellStyle name="Normal 58 2 6_5h_Finance" xfId="6911" xr:uid="{00000000-0005-0000-0000-0000D0330000}"/>
    <cellStyle name="Normal 58 2 7" xfId="271" xr:uid="{00000000-0005-0000-0000-0000D1330000}"/>
    <cellStyle name="Normal 58 2 7 2" xfId="8522" xr:uid="{00000000-0005-0000-0000-0000D2330000}"/>
    <cellStyle name="Normal 58 2 7_5h_Finance" xfId="6913" xr:uid="{00000000-0005-0000-0000-0000D3330000}"/>
    <cellStyle name="Normal 58 2 8" xfId="2259" xr:uid="{00000000-0005-0000-0000-0000D4330000}"/>
    <cellStyle name="Normal 58 2 8 2" xfId="10426" xr:uid="{00000000-0005-0000-0000-0000D5330000}"/>
    <cellStyle name="Normal 58 2 8_5h_Finance" xfId="6914" xr:uid="{00000000-0005-0000-0000-0000D6330000}"/>
    <cellStyle name="Normal 58 2 9" xfId="4163" xr:uid="{00000000-0005-0000-0000-0000D7330000}"/>
    <cellStyle name="Normal 58 2 9 2" xfId="12330" xr:uid="{00000000-0005-0000-0000-0000D8330000}"/>
    <cellStyle name="Normal 58 2 9_5h_Finance" xfId="6915" xr:uid="{00000000-0005-0000-0000-0000D9330000}"/>
    <cellStyle name="Normal 58 2_5h_Finance" xfId="6886" xr:uid="{00000000-0005-0000-0000-0000DA330000}"/>
    <cellStyle name="Normal 58 3" xfId="339" xr:uid="{00000000-0005-0000-0000-0000DB330000}"/>
    <cellStyle name="Normal 58 3 10" xfId="16206" xr:uid="{00000000-0005-0000-0000-0000DC330000}"/>
    <cellStyle name="Normal 58 3 11" xfId="18110" xr:uid="{00000000-0005-0000-0000-0000DD330000}"/>
    <cellStyle name="Normal 58 3 2" xfId="688" xr:uid="{00000000-0005-0000-0000-0000DE330000}"/>
    <cellStyle name="Normal 58 3 2 2" xfId="1510" xr:uid="{00000000-0005-0000-0000-0000DF330000}"/>
    <cellStyle name="Normal 58 3 2 2 2" xfId="3415" xr:uid="{00000000-0005-0000-0000-0000E0330000}"/>
    <cellStyle name="Normal 58 3 2 2 2 2" xfId="11582" xr:uid="{00000000-0005-0000-0000-0000E1330000}"/>
    <cellStyle name="Normal 58 3 2 2 2_5h_Finance" xfId="6919" xr:uid="{00000000-0005-0000-0000-0000E2330000}"/>
    <cellStyle name="Normal 58 3 2 2 3" xfId="9678" xr:uid="{00000000-0005-0000-0000-0000E3330000}"/>
    <cellStyle name="Normal 58 3 2 2 4" xfId="13704" xr:uid="{00000000-0005-0000-0000-0000E4330000}"/>
    <cellStyle name="Normal 58 3 2 2 5" xfId="15543" xr:uid="{00000000-0005-0000-0000-0000E5330000}"/>
    <cellStyle name="Normal 58 3 2 2 6" xfId="17294" xr:uid="{00000000-0005-0000-0000-0000E6330000}"/>
    <cellStyle name="Normal 58 3 2 2 7" xfId="19198" xr:uid="{00000000-0005-0000-0000-0000E7330000}"/>
    <cellStyle name="Normal 58 3 2 2_5h_Finance" xfId="6918" xr:uid="{00000000-0005-0000-0000-0000E8330000}"/>
    <cellStyle name="Normal 58 3 2 3" xfId="2599" xr:uid="{00000000-0005-0000-0000-0000E9330000}"/>
    <cellStyle name="Normal 58 3 2 3 2" xfId="10766" xr:uid="{00000000-0005-0000-0000-0000EA330000}"/>
    <cellStyle name="Normal 58 3 2 3_5h_Finance" xfId="6920" xr:uid="{00000000-0005-0000-0000-0000EB330000}"/>
    <cellStyle name="Normal 58 3 2 4" xfId="8862" xr:uid="{00000000-0005-0000-0000-0000EC330000}"/>
    <cellStyle name="Normal 58 3 2 5" xfId="12885" xr:uid="{00000000-0005-0000-0000-0000ED330000}"/>
    <cellStyle name="Normal 58 3 2 6" xfId="14723" xr:uid="{00000000-0005-0000-0000-0000EE330000}"/>
    <cellStyle name="Normal 58 3 2 7" xfId="16478" xr:uid="{00000000-0005-0000-0000-0000EF330000}"/>
    <cellStyle name="Normal 58 3 2 8" xfId="18382" xr:uid="{00000000-0005-0000-0000-0000F0330000}"/>
    <cellStyle name="Normal 58 3 2_5h_Finance" xfId="6917" xr:uid="{00000000-0005-0000-0000-0000F1330000}"/>
    <cellStyle name="Normal 58 3 3" xfId="960" xr:uid="{00000000-0005-0000-0000-0000F2330000}"/>
    <cellStyle name="Normal 58 3 3 2" xfId="1782" xr:uid="{00000000-0005-0000-0000-0000F3330000}"/>
    <cellStyle name="Normal 58 3 3 2 2" xfId="3687" xr:uid="{00000000-0005-0000-0000-0000F4330000}"/>
    <cellStyle name="Normal 58 3 3 2 2 2" xfId="11854" xr:uid="{00000000-0005-0000-0000-0000F5330000}"/>
    <cellStyle name="Normal 58 3 3 2 2_5h_Finance" xfId="6923" xr:uid="{00000000-0005-0000-0000-0000F6330000}"/>
    <cellStyle name="Normal 58 3 3 2 3" xfId="9950" xr:uid="{00000000-0005-0000-0000-0000F7330000}"/>
    <cellStyle name="Normal 58 3 3 2 4" xfId="13976" xr:uid="{00000000-0005-0000-0000-0000F8330000}"/>
    <cellStyle name="Normal 58 3 3 2 5" xfId="15815" xr:uid="{00000000-0005-0000-0000-0000F9330000}"/>
    <cellStyle name="Normal 58 3 3 2 6" xfId="17566" xr:uid="{00000000-0005-0000-0000-0000FA330000}"/>
    <cellStyle name="Normal 58 3 3 2 7" xfId="19470" xr:uid="{00000000-0005-0000-0000-0000FB330000}"/>
    <cellStyle name="Normal 58 3 3 2_5h_Finance" xfId="6922" xr:uid="{00000000-0005-0000-0000-0000FC330000}"/>
    <cellStyle name="Normal 58 3 3 3" xfId="2871" xr:uid="{00000000-0005-0000-0000-0000FD330000}"/>
    <cellStyle name="Normal 58 3 3 3 2" xfId="11038" xr:uid="{00000000-0005-0000-0000-0000FE330000}"/>
    <cellStyle name="Normal 58 3 3 3_5h_Finance" xfId="6924" xr:uid="{00000000-0005-0000-0000-0000FF330000}"/>
    <cellStyle name="Normal 58 3 3 4" xfId="9134" xr:uid="{00000000-0005-0000-0000-000000340000}"/>
    <cellStyle name="Normal 58 3 3 5" xfId="13157" xr:uid="{00000000-0005-0000-0000-000001340000}"/>
    <cellStyle name="Normal 58 3 3 6" xfId="14995" xr:uid="{00000000-0005-0000-0000-000002340000}"/>
    <cellStyle name="Normal 58 3 3 7" xfId="16750" xr:uid="{00000000-0005-0000-0000-000003340000}"/>
    <cellStyle name="Normal 58 3 3 8" xfId="18654" xr:uid="{00000000-0005-0000-0000-000004340000}"/>
    <cellStyle name="Normal 58 3 3_5h_Finance" xfId="6921" xr:uid="{00000000-0005-0000-0000-000005340000}"/>
    <cellStyle name="Normal 58 3 4" xfId="1232" xr:uid="{00000000-0005-0000-0000-000006340000}"/>
    <cellStyle name="Normal 58 3 4 2" xfId="3143" xr:uid="{00000000-0005-0000-0000-000007340000}"/>
    <cellStyle name="Normal 58 3 4 2 2" xfId="11310" xr:uid="{00000000-0005-0000-0000-000008340000}"/>
    <cellStyle name="Normal 58 3 4 2_5h_Finance" xfId="6926" xr:uid="{00000000-0005-0000-0000-000009340000}"/>
    <cellStyle name="Normal 58 3 4 3" xfId="9406" xr:uid="{00000000-0005-0000-0000-00000A340000}"/>
    <cellStyle name="Normal 58 3 4 4" xfId="13429" xr:uid="{00000000-0005-0000-0000-00000B340000}"/>
    <cellStyle name="Normal 58 3 4 5" xfId="15267" xr:uid="{00000000-0005-0000-0000-00000C340000}"/>
    <cellStyle name="Normal 58 3 4 6" xfId="17022" xr:uid="{00000000-0005-0000-0000-00000D340000}"/>
    <cellStyle name="Normal 58 3 4 7" xfId="18926" xr:uid="{00000000-0005-0000-0000-00000E340000}"/>
    <cellStyle name="Normal 58 3 4_5h_Finance" xfId="6925" xr:uid="{00000000-0005-0000-0000-00000F340000}"/>
    <cellStyle name="Normal 58 3 5" xfId="2055" xr:uid="{00000000-0005-0000-0000-000010340000}"/>
    <cellStyle name="Normal 58 3 5 2" xfId="3959" xr:uid="{00000000-0005-0000-0000-000011340000}"/>
    <cellStyle name="Normal 58 3 5 2 2" xfId="12126" xr:uid="{00000000-0005-0000-0000-000012340000}"/>
    <cellStyle name="Normal 58 3 5 2_5h_Finance" xfId="6928" xr:uid="{00000000-0005-0000-0000-000013340000}"/>
    <cellStyle name="Normal 58 3 5 3" xfId="10222" xr:uid="{00000000-0005-0000-0000-000014340000}"/>
    <cellStyle name="Normal 58 3 5 4" xfId="14248" xr:uid="{00000000-0005-0000-0000-000015340000}"/>
    <cellStyle name="Normal 58 3 5 5" xfId="16088" xr:uid="{00000000-0005-0000-0000-000016340000}"/>
    <cellStyle name="Normal 58 3 5 6" xfId="17838" xr:uid="{00000000-0005-0000-0000-000017340000}"/>
    <cellStyle name="Normal 58 3 5 7" xfId="19742" xr:uid="{00000000-0005-0000-0000-000018340000}"/>
    <cellStyle name="Normal 58 3 5_5h_Finance" xfId="6927" xr:uid="{00000000-0005-0000-0000-000019340000}"/>
    <cellStyle name="Normal 58 3 6" xfId="2327" xr:uid="{00000000-0005-0000-0000-00001A340000}"/>
    <cellStyle name="Normal 58 3 6 2" xfId="10494" xr:uid="{00000000-0005-0000-0000-00001B340000}"/>
    <cellStyle name="Normal 58 3 6_5h_Finance" xfId="6929" xr:uid="{00000000-0005-0000-0000-00001C340000}"/>
    <cellStyle name="Normal 58 3 7" xfId="8590" xr:uid="{00000000-0005-0000-0000-00001D340000}"/>
    <cellStyle name="Normal 58 3 8" xfId="12547" xr:uid="{00000000-0005-0000-0000-00001E340000}"/>
    <cellStyle name="Normal 58 3 9" xfId="14433" xr:uid="{00000000-0005-0000-0000-00001F340000}"/>
    <cellStyle name="Normal 58 3_5h_Finance" xfId="6916" xr:uid="{00000000-0005-0000-0000-000020340000}"/>
    <cellStyle name="Normal 58 4" xfId="552" xr:uid="{00000000-0005-0000-0000-000021340000}"/>
    <cellStyle name="Normal 58 4 2" xfId="1374" xr:uid="{00000000-0005-0000-0000-000022340000}"/>
    <cellStyle name="Normal 58 4 2 2" xfId="3279" xr:uid="{00000000-0005-0000-0000-000023340000}"/>
    <cellStyle name="Normal 58 4 2 2 2" xfId="11446" xr:uid="{00000000-0005-0000-0000-000024340000}"/>
    <cellStyle name="Normal 58 4 2 2_5h_Finance" xfId="6932" xr:uid="{00000000-0005-0000-0000-000025340000}"/>
    <cellStyle name="Normal 58 4 2 3" xfId="9542" xr:uid="{00000000-0005-0000-0000-000026340000}"/>
    <cellStyle name="Normal 58 4 2 4" xfId="13568" xr:uid="{00000000-0005-0000-0000-000027340000}"/>
    <cellStyle name="Normal 58 4 2 5" xfId="15407" xr:uid="{00000000-0005-0000-0000-000028340000}"/>
    <cellStyle name="Normal 58 4 2 6" xfId="17158" xr:uid="{00000000-0005-0000-0000-000029340000}"/>
    <cellStyle name="Normal 58 4 2 7" xfId="19062" xr:uid="{00000000-0005-0000-0000-00002A340000}"/>
    <cellStyle name="Normal 58 4 2_5h_Finance" xfId="6931" xr:uid="{00000000-0005-0000-0000-00002B340000}"/>
    <cellStyle name="Normal 58 4 3" xfId="2463" xr:uid="{00000000-0005-0000-0000-00002C340000}"/>
    <cellStyle name="Normal 58 4 3 2" xfId="10630" xr:uid="{00000000-0005-0000-0000-00002D340000}"/>
    <cellStyle name="Normal 58 4 3_5h_Finance" xfId="6933" xr:uid="{00000000-0005-0000-0000-00002E340000}"/>
    <cellStyle name="Normal 58 4 4" xfId="8726" xr:uid="{00000000-0005-0000-0000-00002F340000}"/>
    <cellStyle name="Normal 58 4 5" xfId="12749" xr:uid="{00000000-0005-0000-0000-000030340000}"/>
    <cellStyle name="Normal 58 4 6" xfId="14587" xr:uid="{00000000-0005-0000-0000-000031340000}"/>
    <cellStyle name="Normal 58 4 7" xfId="16342" xr:uid="{00000000-0005-0000-0000-000032340000}"/>
    <cellStyle name="Normal 58 4 8" xfId="18246" xr:uid="{00000000-0005-0000-0000-000033340000}"/>
    <cellStyle name="Normal 58 4_5h_Finance" xfId="6930" xr:uid="{00000000-0005-0000-0000-000034340000}"/>
    <cellStyle name="Normal 58 5" xfId="824" xr:uid="{00000000-0005-0000-0000-000035340000}"/>
    <cellStyle name="Normal 58 5 2" xfId="1646" xr:uid="{00000000-0005-0000-0000-000036340000}"/>
    <cellStyle name="Normal 58 5 2 2" xfId="3551" xr:uid="{00000000-0005-0000-0000-000037340000}"/>
    <cellStyle name="Normal 58 5 2 2 2" xfId="11718" xr:uid="{00000000-0005-0000-0000-000038340000}"/>
    <cellStyle name="Normal 58 5 2 2_5h_Finance" xfId="6936" xr:uid="{00000000-0005-0000-0000-000039340000}"/>
    <cellStyle name="Normal 58 5 2 3" xfId="9814" xr:uid="{00000000-0005-0000-0000-00003A340000}"/>
    <cellStyle name="Normal 58 5 2 4" xfId="13840" xr:uid="{00000000-0005-0000-0000-00003B340000}"/>
    <cellStyle name="Normal 58 5 2 5" xfId="15679" xr:uid="{00000000-0005-0000-0000-00003C340000}"/>
    <cellStyle name="Normal 58 5 2 6" xfId="17430" xr:uid="{00000000-0005-0000-0000-00003D340000}"/>
    <cellStyle name="Normal 58 5 2 7" xfId="19334" xr:uid="{00000000-0005-0000-0000-00003E340000}"/>
    <cellStyle name="Normal 58 5 2_5h_Finance" xfId="6935" xr:uid="{00000000-0005-0000-0000-00003F340000}"/>
    <cellStyle name="Normal 58 5 3" xfId="2735" xr:uid="{00000000-0005-0000-0000-000040340000}"/>
    <cellStyle name="Normal 58 5 3 2" xfId="10902" xr:uid="{00000000-0005-0000-0000-000041340000}"/>
    <cellStyle name="Normal 58 5 3_5h_Finance" xfId="6937" xr:uid="{00000000-0005-0000-0000-000042340000}"/>
    <cellStyle name="Normal 58 5 4" xfId="8998" xr:uid="{00000000-0005-0000-0000-000043340000}"/>
    <cellStyle name="Normal 58 5 5" xfId="13021" xr:uid="{00000000-0005-0000-0000-000044340000}"/>
    <cellStyle name="Normal 58 5 6" xfId="14859" xr:uid="{00000000-0005-0000-0000-000045340000}"/>
    <cellStyle name="Normal 58 5 7" xfId="16614" xr:uid="{00000000-0005-0000-0000-000046340000}"/>
    <cellStyle name="Normal 58 5 8" xfId="18518" xr:uid="{00000000-0005-0000-0000-000047340000}"/>
    <cellStyle name="Normal 58 5_5h_Finance" xfId="6934" xr:uid="{00000000-0005-0000-0000-000048340000}"/>
    <cellStyle name="Normal 58 6" xfId="1096" xr:uid="{00000000-0005-0000-0000-000049340000}"/>
    <cellStyle name="Normal 58 6 2" xfId="3007" xr:uid="{00000000-0005-0000-0000-00004A340000}"/>
    <cellStyle name="Normal 58 6 2 2" xfId="11174" xr:uid="{00000000-0005-0000-0000-00004B340000}"/>
    <cellStyle name="Normal 58 6 2_5h_Finance" xfId="6939" xr:uid="{00000000-0005-0000-0000-00004C340000}"/>
    <cellStyle name="Normal 58 6 3" xfId="9270" xr:uid="{00000000-0005-0000-0000-00004D340000}"/>
    <cellStyle name="Normal 58 6 4" xfId="13293" xr:uid="{00000000-0005-0000-0000-00004E340000}"/>
    <cellStyle name="Normal 58 6 5" xfId="15131" xr:uid="{00000000-0005-0000-0000-00004F340000}"/>
    <cellStyle name="Normal 58 6 6" xfId="16886" xr:uid="{00000000-0005-0000-0000-000050340000}"/>
    <cellStyle name="Normal 58 6 7" xfId="18790" xr:uid="{00000000-0005-0000-0000-000051340000}"/>
    <cellStyle name="Normal 58 6_5h_Finance" xfId="6938" xr:uid="{00000000-0005-0000-0000-000052340000}"/>
    <cellStyle name="Normal 58 7" xfId="1919" xr:uid="{00000000-0005-0000-0000-000053340000}"/>
    <cellStyle name="Normal 58 7 2" xfId="3823" xr:uid="{00000000-0005-0000-0000-000054340000}"/>
    <cellStyle name="Normal 58 7 2 2" xfId="11990" xr:uid="{00000000-0005-0000-0000-000055340000}"/>
    <cellStyle name="Normal 58 7 2_5h_Finance" xfId="6941" xr:uid="{00000000-0005-0000-0000-000056340000}"/>
    <cellStyle name="Normal 58 7 3" xfId="10086" xr:uid="{00000000-0005-0000-0000-000057340000}"/>
    <cellStyle name="Normal 58 7 4" xfId="14112" xr:uid="{00000000-0005-0000-0000-000058340000}"/>
    <cellStyle name="Normal 58 7 5" xfId="15952" xr:uid="{00000000-0005-0000-0000-000059340000}"/>
    <cellStyle name="Normal 58 7 6" xfId="17702" xr:uid="{00000000-0005-0000-0000-00005A340000}"/>
    <cellStyle name="Normal 58 7 7" xfId="19606" xr:uid="{00000000-0005-0000-0000-00005B340000}"/>
    <cellStyle name="Normal 58 7_5h_Finance" xfId="6940" xr:uid="{00000000-0005-0000-0000-00005C340000}"/>
    <cellStyle name="Normal 58 8" xfId="203" xr:uid="{00000000-0005-0000-0000-00005D340000}"/>
    <cellStyle name="Normal 58 8 2" xfId="8454" xr:uid="{00000000-0005-0000-0000-00005E340000}"/>
    <cellStyle name="Normal 58 8_5h_Finance" xfId="6942" xr:uid="{00000000-0005-0000-0000-00005F340000}"/>
    <cellStyle name="Normal 58 9" xfId="2191" xr:uid="{00000000-0005-0000-0000-000060340000}"/>
    <cellStyle name="Normal 58 9 2" xfId="10358" xr:uid="{00000000-0005-0000-0000-000061340000}"/>
    <cellStyle name="Normal 58 9_5h_Finance" xfId="6943" xr:uid="{00000000-0005-0000-0000-000062340000}"/>
    <cellStyle name="Normal 58_5h_Finance" xfId="6884" xr:uid="{00000000-0005-0000-0000-000063340000}"/>
    <cellStyle name="Normal 59" xfId="65" xr:uid="{00000000-0005-0000-0000-000064340000}"/>
    <cellStyle name="Normal 59 10" xfId="4096" xr:uid="{00000000-0005-0000-0000-000065340000}"/>
    <cellStyle name="Normal 59 10 2" xfId="12263" xr:uid="{00000000-0005-0000-0000-000066340000}"/>
    <cellStyle name="Normal 59 10_5h_Finance" xfId="6945" xr:uid="{00000000-0005-0000-0000-000067340000}"/>
    <cellStyle name="Normal 59 11" xfId="8319" xr:uid="{00000000-0005-0000-0000-000068340000}"/>
    <cellStyle name="Normal 59 12" xfId="12411" xr:uid="{00000000-0005-0000-0000-000069340000}"/>
    <cellStyle name="Normal 59 13" xfId="12671" xr:uid="{00000000-0005-0000-0000-00006A340000}"/>
    <cellStyle name="Normal 59 14" xfId="14349" xr:uid="{00000000-0005-0000-0000-00006B340000}"/>
    <cellStyle name="Normal 59 15" xfId="17975" xr:uid="{00000000-0005-0000-0000-00006C340000}"/>
    <cellStyle name="Normal 59 2" xfId="134" xr:uid="{00000000-0005-0000-0000-00006D340000}"/>
    <cellStyle name="Normal 59 2 10" xfId="8387" xr:uid="{00000000-0005-0000-0000-00006E340000}"/>
    <cellStyle name="Normal 59 2 11" xfId="12479" xr:uid="{00000000-0005-0000-0000-00006F340000}"/>
    <cellStyle name="Normal 59 2 12" xfId="18043" xr:uid="{00000000-0005-0000-0000-000070340000}"/>
    <cellStyle name="Normal 59 2 2" xfId="408" xr:uid="{00000000-0005-0000-0000-000071340000}"/>
    <cellStyle name="Normal 59 2 2 10" xfId="16275" xr:uid="{00000000-0005-0000-0000-000072340000}"/>
    <cellStyle name="Normal 59 2 2 11" xfId="18179" xr:uid="{00000000-0005-0000-0000-000073340000}"/>
    <cellStyle name="Normal 59 2 2 2" xfId="757" xr:uid="{00000000-0005-0000-0000-000074340000}"/>
    <cellStyle name="Normal 59 2 2 2 2" xfId="1579" xr:uid="{00000000-0005-0000-0000-000075340000}"/>
    <cellStyle name="Normal 59 2 2 2 2 2" xfId="3484" xr:uid="{00000000-0005-0000-0000-000076340000}"/>
    <cellStyle name="Normal 59 2 2 2 2 2 2" xfId="11651" xr:uid="{00000000-0005-0000-0000-000077340000}"/>
    <cellStyle name="Normal 59 2 2 2 2 2_5h_Finance" xfId="6950" xr:uid="{00000000-0005-0000-0000-000078340000}"/>
    <cellStyle name="Normal 59 2 2 2 2 3" xfId="9747" xr:uid="{00000000-0005-0000-0000-000079340000}"/>
    <cellStyle name="Normal 59 2 2 2 2 4" xfId="13773" xr:uid="{00000000-0005-0000-0000-00007A340000}"/>
    <cellStyle name="Normal 59 2 2 2 2 5" xfId="15612" xr:uid="{00000000-0005-0000-0000-00007B340000}"/>
    <cellStyle name="Normal 59 2 2 2 2 6" xfId="17363" xr:uid="{00000000-0005-0000-0000-00007C340000}"/>
    <cellStyle name="Normal 59 2 2 2 2 7" xfId="19267" xr:uid="{00000000-0005-0000-0000-00007D340000}"/>
    <cellStyle name="Normal 59 2 2 2 2_5h_Finance" xfId="6949" xr:uid="{00000000-0005-0000-0000-00007E340000}"/>
    <cellStyle name="Normal 59 2 2 2 3" xfId="2668" xr:uid="{00000000-0005-0000-0000-00007F340000}"/>
    <cellStyle name="Normal 59 2 2 2 3 2" xfId="10835" xr:uid="{00000000-0005-0000-0000-000080340000}"/>
    <cellStyle name="Normal 59 2 2 2 3_5h_Finance" xfId="6951" xr:uid="{00000000-0005-0000-0000-000081340000}"/>
    <cellStyle name="Normal 59 2 2 2 4" xfId="8931" xr:uid="{00000000-0005-0000-0000-000082340000}"/>
    <cellStyle name="Normal 59 2 2 2 5" xfId="12954" xr:uid="{00000000-0005-0000-0000-000083340000}"/>
    <cellStyle name="Normal 59 2 2 2 6" xfId="14792" xr:uid="{00000000-0005-0000-0000-000084340000}"/>
    <cellStyle name="Normal 59 2 2 2 7" xfId="16547" xr:uid="{00000000-0005-0000-0000-000085340000}"/>
    <cellStyle name="Normal 59 2 2 2 8" xfId="18451" xr:uid="{00000000-0005-0000-0000-000086340000}"/>
    <cellStyle name="Normal 59 2 2 2_5h_Finance" xfId="6948" xr:uid="{00000000-0005-0000-0000-000087340000}"/>
    <cellStyle name="Normal 59 2 2 3" xfId="1029" xr:uid="{00000000-0005-0000-0000-000088340000}"/>
    <cellStyle name="Normal 59 2 2 3 2" xfId="1851" xr:uid="{00000000-0005-0000-0000-000089340000}"/>
    <cellStyle name="Normal 59 2 2 3 2 2" xfId="3756" xr:uid="{00000000-0005-0000-0000-00008A340000}"/>
    <cellStyle name="Normal 59 2 2 3 2 2 2" xfId="11923" xr:uid="{00000000-0005-0000-0000-00008B340000}"/>
    <cellStyle name="Normal 59 2 2 3 2 2_5h_Finance" xfId="6954" xr:uid="{00000000-0005-0000-0000-00008C340000}"/>
    <cellStyle name="Normal 59 2 2 3 2 3" xfId="10019" xr:uid="{00000000-0005-0000-0000-00008D340000}"/>
    <cellStyle name="Normal 59 2 2 3 2 4" xfId="14045" xr:uid="{00000000-0005-0000-0000-00008E340000}"/>
    <cellStyle name="Normal 59 2 2 3 2 5" xfId="15884" xr:uid="{00000000-0005-0000-0000-00008F340000}"/>
    <cellStyle name="Normal 59 2 2 3 2 6" xfId="17635" xr:uid="{00000000-0005-0000-0000-000090340000}"/>
    <cellStyle name="Normal 59 2 2 3 2 7" xfId="19539" xr:uid="{00000000-0005-0000-0000-000091340000}"/>
    <cellStyle name="Normal 59 2 2 3 2_5h_Finance" xfId="6953" xr:uid="{00000000-0005-0000-0000-000092340000}"/>
    <cellStyle name="Normal 59 2 2 3 3" xfId="2940" xr:uid="{00000000-0005-0000-0000-000093340000}"/>
    <cellStyle name="Normal 59 2 2 3 3 2" xfId="11107" xr:uid="{00000000-0005-0000-0000-000094340000}"/>
    <cellStyle name="Normal 59 2 2 3 3_5h_Finance" xfId="6955" xr:uid="{00000000-0005-0000-0000-000095340000}"/>
    <cellStyle name="Normal 59 2 2 3 4" xfId="9203" xr:uid="{00000000-0005-0000-0000-000096340000}"/>
    <cellStyle name="Normal 59 2 2 3 5" xfId="13226" xr:uid="{00000000-0005-0000-0000-000097340000}"/>
    <cellStyle name="Normal 59 2 2 3 6" xfId="15064" xr:uid="{00000000-0005-0000-0000-000098340000}"/>
    <cellStyle name="Normal 59 2 2 3 7" xfId="16819" xr:uid="{00000000-0005-0000-0000-000099340000}"/>
    <cellStyle name="Normal 59 2 2 3 8" xfId="18723" xr:uid="{00000000-0005-0000-0000-00009A340000}"/>
    <cellStyle name="Normal 59 2 2 3_5h_Finance" xfId="6952" xr:uid="{00000000-0005-0000-0000-00009B340000}"/>
    <cellStyle name="Normal 59 2 2 4" xfId="1301" xr:uid="{00000000-0005-0000-0000-00009C340000}"/>
    <cellStyle name="Normal 59 2 2 4 2" xfId="3212" xr:uid="{00000000-0005-0000-0000-00009D340000}"/>
    <cellStyle name="Normal 59 2 2 4 2 2" xfId="11379" xr:uid="{00000000-0005-0000-0000-00009E340000}"/>
    <cellStyle name="Normal 59 2 2 4 2_5h_Finance" xfId="6957" xr:uid="{00000000-0005-0000-0000-00009F340000}"/>
    <cellStyle name="Normal 59 2 2 4 3" xfId="9475" xr:uid="{00000000-0005-0000-0000-0000A0340000}"/>
    <cellStyle name="Normal 59 2 2 4 4" xfId="13498" xr:uid="{00000000-0005-0000-0000-0000A1340000}"/>
    <cellStyle name="Normal 59 2 2 4 5" xfId="15336" xr:uid="{00000000-0005-0000-0000-0000A2340000}"/>
    <cellStyle name="Normal 59 2 2 4 6" xfId="17091" xr:uid="{00000000-0005-0000-0000-0000A3340000}"/>
    <cellStyle name="Normal 59 2 2 4 7" xfId="18995" xr:uid="{00000000-0005-0000-0000-0000A4340000}"/>
    <cellStyle name="Normal 59 2 2 4_5h_Finance" xfId="6956" xr:uid="{00000000-0005-0000-0000-0000A5340000}"/>
    <cellStyle name="Normal 59 2 2 5" xfId="2124" xr:uid="{00000000-0005-0000-0000-0000A6340000}"/>
    <cellStyle name="Normal 59 2 2 5 2" xfId="4028" xr:uid="{00000000-0005-0000-0000-0000A7340000}"/>
    <cellStyle name="Normal 59 2 2 5 2 2" xfId="12195" xr:uid="{00000000-0005-0000-0000-0000A8340000}"/>
    <cellStyle name="Normal 59 2 2 5 2_5h_Finance" xfId="6959" xr:uid="{00000000-0005-0000-0000-0000A9340000}"/>
    <cellStyle name="Normal 59 2 2 5 3" xfId="10291" xr:uid="{00000000-0005-0000-0000-0000AA340000}"/>
    <cellStyle name="Normal 59 2 2 5 4" xfId="14317" xr:uid="{00000000-0005-0000-0000-0000AB340000}"/>
    <cellStyle name="Normal 59 2 2 5 5" xfId="16157" xr:uid="{00000000-0005-0000-0000-0000AC340000}"/>
    <cellStyle name="Normal 59 2 2 5 6" xfId="17907" xr:uid="{00000000-0005-0000-0000-0000AD340000}"/>
    <cellStyle name="Normal 59 2 2 5 7" xfId="19811" xr:uid="{00000000-0005-0000-0000-0000AE340000}"/>
    <cellStyle name="Normal 59 2 2 5_5h_Finance" xfId="6958" xr:uid="{00000000-0005-0000-0000-0000AF340000}"/>
    <cellStyle name="Normal 59 2 2 6" xfId="2396" xr:uid="{00000000-0005-0000-0000-0000B0340000}"/>
    <cellStyle name="Normal 59 2 2 6 2" xfId="10563" xr:uid="{00000000-0005-0000-0000-0000B1340000}"/>
    <cellStyle name="Normal 59 2 2 6_5h_Finance" xfId="6960" xr:uid="{00000000-0005-0000-0000-0000B2340000}"/>
    <cellStyle name="Normal 59 2 2 7" xfId="8659" xr:uid="{00000000-0005-0000-0000-0000B3340000}"/>
    <cellStyle name="Normal 59 2 2 8" xfId="12616" xr:uid="{00000000-0005-0000-0000-0000B4340000}"/>
    <cellStyle name="Normal 59 2 2 9" xfId="14502" xr:uid="{00000000-0005-0000-0000-0000B5340000}"/>
    <cellStyle name="Normal 59 2 2_5h_Finance" xfId="6947" xr:uid="{00000000-0005-0000-0000-0000B6340000}"/>
    <cellStyle name="Normal 59 2 3" xfId="621" xr:uid="{00000000-0005-0000-0000-0000B7340000}"/>
    <cellStyle name="Normal 59 2 3 2" xfId="1443" xr:uid="{00000000-0005-0000-0000-0000B8340000}"/>
    <cellStyle name="Normal 59 2 3 2 2" xfId="3348" xr:uid="{00000000-0005-0000-0000-0000B9340000}"/>
    <cellStyle name="Normal 59 2 3 2 2 2" xfId="11515" xr:uid="{00000000-0005-0000-0000-0000BA340000}"/>
    <cellStyle name="Normal 59 2 3 2 2_5h_Finance" xfId="6963" xr:uid="{00000000-0005-0000-0000-0000BB340000}"/>
    <cellStyle name="Normal 59 2 3 2 3" xfId="9611" xr:uid="{00000000-0005-0000-0000-0000BC340000}"/>
    <cellStyle name="Normal 59 2 3 2 4" xfId="13637" xr:uid="{00000000-0005-0000-0000-0000BD340000}"/>
    <cellStyle name="Normal 59 2 3 2 5" xfId="15476" xr:uid="{00000000-0005-0000-0000-0000BE340000}"/>
    <cellStyle name="Normal 59 2 3 2 6" xfId="17227" xr:uid="{00000000-0005-0000-0000-0000BF340000}"/>
    <cellStyle name="Normal 59 2 3 2 7" xfId="19131" xr:uid="{00000000-0005-0000-0000-0000C0340000}"/>
    <cellStyle name="Normal 59 2 3 2_5h_Finance" xfId="6962" xr:uid="{00000000-0005-0000-0000-0000C1340000}"/>
    <cellStyle name="Normal 59 2 3 3" xfId="2532" xr:uid="{00000000-0005-0000-0000-0000C2340000}"/>
    <cellStyle name="Normal 59 2 3 3 2" xfId="10699" xr:uid="{00000000-0005-0000-0000-0000C3340000}"/>
    <cellStyle name="Normal 59 2 3 3_5h_Finance" xfId="6964" xr:uid="{00000000-0005-0000-0000-0000C4340000}"/>
    <cellStyle name="Normal 59 2 3 4" xfId="8795" xr:uid="{00000000-0005-0000-0000-0000C5340000}"/>
    <cellStyle name="Normal 59 2 3 5" xfId="12818" xr:uid="{00000000-0005-0000-0000-0000C6340000}"/>
    <cellStyle name="Normal 59 2 3 6" xfId="14656" xr:uid="{00000000-0005-0000-0000-0000C7340000}"/>
    <cellStyle name="Normal 59 2 3 7" xfId="16411" xr:uid="{00000000-0005-0000-0000-0000C8340000}"/>
    <cellStyle name="Normal 59 2 3 8" xfId="18315" xr:uid="{00000000-0005-0000-0000-0000C9340000}"/>
    <cellStyle name="Normal 59 2 3_5h_Finance" xfId="6961" xr:uid="{00000000-0005-0000-0000-0000CA340000}"/>
    <cellStyle name="Normal 59 2 4" xfId="893" xr:uid="{00000000-0005-0000-0000-0000CB340000}"/>
    <cellStyle name="Normal 59 2 4 2" xfId="1715" xr:uid="{00000000-0005-0000-0000-0000CC340000}"/>
    <cellStyle name="Normal 59 2 4 2 2" xfId="3620" xr:uid="{00000000-0005-0000-0000-0000CD340000}"/>
    <cellStyle name="Normal 59 2 4 2 2 2" xfId="11787" xr:uid="{00000000-0005-0000-0000-0000CE340000}"/>
    <cellStyle name="Normal 59 2 4 2 2_5h_Finance" xfId="6967" xr:uid="{00000000-0005-0000-0000-0000CF340000}"/>
    <cellStyle name="Normal 59 2 4 2 3" xfId="9883" xr:uid="{00000000-0005-0000-0000-0000D0340000}"/>
    <cellStyle name="Normal 59 2 4 2 4" xfId="13909" xr:uid="{00000000-0005-0000-0000-0000D1340000}"/>
    <cellStyle name="Normal 59 2 4 2 5" xfId="15748" xr:uid="{00000000-0005-0000-0000-0000D2340000}"/>
    <cellStyle name="Normal 59 2 4 2 6" xfId="17499" xr:uid="{00000000-0005-0000-0000-0000D3340000}"/>
    <cellStyle name="Normal 59 2 4 2 7" xfId="19403" xr:uid="{00000000-0005-0000-0000-0000D4340000}"/>
    <cellStyle name="Normal 59 2 4 2_5h_Finance" xfId="6966" xr:uid="{00000000-0005-0000-0000-0000D5340000}"/>
    <cellStyle name="Normal 59 2 4 3" xfId="2804" xr:uid="{00000000-0005-0000-0000-0000D6340000}"/>
    <cellStyle name="Normal 59 2 4 3 2" xfId="10971" xr:uid="{00000000-0005-0000-0000-0000D7340000}"/>
    <cellStyle name="Normal 59 2 4 3_5h_Finance" xfId="6968" xr:uid="{00000000-0005-0000-0000-0000D8340000}"/>
    <cellStyle name="Normal 59 2 4 4" xfId="9067" xr:uid="{00000000-0005-0000-0000-0000D9340000}"/>
    <cellStyle name="Normal 59 2 4 5" xfId="13090" xr:uid="{00000000-0005-0000-0000-0000DA340000}"/>
    <cellStyle name="Normal 59 2 4 6" xfId="14928" xr:uid="{00000000-0005-0000-0000-0000DB340000}"/>
    <cellStyle name="Normal 59 2 4 7" xfId="16683" xr:uid="{00000000-0005-0000-0000-0000DC340000}"/>
    <cellStyle name="Normal 59 2 4 8" xfId="18587" xr:uid="{00000000-0005-0000-0000-0000DD340000}"/>
    <cellStyle name="Normal 59 2 4_5h_Finance" xfId="6965" xr:uid="{00000000-0005-0000-0000-0000DE340000}"/>
    <cellStyle name="Normal 59 2 5" xfId="1165" xr:uid="{00000000-0005-0000-0000-0000DF340000}"/>
    <cellStyle name="Normal 59 2 5 2" xfId="3076" xr:uid="{00000000-0005-0000-0000-0000E0340000}"/>
    <cellStyle name="Normal 59 2 5 2 2" xfId="11243" xr:uid="{00000000-0005-0000-0000-0000E1340000}"/>
    <cellStyle name="Normal 59 2 5 2_5h_Finance" xfId="6970" xr:uid="{00000000-0005-0000-0000-0000E2340000}"/>
    <cellStyle name="Normal 59 2 5 3" xfId="9339" xr:uid="{00000000-0005-0000-0000-0000E3340000}"/>
    <cellStyle name="Normal 59 2 5 4" xfId="13362" xr:uid="{00000000-0005-0000-0000-0000E4340000}"/>
    <cellStyle name="Normal 59 2 5 5" xfId="15200" xr:uid="{00000000-0005-0000-0000-0000E5340000}"/>
    <cellStyle name="Normal 59 2 5 6" xfId="16955" xr:uid="{00000000-0005-0000-0000-0000E6340000}"/>
    <cellStyle name="Normal 59 2 5 7" xfId="18859" xr:uid="{00000000-0005-0000-0000-0000E7340000}"/>
    <cellStyle name="Normal 59 2 5_5h_Finance" xfId="6969" xr:uid="{00000000-0005-0000-0000-0000E8340000}"/>
    <cellStyle name="Normal 59 2 6" xfId="1988" xr:uid="{00000000-0005-0000-0000-0000E9340000}"/>
    <cellStyle name="Normal 59 2 6 2" xfId="3892" xr:uid="{00000000-0005-0000-0000-0000EA340000}"/>
    <cellStyle name="Normal 59 2 6 2 2" xfId="12059" xr:uid="{00000000-0005-0000-0000-0000EB340000}"/>
    <cellStyle name="Normal 59 2 6 2_5h_Finance" xfId="6972" xr:uid="{00000000-0005-0000-0000-0000EC340000}"/>
    <cellStyle name="Normal 59 2 6 3" xfId="10155" xr:uid="{00000000-0005-0000-0000-0000ED340000}"/>
    <cellStyle name="Normal 59 2 6 4" xfId="14181" xr:uid="{00000000-0005-0000-0000-0000EE340000}"/>
    <cellStyle name="Normal 59 2 6 5" xfId="16021" xr:uid="{00000000-0005-0000-0000-0000EF340000}"/>
    <cellStyle name="Normal 59 2 6 6" xfId="17771" xr:uid="{00000000-0005-0000-0000-0000F0340000}"/>
    <cellStyle name="Normal 59 2 6 7" xfId="19675" xr:uid="{00000000-0005-0000-0000-0000F1340000}"/>
    <cellStyle name="Normal 59 2 6_5h_Finance" xfId="6971" xr:uid="{00000000-0005-0000-0000-0000F2340000}"/>
    <cellStyle name="Normal 59 2 7" xfId="272" xr:uid="{00000000-0005-0000-0000-0000F3340000}"/>
    <cellStyle name="Normal 59 2 7 2" xfId="8523" xr:uid="{00000000-0005-0000-0000-0000F4340000}"/>
    <cellStyle name="Normal 59 2 7_5h_Finance" xfId="6973" xr:uid="{00000000-0005-0000-0000-0000F5340000}"/>
    <cellStyle name="Normal 59 2 8" xfId="2260" xr:uid="{00000000-0005-0000-0000-0000F6340000}"/>
    <cellStyle name="Normal 59 2 8 2" xfId="10427" xr:uid="{00000000-0005-0000-0000-0000F7340000}"/>
    <cellStyle name="Normal 59 2 8_5h_Finance" xfId="6974" xr:uid="{00000000-0005-0000-0000-0000F8340000}"/>
    <cellStyle name="Normal 59 2 9" xfId="4164" xr:uid="{00000000-0005-0000-0000-0000F9340000}"/>
    <cellStyle name="Normal 59 2 9 2" xfId="12331" xr:uid="{00000000-0005-0000-0000-0000FA340000}"/>
    <cellStyle name="Normal 59 2 9_5h_Finance" xfId="6975" xr:uid="{00000000-0005-0000-0000-0000FB340000}"/>
    <cellStyle name="Normal 59 2_5h_Finance" xfId="6946" xr:uid="{00000000-0005-0000-0000-0000FC340000}"/>
    <cellStyle name="Normal 59 3" xfId="340" xr:uid="{00000000-0005-0000-0000-0000FD340000}"/>
    <cellStyle name="Normal 59 3 10" xfId="16207" xr:uid="{00000000-0005-0000-0000-0000FE340000}"/>
    <cellStyle name="Normal 59 3 11" xfId="18111" xr:uid="{00000000-0005-0000-0000-0000FF340000}"/>
    <cellStyle name="Normal 59 3 2" xfId="689" xr:uid="{00000000-0005-0000-0000-000000350000}"/>
    <cellStyle name="Normal 59 3 2 2" xfId="1511" xr:uid="{00000000-0005-0000-0000-000001350000}"/>
    <cellStyle name="Normal 59 3 2 2 2" xfId="3416" xr:uid="{00000000-0005-0000-0000-000002350000}"/>
    <cellStyle name="Normal 59 3 2 2 2 2" xfId="11583" xr:uid="{00000000-0005-0000-0000-000003350000}"/>
    <cellStyle name="Normal 59 3 2 2 2_5h_Finance" xfId="6979" xr:uid="{00000000-0005-0000-0000-000004350000}"/>
    <cellStyle name="Normal 59 3 2 2 3" xfId="9679" xr:uid="{00000000-0005-0000-0000-000005350000}"/>
    <cellStyle name="Normal 59 3 2 2 4" xfId="13705" xr:uid="{00000000-0005-0000-0000-000006350000}"/>
    <cellStyle name="Normal 59 3 2 2 5" xfId="15544" xr:uid="{00000000-0005-0000-0000-000007350000}"/>
    <cellStyle name="Normal 59 3 2 2 6" xfId="17295" xr:uid="{00000000-0005-0000-0000-000008350000}"/>
    <cellStyle name="Normal 59 3 2 2 7" xfId="19199" xr:uid="{00000000-0005-0000-0000-000009350000}"/>
    <cellStyle name="Normal 59 3 2 2_5h_Finance" xfId="6978" xr:uid="{00000000-0005-0000-0000-00000A350000}"/>
    <cellStyle name="Normal 59 3 2 3" xfId="2600" xr:uid="{00000000-0005-0000-0000-00000B350000}"/>
    <cellStyle name="Normal 59 3 2 3 2" xfId="10767" xr:uid="{00000000-0005-0000-0000-00000C350000}"/>
    <cellStyle name="Normal 59 3 2 3_5h_Finance" xfId="6980" xr:uid="{00000000-0005-0000-0000-00000D350000}"/>
    <cellStyle name="Normal 59 3 2 4" xfId="8863" xr:uid="{00000000-0005-0000-0000-00000E350000}"/>
    <cellStyle name="Normal 59 3 2 5" xfId="12886" xr:uid="{00000000-0005-0000-0000-00000F350000}"/>
    <cellStyle name="Normal 59 3 2 6" xfId="14724" xr:uid="{00000000-0005-0000-0000-000010350000}"/>
    <cellStyle name="Normal 59 3 2 7" xfId="16479" xr:uid="{00000000-0005-0000-0000-000011350000}"/>
    <cellStyle name="Normal 59 3 2 8" xfId="18383" xr:uid="{00000000-0005-0000-0000-000012350000}"/>
    <cellStyle name="Normal 59 3 2_5h_Finance" xfId="6977" xr:uid="{00000000-0005-0000-0000-000013350000}"/>
    <cellStyle name="Normal 59 3 3" xfId="961" xr:uid="{00000000-0005-0000-0000-000014350000}"/>
    <cellStyle name="Normal 59 3 3 2" xfId="1783" xr:uid="{00000000-0005-0000-0000-000015350000}"/>
    <cellStyle name="Normal 59 3 3 2 2" xfId="3688" xr:uid="{00000000-0005-0000-0000-000016350000}"/>
    <cellStyle name="Normal 59 3 3 2 2 2" xfId="11855" xr:uid="{00000000-0005-0000-0000-000017350000}"/>
    <cellStyle name="Normal 59 3 3 2 2_5h_Finance" xfId="6983" xr:uid="{00000000-0005-0000-0000-000018350000}"/>
    <cellStyle name="Normal 59 3 3 2 3" xfId="9951" xr:uid="{00000000-0005-0000-0000-000019350000}"/>
    <cellStyle name="Normal 59 3 3 2 4" xfId="13977" xr:uid="{00000000-0005-0000-0000-00001A350000}"/>
    <cellStyle name="Normal 59 3 3 2 5" xfId="15816" xr:uid="{00000000-0005-0000-0000-00001B350000}"/>
    <cellStyle name="Normal 59 3 3 2 6" xfId="17567" xr:uid="{00000000-0005-0000-0000-00001C350000}"/>
    <cellStyle name="Normal 59 3 3 2 7" xfId="19471" xr:uid="{00000000-0005-0000-0000-00001D350000}"/>
    <cellStyle name="Normal 59 3 3 2_5h_Finance" xfId="6982" xr:uid="{00000000-0005-0000-0000-00001E350000}"/>
    <cellStyle name="Normal 59 3 3 3" xfId="2872" xr:uid="{00000000-0005-0000-0000-00001F350000}"/>
    <cellStyle name="Normal 59 3 3 3 2" xfId="11039" xr:uid="{00000000-0005-0000-0000-000020350000}"/>
    <cellStyle name="Normal 59 3 3 3_5h_Finance" xfId="6984" xr:uid="{00000000-0005-0000-0000-000021350000}"/>
    <cellStyle name="Normal 59 3 3 4" xfId="9135" xr:uid="{00000000-0005-0000-0000-000022350000}"/>
    <cellStyle name="Normal 59 3 3 5" xfId="13158" xr:uid="{00000000-0005-0000-0000-000023350000}"/>
    <cellStyle name="Normal 59 3 3 6" xfId="14996" xr:uid="{00000000-0005-0000-0000-000024350000}"/>
    <cellStyle name="Normal 59 3 3 7" xfId="16751" xr:uid="{00000000-0005-0000-0000-000025350000}"/>
    <cellStyle name="Normal 59 3 3 8" xfId="18655" xr:uid="{00000000-0005-0000-0000-000026350000}"/>
    <cellStyle name="Normal 59 3 3_5h_Finance" xfId="6981" xr:uid="{00000000-0005-0000-0000-000027350000}"/>
    <cellStyle name="Normal 59 3 4" xfId="1233" xr:uid="{00000000-0005-0000-0000-000028350000}"/>
    <cellStyle name="Normal 59 3 4 2" xfId="3144" xr:uid="{00000000-0005-0000-0000-000029350000}"/>
    <cellStyle name="Normal 59 3 4 2 2" xfId="11311" xr:uid="{00000000-0005-0000-0000-00002A350000}"/>
    <cellStyle name="Normal 59 3 4 2_5h_Finance" xfId="6986" xr:uid="{00000000-0005-0000-0000-00002B350000}"/>
    <cellStyle name="Normal 59 3 4 3" xfId="9407" xr:uid="{00000000-0005-0000-0000-00002C350000}"/>
    <cellStyle name="Normal 59 3 4 4" xfId="13430" xr:uid="{00000000-0005-0000-0000-00002D350000}"/>
    <cellStyle name="Normal 59 3 4 5" xfId="15268" xr:uid="{00000000-0005-0000-0000-00002E350000}"/>
    <cellStyle name="Normal 59 3 4 6" xfId="17023" xr:uid="{00000000-0005-0000-0000-00002F350000}"/>
    <cellStyle name="Normal 59 3 4 7" xfId="18927" xr:uid="{00000000-0005-0000-0000-000030350000}"/>
    <cellStyle name="Normal 59 3 4_5h_Finance" xfId="6985" xr:uid="{00000000-0005-0000-0000-000031350000}"/>
    <cellStyle name="Normal 59 3 5" xfId="2056" xr:uid="{00000000-0005-0000-0000-000032350000}"/>
    <cellStyle name="Normal 59 3 5 2" xfId="3960" xr:uid="{00000000-0005-0000-0000-000033350000}"/>
    <cellStyle name="Normal 59 3 5 2 2" xfId="12127" xr:uid="{00000000-0005-0000-0000-000034350000}"/>
    <cellStyle name="Normal 59 3 5 2_5h_Finance" xfId="6988" xr:uid="{00000000-0005-0000-0000-000035350000}"/>
    <cellStyle name="Normal 59 3 5 3" xfId="10223" xr:uid="{00000000-0005-0000-0000-000036350000}"/>
    <cellStyle name="Normal 59 3 5 4" xfId="14249" xr:uid="{00000000-0005-0000-0000-000037350000}"/>
    <cellStyle name="Normal 59 3 5 5" xfId="16089" xr:uid="{00000000-0005-0000-0000-000038350000}"/>
    <cellStyle name="Normal 59 3 5 6" xfId="17839" xr:uid="{00000000-0005-0000-0000-000039350000}"/>
    <cellStyle name="Normal 59 3 5 7" xfId="19743" xr:uid="{00000000-0005-0000-0000-00003A350000}"/>
    <cellStyle name="Normal 59 3 5_5h_Finance" xfId="6987" xr:uid="{00000000-0005-0000-0000-00003B350000}"/>
    <cellStyle name="Normal 59 3 6" xfId="2328" xr:uid="{00000000-0005-0000-0000-00003C350000}"/>
    <cellStyle name="Normal 59 3 6 2" xfId="10495" xr:uid="{00000000-0005-0000-0000-00003D350000}"/>
    <cellStyle name="Normal 59 3 6_5h_Finance" xfId="6989" xr:uid="{00000000-0005-0000-0000-00003E350000}"/>
    <cellStyle name="Normal 59 3 7" xfId="8591" xr:uid="{00000000-0005-0000-0000-00003F350000}"/>
    <cellStyle name="Normal 59 3 8" xfId="12548" xr:uid="{00000000-0005-0000-0000-000040350000}"/>
    <cellStyle name="Normal 59 3 9" xfId="14434" xr:uid="{00000000-0005-0000-0000-000041350000}"/>
    <cellStyle name="Normal 59 3_5h_Finance" xfId="6976" xr:uid="{00000000-0005-0000-0000-000042350000}"/>
    <cellStyle name="Normal 59 4" xfId="553" xr:uid="{00000000-0005-0000-0000-000043350000}"/>
    <cellStyle name="Normal 59 4 2" xfId="1375" xr:uid="{00000000-0005-0000-0000-000044350000}"/>
    <cellStyle name="Normal 59 4 2 2" xfId="3280" xr:uid="{00000000-0005-0000-0000-000045350000}"/>
    <cellStyle name="Normal 59 4 2 2 2" xfId="11447" xr:uid="{00000000-0005-0000-0000-000046350000}"/>
    <cellStyle name="Normal 59 4 2 2_5h_Finance" xfId="6992" xr:uid="{00000000-0005-0000-0000-000047350000}"/>
    <cellStyle name="Normal 59 4 2 3" xfId="9543" xr:uid="{00000000-0005-0000-0000-000048350000}"/>
    <cellStyle name="Normal 59 4 2 4" xfId="13569" xr:uid="{00000000-0005-0000-0000-000049350000}"/>
    <cellStyle name="Normal 59 4 2 5" xfId="15408" xr:uid="{00000000-0005-0000-0000-00004A350000}"/>
    <cellStyle name="Normal 59 4 2 6" xfId="17159" xr:uid="{00000000-0005-0000-0000-00004B350000}"/>
    <cellStyle name="Normal 59 4 2 7" xfId="19063" xr:uid="{00000000-0005-0000-0000-00004C350000}"/>
    <cellStyle name="Normal 59 4 2_5h_Finance" xfId="6991" xr:uid="{00000000-0005-0000-0000-00004D350000}"/>
    <cellStyle name="Normal 59 4 3" xfId="2464" xr:uid="{00000000-0005-0000-0000-00004E350000}"/>
    <cellStyle name="Normal 59 4 3 2" xfId="10631" xr:uid="{00000000-0005-0000-0000-00004F350000}"/>
    <cellStyle name="Normal 59 4 3_5h_Finance" xfId="6993" xr:uid="{00000000-0005-0000-0000-000050350000}"/>
    <cellStyle name="Normal 59 4 4" xfId="8727" xr:uid="{00000000-0005-0000-0000-000051350000}"/>
    <cellStyle name="Normal 59 4 5" xfId="12750" xr:uid="{00000000-0005-0000-0000-000052350000}"/>
    <cellStyle name="Normal 59 4 6" xfId="14588" xr:uid="{00000000-0005-0000-0000-000053350000}"/>
    <cellStyle name="Normal 59 4 7" xfId="16343" xr:uid="{00000000-0005-0000-0000-000054350000}"/>
    <cellStyle name="Normal 59 4 8" xfId="18247" xr:uid="{00000000-0005-0000-0000-000055350000}"/>
    <cellStyle name="Normal 59 4_5h_Finance" xfId="6990" xr:uid="{00000000-0005-0000-0000-000056350000}"/>
    <cellStyle name="Normal 59 5" xfId="825" xr:uid="{00000000-0005-0000-0000-000057350000}"/>
    <cellStyle name="Normal 59 5 2" xfId="1647" xr:uid="{00000000-0005-0000-0000-000058350000}"/>
    <cellStyle name="Normal 59 5 2 2" xfId="3552" xr:uid="{00000000-0005-0000-0000-000059350000}"/>
    <cellStyle name="Normal 59 5 2 2 2" xfId="11719" xr:uid="{00000000-0005-0000-0000-00005A350000}"/>
    <cellStyle name="Normal 59 5 2 2_5h_Finance" xfId="6996" xr:uid="{00000000-0005-0000-0000-00005B350000}"/>
    <cellStyle name="Normal 59 5 2 3" xfId="9815" xr:uid="{00000000-0005-0000-0000-00005C350000}"/>
    <cellStyle name="Normal 59 5 2 4" xfId="13841" xr:uid="{00000000-0005-0000-0000-00005D350000}"/>
    <cellStyle name="Normal 59 5 2 5" xfId="15680" xr:uid="{00000000-0005-0000-0000-00005E350000}"/>
    <cellStyle name="Normal 59 5 2 6" xfId="17431" xr:uid="{00000000-0005-0000-0000-00005F350000}"/>
    <cellStyle name="Normal 59 5 2 7" xfId="19335" xr:uid="{00000000-0005-0000-0000-000060350000}"/>
    <cellStyle name="Normal 59 5 2_5h_Finance" xfId="6995" xr:uid="{00000000-0005-0000-0000-000061350000}"/>
    <cellStyle name="Normal 59 5 3" xfId="2736" xr:uid="{00000000-0005-0000-0000-000062350000}"/>
    <cellStyle name="Normal 59 5 3 2" xfId="10903" xr:uid="{00000000-0005-0000-0000-000063350000}"/>
    <cellStyle name="Normal 59 5 3_5h_Finance" xfId="6997" xr:uid="{00000000-0005-0000-0000-000064350000}"/>
    <cellStyle name="Normal 59 5 4" xfId="8999" xr:uid="{00000000-0005-0000-0000-000065350000}"/>
    <cellStyle name="Normal 59 5 5" xfId="13022" xr:uid="{00000000-0005-0000-0000-000066350000}"/>
    <cellStyle name="Normal 59 5 6" xfId="14860" xr:uid="{00000000-0005-0000-0000-000067350000}"/>
    <cellStyle name="Normal 59 5 7" xfId="16615" xr:uid="{00000000-0005-0000-0000-000068350000}"/>
    <cellStyle name="Normal 59 5 8" xfId="18519" xr:uid="{00000000-0005-0000-0000-000069350000}"/>
    <cellStyle name="Normal 59 5_5h_Finance" xfId="6994" xr:uid="{00000000-0005-0000-0000-00006A350000}"/>
    <cellStyle name="Normal 59 6" xfId="1097" xr:uid="{00000000-0005-0000-0000-00006B350000}"/>
    <cellStyle name="Normal 59 6 2" xfId="3008" xr:uid="{00000000-0005-0000-0000-00006C350000}"/>
    <cellStyle name="Normal 59 6 2 2" xfId="11175" xr:uid="{00000000-0005-0000-0000-00006D350000}"/>
    <cellStyle name="Normal 59 6 2_5h_Finance" xfId="6999" xr:uid="{00000000-0005-0000-0000-00006E350000}"/>
    <cellStyle name="Normal 59 6 3" xfId="9271" xr:uid="{00000000-0005-0000-0000-00006F350000}"/>
    <cellStyle name="Normal 59 6 4" xfId="13294" xr:uid="{00000000-0005-0000-0000-000070350000}"/>
    <cellStyle name="Normal 59 6 5" xfId="15132" xr:uid="{00000000-0005-0000-0000-000071350000}"/>
    <cellStyle name="Normal 59 6 6" xfId="16887" xr:uid="{00000000-0005-0000-0000-000072350000}"/>
    <cellStyle name="Normal 59 6 7" xfId="18791" xr:uid="{00000000-0005-0000-0000-000073350000}"/>
    <cellStyle name="Normal 59 6_5h_Finance" xfId="6998" xr:uid="{00000000-0005-0000-0000-000074350000}"/>
    <cellStyle name="Normal 59 7" xfId="1920" xr:uid="{00000000-0005-0000-0000-000075350000}"/>
    <cellStyle name="Normal 59 7 2" xfId="3824" xr:uid="{00000000-0005-0000-0000-000076350000}"/>
    <cellStyle name="Normal 59 7 2 2" xfId="11991" xr:uid="{00000000-0005-0000-0000-000077350000}"/>
    <cellStyle name="Normal 59 7 2_5h_Finance" xfId="7001" xr:uid="{00000000-0005-0000-0000-000078350000}"/>
    <cellStyle name="Normal 59 7 3" xfId="10087" xr:uid="{00000000-0005-0000-0000-000079350000}"/>
    <cellStyle name="Normal 59 7 4" xfId="14113" xr:uid="{00000000-0005-0000-0000-00007A350000}"/>
    <cellStyle name="Normal 59 7 5" xfId="15953" xr:uid="{00000000-0005-0000-0000-00007B350000}"/>
    <cellStyle name="Normal 59 7 6" xfId="17703" xr:uid="{00000000-0005-0000-0000-00007C350000}"/>
    <cellStyle name="Normal 59 7 7" xfId="19607" xr:uid="{00000000-0005-0000-0000-00007D350000}"/>
    <cellStyle name="Normal 59 7_5h_Finance" xfId="7000" xr:uid="{00000000-0005-0000-0000-00007E350000}"/>
    <cellStyle name="Normal 59 8" xfId="204" xr:uid="{00000000-0005-0000-0000-00007F350000}"/>
    <cellStyle name="Normal 59 8 2" xfId="8455" xr:uid="{00000000-0005-0000-0000-000080350000}"/>
    <cellStyle name="Normal 59 8_5h_Finance" xfId="7002" xr:uid="{00000000-0005-0000-0000-000081350000}"/>
    <cellStyle name="Normal 59 9" xfId="2192" xr:uid="{00000000-0005-0000-0000-000082350000}"/>
    <cellStyle name="Normal 59 9 2" xfId="10359" xr:uid="{00000000-0005-0000-0000-000083350000}"/>
    <cellStyle name="Normal 59 9_5h_Finance" xfId="7003" xr:uid="{00000000-0005-0000-0000-000084350000}"/>
    <cellStyle name="Normal 59_5h_Finance" xfId="6944" xr:uid="{00000000-0005-0000-0000-000085350000}"/>
    <cellStyle name="Normal 6" xfId="9" xr:uid="{00000000-0005-0000-0000-000086350000}"/>
    <cellStyle name="Normal 60" xfId="66" xr:uid="{00000000-0005-0000-0000-000087350000}"/>
    <cellStyle name="Normal 60 10" xfId="4097" xr:uid="{00000000-0005-0000-0000-000088350000}"/>
    <cellStyle name="Normal 60 10 2" xfId="12264" xr:uid="{00000000-0005-0000-0000-000089350000}"/>
    <cellStyle name="Normal 60 10_5h_Finance" xfId="7005" xr:uid="{00000000-0005-0000-0000-00008A350000}"/>
    <cellStyle name="Normal 60 11" xfId="8320" xr:uid="{00000000-0005-0000-0000-00008B350000}"/>
    <cellStyle name="Normal 60 12" xfId="12412" xr:uid="{00000000-0005-0000-0000-00008C350000}"/>
    <cellStyle name="Normal 60 13" xfId="12670" xr:uid="{00000000-0005-0000-0000-00008D350000}"/>
    <cellStyle name="Normal 60 14" xfId="14357" xr:uid="{00000000-0005-0000-0000-00008E350000}"/>
    <cellStyle name="Normal 60 15" xfId="17976" xr:uid="{00000000-0005-0000-0000-00008F350000}"/>
    <cellStyle name="Normal 60 2" xfId="135" xr:uid="{00000000-0005-0000-0000-000090350000}"/>
    <cellStyle name="Normal 60 2 10" xfId="8388" xr:uid="{00000000-0005-0000-0000-000091350000}"/>
    <cellStyle name="Normal 60 2 11" xfId="12480" xr:uid="{00000000-0005-0000-0000-000092350000}"/>
    <cellStyle name="Normal 60 2 12" xfId="18044" xr:uid="{00000000-0005-0000-0000-000093350000}"/>
    <cellStyle name="Normal 60 2 2" xfId="409" xr:uid="{00000000-0005-0000-0000-000094350000}"/>
    <cellStyle name="Normal 60 2 2 10" xfId="16276" xr:uid="{00000000-0005-0000-0000-000095350000}"/>
    <cellStyle name="Normal 60 2 2 11" xfId="18180" xr:uid="{00000000-0005-0000-0000-000096350000}"/>
    <cellStyle name="Normal 60 2 2 2" xfId="758" xr:uid="{00000000-0005-0000-0000-000097350000}"/>
    <cellStyle name="Normal 60 2 2 2 2" xfId="1580" xr:uid="{00000000-0005-0000-0000-000098350000}"/>
    <cellStyle name="Normal 60 2 2 2 2 2" xfId="3485" xr:uid="{00000000-0005-0000-0000-000099350000}"/>
    <cellStyle name="Normal 60 2 2 2 2 2 2" xfId="11652" xr:uid="{00000000-0005-0000-0000-00009A350000}"/>
    <cellStyle name="Normal 60 2 2 2 2 2_5h_Finance" xfId="7010" xr:uid="{00000000-0005-0000-0000-00009B350000}"/>
    <cellStyle name="Normal 60 2 2 2 2 3" xfId="9748" xr:uid="{00000000-0005-0000-0000-00009C350000}"/>
    <cellStyle name="Normal 60 2 2 2 2 4" xfId="13774" xr:uid="{00000000-0005-0000-0000-00009D350000}"/>
    <cellStyle name="Normal 60 2 2 2 2 5" xfId="15613" xr:uid="{00000000-0005-0000-0000-00009E350000}"/>
    <cellStyle name="Normal 60 2 2 2 2 6" xfId="17364" xr:uid="{00000000-0005-0000-0000-00009F350000}"/>
    <cellStyle name="Normal 60 2 2 2 2 7" xfId="19268" xr:uid="{00000000-0005-0000-0000-0000A0350000}"/>
    <cellStyle name="Normal 60 2 2 2 2_5h_Finance" xfId="7009" xr:uid="{00000000-0005-0000-0000-0000A1350000}"/>
    <cellStyle name="Normal 60 2 2 2 3" xfId="2669" xr:uid="{00000000-0005-0000-0000-0000A2350000}"/>
    <cellStyle name="Normal 60 2 2 2 3 2" xfId="10836" xr:uid="{00000000-0005-0000-0000-0000A3350000}"/>
    <cellStyle name="Normal 60 2 2 2 3_5h_Finance" xfId="7011" xr:uid="{00000000-0005-0000-0000-0000A4350000}"/>
    <cellStyle name="Normal 60 2 2 2 4" xfId="8932" xr:uid="{00000000-0005-0000-0000-0000A5350000}"/>
    <cellStyle name="Normal 60 2 2 2 5" xfId="12955" xr:uid="{00000000-0005-0000-0000-0000A6350000}"/>
    <cellStyle name="Normal 60 2 2 2 6" xfId="14793" xr:uid="{00000000-0005-0000-0000-0000A7350000}"/>
    <cellStyle name="Normal 60 2 2 2 7" xfId="16548" xr:uid="{00000000-0005-0000-0000-0000A8350000}"/>
    <cellStyle name="Normal 60 2 2 2 8" xfId="18452" xr:uid="{00000000-0005-0000-0000-0000A9350000}"/>
    <cellStyle name="Normal 60 2 2 2_5h_Finance" xfId="7008" xr:uid="{00000000-0005-0000-0000-0000AA350000}"/>
    <cellStyle name="Normal 60 2 2 3" xfId="1030" xr:uid="{00000000-0005-0000-0000-0000AB350000}"/>
    <cellStyle name="Normal 60 2 2 3 2" xfId="1852" xr:uid="{00000000-0005-0000-0000-0000AC350000}"/>
    <cellStyle name="Normal 60 2 2 3 2 2" xfId="3757" xr:uid="{00000000-0005-0000-0000-0000AD350000}"/>
    <cellStyle name="Normal 60 2 2 3 2 2 2" xfId="11924" xr:uid="{00000000-0005-0000-0000-0000AE350000}"/>
    <cellStyle name="Normal 60 2 2 3 2 2_5h_Finance" xfId="7014" xr:uid="{00000000-0005-0000-0000-0000AF350000}"/>
    <cellStyle name="Normal 60 2 2 3 2 3" xfId="10020" xr:uid="{00000000-0005-0000-0000-0000B0350000}"/>
    <cellStyle name="Normal 60 2 2 3 2 4" xfId="14046" xr:uid="{00000000-0005-0000-0000-0000B1350000}"/>
    <cellStyle name="Normal 60 2 2 3 2 5" xfId="15885" xr:uid="{00000000-0005-0000-0000-0000B2350000}"/>
    <cellStyle name="Normal 60 2 2 3 2 6" xfId="17636" xr:uid="{00000000-0005-0000-0000-0000B3350000}"/>
    <cellStyle name="Normal 60 2 2 3 2 7" xfId="19540" xr:uid="{00000000-0005-0000-0000-0000B4350000}"/>
    <cellStyle name="Normal 60 2 2 3 2_5h_Finance" xfId="7013" xr:uid="{00000000-0005-0000-0000-0000B5350000}"/>
    <cellStyle name="Normal 60 2 2 3 3" xfId="2941" xr:uid="{00000000-0005-0000-0000-0000B6350000}"/>
    <cellStyle name="Normal 60 2 2 3 3 2" xfId="11108" xr:uid="{00000000-0005-0000-0000-0000B7350000}"/>
    <cellStyle name="Normal 60 2 2 3 3_5h_Finance" xfId="7015" xr:uid="{00000000-0005-0000-0000-0000B8350000}"/>
    <cellStyle name="Normal 60 2 2 3 4" xfId="9204" xr:uid="{00000000-0005-0000-0000-0000B9350000}"/>
    <cellStyle name="Normal 60 2 2 3 5" xfId="13227" xr:uid="{00000000-0005-0000-0000-0000BA350000}"/>
    <cellStyle name="Normal 60 2 2 3 6" xfId="15065" xr:uid="{00000000-0005-0000-0000-0000BB350000}"/>
    <cellStyle name="Normal 60 2 2 3 7" xfId="16820" xr:uid="{00000000-0005-0000-0000-0000BC350000}"/>
    <cellStyle name="Normal 60 2 2 3 8" xfId="18724" xr:uid="{00000000-0005-0000-0000-0000BD350000}"/>
    <cellStyle name="Normal 60 2 2 3_5h_Finance" xfId="7012" xr:uid="{00000000-0005-0000-0000-0000BE350000}"/>
    <cellStyle name="Normal 60 2 2 4" xfId="1302" xr:uid="{00000000-0005-0000-0000-0000BF350000}"/>
    <cellStyle name="Normal 60 2 2 4 2" xfId="3213" xr:uid="{00000000-0005-0000-0000-0000C0350000}"/>
    <cellStyle name="Normal 60 2 2 4 2 2" xfId="11380" xr:uid="{00000000-0005-0000-0000-0000C1350000}"/>
    <cellStyle name="Normal 60 2 2 4 2_5h_Finance" xfId="7017" xr:uid="{00000000-0005-0000-0000-0000C2350000}"/>
    <cellStyle name="Normal 60 2 2 4 3" xfId="9476" xr:uid="{00000000-0005-0000-0000-0000C3350000}"/>
    <cellStyle name="Normal 60 2 2 4 4" xfId="13499" xr:uid="{00000000-0005-0000-0000-0000C4350000}"/>
    <cellStyle name="Normal 60 2 2 4 5" xfId="15337" xr:uid="{00000000-0005-0000-0000-0000C5350000}"/>
    <cellStyle name="Normal 60 2 2 4 6" xfId="17092" xr:uid="{00000000-0005-0000-0000-0000C6350000}"/>
    <cellStyle name="Normal 60 2 2 4 7" xfId="18996" xr:uid="{00000000-0005-0000-0000-0000C7350000}"/>
    <cellStyle name="Normal 60 2 2 4_5h_Finance" xfId="7016" xr:uid="{00000000-0005-0000-0000-0000C8350000}"/>
    <cellStyle name="Normal 60 2 2 5" xfId="2125" xr:uid="{00000000-0005-0000-0000-0000C9350000}"/>
    <cellStyle name="Normal 60 2 2 5 2" xfId="4029" xr:uid="{00000000-0005-0000-0000-0000CA350000}"/>
    <cellStyle name="Normal 60 2 2 5 2 2" xfId="12196" xr:uid="{00000000-0005-0000-0000-0000CB350000}"/>
    <cellStyle name="Normal 60 2 2 5 2_5h_Finance" xfId="7019" xr:uid="{00000000-0005-0000-0000-0000CC350000}"/>
    <cellStyle name="Normal 60 2 2 5 3" xfId="10292" xr:uid="{00000000-0005-0000-0000-0000CD350000}"/>
    <cellStyle name="Normal 60 2 2 5 4" xfId="14318" xr:uid="{00000000-0005-0000-0000-0000CE350000}"/>
    <cellStyle name="Normal 60 2 2 5 5" xfId="16158" xr:uid="{00000000-0005-0000-0000-0000CF350000}"/>
    <cellStyle name="Normal 60 2 2 5 6" xfId="17908" xr:uid="{00000000-0005-0000-0000-0000D0350000}"/>
    <cellStyle name="Normal 60 2 2 5 7" xfId="19812" xr:uid="{00000000-0005-0000-0000-0000D1350000}"/>
    <cellStyle name="Normal 60 2 2 5_5h_Finance" xfId="7018" xr:uid="{00000000-0005-0000-0000-0000D2350000}"/>
    <cellStyle name="Normal 60 2 2 6" xfId="2397" xr:uid="{00000000-0005-0000-0000-0000D3350000}"/>
    <cellStyle name="Normal 60 2 2 6 2" xfId="10564" xr:uid="{00000000-0005-0000-0000-0000D4350000}"/>
    <cellStyle name="Normal 60 2 2 6_5h_Finance" xfId="7020" xr:uid="{00000000-0005-0000-0000-0000D5350000}"/>
    <cellStyle name="Normal 60 2 2 7" xfId="8660" xr:uid="{00000000-0005-0000-0000-0000D6350000}"/>
    <cellStyle name="Normal 60 2 2 8" xfId="12617" xr:uid="{00000000-0005-0000-0000-0000D7350000}"/>
    <cellStyle name="Normal 60 2 2 9" xfId="14503" xr:uid="{00000000-0005-0000-0000-0000D8350000}"/>
    <cellStyle name="Normal 60 2 2_5h_Finance" xfId="7007" xr:uid="{00000000-0005-0000-0000-0000D9350000}"/>
    <cellStyle name="Normal 60 2 3" xfId="622" xr:uid="{00000000-0005-0000-0000-0000DA350000}"/>
    <cellStyle name="Normal 60 2 3 2" xfId="1444" xr:uid="{00000000-0005-0000-0000-0000DB350000}"/>
    <cellStyle name="Normal 60 2 3 2 2" xfId="3349" xr:uid="{00000000-0005-0000-0000-0000DC350000}"/>
    <cellStyle name="Normal 60 2 3 2 2 2" xfId="11516" xr:uid="{00000000-0005-0000-0000-0000DD350000}"/>
    <cellStyle name="Normal 60 2 3 2 2_5h_Finance" xfId="7023" xr:uid="{00000000-0005-0000-0000-0000DE350000}"/>
    <cellStyle name="Normal 60 2 3 2 3" xfId="9612" xr:uid="{00000000-0005-0000-0000-0000DF350000}"/>
    <cellStyle name="Normal 60 2 3 2 4" xfId="13638" xr:uid="{00000000-0005-0000-0000-0000E0350000}"/>
    <cellStyle name="Normal 60 2 3 2 5" xfId="15477" xr:uid="{00000000-0005-0000-0000-0000E1350000}"/>
    <cellStyle name="Normal 60 2 3 2 6" xfId="17228" xr:uid="{00000000-0005-0000-0000-0000E2350000}"/>
    <cellStyle name="Normal 60 2 3 2 7" xfId="19132" xr:uid="{00000000-0005-0000-0000-0000E3350000}"/>
    <cellStyle name="Normal 60 2 3 2_5h_Finance" xfId="7022" xr:uid="{00000000-0005-0000-0000-0000E4350000}"/>
    <cellStyle name="Normal 60 2 3 3" xfId="2533" xr:uid="{00000000-0005-0000-0000-0000E5350000}"/>
    <cellStyle name="Normal 60 2 3 3 2" xfId="10700" xr:uid="{00000000-0005-0000-0000-0000E6350000}"/>
    <cellStyle name="Normal 60 2 3 3_5h_Finance" xfId="7024" xr:uid="{00000000-0005-0000-0000-0000E7350000}"/>
    <cellStyle name="Normal 60 2 3 4" xfId="8796" xr:uid="{00000000-0005-0000-0000-0000E8350000}"/>
    <cellStyle name="Normal 60 2 3 5" xfId="12819" xr:uid="{00000000-0005-0000-0000-0000E9350000}"/>
    <cellStyle name="Normal 60 2 3 6" xfId="14657" xr:uid="{00000000-0005-0000-0000-0000EA350000}"/>
    <cellStyle name="Normal 60 2 3 7" xfId="16412" xr:uid="{00000000-0005-0000-0000-0000EB350000}"/>
    <cellStyle name="Normal 60 2 3 8" xfId="18316" xr:uid="{00000000-0005-0000-0000-0000EC350000}"/>
    <cellStyle name="Normal 60 2 3_5h_Finance" xfId="7021" xr:uid="{00000000-0005-0000-0000-0000ED350000}"/>
    <cellStyle name="Normal 60 2 4" xfId="894" xr:uid="{00000000-0005-0000-0000-0000EE350000}"/>
    <cellStyle name="Normal 60 2 4 2" xfId="1716" xr:uid="{00000000-0005-0000-0000-0000EF350000}"/>
    <cellStyle name="Normal 60 2 4 2 2" xfId="3621" xr:uid="{00000000-0005-0000-0000-0000F0350000}"/>
    <cellStyle name="Normal 60 2 4 2 2 2" xfId="11788" xr:uid="{00000000-0005-0000-0000-0000F1350000}"/>
    <cellStyle name="Normal 60 2 4 2 2_5h_Finance" xfId="7027" xr:uid="{00000000-0005-0000-0000-0000F2350000}"/>
    <cellStyle name="Normal 60 2 4 2 3" xfId="9884" xr:uid="{00000000-0005-0000-0000-0000F3350000}"/>
    <cellStyle name="Normal 60 2 4 2 4" xfId="13910" xr:uid="{00000000-0005-0000-0000-0000F4350000}"/>
    <cellStyle name="Normal 60 2 4 2 5" xfId="15749" xr:uid="{00000000-0005-0000-0000-0000F5350000}"/>
    <cellStyle name="Normal 60 2 4 2 6" xfId="17500" xr:uid="{00000000-0005-0000-0000-0000F6350000}"/>
    <cellStyle name="Normal 60 2 4 2 7" xfId="19404" xr:uid="{00000000-0005-0000-0000-0000F7350000}"/>
    <cellStyle name="Normal 60 2 4 2_5h_Finance" xfId="7026" xr:uid="{00000000-0005-0000-0000-0000F8350000}"/>
    <cellStyle name="Normal 60 2 4 3" xfId="2805" xr:uid="{00000000-0005-0000-0000-0000F9350000}"/>
    <cellStyle name="Normal 60 2 4 3 2" xfId="10972" xr:uid="{00000000-0005-0000-0000-0000FA350000}"/>
    <cellStyle name="Normal 60 2 4 3_5h_Finance" xfId="7028" xr:uid="{00000000-0005-0000-0000-0000FB350000}"/>
    <cellStyle name="Normal 60 2 4 4" xfId="9068" xr:uid="{00000000-0005-0000-0000-0000FC350000}"/>
    <cellStyle name="Normal 60 2 4 5" xfId="13091" xr:uid="{00000000-0005-0000-0000-0000FD350000}"/>
    <cellStyle name="Normal 60 2 4 6" xfId="14929" xr:uid="{00000000-0005-0000-0000-0000FE350000}"/>
    <cellStyle name="Normal 60 2 4 7" xfId="16684" xr:uid="{00000000-0005-0000-0000-0000FF350000}"/>
    <cellStyle name="Normal 60 2 4 8" xfId="18588" xr:uid="{00000000-0005-0000-0000-000000360000}"/>
    <cellStyle name="Normal 60 2 4_5h_Finance" xfId="7025" xr:uid="{00000000-0005-0000-0000-000001360000}"/>
    <cellStyle name="Normal 60 2 5" xfId="1166" xr:uid="{00000000-0005-0000-0000-000002360000}"/>
    <cellStyle name="Normal 60 2 5 2" xfId="3077" xr:uid="{00000000-0005-0000-0000-000003360000}"/>
    <cellStyle name="Normal 60 2 5 2 2" xfId="11244" xr:uid="{00000000-0005-0000-0000-000004360000}"/>
    <cellStyle name="Normal 60 2 5 2_5h_Finance" xfId="7030" xr:uid="{00000000-0005-0000-0000-000005360000}"/>
    <cellStyle name="Normal 60 2 5 3" xfId="9340" xr:uid="{00000000-0005-0000-0000-000006360000}"/>
    <cellStyle name="Normal 60 2 5 4" xfId="13363" xr:uid="{00000000-0005-0000-0000-000007360000}"/>
    <cellStyle name="Normal 60 2 5 5" xfId="15201" xr:uid="{00000000-0005-0000-0000-000008360000}"/>
    <cellStyle name="Normal 60 2 5 6" xfId="16956" xr:uid="{00000000-0005-0000-0000-000009360000}"/>
    <cellStyle name="Normal 60 2 5 7" xfId="18860" xr:uid="{00000000-0005-0000-0000-00000A360000}"/>
    <cellStyle name="Normal 60 2 5_5h_Finance" xfId="7029" xr:uid="{00000000-0005-0000-0000-00000B360000}"/>
    <cellStyle name="Normal 60 2 6" xfId="1989" xr:uid="{00000000-0005-0000-0000-00000C360000}"/>
    <cellStyle name="Normal 60 2 6 2" xfId="3893" xr:uid="{00000000-0005-0000-0000-00000D360000}"/>
    <cellStyle name="Normal 60 2 6 2 2" xfId="12060" xr:uid="{00000000-0005-0000-0000-00000E360000}"/>
    <cellStyle name="Normal 60 2 6 2_5h_Finance" xfId="7032" xr:uid="{00000000-0005-0000-0000-00000F360000}"/>
    <cellStyle name="Normal 60 2 6 3" xfId="10156" xr:uid="{00000000-0005-0000-0000-000010360000}"/>
    <cellStyle name="Normal 60 2 6 4" xfId="14182" xr:uid="{00000000-0005-0000-0000-000011360000}"/>
    <cellStyle name="Normal 60 2 6 5" xfId="16022" xr:uid="{00000000-0005-0000-0000-000012360000}"/>
    <cellStyle name="Normal 60 2 6 6" xfId="17772" xr:uid="{00000000-0005-0000-0000-000013360000}"/>
    <cellStyle name="Normal 60 2 6 7" xfId="19676" xr:uid="{00000000-0005-0000-0000-000014360000}"/>
    <cellStyle name="Normal 60 2 6_5h_Finance" xfId="7031" xr:uid="{00000000-0005-0000-0000-000015360000}"/>
    <cellStyle name="Normal 60 2 7" xfId="273" xr:uid="{00000000-0005-0000-0000-000016360000}"/>
    <cellStyle name="Normal 60 2 7 2" xfId="8524" xr:uid="{00000000-0005-0000-0000-000017360000}"/>
    <cellStyle name="Normal 60 2 7_5h_Finance" xfId="7033" xr:uid="{00000000-0005-0000-0000-000018360000}"/>
    <cellStyle name="Normal 60 2 8" xfId="2261" xr:uid="{00000000-0005-0000-0000-000019360000}"/>
    <cellStyle name="Normal 60 2 8 2" xfId="10428" xr:uid="{00000000-0005-0000-0000-00001A360000}"/>
    <cellStyle name="Normal 60 2 8_5h_Finance" xfId="7034" xr:uid="{00000000-0005-0000-0000-00001B360000}"/>
    <cellStyle name="Normal 60 2 9" xfId="4165" xr:uid="{00000000-0005-0000-0000-00001C360000}"/>
    <cellStyle name="Normal 60 2 9 2" xfId="12332" xr:uid="{00000000-0005-0000-0000-00001D360000}"/>
    <cellStyle name="Normal 60 2 9_5h_Finance" xfId="7035" xr:uid="{00000000-0005-0000-0000-00001E360000}"/>
    <cellStyle name="Normal 60 2_5h_Finance" xfId="7006" xr:uid="{00000000-0005-0000-0000-00001F360000}"/>
    <cellStyle name="Normal 60 3" xfId="341" xr:uid="{00000000-0005-0000-0000-000020360000}"/>
    <cellStyle name="Normal 60 3 10" xfId="16208" xr:uid="{00000000-0005-0000-0000-000021360000}"/>
    <cellStyle name="Normal 60 3 11" xfId="18112" xr:uid="{00000000-0005-0000-0000-000022360000}"/>
    <cellStyle name="Normal 60 3 2" xfId="690" xr:uid="{00000000-0005-0000-0000-000023360000}"/>
    <cellStyle name="Normal 60 3 2 2" xfId="1512" xr:uid="{00000000-0005-0000-0000-000024360000}"/>
    <cellStyle name="Normal 60 3 2 2 2" xfId="3417" xr:uid="{00000000-0005-0000-0000-000025360000}"/>
    <cellStyle name="Normal 60 3 2 2 2 2" xfId="11584" xr:uid="{00000000-0005-0000-0000-000026360000}"/>
    <cellStyle name="Normal 60 3 2 2 2_5h_Finance" xfId="7039" xr:uid="{00000000-0005-0000-0000-000027360000}"/>
    <cellStyle name="Normal 60 3 2 2 3" xfId="9680" xr:uid="{00000000-0005-0000-0000-000028360000}"/>
    <cellStyle name="Normal 60 3 2 2 4" xfId="13706" xr:uid="{00000000-0005-0000-0000-000029360000}"/>
    <cellStyle name="Normal 60 3 2 2 5" xfId="15545" xr:uid="{00000000-0005-0000-0000-00002A360000}"/>
    <cellStyle name="Normal 60 3 2 2 6" xfId="17296" xr:uid="{00000000-0005-0000-0000-00002B360000}"/>
    <cellStyle name="Normal 60 3 2 2 7" xfId="19200" xr:uid="{00000000-0005-0000-0000-00002C360000}"/>
    <cellStyle name="Normal 60 3 2 2_5h_Finance" xfId="7038" xr:uid="{00000000-0005-0000-0000-00002D360000}"/>
    <cellStyle name="Normal 60 3 2 3" xfId="2601" xr:uid="{00000000-0005-0000-0000-00002E360000}"/>
    <cellStyle name="Normal 60 3 2 3 2" xfId="10768" xr:uid="{00000000-0005-0000-0000-00002F360000}"/>
    <cellStyle name="Normal 60 3 2 3_5h_Finance" xfId="7040" xr:uid="{00000000-0005-0000-0000-000030360000}"/>
    <cellStyle name="Normal 60 3 2 4" xfId="8864" xr:uid="{00000000-0005-0000-0000-000031360000}"/>
    <cellStyle name="Normal 60 3 2 5" xfId="12887" xr:uid="{00000000-0005-0000-0000-000032360000}"/>
    <cellStyle name="Normal 60 3 2 6" xfId="14725" xr:uid="{00000000-0005-0000-0000-000033360000}"/>
    <cellStyle name="Normal 60 3 2 7" xfId="16480" xr:uid="{00000000-0005-0000-0000-000034360000}"/>
    <cellStyle name="Normal 60 3 2 8" xfId="18384" xr:uid="{00000000-0005-0000-0000-000035360000}"/>
    <cellStyle name="Normal 60 3 2_5h_Finance" xfId="7037" xr:uid="{00000000-0005-0000-0000-000036360000}"/>
    <cellStyle name="Normal 60 3 3" xfId="962" xr:uid="{00000000-0005-0000-0000-000037360000}"/>
    <cellStyle name="Normal 60 3 3 2" xfId="1784" xr:uid="{00000000-0005-0000-0000-000038360000}"/>
    <cellStyle name="Normal 60 3 3 2 2" xfId="3689" xr:uid="{00000000-0005-0000-0000-000039360000}"/>
    <cellStyle name="Normal 60 3 3 2 2 2" xfId="11856" xr:uid="{00000000-0005-0000-0000-00003A360000}"/>
    <cellStyle name="Normal 60 3 3 2 2_5h_Finance" xfId="7043" xr:uid="{00000000-0005-0000-0000-00003B360000}"/>
    <cellStyle name="Normal 60 3 3 2 3" xfId="9952" xr:uid="{00000000-0005-0000-0000-00003C360000}"/>
    <cellStyle name="Normal 60 3 3 2 4" xfId="13978" xr:uid="{00000000-0005-0000-0000-00003D360000}"/>
    <cellStyle name="Normal 60 3 3 2 5" xfId="15817" xr:uid="{00000000-0005-0000-0000-00003E360000}"/>
    <cellStyle name="Normal 60 3 3 2 6" xfId="17568" xr:uid="{00000000-0005-0000-0000-00003F360000}"/>
    <cellStyle name="Normal 60 3 3 2 7" xfId="19472" xr:uid="{00000000-0005-0000-0000-000040360000}"/>
    <cellStyle name="Normal 60 3 3 2_5h_Finance" xfId="7042" xr:uid="{00000000-0005-0000-0000-000041360000}"/>
    <cellStyle name="Normal 60 3 3 3" xfId="2873" xr:uid="{00000000-0005-0000-0000-000042360000}"/>
    <cellStyle name="Normal 60 3 3 3 2" xfId="11040" xr:uid="{00000000-0005-0000-0000-000043360000}"/>
    <cellStyle name="Normal 60 3 3 3_5h_Finance" xfId="7044" xr:uid="{00000000-0005-0000-0000-000044360000}"/>
    <cellStyle name="Normal 60 3 3 4" xfId="9136" xr:uid="{00000000-0005-0000-0000-000045360000}"/>
    <cellStyle name="Normal 60 3 3 5" xfId="13159" xr:uid="{00000000-0005-0000-0000-000046360000}"/>
    <cellStyle name="Normal 60 3 3 6" xfId="14997" xr:uid="{00000000-0005-0000-0000-000047360000}"/>
    <cellStyle name="Normal 60 3 3 7" xfId="16752" xr:uid="{00000000-0005-0000-0000-000048360000}"/>
    <cellStyle name="Normal 60 3 3 8" xfId="18656" xr:uid="{00000000-0005-0000-0000-000049360000}"/>
    <cellStyle name="Normal 60 3 3_5h_Finance" xfId="7041" xr:uid="{00000000-0005-0000-0000-00004A360000}"/>
    <cellStyle name="Normal 60 3 4" xfId="1234" xr:uid="{00000000-0005-0000-0000-00004B360000}"/>
    <cellStyle name="Normal 60 3 4 2" xfId="3145" xr:uid="{00000000-0005-0000-0000-00004C360000}"/>
    <cellStyle name="Normal 60 3 4 2 2" xfId="11312" xr:uid="{00000000-0005-0000-0000-00004D360000}"/>
    <cellStyle name="Normal 60 3 4 2_5h_Finance" xfId="7046" xr:uid="{00000000-0005-0000-0000-00004E360000}"/>
    <cellStyle name="Normal 60 3 4 3" xfId="9408" xr:uid="{00000000-0005-0000-0000-00004F360000}"/>
    <cellStyle name="Normal 60 3 4 4" xfId="13431" xr:uid="{00000000-0005-0000-0000-000050360000}"/>
    <cellStyle name="Normal 60 3 4 5" xfId="15269" xr:uid="{00000000-0005-0000-0000-000051360000}"/>
    <cellStyle name="Normal 60 3 4 6" xfId="17024" xr:uid="{00000000-0005-0000-0000-000052360000}"/>
    <cellStyle name="Normal 60 3 4 7" xfId="18928" xr:uid="{00000000-0005-0000-0000-000053360000}"/>
    <cellStyle name="Normal 60 3 4_5h_Finance" xfId="7045" xr:uid="{00000000-0005-0000-0000-000054360000}"/>
    <cellStyle name="Normal 60 3 5" xfId="2057" xr:uid="{00000000-0005-0000-0000-000055360000}"/>
    <cellStyle name="Normal 60 3 5 2" xfId="3961" xr:uid="{00000000-0005-0000-0000-000056360000}"/>
    <cellStyle name="Normal 60 3 5 2 2" xfId="12128" xr:uid="{00000000-0005-0000-0000-000057360000}"/>
    <cellStyle name="Normal 60 3 5 2_5h_Finance" xfId="7048" xr:uid="{00000000-0005-0000-0000-000058360000}"/>
    <cellStyle name="Normal 60 3 5 3" xfId="10224" xr:uid="{00000000-0005-0000-0000-000059360000}"/>
    <cellStyle name="Normal 60 3 5 4" xfId="14250" xr:uid="{00000000-0005-0000-0000-00005A360000}"/>
    <cellStyle name="Normal 60 3 5 5" xfId="16090" xr:uid="{00000000-0005-0000-0000-00005B360000}"/>
    <cellStyle name="Normal 60 3 5 6" xfId="17840" xr:uid="{00000000-0005-0000-0000-00005C360000}"/>
    <cellStyle name="Normal 60 3 5 7" xfId="19744" xr:uid="{00000000-0005-0000-0000-00005D360000}"/>
    <cellStyle name="Normal 60 3 5_5h_Finance" xfId="7047" xr:uid="{00000000-0005-0000-0000-00005E360000}"/>
    <cellStyle name="Normal 60 3 6" xfId="2329" xr:uid="{00000000-0005-0000-0000-00005F360000}"/>
    <cellStyle name="Normal 60 3 6 2" xfId="10496" xr:uid="{00000000-0005-0000-0000-000060360000}"/>
    <cellStyle name="Normal 60 3 6_5h_Finance" xfId="7049" xr:uid="{00000000-0005-0000-0000-000061360000}"/>
    <cellStyle name="Normal 60 3 7" xfId="8592" xr:uid="{00000000-0005-0000-0000-000062360000}"/>
    <cellStyle name="Normal 60 3 8" xfId="12549" xr:uid="{00000000-0005-0000-0000-000063360000}"/>
    <cellStyle name="Normal 60 3 9" xfId="14435" xr:uid="{00000000-0005-0000-0000-000064360000}"/>
    <cellStyle name="Normal 60 3_5h_Finance" xfId="7036" xr:uid="{00000000-0005-0000-0000-000065360000}"/>
    <cellStyle name="Normal 60 4" xfId="554" xr:uid="{00000000-0005-0000-0000-000066360000}"/>
    <cellStyle name="Normal 60 4 2" xfId="1376" xr:uid="{00000000-0005-0000-0000-000067360000}"/>
    <cellStyle name="Normal 60 4 2 2" xfId="3281" xr:uid="{00000000-0005-0000-0000-000068360000}"/>
    <cellStyle name="Normal 60 4 2 2 2" xfId="11448" xr:uid="{00000000-0005-0000-0000-000069360000}"/>
    <cellStyle name="Normal 60 4 2 2_5h_Finance" xfId="7052" xr:uid="{00000000-0005-0000-0000-00006A360000}"/>
    <cellStyle name="Normal 60 4 2 3" xfId="9544" xr:uid="{00000000-0005-0000-0000-00006B360000}"/>
    <cellStyle name="Normal 60 4 2 4" xfId="13570" xr:uid="{00000000-0005-0000-0000-00006C360000}"/>
    <cellStyle name="Normal 60 4 2 5" xfId="15409" xr:uid="{00000000-0005-0000-0000-00006D360000}"/>
    <cellStyle name="Normal 60 4 2 6" xfId="17160" xr:uid="{00000000-0005-0000-0000-00006E360000}"/>
    <cellStyle name="Normal 60 4 2 7" xfId="19064" xr:uid="{00000000-0005-0000-0000-00006F360000}"/>
    <cellStyle name="Normal 60 4 2_5h_Finance" xfId="7051" xr:uid="{00000000-0005-0000-0000-000070360000}"/>
    <cellStyle name="Normal 60 4 3" xfId="2465" xr:uid="{00000000-0005-0000-0000-000071360000}"/>
    <cellStyle name="Normal 60 4 3 2" xfId="10632" xr:uid="{00000000-0005-0000-0000-000072360000}"/>
    <cellStyle name="Normal 60 4 3_5h_Finance" xfId="7053" xr:uid="{00000000-0005-0000-0000-000073360000}"/>
    <cellStyle name="Normal 60 4 4" xfId="8728" xr:uid="{00000000-0005-0000-0000-000074360000}"/>
    <cellStyle name="Normal 60 4 5" xfId="12751" xr:uid="{00000000-0005-0000-0000-000075360000}"/>
    <cellStyle name="Normal 60 4 6" xfId="14589" xr:uid="{00000000-0005-0000-0000-000076360000}"/>
    <cellStyle name="Normal 60 4 7" xfId="16344" xr:uid="{00000000-0005-0000-0000-000077360000}"/>
    <cellStyle name="Normal 60 4 8" xfId="18248" xr:uid="{00000000-0005-0000-0000-000078360000}"/>
    <cellStyle name="Normal 60 4_5h_Finance" xfId="7050" xr:uid="{00000000-0005-0000-0000-000079360000}"/>
    <cellStyle name="Normal 60 5" xfId="826" xr:uid="{00000000-0005-0000-0000-00007A360000}"/>
    <cellStyle name="Normal 60 5 2" xfId="1648" xr:uid="{00000000-0005-0000-0000-00007B360000}"/>
    <cellStyle name="Normal 60 5 2 2" xfId="3553" xr:uid="{00000000-0005-0000-0000-00007C360000}"/>
    <cellStyle name="Normal 60 5 2 2 2" xfId="11720" xr:uid="{00000000-0005-0000-0000-00007D360000}"/>
    <cellStyle name="Normal 60 5 2 2_5h_Finance" xfId="7056" xr:uid="{00000000-0005-0000-0000-00007E360000}"/>
    <cellStyle name="Normal 60 5 2 3" xfId="9816" xr:uid="{00000000-0005-0000-0000-00007F360000}"/>
    <cellStyle name="Normal 60 5 2 4" xfId="13842" xr:uid="{00000000-0005-0000-0000-000080360000}"/>
    <cellStyle name="Normal 60 5 2 5" xfId="15681" xr:uid="{00000000-0005-0000-0000-000081360000}"/>
    <cellStyle name="Normal 60 5 2 6" xfId="17432" xr:uid="{00000000-0005-0000-0000-000082360000}"/>
    <cellStyle name="Normal 60 5 2 7" xfId="19336" xr:uid="{00000000-0005-0000-0000-000083360000}"/>
    <cellStyle name="Normal 60 5 2_5h_Finance" xfId="7055" xr:uid="{00000000-0005-0000-0000-000084360000}"/>
    <cellStyle name="Normal 60 5 3" xfId="2737" xr:uid="{00000000-0005-0000-0000-000085360000}"/>
    <cellStyle name="Normal 60 5 3 2" xfId="10904" xr:uid="{00000000-0005-0000-0000-000086360000}"/>
    <cellStyle name="Normal 60 5 3_5h_Finance" xfId="7057" xr:uid="{00000000-0005-0000-0000-000087360000}"/>
    <cellStyle name="Normal 60 5 4" xfId="9000" xr:uid="{00000000-0005-0000-0000-000088360000}"/>
    <cellStyle name="Normal 60 5 5" xfId="13023" xr:uid="{00000000-0005-0000-0000-000089360000}"/>
    <cellStyle name="Normal 60 5 6" xfId="14861" xr:uid="{00000000-0005-0000-0000-00008A360000}"/>
    <cellStyle name="Normal 60 5 7" xfId="16616" xr:uid="{00000000-0005-0000-0000-00008B360000}"/>
    <cellStyle name="Normal 60 5 8" xfId="18520" xr:uid="{00000000-0005-0000-0000-00008C360000}"/>
    <cellStyle name="Normal 60 5_5h_Finance" xfId="7054" xr:uid="{00000000-0005-0000-0000-00008D360000}"/>
    <cellStyle name="Normal 60 6" xfId="1098" xr:uid="{00000000-0005-0000-0000-00008E360000}"/>
    <cellStyle name="Normal 60 6 2" xfId="3009" xr:uid="{00000000-0005-0000-0000-00008F360000}"/>
    <cellStyle name="Normal 60 6 2 2" xfId="11176" xr:uid="{00000000-0005-0000-0000-000090360000}"/>
    <cellStyle name="Normal 60 6 2_5h_Finance" xfId="7059" xr:uid="{00000000-0005-0000-0000-000091360000}"/>
    <cellStyle name="Normal 60 6 3" xfId="9272" xr:uid="{00000000-0005-0000-0000-000092360000}"/>
    <cellStyle name="Normal 60 6 4" xfId="13295" xr:uid="{00000000-0005-0000-0000-000093360000}"/>
    <cellStyle name="Normal 60 6 5" xfId="15133" xr:uid="{00000000-0005-0000-0000-000094360000}"/>
    <cellStyle name="Normal 60 6 6" xfId="16888" xr:uid="{00000000-0005-0000-0000-000095360000}"/>
    <cellStyle name="Normal 60 6 7" xfId="18792" xr:uid="{00000000-0005-0000-0000-000096360000}"/>
    <cellStyle name="Normal 60 6_5h_Finance" xfId="7058" xr:uid="{00000000-0005-0000-0000-000097360000}"/>
    <cellStyle name="Normal 60 7" xfId="1921" xr:uid="{00000000-0005-0000-0000-000098360000}"/>
    <cellStyle name="Normal 60 7 2" xfId="3825" xr:uid="{00000000-0005-0000-0000-000099360000}"/>
    <cellStyle name="Normal 60 7 2 2" xfId="11992" xr:uid="{00000000-0005-0000-0000-00009A360000}"/>
    <cellStyle name="Normal 60 7 2_5h_Finance" xfId="7061" xr:uid="{00000000-0005-0000-0000-00009B360000}"/>
    <cellStyle name="Normal 60 7 3" xfId="10088" xr:uid="{00000000-0005-0000-0000-00009C360000}"/>
    <cellStyle name="Normal 60 7 4" xfId="14114" xr:uid="{00000000-0005-0000-0000-00009D360000}"/>
    <cellStyle name="Normal 60 7 5" xfId="15954" xr:uid="{00000000-0005-0000-0000-00009E360000}"/>
    <cellStyle name="Normal 60 7 6" xfId="17704" xr:uid="{00000000-0005-0000-0000-00009F360000}"/>
    <cellStyle name="Normal 60 7 7" xfId="19608" xr:uid="{00000000-0005-0000-0000-0000A0360000}"/>
    <cellStyle name="Normal 60 7_5h_Finance" xfId="7060" xr:uid="{00000000-0005-0000-0000-0000A1360000}"/>
    <cellStyle name="Normal 60 8" xfId="205" xr:uid="{00000000-0005-0000-0000-0000A2360000}"/>
    <cellStyle name="Normal 60 8 2" xfId="8456" xr:uid="{00000000-0005-0000-0000-0000A3360000}"/>
    <cellStyle name="Normal 60 8_5h_Finance" xfId="7062" xr:uid="{00000000-0005-0000-0000-0000A4360000}"/>
    <cellStyle name="Normal 60 9" xfId="2193" xr:uid="{00000000-0005-0000-0000-0000A5360000}"/>
    <cellStyle name="Normal 60 9 2" xfId="10360" xr:uid="{00000000-0005-0000-0000-0000A6360000}"/>
    <cellStyle name="Normal 60 9_5h_Finance" xfId="7063" xr:uid="{00000000-0005-0000-0000-0000A7360000}"/>
    <cellStyle name="Normal 60_5h_Finance" xfId="7004" xr:uid="{00000000-0005-0000-0000-0000A8360000}"/>
    <cellStyle name="Normal 61" xfId="67" xr:uid="{00000000-0005-0000-0000-0000A9360000}"/>
    <cellStyle name="Normal 61 10" xfId="4098" xr:uid="{00000000-0005-0000-0000-0000AA360000}"/>
    <cellStyle name="Normal 61 10 2" xfId="12265" xr:uid="{00000000-0005-0000-0000-0000AB360000}"/>
    <cellStyle name="Normal 61 10_5h_Finance" xfId="7065" xr:uid="{00000000-0005-0000-0000-0000AC360000}"/>
    <cellStyle name="Normal 61 11" xfId="8321" xr:uid="{00000000-0005-0000-0000-0000AD360000}"/>
    <cellStyle name="Normal 61 12" xfId="12413" xr:uid="{00000000-0005-0000-0000-0000AE360000}"/>
    <cellStyle name="Normal 61 13" xfId="12669" xr:uid="{00000000-0005-0000-0000-0000AF360000}"/>
    <cellStyle name="Normal 61 14" xfId="14356" xr:uid="{00000000-0005-0000-0000-0000B0360000}"/>
    <cellStyle name="Normal 61 15" xfId="17977" xr:uid="{00000000-0005-0000-0000-0000B1360000}"/>
    <cellStyle name="Normal 61 2" xfId="136" xr:uid="{00000000-0005-0000-0000-0000B2360000}"/>
    <cellStyle name="Normal 61 2 10" xfId="8389" xr:uid="{00000000-0005-0000-0000-0000B3360000}"/>
    <cellStyle name="Normal 61 2 11" xfId="12481" xr:uid="{00000000-0005-0000-0000-0000B4360000}"/>
    <cellStyle name="Normal 61 2 12" xfId="18045" xr:uid="{00000000-0005-0000-0000-0000B5360000}"/>
    <cellStyle name="Normal 61 2 2" xfId="410" xr:uid="{00000000-0005-0000-0000-0000B6360000}"/>
    <cellStyle name="Normal 61 2 2 10" xfId="16277" xr:uid="{00000000-0005-0000-0000-0000B7360000}"/>
    <cellStyle name="Normal 61 2 2 11" xfId="18181" xr:uid="{00000000-0005-0000-0000-0000B8360000}"/>
    <cellStyle name="Normal 61 2 2 2" xfId="759" xr:uid="{00000000-0005-0000-0000-0000B9360000}"/>
    <cellStyle name="Normal 61 2 2 2 2" xfId="1581" xr:uid="{00000000-0005-0000-0000-0000BA360000}"/>
    <cellStyle name="Normal 61 2 2 2 2 2" xfId="3486" xr:uid="{00000000-0005-0000-0000-0000BB360000}"/>
    <cellStyle name="Normal 61 2 2 2 2 2 2" xfId="11653" xr:uid="{00000000-0005-0000-0000-0000BC360000}"/>
    <cellStyle name="Normal 61 2 2 2 2 2_5h_Finance" xfId="7070" xr:uid="{00000000-0005-0000-0000-0000BD360000}"/>
    <cellStyle name="Normal 61 2 2 2 2 3" xfId="9749" xr:uid="{00000000-0005-0000-0000-0000BE360000}"/>
    <cellStyle name="Normal 61 2 2 2 2 4" xfId="13775" xr:uid="{00000000-0005-0000-0000-0000BF360000}"/>
    <cellStyle name="Normal 61 2 2 2 2 5" xfId="15614" xr:uid="{00000000-0005-0000-0000-0000C0360000}"/>
    <cellStyle name="Normal 61 2 2 2 2 6" xfId="17365" xr:uid="{00000000-0005-0000-0000-0000C1360000}"/>
    <cellStyle name="Normal 61 2 2 2 2 7" xfId="19269" xr:uid="{00000000-0005-0000-0000-0000C2360000}"/>
    <cellStyle name="Normal 61 2 2 2 2_5h_Finance" xfId="7069" xr:uid="{00000000-0005-0000-0000-0000C3360000}"/>
    <cellStyle name="Normal 61 2 2 2 3" xfId="2670" xr:uid="{00000000-0005-0000-0000-0000C4360000}"/>
    <cellStyle name="Normal 61 2 2 2 3 2" xfId="10837" xr:uid="{00000000-0005-0000-0000-0000C5360000}"/>
    <cellStyle name="Normal 61 2 2 2 3_5h_Finance" xfId="7071" xr:uid="{00000000-0005-0000-0000-0000C6360000}"/>
    <cellStyle name="Normal 61 2 2 2 4" xfId="8933" xr:uid="{00000000-0005-0000-0000-0000C7360000}"/>
    <cellStyle name="Normal 61 2 2 2 5" xfId="12956" xr:uid="{00000000-0005-0000-0000-0000C8360000}"/>
    <cellStyle name="Normal 61 2 2 2 6" xfId="14794" xr:uid="{00000000-0005-0000-0000-0000C9360000}"/>
    <cellStyle name="Normal 61 2 2 2 7" xfId="16549" xr:uid="{00000000-0005-0000-0000-0000CA360000}"/>
    <cellStyle name="Normal 61 2 2 2 8" xfId="18453" xr:uid="{00000000-0005-0000-0000-0000CB360000}"/>
    <cellStyle name="Normal 61 2 2 2_5h_Finance" xfId="7068" xr:uid="{00000000-0005-0000-0000-0000CC360000}"/>
    <cellStyle name="Normal 61 2 2 3" xfId="1031" xr:uid="{00000000-0005-0000-0000-0000CD360000}"/>
    <cellStyle name="Normal 61 2 2 3 2" xfId="1853" xr:uid="{00000000-0005-0000-0000-0000CE360000}"/>
    <cellStyle name="Normal 61 2 2 3 2 2" xfId="3758" xr:uid="{00000000-0005-0000-0000-0000CF360000}"/>
    <cellStyle name="Normal 61 2 2 3 2 2 2" xfId="11925" xr:uid="{00000000-0005-0000-0000-0000D0360000}"/>
    <cellStyle name="Normal 61 2 2 3 2 2_5h_Finance" xfId="7074" xr:uid="{00000000-0005-0000-0000-0000D1360000}"/>
    <cellStyle name="Normal 61 2 2 3 2 3" xfId="10021" xr:uid="{00000000-0005-0000-0000-0000D2360000}"/>
    <cellStyle name="Normal 61 2 2 3 2 4" xfId="14047" xr:uid="{00000000-0005-0000-0000-0000D3360000}"/>
    <cellStyle name="Normal 61 2 2 3 2 5" xfId="15886" xr:uid="{00000000-0005-0000-0000-0000D4360000}"/>
    <cellStyle name="Normal 61 2 2 3 2 6" xfId="17637" xr:uid="{00000000-0005-0000-0000-0000D5360000}"/>
    <cellStyle name="Normal 61 2 2 3 2 7" xfId="19541" xr:uid="{00000000-0005-0000-0000-0000D6360000}"/>
    <cellStyle name="Normal 61 2 2 3 2_5h_Finance" xfId="7073" xr:uid="{00000000-0005-0000-0000-0000D7360000}"/>
    <cellStyle name="Normal 61 2 2 3 3" xfId="2942" xr:uid="{00000000-0005-0000-0000-0000D8360000}"/>
    <cellStyle name="Normal 61 2 2 3 3 2" xfId="11109" xr:uid="{00000000-0005-0000-0000-0000D9360000}"/>
    <cellStyle name="Normal 61 2 2 3 3_5h_Finance" xfId="7075" xr:uid="{00000000-0005-0000-0000-0000DA360000}"/>
    <cellStyle name="Normal 61 2 2 3 4" xfId="9205" xr:uid="{00000000-0005-0000-0000-0000DB360000}"/>
    <cellStyle name="Normal 61 2 2 3 5" xfId="13228" xr:uid="{00000000-0005-0000-0000-0000DC360000}"/>
    <cellStyle name="Normal 61 2 2 3 6" xfId="15066" xr:uid="{00000000-0005-0000-0000-0000DD360000}"/>
    <cellStyle name="Normal 61 2 2 3 7" xfId="16821" xr:uid="{00000000-0005-0000-0000-0000DE360000}"/>
    <cellStyle name="Normal 61 2 2 3 8" xfId="18725" xr:uid="{00000000-0005-0000-0000-0000DF360000}"/>
    <cellStyle name="Normal 61 2 2 3_5h_Finance" xfId="7072" xr:uid="{00000000-0005-0000-0000-0000E0360000}"/>
    <cellStyle name="Normal 61 2 2 4" xfId="1303" xr:uid="{00000000-0005-0000-0000-0000E1360000}"/>
    <cellStyle name="Normal 61 2 2 4 2" xfId="3214" xr:uid="{00000000-0005-0000-0000-0000E2360000}"/>
    <cellStyle name="Normal 61 2 2 4 2 2" xfId="11381" xr:uid="{00000000-0005-0000-0000-0000E3360000}"/>
    <cellStyle name="Normal 61 2 2 4 2_5h_Finance" xfId="7077" xr:uid="{00000000-0005-0000-0000-0000E4360000}"/>
    <cellStyle name="Normal 61 2 2 4 3" xfId="9477" xr:uid="{00000000-0005-0000-0000-0000E5360000}"/>
    <cellStyle name="Normal 61 2 2 4 4" xfId="13500" xr:uid="{00000000-0005-0000-0000-0000E6360000}"/>
    <cellStyle name="Normal 61 2 2 4 5" xfId="15338" xr:uid="{00000000-0005-0000-0000-0000E7360000}"/>
    <cellStyle name="Normal 61 2 2 4 6" xfId="17093" xr:uid="{00000000-0005-0000-0000-0000E8360000}"/>
    <cellStyle name="Normal 61 2 2 4 7" xfId="18997" xr:uid="{00000000-0005-0000-0000-0000E9360000}"/>
    <cellStyle name="Normal 61 2 2 4_5h_Finance" xfId="7076" xr:uid="{00000000-0005-0000-0000-0000EA360000}"/>
    <cellStyle name="Normal 61 2 2 5" xfId="2126" xr:uid="{00000000-0005-0000-0000-0000EB360000}"/>
    <cellStyle name="Normal 61 2 2 5 2" xfId="4030" xr:uid="{00000000-0005-0000-0000-0000EC360000}"/>
    <cellStyle name="Normal 61 2 2 5 2 2" xfId="12197" xr:uid="{00000000-0005-0000-0000-0000ED360000}"/>
    <cellStyle name="Normal 61 2 2 5 2_5h_Finance" xfId="7079" xr:uid="{00000000-0005-0000-0000-0000EE360000}"/>
    <cellStyle name="Normal 61 2 2 5 3" xfId="10293" xr:uid="{00000000-0005-0000-0000-0000EF360000}"/>
    <cellStyle name="Normal 61 2 2 5 4" xfId="14319" xr:uid="{00000000-0005-0000-0000-0000F0360000}"/>
    <cellStyle name="Normal 61 2 2 5 5" xfId="16159" xr:uid="{00000000-0005-0000-0000-0000F1360000}"/>
    <cellStyle name="Normal 61 2 2 5 6" xfId="17909" xr:uid="{00000000-0005-0000-0000-0000F2360000}"/>
    <cellStyle name="Normal 61 2 2 5 7" xfId="19813" xr:uid="{00000000-0005-0000-0000-0000F3360000}"/>
    <cellStyle name="Normal 61 2 2 5_5h_Finance" xfId="7078" xr:uid="{00000000-0005-0000-0000-0000F4360000}"/>
    <cellStyle name="Normal 61 2 2 6" xfId="2398" xr:uid="{00000000-0005-0000-0000-0000F5360000}"/>
    <cellStyle name="Normal 61 2 2 6 2" xfId="10565" xr:uid="{00000000-0005-0000-0000-0000F6360000}"/>
    <cellStyle name="Normal 61 2 2 6_5h_Finance" xfId="7080" xr:uid="{00000000-0005-0000-0000-0000F7360000}"/>
    <cellStyle name="Normal 61 2 2 7" xfId="8661" xr:uid="{00000000-0005-0000-0000-0000F8360000}"/>
    <cellStyle name="Normal 61 2 2 8" xfId="12618" xr:uid="{00000000-0005-0000-0000-0000F9360000}"/>
    <cellStyle name="Normal 61 2 2 9" xfId="14504" xr:uid="{00000000-0005-0000-0000-0000FA360000}"/>
    <cellStyle name="Normal 61 2 2_5h_Finance" xfId="7067" xr:uid="{00000000-0005-0000-0000-0000FB360000}"/>
    <cellStyle name="Normal 61 2 3" xfId="623" xr:uid="{00000000-0005-0000-0000-0000FC360000}"/>
    <cellStyle name="Normal 61 2 3 2" xfId="1445" xr:uid="{00000000-0005-0000-0000-0000FD360000}"/>
    <cellStyle name="Normal 61 2 3 2 2" xfId="3350" xr:uid="{00000000-0005-0000-0000-0000FE360000}"/>
    <cellStyle name="Normal 61 2 3 2 2 2" xfId="11517" xr:uid="{00000000-0005-0000-0000-0000FF360000}"/>
    <cellStyle name="Normal 61 2 3 2 2_5h_Finance" xfId="7083" xr:uid="{00000000-0005-0000-0000-000000370000}"/>
    <cellStyle name="Normal 61 2 3 2 3" xfId="9613" xr:uid="{00000000-0005-0000-0000-000001370000}"/>
    <cellStyle name="Normal 61 2 3 2 4" xfId="13639" xr:uid="{00000000-0005-0000-0000-000002370000}"/>
    <cellStyle name="Normal 61 2 3 2 5" xfId="15478" xr:uid="{00000000-0005-0000-0000-000003370000}"/>
    <cellStyle name="Normal 61 2 3 2 6" xfId="17229" xr:uid="{00000000-0005-0000-0000-000004370000}"/>
    <cellStyle name="Normal 61 2 3 2 7" xfId="19133" xr:uid="{00000000-0005-0000-0000-000005370000}"/>
    <cellStyle name="Normal 61 2 3 2_5h_Finance" xfId="7082" xr:uid="{00000000-0005-0000-0000-000006370000}"/>
    <cellStyle name="Normal 61 2 3 3" xfId="2534" xr:uid="{00000000-0005-0000-0000-000007370000}"/>
    <cellStyle name="Normal 61 2 3 3 2" xfId="10701" xr:uid="{00000000-0005-0000-0000-000008370000}"/>
    <cellStyle name="Normal 61 2 3 3_5h_Finance" xfId="7084" xr:uid="{00000000-0005-0000-0000-000009370000}"/>
    <cellStyle name="Normal 61 2 3 4" xfId="8797" xr:uid="{00000000-0005-0000-0000-00000A370000}"/>
    <cellStyle name="Normal 61 2 3 5" xfId="12820" xr:uid="{00000000-0005-0000-0000-00000B370000}"/>
    <cellStyle name="Normal 61 2 3 6" xfId="14658" xr:uid="{00000000-0005-0000-0000-00000C370000}"/>
    <cellStyle name="Normal 61 2 3 7" xfId="16413" xr:uid="{00000000-0005-0000-0000-00000D370000}"/>
    <cellStyle name="Normal 61 2 3 8" xfId="18317" xr:uid="{00000000-0005-0000-0000-00000E370000}"/>
    <cellStyle name="Normal 61 2 3_5h_Finance" xfId="7081" xr:uid="{00000000-0005-0000-0000-00000F370000}"/>
    <cellStyle name="Normal 61 2 4" xfId="895" xr:uid="{00000000-0005-0000-0000-000010370000}"/>
    <cellStyle name="Normal 61 2 4 2" xfId="1717" xr:uid="{00000000-0005-0000-0000-000011370000}"/>
    <cellStyle name="Normal 61 2 4 2 2" xfId="3622" xr:uid="{00000000-0005-0000-0000-000012370000}"/>
    <cellStyle name="Normal 61 2 4 2 2 2" xfId="11789" xr:uid="{00000000-0005-0000-0000-000013370000}"/>
    <cellStyle name="Normal 61 2 4 2 2_5h_Finance" xfId="7087" xr:uid="{00000000-0005-0000-0000-000014370000}"/>
    <cellStyle name="Normal 61 2 4 2 3" xfId="9885" xr:uid="{00000000-0005-0000-0000-000015370000}"/>
    <cellStyle name="Normal 61 2 4 2 4" xfId="13911" xr:uid="{00000000-0005-0000-0000-000016370000}"/>
    <cellStyle name="Normal 61 2 4 2 5" xfId="15750" xr:uid="{00000000-0005-0000-0000-000017370000}"/>
    <cellStyle name="Normal 61 2 4 2 6" xfId="17501" xr:uid="{00000000-0005-0000-0000-000018370000}"/>
    <cellStyle name="Normal 61 2 4 2 7" xfId="19405" xr:uid="{00000000-0005-0000-0000-000019370000}"/>
    <cellStyle name="Normal 61 2 4 2_5h_Finance" xfId="7086" xr:uid="{00000000-0005-0000-0000-00001A370000}"/>
    <cellStyle name="Normal 61 2 4 3" xfId="2806" xr:uid="{00000000-0005-0000-0000-00001B370000}"/>
    <cellStyle name="Normal 61 2 4 3 2" xfId="10973" xr:uid="{00000000-0005-0000-0000-00001C370000}"/>
    <cellStyle name="Normal 61 2 4 3_5h_Finance" xfId="7088" xr:uid="{00000000-0005-0000-0000-00001D370000}"/>
    <cellStyle name="Normal 61 2 4 4" xfId="9069" xr:uid="{00000000-0005-0000-0000-00001E370000}"/>
    <cellStyle name="Normal 61 2 4 5" xfId="13092" xr:uid="{00000000-0005-0000-0000-00001F370000}"/>
    <cellStyle name="Normal 61 2 4 6" xfId="14930" xr:uid="{00000000-0005-0000-0000-000020370000}"/>
    <cellStyle name="Normal 61 2 4 7" xfId="16685" xr:uid="{00000000-0005-0000-0000-000021370000}"/>
    <cellStyle name="Normal 61 2 4 8" xfId="18589" xr:uid="{00000000-0005-0000-0000-000022370000}"/>
    <cellStyle name="Normal 61 2 4_5h_Finance" xfId="7085" xr:uid="{00000000-0005-0000-0000-000023370000}"/>
    <cellStyle name="Normal 61 2 5" xfId="1167" xr:uid="{00000000-0005-0000-0000-000024370000}"/>
    <cellStyle name="Normal 61 2 5 2" xfId="3078" xr:uid="{00000000-0005-0000-0000-000025370000}"/>
    <cellStyle name="Normal 61 2 5 2 2" xfId="11245" xr:uid="{00000000-0005-0000-0000-000026370000}"/>
    <cellStyle name="Normal 61 2 5 2_5h_Finance" xfId="7090" xr:uid="{00000000-0005-0000-0000-000027370000}"/>
    <cellStyle name="Normal 61 2 5 3" xfId="9341" xr:uid="{00000000-0005-0000-0000-000028370000}"/>
    <cellStyle name="Normal 61 2 5 4" xfId="13364" xr:uid="{00000000-0005-0000-0000-000029370000}"/>
    <cellStyle name="Normal 61 2 5 5" xfId="15202" xr:uid="{00000000-0005-0000-0000-00002A370000}"/>
    <cellStyle name="Normal 61 2 5 6" xfId="16957" xr:uid="{00000000-0005-0000-0000-00002B370000}"/>
    <cellStyle name="Normal 61 2 5 7" xfId="18861" xr:uid="{00000000-0005-0000-0000-00002C370000}"/>
    <cellStyle name="Normal 61 2 5_5h_Finance" xfId="7089" xr:uid="{00000000-0005-0000-0000-00002D370000}"/>
    <cellStyle name="Normal 61 2 6" xfId="1990" xr:uid="{00000000-0005-0000-0000-00002E370000}"/>
    <cellStyle name="Normal 61 2 6 2" xfId="3894" xr:uid="{00000000-0005-0000-0000-00002F370000}"/>
    <cellStyle name="Normal 61 2 6 2 2" xfId="12061" xr:uid="{00000000-0005-0000-0000-000030370000}"/>
    <cellStyle name="Normal 61 2 6 2_5h_Finance" xfId="7092" xr:uid="{00000000-0005-0000-0000-000031370000}"/>
    <cellStyle name="Normal 61 2 6 3" xfId="10157" xr:uid="{00000000-0005-0000-0000-000032370000}"/>
    <cellStyle name="Normal 61 2 6 4" xfId="14183" xr:uid="{00000000-0005-0000-0000-000033370000}"/>
    <cellStyle name="Normal 61 2 6 5" xfId="16023" xr:uid="{00000000-0005-0000-0000-000034370000}"/>
    <cellStyle name="Normal 61 2 6 6" xfId="17773" xr:uid="{00000000-0005-0000-0000-000035370000}"/>
    <cellStyle name="Normal 61 2 6 7" xfId="19677" xr:uid="{00000000-0005-0000-0000-000036370000}"/>
    <cellStyle name="Normal 61 2 6_5h_Finance" xfId="7091" xr:uid="{00000000-0005-0000-0000-000037370000}"/>
    <cellStyle name="Normal 61 2 7" xfId="274" xr:uid="{00000000-0005-0000-0000-000038370000}"/>
    <cellStyle name="Normal 61 2 7 2" xfId="8525" xr:uid="{00000000-0005-0000-0000-000039370000}"/>
    <cellStyle name="Normal 61 2 7_5h_Finance" xfId="7093" xr:uid="{00000000-0005-0000-0000-00003A370000}"/>
    <cellStyle name="Normal 61 2 8" xfId="2262" xr:uid="{00000000-0005-0000-0000-00003B370000}"/>
    <cellStyle name="Normal 61 2 8 2" xfId="10429" xr:uid="{00000000-0005-0000-0000-00003C370000}"/>
    <cellStyle name="Normal 61 2 8_5h_Finance" xfId="7094" xr:uid="{00000000-0005-0000-0000-00003D370000}"/>
    <cellStyle name="Normal 61 2 9" xfId="4166" xr:uid="{00000000-0005-0000-0000-00003E370000}"/>
    <cellStyle name="Normal 61 2 9 2" xfId="12333" xr:uid="{00000000-0005-0000-0000-00003F370000}"/>
    <cellStyle name="Normal 61 2 9_5h_Finance" xfId="7095" xr:uid="{00000000-0005-0000-0000-000040370000}"/>
    <cellStyle name="Normal 61 2_5h_Finance" xfId="7066" xr:uid="{00000000-0005-0000-0000-000041370000}"/>
    <cellStyle name="Normal 61 3" xfId="342" xr:uid="{00000000-0005-0000-0000-000042370000}"/>
    <cellStyle name="Normal 61 3 10" xfId="16209" xr:uid="{00000000-0005-0000-0000-000043370000}"/>
    <cellStyle name="Normal 61 3 11" xfId="18113" xr:uid="{00000000-0005-0000-0000-000044370000}"/>
    <cellStyle name="Normal 61 3 2" xfId="691" xr:uid="{00000000-0005-0000-0000-000045370000}"/>
    <cellStyle name="Normal 61 3 2 2" xfId="1513" xr:uid="{00000000-0005-0000-0000-000046370000}"/>
    <cellStyle name="Normal 61 3 2 2 2" xfId="3418" xr:uid="{00000000-0005-0000-0000-000047370000}"/>
    <cellStyle name="Normal 61 3 2 2 2 2" xfId="11585" xr:uid="{00000000-0005-0000-0000-000048370000}"/>
    <cellStyle name="Normal 61 3 2 2 2_5h_Finance" xfId="7099" xr:uid="{00000000-0005-0000-0000-000049370000}"/>
    <cellStyle name="Normal 61 3 2 2 3" xfId="9681" xr:uid="{00000000-0005-0000-0000-00004A370000}"/>
    <cellStyle name="Normal 61 3 2 2 4" xfId="13707" xr:uid="{00000000-0005-0000-0000-00004B370000}"/>
    <cellStyle name="Normal 61 3 2 2 5" xfId="15546" xr:uid="{00000000-0005-0000-0000-00004C370000}"/>
    <cellStyle name="Normal 61 3 2 2 6" xfId="17297" xr:uid="{00000000-0005-0000-0000-00004D370000}"/>
    <cellStyle name="Normal 61 3 2 2 7" xfId="19201" xr:uid="{00000000-0005-0000-0000-00004E370000}"/>
    <cellStyle name="Normal 61 3 2 2_5h_Finance" xfId="7098" xr:uid="{00000000-0005-0000-0000-00004F370000}"/>
    <cellStyle name="Normal 61 3 2 3" xfId="2602" xr:uid="{00000000-0005-0000-0000-000050370000}"/>
    <cellStyle name="Normal 61 3 2 3 2" xfId="10769" xr:uid="{00000000-0005-0000-0000-000051370000}"/>
    <cellStyle name="Normal 61 3 2 3_5h_Finance" xfId="7100" xr:uid="{00000000-0005-0000-0000-000052370000}"/>
    <cellStyle name="Normal 61 3 2 4" xfId="8865" xr:uid="{00000000-0005-0000-0000-000053370000}"/>
    <cellStyle name="Normal 61 3 2 5" xfId="12888" xr:uid="{00000000-0005-0000-0000-000054370000}"/>
    <cellStyle name="Normal 61 3 2 6" xfId="14726" xr:uid="{00000000-0005-0000-0000-000055370000}"/>
    <cellStyle name="Normal 61 3 2 7" xfId="16481" xr:uid="{00000000-0005-0000-0000-000056370000}"/>
    <cellStyle name="Normal 61 3 2 8" xfId="18385" xr:uid="{00000000-0005-0000-0000-000057370000}"/>
    <cellStyle name="Normal 61 3 2_5h_Finance" xfId="7097" xr:uid="{00000000-0005-0000-0000-000058370000}"/>
    <cellStyle name="Normal 61 3 3" xfId="963" xr:uid="{00000000-0005-0000-0000-000059370000}"/>
    <cellStyle name="Normal 61 3 3 2" xfId="1785" xr:uid="{00000000-0005-0000-0000-00005A370000}"/>
    <cellStyle name="Normal 61 3 3 2 2" xfId="3690" xr:uid="{00000000-0005-0000-0000-00005B370000}"/>
    <cellStyle name="Normal 61 3 3 2 2 2" xfId="11857" xr:uid="{00000000-0005-0000-0000-00005C370000}"/>
    <cellStyle name="Normal 61 3 3 2 2_5h_Finance" xfId="7103" xr:uid="{00000000-0005-0000-0000-00005D370000}"/>
    <cellStyle name="Normal 61 3 3 2 3" xfId="9953" xr:uid="{00000000-0005-0000-0000-00005E370000}"/>
    <cellStyle name="Normal 61 3 3 2 4" xfId="13979" xr:uid="{00000000-0005-0000-0000-00005F370000}"/>
    <cellStyle name="Normal 61 3 3 2 5" xfId="15818" xr:uid="{00000000-0005-0000-0000-000060370000}"/>
    <cellStyle name="Normal 61 3 3 2 6" xfId="17569" xr:uid="{00000000-0005-0000-0000-000061370000}"/>
    <cellStyle name="Normal 61 3 3 2 7" xfId="19473" xr:uid="{00000000-0005-0000-0000-000062370000}"/>
    <cellStyle name="Normal 61 3 3 2_5h_Finance" xfId="7102" xr:uid="{00000000-0005-0000-0000-000063370000}"/>
    <cellStyle name="Normal 61 3 3 3" xfId="2874" xr:uid="{00000000-0005-0000-0000-000064370000}"/>
    <cellStyle name="Normal 61 3 3 3 2" xfId="11041" xr:uid="{00000000-0005-0000-0000-000065370000}"/>
    <cellStyle name="Normal 61 3 3 3_5h_Finance" xfId="7104" xr:uid="{00000000-0005-0000-0000-000066370000}"/>
    <cellStyle name="Normal 61 3 3 4" xfId="9137" xr:uid="{00000000-0005-0000-0000-000067370000}"/>
    <cellStyle name="Normal 61 3 3 5" xfId="13160" xr:uid="{00000000-0005-0000-0000-000068370000}"/>
    <cellStyle name="Normal 61 3 3 6" xfId="14998" xr:uid="{00000000-0005-0000-0000-000069370000}"/>
    <cellStyle name="Normal 61 3 3 7" xfId="16753" xr:uid="{00000000-0005-0000-0000-00006A370000}"/>
    <cellStyle name="Normal 61 3 3 8" xfId="18657" xr:uid="{00000000-0005-0000-0000-00006B370000}"/>
    <cellStyle name="Normal 61 3 3_5h_Finance" xfId="7101" xr:uid="{00000000-0005-0000-0000-00006C370000}"/>
    <cellStyle name="Normal 61 3 4" xfId="1235" xr:uid="{00000000-0005-0000-0000-00006D370000}"/>
    <cellStyle name="Normal 61 3 4 2" xfId="3146" xr:uid="{00000000-0005-0000-0000-00006E370000}"/>
    <cellStyle name="Normal 61 3 4 2 2" xfId="11313" xr:uid="{00000000-0005-0000-0000-00006F370000}"/>
    <cellStyle name="Normal 61 3 4 2_5h_Finance" xfId="7106" xr:uid="{00000000-0005-0000-0000-000070370000}"/>
    <cellStyle name="Normal 61 3 4 3" xfId="9409" xr:uid="{00000000-0005-0000-0000-000071370000}"/>
    <cellStyle name="Normal 61 3 4 4" xfId="13432" xr:uid="{00000000-0005-0000-0000-000072370000}"/>
    <cellStyle name="Normal 61 3 4 5" xfId="15270" xr:uid="{00000000-0005-0000-0000-000073370000}"/>
    <cellStyle name="Normal 61 3 4 6" xfId="17025" xr:uid="{00000000-0005-0000-0000-000074370000}"/>
    <cellStyle name="Normal 61 3 4 7" xfId="18929" xr:uid="{00000000-0005-0000-0000-000075370000}"/>
    <cellStyle name="Normal 61 3 4_5h_Finance" xfId="7105" xr:uid="{00000000-0005-0000-0000-000076370000}"/>
    <cellStyle name="Normal 61 3 5" xfId="2058" xr:uid="{00000000-0005-0000-0000-000077370000}"/>
    <cellStyle name="Normal 61 3 5 2" xfId="3962" xr:uid="{00000000-0005-0000-0000-000078370000}"/>
    <cellStyle name="Normal 61 3 5 2 2" xfId="12129" xr:uid="{00000000-0005-0000-0000-000079370000}"/>
    <cellStyle name="Normal 61 3 5 2_5h_Finance" xfId="7108" xr:uid="{00000000-0005-0000-0000-00007A370000}"/>
    <cellStyle name="Normal 61 3 5 3" xfId="10225" xr:uid="{00000000-0005-0000-0000-00007B370000}"/>
    <cellStyle name="Normal 61 3 5 4" xfId="14251" xr:uid="{00000000-0005-0000-0000-00007C370000}"/>
    <cellStyle name="Normal 61 3 5 5" xfId="16091" xr:uid="{00000000-0005-0000-0000-00007D370000}"/>
    <cellStyle name="Normal 61 3 5 6" xfId="17841" xr:uid="{00000000-0005-0000-0000-00007E370000}"/>
    <cellStyle name="Normal 61 3 5 7" xfId="19745" xr:uid="{00000000-0005-0000-0000-00007F370000}"/>
    <cellStyle name="Normal 61 3 5_5h_Finance" xfId="7107" xr:uid="{00000000-0005-0000-0000-000080370000}"/>
    <cellStyle name="Normal 61 3 6" xfId="2330" xr:uid="{00000000-0005-0000-0000-000081370000}"/>
    <cellStyle name="Normal 61 3 6 2" xfId="10497" xr:uid="{00000000-0005-0000-0000-000082370000}"/>
    <cellStyle name="Normal 61 3 6_5h_Finance" xfId="7109" xr:uid="{00000000-0005-0000-0000-000083370000}"/>
    <cellStyle name="Normal 61 3 7" xfId="8593" xr:uid="{00000000-0005-0000-0000-000084370000}"/>
    <cellStyle name="Normal 61 3 8" xfId="12550" xr:uid="{00000000-0005-0000-0000-000085370000}"/>
    <cellStyle name="Normal 61 3 9" xfId="14436" xr:uid="{00000000-0005-0000-0000-000086370000}"/>
    <cellStyle name="Normal 61 3_5h_Finance" xfId="7096" xr:uid="{00000000-0005-0000-0000-000087370000}"/>
    <cellStyle name="Normal 61 4" xfId="555" xr:uid="{00000000-0005-0000-0000-000088370000}"/>
    <cellStyle name="Normal 61 4 2" xfId="1377" xr:uid="{00000000-0005-0000-0000-000089370000}"/>
    <cellStyle name="Normal 61 4 2 2" xfId="3282" xr:uid="{00000000-0005-0000-0000-00008A370000}"/>
    <cellStyle name="Normal 61 4 2 2 2" xfId="11449" xr:uid="{00000000-0005-0000-0000-00008B370000}"/>
    <cellStyle name="Normal 61 4 2 2_5h_Finance" xfId="7112" xr:uid="{00000000-0005-0000-0000-00008C370000}"/>
    <cellStyle name="Normal 61 4 2 3" xfId="9545" xr:uid="{00000000-0005-0000-0000-00008D370000}"/>
    <cellStyle name="Normal 61 4 2 4" xfId="13571" xr:uid="{00000000-0005-0000-0000-00008E370000}"/>
    <cellStyle name="Normal 61 4 2 5" xfId="15410" xr:uid="{00000000-0005-0000-0000-00008F370000}"/>
    <cellStyle name="Normal 61 4 2 6" xfId="17161" xr:uid="{00000000-0005-0000-0000-000090370000}"/>
    <cellStyle name="Normal 61 4 2 7" xfId="19065" xr:uid="{00000000-0005-0000-0000-000091370000}"/>
    <cellStyle name="Normal 61 4 2_5h_Finance" xfId="7111" xr:uid="{00000000-0005-0000-0000-000092370000}"/>
    <cellStyle name="Normal 61 4 3" xfId="2466" xr:uid="{00000000-0005-0000-0000-000093370000}"/>
    <cellStyle name="Normal 61 4 3 2" xfId="10633" xr:uid="{00000000-0005-0000-0000-000094370000}"/>
    <cellStyle name="Normal 61 4 3_5h_Finance" xfId="7113" xr:uid="{00000000-0005-0000-0000-000095370000}"/>
    <cellStyle name="Normal 61 4 4" xfId="8729" xr:uid="{00000000-0005-0000-0000-000096370000}"/>
    <cellStyle name="Normal 61 4 5" xfId="12752" xr:uid="{00000000-0005-0000-0000-000097370000}"/>
    <cellStyle name="Normal 61 4 6" xfId="14590" xr:uid="{00000000-0005-0000-0000-000098370000}"/>
    <cellStyle name="Normal 61 4 7" xfId="16345" xr:uid="{00000000-0005-0000-0000-000099370000}"/>
    <cellStyle name="Normal 61 4 8" xfId="18249" xr:uid="{00000000-0005-0000-0000-00009A370000}"/>
    <cellStyle name="Normal 61 4_5h_Finance" xfId="7110" xr:uid="{00000000-0005-0000-0000-00009B370000}"/>
    <cellStyle name="Normal 61 5" xfId="827" xr:uid="{00000000-0005-0000-0000-00009C370000}"/>
    <cellStyle name="Normal 61 5 2" xfId="1649" xr:uid="{00000000-0005-0000-0000-00009D370000}"/>
    <cellStyle name="Normal 61 5 2 2" xfId="3554" xr:uid="{00000000-0005-0000-0000-00009E370000}"/>
    <cellStyle name="Normal 61 5 2 2 2" xfId="11721" xr:uid="{00000000-0005-0000-0000-00009F370000}"/>
    <cellStyle name="Normal 61 5 2 2_5h_Finance" xfId="7116" xr:uid="{00000000-0005-0000-0000-0000A0370000}"/>
    <cellStyle name="Normal 61 5 2 3" xfId="9817" xr:uid="{00000000-0005-0000-0000-0000A1370000}"/>
    <cellStyle name="Normal 61 5 2 4" xfId="13843" xr:uid="{00000000-0005-0000-0000-0000A2370000}"/>
    <cellStyle name="Normal 61 5 2 5" xfId="15682" xr:uid="{00000000-0005-0000-0000-0000A3370000}"/>
    <cellStyle name="Normal 61 5 2 6" xfId="17433" xr:uid="{00000000-0005-0000-0000-0000A4370000}"/>
    <cellStyle name="Normal 61 5 2 7" xfId="19337" xr:uid="{00000000-0005-0000-0000-0000A5370000}"/>
    <cellStyle name="Normal 61 5 2_5h_Finance" xfId="7115" xr:uid="{00000000-0005-0000-0000-0000A6370000}"/>
    <cellStyle name="Normal 61 5 3" xfId="2738" xr:uid="{00000000-0005-0000-0000-0000A7370000}"/>
    <cellStyle name="Normal 61 5 3 2" xfId="10905" xr:uid="{00000000-0005-0000-0000-0000A8370000}"/>
    <cellStyle name="Normal 61 5 3_5h_Finance" xfId="7117" xr:uid="{00000000-0005-0000-0000-0000A9370000}"/>
    <cellStyle name="Normal 61 5 4" xfId="9001" xr:uid="{00000000-0005-0000-0000-0000AA370000}"/>
    <cellStyle name="Normal 61 5 5" xfId="13024" xr:uid="{00000000-0005-0000-0000-0000AB370000}"/>
    <cellStyle name="Normal 61 5 6" xfId="14862" xr:uid="{00000000-0005-0000-0000-0000AC370000}"/>
    <cellStyle name="Normal 61 5 7" xfId="16617" xr:uid="{00000000-0005-0000-0000-0000AD370000}"/>
    <cellStyle name="Normal 61 5 8" xfId="18521" xr:uid="{00000000-0005-0000-0000-0000AE370000}"/>
    <cellStyle name="Normal 61 5_5h_Finance" xfId="7114" xr:uid="{00000000-0005-0000-0000-0000AF370000}"/>
    <cellStyle name="Normal 61 6" xfId="1099" xr:uid="{00000000-0005-0000-0000-0000B0370000}"/>
    <cellStyle name="Normal 61 6 2" xfId="3010" xr:uid="{00000000-0005-0000-0000-0000B1370000}"/>
    <cellStyle name="Normal 61 6 2 2" xfId="11177" xr:uid="{00000000-0005-0000-0000-0000B2370000}"/>
    <cellStyle name="Normal 61 6 2_5h_Finance" xfId="7119" xr:uid="{00000000-0005-0000-0000-0000B3370000}"/>
    <cellStyle name="Normal 61 6 3" xfId="9273" xr:uid="{00000000-0005-0000-0000-0000B4370000}"/>
    <cellStyle name="Normal 61 6 4" xfId="13296" xr:uid="{00000000-0005-0000-0000-0000B5370000}"/>
    <cellStyle name="Normal 61 6 5" xfId="15134" xr:uid="{00000000-0005-0000-0000-0000B6370000}"/>
    <cellStyle name="Normal 61 6 6" xfId="16889" xr:uid="{00000000-0005-0000-0000-0000B7370000}"/>
    <cellStyle name="Normal 61 6 7" xfId="18793" xr:uid="{00000000-0005-0000-0000-0000B8370000}"/>
    <cellStyle name="Normal 61 6_5h_Finance" xfId="7118" xr:uid="{00000000-0005-0000-0000-0000B9370000}"/>
    <cellStyle name="Normal 61 7" xfId="1922" xr:uid="{00000000-0005-0000-0000-0000BA370000}"/>
    <cellStyle name="Normal 61 7 2" xfId="3826" xr:uid="{00000000-0005-0000-0000-0000BB370000}"/>
    <cellStyle name="Normal 61 7 2 2" xfId="11993" xr:uid="{00000000-0005-0000-0000-0000BC370000}"/>
    <cellStyle name="Normal 61 7 2_5h_Finance" xfId="7121" xr:uid="{00000000-0005-0000-0000-0000BD370000}"/>
    <cellStyle name="Normal 61 7 3" xfId="10089" xr:uid="{00000000-0005-0000-0000-0000BE370000}"/>
    <cellStyle name="Normal 61 7 4" xfId="14115" xr:uid="{00000000-0005-0000-0000-0000BF370000}"/>
    <cellStyle name="Normal 61 7 5" xfId="15955" xr:uid="{00000000-0005-0000-0000-0000C0370000}"/>
    <cellStyle name="Normal 61 7 6" xfId="17705" xr:uid="{00000000-0005-0000-0000-0000C1370000}"/>
    <cellStyle name="Normal 61 7 7" xfId="19609" xr:uid="{00000000-0005-0000-0000-0000C2370000}"/>
    <cellStyle name="Normal 61 7_5h_Finance" xfId="7120" xr:uid="{00000000-0005-0000-0000-0000C3370000}"/>
    <cellStyle name="Normal 61 8" xfId="206" xr:uid="{00000000-0005-0000-0000-0000C4370000}"/>
    <cellStyle name="Normal 61 8 2" xfId="8457" xr:uid="{00000000-0005-0000-0000-0000C5370000}"/>
    <cellStyle name="Normal 61 8_5h_Finance" xfId="7122" xr:uid="{00000000-0005-0000-0000-0000C6370000}"/>
    <cellStyle name="Normal 61 9" xfId="2194" xr:uid="{00000000-0005-0000-0000-0000C7370000}"/>
    <cellStyle name="Normal 61 9 2" xfId="10361" xr:uid="{00000000-0005-0000-0000-0000C8370000}"/>
    <cellStyle name="Normal 61 9_5h_Finance" xfId="7123" xr:uid="{00000000-0005-0000-0000-0000C9370000}"/>
    <cellStyle name="Normal 61_5h_Finance" xfId="7064" xr:uid="{00000000-0005-0000-0000-0000CA370000}"/>
    <cellStyle name="Normal 62" xfId="68" xr:uid="{00000000-0005-0000-0000-0000CB370000}"/>
    <cellStyle name="Normal 62 10" xfId="4099" xr:uid="{00000000-0005-0000-0000-0000CC370000}"/>
    <cellStyle name="Normal 62 10 2" xfId="12266" xr:uid="{00000000-0005-0000-0000-0000CD370000}"/>
    <cellStyle name="Normal 62 10_5h_Finance" xfId="7125" xr:uid="{00000000-0005-0000-0000-0000CE370000}"/>
    <cellStyle name="Normal 62 11" xfId="8322" xr:uid="{00000000-0005-0000-0000-0000CF370000}"/>
    <cellStyle name="Normal 62 12" xfId="12414" xr:uid="{00000000-0005-0000-0000-0000D0370000}"/>
    <cellStyle name="Normal 62 13" xfId="12668" xr:uid="{00000000-0005-0000-0000-0000D1370000}"/>
    <cellStyle name="Normal 62 14" xfId="14355" xr:uid="{00000000-0005-0000-0000-0000D2370000}"/>
    <cellStyle name="Normal 62 15" xfId="17978" xr:uid="{00000000-0005-0000-0000-0000D3370000}"/>
    <cellStyle name="Normal 62 2" xfId="137" xr:uid="{00000000-0005-0000-0000-0000D4370000}"/>
    <cellStyle name="Normal 62 2 10" xfId="8390" xr:uid="{00000000-0005-0000-0000-0000D5370000}"/>
    <cellStyle name="Normal 62 2 11" xfId="12482" xr:uid="{00000000-0005-0000-0000-0000D6370000}"/>
    <cellStyle name="Normal 62 2 12" xfId="18046" xr:uid="{00000000-0005-0000-0000-0000D7370000}"/>
    <cellStyle name="Normal 62 2 2" xfId="411" xr:uid="{00000000-0005-0000-0000-0000D8370000}"/>
    <cellStyle name="Normal 62 2 2 10" xfId="16278" xr:uid="{00000000-0005-0000-0000-0000D9370000}"/>
    <cellStyle name="Normal 62 2 2 11" xfId="18182" xr:uid="{00000000-0005-0000-0000-0000DA370000}"/>
    <cellStyle name="Normal 62 2 2 2" xfId="760" xr:uid="{00000000-0005-0000-0000-0000DB370000}"/>
    <cellStyle name="Normal 62 2 2 2 2" xfId="1582" xr:uid="{00000000-0005-0000-0000-0000DC370000}"/>
    <cellStyle name="Normal 62 2 2 2 2 2" xfId="3487" xr:uid="{00000000-0005-0000-0000-0000DD370000}"/>
    <cellStyle name="Normal 62 2 2 2 2 2 2" xfId="11654" xr:uid="{00000000-0005-0000-0000-0000DE370000}"/>
    <cellStyle name="Normal 62 2 2 2 2 2_5h_Finance" xfId="7130" xr:uid="{00000000-0005-0000-0000-0000DF370000}"/>
    <cellStyle name="Normal 62 2 2 2 2 3" xfId="9750" xr:uid="{00000000-0005-0000-0000-0000E0370000}"/>
    <cellStyle name="Normal 62 2 2 2 2 4" xfId="13776" xr:uid="{00000000-0005-0000-0000-0000E1370000}"/>
    <cellStyle name="Normal 62 2 2 2 2 5" xfId="15615" xr:uid="{00000000-0005-0000-0000-0000E2370000}"/>
    <cellStyle name="Normal 62 2 2 2 2 6" xfId="17366" xr:uid="{00000000-0005-0000-0000-0000E3370000}"/>
    <cellStyle name="Normal 62 2 2 2 2 7" xfId="19270" xr:uid="{00000000-0005-0000-0000-0000E4370000}"/>
    <cellStyle name="Normal 62 2 2 2 2_5h_Finance" xfId="7129" xr:uid="{00000000-0005-0000-0000-0000E5370000}"/>
    <cellStyle name="Normal 62 2 2 2 3" xfId="2671" xr:uid="{00000000-0005-0000-0000-0000E6370000}"/>
    <cellStyle name="Normal 62 2 2 2 3 2" xfId="10838" xr:uid="{00000000-0005-0000-0000-0000E7370000}"/>
    <cellStyle name="Normal 62 2 2 2 3_5h_Finance" xfId="7131" xr:uid="{00000000-0005-0000-0000-0000E8370000}"/>
    <cellStyle name="Normal 62 2 2 2 4" xfId="8934" xr:uid="{00000000-0005-0000-0000-0000E9370000}"/>
    <cellStyle name="Normal 62 2 2 2 5" xfId="12957" xr:uid="{00000000-0005-0000-0000-0000EA370000}"/>
    <cellStyle name="Normal 62 2 2 2 6" xfId="14795" xr:uid="{00000000-0005-0000-0000-0000EB370000}"/>
    <cellStyle name="Normal 62 2 2 2 7" xfId="16550" xr:uid="{00000000-0005-0000-0000-0000EC370000}"/>
    <cellStyle name="Normal 62 2 2 2 8" xfId="18454" xr:uid="{00000000-0005-0000-0000-0000ED370000}"/>
    <cellStyle name="Normal 62 2 2 2_5h_Finance" xfId="7128" xr:uid="{00000000-0005-0000-0000-0000EE370000}"/>
    <cellStyle name="Normal 62 2 2 3" xfId="1032" xr:uid="{00000000-0005-0000-0000-0000EF370000}"/>
    <cellStyle name="Normal 62 2 2 3 2" xfId="1854" xr:uid="{00000000-0005-0000-0000-0000F0370000}"/>
    <cellStyle name="Normal 62 2 2 3 2 2" xfId="3759" xr:uid="{00000000-0005-0000-0000-0000F1370000}"/>
    <cellStyle name="Normal 62 2 2 3 2 2 2" xfId="11926" xr:uid="{00000000-0005-0000-0000-0000F2370000}"/>
    <cellStyle name="Normal 62 2 2 3 2 2_5h_Finance" xfId="7134" xr:uid="{00000000-0005-0000-0000-0000F3370000}"/>
    <cellStyle name="Normal 62 2 2 3 2 3" xfId="10022" xr:uid="{00000000-0005-0000-0000-0000F4370000}"/>
    <cellStyle name="Normal 62 2 2 3 2 4" xfId="14048" xr:uid="{00000000-0005-0000-0000-0000F5370000}"/>
    <cellStyle name="Normal 62 2 2 3 2 5" xfId="15887" xr:uid="{00000000-0005-0000-0000-0000F6370000}"/>
    <cellStyle name="Normal 62 2 2 3 2 6" xfId="17638" xr:uid="{00000000-0005-0000-0000-0000F7370000}"/>
    <cellStyle name="Normal 62 2 2 3 2 7" xfId="19542" xr:uid="{00000000-0005-0000-0000-0000F8370000}"/>
    <cellStyle name="Normal 62 2 2 3 2_5h_Finance" xfId="7133" xr:uid="{00000000-0005-0000-0000-0000F9370000}"/>
    <cellStyle name="Normal 62 2 2 3 3" xfId="2943" xr:uid="{00000000-0005-0000-0000-0000FA370000}"/>
    <cellStyle name="Normal 62 2 2 3 3 2" xfId="11110" xr:uid="{00000000-0005-0000-0000-0000FB370000}"/>
    <cellStyle name="Normal 62 2 2 3 3_5h_Finance" xfId="7135" xr:uid="{00000000-0005-0000-0000-0000FC370000}"/>
    <cellStyle name="Normal 62 2 2 3 4" xfId="9206" xr:uid="{00000000-0005-0000-0000-0000FD370000}"/>
    <cellStyle name="Normal 62 2 2 3 5" xfId="13229" xr:uid="{00000000-0005-0000-0000-0000FE370000}"/>
    <cellStyle name="Normal 62 2 2 3 6" xfId="15067" xr:uid="{00000000-0005-0000-0000-0000FF370000}"/>
    <cellStyle name="Normal 62 2 2 3 7" xfId="16822" xr:uid="{00000000-0005-0000-0000-000000380000}"/>
    <cellStyle name="Normal 62 2 2 3 8" xfId="18726" xr:uid="{00000000-0005-0000-0000-000001380000}"/>
    <cellStyle name="Normal 62 2 2 3_5h_Finance" xfId="7132" xr:uid="{00000000-0005-0000-0000-000002380000}"/>
    <cellStyle name="Normal 62 2 2 4" xfId="1304" xr:uid="{00000000-0005-0000-0000-000003380000}"/>
    <cellStyle name="Normal 62 2 2 4 2" xfId="3215" xr:uid="{00000000-0005-0000-0000-000004380000}"/>
    <cellStyle name="Normal 62 2 2 4 2 2" xfId="11382" xr:uid="{00000000-0005-0000-0000-000005380000}"/>
    <cellStyle name="Normal 62 2 2 4 2_5h_Finance" xfId="7137" xr:uid="{00000000-0005-0000-0000-000006380000}"/>
    <cellStyle name="Normal 62 2 2 4 3" xfId="9478" xr:uid="{00000000-0005-0000-0000-000007380000}"/>
    <cellStyle name="Normal 62 2 2 4 4" xfId="13501" xr:uid="{00000000-0005-0000-0000-000008380000}"/>
    <cellStyle name="Normal 62 2 2 4 5" xfId="15339" xr:uid="{00000000-0005-0000-0000-000009380000}"/>
    <cellStyle name="Normal 62 2 2 4 6" xfId="17094" xr:uid="{00000000-0005-0000-0000-00000A380000}"/>
    <cellStyle name="Normal 62 2 2 4 7" xfId="18998" xr:uid="{00000000-0005-0000-0000-00000B380000}"/>
    <cellStyle name="Normal 62 2 2 4_5h_Finance" xfId="7136" xr:uid="{00000000-0005-0000-0000-00000C380000}"/>
    <cellStyle name="Normal 62 2 2 5" xfId="2127" xr:uid="{00000000-0005-0000-0000-00000D380000}"/>
    <cellStyle name="Normal 62 2 2 5 2" xfId="4031" xr:uid="{00000000-0005-0000-0000-00000E380000}"/>
    <cellStyle name="Normal 62 2 2 5 2 2" xfId="12198" xr:uid="{00000000-0005-0000-0000-00000F380000}"/>
    <cellStyle name="Normal 62 2 2 5 2_5h_Finance" xfId="7139" xr:uid="{00000000-0005-0000-0000-000010380000}"/>
    <cellStyle name="Normal 62 2 2 5 3" xfId="10294" xr:uid="{00000000-0005-0000-0000-000011380000}"/>
    <cellStyle name="Normal 62 2 2 5 4" xfId="14320" xr:uid="{00000000-0005-0000-0000-000012380000}"/>
    <cellStyle name="Normal 62 2 2 5 5" xfId="16160" xr:uid="{00000000-0005-0000-0000-000013380000}"/>
    <cellStyle name="Normal 62 2 2 5 6" xfId="17910" xr:uid="{00000000-0005-0000-0000-000014380000}"/>
    <cellStyle name="Normal 62 2 2 5 7" xfId="19814" xr:uid="{00000000-0005-0000-0000-000015380000}"/>
    <cellStyle name="Normal 62 2 2 5_5h_Finance" xfId="7138" xr:uid="{00000000-0005-0000-0000-000016380000}"/>
    <cellStyle name="Normal 62 2 2 6" xfId="2399" xr:uid="{00000000-0005-0000-0000-000017380000}"/>
    <cellStyle name="Normal 62 2 2 6 2" xfId="10566" xr:uid="{00000000-0005-0000-0000-000018380000}"/>
    <cellStyle name="Normal 62 2 2 6_5h_Finance" xfId="7140" xr:uid="{00000000-0005-0000-0000-000019380000}"/>
    <cellStyle name="Normal 62 2 2 7" xfId="8662" xr:uid="{00000000-0005-0000-0000-00001A380000}"/>
    <cellStyle name="Normal 62 2 2 8" xfId="12619" xr:uid="{00000000-0005-0000-0000-00001B380000}"/>
    <cellStyle name="Normal 62 2 2 9" xfId="14505" xr:uid="{00000000-0005-0000-0000-00001C380000}"/>
    <cellStyle name="Normal 62 2 2_5h_Finance" xfId="7127" xr:uid="{00000000-0005-0000-0000-00001D380000}"/>
    <cellStyle name="Normal 62 2 3" xfId="624" xr:uid="{00000000-0005-0000-0000-00001E380000}"/>
    <cellStyle name="Normal 62 2 3 2" xfId="1446" xr:uid="{00000000-0005-0000-0000-00001F380000}"/>
    <cellStyle name="Normal 62 2 3 2 2" xfId="3351" xr:uid="{00000000-0005-0000-0000-000020380000}"/>
    <cellStyle name="Normal 62 2 3 2 2 2" xfId="11518" xr:uid="{00000000-0005-0000-0000-000021380000}"/>
    <cellStyle name="Normal 62 2 3 2 2_5h_Finance" xfId="7143" xr:uid="{00000000-0005-0000-0000-000022380000}"/>
    <cellStyle name="Normal 62 2 3 2 3" xfId="9614" xr:uid="{00000000-0005-0000-0000-000023380000}"/>
    <cellStyle name="Normal 62 2 3 2 4" xfId="13640" xr:uid="{00000000-0005-0000-0000-000024380000}"/>
    <cellStyle name="Normal 62 2 3 2 5" xfId="15479" xr:uid="{00000000-0005-0000-0000-000025380000}"/>
    <cellStyle name="Normal 62 2 3 2 6" xfId="17230" xr:uid="{00000000-0005-0000-0000-000026380000}"/>
    <cellStyle name="Normal 62 2 3 2 7" xfId="19134" xr:uid="{00000000-0005-0000-0000-000027380000}"/>
    <cellStyle name="Normal 62 2 3 2_5h_Finance" xfId="7142" xr:uid="{00000000-0005-0000-0000-000028380000}"/>
    <cellStyle name="Normal 62 2 3 3" xfId="2535" xr:uid="{00000000-0005-0000-0000-000029380000}"/>
    <cellStyle name="Normal 62 2 3 3 2" xfId="10702" xr:uid="{00000000-0005-0000-0000-00002A380000}"/>
    <cellStyle name="Normal 62 2 3 3_5h_Finance" xfId="7144" xr:uid="{00000000-0005-0000-0000-00002B380000}"/>
    <cellStyle name="Normal 62 2 3 4" xfId="8798" xr:uid="{00000000-0005-0000-0000-00002C380000}"/>
    <cellStyle name="Normal 62 2 3 5" xfId="12821" xr:uid="{00000000-0005-0000-0000-00002D380000}"/>
    <cellStyle name="Normal 62 2 3 6" xfId="14659" xr:uid="{00000000-0005-0000-0000-00002E380000}"/>
    <cellStyle name="Normal 62 2 3 7" xfId="16414" xr:uid="{00000000-0005-0000-0000-00002F380000}"/>
    <cellStyle name="Normal 62 2 3 8" xfId="18318" xr:uid="{00000000-0005-0000-0000-000030380000}"/>
    <cellStyle name="Normal 62 2 3_5h_Finance" xfId="7141" xr:uid="{00000000-0005-0000-0000-000031380000}"/>
    <cellStyle name="Normal 62 2 4" xfId="896" xr:uid="{00000000-0005-0000-0000-000032380000}"/>
    <cellStyle name="Normal 62 2 4 2" xfId="1718" xr:uid="{00000000-0005-0000-0000-000033380000}"/>
    <cellStyle name="Normal 62 2 4 2 2" xfId="3623" xr:uid="{00000000-0005-0000-0000-000034380000}"/>
    <cellStyle name="Normal 62 2 4 2 2 2" xfId="11790" xr:uid="{00000000-0005-0000-0000-000035380000}"/>
    <cellStyle name="Normal 62 2 4 2 2_5h_Finance" xfId="7147" xr:uid="{00000000-0005-0000-0000-000036380000}"/>
    <cellStyle name="Normal 62 2 4 2 3" xfId="9886" xr:uid="{00000000-0005-0000-0000-000037380000}"/>
    <cellStyle name="Normal 62 2 4 2 4" xfId="13912" xr:uid="{00000000-0005-0000-0000-000038380000}"/>
    <cellStyle name="Normal 62 2 4 2 5" xfId="15751" xr:uid="{00000000-0005-0000-0000-000039380000}"/>
    <cellStyle name="Normal 62 2 4 2 6" xfId="17502" xr:uid="{00000000-0005-0000-0000-00003A380000}"/>
    <cellStyle name="Normal 62 2 4 2 7" xfId="19406" xr:uid="{00000000-0005-0000-0000-00003B380000}"/>
    <cellStyle name="Normal 62 2 4 2_5h_Finance" xfId="7146" xr:uid="{00000000-0005-0000-0000-00003C380000}"/>
    <cellStyle name="Normal 62 2 4 3" xfId="2807" xr:uid="{00000000-0005-0000-0000-00003D380000}"/>
    <cellStyle name="Normal 62 2 4 3 2" xfId="10974" xr:uid="{00000000-0005-0000-0000-00003E380000}"/>
    <cellStyle name="Normal 62 2 4 3_5h_Finance" xfId="7148" xr:uid="{00000000-0005-0000-0000-00003F380000}"/>
    <cellStyle name="Normal 62 2 4 4" xfId="9070" xr:uid="{00000000-0005-0000-0000-000040380000}"/>
    <cellStyle name="Normal 62 2 4 5" xfId="13093" xr:uid="{00000000-0005-0000-0000-000041380000}"/>
    <cellStyle name="Normal 62 2 4 6" xfId="14931" xr:uid="{00000000-0005-0000-0000-000042380000}"/>
    <cellStyle name="Normal 62 2 4 7" xfId="16686" xr:uid="{00000000-0005-0000-0000-000043380000}"/>
    <cellStyle name="Normal 62 2 4 8" xfId="18590" xr:uid="{00000000-0005-0000-0000-000044380000}"/>
    <cellStyle name="Normal 62 2 4_5h_Finance" xfId="7145" xr:uid="{00000000-0005-0000-0000-000045380000}"/>
    <cellStyle name="Normal 62 2 5" xfId="1168" xr:uid="{00000000-0005-0000-0000-000046380000}"/>
    <cellStyle name="Normal 62 2 5 2" xfId="3079" xr:uid="{00000000-0005-0000-0000-000047380000}"/>
    <cellStyle name="Normal 62 2 5 2 2" xfId="11246" xr:uid="{00000000-0005-0000-0000-000048380000}"/>
    <cellStyle name="Normal 62 2 5 2_5h_Finance" xfId="7150" xr:uid="{00000000-0005-0000-0000-000049380000}"/>
    <cellStyle name="Normal 62 2 5 3" xfId="9342" xr:uid="{00000000-0005-0000-0000-00004A380000}"/>
    <cellStyle name="Normal 62 2 5 4" xfId="13365" xr:uid="{00000000-0005-0000-0000-00004B380000}"/>
    <cellStyle name="Normal 62 2 5 5" xfId="15203" xr:uid="{00000000-0005-0000-0000-00004C380000}"/>
    <cellStyle name="Normal 62 2 5 6" xfId="16958" xr:uid="{00000000-0005-0000-0000-00004D380000}"/>
    <cellStyle name="Normal 62 2 5 7" xfId="18862" xr:uid="{00000000-0005-0000-0000-00004E380000}"/>
    <cellStyle name="Normal 62 2 5_5h_Finance" xfId="7149" xr:uid="{00000000-0005-0000-0000-00004F380000}"/>
    <cellStyle name="Normal 62 2 6" xfId="1991" xr:uid="{00000000-0005-0000-0000-000050380000}"/>
    <cellStyle name="Normal 62 2 6 2" xfId="3895" xr:uid="{00000000-0005-0000-0000-000051380000}"/>
    <cellStyle name="Normal 62 2 6 2 2" xfId="12062" xr:uid="{00000000-0005-0000-0000-000052380000}"/>
    <cellStyle name="Normal 62 2 6 2_5h_Finance" xfId="7152" xr:uid="{00000000-0005-0000-0000-000053380000}"/>
    <cellStyle name="Normal 62 2 6 3" xfId="10158" xr:uid="{00000000-0005-0000-0000-000054380000}"/>
    <cellStyle name="Normal 62 2 6 4" xfId="14184" xr:uid="{00000000-0005-0000-0000-000055380000}"/>
    <cellStyle name="Normal 62 2 6 5" xfId="16024" xr:uid="{00000000-0005-0000-0000-000056380000}"/>
    <cellStyle name="Normal 62 2 6 6" xfId="17774" xr:uid="{00000000-0005-0000-0000-000057380000}"/>
    <cellStyle name="Normal 62 2 6 7" xfId="19678" xr:uid="{00000000-0005-0000-0000-000058380000}"/>
    <cellStyle name="Normal 62 2 6_5h_Finance" xfId="7151" xr:uid="{00000000-0005-0000-0000-000059380000}"/>
    <cellStyle name="Normal 62 2 7" xfId="275" xr:uid="{00000000-0005-0000-0000-00005A380000}"/>
    <cellStyle name="Normal 62 2 7 2" xfId="8526" xr:uid="{00000000-0005-0000-0000-00005B380000}"/>
    <cellStyle name="Normal 62 2 7_5h_Finance" xfId="7153" xr:uid="{00000000-0005-0000-0000-00005C380000}"/>
    <cellStyle name="Normal 62 2 8" xfId="2263" xr:uid="{00000000-0005-0000-0000-00005D380000}"/>
    <cellStyle name="Normal 62 2 8 2" xfId="10430" xr:uid="{00000000-0005-0000-0000-00005E380000}"/>
    <cellStyle name="Normal 62 2 8_5h_Finance" xfId="7154" xr:uid="{00000000-0005-0000-0000-00005F380000}"/>
    <cellStyle name="Normal 62 2 9" xfId="4167" xr:uid="{00000000-0005-0000-0000-000060380000}"/>
    <cellStyle name="Normal 62 2 9 2" xfId="12334" xr:uid="{00000000-0005-0000-0000-000061380000}"/>
    <cellStyle name="Normal 62 2 9_5h_Finance" xfId="7155" xr:uid="{00000000-0005-0000-0000-000062380000}"/>
    <cellStyle name="Normal 62 2_5h_Finance" xfId="7126" xr:uid="{00000000-0005-0000-0000-000063380000}"/>
    <cellStyle name="Normal 62 3" xfId="343" xr:uid="{00000000-0005-0000-0000-000064380000}"/>
    <cellStyle name="Normal 62 3 10" xfId="16210" xr:uid="{00000000-0005-0000-0000-000065380000}"/>
    <cellStyle name="Normal 62 3 11" xfId="18114" xr:uid="{00000000-0005-0000-0000-000066380000}"/>
    <cellStyle name="Normal 62 3 2" xfId="692" xr:uid="{00000000-0005-0000-0000-000067380000}"/>
    <cellStyle name="Normal 62 3 2 2" xfId="1514" xr:uid="{00000000-0005-0000-0000-000068380000}"/>
    <cellStyle name="Normal 62 3 2 2 2" xfId="3419" xr:uid="{00000000-0005-0000-0000-000069380000}"/>
    <cellStyle name="Normal 62 3 2 2 2 2" xfId="11586" xr:uid="{00000000-0005-0000-0000-00006A380000}"/>
    <cellStyle name="Normal 62 3 2 2 2_5h_Finance" xfId="7159" xr:uid="{00000000-0005-0000-0000-00006B380000}"/>
    <cellStyle name="Normal 62 3 2 2 3" xfId="9682" xr:uid="{00000000-0005-0000-0000-00006C380000}"/>
    <cellStyle name="Normal 62 3 2 2 4" xfId="13708" xr:uid="{00000000-0005-0000-0000-00006D380000}"/>
    <cellStyle name="Normal 62 3 2 2 5" xfId="15547" xr:uid="{00000000-0005-0000-0000-00006E380000}"/>
    <cellStyle name="Normal 62 3 2 2 6" xfId="17298" xr:uid="{00000000-0005-0000-0000-00006F380000}"/>
    <cellStyle name="Normal 62 3 2 2 7" xfId="19202" xr:uid="{00000000-0005-0000-0000-000070380000}"/>
    <cellStyle name="Normal 62 3 2 2_5h_Finance" xfId="7158" xr:uid="{00000000-0005-0000-0000-000071380000}"/>
    <cellStyle name="Normal 62 3 2 3" xfId="2603" xr:uid="{00000000-0005-0000-0000-000072380000}"/>
    <cellStyle name="Normal 62 3 2 3 2" xfId="10770" xr:uid="{00000000-0005-0000-0000-000073380000}"/>
    <cellStyle name="Normal 62 3 2 3_5h_Finance" xfId="7160" xr:uid="{00000000-0005-0000-0000-000074380000}"/>
    <cellStyle name="Normal 62 3 2 4" xfId="8866" xr:uid="{00000000-0005-0000-0000-000075380000}"/>
    <cellStyle name="Normal 62 3 2 5" xfId="12889" xr:uid="{00000000-0005-0000-0000-000076380000}"/>
    <cellStyle name="Normal 62 3 2 6" xfId="14727" xr:uid="{00000000-0005-0000-0000-000077380000}"/>
    <cellStyle name="Normal 62 3 2 7" xfId="16482" xr:uid="{00000000-0005-0000-0000-000078380000}"/>
    <cellStyle name="Normal 62 3 2 8" xfId="18386" xr:uid="{00000000-0005-0000-0000-000079380000}"/>
    <cellStyle name="Normal 62 3 2_5h_Finance" xfId="7157" xr:uid="{00000000-0005-0000-0000-00007A380000}"/>
    <cellStyle name="Normal 62 3 3" xfId="964" xr:uid="{00000000-0005-0000-0000-00007B380000}"/>
    <cellStyle name="Normal 62 3 3 2" xfId="1786" xr:uid="{00000000-0005-0000-0000-00007C380000}"/>
    <cellStyle name="Normal 62 3 3 2 2" xfId="3691" xr:uid="{00000000-0005-0000-0000-00007D380000}"/>
    <cellStyle name="Normal 62 3 3 2 2 2" xfId="11858" xr:uid="{00000000-0005-0000-0000-00007E380000}"/>
    <cellStyle name="Normal 62 3 3 2 2_5h_Finance" xfId="7163" xr:uid="{00000000-0005-0000-0000-00007F380000}"/>
    <cellStyle name="Normal 62 3 3 2 3" xfId="9954" xr:uid="{00000000-0005-0000-0000-000080380000}"/>
    <cellStyle name="Normal 62 3 3 2 4" xfId="13980" xr:uid="{00000000-0005-0000-0000-000081380000}"/>
    <cellStyle name="Normal 62 3 3 2 5" xfId="15819" xr:uid="{00000000-0005-0000-0000-000082380000}"/>
    <cellStyle name="Normal 62 3 3 2 6" xfId="17570" xr:uid="{00000000-0005-0000-0000-000083380000}"/>
    <cellStyle name="Normal 62 3 3 2 7" xfId="19474" xr:uid="{00000000-0005-0000-0000-000084380000}"/>
    <cellStyle name="Normal 62 3 3 2_5h_Finance" xfId="7162" xr:uid="{00000000-0005-0000-0000-000085380000}"/>
    <cellStyle name="Normal 62 3 3 3" xfId="2875" xr:uid="{00000000-0005-0000-0000-000086380000}"/>
    <cellStyle name="Normal 62 3 3 3 2" xfId="11042" xr:uid="{00000000-0005-0000-0000-000087380000}"/>
    <cellStyle name="Normal 62 3 3 3_5h_Finance" xfId="7164" xr:uid="{00000000-0005-0000-0000-000088380000}"/>
    <cellStyle name="Normal 62 3 3 4" xfId="9138" xr:uid="{00000000-0005-0000-0000-000089380000}"/>
    <cellStyle name="Normal 62 3 3 5" xfId="13161" xr:uid="{00000000-0005-0000-0000-00008A380000}"/>
    <cellStyle name="Normal 62 3 3 6" xfId="14999" xr:uid="{00000000-0005-0000-0000-00008B380000}"/>
    <cellStyle name="Normal 62 3 3 7" xfId="16754" xr:uid="{00000000-0005-0000-0000-00008C380000}"/>
    <cellStyle name="Normal 62 3 3 8" xfId="18658" xr:uid="{00000000-0005-0000-0000-00008D380000}"/>
    <cellStyle name="Normal 62 3 3_5h_Finance" xfId="7161" xr:uid="{00000000-0005-0000-0000-00008E380000}"/>
    <cellStyle name="Normal 62 3 4" xfId="1236" xr:uid="{00000000-0005-0000-0000-00008F380000}"/>
    <cellStyle name="Normal 62 3 4 2" xfId="3147" xr:uid="{00000000-0005-0000-0000-000090380000}"/>
    <cellStyle name="Normal 62 3 4 2 2" xfId="11314" xr:uid="{00000000-0005-0000-0000-000091380000}"/>
    <cellStyle name="Normal 62 3 4 2_5h_Finance" xfId="7166" xr:uid="{00000000-0005-0000-0000-000092380000}"/>
    <cellStyle name="Normal 62 3 4 3" xfId="9410" xr:uid="{00000000-0005-0000-0000-000093380000}"/>
    <cellStyle name="Normal 62 3 4 4" xfId="13433" xr:uid="{00000000-0005-0000-0000-000094380000}"/>
    <cellStyle name="Normal 62 3 4 5" xfId="15271" xr:uid="{00000000-0005-0000-0000-000095380000}"/>
    <cellStyle name="Normal 62 3 4 6" xfId="17026" xr:uid="{00000000-0005-0000-0000-000096380000}"/>
    <cellStyle name="Normal 62 3 4 7" xfId="18930" xr:uid="{00000000-0005-0000-0000-000097380000}"/>
    <cellStyle name="Normal 62 3 4_5h_Finance" xfId="7165" xr:uid="{00000000-0005-0000-0000-000098380000}"/>
    <cellStyle name="Normal 62 3 5" xfId="2059" xr:uid="{00000000-0005-0000-0000-000099380000}"/>
    <cellStyle name="Normal 62 3 5 2" xfId="3963" xr:uid="{00000000-0005-0000-0000-00009A380000}"/>
    <cellStyle name="Normal 62 3 5 2 2" xfId="12130" xr:uid="{00000000-0005-0000-0000-00009B380000}"/>
    <cellStyle name="Normal 62 3 5 2_5h_Finance" xfId="7168" xr:uid="{00000000-0005-0000-0000-00009C380000}"/>
    <cellStyle name="Normal 62 3 5 3" xfId="10226" xr:uid="{00000000-0005-0000-0000-00009D380000}"/>
    <cellStyle name="Normal 62 3 5 4" xfId="14252" xr:uid="{00000000-0005-0000-0000-00009E380000}"/>
    <cellStyle name="Normal 62 3 5 5" xfId="16092" xr:uid="{00000000-0005-0000-0000-00009F380000}"/>
    <cellStyle name="Normal 62 3 5 6" xfId="17842" xr:uid="{00000000-0005-0000-0000-0000A0380000}"/>
    <cellStyle name="Normal 62 3 5 7" xfId="19746" xr:uid="{00000000-0005-0000-0000-0000A1380000}"/>
    <cellStyle name="Normal 62 3 5_5h_Finance" xfId="7167" xr:uid="{00000000-0005-0000-0000-0000A2380000}"/>
    <cellStyle name="Normal 62 3 6" xfId="2331" xr:uid="{00000000-0005-0000-0000-0000A3380000}"/>
    <cellStyle name="Normal 62 3 6 2" xfId="10498" xr:uid="{00000000-0005-0000-0000-0000A4380000}"/>
    <cellStyle name="Normal 62 3 6_5h_Finance" xfId="7169" xr:uid="{00000000-0005-0000-0000-0000A5380000}"/>
    <cellStyle name="Normal 62 3 7" xfId="8594" xr:uid="{00000000-0005-0000-0000-0000A6380000}"/>
    <cellStyle name="Normal 62 3 8" xfId="12551" xr:uid="{00000000-0005-0000-0000-0000A7380000}"/>
    <cellStyle name="Normal 62 3 9" xfId="14437" xr:uid="{00000000-0005-0000-0000-0000A8380000}"/>
    <cellStyle name="Normal 62 3_5h_Finance" xfId="7156" xr:uid="{00000000-0005-0000-0000-0000A9380000}"/>
    <cellStyle name="Normal 62 4" xfId="556" xr:uid="{00000000-0005-0000-0000-0000AA380000}"/>
    <cellStyle name="Normal 62 4 2" xfId="1378" xr:uid="{00000000-0005-0000-0000-0000AB380000}"/>
    <cellStyle name="Normal 62 4 2 2" xfId="3283" xr:uid="{00000000-0005-0000-0000-0000AC380000}"/>
    <cellStyle name="Normal 62 4 2 2 2" xfId="11450" xr:uid="{00000000-0005-0000-0000-0000AD380000}"/>
    <cellStyle name="Normal 62 4 2 2_5h_Finance" xfId="7172" xr:uid="{00000000-0005-0000-0000-0000AE380000}"/>
    <cellStyle name="Normal 62 4 2 3" xfId="9546" xr:uid="{00000000-0005-0000-0000-0000AF380000}"/>
    <cellStyle name="Normal 62 4 2 4" xfId="13572" xr:uid="{00000000-0005-0000-0000-0000B0380000}"/>
    <cellStyle name="Normal 62 4 2 5" xfId="15411" xr:uid="{00000000-0005-0000-0000-0000B1380000}"/>
    <cellStyle name="Normal 62 4 2 6" xfId="17162" xr:uid="{00000000-0005-0000-0000-0000B2380000}"/>
    <cellStyle name="Normal 62 4 2 7" xfId="19066" xr:uid="{00000000-0005-0000-0000-0000B3380000}"/>
    <cellStyle name="Normal 62 4 2_5h_Finance" xfId="7171" xr:uid="{00000000-0005-0000-0000-0000B4380000}"/>
    <cellStyle name="Normal 62 4 3" xfId="2467" xr:uid="{00000000-0005-0000-0000-0000B5380000}"/>
    <cellStyle name="Normal 62 4 3 2" xfId="10634" xr:uid="{00000000-0005-0000-0000-0000B6380000}"/>
    <cellStyle name="Normal 62 4 3_5h_Finance" xfId="7173" xr:uid="{00000000-0005-0000-0000-0000B7380000}"/>
    <cellStyle name="Normal 62 4 4" xfId="8730" xr:uid="{00000000-0005-0000-0000-0000B8380000}"/>
    <cellStyle name="Normal 62 4 5" xfId="12753" xr:uid="{00000000-0005-0000-0000-0000B9380000}"/>
    <cellStyle name="Normal 62 4 6" xfId="14591" xr:uid="{00000000-0005-0000-0000-0000BA380000}"/>
    <cellStyle name="Normal 62 4 7" xfId="16346" xr:uid="{00000000-0005-0000-0000-0000BB380000}"/>
    <cellStyle name="Normal 62 4 8" xfId="18250" xr:uid="{00000000-0005-0000-0000-0000BC380000}"/>
    <cellStyle name="Normal 62 4_5h_Finance" xfId="7170" xr:uid="{00000000-0005-0000-0000-0000BD380000}"/>
    <cellStyle name="Normal 62 5" xfId="828" xr:uid="{00000000-0005-0000-0000-0000BE380000}"/>
    <cellStyle name="Normal 62 5 2" xfId="1650" xr:uid="{00000000-0005-0000-0000-0000BF380000}"/>
    <cellStyle name="Normal 62 5 2 2" xfId="3555" xr:uid="{00000000-0005-0000-0000-0000C0380000}"/>
    <cellStyle name="Normal 62 5 2 2 2" xfId="11722" xr:uid="{00000000-0005-0000-0000-0000C1380000}"/>
    <cellStyle name="Normal 62 5 2 2_5h_Finance" xfId="7176" xr:uid="{00000000-0005-0000-0000-0000C2380000}"/>
    <cellStyle name="Normal 62 5 2 3" xfId="9818" xr:uid="{00000000-0005-0000-0000-0000C3380000}"/>
    <cellStyle name="Normal 62 5 2 4" xfId="13844" xr:uid="{00000000-0005-0000-0000-0000C4380000}"/>
    <cellStyle name="Normal 62 5 2 5" xfId="15683" xr:uid="{00000000-0005-0000-0000-0000C5380000}"/>
    <cellStyle name="Normal 62 5 2 6" xfId="17434" xr:uid="{00000000-0005-0000-0000-0000C6380000}"/>
    <cellStyle name="Normal 62 5 2 7" xfId="19338" xr:uid="{00000000-0005-0000-0000-0000C7380000}"/>
    <cellStyle name="Normal 62 5 2_5h_Finance" xfId="7175" xr:uid="{00000000-0005-0000-0000-0000C8380000}"/>
    <cellStyle name="Normal 62 5 3" xfId="2739" xr:uid="{00000000-0005-0000-0000-0000C9380000}"/>
    <cellStyle name="Normal 62 5 3 2" xfId="10906" xr:uid="{00000000-0005-0000-0000-0000CA380000}"/>
    <cellStyle name="Normal 62 5 3_5h_Finance" xfId="7177" xr:uid="{00000000-0005-0000-0000-0000CB380000}"/>
    <cellStyle name="Normal 62 5 4" xfId="9002" xr:uid="{00000000-0005-0000-0000-0000CC380000}"/>
    <cellStyle name="Normal 62 5 5" xfId="13025" xr:uid="{00000000-0005-0000-0000-0000CD380000}"/>
    <cellStyle name="Normal 62 5 6" xfId="14863" xr:uid="{00000000-0005-0000-0000-0000CE380000}"/>
    <cellStyle name="Normal 62 5 7" xfId="16618" xr:uid="{00000000-0005-0000-0000-0000CF380000}"/>
    <cellStyle name="Normal 62 5 8" xfId="18522" xr:uid="{00000000-0005-0000-0000-0000D0380000}"/>
    <cellStyle name="Normal 62 5_5h_Finance" xfId="7174" xr:uid="{00000000-0005-0000-0000-0000D1380000}"/>
    <cellStyle name="Normal 62 6" xfId="1100" xr:uid="{00000000-0005-0000-0000-0000D2380000}"/>
    <cellStyle name="Normal 62 6 2" xfId="3011" xr:uid="{00000000-0005-0000-0000-0000D3380000}"/>
    <cellStyle name="Normal 62 6 2 2" xfId="11178" xr:uid="{00000000-0005-0000-0000-0000D4380000}"/>
    <cellStyle name="Normal 62 6 2_5h_Finance" xfId="7179" xr:uid="{00000000-0005-0000-0000-0000D5380000}"/>
    <cellStyle name="Normal 62 6 3" xfId="9274" xr:uid="{00000000-0005-0000-0000-0000D6380000}"/>
    <cellStyle name="Normal 62 6 4" xfId="13297" xr:uid="{00000000-0005-0000-0000-0000D7380000}"/>
    <cellStyle name="Normal 62 6 5" xfId="15135" xr:uid="{00000000-0005-0000-0000-0000D8380000}"/>
    <cellStyle name="Normal 62 6 6" xfId="16890" xr:uid="{00000000-0005-0000-0000-0000D9380000}"/>
    <cellStyle name="Normal 62 6 7" xfId="18794" xr:uid="{00000000-0005-0000-0000-0000DA380000}"/>
    <cellStyle name="Normal 62 6_5h_Finance" xfId="7178" xr:uid="{00000000-0005-0000-0000-0000DB380000}"/>
    <cellStyle name="Normal 62 7" xfId="1923" xr:uid="{00000000-0005-0000-0000-0000DC380000}"/>
    <cellStyle name="Normal 62 7 2" xfId="3827" xr:uid="{00000000-0005-0000-0000-0000DD380000}"/>
    <cellStyle name="Normal 62 7 2 2" xfId="11994" xr:uid="{00000000-0005-0000-0000-0000DE380000}"/>
    <cellStyle name="Normal 62 7 2_5h_Finance" xfId="7181" xr:uid="{00000000-0005-0000-0000-0000DF380000}"/>
    <cellStyle name="Normal 62 7 3" xfId="10090" xr:uid="{00000000-0005-0000-0000-0000E0380000}"/>
    <cellStyle name="Normal 62 7 4" xfId="14116" xr:uid="{00000000-0005-0000-0000-0000E1380000}"/>
    <cellStyle name="Normal 62 7 5" xfId="15956" xr:uid="{00000000-0005-0000-0000-0000E2380000}"/>
    <cellStyle name="Normal 62 7 6" xfId="17706" xr:uid="{00000000-0005-0000-0000-0000E3380000}"/>
    <cellStyle name="Normal 62 7 7" xfId="19610" xr:uid="{00000000-0005-0000-0000-0000E4380000}"/>
    <cellStyle name="Normal 62 7_5h_Finance" xfId="7180" xr:uid="{00000000-0005-0000-0000-0000E5380000}"/>
    <cellStyle name="Normal 62 8" xfId="207" xr:uid="{00000000-0005-0000-0000-0000E6380000}"/>
    <cellStyle name="Normal 62 8 2" xfId="8458" xr:uid="{00000000-0005-0000-0000-0000E7380000}"/>
    <cellStyle name="Normal 62 8_5h_Finance" xfId="7182" xr:uid="{00000000-0005-0000-0000-0000E8380000}"/>
    <cellStyle name="Normal 62 9" xfId="2195" xr:uid="{00000000-0005-0000-0000-0000E9380000}"/>
    <cellStyle name="Normal 62 9 2" xfId="10362" xr:uid="{00000000-0005-0000-0000-0000EA380000}"/>
    <cellStyle name="Normal 62 9_5h_Finance" xfId="7183" xr:uid="{00000000-0005-0000-0000-0000EB380000}"/>
    <cellStyle name="Normal 62_5h_Finance" xfId="7124" xr:uid="{00000000-0005-0000-0000-0000EC380000}"/>
    <cellStyle name="Normal 63" xfId="69" xr:uid="{00000000-0005-0000-0000-0000ED380000}"/>
    <cellStyle name="Normal 63 10" xfId="4100" xr:uid="{00000000-0005-0000-0000-0000EE380000}"/>
    <cellStyle name="Normal 63 10 2" xfId="12267" xr:uid="{00000000-0005-0000-0000-0000EF380000}"/>
    <cellStyle name="Normal 63 10_5h_Finance" xfId="7185" xr:uid="{00000000-0005-0000-0000-0000F0380000}"/>
    <cellStyle name="Normal 63 11" xfId="8323" xr:uid="{00000000-0005-0000-0000-0000F1380000}"/>
    <cellStyle name="Normal 63 12" xfId="12415" xr:uid="{00000000-0005-0000-0000-0000F2380000}"/>
    <cellStyle name="Normal 63 13" xfId="12667" xr:uid="{00000000-0005-0000-0000-0000F3380000}"/>
    <cellStyle name="Normal 63 14" xfId="14354" xr:uid="{00000000-0005-0000-0000-0000F4380000}"/>
    <cellStyle name="Normal 63 15" xfId="17979" xr:uid="{00000000-0005-0000-0000-0000F5380000}"/>
    <cellStyle name="Normal 63 2" xfId="138" xr:uid="{00000000-0005-0000-0000-0000F6380000}"/>
    <cellStyle name="Normal 63 2 10" xfId="8391" xr:uid="{00000000-0005-0000-0000-0000F7380000}"/>
    <cellStyle name="Normal 63 2 11" xfId="12483" xr:uid="{00000000-0005-0000-0000-0000F8380000}"/>
    <cellStyle name="Normal 63 2 12" xfId="18047" xr:uid="{00000000-0005-0000-0000-0000F9380000}"/>
    <cellStyle name="Normal 63 2 2" xfId="412" xr:uid="{00000000-0005-0000-0000-0000FA380000}"/>
    <cellStyle name="Normal 63 2 2 10" xfId="16279" xr:uid="{00000000-0005-0000-0000-0000FB380000}"/>
    <cellStyle name="Normal 63 2 2 11" xfId="18183" xr:uid="{00000000-0005-0000-0000-0000FC380000}"/>
    <cellStyle name="Normal 63 2 2 2" xfId="761" xr:uid="{00000000-0005-0000-0000-0000FD380000}"/>
    <cellStyle name="Normal 63 2 2 2 2" xfId="1583" xr:uid="{00000000-0005-0000-0000-0000FE380000}"/>
    <cellStyle name="Normal 63 2 2 2 2 2" xfId="3488" xr:uid="{00000000-0005-0000-0000-0000FF380000}"/>
    <cellStyle name="Normal 63 2 2 2 2 2 2" xfId="11655" xr:uid="{00000000-0005-0000-0000-000000390000}"/>
    <cellStyle name="Normal 63 2 2 2 2 2_5h_Finance" xfId="7190" xr:uid="{00000000-0005-0000-0000-000001390000}"/>
    <cellStyle name="Normal 63 2 2 2 2 3" xfId="9751" xr:uid="{00000000-0005-0000-0000-000002390000}"/>
    <cellStyle name="Normal 63 2 2 2 2 4" xfId="13777" xr:uid="{00000000-0005-0000-0000-000003390000}"/>
    <cellStyle name="Normal 63 2 2 2 2 5" xfId="15616" xr:uid="{00000000-0005-0000-0000-000004390000}"/>
    <cellStyle name="Normal 63 2 2 2 2 6" xfId="17367" xr:uid="{00000000-0005-0000-0000-000005390000}"/>
    <cellStyle name="Normal 63 2 2 2 2 7" xfId="19271" xr:uid="{00000000-0005-0000-0000-000006390000}"/>
    <cellStyle name="Normal 63 2 2 2 2_5h_Finance" xfId="7189" xr:uid="{00000000-0005-0000-0000-000007390000}"/>
    <cellStyle name="Normal 63 2 2 2 3" xfId="2672" xr:uid="{00000000-0005-0000-0000-000008390000}"/>
    <cellStyle name="Normal 63 2 2 2 3 2" xfId="10839" xr:uid="{00000000-0005-0000-0000-000009390000}"/>
    <cellStyle name="Normal 63 2 2 2 3_5h_Finance" xfId="7191" xr:uid="{00000000-0005-0000-0000-00000A390000}"/>
    <cellStyle name="Normal 63 2 2 2 4" xfId="8935" xr:uid="{00000000-0005-0000-0000-00000B390000}"/>
    <cellStyle name="Normal 63 2 2 2 5" xfId="12958" xr:uid="{00000000-0005-0000-0000-00000C390000}"/>
    <cellStyle name="Normal 63 2 2 2 6" xfId="14796" xr:uid="{00000000-0005-0000-0000-00000D390000}"/>
    <cellStyle name="Normal 63 2 2 2 7" xfId="16551" xr:uid="{00000000-0005-0000-0000-00000E390000}"/>
    <cellStyle name="Normal 63 2 2 2 8" xfId="18455" xr:uid="{00000000-0005-0000-0000-00000F390000}"/>
    <cellStyle name="Normal 63 2 2 2_5h_Finance" xfId="7188" xr:uid="{00000000-0005-0000-0000-000010390000}"/>
    <cellStyle name="Normal 63 2 2 3" xfId="1033" xr:uid="{00000000-0005-0000-0000-000011390000}"/>
    <cellStyle name="Normal 63 2 2 3 2" xfId="1855" xr:uid="{00000000-0005-0000-0000-000012390000}"/>
    <cellStyle name="Normal 63 2 2 3 2 2" xfId="3760" xr:uid="{00000000-0005-0000-0000-000013390000}"/>
    <cellStyle name="Normal 63 2 2 3 2 2 2" xfId="11927" xr:uid="{00000000-0005-0000-0000-000014390000}"/>
    <cellStyle name="Normal 63 2 2 3 2 2_5h_Finance" xfId="7194" xr:uid="{00000000-0005-0000-0000-000015390000}"/>
    <cellStyle name="Normal 63 2 2 3 2 3" xfId="10023" xr:uid="{00000000-0005-0000-0000-000016390000}"/>
    <cellStyle name="Normal 63 2 2 3 2 4" xfId="14049" xr:uid="{00000000-0005-0000-0000-000017390000}"/>
    <cellStyle name="Normal 63 2 2 3 2 5" xfId="15888" xr:uid="{00000000-0005-0000-0000-000018390000}"/>
    <cellStyle name="Normal 63 2 2 3 2 6" xfId="17639" xr:uid="{00000000-0005-0000-0000-000019390000}"/>
    <cellStyle name="Normal 63 2 2 3 2 7" xfId="19543" xr:uid="{00000000-0005-0000-0000-00001A390000}"/>
    <cellStyle name="Normal 63 2 2 3 2_5h_Finance" xfId="7193" xr:uid="{00000000-0005-0000-0000-00001B390000}"/>
    <cellStyle name="Normal 63 2 2 3 3" xfId="2944" xr:uid="{00000000-0005-0000-0000-00001C390000}"/>
    <cellStyle name="Normal 63 2 2 3 3 2" xfId="11111" xr:uid="{00000000-0005-0000-0000-00001D390000}"/>
    <cellStyle name="Normal 63 2 2 3 3_5h_Finance" xfId="7195" xr:uid="{00000000-0005-0000-0000-00001E390000}"/>
    <cellStyle name="Normal 63 2 2 3 4" xfId="9207" xr:uid="{00000000-0005-0000-0000-00001F390000}"/>
    <cellStyle name="Normal 63 2 2 3 5" xfId="13230" xr:uid="{00000000-0005-0000-0000-000020390000}"/>
    <cellStyle name="Normal 63 2 2 3 6" xfId="15068" xr:uid="{00000000-0005-0000-0000-000021390000}"/>
    <cellStyle name="Normal 63 2 2 3 7" xfId="16823" xr:uid="{00000000-0005-0000-0000-000022390000}"/>
    <cellStyle name="Normal 63 2 2 3 8" xfId="18727" xr:uid="{00000000-0005-0000-0000-000023390000}"/>
    <cellStyle name="Normal 63 2 2 3_5h_Finance" xfId="7192" xr:uid="{00000000-0005-0000-0000-000024390000}"/>
    <cellStyle name="Normal 63 2 2 4" xfId="1305" xr:uid="{00000000-0005-0000-0000-000025390000}"/>
    <cellStyle name="Normal 63 2 2 4 2" xfId="3216" xr:uid="{00000000-0005-0000-0000-000026390000}"/>
    <cellStyle name="Normal 63 2 2 4 2 2" xfId="11383" xr:uid="{00000000-0005-0000-0000-000027390000}"/>
    <cellStyle name="Normal 63 2 2 4 2_5h_Finance" xfId="7197" xr:uid="{00000000-0005-0000-0000-000028390000}"/>
    <cellStyle name="Normal 63 2 2 4 3" xfId="9479" xr:uid="{00000000-0005-0000-0000-000029390000}"/>
    <cellStyle name="Normal 63 2 2 4 4" xfId="13502" xr:uid="{00000000-0005-0000-0000-00002A390000}"/>
    <cellStyle name="Normal 63 2 2 4 5" xfId="15340" xr:uid="{00000000-0005-0000-0000-00002B390000}"/>
    <cellStyle name="Normal 63 2 2 4 6" xfId="17095" xr:uid="{00000000-0005-0000-0000-00002C390000}"/>
    <cellStyle name="Normal 63 2 2 4 7" xfId="18999" xr:uid="{00000000-0005-0000-0000-00002D390000}"/>
    <cellStyle name="Normal 63 2 2 4_5h_Finance" xfId="7196" xr:uid="{00000000-0005-0000-0000-00002E390000}"/>
    <cellStyle name="Normal 63 2 2 5" xfId="2128" xr:uid="{00000000-0005-0000-0000-00002F390000}"/>
    <cellStyle name="Normal 63 2 2 5 2" xfId="4032" xr:uid="{00000000-0005-0000-0000-000030390000}"/>
    <cellStyle name="Normal 63 2 2 5 2 2" xfId="12199" xr:uid="{00000000-0005-0000-0000-000031390000}"/>
    <cellStyle name="Normal 63 2 2 5 2_5h_Finance" xfId="7199" xr:uid="{00000000-0005-0000-0000-000032390000}"/>
    <cellStyle name="Normal 63 2 2 5 3" xfId="10295" xr:uid="{00000000-0005-0000-0000-000033390000}"/>
    <cellStyle name="Normal 63 2 2 5 4" xfId="14321" xr:uid="{00000000-0005-0000-0000-000034390000}"/>
    <cellStyle name="Normal 63 2 2 5 5" xfId="16161" xr:uid="{00000000-0005-0000-0000-000035390000}"/>
    <cellStyle name="Normal 63 2 2 5 6" xfId="17911" xr:uid="{00000000-0005-0000-0000-000036390000}"/>
    <cellStyle name="Normal 63 2 2 5 7" xfId="19815" xr:uid="{00000000-0005-0000-0000-000037390000}"/>
    <cellStyle name="Normal 63 2 2 5_5h_Finance" xfId="7198" xr:uid="{00000000-0005-0000-0000-000038390000}"/>
    <cellStyle name="Normal 63 2 2 6" xfId="2400" xr:uid="{00000000-0005-0000-0000-000039390000}"/>
    <cellStyle name="Normal 63 2 2 6 2" xfId="10567" xr:uid="{00000000-0005-0000-0000-00003A390000}"/>
    <cellStyle name="Normal 63 2 2 6_5h_Finance" xfId="7200" xr:uid="{00000000-0005-0000-0000-00003B390000}"/>
    <cellStyle name="Normal 63 2 2 7" xfId="8663" xr:uid="{00000000-0005-0000-0000-00003C390000}"/>
    <cellStyle name="Normal 63 2 2 8" xfId="12620" xr:uid="{00000000-0005-0000-0000-00003D390000}"/>
    <cellStyle name="Normal 63 2 2 9" xfId="14506" xr:uid="{00000000-0005-0000-0000-00003E390000}"/>
    <cellStyle name="Normal 63 2 2_5h_Finance" xfId="7187" xr:uid="{00000000-0005-0000-0000-00003F390000}"/>
    <cellStyle name="Normal 63 2 3" xfId="625" xr:uid="{00000000-0005-0000-0000-000040390000}"/>
    <cellStyle name="Normal 63 2 3 2" xfId="1447" xr:uid="{00000000-0005-0000-0000-000041390000}"/>
    <cellStyle name="Normal 63 2 3 2 2" xfId="3352" xr:uid="{00000000-0005-0000-0000-000042390000}"/>
    <cellStyle name="Normal 63 2 3 2 2 2" xfId="11519" xr:uid="{00000000-0005-0000-0000-000043390000}"/>
    <cellStyle name="Normal 63 2 3 2 2_5h_Finance" xfId="7203" xr:uid="{00000000-0005-0000-0000-000044390000}"/>
    <cellStyle name="Normal 63 2 3 2 3" xfId="9615" xr:uid="{00000000-0005-0000-0000-000045390000}"/>
    <cellStyle name="Normal 63 2 3 2 4" xfId="13641" xr:uid="{00000000-0005-0000-0000-000046390000}"/>
    <cellStyle name="Normal 63 2 3 2 5" xfId="15480" xr:uid="{00000000-0005-0000-0000-000047390000}"/>
    <cellStyle name="Normal 63 2 3 2 6" xfId="17231" xr:uid="{00000000-0005-0000-0000-000048390000}"/>
    <cellStyle name="Normal 63 2 3 2 7" xfId="19135" xr:uid="{00000000-0005-0000-0000-000049390000}"/>
    <cellStyle name="Normal 63 2 3 2_5h_Finance" xfId="7202" xr:uid="{00000000-0005-0000-0000-00004A390000}"/>
    <cellStyle name="Normal 63 2 3 3" xfId="2536" xr:uid="{00000000-0005-0000-0000-00004B390000}"/>
    <cellStyle name="Normal 63 2 3 3 2" xfId="10703" xr:uid="{00000000-0005-0000-0000-00004C390000}"/>
    <cellStyle name="Normal 63 2 3 3_5h_Finance" xfId="7204" xr:uid="{00000000-0005-0000-0000-00004D390000}"/>
    <cellStyle name="Normal 63 2 3 4" xfId="8799" xr:uid="{00000000-0005-0000-0000-00004E390000}"/>
    <cellStyle name="Normal 63 2 3 5" xfId="12822" xr:uid="{00000000-0005-0000-0000-00004F390000}"/>
    <cellStyle name="Normal 63 2 3 6" xfId="14660" xr:uid="{00000000-0005-0000-0000-000050390000}"/>
    <cellStyle name="Normal 63 2 3 7" xfId="16415" xr:uid="{00000000-0005-0000-0000-000051390000}"/>
    <cellStyle name="Normal 63 2 3 8" xfId="18319" xr:uid="{00000000-0005-0000-0000-000052390000}"/>
    <cellStyle name="Normal 63 2 3_5h_Finance" xfId="7201" xr:uid="{00000000-0005-0000-0000-000053390000}"/>
    <cellStyle name="Normal 63 2 4" xfId="897" xr:uid="{00000000-0005-0000-0000-000054390000}"/>
    <cellStyle name="Normal 63 2 4 2" xfId="1719" xr:uid="{00000000-0005-0000-0000-000055390000}"/>
    <cellStyle name="Normal 63 2 4 2 2" xfId="3624" xr:uid="{00000000-0005-0000-0000-000056390000}"/>
    <cellStyle name="Normal 63 2 4 2 2 2" xfId="11791" xr:uid="{00000000-0005-0000-0000-000057390000}"/>
    <cellStyle name="Normal 63 2 4 2 2_5h_Finance" xfId="7207" xr:uid="{00000000-0005-0000-0000-000058390000}"/>
    <cellStyle name="Normal 63 2 4 2 3" xfId="9887" xr:uid="{00000000-0005-0000-0000-000059390000}"/>
    <cellStyle name="Normal 63 2 4 2 4" xfId="13913" xr:uid="{00000000-0005-0000-0000-00005A390000}"/>
    <cellStyle name="Normal 63 2 4 2 5" xfId="15752" xr:uid="{00000000-0005-0000-0000-00005B390000}"/>
    <cellStyle name="Normal 63 2 4 2 6" xfId="17503" xr:uid="{00000000-0005-0000-0000-00005C390000}"/>
    <cellStyle name="Normal 63 2 4 2 7" xfId="19407" xr:uid="{00000000-0005-0000-0000-00005D390000}"/>
    <cellStyle name="Normal 63 2 4 2_5h_Finance" xfId="7206" xr:uid="{00000000-0005-0000-0000-00005E390000}"/>
    <cellStyle name="Normal 63 2 4 3" xfId="2808" xr:uid="{00000000-0005-0000-0000-00005F390000}"/>
    <cellStyle name="Normal 63 2 4 3 2" xfId="10975" xr:uid="{00000000-0005-0000-0000-000060390000}"/>
    <cellStyle name="Normal 63 2 4 3_5h_Finance" xfId="7208" xr:uid="{00000000-0005-0000-0000-000061390000}"/>
    <cellStyle name="Normal 63 2 4 4" xfId="9071" xr:uid="{00000000-0005-0000-0000-000062390000}"/>
    <cellStyle name="Normal 63 2 4 5" xfId="13094" xr:uid="{00000000-0005-0000-0000-000063390000}"/>
    <cellStyle name="Normal 63 2 4 6" xfId="14932" xr:uid="{00000000-0005-0000-0000-000064390000}"/>
    <cellStyle name="Normal 63 2 4 7" xfId="16687" xr:uid="{00000000-0005-0000-0000-000065390000}"/>
    <cellStyle name="Normal 63 2 4 8" xfId="18591" xr:uid="{00000000-0005-0000-0000-000066390000}"/>
    <cellStyle name="Normal 63 2 4_5h_Finance" xfId="7205" xr:uid="{00000000-0005-0000-0000-000067390000}"/>
    <cellStyle name="Normal 63 2 5" xfId="1169" xr:uid="{00000000-0005-0000-0000-000068390000}"/>
    <cellStyle name="Normal 63 2 5 2" xfId="3080" xr:uid="{00000000-0005-0000-0000-000069390000}"/>
    <cellStyle name="Normal 63 2 5 2 2" xfId="11247" xr:uid="{00000000-0005-0000-0000-00006A390000}"/>
    <cellStyle name="Normal 63 2 5 2_5h_Finance" xfId="7210" xr:uid="{00000000-0005-0000-0000-00006B390000}"/>
    <cellStyle name="Normal 63 2 5 3" xfId="9343" xr:uid="{00000000-0005-0000-0000-00006C390000}"/>
    <cellStyle name="Normal 63 2 5 4" xfId="13366" xr:uid="{00000000-0005-0000-0000-00006D390000}"/>
    <cellStyle name="Normal 63 2 5 5" xfId="15204" xr:uid="{00000000-0005-0000-0000-00006E390000}"/>
    <cellStyle name="Normal 63 2 5 6" xfId="16959" xr:uid="{00000000-0005-0000-0000-00006F390000}"/>
    <cellStyle name="Normal 63 2 5 7" xfId="18863" xr:uid="{00000000-0005-0000-0000-000070390000}"/>
    <cellStyle name="Normal 63 2 5_5h_Finance" xfId="7209" xr:uid="{00000000-0005-0000-0000-000071390000}"/>
    <cellStyle name="Normal 63 2 6" xfId="1992" xr:uid="{00000000-0005-0000-0000-000072390000}"/>
    <cellStyle name="Normal 63 2 6 2" xfId="3896" xr:uid="{00000000-0005-0000-0000-000073390000}"/>
    <cellStyle name="Normal 63 2 6 2 2" xfId="12063" xr:uid="{00000000-0005-0000-0000-000074390000}"/>
    <cellStyle name="Normal 63 2 6 2_5h_Finance" xfId="7212" xr:uid="{00000000-0005-0000-0000-000075390000}"/>
    <cellStyle name="Normal 63 2 6 3" xfId="10159" xr:uid="{00000000-0005-0000-0000-000076390000}"/>
    <cellStyle name="Normal 63 2 6 4" xfId="14185" xr:uid="{00000000-0005-0000-0000-000077390000}"/>
    <cellStyle name="Normal 63 2 6 5" xfId="16025" xr:uid="{00000000-0005-0000-0000-000078390000}"/>
    <cellStyle name="Normal 63 2 6 6" xfId="17775" xr:uid="{00000000-0005-0000-0000-000079390000}"/>
    <cellStyle name="Normal 63 2 6 7" xfId="19679" xr:uid="{00000000-0005-0000-0000-00007A390000}"/>
    <cellStyle name="Normal 63 2 6_5h_Finance" xfId="7211" xr:uid="{00000000-0005-0000-0000-00007B390000}"/>
    <cellStyle name="Normal 63 2 7" xfId="276" xr:uid="{00000000-0005-0000-0000-00007C390000}"/>
    <cellStyle name="Normal 63 2 7 2" xfId="8527" xr:uid="{00000000-0005-0000-0000-00007D390000}"/>
    <cellStyle name="Normal 63 2 7_5h_Finance" xfId="7213" xr:uid="{00000000-0005-0000-0000-00007E390000}"/>
    <cellStyle name="Normal 63 2 8" xfId="2264" xr:uid="{00000000-0005-0000-0000-00007F390000}"/>
    <cellStyle name="Normal 63 2 8 2" xfId="10431" xr:uid="{00000000-0005-0000-0000-000080390000}"/>
    <cellStyle name="Normal 63 2 8_5h_Finance" xfId="7214" xr:uid="{00000000-0005-0000-0000-000081390000}"/>
    <cellStyle name="Normal 63 2 9" xfId="4168" xr:uid="{00000000-0005-0000-0000-000082390000}"/>
    <cellStyle name="Normal 63 2 9 2" xfId="12335" xr:uid="{00000000-0005-0000-0000-000083390000}"/>
    <cellStyle name="Normal 63 2 9_5h_Finance" xfId="7215" xr:uid="{00000000-0005-0000-0000-000084390000}"/>
    <cellStyle name="Normal 63 2_5h_Finance" xfId="7186" xr:uid="{00000000-0005-0000-0000-000085390000}"/>
    <cellStyle name="Normal 63 3" xfId="344" xr:uid="{00000000-0005-0000-0000-000086390000}"/>
    <cellStyle name="Normal 63 3 10" xfId="16211" xr:uid="{00000000-0005-0000-0000-000087390000}"/>
    <cellStyle name="Normal 63 3 11" xfId="18115" xr:uid="{00000000-0005-0000-0000-000088390000}"/>
    <cellStyle name="Normal 63 3 2" xfId="693" xr:uid="{00000000-0005-0000-0000-000089390000}"/>
    <cellStyle name="Normal 63 3 2 2" xfId="1515" xr:uid="{00000000-0005-0000-0000-00008A390000}"/>
    <cellStyle name="Normal 63 3 2 2 2" xfId="3420" xr:uid="{00000000-0005-0000-0000-00008B390000}"/>
    <cellStyle name="Normal 63 3 2 2 2 2" xfId="11587" xr:uid="{00000000-0005-0000-0000-00008C390000}"/>
    <cellStyle name="Normal 63 3 2 2 2_5h_Finance" xfId="7219" xr:uid="{00000000-0005-0000-0000-00008D390000}"/>
    <cellStyle name="Normal 63 3 2 2 3" xfId="9683" xr:uid="{00000000-0005-0000-0000-00008E390000}"/>
    <cellStyle name="Normal 63 3 2 2 4" xfId="13709" xr:uid="{00000000-0005-0000-0000-00008F390000}"/>
    <cellStyle name="Normal 63 3 2 2 5" xfId="15548" xr:uid="{00000000-0005-0000-0000-000090390000}"/>
    <cellStyle name="Normal 63 3 2 2 6" xfId="17299" xr:uid="{00000000-0005-0000-0000-000091390000}"/>
    <cellStyle name="Normal 63 3 2 2 7" xfId="19203" xr:uid="{00000000-0005-0000-0000-000092390000}"/>
    <cellStyle name="Normal 63 3 2 2_5h_Finance" xfId="7218" xr:uid="{00000000-0005-0000-0000-000093390000}"/>
    <cellStyle name="Normal 63 3 2 3" xfId="2604" xr:uid="{00000000-0005-0000-0000-000094390000}"/>
    <cellStyle name="Normal 63 3 2 3 2" xfId="10771" xr:uid="{00000000-0005-0000-0000-000095390000}"/>
    <cellStyle name="Normal 63 3 2 3_5h_Finance" xfId="7220" xr:uid="{00000000-0005-0000-0000-000096390000}"/>
    <cellStyle name="Normal 63 3 2 4" xfId="8867" xr:uid="{00000000-0005-0000-0000-000097390000}"/>
    <cellStyle name="Normal 63 3 2 5" xfId="12890" xr:uid="{00000000-0005-0000-0000-000098390000}"/>
    <cellStyle name="Normal 63 3 2 6" xfId="14728" xr:uid="{00000000-0005-0000-0000-000099390000}"/>
    <cellStyle name="Normal 63 3 2 7" xfId="16483" xr:uid="{00000000-0005-0000-0000-00009A390000}"/>
    <cellStyle name="Normal 63 3 2 8" xfId="18387" xr:uid="{00000000-0005-0000-0000-00009B390000}"/>
    <cellStyle name="Normal 63 3 2_5h_Finance" xfId="7217" xr:uid="{00000000-0005-0000-0000-00009C390000}"/>
    <cellStyle name="Normal 63 3 3" xfId="965" xr:uid="{00000000-0005-0000-0000-00009D390000}"/>
    <cellStyle name="Normal 63 3 3 2" xfId="1787" xr:uid="{00000000-0005-0000-0000-00009E390000}"/>
    <cellStyle name="Normal 63 3 3 2 2" xfId="3692" xr:uid="{00000000-0005-0000-0000-00009F390000}"/>
    <cellStyle name="Normal 63 3 3 2 2 2" xfId="11859" xr:uid="{00000000-0005-0000-0000-0000A0390000}"/>
    <cellStyle name="Normal 63 3 3 2 2_5h_Finance" xfId="7223" xr:uid="{00000000-0005-0000-0000-0000A1390000}"/>
    <cellStyle name="Normal 63 3 3 2 3" xfId="9955" xr:uid="{00000000-0005-0000-0000-0000A2390000}"/>
    <cellStyle name="Normal 63 3 3 2 4" xfId="13981" xr:uid="{00000000-0005-0000-0000-0000A3390000}"/>
    <cellStyle name="Normal 63 3 3 2 5" xfId="15820" xr:uid="{00000000-0005-0000-0000-0000A4390000}"/>
    <cellStyle name="Normal 63 3 3 2 6" xfId="17571" xr:uid="{00000000-0005-0000-0000-0000A5390000}"/>
    <cellStyle name="Normal 63 3 3 2 7" xfId="19475" xr:uid="{00000000-0005-0000-0000-0000A6390000}"/>
    <cellStyle name="Normal 63 3 3 2_5h_Finance" xfId="7222" xr:uid="{00000000-0005-0000-0000-0000A7390000}"/>
    <cellStyle name="Normal 63 3 3 3" xfId="2876" xr:uid="{00000000-0005-0000-0000-0000A8390000}"/>
    <cellStyle name="Normal 63 3 3 3 2" xfId="11043" xr:uid="{00000000-0005-0000-0000-0000A9390000}"/>
    <cellStyle name="Normal 63 3 3 3_5h_Finance" xfId="7224" xr:uid="{00000000-0005-0000-0000-0000AA390000}"/>
    <cellStyle name="Normal 63 3 3 4" xfId="9139" xr:uid="{00000000-0005-0000-0000-0000AB390000}"/>
    <cellStyle name="Normal 63 3 3 5" xfId="13162" xr:uid="{00000000-0005-0000-0000-0000AC390000}"/>
    <cellStyle name="Normal 63 3 3 6" xfId="15000" xr:uid="{00000000-0005-0000-0000-0000AD390000}"/>
    <cellStyle name="Normal 63 3 3 7" xfId="16755" xr:uid="{00000000-0005-0000-0000-0000AE390000}"/>
    <cellStyle name="Normal 63 3 3 8" xfId="18659" xr:uid="{00000000-0005-0000-0000-0000AF390000}"/>
    <cellStyle name="Normal 63 3 3_5h_Finance" xfId="7221" xr:uid="{00000000-0005-0000-0000-0000B0390000}"/>
    <cellStyle name="Normal 63 3 4" xfId="1237" xr:uid="{00000000-0005-0000-0000-0000B1390000}"/>
    <cellStyle name="Normal 63 3 4 2" xfId="3148" xr:uid="{00000000-0005-0000-0000-0000B2390000}"/>
    <cellStyle name="Normal 63 3 4 2 2" xfId="11315" xr:uid="{00000000-0005-0000-0000-0000B3390000}"/>
    <cellStyle name="Normal 63 3 4 2_5h_Finance" xfId="7226" xr:uid="{00000000-0005-0000-0000-0000B4390000}"/>
    <cellStyle name="Normal 63 3 4 3" xfId="9411" xr:uid="{00000000-0005-0000-0000-0000B5390000}"/>
    <cellStyle name="Normal 63 3 4 4" xfId="13434" xr:uid="{00000000-0005-0000-0000-0000B6390000}"/>
    <cellStyle name="Normal 63 3 4 5" xfId="15272" xr:uid="{00000000-0005-0000-0000-0000B7390000}"/>
    <cellStyle name="Normal 63 3 4 6" xfId="17027" xr:uid="{00000000-0005-0000-0000-0000B8390000}"/>
    <cellStyle name="Normal 63 3 4 7" xfId="18931" xr:uid="{00000000-0005-0000-0000-0000B9390000}"/>
    <cellStyle name="Normal 63 3 4_5h_Finance" xfId="7225" xr:uid="{00000000-0005-0000-0000-0000BA390000}"/>
    <cellStyle name="Normal 63 3 5" xfId="2060" xr:uid="{00000000-0005-0000-0000-0000BB390000}"/>
    <cellStyle name="Normal 63 3 5 2" xfId="3964" xr:uid="{00000000-0005-0000-0000-0000BC390000}"/>
    <cellStyle name="Normal 63 3 5 2 2" xfId="12131" xr:uid="{00000000-0005-0000-0000-0000BD390000}"/>
    <cellStyle name="Normal 63 3 5 2_5h_Finance" xfId="7228" xr:uid="{00000000-0005-0000-0000-0000BE390000}"/>
    <cellStyle name="Normal 63 3 5 3" xfId="10227" xr:uid="{00000000-0005-0000-0000-0000BF390000}"/>
    <cellStyle name="Normal 63 3 5 4" xfId="14253" xr:uid="{00000000-0005-0000-0000-0000C0390000}"/>
    <cellStyle name="Normal 63 3 5 5" xfId="16093" xr:uid="{00000000-0005-0000-0000-0000C1390000}"/>
    <cellStyle name="Normal 63 3 5 6" xfId="17843" xr:uid="{00000000-0005-0000-0000-0000C2390000}"/>
    <cellStyle name="Normal 63 3 5 7" xfId="19747" xr:uid="{00000000-0005-0000-0000-0000C3390000}"/>
    <cellStyle name="Normal 63 3 5_5h_Finance" xfId="7227" xr:uid="{00000000-0005-0000-0000-0000C4390000}"/>
    <cellStyle name="Normal 63 3 6" xfId="2332" xr:uid="{00000000-0005-0000-0000-0000C5390000}"/>
    <cellStyle name="Normal 63 3 6 2" xfId="10499" xr:uid="{00000000-0005-0000-0000-0000C6390000}"/>
    <cellStyle name="Normal 63 3 6_5h_Finance" xfId="7229" xr:uid="{00000000-0005-0000-0000-0000C7390000}"/>
    <cellStyle name="Normal 63 3 7" xfId="8595" xr:uid="{00000000-0005-0000-0000-0000C8390000}"/>
    <cellStyle name="Normal 63 3 8" xfId="12552" xr:uid="{00000000-0005-0000-0000-0000C9390000}"/>
    <cellStyle name="Normal 63 3 9" xfId="14438" xr:uid="{00000000-0005-0000-0000-0000CA390000}"/>
    <cellStyle name="Normal 63 3_5h_Finance" xfId="7216" xr:uid="{00000000-0005-0000-0000-0000CB390000}"/>
    <cellStyle name="Normal 63 4" xfId="557" xr:uid="{00000000-0005-0000-0000-0000CC390000}"/>
    <cellStyle name="Normal 63 4 2" xfId="1379" xr:uid="{00000000-0005-0000-0000-0000CD390000}"/>
    <cellStyle name="Normal 63 4 2 2" xfId="3284" xr:uid="{00000000-0005-0000-0000-0000CE390000}"/>
    <cellStyle name="Normal 63 4 2 2 2" xfId="11451" xr:uid="{00000000-0005-0000-0000-0000CF390000}"/>
    <cellStyle name="Normal 63 4 2 2_5h_Finance" xfId="7232" xr:uid="{00000000-0005-0000-0000-0000D0390000}"/>
    <cellStyle name="Normal 63 4 2 3" xfId="9547" xr:uid="{00000000-0005-0000-0000-0000D1390000}"/>
    <cellStyle name="Normal 63 4 2 4" xfId="13573" xr:uid="{00000000-0005-0000-0000-0000D2390000}"/>
    <cellStyle name="Normal 63 4 2 5" xfId="15412" xr:uid="{00000000-0005-0000-0000-0000D3390000}"/>
    <cellStyle name="Normal 63 4 2 6" xfId="17163" xr:uid="{00000000-0005-0000-0000-0000D4390000}"/>
    <cellStyle name="Normal 63 4 2 7" xfId="19067" xr:uid="{00000000-0005-0000-0000-0000D5390000}"/>
    <cellStyle name="Normal 63 4 2_5h_Finance" xfId="7231" xr:uid="{00000000-0005-0000-0000-0000D6390000}"/>
    <cellStyle name="Normal 63 4 3" xfId="2468" xr:uid="{00000000-0005-0000-0000-0000D7390000}"/>
    <cellStyle name="Normal 63 4 3 2" xfId="10635" xr:uid="{00000000-0005-0000-0000-0000D8390000}"/>
    <cellStyle name="Normal 63 4 3_5h_Finance" xfId="7233" xr:uid="{00000000-0005-0000-0000-0000D9390000}"/>
    <cellStyle name="Normal 63 4 4" xfId="8731" xr:uid="{00000000-0005-0000-0000-0000DA390000}"/>
    <cellStyle name="Normal 63 4 5" xfId="12754" xr:uid="{00000000-0005-0000-0000-0000DB390000}"/>
    <cellStyle name="Normal 63 4 6" xfId="14592" xr:uid="{00000000-0005-0000-0000-0000DC390000}"/>
    <cellStyle name="Normal 63 4 7" xfId="16347" xr:uid="{00000000-0005-0000-0000-0000DD390000}"/>
    <cellStyle name="Normal 63 4 8" xfId="18251" xr:uid="{00000000-0005-0000-0000-0000DE390000}"/>
    <cellStyle name="Normal 63 4_5h_Finance" xfId="7230" xr:uid="{00000000-0005-0000-0000-0000DF390000}"/>
    <cellStyle name="Normal 63 5" xfId="829" xr:uid="{00000000-0005-0000-0000-0000E0390000}"/>
    <cellStyle name="Normal 63 5 2" xfId="1651" xr:uid="{00000000-0005-0000-0000-0000E1390000}"/>
    <cellStyle name="Normal 63 5 2 2" xfId="3556" xr:uid="{00000000-0005-0000-0000-0000E2390000}"/>
    <cellStyle name="Normal 63 5 2 2 2" xfId="11723" xr:uid="{00000000-0005-0000-0000-0000E3390000}"/>
    <cellStyle name="Normal 63 5 2 2_5h_Finance" xfId="7236" xr:uid="{00000000-0005-0000-0000-0000E4390000}"/>
    <cellStyle name="Normal 63 5 2 3" xfId="9819" xr:uid="{00000000-0005-0000-0000-0000E5390000}"/>
    <cellStyle name="Normal 63 5 2 4" xfId="13845" xr:uid="{00000000-0005-0000-0000-0000E6390000}"/>
    <cellStyle name="Normal 63 5 2 5" xfId="15684" xr:uid="{00000000-0005-0000-0000-0000E7390000}"/>
    <cellStyle name="Normal 63 5 2 6" xfId="17435" xr:uid="{00000000-0005-0000-0000-0000E8390000}"/>
    <cellStyle name="Normal 63 5 2 7" xfId="19339" xr:uid="{00000000-0005-0000-0000-0000E9390000}"/>
    <cellStyle name="Normal 63 5 2_5h_Finance" xfId="7235" xr:uid="{00000000-0005-0000-0000-0000EA390000}"/>
    <cellStyle name="Normal 63 5 3" xfId="2740" xr:uid="{00000000-0005-0000-0000-0000EB390000}"/>
    <cellStyle name="Normal 63 5 3 2" xfId="10907" xr:uid="{00000000-0005-0000-0000-0000EC390000}"/>
    <cellStyle name="Normal 63 5 3_5h_Finance" xfId="7237" xr:uid="{00000000-0005-0000-0000-0000ED390000}"/>
    <cellStyle name="Normal 63 5 4" xfId="9003" xr:uid="{00000000-0005-0000-0000-0000EE390000}"/>
    <cellStyle name="Normal 63 5 5" xfId="13026" xr:uid="{00000000-0005-0000-0000-0000EF390000}"/>
    <cellStyle name="Normal 63 5 6" xfId="14864" xr:uid="{00000000-0005-0000-0000-0000F0390000}"/>
    <cellStyle name="Normal 63 5 7" xfId="16619" xr:uid="{00000000-0005-0000-0000-0000F1390000}"/>
    <cellStyle name="Normal 63 5 8" xfId="18523" xr:uid="{00000000-0005-0000-0000-0000F2390000}"/>
    <cellStyle name="Normal 63 5_5h_Finance" xfId="7234" xr:uid="{00000000-0005-0000-0000-0000F3390000}"/>
    <cellStyle name="Normal 63 6" xfId="1101" xr:uid="{00000000-0005-0000-0000-0000F4390000}"/>
    <cellStyle name="Normal 63 6 2" xfId="3012" xr:uid="{00000000-0005-0000-0000-0000F5390000}"/>
    <cellStyle name="Normal 63 6 2 2" xfId="11179" xr:uid="{00000000-0005-0000-0000-0000F6390000}"/>
    <cellStyle name="Normal 63 6 2_5h_Finance" xfId="7239" xr:uid="{00000000-0005-0000-0000-0000F7390000}"/>
    <cellStyle name="Normal 63 6 3" xfId="9275" xr:uid="{00000000-0005-0000-0000-0000F8390000}"/>
    <cellStyle name="Normal 63 6 4" xfId="13298" xr:uid="{00000000-0005-0000-0000-0000F9390000}"/>
    <cellStyle name="Normal 63 6 5" xfId="15136" xr:uid="{00000000-0005-0000-0000-0000FA390000}"/>
    <cellStyle name="Normal 63 6 6" xfId="16891" xr:uid="{00000000-0005-0000-0000-0000FB390000}"/>
    <cellStyle name="Normal 63 6 7" xfId="18795" xr:uid="{00000000-0005-0000-0000-0000FC390000}"/>
    <cellStyle name="Normal 63 6_5h_Finance" xfId="7238" xr:uid="{00000000-0005-0000-0000-0000FD390000}"/>
    <cellStyle name="Normal 63 7" xfId="1924" xr:uid="{00000000-0005-0000-0000-0000FE390000}"/>
    <cellStyle name="Normal 63 7 2" xfId="3828" xr:uid="{00000000-0005-0000-0000-0000FF390000}"/>
    <cellStyle name="Normal 63 7 2 2" xfId="11995" xr:uid="{00000000-0005-0000-0000-0000003A0000}"/>
    <cellStyle name="Normal 63 7 2_5h_Finance" xfId="7241" xr:uid="{00000000-0005-0000-0000-0000013A0000}"/>
    <cellStyle name="Normal 63 7 3" xfId="10091" xr:uid="{00000000-0005-0000-0000-0000023A0000}"/>
    <cellStyle name="Normal 63 7 4" xfId="14117" xr:uid="{00000000-0005-0000-0000-0000033A0000}"/>
    <cellStyle name="Normal 63 7 5" xfId="15957" xr:uid="{00000000-0005-0000-0000-0000043A0000}"/>
    <cellStyle name="Normal 63 7 6" xfId="17707" xr:uid="{00000000-0005-0000-0000-0000053A0000}"/>
    <cellStyle name="Normal 63 7 7" xfId="19611" xr:uid="{00000000-0005-0000-0000-0000063A0000}"/>
    <cellStyle name="Normal 63 7_5h_Finance" xfId="7240" xr:uid="{00000000-0005-0000-0000-0000073A0000}"/>
    <cellStyle name="Normal 63 8" xfId="208" xr:uid="{00000000-0005-0000-0000-0000083A0000}"/>
    <cellStyle name="Normal 63 8 2" xfId="8459" xr:uid="{00000000-0005-0000-0000-0000093A0000}"/>
    <cellStyle name="Normal 63 8_5h_Finance" xfId="7242" xr:uid="{00000000-0005-0000-0000-00000A3A0000}"/>
    <cellStyle name="Normal 63 9" xfId="2196" xr:uid="{00000000-0005-0000-0000-00000B3A0000}"/>
    <cellStyle name="Normal 63 9 2" xfId="10363" xr:uid="{00000000-0005-0000-0000-00000C3A0000}"/>
    <cellStyle name="Normal 63 9_5h_Finance" xfId="7243" xr:uid="{00000000-0005-0000-0000-00000D3A0000}"/>
    <cellStyle name="Normal 63_5h_Finance" xfId="7184" xr:uid="{00000000-0005-0000-0000-00000E3A0000}"/>
    <cellStyle name="Normal 64" xfId="70" xr:uid="{00000000-0005-0000-0000-00000F3A0000}"/>
    <cellStyle name="Normal 64 10" xfId="4101" xr:uid="{00000000-0005-0000-0000-0000103A0000}"/>
    <cellStyle name="Normal 64 10 2" xfId="12268" xr:uid="{00000000-0005-0000-0000-0000113A0000}"/>
    <cellStyle name="Normal 64 10_5h_Finance" xfId="7245" xr:uid="{00000000-0005-0000-0000-0000123A0000}"/>
    <cellStyle name="Normal 64 11" xfId="8324" xr:uid="{00000000-0005-0000-0000-0000133A0000}"/>
    <cellStyle name="Normal 64 12" xfId="12416" xr:uid="{00000000-0005-0000-0000-0000143A0000}"/>
    <cellStyle name="Normal 64 13" xfId="12666" xr:uid="{00000000-0005-0000-0000-0000153A0000}"/>
    <cellStyle name="Normal 64 14" xfId="14339" xr:uid="{00000000-0005-0000-0000-0000163A0000}"/>
    <cellStyle name="Normal 64 15" xfId="17980" xr:uid="{00000000-0005-0000-0000-0000173A0000}"/>
    <cellStyle name="Normal 64 2" xfId="139" xr:uid="{00000000-0005-0000-0000-0000183A0000}"/>
    <cellStyle name="Normal 64 2 10" xfId="8392" xr:uid="{00000000-0005-0000-0000-0000193A0000}"/>
    <cellStyle name="Normal 64 2 11" xfId="12484" xr:uid="{00000000-0005-0000-0000-00001A3A0000}"/>
    <cellStyle name="Normal 64 2 12" xfId="18048" xr:uid="{00000000-0005-0000-0000-00001B3A0000}"/>
    <cellStyle name="Normal 64 2 2" xfId="413" xr:uid="{00000000-0005-0000-0000-00001C3A0000}"/>
    <cellStyle name="Normal 64 2 2 10" xfId="16280" xr:uid="{00000000-0005-0000-0000-00001D3A0000}"/>
    <cellStyle name="Normal 64 2 2 11" xfId="18184" xr:uid="{00000000-0005-0000-0000-00001E3A0000}"/>
    <cellStyle name="Normal 64 2 2 2" xfId="762" xr:uid="{00000000-0005-0000-0000-00001F3A0000}"/>
    <cellStyle name="Normal 64 2 2 2 2" xfId="1584" xr:uid="{00000000-0005-0000-0000-0000203A0000}"/>
    <cellStyle name="Normal 64 2 2 2 2 2" xfId="3489" xr:uid="{00000000-0005-0000-0000-0000213A0000}"/>
    <cellStyle name="Normal 64 2 2 2 2 2 2" xfId="11656" xr:uid="{00000000-0005-0000-0000-0000223A0000}"/>
    <cellStyle name="Normal 64 2 2 2 2 2_5h_Finance" xfId="7250" xr:uid="{00000000-0005-0000-0000-0000233A0000}"/>
    <cellStyle name="Normal 64 2 2 2 2 3" xfId="9752" xr:uid="{00000000-0005-0000-0000-0000243A0000}"/>
    <cellStyle name="Normal 64 2 2 2 2 4" xfId="13778" xr:uid="{00000000-0005-0000-0000-0000253A0000}"/>
    <cellStyle name="Normal 64 2 2 2 2 5" xfId="15617" xr:uid="{00000000-0005-0000-0000-0000263A0000}"/>
    <cellStyle name="Normal 64 2 2 2 2 6" xfId="17368" xr:uid="{00000000-0005-0000-0000-0000273A0000}"/>
    <cellStyle name="Normal 64 2 2 2 2 7" xfId="19272" xr:uid="{00000000-0005-0000-0000-0000283A0000}"/>
    <cellStyle name="Normal 64 2 2 2 2_5h_Finance" xfId="7249" xr:uid="{00000000-0005-0000-0000-0000293A0000}"/>
    <cellStyle name="Normal 64 2 2 2 3" xfId="2673" xr:uid="{00000000-0005-0000-0000-00002A3A0000}"/>
    <cellStyle name="Normal 64 2 2 2 3 2" xfId="10840" xr:uid="{00000000-0005-0000-0000-00002B3A0000}"/>
    <cellStyle name="Normal 64 2 2 2 3_5h_Finance" xfId="7251" xr:uid="{00000000-0005-0000-0000-00002C3A0000}"/>
    <cellStyle name="Normal 64 2 2 2 4" xfId="8936" xr:uid="{00000000-0005-0000-0000-00002D3A0000}"/>
    <cellStyle name="Normal 64 2 2 2 5" xfId="12959" xr:uid="{00000000-0005-0000-0000-00002E3A0000}"/>
    <cellStyle name="Normal 64 2 2 2 6" xfId="14797" xr:uid="{00000000-0005-0000-0000-00002F3A0000}"/>
    <cellStyle name="Normal 64 2 2 2 7" xfId="16552" xr:uid="{00000000-0005-0000-0000-0000303A0000}"/>
    <cellStyle name="Normal 64 2 2 2 8" xfId="18456" xr:uid="{00000000-0005-0000-0000-0000313A0000}"/>
    <cellStyle name="Normal 64 2 2 2_5h_Finance" xfId="7248" xr:uid="{00000000-0005-0000-0000-0000323A0000}"/>
    <cellStyle name="Normal 64 2 2 3" xfId="1034" xr:uid="{00000000-0005-0000-0000-0000333A0000}"/>
    <cellStyle name="Normal 64 2 2 3 2" xfId="1856" xr:uid="{00000000-0005-0000-0000-0000343A0000}"/>
    <cellStyle name="Normal 64 2 2 3 2 2" xfId="3761" xr:uid="{00000000-0005-0000-0000-0000353A0000}"/>
    <cellStyle name="Normal 64 2 2 3 2 2 2" xfId="11928" xr:uid="{00000000-0005-0000-0000-0000363A0000}"/>
    <cellStyle name="Normal 64 2 2 3 2 2_5h_Finance" xfId="7254" xr:uid="{00000000-0005-0000-0000-0000373A0000}"/>
    <cellStyle name="Normal 64 2 2 3 2 3" xfId="10024" xr:uid="{00000000-0005-0000-0000-0000383A0000}"/>
    <cellStyle name="Normal 64 2 2 3 2 4" xfId="14050" xr:uid="{00000000-0005-0000-0000-0000393A0000}"/>
    <cellStyle name="Normal 64 2 2 3 2 5" xfId="15889" xr:uid="{00000000-0005-0000-0000-00003A3A0000}"/>
    <cellStyle name="Normal 64 2 2 3 2 6" xfId="17640" xr:uid="{00000000-0005-0000-0000-00003B3A0000}"/>
    <cellStyle name="Normal 64 2 2 3 2 7" xfId="19544" xr:uid="{00000000-0005-0000-0000-00003C3A0000}"/>
    <cellStyle name="Normal 64 2 2 3 2_5h_Finance" xfId="7253" xr:uid="{00000000-0005-0000-0000-00003D3A0000}"/>
    <cellStyle name="Normal 64 2 2 3 3" xfId="2945" xr:uid="{00000000-0005-0000-0000-00003E3A0000}"/>
    <cellStyle name="Normal 64 2 2 3 3 2" xfId="11112" xr:uid="{00000000-0005-0000-0000-00003F3A0000}"/>
    <cellStyle name="Normal 64 2 2 3 3_5h_Finance" xfId="7255" xr:uid="{00000000-0005-0000-0000-0000403A0000}"/>
    <cellStyle name="Normal 64 2 2 3 4" xfId="9208" xr:uid="{00000000-0005-0000-0000-0000413A0000}"/>
    <cellStyle name="Normal 64 2 2 3 5" xfId="13231" xr:uid="{00000000-0005-0000-0000-0000423A0000}"/>
    <cellStyle name="Normal 64 2 2 3 6" xfId="15069" xr:uid="{00000000-0005-0000-0000-0000433A0000}"/>
    <cellStyle name="Normal 64 2 2 3 7" xfId="16824" xr:uid="{00000000-0005-0000-0000-0000443A0000}"/>
    <cellStyle name="Normal 64 2 2 3 8" xfId="18728" xr:uid="{00000000-0005-0000-0000-0000453A0000}"/>
    <cellStyle name="Normal 64 2 2 3_5h_Finance" xfId="7252" xr:uid="{00000000-0005-0000-0000-0000463A0000}"/>
    <cellStyle name="Normal 64 2 2 4" xfId="1306" xr:uid="{00000000-0005-0000-0000-0000473A0000}"/>
    <cellStyle name="Normal 64 2 2 4 2" xfId="3217" xr:uid="{00000000-0005-0000-0000-0000483A0000}"/>
    <cellStyle name="Normal 64 2 2 4 2 2" xfId="11384" xr:uid="{00000000-0005-0000-0000-0000493A0000}"/>
    <cellStyle name="Normal 64 2 2 4 2_5h_Finance" xfId="7257" xr:uid="{00000000-0005-0000-0000-00004A3A0000}"/>
    <cellStyle name="Normal 64 2 2 4 3" xfId="9480" xr:uid="{00000000-0005-0000-0000-00004B3A0000}"/>
    <cellStyle name="Normal 64 2 2 4 4" xfId="13503" xr:uid="{00000000-0005-0000-0000-00004C3A0000}"/>
    <cellStyle name="Normal 64 2 2 4 5" xfId="15341" xr:uid="{00000000-0005-0000-0000-00004D3A0000}"/>
    <cellStyle name="Normal 64 2 2 4 6" xfId="17096" xr:uid="{00000000-0005-0000-0000-00004E3A0000}"/>
    <cellStyle name="Normal 64 2 2 4 7" xfId="19000" xr:uid="{00000000-0005-0000-0000-00004F3A0000}"/>
    <cellStyle name="Normal 64 2 2 4_5h_Finance" xfId="7256" xr:uid="{00000000-0005-0000-0000-0000503A0000}"/>
    <cellStyle name="Normal 64 2 2 5" xfId="2129" xr:uid="{00000000-0005-0000-0000-0000513A0000}"/>
    <cellStyle name="Normal 64 2 2 5 2" xfId="4033" xr:uid="{00000000-0005-0000-0000-0000523A0000}"/>
    <cellStyle name="Normal 64 2 2 5 2 2" xfId="12200" xr:uid="{00000000-0005-0000-0000-0000533A0000}"/>
    <cellStyle name="Normal 64 2 2 5 2_5h_Finance" xfId="7259" xr:uid="{00000000-0005-0000-0000-0000543A0000}"/>
    <cellStyle name="Normal 64 2 2 5 3" xfId="10296" xr:uid="{00000000-0005-0000-0000-0000553A0000}"/>
    <cellStyle name="Normal 64 2 2 5 4" xfId="14322" xr:uid="{00000000-0005-0000-0000-0000563A0000}"/>
    <cellStyle name="Normal 64 2 2 5 5" xfId="16162" xr:uid="{00000000-0005-0000-0000-0000573A0000}"/>
    <cellStyle name="Normal 64 2 2 5 6" xfId="17912" xr:uid="{00000000-0005-0000-0000-0000583A0000}"/>
    <cellStyle name="Normal 64 2 2 5 7" xfId="19816" xr:uid="{00000000-0005-0000-0000-0000593A0000}"/>
    <cellStyle name="Normal 64 2 2 5_5h_Finance" xfId="7258" xr:uid="{00000000-0005-0000-0000-00005A3A0000}"/>
    <cellStyle name="Normal 64 2 2 6" xfId="2401" xr:uid="{00000000-0005-0000-0000-00005B3A0000}"/>
    <cellStyle name="Normal 64 2 2 6 2" xfId="10568" xr:uid="{00000000-0005-0000-0000-00005C3A0000}"/>
    <cellStyle name="Normal 64 2 2 6_5h_Finance" xfId="7260" xr:uid="{00000000-0005-0000-0000-00005D3A0000}"/>
    <cellStyle name="Normal 64 2 2 7" xfId="8664" xr:uid="{00000000-0005-0000-0000-00005E3A0000}"/>
    <cellStyle name="Normal 64 2 2 8" xfId="12621" xr:uid="{00000000-0005-0000-0000-00005F3A0000}"/>
    <cellStyle name="Normal 64 2 2 9" xfId="14507" xr:uid="{00000000-0005-0000-0000-0000603A0000}"/>
    <cellStyle name="Normal 64 2 2_5h_Finance" xfId="7247" xr:uid="{00000000-0005-0000-0000-0000613A0000}"/>
    <cellStyle name="Normal 64 2 3" xfId="626" xr:uid="{00000000-0005-0000-0000-0000623A0000}"/>
    <cellStyle name="Normal 64 2 3 2" xfId="1448" xr:uid="{00000000-0005-0000-0000-0000633A0000}"/>
    <cellStyle name="Normal 64 2 3 2 2" xfId="3353" xr:uid="{00000000-0005-0000-0000-0000643A0000}"/>
    <cellStyle name="Normal 64 2 3 2 2 2" xfId="11520" xr:uid="{00000000-0005-0000-0000-0000653A0000}"/>
    <cellStyle name="Normal 64 2 3 2 2_5h_Finance" xfId="7263" xr:uid="{00000000-0005-0000-0000-0000663A0000}"/>
    <cellStyle name="Normal 64 2 3 2 3" xfId="9616" xr:uid="{00000000-0005-0000-0000-0000673A0000}"/>
    <cellStyle name="Normal 64 2 3 2 4" xfId="13642" xr:uid="{00000000-0005-0000-0000-0000683A0000}"/>
    <cellStyle name="Normal 64 2 3 2 5" xfId="15481" xr:uid="{00000000-0005-0000-0000-0000693A0000}"/>
    <cellStyle name="Normal 64 2 3 2 6" xfId="17232" xr:uid="{00000000-0005-0000-0000-00006A3A0000}"/>
    <cellStyle name="Normal 64 2 3 2 7" xfId="19136" xr:uid="{00000000-0005-0000-0000-00006B3A0000}"/>
    <cellStyle name="Normal 64 2 3 2_5h_Finance" xfId="7262" xr:uid="{00000000-0005-0000-0000-00006C3A0000}"/>
    <cellStyle name="Normal 64 2 3 3" xfId="2537" xr:uid="{00000000-0005-0000-0000-00006D3A0000}"/>
    <cellStyle name="Normal 64 2 3 3 2" xfId="10704" xr:uid="{00000000-0005-0000-0000-00006E3A0000}"/>
    <cellStyle name="Normal 64 2 3 3_5h_Finance" xfId="7264" xr:uid="{00000000-0005-0000-0000-00006F3A0000}"/>
    <cellStyle name="Normal 64 2 3 4" xfId="8800" xr:uid="{00000000-0005-0000-0000-0000703A0000}"/>
    <cellStyle name="Normal 64 2 3 5" xfId="12823" xr:uid="{00000000-0005-0000-0000-0000713A0000}"/>
    <cellStyle name="Normal 64 2 3 6" xfId="14661" xr:uid="{00000000-0005-0000-0000-0000723A0000}"/>
    <cellStyle name="Normal 64 2 3 7" xfId="16416" xr:uid="{00000000-0005-0000-0000-0000733A0000}"/>
    <cellStyle name="Normal 64 2 3 8" xfId="18320" xr:uid="{00000000-0005-0000-0000-0000743A0000}"/>
    <cellStyle name="Normal 64 2 3_5h_Finance" xfId="7261" xr:uid="{00000000-0005-0000-0000-0000753A0000}"/>
    <cellStyle name="Normal 64 2 4" xfId="898" xr:uid="{00000000-0005-0000-0000-0000763A0000}"/>
    <cellStyle name="Normal 64 2 4 2" xfId="1720" xr:uid="{00000000-0005-0000-0000-0000773A0000}"/>
    <cellStyle name="Normal 64 2 4 2 2" xfId="3625" xr:uid="{00000000-0005-0000-0000-0000783A0000}"/>
    <cellStyle name="Normal 64 2 4 2 2 2" xfId="11792" xr:uid="{00000000-0005-0000-0000-0000793A0000}"/>
    <cellStyle name="Normal 64 2 4 2 2_5h_Finance" xfId="7267" xr:uid="{00000000-0005-0000-0000-00007A3A0000}"/>
    <cellStyle name="Normal 64 2 4 2 3" xfId="9888" xr:uid="{00000000-0005-0000-0000-00007B3A0000}"/>
    <cellStyle name="Normal 64 2 4 2 4" xfId="13914" xr:uid="{00000000-0005-0000-0000-00007C3A0000}"/>
    <cellStyle name="Normal 64 2 4 2 5" xfId="15753" xr:uid="{00000000-0005-0000-0000-00007D3A0000}"/>
    <cellStyle name="Normal 64 2 4 2 6" xfId="17504" xr:uid="{00000000-0005-0000-0000-00007E3A0000}"/>
    <cellStyle name="Normal 64 2 4 2 7" xfId="19408" xr:uid="{00000000-0005-0000-0000-00007F3A0000}"/>
    <cellStyle name="Normal 64 2 4 2_5h_Finance" xfId="7266" xr:uid="{00000000-0005-0000-0000-0000803A0000}"/>
    <cellStyle name="Normal 64 2 4 3" xfId="2809" xr:uid="{00000000-0005-0000-0000-0000813A0000}"/>
    <cellStyle name="Normal 64 2 4 3 2" xfId="10976" xr:uid="{00000000-0005-0000-0000-0000823A0000}"/>
    <cellStyle name="Normal 64 2 4 3_5h_Finance" xfId="7268" xr:uid="{00000000-0005-0000-0000-0000833A0000}"/>
    <cellStyle name="Normal 64 2 4 4" xfId="9072" xr:uid="{00000000-0005-0000-0000-0000843A0000}"/>
    <cellStyle name="Normal 64 2 4 5" xfId="13095" xr:uid="{00000000-0005-0000-0000-0000853A0000}"/>
    <cellStyle name="Normal 64 2 4 6" xfId="14933" xr:uid="{00000000-0005-0000-0000-0000863A0000}"/>
    <cellStyle name="Normal 64 2 4 7" xfId="16688" xr:uid="{00000000-0005-0000-0000-0000873A0000}"/>
    <cellStyle name="Normal 64 2 4 8" xfId="18592" xr:uid="{00000000-0005-0000-0000-0000883A0000}"/>
    <cellStyle name="Normal 64 2 4_5h_Finance" xfId="7265" xr:uid="{00000000-0005-0000-0000-0000893A0000}"/>
    <cellStyle name="Normal 64 2 5" xfId="1170" xr:uid="{00000000-0005-0000-0000-00008A3A0000}"/>
    <cellStyle name="Normal 64 2 5 2" xfId="3081" xr:uid="{00000000-0005-0000-0000-00008B3A0000}"/>
    <cellStyle name="Normal 64 2 5 2 2" xfId="11248" xr:uid="{00000000-0005-0000-0000-00008C3A0000}"/>
    <cellStyle name="Normal 64 2 5 2_5h_Finance" xfId="7270" xr:uid="{00000000-0005-0000-0000-00008D3A0000}"/>
    <cellStyle name="Normal 64 2 5 3" xfId="9344" xr:uid="{00000000-0005-0000-0000-00008E3A0000}"/>
    <cellStyle name="Normal 64 2 5 4" xfId="13367" xr:uid="{00000000-0005-0000-0000-00008F3A0000}"/>
    <cellStyle name="Normal 64 2 5 5" xfId="15205" xr:uid="{00000000-0005-0000-0000-0000903A0000}"/>
    <cellStyle name="Normal 64 2 5 6" xfId="16960" xr:uid="{00000000-0005-0000-0000-0000913A0000}"/>
    <cellStyle name="Normal 64 2 5 7" xfId="18864" xr:uid="{00000000-0005-0000-0000-0000923A0000}"/>
    <cellStyle name="Normal 64 2 5_5h_Finance" xfId="7269" xr:uid="{00000000-0005-0000-0000-0000933A0000}"/>
    <cellStyle name="Normal 64 2 6" xfId="1993" xr:uid="{00000000-0005-0000-0000-0000943A0000}"/>
    <cellStyle name="Normal 64 2 6 2" xfId="3897" xr:uid="{00000000-0005-0000-0000-0000953A0000}"/>
    <cellStyle name="Normal 64 2 6 2 2" xfId="12064" xr:uid="{00000000-0005-0000-0000-0000963A0000}"/>
    <cellStyle name="Normal 64 2 6 2_5h_Finance" xfId="7272" xr:uid="{00000000-0005-0000-0000-0000973A0000}"/>
    <cellStyle name="Normal 64 2 6 3" xfId="10160" xr:uid="{00000000-0005-0000-0000-0000983A0000}"/>
    <cellStyle name="Normal 64 2 6 4" xfId="14186" xr:uid="{00000000-0005-0000-0000-0000993A0000}"/>
    <cellStyle name="Normal 64 2 6 5" xfId="16026" xr:uid="{00000000-0005-0000-0000-00009A3A0000}"/>
    <cellStyle name="Normal 64 2 6 6" xfId="17776" xr:uid="{00000000-0005-0000-0000-00009B3A0000}"/>
    <cellStyle name="Normal 64 2 6 7" xfId="19680" xr:uid="{00000000-0005-0000-0000-00009C3A0000}"/>
    <cellStyle name="Normal 64 2 6_5h_Finance" xfId="7271" xr:uid="{00000000-0005-0000-0000-00009D3A0000}"/>
    <cellStyle name="Normal 64 2 7" xfId="277" xr:uid="{00000000-0005-0000-0000-00009E3A0000}"/>
    <cellStyle name="Normal 64 2 7 2" xfId="8528" xr:uid="{00000000-0005-0000-0000-00009F3A0000}"/>
    <cellStyle name="Normal 64 2 7_5h_Finance" xfId="7273" xr:uid="{00000000-0005-0000-0000-0000A03A0000}"/>
    <cellStyle name="Normal 64 2 8" xfId="2265" xr:uid="{00000000-0005-0000-0000-0000A13A0000}"/>
    <cellStyle name="Normal 64 2 8 2" xfId="10432" xr:uid="{00000000-0005-0000-0000-0000A23A0000}"/>
    <cellStyle name="Normal 64 2 8_5h_Finance" xfId="7274" xr:uid="{00000000-0005-0000-0000-0000A33A0000}"/>
    <cellStyle name="Normal 64 2 9" xfId="4169" xr:uid="{00000000-0005-0000-0000-0000A43A0000}"/>
    <cellStyle name="Normal 64 2 9 2" xfId="12336" xr:uid="{00000000-0005-0000-0000-0000A53A0000}"/>
    <cellStyle name="Normal 64 2 9_5h_Finance" xfId="7275" xr:uid="{00000000-0005-0000-0000-0000A63A0000}"/>
    <cellStyle name="Normal 64 2_5h_Finance" xfId="7246" xr:uid="{00000000-0005-0000-0000-0000A73A0000}"/>
    <cellStyle name="Normal 64 3" xfId="345" xr:uid="{00000000-0005-0000-0000-0000A83A0000}"/>
    <cellStyle name="Normal 64 3 10" xfId="16212" xr:uid="{00000000-0005-0000-0000-0000A93A0000}"/>
    <cellStyle name="Normal 64 3 11" xfId="18116" xr:uid="{00000000-0005-0000-0000-0000AA3A0000}"/>
    <cellStyle name="Normal 64 3 2" xfId="694" xr:uid="{00000000-0005-0000-0000-0000AB3A0000}"/>
    <cellStyle name="Normal 64 3 2 2" xfId="1516" xr:uid="{00000000-0005-0000-0000-0000AC3A0000}"/>
    <cellStyle name="Normal 64 3 2 2 2" xfId="3421" xr:uid="{00000000-0005-0000-0000-0000AD3A0000}"/>
    <cellStyle name="Normal 64 3 2 2 2 2" xfId="11588" xr:uid="{00000000-0005-0000-0000-0000AE3A0000}"/>
    <cellStyle name="Normal 64 3 2 2 2_5h_Finance" xfId="7279" xr:uid="{00000000-0005-0000-0000-0000AF3A0000}"/>
    <cellStyle name="Normal 64 3 2 2 3" xfId="9684" xr:uid="{00000000-0005-0000-0000-0000B03A0000}"/>
    <cellStyle name="Normal 64 3 2 2 4" xfId="13710" xr:uid="{00000000-0005-0000-0000-0000B13A0000}"/>
    <cellStyle name="Normal 64 3 2 2 5" xfId="15549" xr:uid="{00000000-0005-0000-0000-0000B23A0000}"/>
    <cellStyle name="Normal 64 3 2 2 6" xfId="17300" xr:uid="{00000000-0005-0000-0000-0000B33A0000}"/>
    <cellStyle name="Normal 64 3 2 2 7" xfId="19204" xr:uid="{00000000-0005-0000-0000-0000B43A0000}"/>
    <cellStyle name="Normal 64 3 2 2_5h_Finance" xfId="7278" xr:uid="{00000000-0005-0000-0000-0000B53A0000}"/>
    <cellStyle name="Normal 64 3 2 3" xfId="2605" xr:uid="{00000000-0005-0000-0000-0000B63A0000}"/>
    <cellStyle name="Normal 64 3 2 3 2" xfId="10772" xr:uid="{00000000-0005-0000-0000-0000B73A0000}"/>
    <cellStyle name="Normal 64 3 2 3_5h_Finance" xfId="7280" xr:uid="{00000000-0005-0000-0000-0000B83A0000}"/>
    <cellStyle name="Normal 64 3 2 4" xfId="8868" xr:uid="{00000000-0005-0000-0000-0000B93A0000}"/>
    <cellStyle name="Normal 64 3 2 5" xfId="12891" xr:uid="{00000000-0005-0000-0000-0000BA3A0000}"/>
    <cellStyle name="Normal 64 3 2 6" xfId="14729" xr:uid="{00000000-0005-0000-0000-0000BB3A0000}"/>
    <cellStyle name="Normal 64 3 2 7" xfId="16484" xr:uid="{00000000-0005-0000-0000-0000BC3A0000}"/>
    <cellStyle name="Normal 64 3 2 8" xfId="18388" xr:uid="{00000000-0005-0000-0000-0000BD3A0000}"/>
    <cellStyle name="Normal 64 3 2_5h_Finance" xfId="7277" xr:uid="{00000000-0005-0000-0000-0000BE3A0000}"/>
    <cellStyle name="Normal 64 3 3" xfId="966" xr:uid="{00000000-0005-0000-0000-0000BF3A0000}"/>
    <cellStyle name="Normal 64 3 3 2" xfId="1788" xr:uid="{00000000-0005-0000-0000-0000C03A0000}"/>
    <cellStyle name="Normal 64 3 3 2 2" xfId="3693" xr:uid="{00000000-0005-0000-0000-0000C13A0000}"/>
    <cellStyle name="Normal 64 3 3 2 2 2" xfId="11860" xr:uid="{00000000-0005-0000-0000-0000C23A0000}"/>
    <cellStyle name="Normal 64 3 3 2 2_5h_Finance" xfId="7283" xr:uid="{00000000-0005-0000-0000-0000C33A0000}"/>
    <cellStyle name="Normal 64 3 3 2 3" xfId="9956" xr:uid="{00000000-0005-0000-0000-0000C43A0000}"/>
    <cellStyle name="Normal 64 3 3 2 4" xfId="13982" xr:uid="{00000000-0005-0000-0000-0000C53A0000}"/>
    <cellStyle name="Normal 64 3 3 2 5" xfId="15821" xr:uid="{00000000-0005-0000-0000-0000C63A0000}"/>
    <cellStyle name="Normal 64 3 3 2 6" xfId="17572" xr:uid="{00000000-0005-0000-0000-0000C73A0000}"/>
    <cellStyle name="Normal 64 3 3 2 7" xfId="19476" xr:uid="{00000000-0005-0000-0000-0000C83A0000}"/>
    <cellStyle name="Normal 64 3 3 2_5h_Finance" xfId="7282" xr:uid="{00000000-0005-0000-0000-0000C93A0000}"/>
    <cellStyle name="Normal 64 3 3 3" xfId="2877" xr:uid="{00000000-0005-0000-0000-0000CA3A0000}"/>
    <cellStyle name="Normal 64 3 3 3 2" xfId="11044" xr:uid="{00000000-0005-0000-0000-0000CB3A0000}"/>
    <cellStyle name="Normal 64 3 3 3_5h_Finance" xfId="7284" xr:uid="{00000000-0005-0000-0000-0000CC3A0000}"/>
    <cellStyle name="Normal 64 3 3 4" xfId="9140" xr:uid="{00000000-0005-0000-0000-0000CD3A0000}"/>
    <cellStyle name="Normal 64 3 3 5" xfId="13163" xr:uid="{00000000-0005-0000-0000-0000CE3A0000}"/>
    <cellStyle name="Normal 64 3 3 6" xfId="15001" xr:uid="{00000000-0005-0000-0000-0000CF3A0000}"/>
    <cellStyle name="Normal 64 3 3 7" xfId="16756" xr:uid="{00000000-0005-0000-0000-0000D03A0000}"/>
    <cellStyle name="Normal 64 3 3 8" xfId="18660" xr:uid="{00000000-0005-0000-0000-0000D13A0000}"/>
    <cellStyle name="Normal 64 3 3_5h_Finance" xfId="7281" xr:uid="{00000000-0005-0000-0000-0000D23A0000}"/>
    <cellStyle name="Normal 64 3 4" xfId="1238" xr:uid="{00000000-0005-0000-0000-0000D33A0000}"/>
    <cellStyle name="Normal 64 3 4 2" xfId="3149" xr:uid="{00000000-0005-0000-0000-0000D43A0000}"/>
    <cellStyle name="Normal 64 3 4 2 2" xfId="11316" xr:uid="{00000000-0005-0000-0000-0000D53A0000}"/>
    <cellStyle name="Normal 64 3 4 2_5h_Finance" xfId="7286" xr:uid="{00000000-0005-0000-0000-0000D63A0000}"/>
    <cellStyle name="Normal 64 3 4 3" xfId="9412" xr:uid="{00000000-0005-0000-0000-0000D73A0000}"/>
    <cellStyle name="Normal 64 3 4 4" xfId="13435" xr:uid="{00000000-0005-0000-0000-0000D83A0000}"/>
    <cellStyle name="Normal 64 3 4 5" xfId="15273" xr:uid="{00000000-0005-0000-0000-0000D93A0000}"/>
    <cellStyle name="Normal 64 3 4 6" xfId="17028" xr:uid="{00000000-0005-0000-0000-0000DA3A0000}"/>
    <cellStyle name="Normal 64 3 4 7" xfId="18932" xr:uid="{00000000-0005-0000-0000-0000DB3A0000}"/>
    <cellStyle name="Normal 64 3 4_5h_Finance" xfId="7285" xr:uid="{00000000-0005-0000-0000-0000DC3A0000}"/>
    <cellStyle name="Normal 64 3 5" xfId="2061" xr:uid="{00000000-0005-0000-0000-0000DD3A0000}"/>
    <cellStyle name="Normal 64 3 5 2" xfId="3965" xr:uid="{00000000-0005-0000-0000-0000DE3A0000}"/>
    <cellStyle name="Normal 64 3 5 2 2" xfId="12132" xr:uid="{00000000-0005-0000-0000-0000DF3A0000}"/>
    <cellStyle name="Normal 64 3 5 2_5h_Finance" xfId="7288" xr:uid="{00000000-0005-0000-0000-0000E03A0000}"/>
    <cellStyle name="Normal 64 3 5 3" xfId="10228" xr:uid="{00000000-0005-0000-0000-0000E13A0000}"/>
    <cellStyle name="Normal 64 3 5 4" xfId="14254" xr:uid="{00000000-0005-0000-0000-0000E23A0000}"/>
    <cellStyle name="Normal 64 3 5 5" xfId="16094" xr:uid="{00000000-0005-0000-0000-0000E33A0000}"/>
    <cellStyle name="Normal 64 3 5 6" xfId="17844" xr:uid="{00000000-0005-0000-0000-0000E43A0000}"/>
    <cellStyle name="Normal 64 3 5 7" xfId="19748" xr:uid="{00000000-0005-0000-0000-0000E53A0000}"/>
    <cellStyle name="Normal 64 3 5_5h_Finance" xfId="7287" xr:uid="{00000000-0005-0000-0000-0000E63A0000}"/>
    <cellStyle name="Normal 64 3 6" xfId="2333" xr:uid="{00000000-0005-0000-0000-0000E73A0000}"/>
    <cellStyle name="Normal 64 3 6 2" xfId="10500" xr:uid="{00000000-0005-0000-0000-0000E83A0000}"/>
    <cellStyle name="Normal 64 3 6_5h_Finance" xfId="7289" xr:uid="{00000000-0005-0000-0000-0000E93A0000}"/>
    <cellStyle name="Normal 64 3 7" xfId="8596" xr:uid="{00000000-0005-0000-0000-0000EA3A0000}"/>
    <cellStyle name="Normal 64 3 8" xfId="12553" xr:uid="{00000000-0005-0000-0000-0000EB3A0000}"/>
    <cellStyle name="Normal 64 3 9" xfId="14439" xr:uid="{00000000-0005-0000-0000-0000EC3A0000}"/>
    <cellStyle name="Normal 64 3_5h_Finance" xfId="7276" xr:uid="{00000000-0005-0000-0000-0000ED3A0000}"/>
    <cellStyle name="Normal 64 4" xfId="558" xr:uid="{00000000-0005-0000-0000-0000EE3A0000}"/>
    <cellStyle name="Normal 64 4 2" xfId="1380" xr:uid="{00000000-0005-0000-0000-0000EF3A0000}"/>
    <cellStyle name="Normal 64 4 2 2" xfId="3285" xr:uid="{00000000-0005-0000-0000-0000F03A0000}"/>
    <cellStyle name="Normal 64 4 2 2 2" xfId="11452" xr:uid="{00000000-0005-0000-0000-0000F13A0000}"/>
    <cellStyle name="Normal 64 4 2 2_5h_Finance" xfId="7292" xr:uid="{00000000-0005-0000-0000-0000F23A0000}"/>
    <cellStyle name="Normal 64 4 2 3" xfId="9548" xr:uid="{00000000-0005-0000-0000-0000F33A0000}"/>
    <cellStyle name="Normal 64 4 2 4" xfId="13574" xr:uid="{00000000-0005-0000-0000-0000F43A0000}"/>
    <cellStyle name="Normal 64 4 2 5" xfId="15413" xr:uid="{00000000-0005-0000-0000-0000F53A0000}"/>
    <cellStyle name="Normal 64 4 2 6" xfId="17164" xr:uid="{00000000-0005-0000-0000-0000F63A0000}"/>
    <cellStyle name="Normal 64 4 2 7" xfId="19068" xr:uid="{00000000-0005-0000-0000-0000F73A0000}"/>
    <cellStyle name="Normal 64 4 2_5h_Finance" xfId="7291" xr:uid="{00000000-0005-0000-0000-0000F83A0000}"/>
    <cellStyle name="Normal 64 4 3" xfId="2469" xr:uid="{00000000-0005-0000-0000-0000F93A0000}"/>
    <cellStyle name="Normal 64 4 3 2" xfId="10636" xr:uid="{00000000-0005-0000-0000-0000FA3A0000}"/>
    <cellStyle name="Normal 64 4 3_5h_Finance" xfId="7293" xr:uid="{00000000-0005-0000-0000-0000FB3A0000}"/>
    <cellStyle name="Normal 64 4 4" xfId="8732" xr:uid="{00000000-0005-0000-0000-0000FC3A0000}"/>
    <cellStyle name="Normal 64 4 5" xfId="12755" xr:uid="{00000000-0005-0000-0000-0000FD3A0000}"/>
    <cellStyle name="Normal 64 4 6" xfId="14593" xr:uid="{00000000-0005-0000-0000-0000FE3A0000}"/>
    <cellStyle name="Normal 64 4 7" xfId="16348" xr:uid="{00000000-0005-0000-0000-0000FF3A0000}"/>
    <cellStyle name="Normal 64 4 8" xfId="18252" xr:uid="{00000000-0005-0000-0000-0000003B0000}"/>
    <cellStyle name="Normal 64 4_5h_Finance" xfId="7290" xr:uid="{00000000-0005-0000-0000-0000013B0000}"/>
    <cellStyle name="Normal 64 5" xfId="830" xr:uid="{00000000-0005-0000-0000-0000023B0000}"/>
    <cellStyle name="Normal 64 5 2" xfId="1652" xr:uid="{00000000-0005-0000-0000-0000033B0000}"/>
    <cellStyle name="Normal 64 5 2 2" xfId="3557" xr:uid="{00000000-0005-0000-0000-0000043B0000}"/>
    <cellStyle name="Normal 64 5 2 2 2" xfId="11724" xr:uid="{00000000-0005-0000-0000-0000053B0000}"/>
    <cellStyle name="Normal 64 5 2 2_5h_Finance" xfId="7296" xr:uid="{00000000-0005-0000-0000-0000063B0000}"/>
    <cellStyle name="Normal 64 5 2 3" xfId="9820" xr:uid="{00000000-0005-0000-0000-0000073B0000}"/>
    <cellStyle name="Normal 64 5 2 4" xfId="13846" xr:uid="{00000000-0005-0000-0000-0000083B0000}"/>
    <cellStyle name="Normal 64 5 2 5" xfId="15685" xr:uid="{00000000-0005-0000-0000-0000093B0000}"/>
    <cellStyle name="Normal 64 5 2 6" xfId="17436" xr:uid="{00000000-0005-0000-0000-00000A3B0000}"/>
    <cellStyle name="Normal 64 5 2 7" xfId="19340" xr:uid="{00000000-0005-0000-0000-00000B3B0000}"/>
    <cellStyle name="Normal 64 5 2_5h_Finance" xfId="7295" xr:uid="{00000000-0005-0000-0000-00000C3B0000}"/>
    <cellStyle name="Normal 64 5 3" xfId="2741" xr:uid="{00000000-0005-0000-0000-00000D3B0000}"/>
    <cellStyle name="Normal 64 5 3 2" xfId="10908" xr:uid="{00000000-0005-0000-0000-00000E3B0000}"/>
    <cellStyle name="Normal 64 5 3_5h_Finance" xfId="7297" xr:uid="{00000000-0005-0000-0000-00000F3B0000}"/>
    <cellStyle name="Normal 64 5 4" xfId="9004" xr:uid="{00000000-0005-0000-0000-0000103B0000}"/>
    <cellStyle name="Normal 64 5 5" xfId="13027" xr:uid="{00000000-0005-0000-0000-0000113B0000}"/>
    <cellStyle name="Normal 64 5 6" xfId="14865" xr:uid="{00000000-0005-0000-0000-0000123B0000}"/>
    <cellStyle name="Normal 64 5 7" xfId="16620" xr:uid="{00000000-0005-0000-0000-0000133B0000}"/>
    <cellStyle name="Normal 64 5 8" xfId="18524" xr:uid="{00000000-0005-0000-0000-0000143B0000}"/>
    <cellStyle name="Normal 64 5_5h_Finance" xfId="7294" xr:uid="{00000000-0005-0000-0000-0000153B0000}"/>
    <cellStyle name="Normal 64 6" xfId="1102" xr:uid="{00000000-0005-0000-0000-0000163B0000}"/>
    <cellStyle name="Normal 64 6 2" xfId="3013" xr:uid="{00000000-0005-0000-0000-0000173B0000}"/>
    <cellStyle name="Normal 64 6 2 2" xfId="11180" xr:uid="{00000000-0005-0000-0000-0000183B0000}"/>
    <cellStyle name="Normal 64 6 2_5h_Finance" xfId="7299" xr:uid="{00000000-0005-0000-0000-0000193B0000}"/>
    <cellStyle name="Normal 64 6 3" xfId="9276" xr:uid="{00000000-0005-0000-0000-00001A3B0000}"/>
    <cellStyle name="Normal 64 6 4" xfId="13299" xr:uid="{00000000-0005-0000-0000-00001B3B0000}"/>
    <cellStyle name="Normal 64 6 5" xfId="15137" xr:uid="{00000000-0005-0000-0000-00001C3B0000}"/>
    <cellStyle name="Normal 64 6 6" xfId="16892" xr:uid="{00000000-0005-0000-0000-00001D3B0000}"/>
    <cellStyle name="Normal 64 6 7" xfId="18796" xr:uid="{00000000-0005-0000-0000-00001E3B0000}"/>
    <cellStyle name="Normal 64 6_5h_Finance" xfId="7298" xr:uid="{00000000-0005-0000-0000-00001F3B0000}"/>
    <cellStyle name="Normal 64 7" xfId="1925" xr:uid="{00000000-0005-0000-0000-0000203B0000}"/>
    <cellStyle name="Normal 64 7 2" xfId="3829" xr:uid="{00000000-0005-0000-0000-0000213B0000}"/>
    <cellStyle name="Normal 64 7 2 2" xfId="11996" xr:uid="{00000000-0005-0000-0000-0000223B0000}"/>
    <cellStyle name="Normal 64 7 2_5h_Finance" xfId="7301" xr:uid="{00000000-0005-0000-0000-0000233B0000}"/>
    <cellStyle name="Normal 64 7 3" xfId="10092" xr:uid="{00000000-0005-0000-0000-0000243B0000}"/>
    <cellStyle name="Normal 64 7 4" xfId="14118" xr:uid="{00000000-0005-0000-0000-0000253B0000}"/>
    <cellStyle name="Normal 64 7 5" xfId="15958" xr:uid="{00000000-0005-0000-0000-0000263B0000}"/>
    <cellStyle name="Normal 64 7 6" xfId="17708" xr:uid="{00000000-0005-0000-0000-0000273B0000}"/>
    <cellStyle name="Normal 64 7 7" xfId="19612" xr:uid="{00000000-0005-0000-0000-0000283B0000}"/>
    <cellStyle name="Normal 64 7_5h_Finance" xfId="7300" xr:uid="{00000000-0005-0000-0000-0000293B0000}"/>
    <cellStyle name="Normal 64 8" xfId="209" xr:uid="{00000000-0005-0000-0000-00002A3B0000}"/>
    <cellStyle name="Normal 64 8 2" xfId="8460" xr:uid="{00000000-0005-0000-0000-00002B3B0000}"/>
    <cellStyle name="Normal 64 8_5h_Finance" xfId="7302" xr:uid="{00000000-0005-0000-0000-00002C3B0000}"/>
    <cellStyle name="Normal 64 9" xfId="2197" xr:uid="{00000000-0005-0000-0000-00002D3B0000}"/>
    <cellStyle name="Normal 64 9 2" xfId="10364" xr:uid="{00000000-0005-0000-0000-00002E3B0000}"/>
    <cellStyle name="Normal 64 9_5h_Finance" xfId="7303" xr:uid="{00000000-0005-0000-0000-00002F3B0000}"/>
    <cellStyle name="Normal 64_5h_Finance" xfId="7244" xr:uid="{00000000-0005-0000-0000-0000303B0000}"/>
    <cellStyle name="Normal 65" xfId="71" xr:uid="{00000000-0005-0000-0000-0000313B0000}"/>
    <cellStyle name="Normal 65 10" xfId="4102" xr:uid="{00000000-0005-0000-0000-0000323B0000}"/>
    <cellStyle name="Normal 65 10 2" xfId="12269" xr:uid="{00000000-0005-0000-0000-0000333B0000}"/>
    <cellStyle name="Normal 65 10_5h_Finance" xfId="7305" xr:uid="{00000000-0005-0000-0000-0000343B0000}"/>
    <cellStyle name="Normal 65 11" xfId="8325" xr:uid="{00000000-0005-0000-0000-0000353B0000}"/>
    <cellStyle name="Normal 65 12" xfId="12417" xr:uid="{00000000-0005-0000-0000-0000363B0000}"/>
    <cellStyle name="Normal 65 13" xfId="12665" xr:uid="{00000000-0005-0000-0000-0000373B0000}"/>
    <cellStyle name="Normal 65 14" xfId="14350" xr:uid="{00000000-0005-0000-0000-0000383B0000}"/>
    <cellStyle name="Normal 65 15" xfId="17981" xr:uid="{00000000-0005-0000-0000-0000393B0000}"/>
    <cellStyle name="Normal 65 2" xfId="140" xr:uid="{00000000-0005-0000-0000-00003A3B0000}"/>
    <cellStyle name="Normal 65 2 10" xfId="8393" xr:uid="{00000000-0005-0000-0000-00003B3B0000}"/>
    <cellStyle name="Normal 65 2 11" xfId="12485" xr:uid="{00000000-0005-0000-0000-00003C3B0000}"/>
    <cellStyle name="Normal 65 2 12" xfId="18049" xr:uid="{00000000-0005-0000-0000-00003D3B0000}"/>
    <cellStyle name="Normal 65 2 2" xfId="414" xr:uid="{00000000-0005-0000-0000-00003E3B0000}"/>
    <cellStyle name="Normal 65 2 2 10" xfId="16281" xr:uid="{00000000-0005-0000-0000-00003F3B0000}"/>
    <cellStyle name="Normal 65 2 2 11" xfId="18185" xr:uid="{00000000-0005-0000-0000-0000403B0000}"/>
    <cellStyle name="Normal 65 2 2 2" xfId="763" xr:uid="{00000000-0005-0000-0000-0000413B0000}"/>
    <cellStyle name="Normal 65 2 2 2 2" xfId="1585" xr:uid="{00000000-0005-0000-0000-0000423B0000}"/>
    <cellStyle name="Normal 65 2 2 2 2 2" xfId="3490" xr:uid="{00000000-0005-0000-0000-0000433B0000}"/>
    <cellStyle name="Normal 65 2 2 2 2 2 2" xfId="11657" xr:uid="{00000000-0005-0000-0000-0000443B0000}"/>
    <cellStyle name="Normal 65 2 2 2 2 2_5h_Finance" xfId="7310" xr:uid="{00000000-0005-0000-0000-0000453B0000}"/>
    <cellStyle name="Normal 65 2 2 2 2 3" xfId="9753" xr:uid="{00000000-0005-0000-0000-0000463B0000}"/>
    <cellStyle name="Normal 65 2 2 2 2 4" xfId="13779" xr:uid="{00000000-0005-0000-0000-0000473B0000}"/>
    <cellStyle name="Normal 65 2 2 2 2 5" xfId="15618" xr:uid="{00000000-0005-0000-0000-0000483B0000}"/>
    <cellStyle name="Normal 65 2 2 2 2 6" xfId="17369" xr:uid="{00000000-0005-0000-0000-0000493B0000}"/>
    <cellStyle name="Normal 65 2 2 2 2 7" xfId="19273" xr:uid="{00000000-0005-0000-0000-00004A3B0000}"/>
    <cellStyle name="Normal 65 2 2 2 2_5h_Finance" xfId="7309" xr:uid="{00000000-0005-0000-0000-00004B3B0000}"/>
    <cellStyle name="Normal 65 2 2 2 3" xfId="2674" xr:uid="{00000000-0005-0000-0000-00004C3B0000}"/>
    <cellStyle name="Normal 65 2 2 2 3 2" xfId="10841" xr:uid="{00000000-0005-0000-0000-00004D3B0000}"/>
    <cellStyle name="Normal 65 2 2 2 3_5h_Finance" xfId="7311" xr:uid="{00000000-0005-0000-0000-00004E3B0000}"/>
    <cellStyle name="Normal 65 2 2 2 4" xfId="8937" xr:uid="{00000000-0005-0000-0000-00004F3B0000}"/>
    <cellStyle name="Normal 65 2 2 2 5" xfId="12960" xr:uid="{00000000-0005-0000-0000-0000503B0000}"/>
    <cellStyle name="Normal 65 2 2 2 6" xfId="14798" xr:uid="{00000000-0005-0000-0000-0000513B0000}"/>
    <cellStyle name="Normal 65 2 2 2 7" xfId="16553" xr:uid="{00000000-0005-0000-0000-0000523B0000}"/>
    <cellStyle name="Normal 65 2 2 2 8" xfId="18457" xr:uid="{00000000-0005-0000-0000-0000533B0000}"/>
    <cellStyle name="Normal 65 2 2 2_5h_Finance" xfId="7308" xr:uid="{00000000-0005-0000-0000-0000543B0000}"/>
    <cellStyle name="Normal 65 2 2 3" xfId="1035" xr:uid="{00000000-0005-0000-0000-0000553B0000}"/>
    <cellStyle name="Normal 65 2 2 3 2" xfId="1857" xr:uid="{00000000-0005-0000-0000-0000563B0000}"/>
    <cellStyle name="Normal 65 2 2 3 2 2" xfId="3762" xr:uid="{00000000-0005-0000-0000-0000573B0000}"/>
    <cellStyle name="Normal 65 2 2 3 2 2 2" xfId="11929" xr:uid="{00000000-0005-0000-0000-0000583B0000}"/>
    <cellStyle name="Normal 65 2 2 3 2 2_5h_Finance" xfId="7314" xr:uid="{00000000-0005-0000-0000-0000593B0000}"/>
    <cellStyle name="Normal 65 2 2 3 2 3" xfId="10025" xr:uid="{00000000-0005-0000-0000-00005A3B0000}"/>
    <cellStyle name="Normal 65 2 2 3 2 4" xfId="14051" xr:uid="{00000000-0005-0000-0000-00005B3B0000}"/>
    <cellStyle name="Normal 65 2 2 3 2 5" xfId="15890" xr:uid="{00000000-0005-0000-0000-00005C3B0000}"/>
    <cellStyle name="Normal 65 2 2 3 2 6" xfId="17641" xr:uid="{00000000-0005-0000-0000-00005D3B0000}"/>
    <cellStyle name="Normal 65 2 2 3 2 7" xfId="19545" xr:uid="{00000000-0005-0000-0000-00005E3B0000}"/>
    <cellStyle name="Normal 65 2 2 3 2_5h_Finance" xfId="7313" xr:uid="{00000000-0005-0000-0000-00005F3B0000}"/>
    <cellStyle name="Normal 65 2 2 3 3" xfId="2946" xr:uid="{00000000-0005-0000-0000-0000603B0000}"/>
    <cellStyle name="Normal 65 2 2 3 3 2" xfId="11113" xr:uid="{00000000-0005-0000-0000-0000613B0000}"/>
    <cellStyle name="Normal 65 2 2 3 3_5h_Finance" xfId="7315" xr:uid="{00000000-0005-0000-0000-0000623B0000}"/>
    <cellStyle name="Normal 65 2 2 3 4" xfId="9209" xr:uid="{00000000-0005-0000-0000-0000633B0000}"/>
    <cellStyle name="Normal 65 2 2 3 5" xfId="13232" xr:uid="{00000000-0005-0000-0000-0000643B0000}"/>
    <cellStyle name="Normal 65 2 2 3 6" xfId="15070" xr:uid="{00000000-0005-0000-0000-0000653B0000}"/>
    <cellStyle name="Normal 65 2 2 3 7" xfId="16825" xr:uid="{00000000-0005-0000-0000-0000663B0000}"/>
    <cellStyle name="Normal 65 2 2 3 8" xfId="18729" xr:uid="{00000000-0005-0000-0000-0000673B0000}"/>
    <cellStyle name="Normal 65 2 2 3_5h_Finance" xfId="7312" xr:uid="{00000000-0005-0000-0000-0000683B0000}"/>
    <cellStyle name="Normal 65 2 2 4" xfId="1307" xr:uid="{00000000-0005-0000-0000-0000693B0000}"/>
    <cellStyle name="Normal 65 2 2 4 2" xfId="3218" xr:uid="{00000000-0005-0000-0000-00006A3B0000}"/>
    <cellStyle name="Normal 65 2 2 4 2 2" xfId="11385" xr:uid="{00000000-0005-0000-0000-00006B3B0000}"/>
    <cellStyle name="Normal 65 2 2 4 2_5h_Finance" xfId="7317" xr:uid="{00000000-0005-0000-0000-00006C3B0000}"/>
    <cellStyle name="Normal 65 2 2 4 3" xfId="9481" xr:uid="{00000000-0005-0000-0000-00006D3B0000}"/>
    <cellStyle name="Normal 65 2 2 4 4" xfId="13504" xr:uid="{00000000-0005-0000-0000-00006E3B0000}"/>
    <cellStyle name="Normal 65 2 2 4 5" xfId="15342" xr:uid="{00000000-0005-0000-0000-00006F3B0000}"/>
    <cellStyle name="Normal 65 2 2 4 6" xfId="17097" xr:uid="{00000000-0005-0000-0000-0000703B0000}"/>
    <cellStyle name="Normal 65 2 2 4 7" xfId="19001" xr:uid="{00000000-0005-0000-0000-0000713B0000}"/>
    <cellStyle name="Normal 65 2 2 4_5h_Finance" xfId="7316" xr:uid="{00000000-0005-0000-0000-0000723B0000}"/>
    <cellStyle name="Normal 65 2 2 5" xfId="2130" xr:uid="{00000000-0005-0000-0000-0000733B0000}"/>
    <cellStyle name="Normal 65 2 2 5 2" xfId="4034" xr:uid="{00000000-0005-0000-0000-0000743B0000}"/>
    <cellStyle name="Normal 65 2 2 5 2 2" xfId="12201" xr:uid="{00000000-0005-0000-0000-0000753B0000}"/>
    <cellStyle name="Normal 65 2 2 5 2_5h_Finance" xfId="7319" xr:uid="{00000000-0005-0000-0000-0000763B0000}"/>
    <cellStyle name="Normal 65 2 2 5 3" xfId="10297" xr:uid="{00000000-0005-0000-0000-0000773B0000}"/>
    <cellStyle name="Normal 65 2 2 5 4" xfId="14323" xr:uid="{00000000-0005-0000-0000-0000783B0000}"/>
    <cellStyle name="Normal 65 2 2 5 5" xfId="16163" xr:uid="{00000000-0005-0000-0000-0000793B0000}"/>
    <cellStyle name="Normal 65 2 2 5 6" xfId="17913" xr:uid="{00000000-0005-0000-0000-00007A3B0000}"/>
    <cellStyle name="Normal 65 2 2 5 7" xfId="19817" xr:uid="{00000000-0005-0000-0000-00007B3B0000}"/>
    <cellStyle name="Normal 65 2 2 5_5h_Finance" xfId="7318" xr:uid="{00000000-0005-0000-0000-00007C3B0000}"/>
    <cellStyle name="Normal 65 2 2 6" xfId="2402" xr:uid="{00000000-0005-0000-0000-00007D3B0000}"/>
    <cellStyle name="Normal 65 2 2 6 2" xfId="10569" xr:uid="{00000000-0005-0000-0000-00007E3B0000}"/>
    <cellStyle name="Normal 65 2 2 6_5h_Finance" xfId="7320" xr:uid="{00000000-0005-0000-0000-00007F3B0000}"/>
    <cellStyle name="Normal 65 2 2 7" xfId="8665" xr:uid="{00000000-0005-0000-0000-0000803B0000}"/>
    <cellStyle name="Normal 65 2 2 8" xfId="12622" xr:uid="{00000000-0005-0000-0000-0000813B0000}"/>
    <cellStyle name="Normal 65 2 2 9" xfId="14508" xr:uid="{00000000-0005-0000-0000-0000823B0000}"/>
    <cellStyle name="Normal 65 2 2_5h_Finance" xfId="7307" xr:uid="{00000000-0005-0000-0000-0000833B0000}"/>
    <cellStyle name="Normal 65 2 3" xfId="627" xr:uid="{00000000-0005-0000-0000-0000843B0000}"/>
    <cellStyle name="Normal 65 2 3 2" xfId="1449" xr:uid="{00000000-0005-0000-0000-0000853B0000}"/>
    <cellStyle name="Normal 65 2 3 2 2" xfId="3354" xr:uid="{00000000-0005-0000-0000-0000863B0000}"/>
    <cellStyle name="Normal 65 2 3 2 2 2" xfId="11521" xr:uid="{00000000-0005-0000-0000-0000873B0000}"/>
    <cellStyle name="Normal 65 2 3 2 2_5h_Finance" xfId="7323" xr:uid="{00000000-0005-0000-0000-0000883B0000}"/>
    <cellStyle name="Normal 65 2 3 2 3" xfId="9617" xr:uid="{00000000-0005-0000-0000-0000893B0000}"/>
    <cellStyle name="Normal 65 2 3 2 4" xfId="13643" xr:uid="{00000000-0005-0000-0000-00008A3B0000}"/>
    <cellStyle name="Normal 65 2 3 2 5" xfId="15482" xr:uid="{00000000-0005-0000-0000-00008B3B0000}"/>
    <cellStyle name="Normal 65 2 3 2 6" xfId="17233" xr:uid="{00000000-0005-0000-0000-00008C3B0000}"/>
    <cellStyle name="Normal 65 2 3 2 7" xfId="19137" xr:uid="{00000000-0005-0000-0000-00008D3B0000}"/>
    <cellStyle name="Normal 65 2 3 2_5h_Finance" xfId="7322" xr:uid="{00000000-0005-0000-0000-00008E3B0000}"/>
    <cellStyle name="Normal 65 2 3 3" xfId="2538" xr:uid="{00000000-0005-0000-0000-00008F3B0000}"/>
    <cellStyle name="Normal 65 2 3 3 2" xfId="10705" xr:uid="{00000000-0005-0000-0000-0000903B0000}"/>
    <cellStyle name="Normal 65 2 3 3_5h_Finance" xfId="7324" xr:uid="{00000000-0005-0000-0000-0000913B0000}"/>
    <cellStyle name="Normal 65 2 3 4" xfId="8801" xr:uid="{00000000-0005-0000-0000-0000923B0000}"/>
    <cellStyle name="Normal 65 2 3 5" xfId="12824" xr:uid="{00000000-0005-0000-0000-0000933B0000}"/>
    <cellStyle name="Normal 65 2 3 6" xfId="14662" xr:uid="{00000000-0005-0000-0000-0000943B0000}"/>
    <cellStyle name="Normal 65 2 3 7" xfId="16417" xr:uid="{00000000-0005-0000-0000-0000953B0000}"/>
    <cellStyle name="Normal 65 2 3 8" xfId="18321" xr:uid="{00000000-0005-0000-0000-0000963B0000}"/>
    <cellStyle name="Normal 65 2 3_5h_Finance" xfId="7321" xr:uid="{00000000-0005-0000-0000-0000973B0000}"/>
    <cellStyle name="Normal 65 2 4" xfId="899" xr:uid="{00000000-0005-0000-0000-0000983B0000}"/>
    <cellStyle name="Normal 65 2 4 2" xfId="1721" xr:uid="{00000000-0005-0000-0000-0000993B0000}"/>
    <cellStyle name="Normal 65 2 4 2 2" xfId="3626" xr:uid="{00000000-0005-0000-0000-00009A3B0000}"/>
    <cellStyle name="Normal 65 2 4 2 2 2" xfId="11793" xr:uid="{00000000-0005-0000-0000-00009B3B0000}"/>
    <cellStyle name="Normal 65 2 4 2 2_5h_Finance" xfId="7327" xr:uid="{00000000-0005-0000-0000-00009C3B0000}"/>
    <cellStyle name="Normal 65 2 4 2 3" xfId="9889" xr:uid="{00000000-0005-0000-0000-00009D3B0000}"/>
    <cellStyle name="Normal 65 2 4 2 4" xfId="13915" xr:uid="{00000000-0005-0000-0000-00009E3B0000}"/>
    <cellStyle name="Normal 65 2 4 2 5" xfId="15754" xr:uid="{00000000-0005-0000-0000-00009F3B0000}"/>
    <cellStyle name="Normal 65 2 4 2 6" xfId="17505" xr:uid="{00000000-0005-0000-0000-0000A03B0000}"/>
    <cellStyle name="Normal 65 2 4 2 7" xfId="19409" xr:uid="{00000000-0005-0000-0000-0000A13B0000}"/>
    <cellStyle name="Normal 65 2 4 2_5h_Finance" xfId="7326" xr:uid="{00000000-0005-0000-0000-0000A23B0000}"/>
    <cellStyle name="Normal 65 2 4 3" xfId="2810" xr:uid="{00000000-0005-0000-0000-0000A33B0000}"/>
    <cellStyle name="Normal 65 2 4 3 2" xfId="10977" xr:uid="{00000000-0005-0000-0000-0000A43B0000}"/>
    <cellStyle name="Normal 65 2 4 3_5h_Finance" xfId="7328" xr:uid="{00000000-0005-0000-0000-0000A53B0000}"/>
    <cellStyle name="Normal 65 2 4 4" xfId="9073" xr:uid="{00000000-0005-0000-0000-0000A63B0000}"/>
    <cellStyle name="Normal 65 2 4 5" xfId="13096" xr:uid="{00000000-0005-0000-0000-0000A73B0000}"/>
    <cellStyle name="Normal 65 2 4 6" xfId="14934" xr:uid="{00000000-0005-0000-0000-0000A83B0000}"/>
    <cellStyle name="Normal 65 2 4 7" xfId="16689" xr:uid="{00000000-0005-0000-0000-0000A93B0000}"/>
    <cellStyle name="Normal 65 2 4 8" xfId="18593" xr:uid="{00000000-0005-0000-0000-0000AA3B0000}"/>
    <cellStyle name="Normal 65 2 4_5h_Finance" xfId="7325" xr:uid="{00000000-0005-0000-0000-0000AB3B0000}"/>
    <cellStyle name="Normal 65 2 5" xfId="1171" xr:uid="{00000000-0005-0000-0000-0000AC3B0000}"/>
    <cellStyle name="Normal 65 2 5 2" xfId="3082" xr:uid="{00000000-0005-0000-0000-0000AD3B0000}"/>
    <cellStyle name="Normal 65 2 5 2 2" xfId="11249" xr:uid="{00000000-0005-0000-0000-0000AE3B0000}"/>
    <cellStyle name="Normal 65 2 5 2_5h_Finance" xfId="7330" xr:uid="{00000000-0005-0000-0000-0000AF3B0000}"/>
    <cellStyle name="Normal 65 2 5 3" xfId="9345" xr:uid="{00000000-0005-0000-0000-0000B03B0000}"/>
    <cellStyle name="Normal 65 2 5 4" xfId="13368" xr:uid="{00000000-0005-0000-0000-0000B13B0000}"/>
    <cellStyle name="Normal 65 2 5 5" xfId="15206" xr:uid="{00000000-0005-0000-0000-0000B23B0000}"/>
    <cellStyle name="Normal 65 2 5 6" xfId="16961" xr:uid="{00000000-0005-0000-0000-0000B33B0000}"/>
    <cellStyle name="Normal 65 2 5 7" xfId="18865" xr:uid="{00000000-0005-0000-0000-0000B43B0000}"/>
    <cellStyle name="Normal 65 2 5_5h_Finance" xfId="7329" xr:uid="{00000000-0005-0000-0000-0000B53B0000}"/>
    <cellStyle name="Normal 65 2 6" xfId="1994" xr:uid="{00000000-0005-0000-0000-0000B63B0000}"/>
    <cellStyle name="Normal 65 2 6 2" xfId="3898" xr:uid="{00000000-0005-0000-0000-0000B73B0000}"/>
    <cellStyle name="Normal 65 2 6 2 2" xfId="12065" xr:uid="{00000000-0005-0000-0000-0000B83B0000}"/>
    <cellStyle name="Normal 65 2 6 2_5h_Finance" xfId="7332" xr:uid="{00000000-0005-0000-0000-0000B93B0000}"/>
    <cellStyle name="Normal 65 2 6 3" xfId="10161" xr:uid="{00000000-0005-0000-0000-0000BA3B0000}"/>
    <cellStyle name="Normal 65 2 6 4" xfId="14187" xr:uid="{00000000-0005-0000-0000-0000BB3B0000}"/>
    <cellStyle name="Normal 65 2 6 5" xfId="16027" xr:uid="{00000000-0005-0000-0000-0000BC3B0000}"/>
    <cellStyle name="Normal 65 2 6 6" xfId="17777" xr:uid="{00000000-0005-0000-0000-0000BD3B0000}"/>
    <cellStyle name="Normal 65 2 6 7" xfId="19681" xr:uid="{00000000-0005-0000-0000-0000BE3B0000}"/>
    <cellStyle name="Normal 65 2 6_5h_Finance" xfId="7331" xr:uid="{00000000-0005-0000-0000-0000BF3B0000}"/>
    <cellStyle name="Normal 65 2 7" xfId="278" xr:uid="{00000000-0005-0000-0000-0000C03B0000}"/>
    <cellStyle name="Normal 65 2 7 2" xfId="8529" xr:uid="{00000000-0005-0000-0000-0000C13B0000}"/>
    <cellStyle name="Normal 65 2 7_5h_Finance" xfId="7333" xr:uid="{00000000-0005-0000-0000-0000C23B0000}"/>
    <cellStyle name="Normal 65 2 8" xfId="2266" xr:uid="{00000000-0005-0000-0000-0000C33B0000}"/>
    <cellStyle name="Normal 65 2 8 2" xfId="10433" xr:uid="{00000000-0005-0000-0000-0000C43B0000}"/>
    <cellStyle name="Normal 65 2 8_5h_Finance" xfId="7334" xr:uid="{00000000-0005-0000-0000-0000C53B0000}"/>
    <cellStyle name="Normal 65 2 9" xfId="4170" xr:uid="{00000000-0005-0000-0000-0000C63B0000}"/>
    <cellStyle name="Normal 65 2 9 2" xfId="12337" xr:uid="{00000000-0005-0000-0000-0000C73B0000}"/>
    <cellStyle name="Normal 65 2 9_5h_Finance" xfId="7335" xr:uid="{00000000-0005-0000-0000-0000C83B0000}"/>
    <cellStyle name="Normal 65 2_5h_Finance" xfId="7306" xr:uid="{00000000-0005-0000-0000-0000C93B0000}"/>
    <cellStyle name="Normal 65 3" xfId="346" xr:uid="{00000000-0005-0000-0000-0000CA3B0000}"/>
    <cellStyle name="Normal 65 3 10" xfId="16213" xr:uid="{00000000-0005-0000-0000-0000CB3B0000}"/>
    <cellStyle name="Normal 65 3 11" xfId="18117" xr:uid="{00000000-0005-0000-0000-0000CC3B0000}"/>
    <cellStyle name="Normal 65 3 2" xfId="695" xr:uid="{00000000-0005-0000-0000-0000CD3B0000}"/>
    <cellStyle name="Normal 65 3 2 2" xfId="1517" xr:uid="{00000000-0005-0000-0000-0000CE3B0000}"/>
    <cellStyle name="Normal 65 3 2 2 2" xfId="3422" xr:uid="{00000000-0005-0000-0000-0000CF3B0000}"/>
    <cellStyle name="Normal 65 3 2 2 2 2" xfId="11589" xr:uid="{00000000-0005-0000-0000-0000D03B0000}"/>
    <cellStyle name="Normal 65 3 2 2 2_5h_Finance" xfId="7339" xr:uid="{00000000-0005-0000-0000-0000D13B0000}"/>
    <cellStyle name="Normal 65 3 2 2 3" xfId="9685" xr:uid="{00000000-0005-0000-0000-0000D23B0000}"/>
    <cellStyle name="Normal 65 3 2 2 4" xfId="13711" xr:uid="{00000000-0005-0000-0000-0000D33B0000}"/>
    <cellStyle name="Normal 65 3 2 2 5" xfId="15550" xr:uid="{00000000-0005-0000-0000-0000D43B0000}"/>
    <cellStyle name="Normal 65 3 2 2 6" xfId="17301" xr:uid="{00000000-0005-0000-0000-0000D53B0000}"/>
    <cellStyle name="Normal 65 3 2 2 7" xfId="19205" xr:uid="{00000000-0005-0000-0000-0000D63B0000}"/>
    <cellStyle name="Normal 65 3 2 2_5h_Finance" xfId="7338" xr:uid="{00000000-0005-0000-0000-0000D73B0000}"/>
    <cellStyle name="Normal 65 3 2 3" xfId="2606" xr:uid="{00000000-0005-0000-0000-0000D83B0000}"/>
    <cellStyle name="Normal 65 3 2 3 2" xfId="10773" xr:uid="{00000000-0005-0000-0000-0000D93B0000}"/>
    <cellStyle name="Normal 65 3 2 3_5h_Finance" xfId="7340" xr:uid="{00000000-0005-0000-0000-0000DA3B0000}"/>
    <cellStyle name="Normal 65 3 2 4" xfId="8869" xr:uid="{00000000-0005-0000-0000-0000DB3B0000}"/>
    <cellStyle name="Normal 65 3 2 5" xfId="12892" xr:uid="{00000000-0005-0000-0000-0000DC3B0000}"/>
    <cellStyle name="Normal 65 3 2 6" xfId="14730" xr:uid="{00000000-0005-0000-0000-0000DD3B0000}"/>
    <cellStyle name="Normal 65 3 2 7" xfId="16485" xr:uid="{00000000-0005-0000-0000-0000DE3B0000}"/>
    <cellStyle name="Normal 65 3 2 8" xfId="18389" xr:uid="{00000000-0005-0000-0000-0000DF3B0000}"/>
    <cellStyle name="Normal 65 3 2_5h_Finance" xfId="7337" xr:uid="{00000000-0005-0000-0000-0000E03B0000}"/>
    <cellStyle name="Normal 65 3 3" xfId="967" xr:uid="{00000000-0005-0000-0000-0000E13B0000}"/>
    <cellStyle name="Normal 65 3 3 2" xfId="1789" xr:uid="{00000000-0005-0000-0000-0000E23B0000}"/>
    <cellStyle name="Normal 65 3 3 2 2" xfId="3694" xr:uid="{00000000-0005-0000-0000-0000E33B0000}"/>
    <cellStyle name="Normal 65 3 3 2 2 2" xfId="11861" xr:uid="{00000000-0005-0000-0000-0000E43B0000}"/>
    <cellStyle name="Normal 65 3 3 2 2_5h_Finance" xfId="7343" xr:uid="{00000000-0005-0000-0000-0000E53B0000}"/>
    <cellStyle name="Normal 65 3 3 2 3" xfId="9957" xr:uid="{00000000-0005-0000-0000-0000E63B0000}"/>
    <cellStyle name="Normal 65 3 3 2 4" xfId="13983" xr:uid="{00000000-0005-0000-0000-0000E73B0000}"/>
    <cellStyle name="Normal 65 3 3 2 5" xfId="15822" xr:uid="{00000000-0005-0000-0000-0000E83B0000}"/>
    <cellStyle name="Normal 65 3 3 2 6" xfId="17573" xr:uid="{00000000-0005-0000-0000-0000E93B0000}"/>
    <cellStyle name="Normal 65 3 3 2 7" xfId="19477" xr:uid="{00000000-0005-0000-0000-0000EA3B0000}"/>
    <cellStyle name="Normal 65 3 3 2_5h_Finance" xfId="7342" xr:uid="{00000000-0005-0000-0000-0000EB3B0000}"/>
    <cellStyle name="Normal 65 3 3 3" xfId="2878" xr:uid="{00000000-0005-0000-0000-0000EC3B0000}"/>
    <cellStyle name="Normal 65 3 3 3 2" xfId="11045" xr:uid="{00000000-0005-0000-0000-0000ED3B0000}"/>
    <cellStyle name="Normal 65 3 3 3_5h_Finance" xfId="7344" xr:uid="{00000000-0005-0000-0000-0000EE3B0000}"/>
    <cellStyle name="Normal 65 3 3 4" xfId="9141" xr:uid="{00000000-0005-0000-0000-0000EF3B0000}"/>
    <cellStyle name="Normal 65 3 3 5" xfId="13164" xr:uid="{00000000-0005-0000-0000-0000F03B0000}"/>
    <cellStyle name="Normal 65 3 3 6" xfId="15002" xr:uid="{00000000-0005-0000-0000-0000F13B0000}"/>
    <cellStyle name="Normal 65 3 3 7" xfId="16757" xr:uid="{00000000-0005-0000-0000-0000F23B0000}"/>
    <cellStyle name="Normal 65 3 3 8" xfId="18661" xr:uid="{00000000-0005-0000-0000-0000F33B0000}"/>
    <cellStyle name="Normal 65 3 3_5h_Finance" xfId="7341" xr:uid="{00000000-0005-0000-0000-0000F43B0000}"/>
    <cellStyle name="Normal 65 3 4" xfId="1239" xr:uid="{00000000-0005-0000-0000-0000F53B0000}"/>
    <cellStyle name="Normal 65 3 4 2" xfId="3150" xr:uid="{00000000-0005-0000-0000-0000F63B0000}"/>
    <cellStyle name="Normal 65 3 4 2 2" xfId="11317" xr:uid="{00000000-0005-0000-0000-0000F73B0000}"/>
    <cellStyle name="Normal 65 3 4 2_5h_Finance" xfId="7346" xr:uid="{00000000-0005-0000-0000-0000F83B0000}"/>
    <cellStyle name="Normal 65 3 4 3" xfId="9413" xr:uid="{00000000-0005-0000-0000-0000F93B0000}"/>
    <cellStyle name="Normal 65 3 4 4" xfId="13436" xr:uid="{00000000-0005-0000-0000-0000FA3B0000}"/>
    <cellStyle name="Normal 65 3 4 5" xfId="15274" xr:uid="{00000000-0005-0000-0000-0000FB3B0000}"/>
    <cellStyle name="Normal 65 3 4 6" xfId="17029" xr:uid="{00000000-0005-0000-0000-0000FC3B0000}"/>
    <cellStyle name="Normal 65 3 4 7" xfId="18933" xr:uid="{00000000-0005-0000-0000-0000FD3B0000}"/>
    <cellStyle name="Normal 65 3 4_5h_Finance" xfId="7345" xr:uid="{00000000-0005-0000-0000-0000FE3B0000}"/>
    <cellStyle name="Normal 65 3 5" xfId="2062" xr:uid="{00000000-0005-0000-0000-0000FF3B0000}"/>
    <cellStyle name="Normal 65 3 5 2" xfId="3966" xr:uid="{00000000-0005-0000-0000-0000003C0000}"/>
    <cellStyle name="Normal 65 3 5 2 2" xfId="12133" xr:uid="{00000000-0005-0000-0000-0000013C0000}"/>
    <cellStyle name="Normal 65 3 5 2_5h_Finance" xfId="7348" xr:uid="{00000000-0005-0000-0000-0000023C0000}"/>
    <cellStyle name="Normal 65 3 5 3" xfId="10229" xr:uid="{00000000-0005-0000-0000-0000033C0000}"/>
    <cellStyle name="Normal 65 3 5 4" xfId="14255" xr:uid="{00000000-0005-0000-0000-0000043C0000}"/>
    <cellStyle name="Normal 65 3 5 5" xfId="16095" xr:uid="{00000000-0005-0000-0000-0000053C0000}"/>
    <cellStyle name="Normal 65 3 5 6" xfId="17845" xr:uid="{00000000-0005-0000-0000-0000063C0000}"/>
    <cellStyle name="Normal 65 3 5 7" xfId="19749" xr:uid="{00000000-0005-0000-0000-0000073C0000}"/>
    <cellStyle name="Normal 65 3 5_5h_Finance" xfId="7347" xr:uid="{00000000-0005-0000-0000-0000083C0000}"/>
    <cellStyle name="Normal 65 3 6" xfId="2334" xr:uid="{00000000-0005-0000-0000-0000093C0000}"/>
    <cellStyle name="Normal 65 3 6 2" xfId="10501" xr:uid="{00000000-0005-0000-0000-00000A3C0000}"/>
    <cellStyle name="Normal 65 3 6_5h_Finance" xfId="7349" xr:uid="{00000000-0005-0000-0000-00000B3C0000}"/>
    <cellStyle name="Normal 65 3 7" xfId="8597" xr:uid="{00000000-0005-0000-0000-00000C3C0000}"/>
    <cellStyle name="Normal 65 3 8" xfId="12554" xr:uid="{00000000-0005-0000-0000-00000D3C0000}"/>
    <cellStyle name="Normal 65 3 9" xfId="14440" xr:uid="{00000000-0005-0000-0000-00000E3C0000}"/>
    <cellStyle name="Normal 65 3_5h_Finance" xfId="7336" xr:uid="{00000000-0005-0000-0000-00000F3C0000}"/>
    <cellStyle name="Normal 65 4" xfId="559" xr:uid="{00000000-0005-0000-0000-0000103C0000}"/>
    <cellStyle name="Normal 65 4 2" xfId="1381" xr:uid="{00000000-0005-0000-0000-0000113C0000}"/>
    <cellStyle name="Normal 65 4 2 2" xfId="3286" xr:uid="{00000000-0005-0000-0000-0000123C0000}"/>
    <cellStyle name="Normal 65 4 2 2 2" xfId="11453" xr:uid="{00000000-0005-0000-0000-0000133C0000}"/>
    <cellStyle name="Normal 65 4 2 2_5h_Finance" xfId="7352" xr:uid="{00000000-0005-0000-0000-0000143C0000}"/>
    <cellStyle name="Normal 65 4 2 3" xfId="9549" xr:uid="{00000000-0005-0000-0000-0000153C0000}"/>
    <cellStyle name="Normal 65 4 2 4" xfId="13575" xr:uid="{00000000-0005-0000-0000-0000163C0000}"/>
    <cellStyle name="Normal 65 4 2 5" xfId="15414" xr:uid="{00000000-0005-0000-0000-0000173C0000}"/>
    <cellStyle name="Normal 65 4 2 6" xfId="17165" xr:uid="{00000000-0005-0000-0000-0000183C0000}"/>
    <cellStyle name="Normal 65 4 2 7" xfId="19069" xr:uid="{00000000-0005-0000-0000-0000193C0000}"/>
    <cellStyle name="Normal 65 4 2_5h_Finance" xfId="7351" xr:uid="{00000000-0005-0000-0000-00001A3C0000}"/>
    <cellStyle name="Normal 65 4 3" xfId="2470" xr:uid="{00000000-0005-0000-0000-00001B3C0000}"/>
    <cellStyle name="Normal 65 4 3 2" xfId="10637" xr:uid="{00000000-0005-0000-0000-00001C3C0000}"/>
    <cellStyle name="Normal 65 4 3_5h_Finance" xfId="7353" xr:uid="{00000000-0005-0000-0000-00001D3C0000}"/>
    <cellStyle name="Normal 65 4 4" xfId="8733" xr:uid="{00000000-0005-0000-0000-00001E3C0000}"/>
    <cellStyle name="Normal 65 4 5" xfId="12756" xr:uid="{00000000-0005-0000-0000-00001F3C0000}"/>
    <cellStyle name="Normal 65 4 6" xfId="14594" xr:uid="{00000000-0005-0000-0000-0000203C0000}"/>
    <cellStyle name="Normal 65 4 7" xfId="16349" xr:uid="{00000000-0005-0000-0000-0000213C0000}"/>
    <cellStyle name="Normal 65 4 8" xfId="18253" xr:uid="{00000000-0005-0000-0000-0000223C0000}"/>
    <cellStyle name="Normal 65 4_5h_Finance" xfId="7350" xr:uid="{00000000-0005-0000-0000-0000233C0000}"/>
    <cellStyle name="Normal 65 5" xfId="831" xr:uid="{00000000-0005-0000-0000-0000243C0000}"/>
    <cellStyle name="Normal 65 5 2" xfId="1653" xr:uid="{00000000-0005-0000-0000-0000253C0000}"/>
    <cellStyle name="Normal 65 5 2 2" xfId="3558" xr:uid="{00000000-0005-0000-0000-0000263C0000}"/>
    <cellStyle name="Normal 65 5 2 2 2" xfId="11725" xr:uid="{00000000-0005-0000-0000-0000273C0000}"/>
    <cellStyle name="Normal 65 5 2 2_5h_Finance" xfId="7356" xr:uid="{00000000-0005-0000-0000-0000283C0000}"/>
    <cellStyle name="Normal 65 5 2 3" xfId="9821" xr:uid="{00000000-0005-0000-0000-0000293C0000}"/>
    <cellStyle name="Normal 65 5 2 4" xfId="13847" xr:uid="{00000000-0005-0000-0000-00002A3C0000}"/>
    <cellStyle name="Normal 65 5 2 5" xfId="15686" xr:uid="{00000000-0005-0000-0000-00002B3C0000}"/>
    <cellStyle name="Normal 65 5 2 6" xfId="17437" xr:uid="{00000000-0005-0000-0000-00002C3C0000}"/>
    <cellStyle name="Normal 65 5 2 7" xfId="19341" xr:uid="{00000000-0005-0000-0000-00002D3C0000}"/>
    <cellStyle name="Normal 65 5 2_5h_Finance" xfId="7355" xr:uid="{00000000-0005-0000-0000-00002E3C0000}"/>
    <cellStyle name="Normal 65 5 3" xfId="2742" xr:uid="{00000000-0005-0000-0000-00002F3C0000}"/>
    <cellStyle name="Normal 65 5 3 2" xfId="10909" xr:uid="{00000000-0005-0000-0000-0000303C0000}"/>
    <cellStyle name="Normal 65 5 3_5h_Finance" xfId="7357" xr:uid="{00000000-0005-0000-0000-0000313C0000}"/>
    <cellStyle name="Normal 65 5 4" xfId="9005" xr:uid="{00000000-0005-0000-0000-0000323C0000}"/>
    <cellStyle name="Normal 65 5 5" xfId="13028" xr:uid="{00000000-0005-0000-0000-0000333C0000}"/>
    <cellStyle name="Normal 65 5 6" xfId="14866" xr:uid="{00000000-0005-0000-0000-0000343C0000}"/>
    <cellStyle name="Normal 65 5 7" xfId="16621" xr:uid="{00000000-0005-0000-0000-0000353C0000}"/>
    <cellStyle name="Normal 65 5 8" xfId="18525" xr:uid="{00000000-0005-0000-0000-0000363C0000}"/>
    <cellStyle name="Normal 65 5_5h_Finance" xfId="7354" xr:uid="{00000000-0005-0000-0000-0000373C0000}"/>
    <cellStyle name="Normal 65 6" xfId="1103" xr:uid="{00000000-0005-0000-0000-0000383C0000}"/>
    <cellStyle name="Normal 65 6 2" xfId="3014" xr:uid="{00000000-0005-0000-0000-0000393C0000}"/>
    <cellStyle name="Normal 65 6 2 2" xfId="11181" xr:uid="{00000000-0005-0000-0000-00003A3C0000}"/>
    <cellStyle name="Normal 65 6 2_5h_Finance" xfId="7359" xr:uid="{00000000-0005-0000-0000-00003B3C0000}"/>
    <cellStyle name="Normal 65 6 3" xfId="9277" xr:uid="{00000000-0005-0000-0000-00003C3C0000}"/>
    <cellStyle name="Normal 65 6 4" xfId="13300" xr:uid="{00000000-0005-0000-0000-00003D3C0000}"/>
    <cellStyle name="Normal 65 6 5" xfId="15138" xr:uid="{00000000-0005-0000-0000-00003E3C0000}"/>
    <cellStyle name="Normal 65 6 6" xfId="16893" xr:uid="{00000000-0005-0000-0000-00003F3C0000}"/>
    <cellStyle name="Normal 65 6 7" xfId="18797" xr:uid="{00000000-0005-0000-0000-0000403C0000}"/>
    <cellStyle name="Normal 65 6_5h_Finance" xfId="7358" xr:uid="{00000000-0005-0000-0000-0000413C0000}"/>
    <cellStyle name="Normal 65 7" xfId="1926" xr:uid="{00000000-0005-0000-0000-0000423C0000}"/>
    <cellStyle name="Normal 65 7 2" xfId="3830" xr:uid="{00000000-0005-0000-0000-0000433C0000}"/>
    <cellStyle name="Normal 65 7 2 2" xfId="11997" xr:uid="{00000000-0005-0000-0000-0000443C0000}"/>
    <cellStyle name="Normal 65 7 2_5h_Finance" xfId="7361" xr:uid="{00000000-0005-0000-0000-0000453C0000}"/>
    <cellStyle name="Normal 65 7 3" xfId="10093" xr:uid="{00000000-0005-0000-0000-0000463C0000}"/>
    <cellStyle name="Normal 65 7 4" xfId="14119" xr:uid="{00000000-0005-0000-0000-0000473C0000}"/>
    <cellStyle name="Normal 65 7 5" xfId="15959" xr:uid="{00000000-0005-0000-0000-0000483C0000}"/>
    <cellStyle name="Normal 65 7 6" xfId="17709" xr:uid="{00000000-0005-0000-0000-0000493C0000}"/>
    <cellStyle name="Normal 65 7 7" xfId="19613" xr:uid="{00000000-0005-0000-0000-00004A3C0000}"/>
    <cellStyle name="Normal 65 7_5h_Finance" xfId="7360" xr:uid="{00000000-0005-0000-0000-00004B3C0000}"/>
    <cellStyle name="Normal 65 8" xfId="210" xr:uid="{00000000-0005-0000-0000-00004C3C0000}"/>
    <cellStyle name="Normal 65 8 2" xfId="8461" xr:uid="{00000000-0005-0000-0000-00004D3C0000}"/>
    <cellStyle name="Normal 65 8_5h_Finance" xfId="7362" xr:uid="{00000000-0005-0000-0000-00004E3C0000}"/>
    <cellStyle name="Normal 65 9" xfId="2198" xr:uid="{00000000-0005-0000-0000-00004F3C0000}"/>
    <cellStyle name="Normal 65 9 2" xfId="10365" xr:uid="{00000000-0005-0000-0000-0000503C0000}"/>
    <cellStyle name="Normal 65 9_5h_Finance" xfId="7363" xr:uid="{00000000-0005-0000-0000-0000513C0000}"/>
    <cellStyle name="Normal 65_5h_Finance" xfId="7304" xr:uid="{00000000-0005-0000-0000-0000523C0000}"/>
    <cellStyle name="Normal 66" xfId="72" xr:uid="{00000000-0005-0000-0000-0000533C0000}"/>
    <cellStyle name="Normal 66 10" xfId="4103" xr:uid="{00000000-0005-0000-0000-0000543C0000}"/>
    <cellStyle name="Normal 66 10 2" xfId="12270" xr:uid="{00000000-0005-0000-0000-0000553C0000}"/>
    <cellStyle name="Normal 66 10_5h_Finance" xfId="7365" xr:uid="{00000000-0005-0000-0000-0000563C0000}"/>
    <cellStyle name="Normal 66 11" xfId="8326" xr:uid="{00000000-0005-0000-0000-0000573C0000}"/>
    <cellStyle name="Normal 66 12" xfId="12418" xr:uid="{00000000-0005-0000-0000-0000583C0000}"/>
    <cellStyle name="Normal 66 13" xfId="12664" xr:uid="{00000000-0005-0000-0000-0000593C0000}"/>
    <cellStyle name="Normal 66 14" xfId="14340" xr:uid="{00000000-0005-0000-0000-00005A3C0000}"/>
    <cellStyle name="Normal 66 15" xfId="17982" xr:uid="{00000000-0005-0000-0000-00005B3C0000}"/>
    <cellStyle name="Normal 66 2" xfId="141" xr:uid="{00000000-0005-0000-0000-00005C3C0000}"/>
    <cellStyle name="Normal 66 2 10" xfId="8394" xr:uid="{00000000-0005-0000-0000-00005D3C0000}"/>
    <cellStyle name="Normal 66 2 11" xfId="12486" xr:uid="{00000000-0005-0000-0000-00005E3C0000}"/>
    <cellStyle name="Normal 66 2 12" xfId="18050" xr:uid="{00000000-0005-0000-0000-00005F3C0000}"/>
    <cellStyle name="Normal 66 2 2" xfId="415" xr:uid="{00000000-0005-0000-0000-0000603C0000}"/>
    <cellStyle name="Normal 66 2 2 10" xfId="16282" xr:uid="{00000000-0005-0000-0000-0000613C0000}"/>
    <cellStyle name="Normal 66 2 2 11" xfId="18186" xr:uid="{00000000-0005-0000-0000-0000623C0000}"/>
    <cellStyle name="Normal 66 2 2 2" xfId="764" xr:uid="{00000000-0005-0000-0000-0000633C0000}"/>
    <cellStyle name="Normal 66 2 2 2 2" xfId="1586" xr:uid="{00000000-0005-0000-0000-0000643C0000}"/>
    <cellStyle name="Normal 66 2 2 2 2 2" xfId="3491" xr:uid="{00000000-0005-0000-0000-0000653C0000}"/>
    <cellStyle name="Normal 66 2 2 2 2 2 2" xfId="11658" xr:uid="{00000000-0005-0000-0000-0000663C0000}"/>
    <cellStyle name="Normal 66 2 2 2 2 2_5h_Finance" xfId="7370" xr:uid="{00000000-0005-0000-0000-0000673C0000}"/>
    <cellStyle name="Normal 66 2 2 2 2 3" xfId="9754" xr:uid="{00000000-0005-0000-0000-0000683C0000}"/>
    <cellStyle name="Normal 66 2 2 2 2 4" xfId="13780" xr:uid="{00000000-0005-0000-0000-0000693C0000}"/>
    <cellStyle name="Normal 66 2 2 2 2 5" xfId="15619" xr:uid="{00000000-0005-0000-0000-00006A3C0000}"/>
    <cellStyle name="Normal 66 2 2 2 2 6" xfId="17370" xr:uid="{00000000-0005-0000-0000-00006B3C0000}"/>
    <cellStyle name="Normal 66 2 2 2 2 7" xfId="19274" xr:uid="{00000000-0005-0000-0000-00006C3C0000}"/>
    <cellStyle name="Normal 66 2 2 2 2_5h_Finance" xfId="7369" xr:uid="{00000000-0005-0000-0000-00006D3C0000}"/>
    <cellStyle name="Normal 66 2 2 2 3" xfId="2675" xr:uid="{00000000-0005-0000-0000-00006E3C0000}"/>
    <cellStyle name="Normal 66 2 2 2 3 2" xfId="10842" xr:uid="{00000000-0005-0000-0000-00006F3C0000}"/>
    <cellStyle name="Normal 66 2 2 2 3_5h_Finance" xfId="7371" xr:uid="{00000000-0005-0000-0000-0000703C0000}"/>
    <cellStyle name="Normal 66 2 2 2 4" xfId="8938" xr:uid="{00000000-0005-0000-0000-0000713C0000}"/>
    <cellStyle name="Normal 66 2 2 2 5" xfId="12961" xr:uid="{00000000-0005-0000-0000-0000723C0000}"/>
    <cellStyle name="Normal 66 2 2 2 6" xfId="14799" xr:uid="{00000000-0005-0000-0000-0000733C0000}"/>
    <cellStyle name="Normal 66 2 2 2 7" xfId="16554" xr:uid="{00000000-0005-0000-0000-0000743C0000}"/>
    <cellStyle name="Normal 66 2 2 2 8" xfId="18458" xr:uid="{00000000-0005-0000-0000-0000753C0000}"/>
    <cellStyle name="Normal 66 2 2 2_5h_Finance" xfId="7368" xr:uid="{00000000-0005-0000-0000-0000763C0000}"/>
    <cellStyle name="Normal 66 2 2 3" xfId="1036" xr:uid="{00000000-0005-0000-0000-0000773C0000}"/>
    <cellStyle name="Normal 66 2 2 3 2" xfId="1858" xr:uid="{00000000-0005-0000-0000-0000783C0000}"/>
    <cellStyle name="Normal 66 2 2 3 2 2" xfId="3763" xr:uid="{00000000-0005-0000-0000-0000793C0000}"/>
    <cellStyle name="Normal 66 2 2 3 2 2 2" xfId="11930" xr:uid="{00000000-0005-0000-0000-00007A3C0000}"/>
    <cellStyle name="Normal 66 2 2 3 2 2_5h_Finance" xfId="7374" xr:uid="{00000000-0005-0000-0000-00007B3C0000}"/>
    <cellStyle name="Normal 66 2 2 3 2 3" xfId="10026" xr:uid="{00000000-0005-0000-0000-00007C3C0000}"/>
    <cellStyle name="Normal 66 2 2 3 2 4" xfId="14052" xr:uid="{00000000-0005-0000-0000-00007D3C0000}"/>
    <cellStyle name="Normal 66 2 2 3 2 5" xfId="15891" xr:uid="{00000000-0005-0000-0000-00007E3C0000}"/>
    <cellStyle name="Normal 66 2 2 3 2 6" xfId="17642" xr:uid="{00000000-0005-0000-0000-00007F3C0000}"/>
    <cellStyle name="Normal 66 2 2 3 2 7" xfId="19546" xr:uid="{00000000-0005-0000-0000-0000803C0000}"/>
    <cellStyle name="Normal 66 2 2 3 2_5h_Finance" xfId="7373" xr:uid="{00000000-0005-0000-0000-0000813C0000}"/>
    <cellStyle name="Normal 66 2 2 3 3" xfId="2947" xr:uid="{00000000-0005-0000-0000-0000823C0000}"/>
    <cellStyle name="Normal 66 2 2 3 3 2" xfId="11114" xr:uid="{00000000-0005-0000-0000-0000833C0000}"/>
    <cellStyle name="Normal 66 2 2 3 3_5h_Finance" xfId="7375" xr:uid="{00000000-0005-0000-0000-0000843C0000}"/>
    <cellStyle name="Normal 66 2 2 3 4" xfId="9210" xr:uid="{00000000-0005-0000-0000-0000853C0000}"/>
    <cellStyle name="Normal 66 2 2 3 5" xfId="13233" xr:uid="{00000000-0005-0000-0000-0000863C0000}"/>
    <cellStyle name="Normal 66 2 2 3 6" xfId="15071" xr:uid="{00000000-0005-0000-0000-0000873C0000}"/>
    <cellStyle name="Normal 66 2 2 3 7" xfId="16826" xr:uid="{00000000-0005-0000-0000-0000883C0000}"/>
    <cellStyle name="Normal 66 2 2 3 8" xfId="18730" xr:uid="{00000000-0005-0000-0000-0000893C0000}"/>
    <cellStyle name="Normal 66 2 2 3_5h_Finance" xfId="7372" xr:uid="{00000000-0005-0000-0000-00008A3C0000}"/>
    <cellStyle name="Normal 66 2 2 4" xfId="1308" xr:uid="{00000000-0005-0000-0000-00008B3C0000}"/>
    <cellStyle name="Normal 66 2 2 4 2" xfId="3219" xr:uid="{00000000-0005-0000-0000-00008C3C0000}"/>
    <cellStyle name="Normal 66 2 2 4 2 2" xfId="11386" xr:uid="{00000000-0005-0000-0000-00008D3C0000}"/>
    <cellStyle name="Normal 66 2 2 4 2_5h_Finance" xfId="7377" xr:uid="{00000000-0005-0000-0000-00008E3C0000}"/>
    <cellStyle name="Normal 66 2 2 4 3" xfId="9482" xr:uid="{00000000-0005-0000-0000-00008F3C0000}"/>
    <cellStyle name="Normal 66 2 2 4 4" xfId="13505" xr:uid="{00000000-0005-0000-0000-0000903C0000}"/>
    <cellStyle name="Normal 66 2 2 4 5" xfId="15343" xr:uid="{00000000-0005-0000-0000-0000913C0000}"/>
    <cellStyle name="Normal 66 2 2 4 6" xfId="17098" xr:uid="{00000000-0005-0000-0000-0000923C0000}"/>
    <cellStyle name="Normal 66 2 2 4 7" xfId="19002" xr:uid="{00000000-0005-0000-0000-0000933C0000}"/>
    <cellStyle name="Normal 66 2 2 4_5h_Finance" xfId="7376" xr:uid="{00000000-0005-0000-0000-0000943C0000}"/>
    <cellStyle name="Normal 66 2 2 5" xfId="2131" xr:uid="{00000000-0005-0000-0000-0000953C0000}"/>
    <cellStyle name="Normal 66 2 2 5 2" xfId="4035" xr:uid="{00000000-0005-0000-0000-0000963C0000}"/>
    <cellStyle name="Normal 66 2 2 5 2 2" xfId="12202" xr:uid="{00000000-0005-0000-0000-0000973C0000}"/>
    <cellStyle name="Normal 66 2 2 5 2_5h_Finance" xfId="7379" xr:uid="{00000000-0005-0000-0000-0000983C0000}"/>
    <cellStyle name="Normal 66 2 2 5 3" xfId="10298" xr:uid="{00000000-0005-0000-0000-0000993C0000}"/>
    <cellStyle name="Normal 66 2 2 5 4" xfId="14324" xr:uid="{00000000-0005-0000-0000-00009A3C0000}"/>
    <cellStyle name="Normal 66 2 2 5 5" xfId="16164" xr:uid="{00000000-0005-0000-0000-00009B3C0000}"/>
    <cellStyle name="Normal 66 2 2 5 6" xfId="17914" xr:uid="{00000000-0005-0000-0000-00009C3C0000}"/>
    <cellStyle name="Normal 66 2 2 5 7" xfId="19818" xr:uid="{00000000-0005-0000-0000-00009D3C0000}"/>
    <cellStyle name="Normal 66 2 2 5_5h_Finance" xfId="7378" xr:uid="{00000000-0005-0000-0000-00009E3C0000}"/>
    <cellStyle name="Normal 66 2 2 6" xfId="2403" xr:uid="{00000000-0005-0000-0000-00009F3C0000}"/>
    <cellStyle name="Normal 66 2 2 6 2" xfId="10570" xr:uid="{00000000-0005-0000-0000-0000A03C0000}"/>
    <cellStyle name="Normal 66 2 2 6_5h_Finance" xfId="7380" xr:uid="{00000000-0005-0000-0000-0000A13C0000}"/>
    <cellStyle name="Normal 66 2 2 7" xfId="8666" xr:uid="{00000000-0005-0000-0000-0000A23C0000}"/>
    <cellStyle name="Normal 66 2 2 8" xfId="12623" xr:uid="{00000000-0005-0000-0000-0000A33C0000}"/>
    <cellStyle name="Normal 66 2 2 9" xfId="14509" xr:uid="{00000000-0005-0000-0000-0000A43C0000}"/>
    <cellStyle name="Normal 66 2 2_5h_Finance" xfId="7367" xr:uid="{00000000-0005-0000-0000-0000A53C0000}"/>
    <cellStyle name="Normal 66 2 3" xfId="628" xr:uid="{00000000-0005-0000-0000-0000A63C0000}"/>
    <cellStyle name="Normal 66 2 3 2" xfId="1450" xr:uid="{00000000-0005-0000-0000-0000A73C0000}"/>
    <cellStyle name="Normal 66 2 3 2 2" xfId="3355" xr:uid="{00000000-0005-0000-0000-0000A83C0000}"/>
    <cellStyle name="Normal 66 2 3 2 2 2" xfId="11522" xr:uid="{00000000-0005-0000-0000-0000A93C0000}"/>
    <cellStyle name="Normal 66 2 3 2 2_5h_Finance" xfId="7383" xr:uid="{00000000-0005-0000-0000-0000AA3C0000}"/>
    <cellStyle name="Normal 66 2 3 2 3" xfId="9618" xr:uid="{00000000-0005-0000-0000-0000AB3C0000}"/>
    <cellStyle name="Normal 66 2 3 2 4" xfId="13644" xr:uid="{00000000-0005-0000-0000-0000AC3C0000}"/>
    <cellStyle name="Normal 66 2 3 2 5" xfId="15483" xr:uid="{00000000-0005-0000-0000-0000AD3C0000}"/>
    <cellStyle name="Normal 66 2 3 2 6" xfId="17234" xr:uid="{00000000-0005-0000-0000-0000AE3C0000}"/>
    <cellStyle name="Normal 66 2 3 2 7" xfId="19138" xr:uid="{00000000-0005-0000-0000-0000AF3C0000}"/>
    <cellStyle name="Normal 66 2 3 2_5h_Finance" xfId="7382" xr:uid="{00000000-0005-0000-0000-0000B03C0000}"/>
    <cellStyle name="Normal 66 2 3 3" xfId="2539" xr:uid="{00000000-0005-0000-0000-0000B13C0000}"/>
    <cellStyle name="Normal 66 2 3 3 2" xfId="10706" xr:uid="{00000000-0005-0000-0000-0000B23C0000}"/>
    <cellStyle name="Normal 66 2 3 3_5h_Finance" xfId="7384" xr:uid="{00000000-0005-0000-0000-0000B33C0000}"/>
    <cellStyle name="Normal 66 2 3 4" xfId="8802" xr:uid="{00000000-0005-0000-0000-0000B43C0000}"/>
    <cellStyle name="Normal 66 2 3 5" xfId="12825" xr:uid="{00000000-0005-0000-0000-0000B53C0000}"/>
    <cellStyle name="Normal 66 2 3 6" xfId="14663" xr:uid="{00000000-0005-0000-0000-0000B63C0000}"/>
    <cellStyle name="Normal 66 2 3 7" xfId="16418" xr:uid="{00000000-0005-0000-0000-0000B73C0000}"/>
    <cellStyle name="Normal 66 2 3 8" xfId="18322" xr:uid="{00000000-0005-0000-0000-0000B83C0000}"/>
    <cellStyle name="Normal 66 2 3_5h_Finance" xfId="7381" xr:uid="{00000000-0005-0000-0000-0000B93C0000}"/>
    <cellStyle name="Normal 66 2 4" xfId="900" xr:uid="{00000000-0005-0000-0000-0000BA3C0000}"/>
    <cellStyle name="Normal 66 2 4 2" xfId="1722" xr:uid="{00000000-0005-0000-0000-0000BB3C0000}"/>
    <cellStyle name="Normal 66 2 4 2 2" xfId="3627" xr:uid="{00000000-0005-0000-0000-0000BC3C0000}"/>
    <cellStyle name="Normal 66 2 4 2 2 2" xfId="11794" xr:uid="{00000000-0005-0000-0000-0000BD3C0000}"/>
    <cellStyle name="Normal 66 2 4 2 2_5h_Finance" xfId="7387" xr:uid="{00000000-0005-0000-0000-0000BE3C0000}"/>
    <cellStyle name="Normal 66 2 4 2 3" xfId="9890" xr:uid="{00000000-0005-0000-0000-0000BF3C0000}"/>
    <cellStyle name="Normal 66 2 4 2 4" xfId="13916" xr:uid="{00000000-0005-0000-0000-0000C03C0000}"/>
    <cellStyle name="Normal 66 2 4 2 5" xfId="15755" xr:uid="{00000000-0005-0000-0000-0000C13C0000}"/>
    <cellStyle name="Normal 66 2 4 2 6" xfId="17506" xr:uid="{00000000-0005-0000-0000-0000C23C0000}"/>
    <cellStyle name="Normal 66 2 4 2 7" xfId="19410" xr:uid="{00000000-0005-0000-0000-0000C33C0000}"/>
    <cellStyle name="Normal 66 2 4 2_5h_Finance" xfId="7386" xr:uid="{00000000-0005-0000-0000-0000C43C0000}"/>
    <cellStyle name="Normal 66 2 4 3" xfId="2811" xr:uid="{00000000-0005-0000-0000-0000C53C0000}"/>
    <cellStyle name="Normal 66 2 4 3 2" xfId="10978" xr:uid="{00000000-0005-0000-0000-0000C63C0000}"/>
    <cellStyle name="Normal 66 2 4 3_5h_Finance" xfId="7388" xr:uid="{00000000-0005-0000-0000-0000C73C0000}"/>
    <cellStyle name="Normal 66 2 4 4" xfId="9074" xr:uid="{00000000-0005-0000-0000-0000C83C0000}"/>
    <cellStyle name="Normal 66 2 4 5" xfId="13097" xr:uid="{00000000-0005-0000-0000-0000C93C0000}"/>
    <cellStyle name="Normal 66 2 4 6" xfId="14935" xr:uid="{00000000-0005-0000-0000-0000CA3C0000}"/>
    <cellStyle name="Normal 66 2 4 7" xfId="16690" xr:uid="{00000000-0005-0000-0000-0000CB3C0000}"/>
    <cellStyle name="Normal 66 2 4 8" xfId="18594" xr:uid="{00000000-0005-0000-0000-0000CC3C0000}"/>
    <cellStyle name="Normal 66 2 4_5h_Finance" xfId="7385" xr:uid="{00000000-0005-0000-0000-0000CD3C0000}"/>
    <cellStyle name="Normal 66 2 5" xfId="1172" xr:uid="{00000000-0005-0000-0000-0000CE3C0000}"/>
    <cellStyle name="Normal 66 2 5 2" xfId="3083" xr:uid="{00000000-0005-0000-0000-0000CF3C0000}"/>
    <cellStyle name="Normal 66 2 5 2 2" xfId="11250" xr:uid="{00000000-0005-0000-0000-0000D03C0000}"/>
    <cellStyle name="Normal 66 2 5 2_5h_Finance" xfId="7390" xr:uid="{00000000-0005-0000-0000-0000D13C0000}"/>
    <cellStyle name="Normal 66 2 5 3" xfId="9346" xr:uid="{00000000-0005-0000-0000-0000D23C0000}"/>
    <cellStyle name="Normal 66 2 5 4" xfId="13369" xr:uid="{00000000-0005-0000-0000-0000D33C0000}"/>
    <cellStyle name="Normal 66 2 5 5" xfId="15207" xr:uid="{00000000-0005-0000-0000-0000D43C0000}"/>
    <cellStyle name="Normal 66 2 5 6" xfId="16962" xr:uid="{00000000-0005-0000-0000-0000D53C0000}"/>
    <cellStyle name="Normal 66 2 5 7" xfId="18866" xr:uid="{00000000-0005-0000-0000-0000D63C0000}"/>
    <cellStyle name="Normal 66 2 5_5h_Finance" xfId="7389" xr:uid="{00000000-0005-0000-0000-0000D73C0000}"/>
    <cellStyle name="Normal 66 2 6" xfId="1995" xr:uid="{00000000-0005-0000-0000-0000D83C0000}"/>
    <cellStyle name="Normal 66 2 6 2" xfId="3899" xr:uid="{00000000-0005-0000-0000-0000D93C0000}"/>
    <cellStyle name="Normal 66 2 6 2 2" xfId="12066" xr:uid="{00000000-0005-0000-0000-0000DA3C0000}"/>
    <cellStyle name="Normal 66 2 6 2_5h_Finance" xfId="7392" xr:uid="{00000000-0005-0000-0000-0000DB3C0000}"/>
    <cellStyle name="Normal 66 2 6 3" xfId="10162" xr:uid="{00000000-0005-0000-0000-0000DC3C0000}"/>
    <cellStyle name="Normal 66 2 6 4" xfId="14188" xr:uid="{00000000-0005-0000-0000-0000DD3C0000}"/>
    <cellStyle name="Normal 66 2 6 5" xfId="16028" xr:uid="{00000000-0005-0000-0000-0000DE3C0000}"/>
    <cellStyle name="Normal 66 2 6 6" xfId="17778" xr:uid="{00000000-0005-0000-0000-0000DF3C0000}"/>
    <cellStyle name="Normal 66 2 6 7" xfId="19682" xr:uid="{00000000-0005-0000-0000-0000E03C0000}"/>
    <cellStyle name="Normal 66 2 6_5h_Finance" xfId="7391" xr:uid="{00000000-0005-0000-0000-0000E13C0000}"/>
    <cellStyle name="Normal 66 2 7" xfId="279" xr:uid="{00000000-0005-0000-0000-0000E23C0000}"/>
    <cellStyle name="Normal 66 2 7 2" xfId="8530" xr:uid="{00000000-0005-0000-0000-0000E33C0000}"/>
    <cellStyle name="Normal 66 2 7_5h_Finance" xfId="7393" xr:uid="{00000000-0005-0000-0000-0000E43C0000}"/>
    <cellStyle name="Normal 66 2 8" xfId="2267" xr:uid="{00000000-0005-0000-0000-0000E53C0000}"/>
    <cellStyle name="Normal 66 2 8 2" xfId="10434" xr:uid="{00000000-0005-0000-0000-0000E63C0000}"/>
    <cellStyle name="Normal 66 2 8_5h_Finance" xfId="7394" xr:uid="{00000000-0005-0000-0000-0000E73C0000}"/>
    <cellStyle name="Normal 66 2 9" xfId="4171" xr:uid="{00000000-0005-0000-0000-0000E83C0000}"/>
    <cellStyle name="Normal 66 2 9 2" xfId="12338" xr:uid="{00000000-0005-0000-0000-0000E93C0000}"/>
    <cellStyle name="Normal 66 2 9_5h_Finance" xfId="7395" xr:uid="{00000000-0005-0000-0000-0000EA3C0000}"/>
    <cellStyle name="Normal 66 2_5h_Finance" xfId="7366" xr:uid="{00000000-0005-0000-0000-0000EB3C0000}"/>
    <cellStyle name="Normal 66 3" xfId="347" xr:uid="{00000000-0005-0000-0000-0000EC3C0000}"/>
    <cellStyle name="Normal 66 3 10" xfId="16214" xr:uid="{00000000-0005-0000-0000-0000ED3C0000}"/>
    <cellStyle name="Normal 66 3 11" xfId="18118" xr:uid="{00000000-0005-0000-0000-0000EE3C0000}"/>
    <cellStyle name="Normal 66 3 2" xfId="696" xr:uid="{00000000-0005-0000-0000-0000EF3C0000}"/>
    <cellStyle name="Normal 66 3 2 2" xfId="1518" xr:uid="{00000000-0005-0000-0000-0000F03C0000}"/>
    <cellStyle name="Normal 66 3 2 2 2" xfId="3423" xr:uid="{00000000-0005-0000-0000-0000F13C0000}"/>
    <cellStyle name="Normal 66 3 2 2 2 2" xfId="11590" xr:uid="{00000000-0005-0000-0000-0000F23C0000}"/>
    <cellStyle name="Normal 66 3 2 2 2_5h_Finance" xfId="7399" xr:uid="{00000000-0005-0000-0000-0000F33C0000}"/>
    <cellStyle name="Normal 66 3 2 2 3" xfId="9686" xr:uid="{00000000-0005-0000-0000-0000F43C0000}"/>
    <cellStyle name="Normal 66 3 2 2 4" xfId="13712" xr:uid="{00000000-0005-0000-0000-0000F53C0000}"/>
    <cellStyle name="Normal 66 3 2 2 5" xfId="15551" xr:uid="{00000000-0005-0000-0000-0000F63C0000}"/>
    <cellStyle name="Normal 66 3 2 2 6" xfId="17302" xr:uid="{00000000-0005-0000-0000-0000F73C0000}"/>
    <cellStyle name="Normal 66 3 2 2 7" xfId="19206" xr:uid="{00000000-0005-0000-0000-0000F83C0000}"/>
    <cellStyle name="Normal 66 3 2 2_5h_Finance" xfId="7398" xr:uid="{00000000-0005-0000-0000-0000F93C0000}"/>
    <cellStyle name="Normal 66 3 2 3" xfId="2607" xr:uid="{00000000-0005-0000-0000-0000FA3C0000}"/>
    <cellStyle name="Normal 66 3 2 3 2" xfId="10774" xr:uid="{00000000-0005-0000-0000-0000FB3C0000}"/>
    <cellStyle name="Normal 66 3 2 3_5h_Finance" xfId="7400" xr:uid="{00000000-0005-0000-0000-0000FC3C0000}"/>
    <cellStyle name="Normal 66 3 2 4" xfId="8870" xr:uid="{00000000-0005-0000-0000-0000FD3C0000}"/>
    <cellStyle name="Normal 66 3 2 5" xfId="12893" xr:uid="{00000000-0005-0000-0000-0000FE3C0000}"/>
    <cellStyle name="Normal 66 3 2 6" xfId="14731" xr:uid="{00000000-0005-0000-0000-0000FF3C0000}"/>
    <cellStyle name="Normal 66 3 2 7" xfId="16486" xr:uid="{00000000-0005-0000-0000-0000003D0000}"/>
    <cellStyle name="Normal 66 3 2 8" xfId="18390" xr:uid="{00000000-0005-0000-0000-0000013D0000}"/>
    <cellStyle name="Normal 66 3 2_5h_Finance" xfId="7397" xr:uid="{00000000-0005-0000-0000-0000023D0000}"/>
    <cellStyle name="Normal 66 3 3" xfId="968" xr:uid="{00000000-0005-0000-0000-0000033D0000}"/>
    <cellStyle name="Normal 66 3 3 2" xfId="1790" xr:uid="{00000000-0005-0000-0000-0000043D0000}"/>
    <cellStyle name="Normal 66 3 3 2 2" xfId="3695" xr:uid="{00000000-0005-0000-0000-0000053D0000}"/>
    <cellStyle name="Normal 66 3 3 2 2 2" xfId="11862" xr:uid="{00000000-0005-0000-0000-0000063D0000}"/>
    <cellStyle name="Normal 66 3 3 2 2_5h_Finance" xfId="7403" xr:uid="{00000000-0005-0000-0000-0000073D0000}"/>
    <cellStyle name="Normal 66 3 3 2 3" xfId="9958" xr:uid="{00000000-0005-0000-0000-0000083D0000}"/>
    <cellStyle name="Normal 66 3 3 2 4" xfId="13984" xr:uid="{00000000-0005-0000-0000-0000093D0000}"/>
    <cellStyle name="Normal 66 3 3 2 5" xfId="15823" xr:uid="{00000000-0005-0000-0000-00000A3D0000}"/>
    <cellStyle name="Normal 66 3 3 2 6" xfId="17574" xr:uid="{00000000-0005-0000-0000-00000B3D0000}"/>
    <cellStyle name="Normal 66 3 3 2 7" xfId="19478" xr:uid="{00000000-0005-0000-0000-00000C3D0000}"/>
    <cellStyle name="Normal 66 3 3 2_5h_Finance" xfId="7402" xr:uid="{00000000-0005-0000-0000-00000D3D0000}"/>
    <cellStyle name="Normal 66 3 3 3" xfId="2879" xr:uid="{00000000-0005-0000-0000-00000E3D0000}"/>
    <cellStyle name="Normal 66 3 3 3 2" xfId="11046" xr:uid="{00000000-0005-0000-0000-00000F3D0000}"/>
    <cellStyle name="Normal 66 3 3 3_5h_Finance" xfId="7404" xr:uid="{00000000-0005-0000-0000-0000103D0000}"/>
    <cellStyle name="Normal 66 3 3 4" xfId="9142" xr:uid="{00000000-0005-0000-0000-0000113D0000}"/>
    <cellStyle name="Normal 66 3 3 5" xfId="13165" xr:uid="{00000000-0005-0000-0000-0000123D0000}"/>
    <cellStyle name="Normal 66 3 3 6" xfId="15003" xr:uid="{00000000-0005-0000-0000-0000133D0000}"/>
    <cellStyle name="Normal 66 3 3 7" xfId="16758" xr:uid="{00000000-0005-0000-0000-0000143D0000}"/>
    <cellStyle name="Normal 66 3 3 8" xfId="18662" xr:uid="{00000000-0005-0000-0000-0000153D0000}"/>
    <cellStyle name="Normal 66 3 3_5h_Finance" xfId="7401" xr:uid="{00000000-0005-0000-0000-0000163D0000}"/>
    <cellStyle name="Normal 66 3 4" xfId="1240" xr:uid="{00000000-0005-0000-0000-0000173D0000}"/>
    <cellStyle name="Normal 66 3 4 2" xfId="3151" xr:uid="{00000000-0005-0000-0000-0000183D0000}"/>
    <cellStyle name="Normal 66 3 4 2 2" xfId="11318" xr:uid="{00000000-0005-0000-0000-0000193D0000}"/>
    <cellStyle name="Normal 66 3 4 2_5h_Finance" xfId="7406" xr:uid="{00000000-0005-0000-0000-00001A3D0000}"/>
    <cellStyle name="Normal 66 3 4 3" xfId="9414" xr:uid="{00000000-0005-0000-0000-00001B3D0000}"/>
    <cellStyle name="Normal 66 3 4 4" xfId="13437" xr:uid="{00000000-0005-0000-0000-00001C3D0000}"/>
    <cellStyle name="Normal 66 3 4 5" xfId="15275" xr:uid="{00000000-0005-0000-0000-00001D3D0000}"/>
    <cellStyle name="Normal 66 3 4 6" xfId="17030" xr:uid="{00000000-0005-0000-0000-00001E3D0000}"/>
    <cellStyle name="Normal 66 3 4 7" xfId="18934" xr:uid="{00000000-0005-0000-0000-00001F3D0000}"/>
    <cellStyle name="Normal 66 3 4_5h_Finance" xfId="7405" xr:uid="{00000000-0005-0000-0000-0000203D0000}"/>
    <cellStyle name="Normal 66 3 5" xfId="2063" xr:uid="{00000000-0005-0000-0000-0000213D0000}"/>
    <cellStyle name="Normal 66 3 5 2" xfId="3967" xr:uid="{00000000-0005-0000-0000-0000223D0000}"/>
    <cellStyle name="Normal 66 3 5 2 2" xfId="12134" xr:uid="{00000000-0005-0000-0000-0000233D0000}"/>
    <cellStyle name="Normal 66 3 5 2_5h_Finance" xfId="7408" xr:uid="{00000000-0005-0000-0000-0000243D0000}"/>
    <cellStyle name="Normal 66 3 5 3" xfId="10230" xr:uid="{00000000-0005-0000-0000-0000253D0000}"/>
    <cellStyle name="Normal 66 3 5 4" xfId="14256" xr:uid="{00000000-0005-0000-0000-0000263D0000}"/>
    <cellStyle name="Normal 66 3 5 5" xfId="16096" xr:uid="{00000000-0005-0000-0000-0000273D0000}"/>
    <cellStyle name="Normal 66 3 5 6" xfId="17846" xr:uid="{00000000-0005-0000-0000-0000283D0000}"/>
    <cellStyle name="Normal 66 3 5 7" xfId="19750" xr:uid="{00000000-0005-0000-0000-0000293D0000}"/>
    <cellStyle name="Normal 66 3 5_5h_Finance" xfId="7407" xr:uid="{00000000-0005-0000-0000-00002A3D0000}"/>
    <cellStyle name="Normal 66 3 6" xfId="2335" xr:uid="{00000000-0005-0000-0000-00002B3D0000}"/>
    <cellStyle name="Normal 66 3 6 2" xfId="10502" xr:uid="{00000000-0005-0000-0000-00002C3D0000}"/>
    <cellStyle name="Normal 66 3 6_5h_Finance" xfId="7409" xr:uid="{00000000-0005-0000-0000-00002D3D0000}"/>
    <cellStyle name="Normal 66 3 7" xfId="8598" xr:uid="{00000000-0005-0000-0000-00002E3D0000}"/>
    <cellStyle name="Normal 66 3 8" xfId="12555" xr:uid="{00000000-0005-0000-0000-00002F3D0000}"/>
    <cellStyle name="Normal 66 3 9" xfId="14441" xr:uid="{00000000-0005-0000-0000-0000303D0000}"/>
    <cellStyle name="Normal 66 3_5h_Finance" xfId="7396" xr:uid="{00000000-0005-0000-0000-0000313D0000}"/>
    <cellStyle name="Normal 66 4" xfId="560" xr:uid="{00000000-0005-0000-0000-0000323D0000}"/>
    <cellStyle name="Normal 66 4 2" xfId="1382" xr:uid="{00000000-0005-0000-0000-0000333D0000}"/>
    <cellStyle name="Normal 66 4 2 2" xfId="3287" xr:uid="{00000000-0005-0000-0000-0000343D0000}"/>
    <cellStyle name="Normal 66 4 2 2 2" xfId="11454" xr:uid="{00000000-0005-0000-0000-0000353D0000}"/>
    <cellStyle name="Normal 66 4 2 2_5h_Finance" xfId="7412" xr:uid="{00000000-0005-0000-0000-0000363D0000}"/>
    <cellStyle name="Normal 66 4 2 3" xfId="9550" xr:uid="{00000000-0005-0000-0000-0000373D0000}"/>
    <cellStyle name="Normal 66 4 2 4" xfId="13576" xr:uid="{00000000-0005-0000-0000-0000383D0000}"/>
    <cellStyle name="Normal 66 4 2 5" xfId="15415" xr:uid="{00000000-0005-0000-0000-0000393D0000}"/>
    <cellStyle name="Normal 66 4 2 6" xfId="17166" xr:uid="{00000000-0005-0000-0000-00003A3D0000}"/>
    <cellStyle name="Normal 66 4 2 7" xfId="19070" xr:uid="{00000000-0005-0000-0000-00003B3D0000}"/>
    <cellStyle name="Normal 66 4 2_5h_Finance" xfId="7411" xr:uid="{00000000-0005-0000-0000-00003C3D0000}"/>
    <cellStyle name="Normal 66 4 3" xfId="2471" xr:uid="{00000000-0005-0000-0000-00003D3D0000}"/>
    <cellStyle name="Normal 66 4 3 2" xfId="10638" xr:uid="{00000000-0005-0000-0000-00003E3D0000}"/>
    <cellStyle name="Normal 66 4 3_5h_Finance" xfId="7413" xr:uid="{00000000-0005-0000-0000-00003F3D0000}"/>
    <cellStyle name="Normal 66 4 4" xfId="8734" xr:uid="{00000000-0005-0000-0000-0000403D0000}"/>
    <cellStyle name="Normal 66 4 5" xfId="12757" xr:uid="{00000000-0005-0000-0000-0000413D0000}"/>
    <cellStyle name="Normal 66 4 6" xfId="14595" xr:uid="{00000000-0005-0000-0000-0000423D0000}"/>
    <cellStyle name="Normal 66 4 7" xfId="16350" xr:uid="{00000000-0005-0000-0000-0000433D0000}"/>
    <cellStyle name="Normal 66 4 8" xfId="18254" xr:uid="{00000000-0005-0000-0000-0000443D0000}"/>
    <cellStyle name="Normal 66 4_5h_Finance" xfId="7410" xr:uid="{00000000-0005-0000-0000-0000453D0000}"/>
    <cellStyle name="Normal 66 5" xfId="832" xr:uid="{00000000-0005-0000-0000-0000463D0000}"/>
    <cellStyle name="Normal 66 5 2" xfId="1654" xr:uid="{00000000-0005-0000-0000-0000473D0000}"/>
    <cellStyle name="Normal 66 5 2 2" xfId="3559" xr:uid="{00000000-0005-0000-0000-0000483D0000}"/>
    <cellStyle name="Normal 66 5 2 2 2" xfId="11726" xr:uid="{00000000-0005-0000-0000-0000493D0000}"/>
    <cellStyle name="Normal 66 5 2 2_5h_Finance" xfId="7416" xr:uid="{00000000-0005-0000-0000-00004A3D0000}"/>
    <cellStyle name="Normal 66 5 2 3" xfId="9822" xr:uid="{00000000-0005-0000-0000-00004B3D0000}"/>
    <cellStyle name="Normal 66 5 2 4" xfId="13848" xr:uid="{00000000-0005-0000-0000-00004C3D0000}"/>
    <cellStyle name="Normal 66 5 2 5" xfId="15687" xr:uid="{00000000-0005-0000-0000-00004D3D0000}"/>
    <cellStyle name="Normal 66 5 2 6" xfId="17438" xr:uid="{00000000-0005-0000-0000-00004E3D0000}"/>
    <cellStyle name="Normal 66 5 2 7" xfId="19342" xr:uid="{00000000-0005-0000-0000-00004F3D0000}"/>
    <cellStyle name="Normal 66 5 2_5h_Finance" xfId="7415" xr:uid="{00000000-0005-0000-0000-0000503D0000}"/>
    <cellStyle name="Normal 66 5 3" xfId="2743" xr:uid="{00000000-0005-0000-0000-0000513D0000}"/>
    <cellStyle name="Normal 66 5 3 2" xfId="10910" xr:uid="{00000000-0005-0000-0000-0000523D0000}"/>
    <cellStyle name="Normal 66 5 3_5h_Finance" xfId="7417" xr:uid="{00000000-0005-0000-0000-0000533D0000}"/>
    <cellStyle name="Normal 66 5 4" xfId="9006" xr:uid="{00000000-0005-0000-0000-0000543D0000}"/>
    <cellStyle name="Normal 66 5 5" xfId="13029" xr:uid="{00000000-0005-0000-0000-0000553D0000}"/>
    <cellStyle name="Normal 66 5 6" xfId="14867" xr:uid="{00000000-0005-0000-0000-0000563D0000}"/>
    <cellStyle name="Normal 66 5 7" xfId="16622" xr:uid="{00000000-0005-0000-0000-0000573D0000}"/>
    <cellStyle name="Normal 66 5 8" xfId="18526" xr:uid="{00000000-0005-0000-0000-0000583D0000}"/>
    <cellStyle name="Normal 66 5_5h_Finance" xfId="7414" xr:uid="{00000000-0005-0000-0000-0000593D0000}"/>
    <cellStyle name="Normal 66 6" xfId="1104" xr:uid="{00000000-0005-0000-0000-00005A3D0000}"/>
    <cellStyle name="Normal 66 6 2" xfId="3015" xr:uid="{00000000-0005-0000-0000-00005B3D0000}"/>
    <cellStyle name="Normal 66 6 2 2" xfId="11182" xr:uid="{00000000-0005-0000-0000-00005C3D0000}"/>
    <cellStyle name="Normal 66 6 2_5h_Finance" xfId="7419" xr:uid="{00000000-0005-0000-0000-00005D3D0000}"/>
    <cellStyle name="Normal 66 6 3" xfId="9278" xr:uid="{00000000-0005-0000-0000-00005E3D0000}"/>
    <cellStyle name="Normal 66 6 4" xfId="13301" xr:uid="{00000000-0005-0000-0000-00005F3D0000}"/>
    <cellStyle name="Normal 66 6 5" xfId="15139" xr:uid="{00000000-0005-0000-0000-0000603D0000}"/>
    <cellStyle name="Normal 66 6 6" xfId="16894" xr:uid="{00000000-0005-0000-0000-0000613D0000}"/>
    <cellStyle name="Normal 66 6 7" xfId="18798" xr:uid="{00000000-0005-0000-0000-0000623D0000}"/>
    <cellStyle name="Normal 66 6_5h_Finance" xfId="7418" xr:uid="{00000000-0005-0000-0000-0000633D0000}"/>
    <cellStyle name="Normal 66 7" xfId="1927" xr:uid="{00000000-0005-0000-0000-0000643D0000}"/>
    <cellStyle name="Normal 66 7 2" xfId="3831" xr:uid="{00000000-0005-0000-0000-0000653D0000}"/>
    <cellStyle name="Normal 66 7 2 2" xfId="11998" xr:uid="{00000000-0005-0000-0000-0000663D0000}"/>
    <cellStyle name="Normal 66 7 2_5h_Finance" xfId="7421" xr:uid="{00000000-0005-0000-0000-0000673D0000}"/>
    <cellStyle name="Normal 66 7 3" xfId="10094" xr:uid="{00000000-0005-0000-0000-0000683D0000}"/>
    <cellStyle name="Normal 66 7 4" xfId="14120" xr:uid="{00000000-0005-0000-0000-0000693D0000}"/>
    <cellStyle name="Normal 66 7 5" xfId="15960" xr:uid="{00000000-0005-0000-0000-00006A3D0000}"/>
    <cellStyle name="Normal 66 7 6" xfId="17710" xr:uid="{00000000-0005-0000-0000-00006B3D0000}"/>
    <cellStyle name="Normal 66 7 7" xfId="19614" xr:uid="{00000000-0005-0000-0000-00006C3D0000}"/>
    <cellStyle name="Normal 66 7_5h_Finance" xfId="7420" xr:uid="{00000000-0005-0000-0000-00006D3D0000}"/>
    <cellStyle name="Normal 66 8" xfId="211" xr:uid="{00000000-0005-0000-0000-00006E3D0000}"/>
    <cellStyle name="Normal 66 8 2" xfId="8462" xr:uid="{00000000-0005-0000-0000-00006F3D0000}"/>
    <cellStyle name="Normal 66 8_5h_Finance" xfId="7422" xr:uid="{00000000-0005-0000-0000-0000703D0000}"/>
    <cellStyle name="Normal 66 9" xfId="2199" xr:uid="{00000000-0005-0000-0000-0000713D0000}"/>
    <cellStyle name="Normal 66 9 2" xfId="10366" xr:uid="{00000000-0005-0000-0000-0000723D0000}"/>
    <cellStyle name="Normal 66 9_5h_Finance" xfId="7423" xr:uid="{00000000-0005-0000-0000-0000733D0000}"/>
    <cellStyle name="Normal 66_5h_Finance" xfId="7364" xr:uid="{00000000-0005-0000-0000-0000743D0000}"/>
    <cellStyle name="Normal 67" xfId="73" xr:uid="{00000000-0005-0000-0000-0000753D0000}"/>
    <cellStyle name="Normal 67 10" xfId="4104" xr:uid="{00000000-0005-0000-0000-0000763D0000}"/>
    <cellStyle name="Normal 67 10 2" xfId="12271" xr:uid="{00000000-0005-0000-0000-0000773D0000}"/>
    <cellStyle name="Normal 67 10_5h_Finance" xfId="7425" xr:uid="{00000000-0005-0000-0000-0000783D0000}"/>
    <cellStyle name="Normal 67 11" xfId="8327" xr:uid="{00000000-0005-0000-0000-0000793D0000}"/>
    <cellStyle name="Normal 67 12" xfId="12419" xr:uid="{00000000-0005-0000-0000-00007A3D0000}"/>
    <cellStyle name="Normal 67 13" xfId="12663" xr:uid="{00000000-0005-0000-0000-00007B3D0000}"/>
    <cellStyle name="Normal 67 14" xfId="14351" xr:uid="{00000000-0005-0000-0000-00007C3D0000}"/>
    <cellStyle name="Normal 67 15" xfId="17983" xr:uid="{00000000-0005-0000-0000-00007D3D0000}"/>
    <cellStyle name="Normal 67 2" xfId="142" xr:uid="{00000000-0005-0000-0000-00007E3D0000}"/>
    <cellStyle name="Normal 67 2 10" xfId="8395" xr:uid="{00000000-0005-0000-0000-00007F3D0000}"/>
    <cellStyle name="Normal 67 2 11" xfId="12487" xr:uid="{00000000-0005-0000-0000-0000803D0000}"/>
    <cellStyle name="Normal 67 2 12" xfId="18051" xr:uid="{00000000-0005-0000-0000-0000813D0000}"/>
    <cellStyle name="Normal 67 2 2" xfId="416" xr:uid="{00000000-0005-0000-0000-0000823D0000}"/>
    <cellStyle name="Normal 67 2 2 10" xfId="16283" xr:uid="{00000000-0005-0000-0000-0000833D0000}"/>
    <cellStyle name="Normal 67 2 2 11" xfId="18187" xr:uid="{00000000-0005-0000-0000-0000843D0000}"/>
    <cellStyle name="Normal 67 2 2 2" xfId="765" xr:uid="{00000000-0005-0000-0000-0000853D0000}"/>
    <cellStyle name="Normal 67 2 2 2 2" xfId="1587" xr:uid="{00000000-0005-0000-0000-0000863D0000}"/>
    <cellStyle name="Normal 67 2 2 2 2 2" xfId="3492" xr:uid="{00000000-0005-0000-0000-0000873D0000}"/>
    <cellStyle name="Normal 67 2 2 2 2 2 2" xfId="11659" xr:uid="{00000000-0005-0000-0000-0000883D0000}"/>
    <cellStyle name="Normal 67 2 2 2 2 2_5h_Finance" xfId="7430" xr:uid="{00000000-0005-0000-0000-0000893D0000}"/>
    <cellStyle name="Normal 67 2 2 2 2 3" xfId="9755" xr:uid="{00000000-0005-0000-0000-00008A3D0000}"/>
    <cellStyle name="Normal 67 2 2 2 2 4" xfId="13781" xr:uid="{00000000-0005-0000-0000-00008B3D0000}"/>
    <cellStyle name="Normal 67 2 2 2 2 5" xfId="15620" xr:uid="{00000000-0005-0000-0000-00008C3D0000}"/>
    <cellStyle name="Normal 67 2 2 2 2 6" xfId="17371" xr:uid="{00000000-0005-0000-0000-00008D3D0000}"/>
    <cellStyle name="Normal 67 2 2 2 2 7" xfId="19275" xr:uid="{00000000-0005-0000-0000-00008E3D0000}"/>
    <cellStyle name="Normal 67 2 2 2 2_5h_Finance" xfId="7429" xr:uid="{00000000-0005-0000-0000-00008F3D0000}"/>
    <cellStyle name="Normal 67 2 2 2 3" xfId="2676" xr:uid="{00000000-0005-0000-0000-0000903D0000}"/>
    <cellStyle name="Normal 67 2 2 2 3 2" xfId="10843" xr:uid="{00000000-0005-0000-0000-0000913D0000}"/>
    <cellStyle name="Normal 67 2 2 2 3_5h_Finance" xfId="7431" xr:uid="{00000000-0005-0000-0000-0000923D0000}"/>
    <cellStyle name="Normal 67 2 2 2 4" xfId="8939" xr:uid="{00000000-0005-0000-0000-0000933D0000}"/>
    <cellStyle name="Normal 67 2 2 2 5" xfId="12962" xr:uid="{00000000-0005-0000-0000-0000943D0000}"/>
    <cellStyle name="Normal 67 2 2 2 6" xfId="14800" xr:uid="{00000000-0005-0000-0000-0000953D0000}"/>
    <cellStyle name="Normal 67 2 2 2 7" xfId="16555" xr:uid="{00000000-0005-0000-0000-0000963D0000}"/>
    <cellStyle name="Normal 67 2 2 2 8" xfId="18459" xr:uid="{00000000-0005-0000-0000-0000973D0000}"/>
    <cellStyle name="Normal 67 2 2 2_5h_Finance" xfId="7428" xr:uid="{00000000-0005-0000-0000-0000983D0000}"/>
    <cellStyle name="Normal 67 2 2 3" xfId="1037" xr:uid="{00000000-0005-0000-0000-0000993D0000}"/>
    <cellStyle name="Normal 67 2 2 3 2" xfId="1859" xr:uid="{00000000-0005-0000-0000-00009A3D0000}"/>
    <cellStyle name="Normal 67 2 2 3 2 2" xfId="3764" xr:uid="{00000000-0005-0000-0000-00009B3D0000}"/>
    <cellStyle name="Normal 67 2 2 3 2 2 2" xfId="11931" xr:uid="{00000000-0005-0000-0000-00009C3D0000}"/>
    <cellStyle name="Normal 67 2 2 3 2 2_5h_Finance" xfId="7434" xr:uid="{00000000-0005-0000-0000-00009D3D0000}"/>
    <cellStyle name="Normal 67 2 2 3 2 3" xfId="10027" xr:uid="{00000000-0005-0000-0000-00009E3D0000}"/>
    <cellStyle name="Normal 67 2 2 3 2 4" xfId="14053" xr:uid="{00000000-0005-0000-0000-00009F3D0000}"/>
    <cellStyle name="Normal 67 2 2 3 2 5" xfId="15892" xr:uid="{00000000-0005-0000-0000-0000A03D0000}"/>
    <cellStyle name="Normal 67 2 2 3 2 6" xfId="17643" xr:uid="{00000000-0005-0000-0000-0000A13D0000}"/>
    <cellStyle name="Normal 67 2 2 3 2 7" xfId="19547" xr:uid="{00000000-0005-0000-0000-0000A23D0000}"/>
    <cellStyle name="Normal 67 2 2 3 2_5h_Finance" xfId="7433" xr:uid="{00000000-0005-0000-0000-0000A33D0000}"/>
    <cellStyle name="Normal 67 2 2 3 3" xfId="2948" xr:uid="{00000000-0005-0000-0000-0000A43D0000}"/>
    <cellStyle name="Normal 67 2 2 3 3 2" xfId="11115" xr:uid="{00000000-0005-0000-0000-0000A53D0000}"/>
    <cellStyle name="Normal 67 2 2 3 3_5h_Finance" xfId="7435" xr:uid="{00000000-0005-0000-0000-0000A63D0000}"/>
    <cellStyle name="Normal 67 2 2 3 4" xfId="9211" xr:uid="{00000000-0005-0000-0000-0000A73D0000}"/>
    <cellStyle name="Normal 67 2 2 3 5" xfId="13234" xr:uid="{00000000-0005-0000-0000-0000A83D0000}"/>
    <cellStyle name="Normal 67 2 2 3 6" xfId="15072" xr:uid="{00000000-0005-0000-0000-0000A93D0000}"/>
    <cellStyle name="Normal 67 2 2 3 7" xfId="16827" xr:uid="{00000000-0005-0000-0000-0000AA3D0000}"/>
    <cellStyle name="Normal 67 2 2 3 8" xfId="18731" xr:uid="{00000000-0005-0000-0000-0000AB3D0000}"/>
    <cellStyle name="Normal 67 2 2 3_5h_Finance" xfId="7432" xr:uid="{00000000-0005-0000-0000-0000AC3D0000}"/>
    <cellStyle name="Normal 67 2 2 4" xfId="1309" xr:uid="{00000000-0005-0000-0000-0000AD3D0000}"/>
    <cellStyle name="Normal 67 2 2 4 2" xfId="3220" xr:uid="{00000000-0005-0000-0000-0000AE3D0000}"/>
    <cellStyle name="Normal 67 2 2 4 2 2" xfId="11387" xr:uid="{00000000-0005-0000-0000-0000AF3D0000}"/>
    <cellStyle name="Normal 67 2 2 4 2_5h_Finance" xfId="7437" xr:uid="{00000000-0005-0000-0000-0000B03D0000}"/>
    <cellStyle name="Normal 67 2 2 4 3" xfId="9483" xr:uid="{00000000-0005-0000-0000-0000B13D0000}"/>
    <cellStyle name="Normal 67 2 2 4 4" xfId="13506" xr:uid="{00000000-0005-0000-0000-0000B23D0000}"/>
    <cellStyle name="Normal 67 2 2 4 5" xfId="15344" xr:uid="{00000000-0005-0000-0000-0000B33D0000}"/>
    <cellStyle name="Normal 67 2 2 4 6" xfId="17099" xr:uid="{00000000-0005-0000-0000-0000B43D0000}"/>
    <cellStyle name="Normal 67 2 2 4 7" xfId="19003" xr:uid="{00000000-0005-0000-0000-0000B53D0000}"/>
    <cellStyle name="Normal 67 2 2 4_5h_Finance" xfId="7436" xr:uid="{00000000-0005-0000-0000-0000B63D0000}"/>
    <cellStyle name="Normal 67 2 2 5" xfId="2132" xr:uid="{00000000-0005-0000-0000-0000B73D0000}"/>
    <cellStyle name="Normal 67 2 2 5 2" xfId="4036" xr:uid="{00000000-0005-0000-0000-0000B83D0000}"/>
    <cellStyle name="Normal 67 2 2 5 2 2" xfId="12203" xr:uid="{00000000-0005-0000-0000-0000B93D0000}"/>
    <cellStyle name="Normal 67 2 2 5 2_5h_Finance" xfId="7439" xr:uid="{00000000-0005-0000-0000-0000BA3D0000}"/>
    <cellStyle name="Normal 67 2 2 5 3" xfId="10299" xr:uid="{00000000-0005-0000-0000-0000BB3D0000}"/>
    <cellStyle name="Normal 67 2 2 5 4" xfId="14325" xr:uid="{00000000-0005-0000-0000-0000BC3D0000}"/>
    <cellStyle name="Normal 67 2 2 5 5" xfId="16165" xr:uid="{00000000-0005-0000-0000-0000BD3D0000}"/>
    <cellStyle name="Normal 67 2 2 5 6" xfId="17915" xr:uid="{00000000-0005-0000-0000-0000BE3D0000}"/>
    <cellStyle name="Normal 67 2 2 5 7" xfId="19819" xr:uid="{00000000-0005-0000-0000-0000BF3D0000}"/>
    <cellStyle name="Normal 67 2 2 5_5h_Finance" xfId="7438" xr:uid="{00000000-0005-0000-0000-0000C03D0000}"/>
    <cellStyle name="Normal 67 2 2 6" xfId="2404" xr:uid="{00000000-0005-0000-0000-0000C13D0000}"/>
    <cellStyle name="Normal 67 2 2 6 2" xfId="10571" xr:uid="{00000000-0005-0000-0000-0000C23D0000}"/>
    <cellStyle name="Normal 67 2 2 6_5h_Finance" xfId="7440" xr:uid="{00000000-0005-0000-0000-0000C33D0000}"/>
    <cellStyle name="Normal 67 2 2 7" xfId="8667" xr:uid="{00000000-0005-0000-0000-0000C43D0000}"/>
    <cellStyle name="Normal 67 2 2 8" xfId="12624" xr:uid="{00000000-0005-0000-0000-0000C53D0000}"/>
    <cellStyle name="Normal 67 2 2 9" xfId="14510" xr:uid="{00000000-0005-0000-0000-0000C63D0000}"/>
    <cellStyle name="Normal 67 2 2_5h_Finance" xfId="7427" xr:uid="{00000000-0005-0000-0000-0000C73D0000}"/>
    <cellStyle name="Normal 67 2 3" xfId="629" xr:uid="{00000000-0005-0000-0000-0000C83D0000}"/>
    <cellStyle name="Normal 67 2 3 2" xfId="1451" xr:uid="{00000000-0005-0000-0000-0000C93D0000}"/>
    <cellStyle name="Normal 67 2 3 2 2" xfId="3356" xr:uid="{00000000-0005-0000-0000-0000CA3D0000}"/>
    <cellStyle name="Normal 67 2 3 2 2 2" xfId="11523" xr:uid="{00000000-0005-0000-0000-0000CB3D0000}"/>
    <cellStyle name="Normal 67 2 3 2 2_5h_Finance" xfId="7443" xr:uid="{00000000-0005-0000-0000-0000CC3D0000}"/>
    <cellStyle name="Normal 67 2 3 2 3" xfId="9619" xr:uid="{00000000-0005-0000-0000-0000CD3D0000}"/>
    <cellStyle name="Normal 67 2 3 2 4" xfId="13645" xr:uid="{00000000-0005-0000-0000-0000CE3D0000}"/>
    <cellStyle name="Normal 67 2 3 2 5" xfId="15484" xr:uid="{00000000-0005-0000-0000-0000CF3D0000}"/>
    <cellStyle name="Normal 67 2 3 2 6" xfId="17235" xr:uid="{00000000-0005-0000-0000-0000D03D0000}"/>
    <cellStyle name="Normal 67 2 3 2 7" xfId="19139" xr:uid="{00000000-0005-0000-0000-0000D13D0000}"/>
    <cellStyle name="Normal 67 2 3 2_5h_Finance" xfId="7442" xr:uid="{00000000-0005-0000-0000-0000D23D0000}"/>
    <cellStyle name="Normal 67 2 3 3" xfId="2540" xr:uid="{00000000-0005-0000-0000-0000D33D0000}"/>
    <cellStyle name="Normal 67 2 3 3 2" xfId="10707" xr:uid="{00000000-0005-0000-0000-0000D43D0000}"/>
    <cellStyle name="Normal 67 2 3 3_5h_Finance" xfId="7444" xr:uid="{00000000-0005-0000-0000-0000D53D0000}"/>
    <cellStyle name="Normal 67 2 3 4" xfId="8803" xr:uid="{00000000-0005-0000-0000-0000D63D0000}"/>
    <cellStyle name="Normal 67 2 3 5" xfId="12826" xr:uid="{00000000-0005-0000-0000-0000D73D0000}"/>
    <cellStyle name="Normal 67 2 3 6" xfId="14664" xr:uid="{00000000-0005-0000-0000-0000D83D0000}"/>
    <cellStyle name="Normal 67 2 3 7" xfId="16419" xr:uid="{00000000-0005-0000-0000-0000D93D0000}"/>
    <cellStyle name="Normal 67 2 3 8" xfId="18323" xr:uid="{00000000-0005-0000-0000-0000DA3D0000}"/>
    <cellStyle name="Normal 67 2 3_5h_Finance" xfId="7441" xr:uid="{00000000-0005-0000-0000-0000DB3D0000}"/>
    <cellStyle name="Normal 67 2 4" xfId="901" xr:uid="{00000000-0005-0000-0000-0000DC3D0000}"/>
    <cellStyle name="Normal 67 2 4 2" xfId="1723" xr:uid="{00000000-0005-0000-0000-0000DD3D0000}"/>
    <cellStyle name="Normal 67 2 4 2 2" xfId="3628" xr:uid="{00000000-0005-0000-0000-0000DE3D0000}"/>
    <cellStyle name="Normal 67 2 4 2 2 2" xfId="11795" xr:uid="{00000000-0005-0000-0000-0000DF3D0000}"/>
    <cellStyle name="Normal 67 2 4 2 2_5h_Finance" xfId="7447" xr:uid="{00000000-0005-0000-0000-0000E03D0000}"/>
    <cellStyle name="Normal 67 2 4 2 3" xfId="9891" xr:uid="{00000000-0005-0000-0000-0000E13D0000}"/>
    <cellStyle name="Normal 67 2 4 2 4" xfId="13917" xr:uid="{00000000-0005-0000-0000-0000E23D0000}"/>
    <cellStyle name="Normal 67 2 4 2 5" xfId="15756" xr:uid="{00000000-0005-0000-0000-0000E33D0000}"/>
    <cellStyle name="Normal 67 2 4 2 6" xfId="17507" xr:uid="{00000000-0005-0000-0000-0000E43D0000}"/>
    <cellStyle name="Normal 67 2 4 2 7" xfId="19411" xr:uid="{00000000-0005-0000-0000-0000E53D0000}"/>
    <cellStyle name="Normal 67 2 4 2_5h_Finance" xfId="7446" xr:uid="{00000000-0005-0000-0000-0000E63D0000}"/>
    <cellStyle name="Normal 67 2 4 3" xfId="2812" xr:uid="{00000000-0005-0000-0000-0000E73D0000}"/>
    <cellStyle name="Normal 67 2 4 3 2" xfId="10979" xr:uid="{00000000-0005-0000-0000-0000E83D0000}"/>
    <cellStyle name="Normal 67 2 4 3_5h_Finance" xfId="7448" xr:uid="{00000000-0005-0000-0000-0000E93D0000}"/>
    <cellStyle name="Normal 67 2 4 4" xfId="9075" xr:uid="{00000000-0005-0000-0000-0000EA3D0000}"/>
    <cellStyle name="Normal 67 2 4 5" xfId="13098" xr:uid="{00000000-0005-0000-0000-0000EB3D0000}"/>
    <cellStyle name="Normal 67 2 4 6" xfId="14936" xr:uid="{00000000-0005-0000-0000-0000EC3D0000}"/>
    <cellStyle name="Normal 67 2 4 7" xfId="16691" xr:uid="{00000000-0005-0000-0000-0000ED3D0000}"/>
    <cellStyle name="Normal 67 2 4 8" xfId="18595" xr:uid="{00000000-0005-0000-0000-0000EE3D0000}"/>
    <cellStyle name="Normal 67 2 4_5h_Finance" xfId="7445" xr:uid="{00000000-0005-0000-0000-0000EF3D0000}"/>
    <cellStyle name="Normal 67 2 5" xfId="1173" xr:uid="{00000000-0005-0000-0000-0000F03D0000}"/>
    <cellStyle name="Normal 67 2 5 2" xfId="3084" xr:uid="{00000000-0005-0000-0000-0000F13D0000}"/>
    <cellStyle name="Normal 67 2 5 2 2" xfId="11251" xr:uid="{00000000-0005-0000-0000-0000F23D0000}"/>
    <cellStyle name="Normal 67 2 5 2_5h_Finance" xfId="7450" xr:uid="{00000000-0005-0000-0000-0000F33D0000}"/>
    <cellStyle name="Normal 67 2 5 3" xfId="9347" xr:uid="{00000000-0005-0000-0000-0000F43D0000}"/>
    <cellStyle name="Normal 67 2 5 4" xfId="13370" xr:uid="{00000000-0005-0000-0000-0000F53D0000}"/>
    <cellStyle name="Normal 67 2 5 5" xfId="15208" xr:uid="{00000000-0005-0000-0000-0000F63D0000}"/>
    <cellStyle name="Normal 67 2 5 6" xfId="16963" xr:uid="{00000000-0005-0000-0000-0000F73D0000}"/>
    <cellStyle name="Normal 67 2 5 7" xfId="18867" xr:uid="{00000000-0005-0000-0000-0000F83D0000}"/>
    <cellStyle name="Normal 67 2 5_5h_Finance" xfId="7449" xr:uid="{00000000-0005-0000-0000-0000F93D0000}"/>
    <cellStyle name="Normal 67 2 6" xfId="1996" xr:uid="{00000000-0005-0000-0000-0000FA3D0000}"/>
    <cellStyle name="Normal 67 2 6 2" xfId="3900" xr:uid="{00000000-0005-0000-0000-0000FB3D0000}"/>
    <cellStyle name="Normal 67 2 6 2 2" xfId="12067" xr:uid="{00000000-0005-0000-0000-0000FC3D0000}"/>
    <cellStyle name="Normal 67 2 6 2_5h_Finance" xfId="7452" xr:uid="{00000000-0005-0000-0000-0000FD3D0000}"/>
    <cellStyle name="Normal 67 2 6 3" xfId="10163" xr:uid="{00000000-0005-0000-0000-0000FE3D0000}"/>
    <cellStyle name="Normal 67 2 6 4" xfId="14189" xr:uid="{00000000-0005-0000-0000-0000FF3D0000}"/>
    <cellStyle name="Normal 67 2 6 5" xfId="16029" xr:uid="{00000000-0005-0000-0000-0000003E0000}"/>
    <cellStyle name="Normal 67 2 6 6" xfId="17779" xr:uid="{00000000-0005-0000-0000-0000013E0000}"/>
    <cellStyle name="Normal 67 2 6 7" xfId="19683" xr:uid="{00000000-0005-0000-0000-0000023E0000}"/>
    <cellStyle name="Normal 67 2 6_5h_Finance" xfId="7451" xr:uid="{00000000-0005-0000-0000-0000033E0000}"/>
    <cellStyle name="Normal 67 2 7" xfId="280" xr:uid="{00000000-0005-0000-0000-0000043E0000}"/>
    <cellStyle name="Normal 67 2 7 2" xfId="8531" xr:uid="{00000000-0005-0000-0000-0000053E0000}"/>
    <cellStyle name="Normal 67 2 7_5h_Finance" xfId="7453" xr:uid="{00000000-0005-0000-0000-0000063E0000}"/>
    <cellStyle name="Normal 67 2 8" xfId="2268" xr:uid="{00000000-0005-0000-0000-0000073E0000}"/>
    <cellStyle name="Normal 67 2 8 2" xfId="10435" xr:uid="{00000000-0005-0000-0000-0000083E0000}"/>
    <cellStyle name="Normal 67 2 8_5h_Finance" xfId="7454" xr:uid="{00000000-0005-0000-0000-0000093E0000}"/>
    <cellStyle name="Normal 67 2 9" xfId="4172" xr:uid="{00000000-0005-0000-0000-00000A3E0000}"/>
    <cellStyle name="Normal 67 2 9 2" xfId="12339" xr:uid="{00000000-0005-0000-0000-00000B3E0000}"/>
    <cellStyle name="Normal 67 2 9_5h_Finance" xfId="7455" xr:uid="{00000000-0005-0000-0000-00000C3E0000}"/>
    <cellStyle name="Normal 67 2_5h_Finance" xfId="7426" xr:uid="{00000000-0005-0000-0000-00000D3E0000}"/>
    <cellStyle name="Normal 67 3" xfId="348" xr:uid="{00000000-0005-0000-0000-00000E3E0000}"/>
    <cellStyle name="Normal 67 3 10" xfId="16215" xr:uid="{00000000-0005-0000-0000-00000F3E0000}"/>
    <cellStyle name="Normal 67 3 11" xfId="18119" xr:uid="{00000000-0005-0000-0000-0000103E0000}"/>
    <cellStyle name="Normal 67 3 2" xfId="697" xr:uid="{00000000-0005-0000-0000-0000113E0000}"/>
    <cellStyle name="Normal 67 3 2 2" xfId="1519" xr:uid="{00000000-0005-0000-0000-0000123E0000}"/>
    <cellStyle name="Normal 67 3 2 2 2" xfId="3424" xr:uid="{00000000-0005-0000-0000-0000133E0000}"/>
    <cellStyle name="Normal 67 3 2 2 2 2" xfId="11591" xr:uid="{00000000-0005-0000-0000-0000143E0000}"/>
    <cellStyle name="Normal 67 3 2 2 2_5h_Finance" xfId="7459" xr:uid="{00000000-0005-0000-0000-0000153E0000}"/>
    <cellStyle name="Normal 67 3 2 2 3" xfId="9687" xr:uid="{00000000-0005-0000-0000-0000163E0000}"/>
    <cellStyle name="Normal 67 3 2 2 4" xfId="13713" xr:uid="{00000000-0005-0000-0000-0000173E0000}"/>
    <cellStyle name="Normal 67 3 2 2 5" xfId="15552" xr:uid="{00000000-0005-0000-0000-0000183E0000}"/>
    <cellStyle name="Normal 67 3 2 2 6" xfId="17303" xr:uid="{00000000-0005-0000-0000-0000193E0000}"/>
    <cellStyle name="Normal 67 3 2 2 7" xfId="19207" xr:uid="{00000000-0005-0000-0000-00001A3E0000}"/>
    <cellStyle name="Normal 67 3 2 2_5h_Finance" xfId="7458" xr:uid="{00000000-0005-0000-0000-00001B3E0000}"/>
    <cellStyle name="Normal 67 3 2 3" xfId="2608" xr:uid="{00000000-0005-0000-0000-00001C3E0000}"/>
    <cellStyle name="Normal 67 3 2 3 2" xfId="10775" xr:uid="{00000000-0005-0000-0000-00001D3E0000}"/>
    <cellStyle name="Normal 67 3 2 3_5h_Finance" xfId="7460" xr:uid="{00000000-0005-0000-0000-00001E3E0000}"/>
    <cellStyle name="Normal 67 3 2 4" xfId="8871" xr:uid="{00000000-0005-0000-0000-00001F3E0000}"/>
    <cellStyle name="Normal 67 3 2 5" xfId="12894" xr:uid="{00000000-0005-0000-0000-0000203E0000}"/>
    <cellStyle name="Normal 67 3 2 6" xfId="14732" xr:uid="{00000000-0005-0000-0000-0000213E0000}"/>
    <cellStyle name="Normal 67 3 2 7" xfId="16487" xr:uid="{00000000-0005-0000-0000-0000223E0000}"/>
    <cellStyle name="Normal 67 3 2 8" xfId="18391" xr:uid="{00000000-0005-0000-0000-0000233E0000}"/>
    <cellStyle name="Normal 67 3 2_5h_Finance" xfId="7457" xr:uid="{00000000-0005-0000-0000-0000243E0000}"/>
    <cellStyle name="Normal 67 3 3" xfId="969" xr:uid="{00000000-0005-0000-0000-0000253E0000}"/>
    <cellStyle name="Normal 67 3 3 2" xfId="1791" xr:uid="{00000000-0005-0000-0000-0000263E0000}"/>
    <cellStyle name="Normal 67 3 3 2 2" xfId="3696" xr:uid="{00000000-0005-0000-0000-0000273E0000}"/>
    <cellStyle name="Normal 67 3 3 2 2 2" xfId="11863" xr:uid="{00000000-0005-0000-0000-0000283E0000}"/>
    <cellStyle name="Normal 67 3 3 2 2_5h_Finance" xfId="7463" xr:uid="{00000000-0005-0000-0000-0000293E0000}"/>
    <cellStyle name="Normal 67 3 3 2 3" xfId="9959" xr:uid="{00000000-0005-0000-0000-00002A3E0000}"/>
    <cellStyle name="Normal 67 3 3 2 4" xfId="13985" xr:uid="{00000000-0005-0000-0000-00002B3E0000}"/>
    <cellStyle name="Normal 67 3 3 2 5" xfId="15824" xr:uid="{00000000-0005-0000-0000-00002C3E0000}"/>
    <cellStyle name="Normal 67 3 3 2 6" xfId="17575" xr:uid="{00000000-0005-0000-0000-00002D3E0000}"/>
    <cellStyle name="Normal 67 3 3 2 7" xfId="19479" xr:uid="{00000000-0005-0000-0000-00002E3E0000}"/>
    <cellStyle name="Normal 67 3 3 2_5h_Finance" xfId="7462" xr:uid="{00000000-0005-0000-0000-00002F3E0000}"/>
    <cellStyle name="Normal 67 3 3 3" xfId="2880" xr:uid="{00000000-0005-0000-0000-0000303E0000}"/>
    <cellStyle name="Normal 67 3 3 3 2" xfId="11047" xr:uid="{00000000-0005-0000-0000-0000313E0000}"/>
    <cellStyle name="Normal 67 3 3 3_5h_Finance" xfId="7464" xr:uid="{00000000-0005-0000-0000-0000323E0000}"/>
    <cellStyle name="Normal 67 3 3 4" xfId="9143" xr:uid="{00000000-0005-0000-0000-0000333E0000}"/>
    <cellStyle name="Normal 67 3 3 5" xfId="13166" xr:uid="{00000000-0005-0000-0000-0000343E0000}"/>
    <cellStyle name="Normal 67 3 3 6" xfId="15004" xr:uid="{00000000-0005-0000-0000-0000353E0000}"/>
    <cellStyle name="Normal 67 3 3 7" xfId="16759" xr:uid="{00000000-0005-0000-0000-0000363E0000}"/>
    <cellStyle name="Normal 67 3 3 8" xfId="18663" xr:uid="{00000000-0005-0000-0000-0000373E0000}"/>
    <cellStyle name="Normal 67 3 3_5h_Finance" xfId="7461" xr:uid="{00000000-0005-0000-0000-0000383E0000}"/>
    <cellStyle name="Normal 67 3 4" xfId="1241" xr:uid="{00000000-0005-0000-0000-0000393E0000}"/>
    <cellStyle name="Normal 67 3 4 2" xfId="3152" xr:uid="{00000000-0005-0000-0000-00003A3E0000}"/>
    <cellStyle name="Normal 67 3 4 2 2" xfId="11319" xr:uid="{00000000-0005-0000-0000-00003B3E0000}"/>
    <cellStyle name="Normal 67 3 4 2_5h_Finance" xfId="7466" xr:uid="{00000000-0005-0000-0000-00003C3E0000}"/>
    <cellStyle name="Normal 67 3 4 3" xfId="9415" xr:uid="{00000000-0005-0000-0000-00003D3E0000}"/>
    <cellStyle name="Normal 67 3 4 4" xfId="13438" xr:uid="{00000000-0005-0000-0000-00003E3E0000}"/>
    <cellStyle name="Normal 67 3 4 5" xfId="15276" xr:uid="{00000000-0005-0000-0000-00003F3E0000}"/>
    <cellStyle name="Normal 67 3 4 6" xfId="17031" xr:uid="{00000000-0005-0000-0000-0000403E0000}"/>
    <cellStyle name="Normal 67 3 4 7" xfId="18935" xr:uid="{00000000-0005-0000-0000-0000413E0000}"/>
    <cellStyle name="Normal 67 3 4_5h_Finance" xfId="7465" xr:uid="{00000000-0005-0000-0000-0000423E0000}"/>
    <cellStyle name="Normal 67 3 5" xfId="2064" xr:uid="{00000000-0005-0000-0000-0000433E0000}"/>
    <cellStyle name="Normal 67 3 5 2" xfId="3968" xr:uid="{00000000-0005-0000-0000-0000443E0000}"/>
    <cellStyle name="Normal 67 3 5 2 2" xfId="12135" xr:uid="{00000000-0005-0000-0000-0000453E0000}"/>
    <cellStyle name="Normal 67 3 5 2_5h_Finance" xfId="7468" xr:uid="{00000000-0005-0000-0000-0000463E0000}"/>
    <cellStyle name="Normal 67 3 5 3" xfId="10231" xr:uid="{00000000-0005-0000-0000-0000473E0000}"/>
    <cellStyle name="Normal 67 3 5 4" xfId="14257" xr:uid="{00000000-0005-0000-0000-0000483E0000}"/>
    <cellStyle name="Normal 67 3 5 5" xfId="16097" xr:uid="{00000000-0005-0000-0000-0000493E0000}"/>
    <cellStyle name="Normal 67 3 5 6" xfId="17847" xr:uid="{00000000-0005-0000-0000-00004A3E0000}"/>
    <cellStyle name="Normal 67 3 5 7" xfId="19751" xr:uid="{00000000-0005-0000-0000-00004B3E0000}"/>
    <cellStyle name="Normal 67 3 5_5h_Finance" xfId="7467" xr:uid="{00000000-0005-0000-0000-00004C3E0000}"/>
    <cellStyle name="Normal 67 3 6" xfId="2336" xr:uid="{00000000-0005-0000-0000-00004D3E0000}"/>
    <cellStyle name="Normal 67 3 6 2" xfId="10503" xr:uid="{00000000-0005-0000-0000-00004E3E0000}"/>
    <cellStyle name="Normal 67 3 6_5h_Finance" xfId="7469" xr:uid="{00000000-0005-0000-0000-00004F3E0000}"/>
    <cellStyle name="Normal 67 3 7" xfId="8599" xr:uid="{00000000-0005-0000-0000-0000503E0000}"/>
    <cellStyle name="Normal 67 3 8" xfId="12556" xr:uid="{00000000-0005-0000-0000-0000513E0000}"/>
    <cellStyle name="Normal 67 3 9" xfId="14442" xr:uid="{00000000-0005-0000-0000-0000523E0000}"/>
    <cellStyle name="Normal 67 3_5h_Finance" xfId="7456" xr:uid="{00000000-0005-0000-0000-0000533E0000}"/>
    <cellStyle name="Normal 67 4" xfId="561" xr:uid="{00000000-0005-0000-0000-0000543E0000}"/>
    <cellStyle name="Normal 67 4 2" xfId="1383" xr:uid="{00000000-0005-0000-0000-0000553E0000}"/>
    <cellStyle name="Normal 67 4 2 2" xfId="3288" xr:uid="{00000000-0005-0000-0000-0000563E0000}"/>
    <cellStyle name="Normal 67 4 2 2 2" xfId="11455" xr:uid="{00000000-0005-0000-0000-0000573E0000}"/>
    <cellStyle name="Normal 67 4 2 2_5h_Finance" xfId="7472" xr:uid="{00000000-0005-0000-0000-0000583E0000}"/>
    <cellStyle name="Normal 67 4 2 3" xfId="9551" xr:uid="{00000000-0005-0000-0000-0000593E0000}"/>
    <cellStyle name="Normal 67 4 2 4" xfId="13577" xr:uid="{00000000-0005-0000-0000-00005A3E0000}"/>
    <cellStyle name="Normal 67 4 2 5" xfId="15416" xr:uid="{00000000-0005-0000-0000-00005B3E0000}"/>
    <cellStyle name="Normal 67 4 2 6" xfId="17167" xr:uid="{00000000-0005-0000-0000-00005C3E0000}"/>
    <cellStyle name="Normal 67 4 2 7" xfId="19071" xr:uid="{00000000-0005-0000-0000-00005D3E0000}"/>
    <cellStyle name="Normal 67 4 2_5h_Finance" xfId="7471" xr:uid="{00000000-0005-0000-0000-00005E3E0000}"/>
    <cellStyle name="Normal 67 4 3" xfId="2472" xr:uid="{00000000-0005-0000-0000-00005F3E0000}"/>
    <cellStyle name="Normal 67 4 3 2" xfId="10639" xr:uid="{00000000-0005-0000-0000-0000603E0000}"/>
    <cellStyle name="Normal 67 4 3_5h_Finance" xfId="7473" xr:uid="{00000000-0005-0000-0000-0000613E0000}"/>
    <cellStyle name="Normal 67 4 4" xfId="8735" xr:uid="{00000000-0005-0000-0000-0000623E0000}"/>
    <cellStyle name="Normal 67 4 5" xfId="12758" xr:uid="{00000000-0005-0000-0000-0000633E0000}"/>
    <cellStyle name="Normal 67 4 6" xfId="14596" xr:uid="{00000000-0005-0000-0000-0000643E0000}"/>
    <cellStyle name="Normal 67 4 7" xfId="16351" xr:uid="{00000000-0005-0000-0000-0000653E0000}"/>
    <cellStyle name="Normal 67 4 8" xfId="18255" xr:uid="{00000000-0005-0000-0000-0000663E0000}"/>
    <cellStyle name="Normal 67 4_5h_Finance" xfId="7470" xr:uid="{00000000-0005-0000-0000-0000673E0000}"/>
    <cellStyle name="Normal 67 5" xfId="833" xr:uid="{00000000-0005-0000-0000-0000683E0000}"/>
    <cellStyle name="Normal 67 5 2" xfId="1655" xr:uid="{00000000-0005-0000-0000-0000693E0000}"/>
    <cellStyle name="Normal 67 5 2 2" xfId="3560" xr:uid="{00000000-0005-0000-0000-00006A3E0000}"/>
    <cellStyle name="Normal 67 5 2 2 2" xfId="11727" xr:uid="{00000000-0005-0000-0000-00006B3E0000}"/>
    <cellStyle name="Normal 67 5 2 2_5h_Finance" xfId="7476" xr:uid="{00000000-0005-0000-0000-00006C3E0000}"/>
    <cellStyle name="Normal 67 5 2 3" xfId="9823" xr:uid="{00000000-0005-0000-0000-00006D3E0000}"/>
    <cellStyle name="Normal 67 5 2 4" xfId="13849" xr:uid="{00000000-0005-0000-0000-00006E3E0000}"/>
    <cellStyle name="Normal 67 5 2 5" xfId="15688" xr:uid="{00000000-0005-0000-0000-00006F3E0000}"/>
    <cellStyle name="Normal 67 5 2 6" xfId="17439" xr:uid="{00000000-0005-0000-0000-0000703E0000}"/>
    <cellStyle name="Normal 67 5 2 7" xfId="19343" xr:uid="{00000000-0005-0000-0000-0000713E0000}"/>
    <cellStyle name="Normal 67 5 2_5h_Finance" xfId="7475" xr:uid="{00000000-0005-0000-0000-0000723E0000}"/>
    <cellStyle name="Normal 67 5 3" xfId="2744" xr:uid="{00000000-0005-0000-0000-0000733E0000}"/>
    <cellStyle name="Normal 67 5 3 2" xfId="10911" xr:uid="{00000000-0005-0000-0000-0000743E0000}"/>
    <cellStyle name="Normal 67 5 3_5h_Finance" xfId="7477" xr:uid="{00000000-0005-0000-0000-0000753E0000}"/>
    <cellStyle name="Normal 67 5 4" xfId="9007" xr:uid="{00000000-0005-0000-0000-0000763E0000}"/>
    <cellStyle name="Normal 67 5 5" xfId="13030" xr:uid="{00000000-0005-0000-0000-0000773E0000}"/>
    <cellStyle name="Normal 67 5 6" xfId="14868" xr:uid="{00000000-0005-0000-0000-0000783E0000}"/>
    <cellStyle name="Normal 67 5 7" xfId="16623" xr:uid="{00000000-0005-0000-0000-0000793E0000}"/>
    <cellStyle name="Normal 67 5 8" xfId="18527" xr:uid="{00000000-0005-0000-0000-00007A3E0000}"/>
    <cellStyle name="Normal 67 5_5h_Finance" xfId="7474" xr:uid="{00000000-0005-0000-0000-00007B3E0000}"/>
    <cellStyle name="Normal 67 6" xfId="1105" xr:uid="{00000000-0005-0000-0000-00007C3E0000}"/>
    <cellStyle name="Normal 67 6 2" xfId="3016" xr:uid="{00000000-0005-0000-0000-00007D3E0000}"/>
    <cellStyle name="Normal 67 6 2 2" xfId="11183" xr:uid="{00000000-0005-0000-0000-00007E3E0000}"/>
    <cellStyle name="Normal 67 6 2_5h_Finance" xfId="7479" xr:uid="{00000000-0005-0000-0000-00007F3E0000}"/>
    <cellStyle name="Normal 67 6 3" xfId="9279" xr:uid="{00000000-0005-0000-0000-0000803E0000}"/>
    <cellStyle name="Normal 67 6 4" xfId="13302" xr:uid="{00000000-0005-0000-0000-0000813E0000}"/>
    <cellStyle name="Normal 67 6 5" xfId="15140" xr:uid="{00000000-0005-0000-0000-0000823E0000}"/>
    <cellStyle name="Normal 67 6 6" xfId="16895" xr:uid="{00000000-0005-0000-0000-0000833E0000}"/>
    <cellStyle name="Normal 67 6 7" xfId="18799" xr:uid="{00000000-0005-0000-0000-0000843E0000}"/>
    <cellStyle name="Normal 67 6_5h_Finance" xfId="7478" xr:uid="{00000000-0005-0000-0000-0000853E0000}"/>
    <cellStyle name="Normal 67 7" xfId="1928" xr:uid="{00000000-0005-0000-0000-0000863E0000}"/>
    <cellStyle name="Normal 67 7 2" xfId="3832" xr:uid="{00000000-0005-0000-0000-0000873E0000}"/>
    <cellStyle name="Normal 67 7 2 2" xfId="11999" xr:uid="{00000000-0005-0000-0000-0000883E0000}"/>
    <cellStyle name="Normal 67 7 2_5h_Finance" xfId="7481" xr:uid="{00000000-0005-0000-0000-0000893E0000}"/>
    <cellStyle name="Normal 67 7 3" xfId="10095" xr:uid="{00000000-0005-0000-0000-00008A3E0000}"/>
    <cellStyle name="Normal 67 7 4" xfId="14121" xr:uid="{00000000-0005-0000-0000-00008B3E0000}"/>
    <cellStyle name="Normal 67 7 5" xfId="15961" xr:uid="{00000000-0005-0000-0000-00008C3E0000}"/>
    <cellStyle name="Normal 67 7 6" xfId="17711" xr:uid="{00000000-0005-0000-0000-00008D3E0000}"/>
    <cellStyle name="Normal 67 7 7" xfId="19615" xr:uid="{00000000-0005-0000-0000-00008E3E0000}"/>
    <cellStyle name="Normal 67 7_5h_Finance" xfId="7480" xr:uid="{00000000-0005-0000-0000-00008F3E0000}"/>
    <cellStyle name="Normal 67 8" xfId="212" xr:uid="{00000000-0005-0000-0000-0000903E0000}"/>
    <cellStyle name="Normal 67 8 2" xfId="8463" xr:uid="{00000000-0005-0000-0000-0000913E0000}"/>
    <cellStyle name="Normal 67 8_5h_Finance" xfId="7482" xr:uid="{00000000-0005-0000-0000-0000923E0000}"/>
    <cellStyle name="Normal 67 9" xfId="2200" xr:uid="{00000000-0005-0000-0000-0000933E0000}"/>
    <cellStyle name="Normal 67 9 2" xfId="10367" xr:uid="{00000000-0005-0000-0000-0000943E0000}"/>
    <cellStyle name="Normal 67 9_5h_Finance" xfId="7483" xr:uid="{00000000-0005-0000-0000-0000953E0000}"/>
    <cellStyle name="Normal 67_5h_Finance" xfId="7424" xr:uid="{00000000-0005-0000-0000-0000963E0000}"/>
    <cellStyle name="Normal 68" xfId="74" xr:uid="{00000000-0005-0000-0000-0000973E0000}"/>
    <cellStyle name="Normal 68 10" xfId="4105" xr:uid="{00000000-0005-0000-0000-0000983E0000}"/>
    <cellStyle name="Normal 68 10 2" xfId="12272" xr:uid="{00000000-0005-0000-0000-0000993E0000}"/>
    <cellStyle name="Normal 68 10_5h_Finance" xfId="7485" xr:uid="{00000000-0005-0000-0000-00009A3E0000}"/>
    <cellStyle name="Normal 68 11" xfId="8328" xr:uid="{00000000-0005-0000-0000-00009B3E0000}"/>
    <cellStyle name="Normal 68 12" xfId="12420" xr:uid="{00000000-0005-0000-0000-00009C3E0000}"/>
    <cellStyle name="Normal 68 13" xfId="12370" xr:uid="{00000000-0005-0000-0000-00009D3E0000}"/>
    <cellStyle name="Normal 68 14" xfId="12650" xr:uid="{00000000-0005-0000-0000-00009E3E0000}"/>
    <cellStyle name="Normal 68 15" xfId="17984" xr:uid="{00000000-0005-0000-0000-00009F3E0000}"/>
    <cellStyle name="Normal 68 2" xfId="143" xr:uid="{00000000-0005-0000-0000-0000A03E0000}"/>
    <cellStyle name="Normal 68 2 10" xfId="8396" xr:uid="{00000000-0005-0000-0000-0000A13E0000}"/>
    <cellStyle name="Normal 68 2 11" xfId="12488" xr:uid="{00000000-0005-0000-0000-0000A23E0000}"/>
    <cellStyle name="Normal 68 2 12" xfId="18052" xr:uid="{00000000-0005-0000-0000-0000A33E0000}"/>
    <cellStyle name="Normal 68 2 2" xfId="417" xr:uid="{00000000-0005-0000-0000-0000A43E0000}"/>
    <cellStyle name="Normal 68 2 2 10" xfId="16284" xr:uid="{00000000-0005-0000-0000-0000A53E0000}"/>
    <cellStyle name="Normal 68 2 2 11" xfId="18188" xr:uid="{00000000-0005-0000-0000-0000A63E0000}"/>
    <cellStyle name="Normal 68 2 2 2" xfId="766" xr:uid="{00000000-0005-0000-0000-0000A73E0000}"/>
    <cellStyle name="Normal 68 2 2 2 2" xfId="1588" xr:uid="{00000000-0005-0000-0000-0000A83E0000}"/>
    <cellStyle name="Normal 68 2 2 2 2 2" xfId="3493" xr:uid="{00000000-0005-0000-0000-0000A93E0000}"/>
    <cellStyle name="Normal 68 2 2 2 2 2 2" xfId="11660" xr:uid="{00000000-0005-0000-0000-0000AA3E0000}"/>
    <cellStyle name="Normal 68 2 2 2 2 2_5h_Finance" xfId="7490" xr:uid="{00000000-0005-0000-0000-0000AB3E0000}"/>
    <cellStyle name="Normal 68 2 2 2 2 3" xfId="9756" xr:uid="{00000000-0005-0000-0000-0000AC3E0000}"/>
    <cellStyle name="Normal 68 2 2 2 2 4" xfId="13782" xr:uid="{00000000-0005-0000-0000-0000AD3E0000}"/>
    <cellStyle name="Normal 68 2 2 2 2 5" xfId="15621" xr:uid="{00000000-0005-0000-0000-0000AE3E0000}"/>
    <cellStyle name="Normal 68 2 2 2 2 6" xfId="17372" xr:uid="{00000000-0005-0000-0000-0000AF3E0000}"/>
    <cellStyle name="Normal 68 2 2 2 2 7" xfId="19276" xr:uid="{00000000-0005-0000-0000-0000B03E0000}"/>
    <cellStyle name="Normal 68 2 2 2 2_5h_Finance" xfId="7489" xr:uid="{00000000-0005-0000-0000-0000B13E0000}"/>
    <cellStyle name="Normal 68 2 2 2 3" xfId="2677" xr:uid="{00000000-0005-0000-0000-0000B23E0000}"/>
    <cellStyle name="Normal 68 2 2 2 3 2" xfId="10844" xr:uid="{00000000-0005-0000-0000-0000B33E0000}"/>
    <cellStyle name="Normal 68 2 2 2 3_5h_Finance" xfId="7491" xr:uid="{00000000-0005-0000-0000-0000B43E0000}"/>
    <cellStyle name="Normal 68 2 2 2 4" xfId="8940" xr:uid="{00000000-0005-0000-0000-0000B53E0000}"/>
    <cellStyle name="Normal 68 2 2 2 5" xfId="12963" xr:uid="{00000000-0005-0000-0000-0000B63E0000}"/>
    <cellStyle name="Normal 68 2 2 2 6" xfId="14801" xr:uid="{00000000-0005-0000-0000-0000B73E0000}"/>
    <cellStyle name="Normal 68 2 2 2 7" xfId="16556" xr:uid="{00000000-0005-0000-0000-0000B83E0000}"/>
    <cellStyle name="Normal 68 2 2 2 8" xfId="18460" xr:uid="{00000000-0005-0000-0000-0000B93E0000}"/>
    <cellStyle name="Normal 68 2 2 2_5h_Finance" xfId="7488" xr:uid="{00000000-0005-0000-0000-0000BA3E0000}"/>
    <cellStyle name="Normal 68 2 2 3" xfId="1038" xr:uid="{00000000-0005-0000-0000-0000BB3E0000}"/>
    <cellStyle name="Normal 68 2 2 3 2" xfId="1860" xr:uid="{00000000-0005-0000-0000-0000BC3E0000}"/>
    <cellStyle name="Normal 68 2 2 3 2 2" xfId="3765" xr:uid="{00000000-0005-0000-0000-0000BD3E0000}"/>
    <cellStyle name="Normal 68 2 2 3 2 2 2" xfId="11932" xr:uid="{00000000-0005-0000-0000-0000BE3E0000}"/>
    <cellStyle name="Normal 68 2 2 3 2 2_5h_Finance" xfId="7494" xr:uid="{00000000-0005-0000-0000-0000BF3E0000}"/>
    <cellStyle name="Normal 68 2 2 3 2 3" xfId="10028" xr:uid="{00000000-0005-0000-0000-0000C03E0000}"/>
    <cellStyle name="Normal 68 2 2 3 2 4" xfId="14054" xr:uid="{00000000-0005-0000-0000-0000C13E0000}"/>
    <cellStyle name="Normal 68 2 2 3 2 5" xfId="15893" xr:uid="{00000000-0005-0000-0000-0000C23E0000}"/>
    <cellStyle name="Normal 68 2 2 3 2 6" xfId="17644" xr:uid="{00000000-0005-0000-0000-0000C33E0000}"/>
    <cellStyle name="Normal 68 2 2 3 2 7" xfId="19548" xr:uid="{00000000-0005-0000-0000-0000C43E0000}"/>
    <cellStyle name="Normal 68 2 2 3 2_5h_Finance" xfId="7493" xr:uid="{00000000-0005-0000-0000-0000C53E0000}"/>
    <cellStyle name="Normal 68 2 2 3 3" xfId="2949" xr:uid="{00000000-0005-0000-0000-0000C63E0000}"/>
    <cellStyle name="Normal 68 2 2 3 3 2" xfId="11116" xr:uid="{00000000-0005-0000-0000-0000C73E0000}"/>
    <cellStyle name="Normal 68 2 2 3 3_5h_Finance" xfId="7495" xr:uid="{00000000-0005-0000-0000-0000C83E0000}"/>
    <cellStyle name="Normal 68 2 2 3 4" xfId="9212" xr:uid="{00000000-0005-0000-0000-0000C93E0000}"/>
    <cellStyle name="Normal 68 2 2 3 5" xfId="13235" xr:uid="{00000000-0005-0000-0000-0000CA3E0000}"/>
    <cellStyle name="Normal 68 2 2 3 6" xfId="15073" xr:uid="{00000000-0005-0000-0000-0000CB3E0000}"/>
    <cellStyle name="Normal 68 2 2 3 7" xfId="16828" xr:uid="{00000000-0005-0000-0000-0000CC3E0000}"/>
    <cellStyle name="Normal 68 2 2 3 8" xfId="18732" xr:uid="{00000000-0005-0000-0000-0000CD3E0000}"/>
    <cellStyle name="Normal 68 2 2 3_5h_Finance" xfId="7492" xr:uid="{00000000-0005-0000-0000-0000CE3E0000}"/>
    <cellStyle name="Normal 68 2 2 4" xfId="1310" xr:uid="{00000000-0005-0000-0000-0000CF3E0000}"/>
    <cellStyle name="Normal 68 2 2 4 2" xfId="3221" xr:uid="{00000000-0005-0000-0000-0000D03E0000}"/>
    <cellStyle name="Normal 68 2 2 4 2 2" xfId="11388" xr:uid="{00000000-0005-0000-0000-0000D13E0000}"/>
    <cellStyle name="Normal 68 2 2 4 2_5h_Finance" xfId="7497" xr:uid="{00000000-0005-0000-0000-0000D23E0000}"/>
    <cellStyle name="Normal 68 2 2 4 3" xfId="9484" xr:uid="{00000000-0005-0000-0000-0000D33E0000}"/>
    <cellStyle name="Normal 68 2 2 4 4" xfId="13507" xr:uid="{00000000-0005-0000-0000-0000D43E0000}"/>
    <cellStyle name="Normal 68 2 2 4 5" xfId="15345" xr:uid="{00000000-0005-0000-0000-0000D53E0000}"/>
    <cellStyle name="Normal 68 2 2 4 6" xfId="17100" xr:uid="{00000000-0005-0000-0000-0000D63E0000}"/>
    <cellStyle name="Normal 68 2 2 4 7" xfId="19004" xr:uid="{00000000-0005-0000-0000-0000D73E0000}"/>
    <cellStyle name="Normal 68 2 2 4_5h_Finance" xfId="7496" xr:uid="{00000000-0005-0000-0000-0000D83E0000}"/>
    <cellStyle name="Normal 68 2 2 5" xfId="2133" xr:uid="{00000000-0005-0000-0000-0000D93E0000}"/>
    <cellStyle name="Normal 68 2 2 5 2" xfId="4037" xr:uid="{00000000-0005-0000-0000-0000DA3E0000}"/>
    <cellStyle name="Normal 68 2 2 5 2 2" xfId="12204" xr:uid="{00000000-0005-0000-0000-0000DB3E0000}"/>
    <cellStyle name="Normal 68 2 2 5 2_5h_Finance" xfId="7499" xr:uid="{00000000-0005-0000-0000-0000DC3E0000}"/>
    <cellStyle name="Normal 68 2 2 5 3" xfId="10300" xr:uid="{00000000-0005-0000-0000-0000DD3E0000}"/>
    <cellStyle name="Normal 68 2 2 5 4" xfId="14326" xr:uid="{00000000-0005-0000-0000-0000DE3E0000}"/>
    <cellStyle name="Normal 68 2 2 5 5" xfId="16166" xr:uid="{00000000-0005-0000-0000-0000DF3E0000}"/>
    <cellStyle name="Normal 68 2 2 5 6" xfId="17916" xr:uid="{00000000-0005-0000-0000-0000E03E0000}"/>
    <cellStyle name="Normal 68 2 2 5 7" xfId="19820" xr:uid="{00000000-0005-0000-0000-0000E13E0000}"/>
    <cellStyle name="Normal 68 2 2 5_5h_Finance" xfId="7498" xr:uid="{00000000-0005-0000-0000-0000E23E0000}"/>
    <cellStyle name="Normal 68 2 2 6" xfId="2405" xr:uid="{00000000-0005-0000-0000-0000E33E0000}"/>
    <cellStyle name="Normal 68 2 2 6 2" xfId="10572" xr:uid="{00000000-0005-0000-0000-0000E43E0000}"/>
    <cellStyle name="Normal 68 2 2 6_5h_Finance" xfId="7500" xr:uid="{00000000-0005-0000-0000-0000E53E0000}"/>
    <cellStyle name="Normal 68 2 2 7" xfId="8668" xr:uid="{00000000-0005-0000-0000-0000E63E0000}"/>
    <cellStyle name="Normal 68 2 2 8" xfId="12625" xr:uid="{00000000-0005-0000-0000-0000E73E0000}"/>
    <cellStyle name="Normal 68 2 2 9" xfId="14511" xr:uid="{00000000-0005-0000-0000-0000E83E0000}"/>
    <cellStyle name="Normal 68 2 2_5h_Finance" xfId="7487" xr:uid="{00000000-0005-0000-0000-0000E93E0000}"/>
    <cellStyle name="Normal 68 2 3" xfId="630" xr:uid="{00000000-0005-0000-0000-0000EA3E0000}"/>
    <cellStyle name="Normal 68 2 3 2" xfId="1452" xr:uid="{00000000-0005-0000-0000-0000EB3E0000}"/>
    <cellStyle name="Normal 68 2 3 2 2" xfId="3357" xr:uid="{00000000-0005-0000-0000-0000EC3E0000}"/>
    <cellStyle name="Normal 68 2 3 2 2 2" xfId="11524" xr:uid="{00000000-0005-0000-0000-0000ED3E0000}"/>
    <cellStyle name="Normal 68 2 3 2 2_5h_Finance" xfId="7503" xr:uid="{00000000-0005-0000-0000-0000EE3E0000}"/>
    <cellStyle name="Normal 68 2 3 2 3" xfId="9620" xr:uid="{00000000-0005-0000-0000-0000EF3E0000}"/>
    <cellStyle name="Normal 68 2 3 2 4" xfId="13646" xr:uid="{00000000-0005-0000-0000-0000F03E0000}"/>
    <cellStyle name="Normal 68 2 3 2 5" xfId="15485" xr:uid="{00000000-0005-0000-0000-0000F13E0000}"/>
    <cellStyle name="Normal 68 2 3 2 6" xfId="17236" xr:uid="{00000000-0005-0000-0000-0000F23E0000}"/>
    <cellStyle name="Normal 68 2 3 2 7" xfId="19140" xr:uid="{00000000-0005-0000-0000-0000F33E0000}"/>
    <cellStyle name="Normal 68 2 3 2_5h_Finance" xfId="7502" xr:uid="{00000000-0005-0000-0000-0000F43E0000}"/>
    <cellStyle name="Normal 68 2 3 3" xfId="2541" xr:uid="{00000000-0005-0000-0000-0000F53E0000}"/>
    <cellStyle name="Normal 68 2 3 3 2" xfId="10708" xr:uid="{00000000-0005-0000-0000-0000F63E0000}"/>
    <cellStyle name="Normal 68 2 3 3_5h_Finance" xfId="7504" xr:uid="{00000000-0005-0000-0000-0000F73E0000}"/>
    <cellStyle name="Normal 68 2 3 4" xfId="8804" xr:uid="{00000000-0005-0000-0000-0000F83E0000}"/>
    <cellStyle name="Normal 68 2 3 5" xfId="12827" xr:uid="{00000000-0005-0000-0000-0000F93E0000}"/>
    <cellStyle name="Normal 68 2 3 6" xfId="14665" xr:uid="{00000000-0005-0000-0000-0000FA3E0000}"/>
    <cellStyle name="Normal 68 2 3 7" xfId="16420" xr:uid="{00000000-0005-0000-0000-0000FB3E0000}"/>
    <cellStyle name="Normal 68 2 3 8" xfId="18324" xr:uid="{00000000-0005-0000-0000-0000FC3E0000}"/>
    <cellStyle name="Normal 68 2 3_5h_Finance" xfId="7501" xr:uid="{00000000-0005-0000-0000-0000FD3E0000}"/>
    <cellStyle name="Normal 68 2 4" xfId="902" xr:uid="{00000000-0005-0000-0000-0000FE3E0000}"/>
    <cellStyle name="Normal 68 2 4 2" xfId="1724" xr:uid="{00000000-0005-0000-0000-0000FF3E0000}"/>
    <cellStyle name="Normal 68 2 4 2 2" xfId="3629" xr:uid="{00000000-0005-0000-0000-0000003F0000}"/>
    <cellStyle name="Normal 68 2 4 2 2 2" xfId="11796" xr:uid="{00000000-0005-0000-0000-0000013F0000}"/>
    <cellStyle name="Normal 68 2 4 2 2_5h_Finance" xfId="7507" xr:uid="{00000000-0005-0000-0000-0000023F0000}"/>
    <cellStyle name="Normal 68 2 4 2 3" xfId="9892" xr:uid="{00000000-0005-0000-0000-0000033F0000}"/>
    <cellStyle name="Normal 68 2 4 2 4" xfId="13918" xr:uid="{00000000-0005-0000-0000-0000043F0000}"/>
    <cellStyle name="Normal 68 2 4 2 5" xfId="15757" xr:uid="{00000000-0005-0000-0000-0000053F0000}"/>
    <cellStyle name="Normal 68 2 4 2 6" xfId="17508" xr:uid="{00000000-0005-0000-0000-0000063F0000}"/>
    <cellStyle name="Normal 68 2 4 2 7" xfId="19412" xr:uid="{00000000-0005-0000-0000-0000073F0000}"/>
    <cellStyle name="Normal 68 2 4 2_5h_Finance" xfId="7506" xr:uid="{00000000-0005-0000-0000-0000083F0000}"/>
    <cellStyle name="Normal 68 2 4 3" xfId="2813" xr:uid="{00000000-0005-0000-0000-0000093F0000}"/>
    <cellStyle name="Normal 68 2 4 3 2" xfId="10980" xr:uid="{00000000-0005-0000-0000-00000A3F0000}"/>
    <cellStyle name="Normal 68 2 4 3_5h_Finance" xfId="7508" xr:uid="{00000000-0005-0000-0000-00000B3F0000}"/>
    <cellStyle name="Normal 68 2 4 4" xfId="9076" xr:uid="{00000000-0005-0000-0000-00000C3F0000}"/>
    <cellStyle name="Normal 68 2 4 5" xfId="13099" xr:uid="{00000000-0005-0000-0000-00000D3F0000}"/>
    <cellStyle name="Normal 68 2 4 6" xfId="14937" xr:uid="{00000000-0005-0000-0000-00000E3F0000}"/>
    <cellStyle name="Normal 68 2 4 7" xfId="16692" xr:uid="{00000000-0005-0000-0000-00000F3F0000}"/>
    <cellStyle name="Normal 68 2 4 8" xfId="18596" xr:uid="{00000000-0005-0000-0000-0000103F0000}"/>
    <cellStyle name="Normal 68 2 4_5h_Finance" xfId="7505" xr:uid="{00000000-0005-0000-0000-0000113F0000}"/>
    <cellStyle name="Normal 68 2 5" xfId="1174" xr:uid="{00000000-0005-0000-0000-0000123F0000}"/>
    <cellStyle name="Normal 68 2 5 2" xfId="3085" xr:uid="{00000000-0005-0000-0000-0000133F0000}"/>
    <cellStyle name="Normal 68 2 5 2 2" xfId="11252" xr:uid="{00000000-0005-0000-0000-0000143F0000}"/>
    <cellStyle name="Normal 68 2 5 2_5h_Finance" xfId="7510" xr:uid="{00000000-0005-0000-0000-0000153F0000}"/>
    <cellStyle name="Normal 68 2 5 3" xfId="9348" xr:uid="{00000000-0005-0000-0000-0000163F0000}"/>
    <cellStyle name="Normal 68 2 5 4" xfId="13371" xr:uid="{00000000-0005-0000-0000-0000173F0000}"/>
    <cellStyle name="Normal 68 2 5 5" xfId="15209" xr:uid="{00000000-0005-0000-0000-0000183F0000}"/>
    <cellStyle name="Normal 68 2 5 6" xfId="16964" xr:uid="{00000000-0005-0000-0000-0000193F0000}"/>
    <cellStyle name="Normal 68 2 5 7" xfId="18868" xr:uid="{00000000-0005-0000-0000-00001A3F0000}"/>
    <cellStyle name="Normal 68 2 5_5h_Finance" xfId="7509" xr:uid="{00000000-0005-0000-0000-00001B3F0000}"/>
    <cellStyle name="Normal 68 2 6" xfId="1997" xr:uid="{00000000-0005-0000-0000-00001C3F0000}"/>
    <cellStyle name="Normal 68 2 6 2" xfId="3901" xr:uid="{00000000-0005-0000-0000-00001D3F0000}"/>
    <cellStyle name="Normal 68 2 6 2 2" xfId="12068" xr:uid="{00000000-0005-0000-0000-00001E3F0000}"/>
    <cellStyle name="Normal 68 2 6 2_5h_Finance" xfId="7512" xr:uid="{00000000-0005-0000-0000-00001F3F0000}"/>
    <cellStyle name="Normal 68 2 6 3" xfId="10164" xr:uid="{00000000-0005-0000-0000-0000203F0000}"/>
    <cellStyle name="Normal 68 2 6 4" xfId="14190" xr:uid="{00000000-0005-0000-0000-0000213F0000}"/>
    <cellStyle name="Normal 68 2 6 5" xfId="16030" xr:uid="{00000000-0005-0000-0000-0000223F0000}"/>
    <cellStyle name="Normal 68 2 6 6" xfId="17780" xr:uid="{00000000-0005-0000-0000-0000233F0000}"/>
    <cellStyle name="Normal 68 2 6 7" xfId="19684" xr:uid="{00000000-0005-0000-0000-0000243F0000}"/>
    <cellStyle name="Normal 68 2 6_5h_Finance" xfId="7511" xr:uid="{00000000-0005-0000-0000-0000253F0000}"/>
    <cellStyle name="Normal 68 2 7" xfId="281" xr:uid="{00000000-0005-0000-0000-0000263F0000}"/>
    <cellStyle name="Normal 68 2 7 2" xfId="8532" xr:uid="{00000000-0005-0000-0000-0000273F0000}"/>
    <cellStyle name="Normal 68 2 7_5h_Finance" xfId="7513" xr:uid="{00000000-0005-0000-0000-0000283F0000}"/>
    <cellStyle name="Normal 68 2 8" xfId="2269" xr:uid="{00000000-0005-0000-0000-0000293F0000}"/>
    <cellStyle name="Normal 68 2 8 2" xfId="10436" xr:uid="{00000000-0005-0000-0000-00002A3F0000}"/>
    <cellStyle name="Normal 68 2 8_5h_Finance" xfId="7514" xr:uid="{00000000-0005-0000-0000-00002B3F0000}"/>
    <cellStyle name="Normal 68 2 9" xfId="4173" xr:uid="{00000000-0005-0000-0000-00002C3F0000}"/>
    <cellStyle name="Normal 68 2 9 2" xfId="12340" xr:uid="{00000000-0005-0000-0000-00002D3F0000}"/>
    <cellStyle name="Normal 68 2 9_5h_Finance" xfId="7515" xr:uid="{00000000-0005-0000-0000-00002E3F0000}"/>
    <cellStyle name="Normal 68 2_5h_Finance" xfId="7486" xr:uid="{00000000-0005-0000-0000-00002F3F0000}"/>
    <cellStyle name="Normal 68 3" xfId="349" xr:uid="{00000000-0005-0000-0000-0000303F0000}"/>
    <cellStyle name="Normal 68 3 10" xfId="16216" xr:uid="{00000000-0005-0000-0000-0000313F0000}"/>
    <cellStyle name="Normal 68 3 11" xfId="18120" xr:uid="{00000000-0005-0000-0000-0000323F0000}"/>
    <cellStyle name="Normal 68 3 2" xfId="698" xr:uid="{00000000-0005-0000-0000-0000333F0000}"/>
    <cellStyle name="Normal 68 3 2 2" xfId="1520" xr:uid="{00000000-0005-0000-0000-0000343F0000}"/>
    <cellStyle name="Normal 68 3 2 2 2" xfId="3425" xr:uid="{00000000-0005-0000-0000-0000353F0000}"/>
    <cellStyle name="Normal 68 3 2 2 2 2" xfId="11592" xr:uid="{00000000-0005-0000-0000-0000363F0000}"/>
    <cellStyle name="Normal 68 3 2 2 2_5h_Finance" xfId="7519" xr:uid="{00000000-0005-0000-0000-0000373F0000}"/>
    <cellStyle name="Normal 68 3 2 2 3" xfId="9688" xr:uid="{00000000-0005-0000-0000-0000383F0000}"/>
    <cellStyle name="Normal 68 3 2 2 4" xfId="13714" xr:uid="{00000000-0005-0000-0000-0000393F0000}"/>
    <cellStyle name="Normal 68 3 2 2 5" xfId="15553" xr:uid="{00000000-0005-0000-0000-00003A3F0000}"/>
    <cellStyle name="Normal 68 3 2 2 6" xfId="17304" xr:uid="{00000000-0005-0000-0000-00003B3F0000}"/>
    <cellStyle name="Normal 68 3 2 2 7" xfId="19208" xr:uid="{00000000-0005-0000-0000-00003C3F0000}"/>
    <cellStyle name="Normal 68 3 2 2_5h_Finance" xfId="7518" xr:uid="{00000000-0005-0000-0000-00003D3F0000}"/>
    <cellStyle name="Normal 68 3 2 3" xfId="2609" xr:uid="{00000000-0005-0000-0000-00003E3F0000}"/>
    <cellStyle name="Normal 68 3 2 3 2" xfId="10776" xr:uid="{00000000-0005-0000-0000-00003F3F0000}"/>
    <cellStyle name="Normal 68 3 2 3_5h_Finance" xfId="7520" xr:uid="{00000000-0005-0000-0000-0000403F0000}"/>
    <cellStyle name="Normal 68 3 2 4" xfId="8872" xr:uid="{00000000-0005-0000-0000-0000413F0000}"/>
    <cellStyle name="Normal 68 3 2 5" xfId="12895" xr:uid="{00000000-0005-0000-0000-0000423F0000}"/>
    <cellStyle name="Normal 68 3 2 6" xfId="14733" xr:uid="{00000000-0005-0000-0000-0000433F0000}"/>
    <cellStyle name="Normal 68 3 2 7" xfId="16488" xr:uid="{00000000-0005-0000-0000-0000443F0000}"/>
    <cellStyle name="Normal 68 3 2 8" xfId="18392" xr:uid="{00000000-0005-0000-0000-0000453F0000}"/>
    <cellStyle name="Normal 68 3 2_5h_Finance" xfId="7517" xr:uid="{00000000-0005-0000-0000-0000463F0000}"/>
    <cellStyle name="Normal 68 3 3" xfId="970" xr:uid="{00000000-0005-0000-0000-0000473F0000}"/>
    <cellStyle name="Normal 68 3 3 2" xfId="1792" xr:uid="{00000000-0005-0000-0000-0000483F0000}"/>
    <cellStyle name="Normal 68 3 3 2 2" xfId="3697" xr:uid="{00000000-0005-0000-0000-0000493F0000}"/>
    <cellStyle name="Normal 68 3 3 2 2 2" xfId="11864" xr:uid="{00000000-0005-0000-0000-00004A3F0000}"/>
    <cellStyle name="Normal 68 3 3 2 2_5h_Finance" xfId="7523" xr:uid="{00000000-0005-0000-0000-00004B3F0000}"/>
    <cellStyle name="Normal 68 3 3 2 3" xfId="9960" xr:uid="{00000000-0005-0000-0000-00004C3F0000}"/>
    <cellStyle name="Normal 68 3 3 2 4" xfId="13986" xr:uid="{00000000-0005-0000-0000-00004D3F0000}"/>
    <cellStyle name="Normal 68 3 3 2 5" xfId="15825" xr:uid="{00000000-0005-0000-0000-00004E3F0000}"/>
    <cellStyle name="Normal 68 3 3 2 6" xfId="17576" xr:uid="{00000000-0005-0000-0000-00004F3F0000}"/>
    <cellStyle name="Normal 68 3 3 2 7" xfId="19480" xr:uid="{00000000-0005-0000-0000-0000503F0000}"/>
    <cellStyle name="Normal 68 3 3 2_5h_Finance" xfId="7522" xr:uid="{00000000-0005-0000-0000-0000513F0000}"/>
    <cellStyle name="Normal 68 3 3 3" xfId="2881" xr:uid="{00000000-0005-0000-0000-0000523F0000}"/>
    <cellStyle name="Normal 68 3 3 3 2" xfId="11048" xr:uid="{00000000-0005-0000-0000-0000533F0000}"/>
    <cellStyle name="Normal 68 3 3 3_5h_Finance" xfId="7524" xr:uid="{00000000-0005-0000-0000-0000543F0000}"/>
    <cellStyle name="Normal 68 3 3 4" xfId="9144" xr:uid="{00000000-0005-0000-0000-0000553F0000}"/>
    <cellStyle name="Normal 68 3 3 5" xfId="13167" xr:uid="{00000000-0005-0000-0000-0000563F0000}"/>
    <cellStyle name="Normal 68 3 3 6" xfId="15005" xr:uid="{00000000-0005-0000-0000-0000573F0000}"/>
    <cellStyle name="Normal 68 3 3 7" xfId="16760" xr:uid="{00000000-0005-0000-0000-0000583F0000}"/>
    <cellStyle name="Normal 68 3 3 8" xfId="18664" xr:uid="{00000000-0005-0000-0000-0000593F0000}"/>
    <cellStyle name="Normal 68 3 3_5h_Finance" xfId="7521" xr:uid="{00000000-0005-0000-0000-00005A3F0000}"/>
    <cellStyle name="Normal 68 3 4" xfId="1242" xr:uid="{00000000-0005-0000-0000-00005B3F0000}"/>
    <cellStyle name="Normal 68 3 4 2" xfId="3153" xr:uid="{00000000-0005-0000-0000-00005C3F0000}"/>
    <cellStyle name="Normal 68 3 4 2 2" xfId="11320" xr:uid="{00000000-0005-0000-0000-00005D3F0000}"/>
    <cellStyle name="Normal 68 3 4 2_5h_Finance" xfId="7526" xr:uid="{00000000-0005-0000-0000-00005E3F0000}"/>
    <cellStyle name="Normal 68 3 4 3" xfId="9416" xr:uid="{00000000-0005-0000-0000-00005F3F0000}"/>
    <cellStyle name="Normal 68 3 4 4" xfId="13439" xr:uid="{00000000-0005-0000-0000-0000603F0000}"/>
    <cellStyle name="Normal 68 3 4 5" xfId="15277" xr:uid="{00000000-0005-0000-0000-0000613F0000}"/>
    <cellStyle name="Normal 68 3 4 6" xfId="17032" xr:uid="{00000000-0005-0000-0000-0000623F0000}"/>
    <cellStyle name="Normal 68 3 4 7" xfId="18936" xr:uid="{00000000-0005-0000-0000-0000633F0000}"/>
    <cellStyle name="Normal 68 3 4_5h_Finance" xfId="7525" xr:uid="{00000000-0005-0000-0000-0000643F0000}"/>
    <cellStyle name="Normal 68 3 5" xfId="2065" xr:uid="{00000000-0005-0000-0000-0000653F0000}"/>
    <cellStyle name="Normal 68 3 5 2" xfId="3969" xr:uid="{00000000-0005-0000-0000-0000663F0000}"/>
    <cellStyle name="Normal 68 3 5 2 2" xfId="12136" xr:uid="{00000000-0005-0000-0000-0000673F0000}"/>
    <cellStyle name="Normal 68 3 5 2_5h_Finance" xfId="7528" xr:uid="{00000000-0005-0000-0000-0000683F0000}"/>
    <cellStyle name="Normal 68 3 5 3" xfId="10232" xr:uid="{00000000-0005-0000-0000-0000693F0000}"/>
    <cellStyle name="Normal 68 3 5 4" xfId="14258" xr:uid="{00000000-0005-0000-0000-00006A3F0000}"/>
    <cellStyle name="Normal 68 3 5 5" xfId="16098" xr:uid="{00000000-0005-0000-0000-00006B3F0000}"/>
    <cellStyle name="Normal 68 3 5 6" xfId="17848" xr:uid="{00000000-0005-0000-0000-00006C3F0000}"/>
    <cellStyle name="Normal 68 3 5 7" xfId="19752" xr:uid="{00000000-0005-0000-0000-00006D3F0000}"/>
    <cellStyle name="Normal 68 3 5_5h_Finance" xfId="7527" xr:uid="{00000000-0005-0000-0000-00006E3F0000}"/>
    <cellStyle name="Normal 68 3 6" xfId="2337" xr:uid="{00000000-0005-0000-0000-00006F3F0000}"/>
    <cellStyle name="Normal 68 3 6 2" xfId="10504" xr:uid="{00000000-0005-0000-0000-0000703F0000}"/>
    <cellStyle name="Normal 68 3 6_5h_Finance" xfId="7529" xr:uid="{00000000-0005-0000-0000-0000713F0000}"/>
    <cellStyle name="Normal 68 3 7" xfId="8600" xr:uid="{00000000-0005-0000-0000-0000723F0000}"/>
    <cellStyle name="Normal 68 3 8" xfId="12557" xr:uid="{00000000-0005-0000-0000-0000733F0000}"/>
    <cellStyle name="Normal 68 3 9" xfId="14443" xr:uid="{00000000-0005-0000-0000-0000743F0000}"/>
    <cellStyle name="Normal 68 3_5h_Finance" xfId="7516" xr:uid="{00000000-0005-0000-0000-0000753F0000}"/>
    <cellStyle name="Normal 68 4" xfId="562" xr:uid="{00000000-0005-0000-0000-0000763F0000}"/>
    <cellStyle name="Normal 68 4 2" xfId="1384" xr:uid="{00000000-0005-0000-0000-0000773F0000}"/>
    <cellStyle name="Normal 68 4 2 2" xfId="3289" xr:uid="{00000000-0005-0000-0000-0000783F0000}"/>
    <cellStyle name="Normal 68 4 2 2 2" xfId="11456" xr:uid="{00000000-0005-0000-0000-0000793F0000}"/>
    <cellStyle name="Normal 68 4 2 2_5h_Finance" xfId="7532" xr:uid="{00000000-0005-0000-0000-00007A3F0000}"/>
    <cellStyle name="Normal 68 4 2 3" xfId="9552" xr:uid="{00000000-0005-0000-0000-00007B3F0000}"/>
    <cellStyle name="Normal 68 4 2 4" xfId="13578" xr:uid="{00000000-0005-0000-0000-00007C3F0000}"/>
    <cellStyle name="Normal 68 4 2 5" xfId="15417" xr:uid="{00000000-0005-0000-0000-00007D3F0000}"/>
    <cellStyle name="Normal 68 4 2 6" xfId="17168" xr:uid="{00000000-0005-0000-0000-00007E3F0000}"/>
    <cellStyle name="Normal 68 4 2 7" xfId="19072" xr:uid="{00000000-0005-0000-0000-00007F3F0000}"/>
    <cellStyle name="Normal 68 4 2_5h_Finance" xfId="7531" xr:uid="{00000000-0005-0000-0000-0000803F0000}"/>
    <cellStyle name="Normal 68 4 3" xfId="2473" xr:uid="{00000000-0005-0000-0000-0000813F0000}"/>
    <cellStyle name="Normal 68 4 3 2" xfId="10640" xr:uid="{00000000-0005-0000-0000-0000823F0000}"/>
    <cellStyle name="Normal 68 4 3_5h_Finance" xfId="7533" xr:uid="{00000000-0005-0000-0000-0000833F0000}"/>
    <cellStyle name="Normal 68 4 4" xfId="8736" xr:uid="{00000000-0005-0000-0000-0000843F0000}"/>
    <cellStyle name="Normal 68 4 5" xfId="12759" xr:uid="{00000000-0005-0000-0000-0000853F0000}"/>
    <cellStyle name="Normal 68 4 6" xfId="14597" xr:uid="{00000000-0005-0000-0000-0000863F0000}"/>
    <cellStyle name="Normal 68 4 7" xfId="16352" xr:uid="{00000000-0005-0000-0000-0000873F0000}"/>
    <cellStyle name="Normal 68 4 8" xfId="18256" xr:uid="{00000000-0005-0000-0000-0000883F0000}"/>
    <cellStyle name="Normal 68 4_5h_Finance" xfId="7530" xr:uid="{00000000-0005-0000-0000-0000893F0000}"/>
    <cellStyle name="Normal 68 5" xfId="834" xr:uid="{00000000-0005-0000-0000-00008A3F0000}"/>
    <cellStyle name="Normal 68 5 2" xfId="1656" xr:uid="{00000000-0005-0000-0000-00008B3F0000}"/>
    <cellStyle name="Normal 68 5 2 2" xfId="3561" xr:uid="{00000000-0005-0000-0000-00008C3F0000}"/>
    <cellStyle name="Normal 68 5 2 2 2" xfId="11728" xr:uid="{00000000-0005-0000-0000-00008D3F0000}"/>
    <cellStyle name="Normal 68 5 2 2_5h_Finance" xfId="7536" xr:uid="{00000000-0005-0000-0000-00008E3F0000}"/>
    <cellStyle name="Normal 68 5 2 3" xfId="9824" xr:uid="{00000000-0005-0000-0000-00008F3F0000}"/>
    <cellStyle name="Normal 68 5 2 4" xfId="13850" xr:uid="{00000000-0005-0000-0000-0000903F0000}"/>
    <cellStyle name="Normal 68 5 2 5" xfId="15689" xr:uid="{00000000-0005-0000-0000-0000913F0000}"/>
    <cellStyle name="Normal 68 5 2 6" xfId="17440" xr:uid="{00000000-0005-0000-0000-0000923F0000}"/>
    <cellStyle name="Normal 68 5 2 7" xfId="19344" xr:uid="{00000000-0005-0000-0000-0000933F0000}"/>
    <cellStyle name="Normal 68 5 2_5h_Finance" xfId="7535" xr:uid="{00000000-0005-0000-0000-0000943F0000}"/>
    <cellStyle name="Normal 68 5 3" xfId="2745" xr:uid="{00000000-0005-0000-0000-0000953F0000}"/>
    <cellStyle name="Normal 68 5 3 2" xfId="10912" xr:uid="{00000000-0005-0000-0000-0000963F0000}"/>
    <cellStyle name="Normal 68 5 3_5h_Finance" xfId="7537" xr:uid="{00000000-0005-0000-0000-0000973F0000}"/>
    <cellStyle name="Normal 68 5 4" xfId="9008" xr:uid="{00000000-0005-0000-0000-0000983F0000}"/>
    <cellStyle name="Normal 68 5 5" xfId="13031" xr:uid="{00000000-0005-0000-0000-0000993F0000}"/>
    <cellStyle name="Normal 68 5 6" xfId="14869" xr:uid="{00000000-0005-0000-0000-00009A3F0000}"/>
    <cellStyle name="Normal 68 5 7" xfId="16624" xr:uid="{00000000-0005-0000-0000-00009B3F0000}"/>
    <cellStyle name="Normal 68 5 8" xfId="18528" xr:uid="{00000000-0005-0000-0000-00009C3F0000}"/>
    <cellStyle name="Normal 68 5_5h_Finance" xfId="7534" xr:uid="{00000000-0005-0000-0000-00009D3F0000}"/>
    <cellStyle name="Normal 68 6" xfId="1106" xr:uid="{00000000-0005-0000-0000-00009E3F0000}"/>
    <cellStyle name="Normal 68 6 2" xfId="3017" xr:uid="{00000000-0005-0000-0000-00009F3F0000}"/>
    <cellStyle name="Normal 68 6 2 2" xfId="11184" xr:uid="{00000000-0005-0000-0000-0000A03F0000}"/>
    <cellStyle name="Normal 68 6 2_5h_Finance" xfId="7539" xr:uid="{00000000-0005-0000-0000-0000A13F0000}"/>
    <cellStyle name="Normal 68 6 3" xfId="9280" xr:uid="{00000000-0005-0000-0000-0000A23F0000}"/>
    <cellStyle name="Normal 68 6 4" xfId="13303" xr:uid="{00000000-0005-0000-0000-0000A33F0000}"/>
    <cellStyle name="Normal 68 6 5" xfId="15141" xr:uid="{00000000-0005-0000-0000-0000A43F0000}"/>
    <cellStyle name="Normal 68 6 6" xfId="16896" xr:uid="{00000000-0005-0000-0000-0000A53F0000}"/>
    <cellStyle name="Normal 68 6 7" xfId="18800" xr:uid="{00000000-0005-0000-0000-0000A63F0000}"/>
    <cellStyle name="Normal 68 6_5h_Finance" xfId="7538" xr:uid="{00000000-0005-0000-0000-0000A73F0000}"/>
    <cellStyle name="Normal 68 7" xfId="1929" xr:uid="{00000000-0005-0000-0000-0000A83F0000}"/>
    <cellStyle name="Normal 68 7 2" xfId="3833" xr:uid="{00000000-0005-0000-0000-0000A93F0000}"/>
    <cellStyle name="Normal 68 7 2 2" xfId="12000" xr:uid="{00000000-0005-0000-0000-0000AA3F0000}"/>
    <cellStyle name="Normal 68 7 2_5h_Finance" xfId="7541" xr:uid="{00000000-0005-0000-0000-0000AB3F0000}"/>
    <cellStyle name="Normal 68 7 3" xfId="10096" xr:uid="{00000000-0005-0000-0000-0000AC3F0000}"/>
    <cellStyle name="Normal 68 7 4" xfId="14122" xr:uid="{00000000-0005-0000-0000-0000AD3F0000}"/>
    <cellStyle name="Normal 68 7 5" xfId="15962" xr:uid="{00000000-0005-0000-0000-0000AE3F0000}"/>
    <cellStyle name="Normal 68 7 6" xfId="17712" xr:uid="{00000000-0005-0000-0000-0000AF3F0000}"/>
    <cellStyle name="Normal 68 7 7" xfId="19616" xr:uid="{00000000-0005-0000-0000-0000B03F0000}"/>
    <cellStyle name="Normal 68 7_5h_Finance" xfId="7540" xr:uid="{00000000-0005-0000-0000-0000B13F0000}"/>
    <cellStyle name="Normal 68 8" xfId="213" xr:uid="{00000000-0005-0000-0000-0000B23F0000}"/>
    <cellStyle name="Normal 68 8 2" xfId="8464" xr:uid="{00000000-0005-0000-0000-0000B33F0000}"/>
    <cellStyle name="Normal 68 8_5h_Finance" xfId="7542" xr:uid="{00000000-0005-0000-0000-0000B43F0000}"/>
    <cellStyle name="Normal 68 9" xfId="2201" xr:uid="{00000000-0005-0000-0000-0000B53F0000}"/>
    <cellStyle name="Normal 68 9 2" xfId="10368" xr:uid="{00000000-0005-0000-0000-0000B63F0000}"/>
    <cellStyle name="Normal 68 9_5h_Finance" xfId="7543" xr:uid="{00000000-0005-0000-0000-0000B73F0000}"/>
    <cellStyle name="Normal 68_5h_Finance" xfId="7484" xr:uid="{00000000-0005-0000-0000-0000B83F0000}"/>
    <cellStyle name="Normal 69" xfId="75" xr:uid="{00000000-0005-0000-0000-0000B93F0000}"/>
    <cellStyle name="Normal 69 10" xfId="4106" xr:uid="{00000000-0005-0000-0000-0000BA3F0000}"/>
    <cellStyle name="Normal 69 10 2" xfId="12273" xr:uid="{00000000-0005-0000-0000-0000BB3F0000}"/>
    <cellStyle name="Normal 69 10_5h_Finance" xfId="7545" xr:uid="{00000000-0005-0000-0000-0000BC3F0000}"/>
    <cellStyle name="Normal 69 11" xfId="8329" xr:uid="{00000000-0005-0000-0000-0000BD3F0000}"/>
    <cellStyle name="Normal 69 12" xfId="12421" xr:uid="{00000000-0005-0000-0000-0000BE3F0000}"/>
    <cellStyle name="Normal 69 13" xfId="12662" xr:uid="{00000000-0005-0000-0000-0000BF3F0000}"/>
    <cellStyle name="Normal 69 14" xfId="14337" xr:uid="{00000000-0005-0000-0000-0000C03F0000}"/>
    <cellStyle name="Normal 69 15" xfId="17985" xr:uid="{00000000-0005-0000-0000-0000C13F0000}"/>
    <cellStyle name="Normal 69 2" xfId="144" xr:uid="{00000000-0005-0000-0000-0000C23F0000}"/>
    <cellStyle name="Normal 69 2 10" xfId="8397" xr:uid="{00000000-0005-0000-0000-0000C33F0000}"/>
    <cellStyle name="Normal 69 2 11" xfId="12489" xr:uid="{00000000-0005-0000-0000-0000C43F0000}"/>
    <cellStyle name="Normal 69 2 12" xfId="18053" xr:uid="{00000000-0005-0000-0000-0000C53F0000}"/>
    <cellStyle name="Normal 69 2 2" xfId="418" xr:uid="{00000000-0005-0000-0000-0000C63F0000}"/>
    <cellStyle name="Normal 69 2 2 10" xfId="16285" xr:uid="{00000000-0005-0000-0000-0000C73F0000}"/>
    <cellStyle name="Normal 69 2 2 11" xfId="18189" xr:uid="{00000000-0005-0000-0000-0000C83F0000}"/>
    <cellStyle name="Normal 69 2 2 2" xfId="767" xr:uid="{00000000-0005-0000-0000-0000C93F0000}"/>
    <cellStyle name="Normal 69 2 2 2 2" xfId="1589" xr:uid="{00000000-0005-0000-0000-0000CA3F0000}"/>
    <cellStyle name="Normal 69 2 2 2 2 2" xfId="3494" xr:uid="{00000000-0005-0000-0000-0000CB3F0000}"/>
    <cellStyle name="Normal 69 2 2 2 2 2 2" xfId="11661" xr:uid="{00000000-0005-0000-0000-0000CC3F0000}"/>
    <cellStyle name="Normal 69 2 2 2 2 2_5h_Finance" xfId="7550" xr:uid="{00000000-0005-0000-0000-0000CD3F0000}"/>
    <cellStyle name="Normal 69 2 2 2 2 3" xfId="9757" xr:uid="{00000000-0005-0000-0000-0000CE3F0000}"/>
    <cellStyle name="Normal 69 2 2 2 2 4" xfId="13783" xr:uid="{00000000-0005-0000-0000-0000CF3F0000}"/>
    <cellStyle name="Normal 69 2 2 2 2 5" xfId="15622" xr:uid="{00000000-0005-0000-0000-0000D03F0000}"/>
    <cellStyle name="Normal 69 2 2 2 2 6" xfId="17373" xr:uid="{00000000-0005-0000-0000-0000D13F0000}"/>
    <cellStyle name="Normal 69 2 2 2 2 7" xfId="19277" xr:uid="{00000000-0005-0000-0000-0000D23F0000}"/>
    <cellStyle name="Normal 69 2 2 2 2_5h_Finance" xfId="7549" xr:uid="{00000000-0005-0000-0000-0000D33F0000}"/>
    <cellStyle name="Normal 69 2 2 2 3" xfId="2678" xr:uid="{00000000-0005-0000-0000-0000D43F0000}"/>
    <cellStyle name="Normal 69 2 2 2 3 2" xfId="10845" xr:uid="{00000000-0005-0000-0000-0000D53F0000}"/>
    <cellStyle name="Normal 69 2 2 2 3_5h_Finance" xfId="7551" xr:uid="{00000000-0005-0000-0000-0000D63F0000}"/>
    <cellStyle name="Normal 69 2 2 2 4" xfId="8941" xr:uid="{00000000-0005-0000-0000-0000D73F0000}"/>
    <cellStyle name="Normal 69 2 2 2 5" xfId="12964" xr:uid="{00000000-0005-0000-0000-0000D83F0000}"/>
    <cellStyle name="Normal 69 2 2 2 6" xfId="14802" xr:uid="{00000000-0005-0000-0000-0000D93F0000}"/>
    <cellStyle name="Normal 69 2 2 2 7" xfId="16557" xr:uid="{00000000-0005-0000-0000-0000DA3F0000}"/>
    <cellStyle name="Normal 69 2 2 2 8" xfId="18461" xr:uid="{00000000-0005-0000-0000-0000DB3F0000}"/>
    <cellStyle name="Normal 69 2 2 2_5h_Finance" xfId="7548" xr:uid="{00000000-0005-0000-0000-0000DC3F0000}"/>
    <cellStyle name="Normal 69 2 2 3" xfId="1039" xr:uid="{00000000-0005-0000-0000-0000DD3F0000}"/>
    <cellStyle name="Normal 69 2 2 3 2" xfId="1861" xr:uid="{00000000-0005-0000-0000-0000DE3F0000}"/>
    <cellStyle name="Normal 69 2 2 3 2 2" xfId="3766" xr:uid="{00000000-0005-0000-0000-0000DF3F0000}"/>
    <cellStyle name="Normal 69 2 2 3 2 2 2" xfId="11933" xr:uid="{00000000-0005-0000-0000-0000E03F0000}"/>
    <cellStyle name="Normal 69 2 2 3 2 2_5h_Finance" xfId="7554" xr:uid="{00000000-0005-0000-0000-0000E13F0000}"/>
    <cellStyle name="Normal 69 2 2 3 2 3" xfId="10029" xr:uid="{00000000-0005-0000-0000-0000E23F0000}"/>
    <cellStyle name="Normal 69 2 2 3 2 4" xfId="14055" xr:uid="{00000000-0005-0000-0000-0000E33F0000}"/>
    <cellStyle name="Normal 69 2 2 3 2 5" xfId="15894" xr:uid="{00000000-0005-0000-0000-0000E43F0000}"/>
    <cellStyle name="Normal 69 2 2 3 2 6" xfId="17645" xr:uid="{00000000-0005-0000-0000-0000E53F0000}"/>
    <cellStyle name="Normal 69 2 2 3 2 7" xfId="19549" xr:uid="{00000000-0005-0000-0000-0000E63F0000}"/>
    <cellStyle name="Normal 69 2 2 3 2_5h_Finance" xfId="7553" xr:uid="{00000000-0005-0000-0000-0000E73F0000}"/>
    <cellStyle name="Normal 69 2 2 3 3" xfId="2950" xr:uid="{00000000-0005-0000-0000-0000E83F0000}"/>
    <cellStyle name="Normal 69 2 2 3 3 2" xfId="11117" xr:uid="{00000000-0005-0000-0000-0000E93F0000}"/>
    <cellStyle name="Normal 69 2 2 3 3_5h_Finance" xfId="7555" xr:uid="{00000000-0005-0000-0000-0000EA3F0000}"/>
    <cellStyle name="Normal 69 2 2 3 4" xfId="9213" xr:uid="{00000000-0005-0000-0000-0000EB3F0000}"/>
    <cellStyle name="Normal 69 2 2 3 5" xfId="13236" xr:uid="{00000000-0005-0000-0000-0000EC3F0000}"/>
    <cellStyle name="Normal 69 2 2 3 6" xfId="15074" xr:uid="{00000000-0005-0000-0000-0000ED3F0000}"/>
    <cellStyle name="Normal 69 2 2 3 7" xfId="16829" xr:uid="{00000000-0005-0000-0000-0000EE3F0000}"/>
    <cellStyle name="Normal 69 2 2 3 8" xfId="18733" xr:uid="{00000000-0005-0000-0000-0000EF3F0000}"/>
    <cellStyle name="Normal 69 2 2 3_5h_Finance" xfId="7552" xr:uid="{00000000-0005-0000-0000-0000F03F0000}"/>
    <cellStyle name="Normal 69 2 2 4" xfId="1311" xr:uid="{00000000-0005-0000-0000-0000F13F0000}"/>
    <cellStyle name="Normal 69 2 2 4 2" xfId="3222" xr:uid="{00000000-0005-0000-0000-0000F23F0000}"/>
    <cellStyle name="Normal 69 2 2 4 2 2" xfId="11389" xr:uid="{00000000-0005-0000-0000-0000F33F0000}"/>
    <cellStyle name="Normal 69 2 2 4 2_5h_Finance" xfId="7557" xr:uid="{00000000-0005-0000-0000-0000F43F0000}"/>
    <cellStyle name="Normal 69 2 2 4 3" xfId="9485" xr:uid="{00000000-0005-0000-0000-0000F53F0000}"/>
    <cellStyle name="Normal 69 2 2 4 4" xfId="13508" xr:uid="{00000000-0005-0000-0000-0000F63F0000}"/>
    <cellStyle name="Normal 69 2 2 4 5" xfId="15346" xr:uid="{00000000-0005-0000-0000-0000F73F0000}"/>
    <cellStyle name="Normal 69 2 2 4 6" xfId="17101" xr:uid="{00000000-0005-0000-0000-0000F83F0000}"/>
    <cellStyle name="Normal 69 2 2 4 7" xfId="19005" xr:uid="{00000000-0005-0000-0000-0000F93F0000}"/>
    <cellStyle name="Normal 69 2 2 4_5h_Finance" xfId="7556" xr:uid="{00000000-0005-0000-0000-0000FA3F0000}"/>
    <cellStyle name="Normal 69 2 2 5" xfId="2134" xr:uid="{00000000-0005-0000-0000-0000FB3F0000}"/>
    <cellStyle name="Normal 69 2 2 5 2" xfId="4038" xr:uid="{00000000-0005-0000-0000-0000FC3F0000}"/>
    <cellStyle name="Normal 69 2 2 5 2 2" xfId="12205" xr:uid="{00000000-0005-0000-0000-0000FD3F0000}"/>
    <cellStyle name="Normal 69 2 2 5 2_5h_Finance" xfId="7559" xr:uid="{00000000-0005-0000-0000-0000FE3F0000}"/>
    <cellStyle name="Normal 69 2 2 5 3" xfId="10301" xr:uid="{00000000-0005-0000-0000-0000FF3F0000}"/>
    <cellStyle name="Normal 69 2 2 5 4" xfId="14327" xr:uid="{00000000-0005-0000-0000-000000400000}"/>
    <cellStyle name="Normal 69 2 2 5 5" xfId="16167" xr:uid="{00000000-0005-0000-0000-000001400000}"/>
    <cellStyle name="Normal 69 2 2 5 6" xfId="17917" xr:uid="{00000000-0005-0000-0000-000002400000}"/>
    <cellStyle name="Normal 69 2 2 5 7" xfId="19821" xr:uid="{00000000-0005-0000-0000-000003400000}"/>
    <cellStyle name="Normal 69 2 2 5_5h_Finance" xfId="7558" xr:uid="{00000000-0005-0000-0000-000004400000}"/>
    <cellStyle name="Normal 69 2 2 6" xfId="2406" xr:uid="{00000000-0005-0000-0000-000005400000}"/>
    <cellStyle name="Normal 69 2 2 6 2" xfId="10573" xr:uid="{00000000-0005-0000-0000-000006400000}"/>
    <cellStyle name="Normal 69 2 2 6_5h_Finance" xfId="7560" xr:uid="{00000000-0005-0000-0000-000007400000}"/>
    <cellStyle name="Normal 69 2 2 7" xfId="8669" xr:uid="{00000000-0005-0000-0000-000008400000}"/>
    <cellStyle name="Normal 69 2 2 8" xfId="12626" xr:uid="{00000000-0005-0000-0000-000009400000}"/>
    <cellStyle name="Normal 69 2 2 9" xfId="14512" xr:uid="{00000000-0005-0000-0000-00000A400000}"/>
    <cellStyle name="Normal 69 2 2_5h_Finance" xfId="7547" xr:uid="{00000000-0005-0000-0000-00000B400000}"/>
    <cellStyle name="Normal 69 2 3" xfId="631" xr:uid="{00000000-0005-0000-0000-00000C400000}"/>
    <cellStyle name="Normal 69 2 3 2" xfId="1453" xr:uid="{00000000-0005-0000-0000-00000D400000}"/>
    <cellStyle name="Normal 69 2 3 2 2" xfId="3358" xr:uid="{00000000-0005-0000-0000-00000E400000}"/>
    <cellStyle name="Normal 69 2 3 2 2 2" xfId="11525" xr:uid="{00000000-0005-0000-0000-00000F400000}"/>
    <cellStyle name="Normal 69 2 3 2 2_5h_Finance" xfId="7563" xr:uid="{00000000-0005-0000-0000-000010400000}"/>
    <cellStyle name="Normal 69 2 3 2 3" xfId="9621" xr:uid="{00000000-0005-0000-0000-000011400000}"/>
    <cellStyle name="Normal 69 2 3 2 4" xfId="13647" xr:uid="{00000000-0005-0000-0000-000012400000}"/>
    <cellStyle name="Normal 69 2 3 2 5" xfId="15486" xr:uid="{00000000-0005-0000-0000-000013400000}"/>
    <cellStyle name="Normal 69 2 3 2 6" xfId="17237" xr:uid="{00000000-0005-0000-0000-000014400000}"/>
    <cellStyle name="Normal 69 2 3 2 7" xfId="19141" xr:uid="{00000000-0005-0000-0000-000015400000}"/>
    <cellStyle name="Normal 69 2 3 2_5h_Finance" xfId="7562" xr:uid="{00000000-0005-0000-0000-000016400000}"/>
    <cellStyle name="Normal 69 2 3 3" xfId="2542" xr:uid="{00000000-0005-0000-0000-000017400000}"/>
    <cellStyle name="Normal 69 2 3 3 2" xfId="10709" xr:uid="{00000000-0005-0000-0000-000018400000}"/>
    <cellStyle name="Normal 69 2 3 3_5h_Finance" xfId="7564" xr:uid="{00000000-0005-0000-0000-000019400000}"/>
    <cellStyle name="Normal 69 2 3 4" xfId="8805" xr:uid="{00000000-0005-0000-0000-00001A400000}"/>
    <cellStyle name="Normal 69 2 3 5" xfId="12828" xr:uid="{00000000-0005-0000-0000-00001B400000}"/>
    <cellStyle name="Normal 69 2 3 6" xfId="14666" xr:uid="{00000000-0005-0000-0000-00001C400000}"/>
    <cellStyle name="Normal 69 2 3 7" xfId="16421" xr:uid="{00000000-0005-0000-0000-00001D400000}"/>
    <cellStyle name="Normal 69 2 3 8" xfId="18325" xr:uid="{00000000-0005-0000-0000-00001E400000}"/>
    <cellStyle name="Normal 69 2 3_5h_Finance" xfId="7561" xr:uid="{00000000-0005-0000-0000-00001F400000}"/>
    <cellStyle name="Normal 69 2 4" xfId="903" xr:uid="{00000000-0005-0000-0000-000020400000}"/>
    <cellStyle name="Normal 69 2 4 2" xfId="1725" xr:uid="{00000000-0005-0000-0000-000021400000}"/>
    <cellStyle name="Normal 69 2 4 2 2" xfId="3630" xr:uid="{00000000-0005-0000-0000-000022400000}"/>
    <cellStyle name="Normal 69 2 4 2 2 2" xfId="11797" xr:uid="{00000000-0005-0000-0000-000023400000}"/>
    <cellStyle name="Normal 69 2 4 2 2_5h_Finance" xfId="7567" xr:uid="{00000000-0005-0000-0000-000024400000}"/>
    <cellStyle name="Normal 69 2 4 2 3" xfId="9893" xr:uid="{00000000-0005-0000-0000-000025400000}"/>
    <cellStyle name="Normal 69 2 4 2 4" xfId="13919" xr:uid="{00000000-0005-0000-0000-000026400000}"/>
    <cellStyle name="Normal 69 2 4 2 5" xfId="15758" xr:uid="{00000000-0005-0000-0000-000027400000}"/>
    <cellStyle name="Normal 69 2 4 2 6" xfId="17509" xr:uid="{00000000-0005-0000-0000-000028400000}"/>
    <cellStyle name="Normal 69 2 4 2 7" xfId="19413" xr:uid="{00000000-0005-0000-0000-000029400000}"/>
    <cellStyle name="Normal 69 2 4 2_5h_Finance" xfId="7566" xr:uid="{00000000-0005-0000-0000-00002A400000}"/>
    <cellStyle name="Normal 69 2 4 3" xfId="2814" xr:uid="{00000000-0005-0000-0000-00002B400000}"/>
    <cellStyle name="Normal 69 2 4 3 2" xfId="10981" xr:uid="{00000000-0005-0000-0000-00002C400000}"/>
    <cellStyle name="Normal 69 2 4 3_5h_Finance" xfId="7568" xr:uid="{00000000-0005-0000-0000-00002D400000}"/>
    <cellStyle name="Normal 69 2 4 4" xfId="9077" xr:uid="{00000000-0005-0000-0000-00002E400000}"/>
    <cellStyle name="Normal 69 2 4 5" xfId="13100" xr:uid="{00000000-0005-0000-0000-00002F400000}"/>
    <cellStyle name="Normal 69 2 4 6" xfId="14938" xr:uid="{00000000-0005-0000-0000-000030400000}"/>
    <cellStyle name="Normal 69 2 4 7" xfId="16693" xr:uid="{00000000-0005-0000-0000-000031400000}"/>
    <cellStyle name="Normal 69 2 4 8" xfId="18597" xr:uid="{00000000-0005-0000-0000-000032400000}"/>
    <cellStyle name="Normal 69 2 4_5h_Finance" xfId="7565" xr:uid="{00000000-0005-0000-0000-000033400000}"/>
    <cellStyle name="Normal 69 2 5" xfId="1175" xr:uid="{00000000-0005-0000-0000-000034400000}"/>
    <cellStyle name="Normal 69 2 5 2" xfId="3086" xr:uid="{00000000-0005-0000-0000-000035400000}"/>
    <cellStyle name="Normal 69 2 5 2 2" xfId="11253" xr:uid="{00000000-0005-0000-0000-000036400000}"/>
    <cellStyle name="Normal 69 2 5 2_5h_Finance" xfId="7570" xr:uid="{00000000-0005-0000-0000-000037400000}"/>
    <cellStyle name="Normal 69 2 5 3" xfId="9349" xr:uid="{00000000-0005-0000-0000-000038400000}"/>
    <cellStyle name="Normal 69 2 5 4" xfId="13372" xr:uid="{00000000-0005-0000-0000-000039400000}"/>
    <cellStyle name="Normal 69 2 5 5" xfId="15210" xr:uid="{00000000-0005-0000-0000-00003A400000}"/>
    <cellStyle name="Normal 69 2 5 6" xfId="16965" xr:uid="{00000000-0005-0000-0000-00003B400000}"/>
    <cellStyle name="Normal 69 2 5 7" xfId="18869" xr:uid="{00000000-0005-0000-0000-00003C400000}"/>
    <cellStyle name="Normal 69 2 5_5h_Finance" xfId="7569" xr:uid="{00000000-0005-0000-0000-00003D400000}"/>
    <cellStyle name="Normal 69 2 6" xfId="1998" xr:uid="{00000000-0005-0000-0000-00003E400000}"/>
    <cellStyle name="Normal 69 2 6 2" xfId="3902" xr:uid="{00000000-0005-0000-0000-00003F400000}"/>
    <cellStyle name="Normal 69 2 6 2 2" xfId="12069" xr:uid="{00000000-0005-0000-0000-000040400000}"/>
    <cellStyle name="Normal 69 2 6 2_5h_Finance" xfId="7572" xr:uid="{00000000-0005-0000-0000-000041400000}"/>
    <cellStyle name="Normal 69 2 6 3" xfId="10165" xr:uid="{00000000-0005-0000-0000-000042400000}"/>
    <cellStyle name="Normal 69 2 6 4" xfId="14191" xr:uid="{00000000-0005-0000-0000-000043400000}"/>
    <cellStyle name="Normal 69 2 6 5" xfId="16031" xr:uid="{00000000-0005-0000-0000-000044400000}"/>
    <cellStyle name="Normal 69 2 6 6" xfId="17781" xr:uid="{00000000-0005-0000-0000-000045400000}"/>
    <cellStyle name="Normal 69 2 6 7" xfId="19685" xr:uid="{00000000-0005-0000-0000-000046400000}"/>
    <cellStyle name="Normal 69 2 6_5h_Finance" xfId="7571" xr:uid="{00000000-0005-0000-0000-000047400000}"/>
    <cellStyle name="Normal 69 2 7" xfId="282" xr:uid="{00000000-0005-0000-0000-000048400000}"/>
    <cellStyle name="Normal 69 2 7 2" xfId="8533" xr:uid="{00000000-0005-0000-0000-000049400000}"/>
    <cellStyle name="Normal 69 2 7_5h_Finance" xfId="7573" xr:uid="{00000000-0005-0000-0000-00004A400000}"/>
    <cellStyle name="Normal 69 2 8" xfId="2270" xr:uid="{00000000-0005-0000-0000-00004B400000}"/>
    <cellStyle name="Normal 69 2 8 2" xfId="10437" xr:uid="{00000000-0005-0000-0000-00004C400000}"/>
    <cellStyle name="Normal 69 2 8_5h_Finance" xfId="7574" xr:uid="{00000000-0005-0000-0000-00004D400000}"/>
    <cellStyle name="Normal 69 2 9" xfId="4174" xr:uid="{00000000-0005-0000-0000-00004E400000}"/>
    <cellStyle name="Normal 69 2 9 2" xfId="12341" xr:uid="{00000000-0005-0000-0000-00004F400000}"/>
    <cellStyle name="Normal 69 2 9_5h_Finance" xfId="7575" xr:uid="{00000000-0005-0000-0000-000050400000}"/>
    <cellStyle name="Normal 69 2_5h_Finance" xfId="7546" xr:uid="{00000000-0005-0000-0000-000051400000}"/>
    <cellStyle name="Normal 69 3" xfId="350" xr:uid="{00000000-0005-0000-0000-000052400000}"/>
    <cellStyle name="Normal 69 3 10" xfId="16217" xr:uid="{00000000-0005-0000-0000-000053400000}"/>
    <cellStyle name="Normal 69 3 11" xfId="18121" xr:uid="{00000000-0005-0000-0000-000054400000}"/>
    <cellStyle name="Normal 69 3 2" xfId="699" xr:uid="{00000000-0005-0000-0000-000055400000}"/>
    <cellStyle name="Normal 69 3 2 2" xfId="1521" xr:uid="{00000000-0005-0000-0000-000056400000}"/>
    <cellStyle name="Normal 69 3 2 2 2" xfId="3426" xr:uid="{00000000-0005-0000-0000-000057400000}"/>
    <cellStyle name="Normal 69 3 2 2 2 2" xfId="11593" xr:uid="{00000000-0005-0000-0000-000058400000}"/>
    <cellStyle name="Normal 69 3 2 2 2_5h_Finance" xfId="7579" xr:uid="{00000000-0005-0000-0000-000059400000}"/>
    <cellStyle name="Normal 69 3 2 2 3" xfId="9689" xr:uid="{00000000-0005-0000-0000-00005A400000}"/>
    <cellStyle name="Normal 69 3 2 2 4" xfId="13715" xr:uid="{00000000-0005-0000-0000-00005B400000}"/>
    <cellStyle name="Normal 69 3 2 2 5" xfId="15554" xr:uid="{00000000-0005-0000-0000-00005C400000}"/>
    <cellStyle name="Normal 69 3 2 2 6" xfId="17305" xr:uid="{00000000-0005-0000-0000-00005D400000}"/>
    <cellStyle name="Normal 69 3 2 2 7" xfId="19209" xr:uid="{00000000-0005-0000-0000-00005E400000}"/>
    <cellStyle name="Normal 69 3 2 2_5h_Finance" xfId="7578" xr:uid="{00000000-0005-0000-0000-00005F400000}"/>
    <cellStyle name="Normal 69 3 2 3" xfId="2610" xr:uid="{00000000-0005-0000-0000-000060400000}"/>
    <cellStyle name="Normal 69 3 2 3 2" xfId="10777" xr:uid="{00000000-0005-0000-0000-000061400000}"/>
    <cellStyle name="Normal 69 3 2 3_5h_Finance" xfId="7580" xr:uid="{00000000-0005-0000-0000-000062400000}"/>
    <cellStyle name="Normal 69 3 2 4" xfId="8873" xr:uid="{00000000-0005-0000-0000-000063400000}"/>
    <cellStyle name="Normal 69 3 2 5" xfId="12896" xr:uid="{00000000-0005-0000-0000-000064400000}"/>
    <cellStyle name="Normal 69 3 2 6" xfId="14734" xr:uid="{00000000-0005-0000-0000-000065400000}"/>
    <cellStyle name="Normal 69 3 2 7" xfId="16489" xr:uid="{00000000-0005-0000-0000-000066400000}"/>
    <cellStyle name="Normal 69 3 2 8" xfId="18393" xr:uid="{00000000-0005-0000-0000-000067400000}"/>
    <cellStyle name="Normal 69 3 2_5h_Finance" xfId="7577" xr:uid="{00000000-0005-0000-0000-000068400000}"/>
    <cellStyle name="Normal 69 3 3" xfId="971" xr:uid="{00000000-0005-0000-0000-000069400000}"/>
    <cellStyle name="Normal 69 3 3 2" xfId="1793" xr:uid="{00000000-0005-0000-0000-00006A400000}"/>
    <cellStyle name="Normal 69 3 3 2 2" xfId="3698" xr:uid="{00000000-0005-0000-0000-00006B400000}"/>
    <cellStyle name="Normal 69 3 3 2 2 2" xfId="11865" xr:uid="{00000000-0005-0000-0000-00006C400000}"/>
    <cellStyle name="Normal 69 3 3 2 2_5h_Finance" xfId="7583" xr:uid="{00000000-0005-0000-0000-00006D400000}"/>
    <cellStyle name="Normal 69 3 3 2 3" xfId="9961" xr:uid="{00000000-0005-0000-0000-00006E400000}"/>
    <cellStyle name="Normal 69 3 3 2 4" xfId="13987" xr:uid="{00000000-0005-0000-0000-00006F400000}"/>
    <cellStyle name="Normal 69 3 3 2 5" xfId="15826" xr:uid="{00000000-0005-0000-0000-000070400000}"/>
    <cellStyle name="Normal 69 3 3 2 6" xfId="17577" xr:uid="{00000000-0005-0000-0000-000071400000}"/>
    <cellStyle name="Normal 69 3 3 2 7" xfId="19481" xr:uid="{00000000-0005-0000-0000-000072400000}"/>
    <cellStyle name="Normal 69 3 3 2_5h_Finance" xfId="7582" xr:uid="{00000000-0005-0000-0000-000073400000}"/>
    <cellStyle name="Normal 69 3 3 3" xfId="2882" xr:uid="{00000000-0005-0000-0000-000074400000}"/>
    <cellStyle name="Normal 69 3 3 3 2" xfId="11049" xr:uid="{00000000-0005-0000-0000-000075400000}"/>
    <cellStyle name="Normal 69 3 3 3_5h_Finance" xfId="7584" xr:uid="{00000000-0005-0000-0000-000076400000}"/>
    <cellStyle name="Normal 69 3 3 4" xfId="9145" xr:uid="{00000000-0005-0000-0000-000077400000}"/>
    <cellStyle name="Normal 69 3 3 5" xfId="13168" xr:uid="{00000000-0005-0000-0000-000078400000}"/>
    <cellStyle name="Normal 69 3 3 6" xfId="15006" xr:uid="{00000000-0005-0000-0000-000079400000}"/>
    <cellStyle name="Normal 69 3 3 7" xfId="16761" xr:uid="{00000000-0005-0000-0000-00007A400000}"/>
    <cellStyle name="Normal 69 3 3 8" xfId="18665" xr:uid="{00000000-0005-0000-0000-00007B400000}"/>
    <cellStyle name="Normal 69 3 3_5h_Finance" xfId="7581" xr:uid="{00000000-0005-0000-0000-00007C400000}"/>
    <cellStyle name="Normal 69 3 4" xfId="1243" xr:uid="{00000000-0005-0000-0000-00007D400000}"/>
    <cellStyle name="Normal 69 3 4 2" xfId="3154" xr:uid="{00000000-0005-0000-0000-00007E400000}"/>
    <cellStyle name="Normal 69 3 4 2 2" xfId="11321" xr:uid="{00000000-0005-0000-0000-00007F400000}"/>
    <cellStyle name="Normal 69 3 4 2_5h_Finance" xfId="7586" xr:uid="{00000000-0005-0000-0000-000080400000}"/>
    <cellStyle name="Normal 69 3 4 3" xfId="9417" xr:uid="{00000000-0005-0000-0000-000081400000}"/>
    <cellStyle name="Normal 69 3 4 4" xfId="13440" xr:uid="{00000000-0005-0000-0000-000082400000}"/>
    <cellStyle name="Normal 69 3 4 5" xfId="15278" xr:uid="{00000000-0005-0000-0000-000083400000}"/>
    <cellStyle name="Normal 69 3 4 6" xfId="17033" xr:uid="{00000000-0005-0000-0000-000084400000}"/>
    <cellStyle name="Normal 69 3 4 7" xfId="18937" xr:uid="{00000000-0005-0000-0000-000085400000}"/>
    <cellStyle name="Normal 69 3 4_5h_Finance" xfId="7585" xr:uid="{00000000-0005-0000-0000-000086400000}"/>
    <cellStyle name="Normal 69 3 5" xfId="2066" xr:uid="{00000000-0005-0000-0000-000087400000}"/>
    <cellStyle name="Normal 69 3 5 2" xfId="3970" xr:uid="{00000000-0005-0000-0000-000088400000}"/>
    <cellStyle name="Normal 69 3 5 2 2" xfId="12137" xr:uid="{00000000-0005-0000-0000-000089400000}"/>
    <cellStyle name="Normal 69 3 5 2_5h_Finance" xfId="7588" xr:uid="{00000000-0005-0000-0000-00008A400000}"/>
    <cellStyle name="Normal 69 3 5 3" xfId="10233" xr:uid="{00000000-0005-0000-0000-00008B400000}"/>
    <cellStyle name="Normal 69 3 5 4" xfId="14259" xr:uid="{00000000-0005-0000-0000-00008C400000}"/>
    <cellStyle name="Normal 69 3 5 5" xfId="16099" xr:uid="{00000000-0005-0000-0000-00008D400000}"/>
    <cellStyle name="Normal 69 3 5 6" xfId="17849" xr:uid="{00000000-0005-0000-0000-00008E400000}"/>
    <cellStyle name="Normal 69 3 5 7" xfId="19753" xr:uid="{00000000-0005-0000-0000-00008F400000}"/>
    <cellStyle name="Normal 69 3 5_5h_Finance" xfId="7587" xr:uid="{00000000-0005-0000-0000-000090400000}"/>
    <cellStyle name="Normal 69 3 6" xfId="2338" xr:uid="{00000000-0005-0000-0000-000091400000}"/>
    <cellStyle name="Normal 69 3 6 2" xfId="10505" xr:uid="{00000000-0005-0000-0000-000092400000}"/>
    <cellStyle name="Normal 69 3 6_5h_Finance" xfId="7589" xr:uid="{00000000-0005-0000-0000-000093400000}"/>
    <cellStyle name="Normal 69 3 7" xfId="8601" xr:uid="{00000000-0005-0000-0000-000094400000}"/>
    <cellStyle name="Normal 69 3 8" xfId="12558" xr:uid="{00000000-0005-0000-0000-000095400000}"/>
    <cellStyle name="Normal 69 3 9" xfId="14444" xr:uid="{00000000-0005-0000-0000-000096400000}"/>
    <cellStyle name="Normal 69 3_5h_Finance" xfId="7576" xr:uid="{00000000-0005-0000-0000-000097400000}"/>
    <cellStyle name="Normal 69 4" xfId="563" xr:uid="{00000000-0005-0000-0000-000098400000}"/>
    <cellStyle name="Normal 69 4 2" xfId="1385" xr:uid="{00000000-0005-0000-0000-000099400000}"/>
    <cellStyle name="Normal 69 4 2 2" xfId="3290" xr:uid="{00000000-0005-0000-0000-00009A400000}"/>
    <cellStyle name="Normal 69 4 2 2 2" xfId="11457" xr:uid="{00000000-0005-0000-0000-00009B400000}"/>
    <cellStyle name="Normal 69 4 2 2_5h_Finance" xfId="7592" xr:uid="{00000000-0005-0000-0000-00009C400000}"/>
    <cellStyle name="Normal 69 4 2 3" xfId="9553" xr:uid="{00000000-0005-0000-0000-00009D400000}"/>
    <cellStyle name="Normal 69 4 2 4" xfId="13579" xr:uid="{00000000-0005-0000-0000-00009E400000}"/>
    <cellStyle name="Normal 69 4 2 5" xfId="15418" xr:uid="{00000000-0005-0000-0000-00009F400000}"/>
    <cellStyle name="Normal 69 4 2 6" xfId="17169" xr:uid="{00000000-0005-0000-0000-0000A0400000}"/>
    <cellStyle name="Normal 69 4 2 7" xfId="19073" xr:uid="{00000000-0005-0000-0000-0000A1400000}"/>
    <cellStyle name="Normal 69 4 2_5h_Finance" xfId="7591" xr:uid="{00000000-0005-0000-0000-0000A2400000}"/>
    <cellStyle name="Normal 69 4 3" xfId="2474" xr:uid="{00000000-0005-0000-0000-0000A3400000}"/>
    <cellStyle name="Normal 69 4 3 2" xfId="10641" xr:uid="{00000000-0005-0000-0000-0000A4400000}"/>
    <cellStyle name="Normal 69 4 3_5h_Finance" xfId="7593" xr:uid="{00000000-0005-0000-0000-0000A5400000}"/>
    <cellStyle name="Normal 69 4 4" xfId="8737" xr:uid="{00000000-0005-0000-0000-0000A6400000}"/>
    <cellStyle name="Normal 69 4 5" xfId="12760" xr:uid="{00000000-0005-0000-0000-0000A7400000}"/>
    <cellStyle name="Normal 69 4 6" xfId="14598" xr:uid="{00000000-0005-0000-0000-0000A8400000}"/>
    <cellStyle name="Normal 69 4 7" xfId="16353" xr:uid="{00000000-0005-0000-0000-0000A9400000}"/>
    <cellStyle name="Normal 69 4 8" xfId="18257" xr:uid="{00000000-0005-0000-0000-0000AA400000}"/>
    <cellStyle name="Normal 69 4_5h_Finance" xfId="7590" xr:uid="{00000000-0005-0000-0000-0000AB400000}"/>
    <cellStyle name="Normal 69 5" xfId="835" xr:uid="{00000000-0005-0000-0000-0000AC400000}"/>
    <cellStyle name="Normal 69 5 2" xfId="1657" xr:uid="{00000000-0005-0000-0000-0000AD400000}"/>
    <cellStyle name="Normal 69 5 2 2" xfId="3562" xr:uid="{00000000-0005-0000-0000-0000AE400000}"/>
    <cellStyle name="Normal 69 5 2 2 2" xfId="11729" xr:uid="{00000000-0005-0000-0000-0000AF400000}"/>
    <cellStyle name="Normal 69 5 2 2_5h_Finance" xfId="7596" xr:uid="{00000000-0005-0000-0000-0000B0400000}"/>
    <cellStyle name="Normal 69 5 2 3" xfId="9825" xr:uid="{00000000-0005-0000-0000-0000B1400000}"/>
    <cellStyle name="Normal 69 5 2 4" xfId="13851" xr:uid="{00000000-0005-0000-0000-0000B2400000}"/>
    <cellStyle name="Normal 69 5 2 5" xfId="15690" xr:uid="{00000000-0005-0000-0000-0000B3400000}"/>
    <cellStyle name="Normal 69 5 2 6" xfId="17441" xr:uid="{00000000-0005-0000-0000-0000B4400000}"/>
    <cellStyle name="Normal 69 5 2 7" xfId="19345" xr:uid="{00000000-0005-0000-0000-0000B5400000}"/>
    <cellStyle name="Normal 69 5 2_5h_Finance" xfId="7595" xr:uid="{00000000-0005-0000-0000-0000B6400000}"/>
    <cellStyle name="Normal 69 5 3" xfId="2746" xr:uid="{00000000-0005-0000-0000-0000B7400000}"/>
    <cellStyle name="Normal 69 5 3 2" xfId="10913" xr:uid="{00000000-0005-0000-0000-0000B8400000}"/>
    <cellStyle name="Normal 69 5 3_5h_Finance" xfId="7597" xr:uid="{00000000-0005-0000-0000-0000B9400000}"/>
    <cellStyle name="Normal 69 5 4" xfId="9009" xr:uid="{00000000-0005-0000-0000-0000BA400000}"/>
    <cellStyle name="Normal 69 5 5" xfId="13032" xr:uid="{00000000-0005-0000-0000-0000BB400000}"/>
    <cellStyle name="Normal 69 5 6" xfId="14870" xr:uid="{00000000-0005-0000-0000-0000BC400000}"/>
    <cellStyle name="Normal 69 5 7" xfId="16625" xr:uid="{00000000-0005-0000-0000-0000BD400000}"/>
    <cellStyle name="Normal 69 5 8" xfId="18529" xr:uid="{00000000-0005-0000-0000-0000BE400000}"/>
    <cellStyle name="Normal 69 5_5h_Finance" xfId="7594" xr:uid="{00000000-0005-0000-0000-0000BF400000}"/>
    <cellStyle name="Normal 69 6" xfId="1107" xr:uid="{00000000-0005-0000-0000-0000C0400000}"/>
    <cellStyle name="Normal 69 6 2" xfId="3018" xr:uid="{00000000-0005-0000-0000-0000C1400000}"/>
    <cellStyle name="Normal 69 6 2 2" xfId="11185" xr:uid="{00000000-0005-0000-0000-0000C2400000}"/>
    <cellStyle name="Normal 69 6 2_5h_Finance" xfId="7599" xr:uid="{00000000-0005-0000-0000-0000C3400000}"/>
    <cellStyle name="Normal 69 6 3" xfId="9281" xr:uid="{00000000-0005-0000-0000-0000C4400000}"/>
    <cellStyle name="Normal 69 6 4" xfId="13304" xr:uid="{00000000-0005-0000-0000-0000C5400000}"/>
    <cellStyle name="Normal 69 6 5" xfId="15142" xr:uid="{00000000-0005-0000-0000-0000C6400000}"/>
    <cellStyle name="Normal 69 6 6" xfId="16897" xr:uid="{00000000-0005-0000-0000-0000C7400000}"/>
    <cellStyle name="Normal 69 6 7" xfId="18801" xr:uid="{00000000-0005-0000-0000-0000C8400000}"/>
    <cellStyle name="Normal 69 6_5h_Finance" xfId="7598" xr:uid="{00000000-0005-0000-0000-0000C9400000}"/>
    <cellStyle name="Normal 69 7" xfId="1930" xr:uid="{00000000-0005-0000-0000-0000CA400000}"/>
    <cellStyle name="Normal 69 7 2" xfId="3834" xr:uid="{00000000-0005-0000-0000-0000CB400000}"/>
    <cellStyle name="Normal 69 7 2 2" xfId="12001" xr:uid="{00000000-0005-0000-0000-0000CC400000}"/>
    <cellStyle name="Normal 69 7 2_5h_Finance" xfId="7601" xr:uid="{00000000-0005-0000-0000-0000CD400000}"/>
    <cellStyle name="Normal 69 7 3" xfId="10097" xr:uid="{00000000-0005-0000-0000-0000CE400000}"/>
    <cellStyle name="Normal 69 7 4" xfId="14123" xr:uid="{00000000-0005-0000-0000-0000CF400000}"/>
    <cellStyle name="Normal 69 7 5" xfId="15963" xr:uid="{00000000-0005-0000-0000-0000D0400000}"/>
    <cellStyle name="Normal 69 7 6" xfId="17713" xr:uid="{00000000-0005-0000-0000-0000D1400000}"/>
    <cellStyle name="Normal 69 7 7" xfId="19617" xr:uid="{00000000-0005-0000-0000-0000D2400000}"/>
    <cellStyle name="Normal 69 7_5h_Finance" xfId="7600" xr:uid="{00000000-0005-0000-0000-0000D3400000}"/>
    <cellStyle name="Normal 69 8" xfId="214" xr:uid="{00000000-0005-0000-0000-0000D4400000}"/>
    <cellStyle name="Normal 69 8 2" xfId="8465" xr:uid="{00000000-0005-0000-0000-0000D5400000}"/>
    <cellStyle name="Normal 69 8_5h_Finance" xfId="7602" xr:uid="{00000000-0005-0000-0000-0000D6400000}"/>
    <cellStyle name="Normal 69 9" xfId="2202" xr:uid="{00000000-0005-0000-0000-0000D7400000}"/>
    <cellStyle name="Normal 69 9 2" xfId="10369" xr:uid="{00000000-0005-0000-0000-0000D8400000}"/>
    <cellStyle name="Normal 69 9_5h_Finance" xfId="7603" xr:uid="{00000000-0005-0000-0000-0000D9400000}"/>
    <cellStyle name="Normal 69_5h_Finance" xfId="7544" xr:uid="{00000000-0005-0000-0000-0000DA400000}"/>
    <cellStyle name="Normal 7" xfId="10" xr:uid="{00000000-0005-0000-0000-0000DB400000}"/>
    <cellStyle name="Normal 70" xfId="57" xr:uid="{00000000-0005-0000-0000-0000DC400000}"/>
    <cellStyle name="Normal 70 10" xfId="4088" xr:uid="{00000000-0005-0000-0000-0000DD400000}"/>
    <cellStyle name="Normal 70 10 2" xfId="12255" xr:uid="{00000000-0005-0000-0000-0000DE400000}"/>
    <cellStyle name="Normal 70 10_5h_Finance" xfId="7605" xr:uid="{00000000-0005-0000-0000-0000DF400000}"/>
    <cellStyle name="Normal 70 11" xfId="8311" xr:uid="{00000000-0005-0000-0000-0000E0400000}"/>
    <cellStyle name="Normal 70 12" xfId="12403" xr:uid="{00000000-0005-0000-0000-0000E1400000}"/>
    <cellStyle name="Normal 70 13" xfId="12679" xr:uid="{00000000-0005-0000-0000-0000E2400000}"/>
    <cellStyle name="Normal 70 14" xfId="14362" xr:uid="{00000000-0005-0000-0000-0000E3400000}"/>
    <cellStyle name="Normal 70 15" xfId="17967" xr:uid="{00000000-0005-0000-0000-0000E4400000}"/>
    <cellStyle name="Normal 70 2" xfId="126" xr:uid="{00000000-0005-0000-0000-0000E5400000}"/>
    <cellStyle name="Normal 70 2 10" xfId="8379" xr:uid="{00000000-0005-0000-0000-0000E6400000}"/>
    <cellStyle name="Normal 70 2 11" xfId="12471" xr:uid="{00000000-0005-0000-0000-0000E7400000}"/>
    <cellStyle name="Normal 70 2 12" xfId="18035" xr:uid="{00000000-0005-0000-0000-0000E8400000}"/>
    <cellStyle name="Normal 70 2 2" xfId="400" xr:uid="{00000000-0005-0000-0000-0000E9400000}"/>
    <cellStyle name="Normal 70 2 2 10" xfId="16267" xr:uid="{00000000-0005-0000-0000-0000EA400000}"/>
    <cellStyle name="Normal 70 2 2 11" xfId="18171" xr:uid="{00000000-0005-0000-0000-0000EB400000}"/>
    <cellStyle name="Normal 70 2 2 2" xfId="749" xr:uid="{00000000-0005-0000-0000-0000EC400000}"/>
    <cellStyle name="Normal 70 2 2 2 2" xfId="1571" xr:uid="{00000000-0005-0000-0000-0000ED400000}"/>
    <cellStyle name="Normal 70 2 2 2 2 2" xfId="3476" xr:uid="{00000000-0005-0000-0000-0000EE400000}"/>
    <cellStyle name="Normal 70 2 2 2 2 2 2" xfId="11643" xr:uid="{00000000-0005-0000-0000-0000EF400000}"/>
    <cellStyle name="Normal 70 2 2 2 2 2_5h_Finance" xfId="7610" xr:uid="{00000000-0005-0000-0000-0000F0400000}"/>
    <cellStyle name="Normal 70 2 2 2 2 3" xfId="9739" xr:uid="{00000000-0005-0000-0000-0000F1400000}"/>
    <cellStyle name="Normal 70 2 2 2 2 4" xfId="13765" xr:uid="{00000000-0005-0000-0000-0000F2400000}"/>
    <cellStyle name="Normal 70 2 2 2 2 5" xfId="15604" xr:uid="{00000000-0005-0000-0000-0000F3400000}"/>
    <cellStyle name="Normal 70 2 2 2 2 6" xfId="17355" xr:uid="{00000000-0005-0000-0000-0000F4400000}"/>
    <cellStyle name="Normal 70 2 2 2 2 7" xfId="19259" xr:uid="{00000000-0005-0000-0000-0000F5400000}"/>
    <cellStyle name="Normal 70 2 2 2 2_5h_Finance" xfId="7609" xr:uid="{00000000-0005-0000-0000-0000F6400000}"/>
    <cellStyle name="Normal 70 2 2 2 3" xfId="2660" xr:uid="{00000000-0005-0000-0000-0000F7400000}"/>
    <cellStyle name="Normal 70 2 2 2 3 2" xfId="10827" xr:uid="{00000000-0005-0000-0000-0000F8400000}"/>
    <cellStyle name="Normal 70 2 2 2 3_5h_Finance" xfId="7611" xr:uid="{00000000-0005-0000-0000-0000F9400000}"/>
    <cellStyle name="Normal 70 2 2 2 4" xfId="8923" xr:uid="{00000000-0005-0000-0000-0000FA400000}"/>
    <cellStyle name="Normal 70 2 2 2 5" xfId="12946" xr:uid="{00000000-0005-0000-0000-0000FB400000}"/>
    <cellStyle name="Normal 70 2 2 2 6" xfId="14784" xr:uid="{00000000-0005-0000-0000-0000FC400000}"/>
    <cellStyle name="Normal 70 2 2 2 7" xfId="16539" xr:uid="{00000000-0005-0000-0000-0000FD400000}"/>
    <cellStyle name="Normal 70 2 2 2 8" xfId="18443" xr:uid="{00000000-0005-0000-0000-0000FE400000}"/>
    <cellStyle name="Normal 70 2 2 2_5h_Finance" xfId="7608" xr:uid="{00000000-0005-0000-0000-0000FF400000}"/>
    <cellStyle name="Normal 70 2 2 3" xfId="1021" xr:uid="{00000000-0005-0000-0000-000000410000}"/>
    <cellStyle name="Normal 70 2 2 3 2" xfId="1843" xr:uid="{00000000-0005-0000-0000-000001410000}"/>
    <cellStyle name="Normal 70 2 2 3 2 2" xfId="3748" xr:uid="{00000000-0005-0000-0000-000002410000}"/>
    <cellStyle name="Normal 70 2 2 3 2 2 2" xfId="11915" xr:uid="{00000000-0005-0000-0000-000003410000}"/>
    <cellStyle name="Normal 70 2 2 3 2 2_5h_Finance" xfId="7614" xr:uid="{00000000-0005-0000-0000-000004410000}"/>
    <cellStyle name="Normal 70 2 2 3 2 3" xfId="10011" xr:uid="{00000000-0005-0000-0000-000005410000}"/>
    <cellStyle name="Normal 70 2 2 3 2 4" xfId="14037" xr:uid="{00000000-0005-0000-0000-000006410000}"/>
    <cellStyle name="Normal 70 2 2 3 2 5" xfId="15876" xr:uid="{00000000-0005-0000-0000-000007410000}"/>
    <cellStyle name="Normal 70 2 2 3 2 6" xfId="17627" xr:uid="{00000000-0005-0000-0000-000008410000}"/>
    <cellStyle name="Normal 70 2 2 3 2 7" xfId="19531" xr:uid="{00000000-0005-0000-0000-000009410000}"/>
    <cellStyle name="Normal 70 2 2 3 2_5h_Finance" xfId="7613" xr:uid="{00000000-0005-0000-0000-00000A410000}"/>
    <cellStyle name="Normal 70 2 2 3 3" xfId="2932" xr:uid="{00000000-0005-0000-0000-00000B410000}"/>
    <cellStyle name="Normal 70 2 2 3 3 2" xfId="11099" xr:uid="{00000000-0005-0000-0000-00000C410000}"/>
    <cellStyle name="Normal 70 2 2 3 3_5h_Finance" xfId="7615" xr:uid="{00000000-0005-0000-0000-00000D410000}"/>
    <cellStyle name="Normal 70 2 2 3 4" xfId="9195" xr:uid="{00000000-0005-0000-0000-00000E410000}"/>
    <cellStyle name="Normal 70 2 2 3 5" xfId="13218" xr:uid="{00000000-0005-0000-0000-00000F410000}"/>
    <cellStyle name="Normal 70 2 2 3 6" xfId="15056" xr:uid="{00000000-0005-0000-0000-000010410000}"/>
    <cellStyle name="Normal 70 2 2 3 7" xfId="16811" xr:uid="{00000000-0005-0000-0000-000011410000}"/>
    <cellStyle name="Normal 70 2 2 3 8" xfId="18715" xr:uid="{00000000-0005-0000-0000-000012410000}"/>
    <cellStyle name="Normal 70 2 2 3_5h_Finance" xfId="7612" xr:uid="{00000000-0005-0000-0000-000013410000}"/>
    <cellStyle name="Normal 70 2 2 4" xfId="1293" xr:uid="{00000000-0005-0000-0000-000014410000}"/>
    <cellStyle name="Normal 70 2 2 4 2" xfId="3204" xr:uid="{00000000-0005-0000-0000-000015410000}"/>
    <cellStyle name="Normal 70 2 2 4 2 2" xfId="11371" xr:uid="{00000000-0005-0000-0000-000016410000}"/>
    <cellStyle name="Normal 70 2 2 4 2_5h_Finance" xfId="7617" xr:uid="{00000000-0005-0000-0000-000017410000}"/>
    <cellStyle name="Normal 70 2 2 4 3" xfId="9467" xr:uid="{00000000-0005-0000-0000-000018410000}"/>
    <cellStyle name="Normal 70 2 2 4 4" xfId="13490" xr:uid="{00000000-0005-0000-0000-000019410000}"/>
    <cellStyle name="Normal 70 2 2 4 5" xfId="15328" xr:uid="{00000000-0005-0000-0000-00001A410000}"/>
    <cellStyle name="Normal 70 2 2 4 6" xfId="17083" xr:uid="{00000000-0005-0000-0000-00001B410000}"/>
    <cellStyle name="Normal 70 2 2 4 7" xfId="18987" xr:uid="{00000000-0005-0000-0000-00001C410000}"/>
    <cellStyle name="Normal 70 2 2 4_5h_Finance" xfId="7616" xr:uid="{00000000-0005-0000-0000-00001D410000}"/>
    <cellStyle name="Normal 70 2 2 5" xfId="2116" xr:uid="{00000000-0005-0000-0000-00001E410000}"/>
    <cellStyle name="Normal 70 2 2 5 2" xfId="4020" xr:uid="{00000000-0005-0000-0000-00001F410000}"/>
    <cellStyle name="Normal 70 2 2 5 2 2" xfId="12187" xr:uid="{00000000-0005-0000-0000-000020410000}"/>
    <cellStyle name="Normal 70 2 2 5 2_5h_Finance" xfId="7619" xr:uid="{00000000-0005-0000-0000-000021410000}"/>
    <cellStyle name="Normal 70 2 2 5 3" xfId="10283" xr:uid="{00000000-0005-0000-0000-000022410000}"/>
    <cellStyle name="Normal 70 2 2 5 4" xfId="14309" xr:uid="{00000000-0005-0000-0000-000023410000}"/>
    <cellStyle name="Normal 70 2 2 5 5" xfId="16149" xr:uid="{00000000-0005-0000-0000-000024410000}"/>
    <cellStyle name="Normal 70 2 2 5 6" xfId="17899" xr:uid="{00000000-0005-0000-0000-000025410000}"/>
    <cellStyle name="Normal 70 2 2 5 7" xfId="19803" xr:uid="{00000000-0005-0000-0000-000026410000}"/>
    <cellStyle name="Normal 70 2 2 5_5h_Finance" xfId="7618" xr:uid="{00000000-0005-0000-0000-000027410000}"/>
    <cellStyle name="Normal 70 2 2 6" xfId="2388" xr:uid="{00000000-0005-0000-0000-000028410000}"/>
    <cellStyle name="Normal 70 2 2 6 2" xfId="10555" xr:uid="{00000000-0005-0000-0000-000029410000}"/>
    <cellStyle name="Normal 70 2 2 6_5h_Finance" xfId="7620" xr:uid="{00000000-0005-0000-0000-00002A410000}"/>
    <cellStyle name="Normal 70 2 2 7" xfId="8651" xr:uid="{00000000-0005-0000-0000-00002B410000}"/>
    <cellStyle name="Normal 70 2 2 8" xfId="12608" xr:uid="{00000000-0005-0000-0000-00002C410000}"/>
    <cellStyle name="Normal 70 2 2 9" xfId="14494" xr:uid="{00000000-0005-0000-0000-00002D410000}"/>
    <cellStyle name="Normal 70 2 2_5h_Finance" xfId="7607" xr:uid="{00000000-0005-0000-0000-00002E410000}"/>
    <cellStyle name="Normal 70 2 3" xfId="613" xr:uid="{00000000-0005-0000-0000-00002F410000}"/>
    <cellStyle name="Normal 70 2 3 2" xfId="1435" xr:uid="{00000000-0005-0000-0000-000030410000}"/>
    <cellStyle name="Normal 70 2 3 2 2" xfId="3340" xr:uid="{00000000-0005-0000-0000-000031410000}"/>
    <cellStyle name="Normal 70 2 3 2 2 2" xfId="11507" xr:uid="{00000000-0005-0000-0000-000032410000}"/>
    <cellStyle name="Normal 70 2 3 2 2_5h_Finance" xfId="7623" xr:uid="{00000000-0005-0000-0000-000033410000}"/>
    <cellStyle name="Normal 70 2 3 2 3" xfId="9603" xr:uid="{00000000-0005-0000-0000-000034410000}"/>
    <cellStyle name="Normal 70 2 3 2 4" xfId="13629" xr:uid="{00000000-0005-0000-0000-000035410000}"/>
    <cellStyle name="Normal 70 2 3 2 5" xfId="15468" xr:uid="{00000000-0005-0000-0000-000036410000}"/>
    <cellStyle name="Normal 70 2 3 2 6" xfId="17219" xr:uid="{00000000-0005-0000-0000-000037410000}"/>
    <cellStyle name="Normal 70 2 3 2 7" xfId="19123" xr:uid="{00000000-0005-0000-0000-000038410000}"/>
    <cellStyle name="Normal 70 2 3 2_5h_Finance" xfId="7622" xr:uid="{00000000-0005-0000-0000-000039410000}"/>
    <cellStyle name="Normal 70 2 3 3" xfId="2524" xr:uid="{00000000-0005-0000-0000-00003A410000}"/>
    <cellStyle name="Normal 70 2 3 3 2" xfId="10691" xr:uid="{00000000-0005-0000-0000-00003B410000}"/>
    <cellStyle name="Normal 70 2 3 3_5h_Finance" xfId="7624" xr:uid="{00000000-0005-0000-0000-00003C410000}"/>
    <cellStyle name="Normal 70 2 3 4" xfId="8787" xr:uid="{00000000-0005-0000-0000-00003D410000}"/>
    <cellStyle name="Normal 70 2 3 5" xfId="12810" xr:uid="{00000000-0005-0000-0000-00003E410000}"/>
    <cellStyle name="Normal 70 2 3 6" xfId="14648" xr:uid="{00000000-0005-0000-0000-00003F410000}"/>
    <cellStyle name="Normal 70 2 3 7" xfId="16403" xr:uid="{00000000-0005-0000-0000-000040410000}"/>
    <cellStyle name="Normal 70 2 3 8" xfId="18307" xr:uid="{00000000-0005-0000-0000-000041410000}"/>
    <cellStyle name="Normal 70 2 3_5h_Finance" xfId="7621" xr:uid="{00000000-0005-0000-0000-000042410000}"/>
    <cellStyle name="Normal 70 2 4" xfId="885" xr:uid="{00000000-0005-0000-0000-000043410000}"/>
    <cellStyle name="Normal 70 2 4 2" xfId="1707" xr:uid="{00000000-0005-0000-0000-000044410000}"/>
    <cellStyle name="Normal 70 2 4 2 2" xfId="3612" xr:uid="{00000000-0005-0000-0000-000045410000}"/>
    <cellStyle name="Normal 70 2 4 2 2 2" xfId="11779" xr:uid="{00000000-0005-0000-0000-000046410000}"/>
    <cellStyle name="Normal 70 2 4 2 2_5h_Finance" xfId="7627" xr:uid="{00000000-0005-0000-0000-000047410000}"/>
    <cellStyle name="Normal 70 2 4 2 3" xfId="9875" xr:uid="{00000000-0005-0000-0000-000048410000}"/>
    <cellStyle name="Normal 70 2 4 2 4" xfId="13901" xr:uid="{00000000-0005-0000-0000-000049410000}"/>
    <cellStyle name="Normal 70 2 4 2 5" xfId="15740" xr:uid="{00000000-0005-0000-0000-00004A410000}"/>
    <cellStyle name="Normal 70 2 4 2 6" xfId="17491" xr:uid="{00000000-0005-0000-0000-00004B410000}"/>
    <cellStyle name="Normal 70 2 4 2 7" xfId="19395" xr:uid="{00000000-0005-0000-0000-00004C410000}"/>
    <cellStyle name="Normal 70 2 4 2_5h_Finance" xfId="7626" xr:uid="{00000000-0005-0000-0000-00004D410000}"/>
    <cellStyle name="Normal 70 2 4 3" xfId="2796" xr:uid="{00000000-0005-0000-0000-00004E410000}"/>
    <cellStyle name="Normal 70 2 4 3 2" xfId="10963" xr:uid="{00000000-0005-0000-0000-00004F410000}"/>
    <cellStyle name="Normal 70 2 4 3_5h_Finance" xfId="7628" xr:uid="{00000000-0005-0000-0000-000050410000}"/>
    <cellStyle name="Normal 70 2 4 4" xfId="9059" xr:uid="{00000000-0005-0000-0000-000051410000}"/>
    <cellStyle name="Normal 70 2 4 5" xfId="13082" xr:uid="{00000000-0005-0000-0000-000052410000}"/>
    <cellStyle name="Normal 70 2 4 6" xfId="14920" xr:uid="{00000000-0005-0000-0000-000053410000}"/>
    <cellStyle name="Normal 70 2 4 7" xfId="16675" xr:uid="{00000000-0005-0000-0000-000054410000}"/>
    <cellStyle name="Normal 70 2 4 8" xfId="18579" xr:uid="{00000000-0005-0000-0000-000055410000}"/>
    <cellStyle name="Normal 70 2 4_5h_Finance" xfId="7625" xr:uid="{00000000-0005-0000-0000-000056410000}"/>
    <cellStyle name="Normal 70 2 5" xfId="1157" xr:uid="{00000000-0005-0000-0000-000057410000}"/>
    <cellStyle name="Normal 70 2 5 2" xfId="3068" xr:uid="{00000000-0005-0000-0000-000058410000}"/>
    <cellStyle name="Normal 70 2 5 2 2" xfId="11235" xr:uid="{00000000-0005-0000-0000-000059410000}"/>
    <cellStyle name="Normal 70 2 5 2_5h_Finance" xfId="7630" xr:uid="{00000000-0005-0000-0000-00005A410000}"/>
    <cellStyle name="Normal 70 2 5 3" xfId="9331" xr:uid="{00000000-0005-0000-0000-00005B410000}"/>
    <cellStyle name="Normal 70 2 5 4" xfId="13354" xr:uid="{00000000-0005-0000-0000-00005C410000}"/>
    <cellStyle name="Normal 70 2 5 5" xfId="15192" xr:uid="{00000000-0005-0000-0000-00005D410000}"/>
    <cellStyle name="Normal 70 2 5 6" xfId="16947" xr:uid="{00000000-0005-0000-0000-00005E410000}"/>
    <cellStyle name="Normal 70 2 5 7" xfId="18851" xr:uid="{00000000-0005-0000-0000-00005F410000}"/>
    <cellStyle name="Normal 70 2 5_5h_Finance" xfId="7629" xr:uid="{00000000-0005-0000-0000-000060410000}"/>
    <cellStyle name="Normal 70 2 6" xfId="1980" xr:uid="{00000000-0005-0000-0000-000061410000}"/>
    <cellStyle name="Normal 70 2 6 2" xfId="3884" xr:uid="{00000000-0005-0000-0000-000062410000}"/>
    <cellStyle name="Normal 70 2 6 2 2" xfId="12051" xr:uid="{00000000-0005-0000-0000-000063410000}"/>
    <cellStyle name="Normal 70 2 6 2_5h_Finance" xfId="7632" xr:uid="{00000000-0005-0000-0000-000064410000}"/>
    <cellStyle name="Normal 70 2 6 3" xfId="10147" xr:uid="{00000000-0005-0000-0000-000065410000}"/>
    <cellStyle name="Normal 70 2 6 4" xfId="14173" xr:uid="{00000000-0005-0000-0000-000066410000}"/>
    <cellStyle name="Normal 70 2 6 5" xfId="16013" xr:uid="{00000000-0005-0000-0000-000067410000}"/>
    <cellStyle name="Normal 70 2 6 6" xfId="17763" xr:uid="{00000000-0005-0000-0000-000068410000}"/>
    <cellStyle name="Normal 70 2 6 7" xfId="19667" xr:uid="{00000000-0005-0000-0000-000069410000}"/>
    <cellStyle name="Normal 70 2 6_5h_Finance" xfId="7631" xr:uid="{00000000-0005-0000-0000-00006A410000}"/>
    <cellStyle name="Normal 70 2 7" xfId="264" xr:uid="{00000000-0005-0000-0000-00006B410000}"/>
    <cellStyle name="Normal 70 2 7 2" xfId="8515" xr:uid="{00000000-0005-0000-0000-00006C410000}"/>
    <cellStyle name="Normal 70 2 7_5h_Finance" xfId="7633" xr:uid="{00000000-0005-0000-0000-00006D410000}"/>
    <cellStyle name="Normal 70 2 8" xfId="2252" xr:uid="{00000000-0005-0000-0000-00006E410000}"/>
    <cellStyle name="Normal 70 2 8 2" xfId="10419" xr:uid="{00000000-0005-0000-0000-00006F410000}"/>
    <cellStyle name="Normal 70 2 8_5h_Finance" xfId="7634" xr:uid="{00000000-0005-0000-0000-000070410000}"/>
    <cellStyle name="Normal 70 2 9" xfId="4156" xr:uid="{00000000-0005-0000-0000-000071410000}"/>
    <cellStyle name="Normal 70 2 9 2" xfId="12323" xr:uid="{00000000-0005-0000-0000-000072410000}"/>
    <cellStyle name="Normal 70 2 9_5h_Finance" xfId="7635" xr:uid="{00000000-0005-0000-0000-000073410000}"/>
    <cellStyle name="Normal 70 2_5h_Finance" xfId="7606" xr:uid="{00000000-0005-0000-0000-000074410000}"/>
    <cellStyle name="Normal 70 3" xfId="332" xr:uid="{00000000-0005-0000-0000-000075410000}"/>
    <cellStyle name="Normal 70 3 10" xfId="16199" xr:uid="{00000000-0005-0000-0000-000076410000}"/>
    <cellStyle name="Normal 70 3 11" xfId="18103" xr:uid="{00000000-0005-0000-0000-000077410000}"/>
    <cellStyle name="Normal 70 3 2" xfId="681" xr:uid="{00000000-0005-0000-0000-000078410000}"/>
    <cellStyle name="Normal 70 3 2 2" xfId="1503" xr:uid="{00000000-0005-0000-0000-000079410000}"/>
    <cellStyle name="Normal 70 3 2 2 2" xfId="3408" xr:uid="{00000000-0005-0000-0000-00007A410000}"/>
    <cellStyle name="Normal 70 3 2 2 2 2" xfId="11575" xr:uid="{00000000-0005-0000-0000-00007B410000}"/>
    <cellStyle name="Normal 70 3 2 2 2_5h_Finance" xfId="7639" xr:uid="{00000000-0005-0000-0000-00007C410000}"/>
    <cellStyle name="Normal 70 3 2 2 3" xfId="9671" xr:uid="{00000000-0005-0000-0000-00007D410000}"/>
    <cellStyle name="Normal 70 3 2 2 4" xfId="13697" xr:uid="{00000000-0005-0000-0000-00007E410000}"/>
    <cellStyle name="Normal 70 3 2 2 5" xfId="15536" xr:uid="{00000000-0005-0000-0000-00007F410000}"/>
    <cellStyle name="Normal 70 3 2 2 6" xfId="17287" xr:uid="{00000000-0005-0000-0000-000080410000}"/>
    <cellStyle name="Normal 70 3 2 2 7" xfId="19191" xr:uid="{00000000-0005-0000-0000-000081410000}"/>
    <cellStyle name="Normal 70 3 2 2_5h_Finance" xfId="7638" xr:uid="{00000000-0005-0000-0000-000082410000}"/>
    <cellStyle name="Normal 70 3 2 3" xfId="2592" xr:uid="{00000000-0005-0000-0000-000083410000}"/>
    <cellStyle name="Normal 70 3 2 3 2" xfId="10759" xr:uid="{00000000-0005-0000-0000-000084410000}"/>
    <cellStyle name="Normal 70 3 2 3_5h_Finance" xfId="7640" xr:uid="{00000000-0005-0000-0000-000085410000}"/>
    <cellStyle name="Normal 70 3 2 4" xfId="8855" xr:uid="{00000000-0005-0000-0000-000086410000}"/>
    <cellStyle name="Normal 70 3 2 5" xfId="12878" xr:uid="{00000000-0005-0000-0000-000087410000}"/>
    <cellStyle name="Normal 70 3 2 6" xfId="14716" xr:uid="{00000000-0005-0000-0000-000088410000}"/>
    <cellStyle name="Normal 70 3 2 7" xfId="16471" xr:uid="{00000000-0005-0000-0000-000089410000}"/>
    <cellStyle name="Normal 70 3 2 8" xfId="18375" xr:uid="{00000000-0005-0000-0000-00008A410000}"/>
    <cellStyle name="Normal 70 3 2_5h_Finance" xfId="7637" xr:uid="{00000000-0005-0000-0000-00008B410000}"/>
    <cellStyle name="Normal 70 3 3" xfId="953" xr:uid="{00000000-0005-0000-0000-00008C410000}"/>
    <cellStyle name="Normal 70 3 3 2" xfId="1775" xr:uid="{00000000-0005-0000-0000-00008D410000}"/>
    <cellStyle name="Normal 70 3 3 2 2" xfId="3680" xr:uid="{00000000-0005-0000-0000-00008E410000}"/>
    <cellStyle name="Normal 70 3 3 2 2 2" xfId="11847" xr:uid="{00000000-0005-0000-0000-00008F410000}"/>
    <cellStyle name="Normal 70 3 3 2 2_5h_Finance" xfId="7643" xr:uid="{00000000-0005-0000-0000-000090410000}"/>
    <cellStyle name="Normal 70 3 3 2 3" xfId="9943" xr:uid="{00000000-0005-0000-0000-000091410000}"/>
    <cellStyle name="Normal 70 3 3 2 4" xfId="13969" xr:uid="{00000000-0005-0000-0000-000092410000}"/>
    <cellStyle name="Normal 70 3 3 2 5" xfId="15808" xr:uid="{00000000-0005-0000-0000-000093410000}"/>
    <cellStyle name="Normal 70 3 3 2 6" xfId="17559" xr:uid="{00000000-0005-0000-0000-000094410000}"/>
    <cellStyle name="Normal 70 3 3 2 7" xfId="19463" xr:uid="{00000000-0005-0000-0000-000095410000}"/>
    <cellStyle name="Normal 70 3 3 2_5h_Finance" xfId="7642" xr:uid="{00000000-0005-0000-0000-000096410000}"/>
    <cellStyle name="Normal 70 3 3 3" xfId="2864" xr:uid="{00000000-0005-0000-0000-000097410000}"/>
    <cellStyle name="Normal 70 3 3 3 2" xfId="11031" xr:uid="{00000000-0005-0000-0000-000098410000}"/>
    <cellStyle name="Normal 70 3 3 3_5h_Finance" xfId="7644" xr:uid="{00000000-0005-0000-0000-000099410000}"/>
    <cellStyle name="Normal 70 3 3 4" xfId="9127" xr:uid="{00000000-0005-0000-0000-00009A410000}"/>
    <cellStyle name="Normal 70 3 3 5" xfId="13150" xr:uid="{00000000-0005-0000-0000-00009B410000}"/>
    <cellStyle name="Normal 70 3 3 6" xfId="14988" xr:uid="{00000000-0005-0000-0000-00009C410000}"/>
    <cellStyle name="Normal 70 3 3 7" xfId="16743" xr:uid="{00000000-0005-0000-0000-00009D410000}"/>
    <cellStyle name="Normal 70 3 3 8" xfId="18647" xr:uid="{00000000-0005-0000-0000-00009E410000}"/>
    <cellStyle name="Normal 70 3 3_5h_Finance" xfId="7641" xr:uid="{00000000-0005-0000-0000-00009F410000}"/>
    <cellStyle name="Normal 70 3 4" xfId="1225" xr:uid="{00000000-0005-0000-0000-0000A0410000}"/>
    <cellStyle name="Normal 70 3 4 2" xfId="3136" xr:uid="{00000000-0005-0000-0000-0000A1410000}"/>
    <cellStyle name="Normal 70 3 4 2 2" xfId="11303" xr:uid="{00000000-0005-0000-0000-0000A2410000}"/>
    <cellStyle name="Normal 70 3 4 2_5h_Finance" xfId="7646" xr:uid="{00000000-0005-0000-0000-0000A3410000}"/>
    <cellStyle name="Normal 70 3 4 3" xfId="9399" xr:uid="{00000000-0005-0000-0000-0000A4410000}"/>
    <cellStyle name="Normal 70 3 4 4" xfId="13422" xr:uid="{00000000-0005-0000-0000-0000A5410000}"/>
    <cellStyle name="Normal 70 3 4 5" xfId="15260" xr:uid="{00000000-0005-0000-0000-0000A6410000}"/>
    <cellStyle name="Normal 70 3 4 6" xfId="17015" xr:uid="{00000000-0005-0000-0000-0000A7410000}"/>
    <cellStyle name="Normal 70 3 4 7" xfId="18919" xr:uid="{00000000-0005-0000-0000-0000A8410000}"/>
    <cellStyle name="Normal 70 3 4_5h_Finance" xfId="7645" xr:uid="{00000000-0005-0000-0000-0000A9410000}"/>
    <cellStyle name="Normal 70 3 5" xfId="2048" xr:uid="{00000000-0005-0000-0000-0000AA410000}"/>
    <cellStyle name="Normal 70 3 5 2" xfId="3952" xr:uid="{00000000-0005-0000-0000-0000AB410000}"/>
    <cellStyle name="Normal 70 3 5 2 2" xfId="12119" xr:uid="{00000000-0005-0000-0000-0000AC410000}"/>
    <cellStyle name="Normal 70 3 5 2_5h_Finance" xfId="7648" xr:uid="{00000000-0005-0000-0000-0000AD410000}"/>
    <cellStyle name="Normal 70 3 5 3" xfId="10215" xr:uid="{00000000-0005-0000-0000-0000AE410000}"/>
    <cellStyle name="Normal 70 3 5 4" xfId="14241" xr:uid="{00000000-0005-0000-0000-0000AF410000}"/>
    <cellStyle name="Normal 70 3 5 5" xfId="16081" xr:uid="{00000000-0005-0000-0000-0000B0410000}"/>
    <cellStyle name="Normal 70 3 5 6" xfId="17831" xr:uid="{00000000-0005-0000-0000-0000B1410000}"/>
    <cellStyle name="Normal 70 3 5 7" xfId="19735" xr:uid="{00000000-0005-0000-0000-0000B2410000}"/>
    <cellStyle name="Normal 70 3 5_5h_Finance" xfId="7647" xr:uid="{00000000-0005-0000-0000-0000B3410000}"/>
    <cellStyle name="Normal 70 3 6" xfId="2320" xr:uid="{00000000-0005-0000-0000-0000B4410000}"/>
    <cellStyle name="Normal 70 3 6 2" xfId="10487" xr:uid="{00000000-0005-0000-0000-0000B5410000}"/>
    <cellStyle name="Normal 70 3 6_5h_Finance" xfId="7649" xr:uid="{00000000-0005-0000-0000-0000B6410000}"/>
    <cellStyle name="Normal 70 3 7" xfId="8583" xr:uid="{00000000-0005-0000-0000-0000B7410000}"/>
    <cellStyle name="Normal 70 3 8" xfId="12540" xr:uid="{00000000-0005-0000-0000-0000B8410000}"/>
    <cellStyle name="Normal 70 3 9" xfId="14426" xr:uid="{00000000-0005-0000-0000-0000B9410000}"/>
    <cellStyle name="Normal 70 3_5h_Finance" xfId="7636" xr:uid="{00000000-0005-0000-0000-0000BA410000}"/>
    <cellStyle name="Normal 70 4" xfId="545" xr:uid="{00000000-0005-0000-0000-0000BB410000}"/>
    <cellStyle name="Normal 70 4 2" xfId="1367" xr:uid="{00000000-0005-0000-0000-0000BC410000}"/>
    <cellStyle name="Normal 70 4 2 2" xfId="3272" xr:uid="{00000000-0005-0000-0000-0000BD410000}"/>
    <cellStyle name="Normal 70 4 2 2 2" xfId="11439" xr:uid="{00000000-0005-0000-0000-0000BE410000}"/>
    <cellStyle name="Normal 70 4 2 2_5h_Finance" xfId="7652" xr:uid="{00000000-0005-0000-0000-0000BF410000}"/>
    <cellStyle name="Normal 70 4 2 3" xfId="9535" xr:uid="{00000000-0005-0000-0000-0000C0410000}"/>
    <cellStyle name="Normal 70 4 2 4" xfId="13561" xr:uid="{00000000-0005-0000-0000-0000C1410000}"/>
    <cellStyle name="Normal 70 4 2 5" xfId="15400" xr:uid="{00000000-0005-0000-0000-0000C2410000}"/>
    <cellStyle name="Normal 70 4 2 6" xfId="17151" xr:uid="{00000000-0005-0000-0000-0000C3410000}"/>
    <cellStyle name="Normal 70 4 2 7" xfId="19055" xr:uid="{00000000-0005-0000-0000-0000C4410000}"/>
    <cellStyle name="Normal 70 4 2_5h_Finance" xfId="7651" xr:uid="{00000000-0005-0000-0000-0000C5410000}"/>
    <cellStyle name="Normal 70 4 3" xfId="2456" xr:uid="{00000000-0005-0000-0000-0000C6410000}"/>
    <cellStyle name="Normal 70 4 3 2" xfId="10623" xr:uid="{00000000-0005-0000-0000-0000C7410000}"/>
    <cellStyle name="Normal 70 4 3_5h_Finance" xfId="7653" xr:uid="{00000000-0005-0000-0000-0000C8410000}"/>
    <cellStyle name="Normal 70 4 4" xfId="8719" xr:uid="{00000000-0005-0000-0000-0000C9410000}"/>
    <cellStyle name="Normal 70 4 5" xfId="12742" xr:uid="{00000000-0005-0000-0000-0000CA410000}"/>
    <cellStyle name="Normal 70 4 6" xfId="14580" xr:uid="{00000000-0005-0000-0000-0000CB410000}"/>
    <cellStyle name="Normal 70 4 7" xfId="16335" xr:uid="{00000000-0005-0000-0000-0000CC410000}"/>
    <cellStyle name="Normal 70 4 8" xfId="18239" xr:uid="{00000000-0005-0000-0000-0000CD410000}"/>
    <cellStyle name="Normal 70 4_5h_Finance" xfId="7650" xr:uid="{00000000-0005-0000-0000-0000CE410000}"/>
    <cellStyle name="Normal 70 5" xfId="817" xr:uid="{00000000-0005-0000-0000-0000CF410000}"/>
    <cellStyle name="Normal 70 5 2" xfId="1639" xr:uid="{00000000-0005-0000-0000-0000D0410000}"/>
    <cellStyle name="Normal 70 5 2 2" xfId="3544" xr:uid="{00000000-0005-0000-0000-0000D1410000}"/>
    <cellStyle name="Normal 70 5 2 2 2" xfId="11711" xr:uid="{00000000-0005-0000-0000-0000D2410000}"/>
    <cellStyle name="Normal 70 5 2 2_5h_Finance" xfId="7656" xr:uid="{00000000-0005-0000-0000-0000D3410000}"/>
    <cellStyle name="Normal 70 5 2 3" xfId="9807" xr:uid="{00000000-0005-0000-0000-0000D4410000}"/>
    <cellStyle name="Normal 70 5 2 4" xfId="13833" xr:uid="{00000000-0005-0000-0000-0000D5410000}"/>
    <cellStyle name="Normal 70 5 2 5" xfId="15672" xr:uid="{00000000-0005-0000-0000-0000D6410000}"/>
    <cellStyle name="Normal 70 5 2 6" xfId="17423" xr:uid="{00000000-0005-0000-0000-0000D7410000}"/>
    <cellStyle name="Normal 70 5 2 7" xfId="19327" xr:uid="{00000000-0005-0000-0000-0000D8410000}"/>
    <cellStyle name="Normal 70 5 2_5h_Finance" xfId="7655" xr:uid="{00000000-0005-0000-0000-0000D9410000}"/>
    <cellStyle name="Normal 70 5 3" xfId="2728" xr:uid="{00000000-0005-0000-0000-0000DA410000}"/>
    <cellStyle name="Normal 70 5 3 2" xfId="10895" xr:uid="{00000000-0005-0000-0000-0000DB410000}"/>
    <cellStyle name="Normal 70 5 3_5h_Finance" xfId="7657" xr:uid="{00000000-0005-0000-0000-0000DC410000}"/>
    <cellStyle name="Normal 70 5 4" xfId="8991" xr:uid="{00000000-0005-0000-0000-0000DD410000}"/>
    <cellStyle name="Normal 70 5 5" xfId="13014" xr:uid="{00000000-0005-0000-0000-0000DE410000}"/>
    <cellStyle name="Normal 70 5 6" xfId="14852" xr:uid="{00000000-0005-0000-0000-0000DF410000}"/>
    <cellStyle name="Normal 70 5 7" xfId="16607" xr:uid="{00000000-0005-0000-0000-0000E0410000}"/>
    <cellStyle name="Normal 70 5 8" xfId="18511" xr:uid="{00000000-0005-0000-0000-0000E1410000}"/>
    <cellStyle name="Normal 70 5_5h_Finance" xfId="7654" xr:uid="{00000000-0005-0000-0000-0000E2410000}"/>
    <cellStyle name="Normal 70 6" xfId="1089" xr:uid="{00000000-0005-0000-0000-0000E3410000}"/>
    <cellStyle name="Normal 70 6 2" xfId="3000" xr:uid="{00000000-0005-0000-0000-0000E4410000}"/>
    <cellStyle name="Normal 70 6 2 2" xfId="11167" xr:uid="{00000000-0005-0000-0000-0000E5410000}"/>
    <cellStyle name="Normal 70 6 2_5h_Finance" xfId="7659" xr:uid="{00000000-0005-0000-0000-0000E6410000}"/>
    <cellStyle name="Normal 70 6 3" xfId="9263" xr:uid="{00000000-0005-0000-0000-0000E7410000}"/>
    <cellStyle name="Normal 70 6 4" xfId="13286" xr:uid="{00000000-0005-0000-0000-0000E8410000}"/>
    <cellStyle name="Normal 70 6 5" xfId="15124" xr:uid="{00000000-0005-0000-0000-0000E9410000}"/>
    <cellStyle name="Normal 70 6 6" xfId="16879" xr:uid="{00000000-0005-0000-0000-0000EA410000}"/>
    <cellStyle name="Normal 70 6 7" xfId="18783" xr:uid="{00000000-0005-0000-0000-0000EB410000}"/>
    <cellStyle name="Normal 70 6_5h_Finance" xfId="7658" xr:uid="{00000000-0005-0000-0000-0000EC410000}"/>
    <cellStyle name="Normal 70 7" xfId="1912" xr:uid="{00000000-0005-0000-0000-0000ED410000}"/>
    <cellStyle name="Normal 70 7 2" xfId="3816" xr:uid="{00000000-0005-0000-0000-0000EE410000}"/>
    <cellStyle name="Normal 70 7 2 2" xfId="11983" xr:uid="{00000000-0005-0000-0000-0000EF410000}"/>
    <cellStyle name="Normal 70 7 2_5h_Finance" xfId="7661" xr:uid="{00000000-0005-0000-0000-0000F0410000}"/>
    <cellStyle name="Normal 70 7 3" xfId="10079" xr:uid="{00000000-0005-0000-0000-0000F1410000}"/>
    <cellStyle name="Normal 70 7 4" xfId="14105" xr:uid="{00000000-0005-0000-0000-0000F2410000}"/>
    <cellStyle name="Normal 70 7 5" xfId="15945" xr:uid="{00000000-0005-0000-0000-0000F3410000}"/>
    <cellStyle name="Normal 70 7 6" xfId="17695" xr:uid="{00000000-0005-0000-0000-0000F4410000}"/>
    <cellStyle name="Normal 70 7 7" xfId="19599" xr:uid="{00000000-0005-0000-0000-0000F5410000}"/>
    <cellStyle name="Normal 70 7_5h_Finance" xfId="7660" xr:uid="{00000000-0005-0000-0000-0000F6410000}"/>
    <cellStyle name="Normal 70 8" xfId="196" xr:uid="{00000000-0005-0000-0000-0000F7410000}"/>
    <cellStyle name="Normal 70 8 2" xfId="8447" xr:uid="{00000000-0005-0000-0000-0000F8410000}"/>
    <cellStyle name="Normal 70 8_5h_Finance" xfId="7662" xr:uid="{00000000-0005-0000-0000-0000F9410000}"/>
    <cellStyle name="Normal 70 9" xfId="2184" xr:uid="{00000000-0005-0000-0000-0000FA410000}"/>
    <cellStyle name="Normal 70 9 2" xfId="10351" xr:uid="{00000000-0005-0000-0000-0000FB410000}"/>
    <cellStyle name="Normal 70 9_5h_Finance" xfId="7663" xr:uid="{00000000-0005-0000-0000-0000FC410000}"/>
    <cellStyle name="Normal 70_5h_Finance" xfId="7604" xr:uid="{00000000-0005-0000-0000-0000FD410000}"/>
    <cellStyle name="Normal 71" xfId="78" xr:uid="{00000000-0005-0000-0000-0000FE410000}"/>
    <cellStyle name="Normal 71 10" xfId="4109" xr:uid="{00000000-0005-0000-0000-0000FF410000}"/>
    <cellStyle name="Normal 71 10 2" xfId="12276" xr:uid="{00000000-0005-0000-0000-000000420000}"/>
    <cellStyle name="Normal 71 10_5h_Finance" xfId="7665" xr:uid="{00000000-0005-0000-0000-000001420000}"/>
    <cellStyle name="Normal 71 11" xfId="8332" xr:uid="{00000000-0005-0000-0000-000002420000}"/>
    <cellStyle name="Normal 71 12" xfId="12424" xr:uid="{00000000-0005-0000-0000-000003420000}"/>
    <cellStyle name="Normal 71 13" xfId="12659" xr:uid="{00000000-0005-0000-0000-000004420000}"/>
    <cellStyle name="Normal 71 14" xfId="14347" xr:uid="{00000000-0005-0000-0000-000005420000}"/>
    <cellStyle name="Normal 71 15" xfId="17988" xr:uid="{00000000-0005-0000-0000-000006420000}"/>
    <cellStyle name="Normal 71 2" xfId="147" xr:uid="{00000000-0005-0000-0000-000007420000}"/>
    <cellStyle name="Normal 71 2 10" xfId="8400" xr:uid="{00000000-0005-0000-0000-000008420000}"/>
    <cellStyle name="Normal 71 2 11" xfId="12492" xr:uid="{00000000-0005-0000-0000-000009420000}"/>
    <cellStyle name="Normal 71 2 12" xfId="18056" xr:uid="{00000000-0005-0000-0000-00000A420000}"/>
    <cellStyle name="Normal 71 2 2" xfId="421" xr:uid="{00000000-0005-0000-0000-00000B420000}"/>
    <cellStyle name="Normal 71 2 2 10" xfId="16288" xr:uid="{00000000-0005-0000-0000-00000C420000}"/>
    <cellStyle name="Normal 71 2 2 11" xfId="18192" xr:uid="{00000000-0005-0000-0000-00000D420000}"/>
    <cellStyle name="Normal 71 2 2 2" xfId="770" xr:uid="{00000000-0005-0000-0000-00000E420000}"/>
    <cellStyle name="Normal 71 2 2 2 2" xfId="1592" xr:uid="{00000000-0005-0000-0000-00000F420000}"/>
    <cellStyle name="Normal 71 2 2 2 2 2" xfId="3497" xr:uid="{00000000-0005-0000-0000-000010420000}"/>
    <cellStyle name="Normal 71 2 2 2 2 2 2" xfId="11664" xr:uid="{00000000-0005-0000-0000-000011420000}"/>
    <cellStyle name="Normal 71 2 2 2 2 2_5h_Finance" xfId="7670" xr:uid="{00000000-0005-0000-0000-000012420000}"/>
    <cellStyle name="Normal 71 2 2 2 2 3" xfId="9760" xr:uid="{00000000-0005-0000-0000-000013420000}"/>
    <cellStyle name="Normal 71 2 2 2 2 4" xfId="13786" xr:uid="{00000000-0005-0000-0000-000014420000}"/>
    <cellStyle name="Normal 71 2 2 2 2 5" xfId="15625" xr:uid="{00000000-0005-0000-0000-000015420000}"/>
    <cellStyle name="Normal 71 2 2 2 2 6" xfId="17376" xr:uid="{00000000-0005-0000-0000-000016420000}"/>
    <cellStyle name="Normal 71 2 2 2 2 7" xfId="19280" xr:uid="{00000000-0005-0000-0000-000017420000}"/>
    <cellStyle name="Normal 71 2 2 2 2_5h_Finance" xfId="7669" xr:uid="{00000000-0005-0000-0000-000018420000}"/>
    <cellStyle name="Normal 71 2 2 2 3" xfId="2681" xr:uid="{00000000-0005-0000-0000-000019420000}"/>
    <cellStyle name="Normal 71 2 2 2 3 2" xfId="10848" xr:uid="{00000000-0005-0000-0000-00001A420000}"/>
    <cellStyle name="Normal 71 2 2 2 3_5h_Finance" xfId="7671" xr:uid="{00000000-0005-0000-0000-00001B420000}"/>
    <cellStyle name="Normal 71 2 2 2 4" xfId="8944" xr:uid="{00000000-0005-0000-0000-00001C420000}"/>
    <cellStyle name="Normal 71 2 2 2 5" xfId="12967" xr:uid="{00000000-0005-0000-0000-00001D420000}"/>
    <cellStyle name="Normal 71 2 2 2 6" xfId="14805" xr:uid="{00000000-0005-0000-0000-00001E420000}"/>
    <cellStyle name="Normal 71 2 2 2 7" xfId="16560" xr:uid="{00000000-0005-0000-0000-00001F420000}"/>
    <cellStyle name="Normal 71 2 2 2 8" xfId="18464" xr:uid="{00000000-0005-0000-0000-000020420000}"/>
    <cellStyle name="Normal 71 2 2 2_5h_Finance" xfId="7668" xr:uid="{00000000-0005-0000-0000-000021420000}"/>
    <cellStyle name="Normal 71 2 2 3" xfId="1042" xr:uid="{00000000-0005-0000-0000-000022420000}"/>
    <cellStyle name="Normal 71 2 2 3 2" xfId="1864" xr:uid="{00000000-0005-0000-0000-000023420000}"/>
    <cellStyle name="Normal 71 2 2 3 2 2" xfId="3769" xr:uid="{00000000-0005-0000-0000-000024420000}"/>
    <cellStyle name="Normal 71 2 2 3 2 2 2" xfId="11936" xr:uid="{00000000-0005-0000-0000-000025420000}"/>
    <cellStyle name="Normal 71 2 2 3 2 2_5h_Finance" xfId="7674" xr:uid="{00000000-0005-0000-0000-000026420000}"/>
    <cellStyle name="Normal 71 2 2 3 2 3" xfId="10032" xr:uid="{00000000-0005-0000-0000-000027420000}"/>
    <cellStyle name="Normal 71 2 2 3 2 4" xfId="14058" xr:uid="{00000000-0005-0000-0000-000028420000}"/>
    <cellStyle name="Normal 71 2 2 3 2 5" xfId="15897" xr:uid="{00000000-0005-0000-0000-000029420000}"/>
    <cellStyle name="Normal 71 2 2 3 2 6" xfId="17648" xr:uid="{00000000-0005-0000-0000-00002A420000}"/>
    <cellStyle name="Normal 71 2 2 3 2 7" xfId="19552" xr:uid="{00000000-0005-0000-0000-00002B420000}"/>
    <cellStyle name="Normal 71 2 2 3 2_5h_Finance" xfId="7673" xr:uid="{00000000-0005-0000-0000-00002C420000}"/>
    <cellStyle name="Normal 71 2 2 3 3" xfId="2953" xr:uid="{00000000-0005-0000-0000-00002D420000}"/>
    <cellStyle name="Normal 71 2 2 3 3 2" xfId="11120" xr:uid="{00000000-0005-0000-0000-00002E420000}"/>
    <cellStyle name="Normal 71 2 2 3 3_5h_Finance" xfId="7675" xr:uid="{00000000-0005-0000-0000-00002F420000}"/>
    <cellStyle name="Normal 71 2 2 3 4" xfId="9216" xr:uid="{00000000-0005-0000-0000-000030420000}"/>
    <cellStyle name="Normal 71 2 2 3 5" xfId="13239" xr:uid="{00000000-0005-0000-0000-000031420000}"/>
    <cellStyle name="Normal 71 2 2 3 6" xfId="15077" xr:uid="{00000000-0005-0000-0000-000032420000}"/>
    <cellStyle name="Normal 71 2 2 3 7" xfId="16832" xr:uid="{00000000-0005-0000-0000-000033420000}"/>
    <cellStyle name="Normal 71 2 2 3 8" xfId="18736" xr:uid="{00000000-0005-0000-0000-000034420000}"/>
    <cellStyle name="Normal 71 2 2 3_5h_Finance" xfId="7672" xr:uid="{00000000-0005-0000-0000-000035420000}"/>
    <cellStyle name="Normal 71 2 2 4" xfId="1314" xr:uid="{00000000-0005-0000-0000-000036420000}"/>
    <cellStyle name="Normal 71 2 2 4 2" xfId="3225" xr:uid="{00000000-0005-0000-0000-000037420000}"/>
    <cellStyle name="Normal 71 2 2 4 2 2" xfId="11392" xr:uid="{00000000-0005-0000-0000-000038420000}"/>
    <cellStyle name="Normal 71 2 2 4 2_5h_Finance" xfId="7677" xr:uid="{00000000-0005-0000-0000-000039420000}"/>
    <cellStyle name="Normal 71 2 2 4 3" xfId="9488" xr:uid="{00000000-0005-0000-0000-00003A420000}"/>
    <cellStyle name="Normal 71 2 2 4 4" xfId="13511" xr:uid="{00000000-0005-0000-0000-00003B420000}"/>
    <cellStyle name="Normal 71 2 2 4 5" xfId="15349" xr:uid="{00000000-0005-0000-0000-00003C420000}"/>
    <cellStyle name="Normal 71 2 2 4 6" xfId="17104" xr:uid="{00000000-0005-0000-0000-00003D420000}"/>
    <cellStyle name="Normal 71 2 2 4 7" xfId="19008" xr:uid="{00000000-0005-0000-0000-00003E420000}"/>
    <cellStyle name="Normal 71 2 2 4_5h_Finance" xfId="7676" xr:uid="{00000000-0005-0000-0000-00003F420000}"/>
    <cellStyle name="Normal 71 2 2 5" xfId="2137" xr:uid="{00000000-0005-0000-0000-000040420000}"/>
    <cellStyle name="Normal 71 2 2 5 2" xfId="4041" xr:uid="{00000000-0005-0000-0000-000041420000}"/>
    <cellStyle name="Normal 71 2 2 5 2 2" xfId="12208" xr:uid="{00000000-0005-0000-0000-000042420000}"/>
    <cellStyle name="Normal 71 2 2 5 2_5h_Finance" xfId="7679" xr:uid="{00000000-0005-0000-0000-000043420000}"/>
    <cellStyle name="Normal 71 2 2 5 3" xfId="10304" xr:uid="{00000000-0005-0000-0000-000044420000}"/>
    <cellStyle name="Normal 71 2 2 5 4" xfId="14330" xr:uid="{00000000-0005-0000-0000-000045420000}"/>
    <cellStyle name="Normal 71 2 2 5 5" xfId="16170" xr:uid="{00000000-0005-0000-0000-000046420000}"/>
    <cellStyle name="Normal 71 2 2 5 6" xfId="17920" xr:uid="{00000000-0005-0000-0000-000047420000}"/>
    <cellStyle name="Normal 71 2 2 5 7" xfId="19824" xr:uid="{00000000-0005-0000-0000-000048420000}"/>
    <cellStyle name="Normal 71 2 2 5_5h_Finance" xfId="7678" xr:uid="{00000000-0005-0000-0000-000049420000}"/>
    <cellStyle name="Normal 71 2 2 6" xfId="2409" xr:uid="{00000000-0005-0000-0000-00004A420000}"/>
    <cellStyle name="Normal 71 2 2 6 2" xfId="10576" xr:uid="{00000000-0005-0000-0000-00004B420000}"/>
    <cellStyle name="Normal 71 2 2 6_5h_Finance" xfId="7680" xr:uid="{00000000-0005-0000-0000-00004C420000}"/>
    <cellStyle name="Normal 71 2 2 7" xfId="8672" xr:uid="{00000000-0005-0000-0000-00004D420000}"/>
    <cellStyle name="Normal 71 2 2 8" xfId="12629" xr:uid="{00000000-0005-0000-0000-00004E420000}"/>
    <cellStyle name="Normal 71 2 2 9" xfId="14515" xr:uid="{00000000-0005-0000-0000-00004F420000}"/>
    <cellStyle name="Normal 71 2 2_5h_Finance" xfId="7667" xr:uid="{00000000-0005-0000-0000-000050420000}"/>
    <cellStyle name="Normal 71 2 3" xfId="634" xr:uid="{00000000-0005-0000-0000-000051420000}"/>
    <cellStyle name="Normal 71 2 3 2" xfId="1456" xr:uid="{00000000-0005-0000-0000-000052420000}"/>
    <cellStyle name="Normal 71 2 3 2 2" xfId="3361" xr:uid="{00000000-0005-0000-0000-000053420000}"/>
    <cellStyle name="Normal 71 2 3 2 2 2" xfId="11528" xr:uid="{00000000-0005-0000-0000-000054420000}"/>
    <cellStyle name="Normal 71 2 3 2 2_5h_Finance" xfId="7683" xr:uid="{00000000-0005-0000-0000-000055420000}"/>
    <cellStyle name="Normal 71 2 3 2 3" xfId="9624" xr:uid="{00000000-0005-0000-0000-000056420000}"/>
    <cellStyle name="Normal 71 2 3 2 4" xfId="13650" xr:uid="{00000000-0005-0000-0000-000057420000}"/>
    <cellStyle name="Normal 71 2 3 2 5" xfId="15489" xr:uid="{00000000-0005-0000-0000-000058420000}"/>
    <cellStyle name="Normal 71 2 3 2 6" xfId="17240" xr:uid="{00000000-0005-0000-0000-000059420000}"/>
    <cellStyle name="Normal 71 2 3 2 7" xfId="19144" xr:uid="{00000000-0005-0000-0000-00005A420000}"/>
    <cellStyle name="Normal 71 2 3 2_5h_Finance" xfId="7682" xr:uid="{00000000-0005-0000-0000-00005B420000}"/>
    <cellStyle name="Normal 71 2 3 3" xfId="2545" xr:uid="{00000000-0005-0000-0000-00005C420000}"/>
    <cellStyle name="Normal 71 2 3 3 2" xfId="10712" xr:uid="{00000000-0005-0000-0000-00005D420000}"/>
    <cellStyle name="Normal 71 2 3 3_5h_Finance" xfId="7684" xr:uid="{00000000-0005-0000-0000-00005E420000}"/>
    <cellStyle name="Normal 71 2 3 4" xfId="8808" xr:uid="{00000000-0005-0000-0000-00005F420000}"/>
    <cellStyle name="Normal 71 2 3 5" xfId="12831" xr:uid="{00000000-0005-0000-0000-000060420000}"/>
    <cellStyle name="Normal 71 2 3 6" xfId="14669" xr:uid="{00000000-0005-0000-0000-000061420000}"/>
    <cellStyle name="Normal 71 2 3 7" xfId="16424" xr:uid="{00000000-0005-0000-0000-000062420000}"/>
    <cellStyle name="Normal 71 2 3 8" xfId="18328" xr:uid="{00000000-0005-0000-0000-000063420000}"/>
    <cellStyle name="Normal 71 2 3_5h_Finance" xfId="7681" xr:uid="{00000000-0005-0000-0000-000064420000}"/>
    <cellStyle name="Normal 71 2 4" xfId="906" xr:uid="{00000000-0005-0000-0000-000065420000}"/>
    <cellStyle name="Normal 71 2 4 2" xfId="1728" xr:uid="{00000000-0005-0000-0000-000066420000}"/>
    <cellStyle name="Normal 71 2 4 2 2" xfId="3633" xr:uid="{00000000-0005-0000-0000-000067420000}"/>
    <cellStyle name="Normal 71 2 4 2 2 2" xfId="11800" xr:uid="{00000000-0005-0000-0000-000068420000}"/>
    <cellStyle name="Normal 71 2 4 2 2_5h_Finance" xfId="7687" xr:uid="{00000000-0005-0000-0000-000069420000}"/>
    <cellStyle name="Normal 71 2 4 2 3" xfId="9896" xr:uid="{00000000-0005-0000-0000-00006A420000}"/>
    <cellStyle name="Normal 71 2 4 2 4" xfId="13922" xr:uid="{00000000-0005-0000-0000-00006B420000}"/>
    <cellStyle name="Normal 71 2 4 2 5" xfId="15761" xr:uid="{00000000-0005-0000-0000-00006C420000}"/>
    <cellStyle name="Normal 71 2 4 2 6" xfId="17512" xr:uid="{00000000-0005-0000-0000-00006D420000}"/>
    <cellStyle name="Normal 71 2 4 2 7" xfId="19416" xr:uid="{00000000-0005-0000-0000-00006E420000}"/>
    <cellStyle name="Normal 71 2 4 2_5h_Finance" xfId="7686" xr:uid="{00000000-0005-0000-0000-00006F420000}"/>
    <cellStyle name="Normal 71 2 4 3" xfId="2817" xr:uid="{00000000-0005-0000-0000-000070420000}"/>
    <cellStyle name="Normal 71 2 4 3 2" xfId="10984" xr:uid="{00000000-0005-0000-0000-000071420000}"/>
    <cellStyle name="Normal 71 2 4 3_5h_Finance" xfId="7688" xr:uid="{00000000-0005-0000-0000-000072420000}"/>
    <cellStyle name="Normal 71 2 4 4" xfId="9080" xr:uid="{00000000-0005-0000-0000-000073420000}"/>
    <cellStyle name="Normal 71 2 4 5" xfId="13103" xr:uid="{00000000-0005-0000-0000-000074420000}"/>
    <cellStyle name="Normal 71 2 4 6" xfId="14941" xr:uid="{00000000-0005-0000-0000-000075420000}"/>
    <cellStyle name="Normal 71 2 4 7" xfId="16696" xr:uid="{00000000-0005-0000-0000-000076420000}"/>
    <cellStyle name="Normal 71 2 4 8" xfId="18600" xr:uid="{00000000-0005-0000-0000-000077420000}"/>
    <cellStyle name="Normal 71 2 4_5h_Finance" xfId="7685" xr:uid="{00000000-0005-0000-0000-000078420000}"/>
    <cellStyle name="Normal 71 2 5" xfId="1178" xr:uid="{00000000-0005-0000-0000-000079420000}"/>
    <cellStyle name="Normal 71 2 5 2" xfId="3089" xr:uid="{00000000-0005-0000-0000-00007A420000}"/>
    <cellStyle name="Normal 71 2 5 2 2" xfId="11256" xr:uid="{00000000-0005-0000-0000-00007B420000}"/>
    <cellStyle name="Normal 71 2 5 2_5h_Finance" xfId="7690" xr:uid="{00000000-0005-0000-0000-00007C420000}"/>
    <cellStyle name="Normal 71 2 5 3" xfId="9352" xr:uid="{00000000-0005-0000-0000-00007D420000}"/>
    <cellStyle name="Normal 71 2 5 4" xfId="13375" xr:uid="{00000000-0005-0000-0000-00007E420000}"/>
    <cellStyle name="Normal 71 2 5 5" xfId="15213" xr:uid="{00000000-0005-0000-0000-00007F420000}"/>
    <cellStyle name="Normal 71 2 5 6" xfId="16968" xr:uid="{00000000-0005-0000-0000-000080420000}"/>
    <cellStyle name="Normal 71 2 5 7" xfId="18872" xr:uid="{00000000-0005-0000-0000-000081420000}"/>
    <cellStyle name="Normal 71 2 5_5h_Finance" xfId="7689" xr:uid="{00000000-0005-0000-0000-000082420000}"/>
    <cellStyle name="Normal 71 2 6" xfId="2001" xr:uid="{00000000-0005-0000-0000-000083420000}"/>
    <cellStyle name="Normal 71 2 6 2" xfId="3905" xr:uid="{00000000-0005-0000-0000-000084420000}"/>
    <cellStyle name="Normal 71 2 6 2 2" xfId="12072" xr:uid="{00000000-0005-0000-0000-000085420000}"/>
    <cellStyle name="Normal 71 2 6 2_5h_Finance" xfId="7692" xr:uid="{00000000-0005-0000-0000-000086420000}"/>
    <cellStyle name="Normal 71 2 6 3" xfId="10168" xr:uid="{00000000-0005-0000-0000-000087420000}"/>
    <cellStyle name="Normal 71 2 6 4" xfId="14194" xr:uid="{00000000-0005-0000-0000-000088420000}"/>
    <cellStyle name="Normal 71 2 6 5" xfId="16034" xr:uid="{00000000-0005-0000-0000-000089420000}"/>
    <cellStyle name="Normal 71 2 6 6" xfId="17784" xr:uid="{00000000-0005-0000-0000-00008A420000}"/>
    <cellStyle name="Normal 71 2 6 7" xfId="19688" xr:uid="{00000000-0005-0000-0000-00008B420000}"/>
    <cellStyle name="Normal 71 2 6_5h_Finance" xfId="7691" xr:uid="{00000000-0005-0000-0000-00008C420000}"/>
    <cellStyle name="Normal 71 2 7" xfId="285" xr:uid="{00000000-0005-0000-0000-00008D420000}"/>
    <cellStyle name="Normal 71 2 7 2" xfId="8536" xr:uid="{00000000-0005-0000-0000-00008E420000}"/>
    <cellStyle name="Normal 71 2 7_5h_Finance" xfId="7693" xr:uid="{00000000-0005-0000-0000-00008F420000}"/>
    <cellStyle name="Normal 71 2 8" xfId="2273" xr:uid="{00000000-0005-0000-0000-000090420000}"/>
    <cellStyle name="Normal 71 2 8 2" xfId="10440" xr:uid="{00000000-0005-0000-0000-000091420000}"/>
    <cellStyle name="Normal 71 2 8_5h_Finance" xfId="7694" xr:uid="{00000000-0005-0000-0000-000092420000}"/>
    <cellStyle name="Normal 71 2 9" xfId="4177" xr:uid="{00000000-0005-0000-0000-000093420000}"/>
    <cellStyle name="Normal 71 2 9 2" xfId="12344" xr:uid="{00000000-0005-0000-0000-000094420000}"/>
    <cellStyle name="Normal 71 2 9_5h_Finance" xfId="7695" xr:uid="{00000000-0005-0000-0000-000095420000}"/>
    <cellStyle name="Normal 71 2_5h_Finance" xfId="7666" xr:uid="{00000000-0005-0000-0000-000096420000}"/>
    <cellStyle name="Normal 71 3" xfId="353" xr:uid="{00000000-0005-0000-0000-000097420000}"/>
    <cellStyle name="Normal 71 3 10" xfId="16220" xr:uid="{00000000-0005-0000-0000-000098420000}"/>
    <cellStyle name="Normal 71 3 11" xfId="18124" xr:uid="{00000000-0005-0000-0000-000099420000}"/>
    <cellStyle name="Normal 71 3 2" xfId="702" xr:uid="{00000000-0005-0000-0000-00009A420000}"/>
    <cellStyle name="Normal 71 3 2 2" xfId="1524" xr:uid="{00000000-0005-0000-0000-00009B420000}"/>
    <cellStyle name="Normal 71 3 2 2 2" xfId="3429" xr:uid="{00000000-0005-0000-0000-00009C420000}"/>
    <cellStyle name="Normal 71 3 2 2 2 2" xfId="11596" xr:uid="{00000000-0005-0000-0000-00009D420000}"/>
    <cellStyle name="Normal 71 3 2 2 2_5h_Finance" xfId="7699" xr:uid="{00000000-0005-0000-0000-00009E420000}"/>
    <cellStyle name="Normal 71 3 2 2 3" xfId="9692" xr:uid="{00000000-0005-0000-0000-00009F420000}"/>
    <cellStyle name="Normal 71 3 2 2 4" xfId="13718" xr:uid="{00000000-0005-0000-0000-0000A0420000}"/>
    <cellStyle name="Normal 71 3 2 2 5" xfId="15557" xr:uid="{00000000-0005-0000-0000-0000A1420000}"/>
    <cellStyle name="Normal 71 3 2 2 6" xfId="17308" xr:uid="{00000000-0005-0000-0000-0000A2420000}"/>
    <cellStyle name="Normal 71 3 2 2 7" xfId="19212" xr:uid="{00000000-0005-0000-0000-0000A3420000}"/>
    <cellStyle name="Normal 71 3 2 2_5h_Finance" xfId="7698" xr:uid="{00000000-0005-0000-0000-0000A4420000}"/>
    <cellStyle name="Normal 71 3 2 3" xfId="2613" xr:uid="{00000000-0005-0000-0000-0000A5420000}"/>
    <cellStyle name="Normal 71 3 2 3 2" xfId="10780" xr:uid="{00000000-0005-0000-0000-0000A6420000}"/>
    <cellStyle name="Normal 71 3 2 3_5h_Finance" xfId="7700" xr:uid="{00000000-0005-0000-0000-0000A7420000}"/>
    <cellStyle name="Normal 71 3 2 4" xfId="8876" xr:uid="{00000000-0005-0000-0000-0000A8420000}"/>
    <cellStyle name="Normal 71 3 2 5" xfId="12899" xr:uid="{00000000-0005-0000-0000-0000A9420000}"/>
    <cellStyle name="Normal 71 3 2 6" xfId="14737" xr:uid="{00000000-0005-0000-0000-0000AA420000}"/>
    <cellStyle name="Normal 71 3 2 7" xfId="16492" xr:uid="{00000000-0005-0000-0000-0000AB420000}"/>
    <cellStyle name="Normal 71 3 2 8" xfId="18396" xr:uid="{00000000-0005-0000-0000-0000AC420000}"/>
    <cellStyle name="Normal 71 3 2_5h_Finance" xfId="7697" xr:uid="{00000000-0005-0000-0000-0000AD420000}"/>
    <cellStyle name="Normal 71 3 3" xfId="974" xr:uid="{00000000-0005-0000-0000-0000AE420000}"/>
    <cellStyle name="Normal 71 3 3 2" xfId="1796" xr:uid="{00000000-0005-0000-0000-0000AF420000}"/>
    <cellStyle name="Normal 71 3 3 2 2" xfId="3701" xr:uid="{00000000-0005-0000-0000-0000B0420000}"/>
    <cellStyle name="Normal 71 3 3 2 2 2" xfId="11868" xr:uid="{00000000-0005-0000-0000-0000B1420000}"/>
    <cellStyle name="Normal 71 3 3 2 2_5h_Finance" xfId="7703" xr:uid="{00000000-0005-0000-0000-0000B2420000}"/>
    <cellStyle name="Normal 71 3 3 2 3" xfId="9964" xr:uid="{00000000-0005-0000-0000-0000B3420000}"/>
    <cellStyle name="Normal 71 3 3 2 4" xfId="13990" xr:uid="{00000000-0005-0000-0000-0000B4420000}"/>
    <cellStyle name="Normal 71 3 3 2 5" xfId="15829" xr:uid="{00000000-0005-0000-0000-0000B5420000}"/>
    <cellStyle name="Normal 71 3 3 2 6" xfId="17580" xr:uid="{00000000-0005-0000-0000-0000B6420000}"/>
    <cellStyle name="Normal 71 3 3 2 7" xfId="19484" xr:uid="{00000000-0005-0000-0000-0000B7420000}"/>
    <cellStyle name="Normal 71 3 3 2_5h_Finance" xfId="7702" xr:uid="{00000000-0005-0000-0000-0000B8420000}"/>
    <cellStyle name="Normal 71 3 3 3" xfId="2885" xr:uid="{00000000-0005-0000-0000-0000B9420000}"/>
    <cellStyle name="Normal 71 3 3 3 2" xfId="11052" xr:uid="{00000000-0005-0000-0000-0000BA420000}"/>
    <cellStyle name="Normal 71 3 3 3_5h_Finance" xfId="7704" xr:uid="{00000000-0005-0000-0000-0000BB420000}"/>
    <cellStyle name="Normal 71 3 3 4" xfId="9148" xr:uid="{00000000-0005-0000-0000-0000BC420000}"/>
    <cellStyle name="Normal 71 3 3 5" xfId="13171" xr:uid="{00000000-0005-0000-0000-0000BD420000}"/>
    <cellStyle name="Normal 71 3 3 6" xfId="15009" xr:uid="{00000000-0005-0000-0000-0000BE420000}"/>
    <cellStyle name="Normal 71 3 3 7" xfId="16764" xr:uid="{00000000-0005-0000-0000-0000BF420000}"/>
    <cellStyle name="Normal 71 3 3 8" xfId="18668" xr:uid="{00000000-0005-0000-0000-0000C0420000}"/>
    <cellStyle name="Normal 71 3 3_5h_Finance" xfId="7701" xr:uid="{00000000-0005-0000-0000-0000C1420000}"/>
    <cellStyle name="Normal 71 3 4" xfId="1246" xr:uid="{00000000-0005-0000-0000-0000C2420000}"/>
    <cellStyle name="Normal 71 3 4 2" xfId="3157" xr:uid="{00000000-0005-0000-0000-0000C3420000}"/>
    <cellStyle name="Normal 71 3 4 2 2" xfId="11324" xr:uid="{00000000-0005-0000-0000-0000C4420000}"/>
    <cellStyle name="Normal 71 3 4 2_5h_Finance" xfId="7706" xr:uid="{00000000-0005-0000-0000-0000C5420000}"/>
    <cellStyle name="Normal 71 3 4 3" xfId="9420" xr:uid="{00000000-0005-0000-0000-0000C6420000}"/>
    <cellStyle name="Normal 71 3 4 4" xfId="13443" xr:uid="{00000000-0005-0000-0000-0000C7420000}"/>
    <cellStyle name="Normal 71 3 4 5" xfId="15281" xr:uid="{00000000-0005-0000-0000-0000C8420000}"/>
    <cellStyle name="Normal 71 3 4 6" xfId="17036" xr:uid="{00000000-0005-0000-0000-0000C9420000}"/>
    <cellStyle name="Normal 71 3 4 7" xfId="18940" xr:uid="{00000000-0005-0000-0000-0000CA420000}"/>
    <cellStyle name="Normal 71 3 4_5h_Finance" xfId="7705" xr:uid="{00000000-0005-0000-0000-0000CB420000}"/>
    <cellStyle name="Normal 71 3 5" xfId="2069" xr:uid="{00000000-0005-0000-0000-0000CC420000}"/>
    <cellStyle name="Normal 71 3 5 2" xfId="3973" xr:uid="{00000000-0005-0000-0000-0000CD420000}"/>
    <cellStyle name="Normal 71 3 5 2 2" xfId="12140" xr:uid="{00000000-0005-0000-0000-0000CE420000}"/>
    <cellStyle name="Normal 71 3 5 2_5h_Finance" xfId="7708" xr:uid="{00000000-0005-0000-0000-0000CF420000}"/>
    <cellStyle name="Normal 71 3 5 3" xfId="10236" xr:uid="{00000000-0005-0000-0000-0000D0420000}"/>
    <cellStyle name="Normal 71 3 5 4" xfId="14262" xr:uid="{00000000-0005-0000-0000-0000D1420000}"/>
    <cellStyle name="Normal 71 3 5 5" xfId="16102" xr:uid="{00000000-0005-0000-0000-0000D2420000}"/>
    <cellStyle name="Normal 71 3 5 6" xfId="17852" xr:uid="{00000000-0005-0000-0000-0000D3420000}"/>
    <cellStyle name="Normal 71 3 5 7" xfId="19756" xr:uid="{00000000-0005-0000-0000-0000D4420000}"/>
    <cellStyle name="Normal 71 3 5_5h_Finance" xfId="7707" xr:uid="{00000000-0005-0000-0000-0000D5420000}"/>
    <cellStyle name="Normal 71 3 6" xfId="2341" xr:uid="{00000000-0005-0000-0000-0000D6420000}"/>
    <cellStyle name="Normal 71 3 6 2" xfId="10508" xr:uid="{00000000-0005-0000-0000-0000D7420000}"/>
    <cellStyle name="Normal 71 3 6_5h_Finance" xfId="7709" xr:uid="{00000000-0005-0000-0000-0000D8420000}"/>
    <cellStyle name="Normal 71 3 7" xfId="8604" xr:uid="{00000000-0005-0000-0000-0000D9420000}"/>
    <cellStyle name="Normal 71 3 8" xfId="12561" xr:uid="{00000000-0005-0000-0000-0000DA420000}"/>
    <cellStyle name="Normal 71 3 9" xfId="14447" xr:uid="{00000000-0005-0000-0000-0000DB420000}"/>
    <cellStyle name="Normal 71 3_5h_Finance" xfId="7696" xr:uid="{00000000-0005-0000-0000-0000DC420000}"/>
    <cellStyle name="Normal 71 4" xfId="566" xr:uid="{00000000-0005-0000-0000-0000DD420000}"/>
    <cellStyle name="Normal 71 4 2" xfId="1388" xr:uid="{00000000-0005-0000-0000-0000DE420000}"/>
    <cellStyle name="Normal 71 4 2 2" xfId="3293" xr:uid="{00000000-0005-0000-0000-0000DF420000}"/>
    <cellStyle name="Normal 71 4 2 2 2" xfId="11460" xr:uid="{00000000-0005-0000-0000-0000E0420000}"/>
    <cellStyle name="Normal 71 4 2 2_5h_Finance" xfId="7712" xr:uid="{00000000-0005-0000-0000-0000E1420000}"/>
    <cellStyle name="Normal 71 4 2 3" xfId="9556" xr:uid="{00000000-0005-0000-0000-0000E2420000}"/>
    <cellStyle name="Normal 71 4 2 4" xfId="13582" xr:uid="{00000000-0005-0000-0000-0000E3420000}"/>
    <cellStyle name="Normal 71 4 2 5" xfId="15421" xr:uid="{00000000-0005-0000-0000-0000E4420000}"/>
    <cellStyle name="Normal 71 4 2 6" xfId="17172" xr:uid="{00000000-0005-0000-0000-0000E5420000}"/>
    <cellStyle name="Normal 71 4 2 7" xfId="19076" xr:uid="{00000000-0005-0000-0000-0000E6420000}"/>
    <cellStyle name="Normal 71 4 2_5h_Finance" xfId="7711" xr:uid="{00000000-0005-0000-0000-0000E7420000}"/>
    <cellStyle name="Normal 71 4 3" xfId="2477" xr:uid="{00000000-0005-0000-0000-0000E8420000}"/>
    <cellStyle name="Normal 71 4 3 2" xfId="10644" xr:uid="{00000000-0005-0000-0000-0000E9420000}"/>
    <cellStyle name="Normal 71 4 3_5h_Finance" xfId="7713" xr:uid="{00000000-0005-0000-0000-0000EA420000}"/>
    <cellStyle name="Normal 71 4 4" xfId="8740" xr:uid="{00000000-0005-0000-0000-0000EB420000}"/>
    <cellStyle name="Normal 71 4 5" xfId="12763" xr:uid="{00000000-0005-0000-0000-0000EC420000}"/>
    <cellStyle name="Normal 71 4 6" xfId="14601" xr:uid="{00000000-0005-0000-0000-0000ED420000}"/>
    <cellStyle name="Normal 71 4 7" xfId="16356" xr:uid="{00000000-0005-0000-0000-0000EE420000}"/>
    <cellStyle name="Normal 71 4 8" xfId="18260" xr:uid="{00000000-0005-0000-0000-0000EF420000}"/>
    <cellStyle name="Normal 71 4_5h_Finance" xfId="7710" xr:uid="{00000000-0005-0000-0000-0000F0420000}"/>
    <cellStyle name="Normal 71 5" xfId="838" xr:uid="{00000000-0005-0000-0000-0000F1420000}"/>
    <cellStyle name="Normal 71 5 2" xfId="1660" xr:uid="{00000000-0005-0000-0000-0000F2420000}"/>
    <cellStyle name="Normal 71 5 2 2" xfId="3565" xr:uid="{00000000-0005-0000-0000-0000F3420000}"/>
    <cellStyle name="Normal 71 5 2 2 2" xfId="11732" xr:uid="{00000000-0005-0000-0000-0000F4420000}"/>
    <cellStyle name="Normal 71 5 2 2_5h_Finance" xfId="7716" xr:uid="{00000000-0005-0000-0000-0000F5420000}"/>
    <cellStyle name="Normal 71 5 2 3" xfId="9828" xr:uid="{00000000-0005-0000-0000-0000F6420000}"/>
    <cellStyle name="Normal 71 5 2 4" xfId="13854" xr:uid="{00000000-0005-0000-0000-0000F7420000}"/>
    <cellStyle name="Normal 71 5 2 5" xfId="15693" xr:uid="{00000000-0005-0000-0000-0000F8420000}"/>
    <cellStyle name="Normal 71 5 2 6" xfId="17444" xr:uid="{00000000-0005-0000-0000-0000F9420000}"/>
    <cellStyle name="Normal 71 5 2 7" xfId="19348" xr:uid="{00000000-0005-0000-0000-0000FA420000}"/>
    <cellStyle name="Normal 71 5 2_5h_Finance" xfId="7715" xr:uid="{00000000-0005-0000-0000-0000FB420000}"/>
    <cellStyle name="Normal 71 5 3" xfId="2749" xr:uid="{00000000-0005-0000-0000-0000FC420000}"/>
    <cellStyle name="Normal 71 5 3 2" xfId="10916" xr:uid="{00000000-0005-0000-0000-0000FD420000}"/>
    <cellStyle name="Normal 71 5 3_5h_Finance" xfId="7717" xr:uid="{00000000-0005-0000-0000-0000FE420000}"/>
    <cellStyle name="Normal 71 5 4" xfId="9012" xr:uid="{00000000-0005-0000-0000-0000FF420000}"/>
    <cellStyle name="Normal 71 5 5" xfId="13035" xr:uid="{00000000-0005-0000-0000-000000430000}"/>
    <cellStyle name="Normal 71 5 6" xfId="14873" xr:uid="{00000000-0005-0000-0000-000001430000}"/>
    <cellStyle name="Normal 71 5 7" xfId="16628" xr:uid="{00000000-0005-0000-0000-000002430000}"/>
    <cellStyle name="Normal 71 5 8" xfId="18532" xr:uid="{00000000-0005-0000-0000-000003430000}"/>
    <cellStyle name="Normal 71 5_5h_Finance" xfId="7714" xr:uid="{00000000-0005-0000-0000-000004430000}"/>
    <cellStyle name="Normal 71 6" xfId="1110" xr:uid="{00000000-0005-0000-0000-000005430000}"/>
    <cellStyle name="Normal 71 6 2" xfId="3021" xr:uid="{00000000-0005-0000-0000-000006430000}"/>
    <cellStyle name="Normal 71 6 2 2" xfId="11188" xr:uid="{00000000-0005-0000-0000-000007430000}"/>
    <cellStyle name="Normal 71 6 2_5h_Finance" xfId="7719" xr:uid="{00000000-0005-0000-0000-000008430000}"/>
    <cellStyle name="Normal 71 6 3" xfId="9284" xr:uid="{00000000-0005-0000-0000-000009430000}"/>
    <cellStyle name="Normal 71 6 4" xfId="13307" xr:uid="{00000000-0005-0000-0000-00000A430000}"/>
    <cellStyle name="Normal 71 6 5" xfId="15145" xr:uid="{00000000-0005-0000-0000-00000B430000}"/>
    <cellStyle name="Normal 71 6 6" xfId="16900" xr:uid="{00000000-0005-0000-0000-00000C430000}"/>
    <cellStyle name="Normal 71 6 7" xfId="18804" xr:uid="{00000000-0005-0000-0000-00000D430000}"/>
    <cellStyle name="Normal 71 6_5h_Finance" xfId="7718" xr:uid="{00000000-0005-0000-0000-00000E430000}"/>
    <cellStyle name="Normal 71 7" xfId="1933" xr:uid="{00000000-0005-0000-0000-00000F430000}"/>
    <cellStyle name="Normal 71 7 2" xfId="3837" xr:uid="{00000000-0005-0000-0000-000010430000}"/>
    <cellStyle name="Normal 71 7 2 2" xfId="12004" xr:uid="{00000000-0005-0000-0000-000011430000}"/>
    <cellStyle name="Normal 71 7 2_5h_Finance" xfId="7721" xr:uid="{00000000-0005-0000-0000-000012430000}"/>
    <cellStyle name="Normal 71 7 3" xfId="10100" xr:uid="{00000000-0005-0000-0000-000013430000}"/>
    <cellStyle name="Normal 71 7 4" xfId="14126" xr:uid="{00000000-0005-0000-0000-000014430000}"/>
    <cellStyle name="Normal 71 7 5" xfId="15966" xr:uid="{00000000-0005-0000-0000-000015430000}"/>
    <cellStyle name="Normal 71 7 6" xfId="17716" xr:uid="{00000000-0005-0000-0000-000016430000}"/>
    <cellStyle name="Normal 71 7 7" xfId="19620" xr:uid="{00000000-0005-0000-0000-000017430000}"/>
    <cellStyle name="Normal 71 7_5h_Finance" xfId="7720" xr:uid="{00000000-0005-0000-0000-000018430000}"/>
    <cellStyle name="Normal 71 8" xfId="217" xr:uid="{00000000-0005-0000-0000-000019430000}"/>
    <cellStyle name="Normal 71 8 2" xfId="8468" xr:uid="{00000000-0005-0000-0000-00001A430000}"/>
    <cellStyle name="Normal 71 8_5h_Finance" xfId="7722" xr:uid="{00000000-0005-0000-0000-00001B430000}"/>
    <cellStyle name="Normal 71 9" xfId="2205" xr:uid="{00000000-0005-0000-0000-00001C430000}"/>
    <cellStyle name="Normal 71 9 2" xfId="10372" xr:uid="{00000000-0005-0000-0000-00001D430000}"/>
    <cellStyle name="Normal 71 9_5h_Finance" xfId="7723" xr:uid="{00000000-0005-0000-0000-00001E430000}"/>
    <cellStyle name="Normal 71_5h_Finance" xfId="7664" xr:uid="{00000000-0005-0000-0000-00001F430000}"/>
    <cellStyle name="Normal 72" xfId="76" xr:uid="{00000000-0005-0000-0000-000020430000}"/>
    <cellStyle name="Normal 72 10" xfId="4107" xr:uid="{00000000-0005-0000-0000-000021430000}"/>
    <cellStyle name="Normal 72 10 2" xfId="12274" xr:uid="{00000000-0005-0000-0000-000022430000}"/>
    <cellStyle name="Normal 72 10_5h_Finance" xfId="7725" xr:uid="{00000000-0005-0000-0000-000023430000}"/>
    <cellStyle name="Normal 72 11" xfId="8330" xr:uid="{00000000-0005-0000-0000-000024430000}"/>
    <cellStyle name="Normal 72 12" xfId="12422" xr:uid="{00000000-0005-0000-0000-000025430000}"/>
    <cellStyle name="Normal 72 13" xfId="12661" xr:uid="{00000000-0005-0000-0000-000026430000}"/>
    <cellStyle name="Normal 72 14" xfId="12652" xr:uid="{00000000-0005-0000-0000-000027430000}"/>
    <cellStyle name="Normal 72 15" xfId="17986" xr:uid="{00000000-0005-0000-0000-000028430000}"/>
    <cellStyle name="Normal 72 2" xfId="145" xr:uid="{00000000-0005-0000-0000-000029430000}"/>
    <cellStyle name="Normal 72 2 10" xfId="8398" xr:uid="{00000000-0005-0000-0000-00002A430000}"/>
    <cellStyle name="Normal 72 2 11" xfId="12490" xr:uid="{00000000-0005-0000-0000-00002B430000}"/>
    <cellStyle name="Normal 72 2 12" xfId="18054" xr:uid="{00000000-0005-0000-0000-00002C430000}"/>
    <cellStyle name="Normal 72 2 2" xfId="419" xr:uid="{00000000-0005-0000-0000-00002D430000}"/>
    <cellStyle name="Normal 72 2 2 10" xfId="16286" xr:uid="{00000000-0005-0000-0000-00002E430000}"/>
    <cellStyle name="Normal 72 2 2 11" xfId="18190" xr:uid="{00000000-0005-0000-0000-00002F430000}"/>
    <cellStyle name="Normal 72 2 2 2" xfId="768" xr:uid="{00000000-0005-0000-0000-000030430000}"/>
    <cellStyle name="Normal 72 2 2 2 2" xfId="1590" xr:uid="{00000000-0005-0000-0000-000031430000}"/>
    <cellStyle name="Normal 72 2 2 2 2 2" xfId="3495" xr:uid="{00000000-0005-0000-0000-000032430000}"/>
    <cellStyle name="Normal 72 2 2 2 2 2 2" xfId="11662" xr:uid="{00000000-0005-0000-0000-000033430000}"/>
    <cellStyle name="Normal 72 2 2 2 2 2_5h_Finance" xfId="7730" xr:uid="{00000000-0005-0000-0000-000034430000}"/>
    <cellStyle name="Normal 72 2 2 2 2 3" xfId="9758" xr:uid="{00000000-0005-0000-0000-000035430000}"/>
    <cellStyle name="Normal 72 2 2 2 2 4" xfId="13784" xr:uid="{00000000-0005-0000-0000-000036430000}"/>
    <cellStyle name="Normal 72 2 2 2 2 5" xfId="15623" xr:uid="{00000000-0005-0000-0000-000037430000}"/>
    <cellStyle name="Normal 72 2 2 2 2 6" xfId="17374" xr:uid="{00000000-0005-0000-0000-000038430000}"/>
    <cellStyle name="Normal 72 2 2 2 2 7" xfId="19278" xr:uid="{00000000-0005-0000-0000-000039430000}"/>
    <cellStyle name="Normal 72 2 2 2 2_5h_Finance" xfId="7729" xr:uid="{00000000-0005-0000-0000-00003A430000}"/>
    <cellStyle name="Normal 72 2 2 2 3" xfId="2679" xr:uid="{00000000-0005-0000-0000-00003B430000}"/>
    <cellStyle name="Normal 72 2 2 2 3 2" xfId="10846" xr:uid="{00000000-0005-0000-0000-00003C430000}"/>
    <cellStyle name="Normal 72 2 2 2 3_5h_Finance" xfId="7731" xr:uid="{00000000-0005-0000-0000-00003D430000}"/>
    <cellStyle name="Normal 72 2 2 2 4" xfId="8942" xr:uid="{00000000-0005-0000-0000-00003E430000}"/>
    <cellStyle name="Normal 72 2 2 2 5" xfId="12965" xr:uid="{00000000-0005-0000-0000-00003F430000}"/>
    <cellStyle name="Normal 72 2 2 2 6" xfId="14803" xr:uid="{00000000-0005-0000-0000-000040430000}"/>
    <cellStyle name="Normal 72 2 2 2 7" xfId="16558" xr:uid="{00000000-0005-0000-0000-000041430000}"/>
    <cellStyle name="Normal 72 2 2 2 8" xfId="18462" xr:uid="{00000000-0005-0000-0000-000042430000}"/>
    <cellStyle name="Normal 72 2 2 2_5h_Finance" xfId="7728" xr:uid="{00000000-0005-0000-0000-000043430000}"/>
    <cellStyle name="Normal 72 2 2 3" xfId="1040" xr:uid="{00000000-0005-0000-0000-000044430000}"/>
    <cellStyle name="Normal 72 2 2 3 2" xfId="1862" xr:uid="{00000000-0005-0000-0000-000045430000}"/>
    <cellStyle name="Normal 72 2 2 3 2 2" xfId="3767" xr:uid="{00000000-0005-0000-0000-000046430000}"/>
    <cellStyle name="Normal 72 2 2 3 2 2 2" xfId="11934" xr:uid="{00000000-0005-0000-0000-000047430000}"/>
    <cellStyle name="Normal 72 2 2 3 2 2_5h_Finance" xfId="7734" xr:uid="{00000000-0005-0000-0000-000048430000}"/>
    <cellStyle name="Normal 72 2 2 3 2 3" xfId="10030" xr:uid="{00000000-0005-0000-0000-000049430000}"/>
    <cellStyle name="Normal 72 2 2 3 2 4" xfId="14056" xr:uid="{00000000-0005-0000-0000-00004A430000}"/>
    <cellStyle name="Normal 72 2 2 3 2 5" xfId="15895" xr:uid="{00000000-0005-0000-0000-00004B430000}"/>
    <cellStyle name="Normal 72 2 2 3 2 6" xfId="17646" xr:uid="{00000000-0005-0000-0000-00004C430000}"/>
    <cellStyle name="Normal 72 2 2 3 2 7" xfId="19550" xr:uid="{00000000-0005-0000-0000-00004D430000}"/>
    <cellStyle name="Normal 72 2 2 3 2_5h_Finance" xfId="7733" xr:uid="{00000000-0005-0000-0000-00004E430000}"/>
    <cellStyle name="Normal 72 2 2 3 3" xfId="2951" xr:uid="{00000000-0005-0000-0000-00004F430000}"/>
    <cellStyle name="Normal 72 2 2 3 3 2" xfId="11118" xr:uid="{00000000-0005-0000-0000-000050430000}"/>
    <cellStyle name="Normal 72 2 2 3 3_5h_Finance" xfId="7735" xr:uid="{00000000-0005-0000-0000-000051430000}"/>
    <cellStyle name="Normal 72 2 2 3 4" xfId="9214" xr:uid="{00000000-0005-0000-0000-000052430000}"/>
    <cellStyle name="Normal 72 2 2 3 5" xfId="13237" xr:uid="{00000000-0005-0000-0000-000053430000}"/>
    <cellStyle name="Normal 72 2 2 3 6" xfId="15075" xr:uid="{00000000-0005-0000-0000-000054430000}"/>
    <cellStyle name="Normal 72 2 2 3 7" xfId="16830" xr:uid="{00000000-0005-0000-0000-000055430000}"/>
    <cellStyle name="Normal 72 2 2 3 8" xfId="18734" xr:uid="{00000000-0005-0000-0000-000056430000}"/>
    <cellStyle name="Normal 72 2 2 3_5h_Finance" xfId="7732" xr:uid="{00000000-0005-0000-0000-000057430000}"/>
    <cellStyle name="Normal 72 2 2 4" xfId="1312" xr:uid="{00000000-0005-0000-0000-000058430000}"/>
    <cellStyle name="Normal 72 2 2 4 2" xfId="3223" xr:uid="{00000000-0005-0000-0000-000059430000}"/>
    <cellStyle name="Normal 72 2 2 4 2 2" xfId="11390" xr:uid="{00000000-0005-0000-0000-00005A430000}"/>
    <cellStyle name="Normal 72 2 2 4 2_5h_Finance" xfId="7737" xr:uid="{00000000-0005-0000-0000-00005B430000}"/>
    <cellStyle name="Normal 72 2 2 4 3" xfId="9486" xr:uid="{00000000-0005-0000-0000-00005C430000}"/>
    <cellStyle name="Normal 72 2 2 4 4" xfId="13509" xr:uid="{00000000-0005-0000-0000-00005D430000}"/>
    <cellStyle name="Normal 72 2 2 4 5" xfId="15347" xr:uid="{00000000-0005-0000-0000-00005E430000}"/>
    <cellStyle name="Normal 72 2 2 4 6" xfId="17102" xr:uid="{00000000-0005-0000-0000-00005F430000}"/>
    <cellStyle name="Normal 72 2 2 4 7" xfId="19006" xr:uid="{00000000-0005-0000-0000-000060430000}"/>
    <cellStyle name="Normal 72 2 2 4_5h_Finance" xfId="7736" xr:uid="{00000000-0005-0000-0000-000061430000}"/>
    <cellStyle name="Normal 72 2 2 5" xfId="2135" xr:uid="{00000000-0005-0000-0000-000062430000}"/>
    <cellStyle name="Normal 72 2 2 5 2" xfId="4039" xr:uid="{00000000-0005-0000-0000-000063430000}"/>
    <cellStyle name="Normal 72 2 2 5 2 2" xfId="12206" xr:uid="{00000000-0005-0000-0000-000064430000}"/>
    <cellStyle name="Normal 72 2 2 5 2_5h_Finance" xfId="7739" xr:uid="{00000000-0005-0000-0000-000065430000}"/>
    <cellStyle name="Normal 72 2 2 5 3" xfId="10302" xr:uid="{00000000-0005-0000-0000-000066430000}"/>
    <cellStyle name="Normal 72 2 2 5 4" xfId="14328" xr:uid="{00000000-0005-0000-0000-000067430000}"/>
    <cellStyle name="Normal 72 2 2 5 5" xfId="16168" xr:uid="{00000000-0005-0000-0000-000068430000}"/>
    <cellStyle name="Normal 72 2 2 5 6" xfId="17918" xr:uid="{00000000-0005-0000-0000-000069430000}"/>
    <cellStyle name="Normal 72 2 2 5 7" xfId="19822" xr:uid="{00000000-0005-0000-0000-00006A430000}"/>
    <cellStyle name="Normal 72 2 2 5_5h_Finance" xfId="7738" xr:uid="{00000000-0005-0000-0000-00006B430000}"/>
    <cellStyle name="Normal 72 2 2 6" xfId="2407" xr:uid="{00000000-0005-0000-0000-00006C430000}"/>
    <cellStyle name="Normal 72 2 2 6 2" xfId="10574" xr:uid="{00000000-0005-0000-0000-00006D430000}"/>
    <cellStyle name="Normal 72 2 2 6_5h_Finance" xfId="7740" xr:uid="{00000000-0005-0000-0000-00006E430000}"/>
    <cellStyle name="Normal 72 2 2 7" xfId="8670" xr:uid="{00000000-0005-0000-0000-00006F430000}"/>
    <cellStyle name="Normal 72 2 2 8" xfId="12627" xr:uid="{00000000-0005-0000-0000-000070430000}"/>
    <cellStyle name="Normal 72 2 2 9" xfId="14513" xr:uid="{00000000-0005-0000-0000-000071430000}"/>
    <cellStyle name="Normal 72 2 2_5h_Finance" xfId="7727" xr:uid="{00000000-0005-0000-0000-000072430000}"/>
    <cellStyle name="Normal 72 2 3" xfId="632" xr:uid="{00000000-0005-0000-0000-000073430000}"/>
    <cellStyle name="Normal 72 2 3 2" xfId="1454" xr:uid="{00000000-0005-0000-0000-000074430000}"/>
    <cellStyle name="Normal 72 2 3 2 2" xfId="3359" xr:uid="{00000000-0005-0000-0000-000075430000}"/>
    <cellStyle name="Normal 72 2 3 2 2 2" xfId="11526" xr:uid="{00000000-0005-0000-0000-000076430000}"/>
    <cellStyle name="Normal 72 2 3 2 2_5h_Finance" xfId="7743" xr:uid="{00000000-0005-0000-0000-000077430000}"/>
    <cellStyle name="Normal 72 2 3 2 3" xfId="9622" xr:uid="{00000000-0005-0000-0000-000078430000}"/>
    <cellStyle name="Normal 72 2 3 2 4" xfId="13648" xr:uid="{00000000-0005-0000-0000-000079430000}"/>
    <cellStyle name="Normal 72 2 3 2 5" xfId="15487" xr:uid="{00000000-0005-0000-0000-00007A430000}"/>
    <cellStyle name="Normal 72 2 3 2 6" xfId="17238" xr:uid="{00000000-0005-0000-0000-00007B430000}"/>
    <cellStyle name="Normal 72 2 3 2 7" xfId="19142" xr:uid="{00000000-0005-0000-0000-00007C430000}"/>
    <cellStyle name="Normal 72 2 3 2_5h_Finance" xfId="7742" xr:uid="{00000000-0005-0000-0000-00007D430000}"/>
    <cellStyle name="Normal 72 2 3 3" xfId="2543" xr:uid="{00000000-0005-0000-0000-00007E430000}"/>
    <cellStyle name="Normal 72 2 3 3 2" xfId="10710" xr:uid="{00000000-0005-0000-0000-00007F430000}"/>
    <cellStyle name="Normal 72 2 3 3_5h_Finance" xfId="7744" xr:uid="{00000000-0005-0000-0000-000080430000}"/>
    <cellStyle name="Normal 72 2 3 4" xfId="8806" xr:uid="{00000000-0005-0000-0000-000081430000}"/>
    <cellStyle name="Normal 72 2 3 5" xfId="12829" xr:uid="{00000000-0005-0000-0000-000082430000}"/>
    <cellStyle name="Normal 72 2 3 6" xfId="14667" xr:uid="{00000000-0005-0000-0000-000083430000}"/>
    <cellStyle name="Normal 72 2 3 7" xfId="16422" xr:uid="{00000000-0005-0000-0000-000084430000}"/>
    <cellStyle name="Normal 72 2 3 8" xfId="18326" xr:uid="{00000000-0005-0000-0000-000085430000}"/>
    <cellStyle name="Normal 72 2 3_5h_Finance" xfId="7741" xr:uid="{00000000-0005-0000-0000-000086430000}"/>
    <cellStyle name="Normal 72 2 4" xfId="904" xr:uid="{00000000-0005-0000-0000-000087430000}"/>
    <cellStyle name="Normal 72 2 4 2" xfId="1726" xr:uid="{00000000-0005-0000-0000-000088430000}"/>
    <cellStyle name="Normal 72 2 4 2 2" xfId="3631" xr:uid="{00000000-0005-0000-0000-000089430000}"/>
    <cellStyle name="Normal 72 2 4 2 2 2" xfId="11798" xr:uid="{00000000-0005-0000-0000-00008A430000}"/>
    <cellStyle name="Normal 72 2 4 2 2_5h_Finance" xfId="7747" xr:uid="{00000000-0005-0000-0000-00008B430000}"/>
    <cellStyle name="Normal 72 2 4 2 3" xfId="9894" xr:uid="{00000000-0005-0000-0000-00008C430000}"/>
    <cellStyle name="Normal 72 2 4 2 4" xfId="13920" xr:uid="{00000000-0005-0000-0000-00008D430000}"/>
    <cellStyle name="Normal 72 2 4 2 5" xfId="15759" xr:uid="{00000000-0005-0000-0000-00008E430000}"/>
    <cellStyle name="Normal 72 2 4 2 6" xfId="17510" xr:uid="{00000000-0005-0000-0000-00008F430000}"/>
    <cellStyle name="Normal 72 2 4 2 7" xfId="19414" xr:uid="{00000000-0005-0000-0000-000090430000}"/>
    <cellStyle name="Normal 72 2 4 2_5h_Finance" xfId="7746" xr:uid="{00000000-0005-0000-0000-000091430000}"/>
    <cellStyle name="Normal 72 2 4 3" xfId="2815" xr:uid="{00000000-0005-0000-0000-000092430000}"/>
    <cellStyle name="Normal 72 2 4 3 2" xfId="10982" xr:uid="{00000000-0005-0000-0000-000093430000}"/>
    <cellStyle name="Normal 72 2 4 3_5h_Finance" xfId="7748" xr:uid="{00000000-0005-0000-0000-000094430000}"/>
    <cellStyle name="Normal 72 2 4 4" xfId="9078" xr:uid="{00000000-0005-0000-0000-000095430000}"/>
    <cellStyle name="Normal 72 2 4 5" xfId="13101" xr:uid="{00000000-0005-0000-0000-000096430000}"/>
    <cellStyle name="Normal 72 2 4 6" xfId="14939" xr:uid="{00000000-0005-0000-0000-000097430000}"/>
    <cellStyle name="Normal 72 2 4 7" xfId="16694" xr:uid="{00000000-0005-0000-0000-000098430000}"/>
    <cellStyle name="Normal 72 2 4 8" xfId="18598" xr:uid="{00000000-0005-0000-0000-000099430000}"/>
    <cellStyle name="Normal 72 2 4_5h_Finance" xfId="7745" xr:uid="{00000000-0005-0000-0000-00009A430000}"/>
    <cellStyle name="Normal 72 2 5" xfId="1176" xr:uid="{00000000-0005-0000-0000-00009B430000}"/>
    <cellStyle name="Normal 72 2 5 2" xfId="3087" xr:uid="{00000000-0005-0000-0000-00009C430000}"/>
    <cellStyle name="Normal 72 2 5 2 2" xfId="11254" xr:uid="{00000000-0005-0000-0000-00009D430000}"/>
    <cellStyle name="Normal 72 2 5 2_5h_Finance" xfId="7750" xr:uid="{00000000-0005-0000-0000-00009E430000}"/>
    <cellStyle name="Normal 72 2 5 3" xfId="9350" xr:uid="{00000000-0005-0000-0000-00009F430000}"/>
    <cellStyle name="Normal 72 2 5 4" xfId="13373" xr:uid="{00000000-0005-0000-0000-0000A0430000}"/>
    <cellStyle name="Normal 72 2 5 5" xfId="15211" xr:uid="{00000000-0005-0000-0000-0000A1430000}"/>
    <cellStyle name="Normal 72 2 5 6" xfId="16966" xr:uid="{00000000-0005-0000-0000-0000A2430000}"/>
    <cellStyle name="Normal 72 2 5 7" xfId="18870" xr:uid="{00000000-0005-0000-0000-0000A3430000}"/>
    <cellStyle name="Normal 72 2 5_5h_Finance" xfId="7749" xr:uid="{00000000-0005-0000-0000-0000A4430000}"/>
    <cellStyle name="Normal 72 2 6" xfId="1999" xr:uid="{00000000-0005-0000-0000-0000A5430000}"/>
    <cellStyle name="Normal 72 2 6 2" xfId="3903" xr:uid="{00000000-0005-0000-0000-0000A6430000}"/>
    <cellStyle name="Normal 72 2 6 2 2" xfId="12070" xr:uid="{00000000-0005-0000-0000-0000A7430000}"/>
    <cellStyle name="Normal 72 2 6 2_5h_Finance" xfId="7752" xr:uid="{00000000-0005-0000-0000-0000A8430000}"/>
    <cellStyle name="Normal 72 2 6 3" xfId="10166" xr:uid="{00000000-0005-0000-0000-0000A9430000}"/>
    <cellStyle name="Normal 72 2 6 4" xfId="14192" xr:uid="{00000000-0005-0000-0000-0000AA430000}"/>
    <cellStyle name="Normal 72 2 6 5" xfId="16032" xr:uid="{00000000-0005-0000-0000-0000AB430000}"/>
    <cellStyle name="Normal 72 2 6 6" xfId="17782" xr:uid="{00000000-0005-0000-0000-0000AC430000}"/>
    <cellStyle name="Normal 72 2 6 7" xfId="19686" xr:uid="{00000000-0005-0000-0000-0000AD430000}"/>
    <cellStyle name="Normal 72 2 6_5h_Finance" xfId="7751" xr:uid="{00000000-0005-0000-0000-0000AE430000}"/>
    <cellStyle name="Normal 72 2 7" xfId="283" xr:uid="{00000000-0005-0000-0000-0000AF430000}"/>
    <cellStyle name="Normal 72 2 7 2" xfId="8534" xr:uid="{00000000-0005-0000-0000-0000B0430000}"/>
    <cellStyle name="Normal 72 2 7_5h_Finance" xfId="7753" xr:uid="{00000000-0005-0000-0000-0000B1430000}"/>
    <cellStyle name="Normal 72 2 8" xfId="2271" xr:uid="{00000000-0005-0000-0000-0000B2430000}"/>
    <cellStyle name="Normal 72 2 8 2" xfId="10438" xr:uid="{00000000-0005-0000-0000-0000B3430000}"/>
    <cellStyle name="Normal 72 2 8_5h_Finance" xfId="7754" xr:uid="{00000000-0005-0000-0000-0000B4430000}"/>
    <cellStyle name="Normal 72 2 9" xfId="4175" xr:uid="{00000000-0005-0000-0000-0000B5430000}"/>
    <cellStyle name="Normal 72 2 9 2" xfId="12342" xr:uid="{00000000-0005-0000-0000-0000B6430000}"/>
    <cellStyle name="Normal 72 2 9_5h_Finance" xfId="7755" xr:uid="{00000000-0005-0000-0000-0000B7430000}"/>
    <cellStyle name="Normal 72 2_5h_Finance" xfId="7726" xr:uid="{00000000-0005-0000-0000-0000B8430000}"/>
    <cellStyle name="Normal 72 3" xfId="351" xr:uid="{00000000-0005-0000-0000-0000B9430000}"/>
    <cellStyle name="Normal 72 3 10" xfId="16218" xr:uid="{00000000-0005-0000-0000-0000BA430000}"/>
    <cellStyle name="Normal 72 3 11" xfId="18122" xr:uid="{00000000-0005-0000-0000-0000BB430000}"/>
    <cellStyle name="Normal 72 3 2" xfId="700" xr:uid="{00000000-0005-0000-0000-0000BC430000}"/>
    <cellStyle name="Normal 72 3 2 2" xfId="1522" xr:uid="{00000000-0005-0000-0000-0000BD430000}"/>
    <cellStyle name="Normal 72 3 2 2 2" xfId="3427" xr:uid="{00000000-0005-0000-0000-0000BE430000}"/>
    <cellStyle name="Normal 72 3 2 2 2 2" xfId="11594" xr:uid="{00000000-0005-0000-0000-0000BF430000}"/>
    <cellStyle name="Normal 72 3 2 2 2_5h_Finance" xfId="7759" xr:uid="{00000000-0005-0000-0000-0000C0430000}"/>
    <cellStyle name="Normal 72 3 2 2 3" xfId="9690" xr:uid="{00000000-0005-0000-0000-0000C1430000}"/>
    <cellStyle name="Normal 72 3 2 2 4" xfId="13716" xr:uid="{00000000-0005-0000-0000-0000C2430000}"/>
    <cellStyle name="Normal 72 3 2 2 5" xfId="15555" xr:uid="{00000000-0005-0000-0000-0000C3430000}"/>
    <cellStyle name="Normal 72 3 2 2 6" xfId="17306" xr:uid="{00000000-0005-0000-0000-0000C4430000}"/>
    <cellStyle name="Normal 72 3 2 2 7" xfId="19210" xr:uid="{00000000-0005-0000-0000-0000C5430000}"/>
    <cellStyle name="Normal 72 3 2 2_5h_Finance" xfId="7758" xr:uid="{00000000-0005-0000-0000-0000C6430000}"/>
    <cellStyle name="Normal 72 3 2 3" xfId="2611" xr:uid="{00000000-0005-0000-0000-0000C7430000}"/>
    <cellStyle name="Normal 72 3 2 3 2" xfId="10778" xr:uid="{00000000-0005-0000-0000-0000C8430000}"/>
    <cellStyle name="Normal 72 3 2 3_5h_Finance" xfId="7760" xr:uid="{00000000-0005-0000-0000-0000C9430000}"/>
    <cellStyle name="Normal 72 3 2 4" xfId="8874" xr:uid="{00000000-0005-0000-0000-0000CA430000}"/>
    <cellStyle name="Normal 72 3 2 5" xfId="12897" xr:uid="{00000000-0005-0000-0000-0000CB430000}"/>
    <cellStyle name="Normal 72 3 2 6" xfId="14735" xr:uid="{00000000-0005-0000-0000-0000CC430000}"/>
    <cellStyle name="Normal 72 3 2 7" xfId="16490" xr:uid="{00000000-0005-0000-0000-0000CD430000}"/>
    <cellStyle name="Normal 72 3 2 8" xfId="18394" xr:uid="{00000000-0005-0000-0000-0000CE430000}"/>
    <cellStyle name="Normal 72 3 2_5h_Finance" xfId="7757" xr:uid="{00000000-0005-0000-0000-0000CF430000}"/>
    <cellStyle name="Normal 72 3 3" xfId="972" xr:uid="{00000000-0005-0000-0000-0000D0430000}"/>
    <cellStyle name="Normal 72 3 3 2" xfId="1794" xr:uid="{00000000-0005-0000-0000-0000D1430000}"/>
    <cellStyle name="Normal 72 3 3 2 2" xfId="3699" xr:uid="{00000000-0005-0000-0000-0000D2430000}"/>
    <cellStyle name="Normal 72 3 3 2 2 2" xfId="11866" xr:uid="{00000000-0005-0000-0000-0000D3430000}"/>
    <cellStyle name="Normal 72 3 3 2 2_5h_Finance" xfId="7763" xr:uid="{00000000-0005-0000-0000-0000D4430000}"/>
    <cellStyle name="Normal 72 3 3 2 3" xfId="9962" xr:uid="{00000000-0005-0000-0000-0000D5430000}"/>
    <cellStyle name="Normal 72 3 3 2 4" xfId="13988" xr:uid="{00000000-0005-0000-0000-0000D6430000}"/>
    <cellStyle name="Normal 72 3 3 2 5" xfId="15827" xr:uid="{00000000-0005-0000-0000-0000D7430000}"/>
    <cellStyle name="Normal 72 3 3 2 6" xfId="17578" xr:uid="{00000000-0005-0000-0000-0000D8430000}"/>
    <cellStyle name="Normal 72 3 3 2 7" xfId="19482" xr:uid="{00000000-0005-0000-0000-0000D9430000}"/>
    <cellStyle name="Normal 72 3 3 2_5h_Finance" xfId="7762" xr:uid="{00000000-0005-0000-0000-0000DA430000}"/>
    <cellStyle name="Normal 72 3 3 3" xfId="2883" xr:uid="{00000000-0005-0000-0000-0000DB430000}"/>
    <cellStyle name="Normal 72 3 3 3 2" xfId="11050" xr:uid="{00000000-0005-0000-0000-0000DC430000}"/>
    <cellStyle name="Normal 72 3 3 3_5h_Finance" xfId="7764" xr:uid="{00000000-0005-0000-0000-0000DD430000}"/>
    <cellStyle name="Normal 72 3 3 4" xfId="9146" xr:uid="{00000000-0005-0000-0000-0000DE430000}"/>
    <cellStyle name="Normal 72 3 3 5" xfId="13169" xr:uid="{00000000-0005-0000-0000-0000DF430000}"/>
    <cellStyle name="Normal 72 3 3 6" xfId="15007" xr:uid="{00000000-0005-0000-0000-0000E0430000}"/>
    <cellStyle name="Normal 72 3 3 7" xfId="16762" xr:uid="{00000000-0005-0000-0000-0000E1430000}"/>
    <cellStyle name="Normal 72 3 3 8" xfId="18666" xr:uid="{00000000-0005-0000-0000-0000E2430000}"/>
    <cellStyle name="Normal 72 3 3_5h_Finance" xfId="7761" xr:uid="{00000000-0005-0000-0000-0000E3430000}"/>
    <cellStyle name="Normal 72 3 4" xfId="1244" xr:uid="{00000000-0005-0000-0000-0000E4430000}"/>
    <cellStyle name="Normal 72 3 4 2" xfId="3155" xr:uid="{00000000-0005-0000-0000-0000E5430000}"/>
    <cellStyle name="Normal 72 3 4 2 2" xfId="11322" xr:uid="{00000000-0005-0000-0000-0000E6430000}"/>
    <cellStyle name="Normal 72 3 4 2_5h_Finance" xfId="7766" xr:uid="{00000000-0005-0000-0000-0000E7430000}"/>
    <cellStyle name="Normal 72 3 4 3" xfId="9418" xr:uid="{00000000-0005-0000-0000-0000E8430000}"/>
    <cellStyle name="Normal 72 3 4 4" xfId="13441" xr:uid="{00000000-0005-0000-0000-0000E9430000}"/>
    <cellStyle name="Normal 72 3 4 5" xfId="15279" xr:uid="{00000000-0005-0000-0000-0000EA430000}"/>
    <cellStyle name="Normal 72 3 4 6" xfId="17034" xr:uid="{00000000-0005-0000-0000-0000EB430000}"/>
    <cellStyle name="Normal 72 3 4 7" xfId="18938" xr:uid="{00000000-0005-0000-0000-0000EC430000}"/>
    <cellStyle name="Normal 72 3 4_5h_Finance" xfId="7765" xr:uid="{00000000-0005-0000-0000-0000ED430000}"/>
    <cellStyle name="Normal 72 3 5" xfId="2067" xr:uid="{00000000-0005-0000-0000-0000EE430000}"/>
    <cellStyle name="Normal 72 3 5 2" xfId="3971" xr:uid="{00000000-0005-0000-0000-0000EF430000}"/>
    <cellStyle name="Normal 72 3 5 2 2" xfId="12138" xr:uid="{00000000-0005-0000-0000-0000F0430000}"/>
    <cellStyle name="Normal 72 3 5 2_5h_Finance" xfId="7768" xr:uid="{00000000-0005-0000-0000-0000F1430000}"/>
    <cellStyle name="Normal 72 3 5 3" xfId="10234" xr:uid="{00000000-0005-0000-0000-0000F2430000}"/>
    <cellStyle name="Normal 72 3 5 4" xfId="14260" xr:uid="{00000000-0005-0000-0000-0000F3430000}"/>
    <cellStyle name="Normal 72 3 5 5" xfId="16100" xr:uid="{00000000-0005-0000-0000-0000F4430000}"/>
    <cellStyle name="Normal 72 3 5 6" xfId="17850" xr:uid="{00000000-0005-0000-0000-0000F5430000}"/>
    <cellStyle name="Normal 72 3 5 7" xfId="19754" xr:uid="{00000000-0005-0000-0000-0000F6430000}"/>
    <cellStyle name="Normal 72 3 5_5h_Finance" xfId="7767" xr:uid="{00000000-0005-0000-0000-0000F7430000}"/>
    <cellStyle name="Normal 72 3 6" xfId="2339" xr:uid="{00000000-0005-0000-0000-0000F8430000}"/>
    <cellStyle name="Normal 72 3 6 2" xfId="10506" xr:uid="{00000000-0005-0000-0000-0000F9430000}"/>
    <cellStyle name="Normal 72 3 6_5h_Finance" xfId="7769" xr:uid="{00000000-0005-0000-0000-0000FA430000}"/>
    <cellStyle name="Normal 72 3 7" xfId="8602" xr:uid="{00000000-0005-0000-0000-0000FB430000}"/>
    <cellStyle name="Normal 72 3 8" xfId="12559" xr:uid="{00000000-0005-0000-0000-0000FC430000}"/>
    <cellStyle name="Normal 72 3 9" xfId="14445" xr:uid="{00000000-0005-0000-0000-0000FD430000}"/>
    <cellStyle name="Normal 72 3_5h_Finance" xfId="7756" xr:uid="{00000000-0005-0000-0000-0000FE430000}"/>
    <cellStyle name="Normal 72 4" xfId="564" xr:uid="{00000000-0005-0000-0000-0000FF430000}"/>
    <cellStyle name="Normal 72 4 2" xfId="1386" xr:uid="{00000000-0005-0000-0000-000000440000}"/>
    <cellStyle name="Normal 72 4 2 2" xfId="3291" xr:uid="{00000000-0005-0000-0000-000001440000}"/>
    <cellStyle name="Normal 72 4 2 2 2" xfId="11458" xr:uid="{00000000-0005-0000-0000-000002440000}"/>
    <cellStyle name="Normal 72 4 2 2_5h_Finance" xfId="7772" xr:uid="{00000000-0005-0000-0000-000003440000}"/>
    <cellStyle name="Normal 72 4 2 3" xfId="9554" xr:uid="{00000000-0005-0000-0000-000004440000}"/>
    <cellStyle name="Normal 72 4 2 4" xfId="13580" xr:uid="{00000000-0005-0000-0000-000005440000}"/>
    <cellStyle name="Normal 72 4 2 5" xfId="15419" xr:uid="{00000000-0005-0000-0000-000006440000}"/>
    <cellStyle name="Normal 72 4 2 6" xfId="17170" xr:uid="{00000000-0005-0000-0000-000007440000}"/>
    <cellStyle name="Normal 72 4 2 7" xfId="19074" xr:uid="{00000000-0005-0000-0000-000008440000}"/>
    <cellStyle name="Normal 72 4 2_5h_Finance" xfId="7771" xr:uid="{00000000-0005-0000-0000-000009440000}"/>
    <cellStyle name="Normal 72 4 3" xfId="2475" xr:uid="{00000000-0005-0000-0000-00000A440000}"/>
    <cellStyle name="Normal 72 4 3 2" xfId="10642" xr:uid="{00000000-0005-0000-0000-00000B440000}"/>
    <cellStyle name="Normal 72 4 3_5h_Finance" xfId="7773" xr:uid="{00000000-0005-0000-0000-00000C440000}"/>
    <cellStyle name="Normal 72 4 4" xfId="8738" xr:uid="{00000000-0005-0000-0000-00000D440000}"/>
    <cellStyle name="Normal 72 4 5" xfId="12761" xr:uid="{00000000-0005-0000-0000-00000E440000}"/>
    <cellStyle name="Normal 72 4 6" xfId="14599" xr:uid="{00000000-0005-0000-0000-00000F440000}"/>
    <cellStyle name="Normal 72 4 7" xfId="16354" xr:uid="{00000000-0005-0000-0000-000010440000}"/>
    <cellStyle name="Normal 72 4 8" xfId="18258" xr:uid="{00000000-0005-0000-0000-000011440000}"/>
    <cellStyle name="Normal 72 4_5h_Finance" xfId="7770" xr:uid="{00000000-0005-0000-0000-000012440000}"/>
    <cellStyle name="Normal 72 5" xfId="836" xr:uid="{00000000-0005-0000-0000-000013440000}"/>
    <cellStyle name="Normal 72 5 2" xfId="1658" xr:uid="{00000000-0005-0000-0000-000014440000}"/>
    <cellStyle name="Normal 72 5 2 2" xfId="3563" xr:uid="{00000000-0005-0000-0000-000015440000}"/>
    <cellStyle name="Normal 72 5 2 2 2" xfId="11730" xr:uid="{00000000-0005-0000-0000-000016440000}"/>
    <cellStyle name="Normal 72 5 2 2_5h_Finance" xfId="7776" xr:uid="{00000000-0005-0000-0000-000017440000}"/>
    <cellStyle name="Normal 72 5 2 3" xfId="9826" xr:uid="{00000000-0005-0000-0000-000018440000}"/>
    <cellStyle name="Normal 72 5 2 4" xfId="13852" xr:uid="{00000000-0005-0000-0000-000019440000}"/>
    <cellStyle name="Normal 72 5 2 5" xfId="15691" xr:uid="{00000000-0005-0000-0000-00001A440000}"/>
    <cellStyle name="Normal 72 5 2 6" xfId="17442" xr:uid="{00000000-0005-0000-0000-00001B440000}"/>
    <cellStyle name="Normal 72 5 2 7" xfId="19346" xr:uid="{00000000-0005-0000-0000-00001C440000}"/>
    <cellStyle name="Normal 72 5 2_5h_Finance" xfId="7775" xr:uid="{00000000-0005-0000-0000-00001D440000}"/>
    <cellStyle name="Normal 72 5 3" xfId="2747" xr:uid="{00000000-0005-0000-0000-00001E440000}"/>
    <cellStyle name="Normal 72 5 3 2" xfId="10914" xr:uid="{00000000-0005-0000-0000-00001F440000}"/>
    <cellStyle name="Normal 72 5 3_5h_Finance" xfId="7777" xr:uid="{00000000-0005-0000-0000-000020440000}"/>
    <cellStyle name="Normal 72 5 4" xfId="9010" xr:uid="{00000000-0005-0000-0000-000021440000}"/>
    <cellStyle name="Normal 72 5 5" xfId="13033" xr:uid="{00000000-0005-0000-0000-000022440000}"/>
    <cellStyle name="Normal 72 5 6" xfId="14871" xr:uid="{00000000-0005-0000-0000-000023440000}"/>
    <cellStyle name="Normal 72 5 7" xfId="16626" xr:uid="{00000000-0005-0000-0000-000024440000}"/>
    <cellStyle name="Normal 72 5 8" xfId="18530" xr:uid="{00000000-0005-0000-0000-000025440000}"/>
    <cellStyle name="Normal 72 5_5h_Finance" xfId="7774" xr:uid="{00000000-0005-0000-0000-000026440000}"/>
    <cellStyle name="Normal 72 6" xfId="1108" xr:uid="{00000000-0005-0000-0000-000027440000}"/>
    <cellStyle name="Normal 72 6 2" xfId="3019" xr:uid="{00000000-0005-0000-0000-000028440000}"/>
    <cellStyle name="Normal 72 6 2 2" xfId="11186" xr:uid="{00000000-0005-0000-0000-000029440000}"/>
    <cellStyle name="Normal 72 6 2_5h_Finance" xfId="7779" xr:uid="{00000000-0005-0000-0000-00002A440000}"/>
    <cellStyle name="Normal 72 6 3" xfId="9282" xr:uid="{00000000-0005-0000-0000-00002B440000}"/>
    <cellStyle name="Normal 72 6 4" xfId="13305" xr:uid="{00000000-0005-0000-0000-00002C440000}"/>
    <cellStyle name="Normal 72 6 5" xfId="15143" xr:uid="{00000000-0005-0000-0000-00002D440000}"/>
    <cellStyle name="Normal 72 6 6" xfId="16898" xr:uid="{00000000-0005-0000-0000-00002E440000}"/>
    <cellStyle name="Normal 72 6 7" xfId="18802" xr:uid="{00000000-0005-0000-0000-00002F440000}"/>
    <cellStyle name="Normal 72 6_5h_Finance" xfId="7778" xr:uid="{00000000-0005-0000-0000-000030440000}"/>
    <cellStyle name="Normal 72 7" xfId="1931" xr:uid="{00000000-0005-0000-0000-000031440000}"/>
    <cellStyle name="Normal 72 7 2" xfId="3835" xr:uid="{00000000-0005-0000-0000-000032440000}"/>
    <cellStyle name="Normal 72 7 2 2" xfId="12002" xr:uid="{00000000-0005-0000-0000-000033440000}"/>
    <cellStyle name="Normal 72 7 2_5h_Finance" xfId="7781" xr:uid="{00000000-0005-0000-0000-000034440000}"/>
    <cellStyle name="Normal 72 7 3" xfId="10098" xr:uid="{00000000-0005-0000-0000-000035440000}"/>
    <cellStyle name="Normal 72 7 4" xfId="14124" xr:uid="{00000000-0005-0000-0000-000036440000}"/>
    <cellStyle name="Normal 72 7 5" xfId="15964" xr:uid="{00000000-0005-0000-0000-000037440000}"/>
    <cellStyle name="Normal 72 7 6" xfId="17714" xr:uid="{00000000-0005-0000-0000-000038440000}"/>
    <cellStyle name="Normal 72 7 7" xfId="19618" xr:uid="{00000000-0005-0000-0000-000039440000}"/>
    <cellStyle name="Normal 72 7_5h_Finance" xfId="7780" xr:uid="{00000000-0005-0000-0000-00003A440000}"/>
    <cellStyle name="Normal 72 8" xfId="215" xr:uid="{00000000-0005-0000-0000-00003B440000}"/>
    <cellStyle name="Normal 72 8 2" xfId="8466" xr:uid="{00000000-0005-0000-0000-00003C440000}"/>
    <cellStyle name="Normal 72 8_5h_Finance" xfId="7782" xr:uid="{00000000-0005-0000-0000-00003D440000}"/>
    <cellStyle name="Normal 72 9" xfId="2203" xr:uid="{00000000-0005-0000-0000-00003E440000}"/>
    <cellStyle name="Normal 72 9 2" xfId="10370" xr:uid="{00000000-0005-0000-0000-00003F440000}"/>
    <cellStyle name="Normal 72 9_5h_Finance" xfId="7783" xr:uid="{00000000-0005-0000-0000-000040440000}"/>
    <cellStyle name="Normal 72_5h_Finance" xfId="7724" xr:uid="{00000000-0005-0000-0000-000041440000}"/>
    <cellStyle name="Normal 73" xfId="79" xr:uid="{00000000-0005-0000-0000-000042440000}"/>
    <cellStyle name="Normal 73 10" xfId="4110" xr:uid="{00000000-0005-0000-0000-000043440000}"/>
    <cellStyle name="Normal 73 10 2" xfId="12277" xr:uid="{00000000-0005-0000-0000-000044440000}"/>
    <cellStyle name="Normal 73 10_5h_Finance" xfId="7785" xr:uid="{00000000-0005-0000-0000-000045440000}"/>
    <cellStyle name="Normal 73 11" xfId="8333" xr:uid="{00000000-0005-0000-0000-000046440000}"/>
    <cellStyle name="Normal 73 12" xfId="12425" xr:uid="{00000000-0005-0000-0000-000047440000}"/>
    <cellStyle name="Normal 73 13" xfId="12658" xr:uid="{00000000-0005-0000-0000-000048440000}"/>
    <cellStyle name="Normal 73 14" xfId="14346" xr:uid="{00000000-0005-0000-0000-000049440000}"/>
    <cellStyle name="Normal 73 15" xfId="17989" xr:uid="{00000000-0005-0000-0000-00004A440000}"/>
    <cellStyle name="Normal 73 2" xfId="148" xr:uid="{00000000-0005-0000-0000-00004B440000}"/>
    <cellStyle name="Normal 73 2 10" xfId="8401" xr:uid="{00000000-0005-0000-0000-00004C440000}"/>
    <cellStyle name="Normal 73 2 11" xfId="12493" xr:uid="{00000000-0005-0000-0000-00004D440000}"/>
    <cellStyle name="Normal 73 2 12" xfId="18057" xr:uid="{00000000-0005-0000-0000-00004E440000}"/>
    <cellStyle name="Normal 73 2 2" xfId="422" xr:uid="{00000000-0005-0000-0000-00004F440000}"/>
    <cellStyle name="Normal 73 2 2 10" xfId="16289" xr:uid="{00000000-0005-0000-0000-000050440000}"/>
    <cellStyle name="Normal 73 2 2 11" xfId="18193" xr:uid="{00000000-0005-0000-0000-000051440000}"/>
    <cellStyle name="Normal 73 2 2 2" xfId="771" xr:uid="{00000000-0005-0000-0000-000052440000}"/>
    <cellStyle name="Normal 73 2 2 2 2" xfId="1593" xr:uid="{00000000-0005-0000-0000-000053440000}"/>
    <cellStyle name="Normal 73 2 2 2 2 2" xfId="3498" xr:uid="{00000000-0005-0000-0000-000054440000}"/>
    <cellStyle name="Normal 73 2 2 2 2 2 2" xfId="11665" xr:uid="{00000000-0005-0000-0000-000055440000}"/>
    <cellStyle name="Normal 73 2 2 2 2 2_5h_Finance" xfId="7790" xr:uid="{00000000-0005-0000-0000-000056440000}"/>
    <cellStyle name="Normal 73 2 2 2 2 3" xfId="9761" xr:uid="{00000000-0005-0000-0000-000057440000}"/>
    <cellStyle name="Normal 73 2 2 2 2 4" xfId="13787" xr:uid="{00000000-0005-0000-0000-000058440000}"/>
    <cellStyle name="Normal 73 2 2 2 2 5" xfId="15626" xr:uid="{00000000-0005-0000-0000-000059440000}"/>
    <cellStyle name="Normal 73 2 2 2 2 6" xfId="17377" xr:uid="{00000000-0005-0000-0000-00005A440000}"/>
    <cellStyle name="Normal 73 2 2 2 2 7" xfId="19281" xr:uid="{00000000-0005-0000-0000-00005B440000}"/>
    <cellStyle name="Normal 73 2 2 2 2_5h_Finance" xfId="7789" xr:uid="{00000000-0005-0000-0000-00005C440000}"/>
    <cellStyle name="Normal 73 2 2 2 3" xfId="2682" xr:uid="{00000000-0005-0000-0000-00005D440000}"/>
    <cellStyle name="Normal 73 2 2 2 3 2" xfId="10849" xr:uid="{00000000-0005-0000-0000-00005E440000}"/>
    <cellStyle name="Normal 73 2 2 2 3_5h_Finance" xfId="7791" xr:uid="{00000000-0005-0000-0000-00005F440000}"/>
    <cellStyle name="Normal 73 2 2 2 4" xfId="8945" xr:uid="{00000000-0005-0000-0000-000060440000}"/>
    <cellStyle name="Normal 73 2 2 2 5" xfId="12968" xr:uid="{00000000-0005-0000-0000-000061440000}"/>
    <cellStyle name="Normal 73 2 2 2 6" xfId="14806" xr:uid="{00000000-0005-0000-0000-000062440000}"/>
    <cellStyle name="Normal 73 2 2 2 7" xfId="16561" xr:uid="{00000000-0005-0000-0000-000063440000}"/>
    <cellStyle name="Normal 73 2 2 2 8" xfId="18465" xr:uid="{00000000-0005-0000-0000-000064440000}"/>
    <cellStyle name="Normal 73 2 2 2_5h_Finance" xfId="7788" xr:uid="{00000000-0005-0000-0000-000065440000}"/>
    <cellStyle name="Normal 73 2 2 3" xfId="1043" xr:uid="{00000000-0005-0000-0000-000066440000}"/>
    <cellStyle name="Normal 73 2 2 3 2" xfId="1865" xr:uid="{00000000-0005-0000-0000-000067440000}"/>
    <cellStyle name="Normal 73 2 2 3 2 2" xfId="3770" xr:uid="{00000000-0005-0000-0000-000068440000}"/>
    <cellStyle name="Normal 73 2 2 3 2 2 2" xfId="11937" xr:uid="{00000000-0005-0000-0000-000069440000}"/>
    <cellStyle name="Normal 73 2 2 3 2 2_5h_Finance" xfId="7794" xr:uid="{00000000-0005-0000-0000-00006A440000}"/>
    <cellStyle name="Normal 73 2 2 3 2 3" xfId="10033" xr:uid="{00000000-0005-0000-0000-00006B440000}"/>
    <cellStyle name="Normal 73 2 2 3 2 4" xfId="14059" xr:uid="{00000000-0005-0000-0000-00006C440000}"/>
    <cellStyle name="Normal 73 2 2 3 2 5" xfId="15898" xr:uid="{00000000-0005-0000-0000-00006D440000}"/>
    <cellStyle name="Normal 73 2 2 3 2 6" xfId="17649" xr:uid="{00000000-0005-0000-0000-00006E440000}"/>
    <cellStyle name="Normal 73 2 2 3 2 7" xfId="19553" xr:uid="{00000000-0005-0000-0000-00006F440000}"/>
    <cellStyle name="Normal 73 2 2 3 2_5h_Finance" xfId="7793" xr:uid="{00000000-0005-0000-0000-000070440000}"/>
    <cellStyle name="Normal 73 2 2 3 3" xfId="2954" xr:uid="{00000000-0005-0000-0000-000071440000}"/>
    <cellStyle name="Normal 73 2 2 3 3 2" xfId="11121" xr:uid="{00000000-0005-0000-0000-000072440000}"/>
    <cellStyle name="Normal 73 2 2 3 3_5h_Finance" xfId="7795" xr:uid="{00000000-0005-0000-0000-000073440000}"/>
    <cellStyle name="Normal 73 2 2 3 4" xfId="9217" xr:uid="{00000000-0005-0000-0000-000074440000}"/>
    <cellStyle name="Normal 73 2 2 3 5" xfId="13240" xr:uid="{00000000-0005-0000-0000-000075440000}"/>
    <cellStyle name="Normal 73 2 2 3 6" xfId="15078" xr:uid="{00000000-0005-0000-0000-000076440000}"/>
    <cellStyle name="Normal 73 2 2 3 7" xfId="16833" xr:uid="{00000000-0005-0000-0000-000077440000}"/>
    <cellStyle name="Normal 73 2 2 3 8" xfId="18737" xr:uid="{00000000-0005-0000-0000-000078440000}"/>
    <cellStyle name="Normal 73 2 2 3_5h_Finance" xfId="7792" xr:uid="{00000000-0005-0000-0000-000079440000}"/>
    <cellStyle name="Normal 73 2 2 4" xfId="1315" xr:uid="{00000000-0005-0000-0000-00007A440000}"/>
    <cellStyle name="Normal 73 2 2 4 2" xfId="3226" xr:uid="{00000000-0005-0000-0000-00007B440000}"/>
    <cellStyle name="Normal 73 2 2 4 2 2" xfId="11393" xr:uid="{00000000-0005-0000-0000-00007C440000}"/>
    <cellStyle name="Normal 73 2 2 4 2_5h_Finance" xfId="7797" xr:uid="{00000000-0005-0000-0000-00007D440000}"/>
    <cellStyle name="Normal 73 2 2 4 3" xfId="9489" xr:uid="{00000000-0005-0000-0000-00007E440000}"/>
    <cellStyle name="Normal 73 2 2 4 4" xfId="13512" xr:uid="{00000000-0005-0000-0000-00007F440000}"/>
    <cellStyle name="Normal 73 2 2 4 5" xfId="15350" xr:uid="{00000000-0005-0000-0000-000080440000}"/>
    <cellStyle name="Normal 73 2 2 4 6" xfId="17105" xr:uid="{00000000-0005-0000-0000-000081440000}"/>
    <cellStyle name="Normal 73 2 2 4 7" xfId="19009" xr:uid="{00000000-0005-0000-0000-000082440000}"/>
    <cellStyle name="Normal 73 2 2 4_5h_Finance" xfId="7796" xr:uid="{00000000-0005-0000-0000-000083440000}"/>
    <cellStyle name="Normal 73 2 2 5" xfId="2138" xr:uid="{00000000-0005-0000-0000-000084440000}"/>
    <cellStyle name="Normal 73 2 2 5 2" xfId="4042" xr:uid="{00000000-0005-0000-0000-000085440000}"/>
    <cellStyle name="Normal 73 2 2 5 2 2" xfId="12209" xr:uid="{00000000-0005-0000-0000-000086440000}"/>
    <cellStyle name="Normal 73 2 2 5 2_5h_Finance" xfId="7799" xr:uid="{00000000-0005-0000-0000-000087440000}"/>
    <cellStyle name="Normal 73 2 2 5 3" xfId="10305" xr:uid="{00000000-0005-0000-0000-000088440000}"/>
    <cellStyle name="Normal 73 2 2 5 4" xfId="14331" xr:uid="{00000000-0005-0000-0000-000089440000}"/>
    <cellStyle name="Normal 73 2 2 5 5" xfId="16171" xr:uid="{00000000-0005-0000-0000-00008A440000}"/>
    <cellStyle name="Normal 73 2 2 5 6" xfId="17921" xr:uid="{00000000-0005-0000-0000-00008B440000}"/>
    <cellStyle name="Normal 73 2 2 5 7" xfId="19825" xr:uid="{00000000-0005-0000-0000-00008C440000}"/>
    <cellStyle name="Normal 73 2 2 5_5h_Finance" xfId="7798" xr:uid="{00000000-0005-0000-0000-00008D440000}"/>
    <cellStyle name="Normal 73 2 2 6" xfId="2410" xr:uid="{00000000-0005-0000-0000-00008E440000}"/>
    <cellStyle name="Normal 73 2 2 6 2" xfId="10577" xr:uid="{00000000-0005-0000-0000-00008F440000}"/>
    <cellStyle name="Normal 73 2 2 6_5h_Finance" xfId="7800" xr:uid="{00000000-0005-0000-0000-000090440000}"/>
    <cellStyle name="Normal 73 2 2 7" xfId="8673" xr:uid="{00000000-0005-0000-0000-000091440000}"/>
    <cellStyle name="Normal 73 2 2 8" xfId="12630" xr:uid="{00000000-0005-0000-0000-000092440000}"/>
    <cellStyle name="Normal 73 2 2 9" xfId="14516" xr:uid="{00000000-0005-0000-0000-000093440000}"/>
    <cellStyle name="Normal 73 2 2_5h_Finance" xfId="7787" xr:uid="{00000000-0005-0000-0000-000094440000}"/>
    <cellStyle name="Normal 73 2 3" xfId="635" xr:uid="{00000000-0005-0000-0000-000095440000}"/>
    <cellStyle name="Normal 73 2 3 2" xfId="1457" xr:uid="{00000000-0005-0000-0000-000096440000}"/>
    <cellStyle name="Normal 73 2 3 2 2" xfId="3362" xr:uid="{00000000-0005-0000-0000-000097440000}"/>
    <cellStyle name="Normal 73 2 3 2 2 2" xfId="11529" xr:uid="{00000000-0005-0000-0000-000098440000}"/>
    <cellStyle name="Normal 73 2 3 2 2_5h_Finance" xfId="7803" xr:uid="{00000000-0005-0000-0000-000099440000}"/>
    <cellStyle name="Normal 73 2 3 2 3" xfId="9625" xr:uid="{00000000-0005-0000-0000-00009A440000}"/>
    <cellStyle name="Normal 73 2 3 2 4" xfId="13651" xr:uid="{00000000-0005-0000-0000-00009B440000}"/>
    <cellStyle name="Normal 73 2 3 2 5" xfId="15490" xr:uid="{00000000-0005-0000-0000-00009C440000}"/>
    <cellStyle name="Normal 73 2 3 2 6" xfId="17241" xr:uid="{00000000-0005-0000-0000-00009D440000}"/>
    <cellStyle name="Normal 73 2 3 2 7" xfId="19145" xr:uid="{00000000-0005-0000-0000-00009E440000}"/>
    <cellStyle name="Normal 73 2 3 2_5h_Finance" xfId="7802" xr:uid="{00000000-0005-0000-0000-00009F440000}"/>
    <cellStyle name="Normal 73 2 3 3" xfId="2546" xr:uid="{00000000-0005-0000-0000-0000A0440000}"/>
    <cellStyle name="Normal 73 2 3 3 2" xfId="10713" xr:uid="{00000000-0005-0000-0000-0000A1440000}"/>
    <cellStyle name="Normal 73 2 3 3_5h_Finance" xfId="7804" xr:uid="{00000000-0005-0000-0000-0000A2440000}"/>
    <cellStyle name="Normal 73 2 3 4" xfId="8809" xr:uid="{00000000-0005-0000-0000-0000A3440000}"/>
    <cellStyle name="Normal 73 2 3 5" xfId="12832" xr:uid="{00000000-0005-0000-0000-0000A4440000}"/>
    <cellStyle name="Normal 73 2 3 6" xfId="14670" xr:uid="{00000000-0005-0000-0000-0000A5440000}"/>
    <cellStyle name="Normal 73 2 3 7" xfId="16425" xr:uid="{00000000-0005-0000-0000-0000A6440000}"/>
    <cellStyle name="Normal 73 2 3 8" xfId="18329" xr:uid="{00000000-0005-0000-0000-0000A7440000}"/>
    <cellStyle name="Normal 73 2 3_5h_Finance" xfId="7801" xr:uid="{00000000-0005-0000-0000-0000A8440000}"/>
    <cellStyle name="Normal 73 2 4" xfId="907" xr:uid="{00000000-0005-0000-0000-0000A9440000}"/>
    <cellStyle name="Normal 73 2 4 2" xfId="1729" xr:uid="{00000000-0005-0000-0000-0000AA440000}"/>
    <cellStyle name="Normal 73 2 4 2 2" xfId="3634" xr:uid="{00000000-0005-0000-0000-0000AB440000}"/>
    <cellStyle name="Normal 73 2 4 2 2 2" xfId="11801" xr:uid="{00000000-0005-0000-0000-0000AC440000}"/>
    <cellStyle name="Normal 73 2 4 2 2_5h_Finance" xfId="7807" xr:uid="{00000000-0005-0000-0000-0000AD440000}"/>
    <cellStyle name="Normal 73 2 4 2 3" xfId="9897" xr:uid="{00000000-0005-0000-0000-0000AE440000}"/>
    <cellStyle name="Normal 73 2 4 2 4" xfId="13923" xr:uid="{00000000-0005-0000-0000-0000AF440000}"/>
    <cellStyle name="Normal 73 2 4 2 5" xfId="15762" xr:uid="{00000000-0005-0000-0000-0000B0440000}"/>
    <cellStyle name="Normal 73 2 4 2 6" xfId="17513" xr:uid="{00000000-0005-0000-0000-0000B1440000}"/>
    <cellStyle name="Normal 73 2 4 2 7" xfId="19417" xr:uid="{00000000-0005-0000-0000-0000B2440000}"/>
    <cellStyle name="Normal 73 2 4 2_5h_Finance" xfId="7806" xr:uid="{00000000-0005-0000-0000-0000B3440000}"/>
    <cellStyle name="Normal 73 2 4 3" xfId="2818" xr:uid="{00000000-0005-0000-0000-0000B4440000}"/>
    <cellStyle name="Normal 73 2 4 3 2" xfId="10985" xr:uid="{00000000-0005-0000-0000-0000B5440000}"/>
    <cellStyle name="Normal 73 2 4 3_5h_Finance" xfId="7808" xr:uid="{00000000-0005-0000-0000-0000B6440000}"/>
    <cellStyle name="Normal 73 2 4 4" xfId="9081" xr:uid="{00000000-0005-0000-0000-0000B7440000}"/>
    <cellStyle name="Normal 73 2 4 5" xfId="13104" xr:uid="{00000000-0005-0000-0000-0000B8440000}"/>
    <cellStyle name="Normal 73 2 4 6" xfId="14942" xr:uid="{00000000-0005-0000-0000-0000B9440000}"/>
    <cellStyle name="Normal 73 2 4 7" xfId="16697" xr:uid="{00000000-0005-0000-0000-0000BA440000}"/>
    <cellStyle name="Normal 73 2 4 8" xfId="18601" xr:uid="{00000000-0005-0000-0000-0000BB440000}"/>
    <cellStyle name="Normal 73 2 4_5h_Finance" xfId="7805" xr:uid="{00000000-0005-0000-0000-0000BC440000}"/>
    <cellStyle name="Normal 73 2 5" xfId="1179" xr:uid="{00000000-0005-0000-0000-0000BD440000}"/>
    <cellStyle name="Normal 73 2 5 2" xfId="3090" xr:uid="{00000000-0005-0000-0000-0000BE440000}"/>
    <cellStyle name="Normal 73 2 5 2 2" xfId="11257" xr:uid="{00000000-0005-0000-0000-0000BF440000}"/>
    <cellStyle name="Normal 73 2 5 2_5h_Finance" xfId="7810" xr:uid="{00000000-0005-0000-0000-0000C0440000}"/>
    <cellStyle name="Normal 73 2 5 3" xfId="9353" xr:uid="{00000000-0005-0000-0000-0000C1440000}"/>
    <cellStyle name="Normal 73 2 5 4" xfId="13376" xr:uid="{00000000-0005-0000-0000-0000C2440000}"/>
    <cellStyle name="Normal 73 2 5 5" xfId="15214" xr:uid="{00000000-0005-0000-0000-0000C3440000}"/>
    <cellStyle name="Normal 73 2 5 6" xfId="16969" xr:uid="{00000000-0005-0000-0000-0000C4440000}"/>
    <cellStyle name="Normal 73 2 5 7" xfId="18873" xr:uid="{00000000-0005-0000-0000-0000C5440000}"/>
    <cellStyle name="Normal 73 2 5_5h_Finance" xfId="7809" xr:uid="{00000000-0005-0000-0000-0000C6440000}"/>
    <cellStyle name="Normal 73 2 6" xfId="2002" xr:uid="{00000000-0005-0000-0000-0000C7440000}"/>
    <cellStyle name="Normal 73 2 6 2" xfId="3906" xr:uid="{00000000-0005-0000-0000-0000C8440000}"/>
    <cellStyle name="Normal 73 2 6 2 2" xfId="12073" xr:uid="{00000000-0005-0000-0000-0000C9440000}"/>
    <cellStyle name="Normal 73 2 6 2_5h_Finance" xfId="7812" xr:uid="{00000000-0005-0000-0000-0000CA440000}"/>
    <cellStyle name="Normal 73 2 6 3" xfId="10169" xr:uid="{00000000-0005-0000-0000-0000CB440000}"/>
    <cellStyle name="Normal 73 2 6 4" xfId="14195" xr:uid="{00000000-0005-0000-0000-0000CC440000}"/>
    <cellStyle name="Normal 73 2 6 5" xfId="16035" xr:uid="{00000000-0005-0000-0000-0000CD440000}"/>
    <cellStyle name="Normal 73 2 6 6" xfId="17785" xr:uid="{00000000-0005-0000-0000-0000CE440000}"/>
    <cellStyle name="Normal 73 2 6 7" xfId="19689" xr:uid="{00000000-0005-0000-0000-0000CF440000}"/>
    <cellStyle name="Normal 73 2 6_5h_Finance" xfId="7811" xr:uid="{00000000-0005-0000-0000-0000D0440000}"/>
    <cellStyle name="Normal 73 2 7" xfId="286" xr:uid="{00000000-0005-0000-0000-0000D1440000}"/>
    <cellStyle name="Normal 73 2 7 2" xfId="8537" xr:uid="{00000000-0005-0000-0000-0000D2440000}"/>
    <cellStyle name="Normal 73 2 7_5h_Finance" xfId="7813" xr:uid="{00000000-0005-0000-0000-0000D3440000}"/>
    <cellStyle name="Normal 73 2 8" xfId="2274" xr:uid="{00000000-0005-0000-0000-0000D4440000}"/>
    <cellStyle name="Normal 73 2 8 2" xfId="10441" xr:uid="{00000000-0005-0000-0000-0000D5440000}"/>
    <cellStyle name="Normal 73 2 8_5h_Finance" xfId="7814" xr:uid="{00000000-0005-0000-0000-0000D6440000}"/>
    <cellStyle name="Normal 73 2 9" xfId="4178" xr:uid="{00000000-0005-0000-0000-0000D7440000}"/>
    <cellStyle name="Normal 73 2 9 2" xfId="12345" xr:uid="{00000000-0005-0000-0000-0000D8440000}"/>
    <cellStyle name="Normal 73 2 9_5h_Finance" xfId="7815" xr:uid="{00000000-0005-0000-0000-0000D9440000}"/>
    <cellStyle name="Normal 73 2_5h_Finance" xfId="7786" xr:uid="{00000000-0005-0000-0000-0000DA440000}"/>
    <cellStyle name="Normal 73 3" xfId="354" xr:uid="{00000000-0005-0000-0000-0000DB440000}"/>
    <cellStyle name="Normal 73 3 10" xfId="16221" xr:uid="{00000000-0005-0000-0000-0000DC440000}"/>
    <cellStyle name="Normal 73 3 11" xfId="18125" xr:uid="{00000000-0005-0000-0000-0000DD440000}"/>
    <cellStyle name="Normal 73 3 2" xfId="703" xr:uid="{00000000-0005-0000-0000-0000DE440000}"/>
    <cellStyle name="Normal 73 3 2 2" xfId="1525" xr:uid="{00000000-0005-0000-0000-0000DF440000}"/>
    <cellStyle name="Normal 73 3 2 2 2" xfId="3430" xr:uid="{00000000-0005-0000-0000-0000E0440000}"/>
    <cellStyle name="Normal 73 3 2 2 2 2" xfId="11597" xr:uid="{00000000-0005-0000-0000-0000E1440000}"/>
    <cellStyle name="Normal 73 3 2 2 2_5h_Finance" xfId="7819" xr:uid="{00000000-0005-0000-0000-0000E2440000}"/>
    <cellStyle name="Normal 73 3 2 2 3" xfId="9693" xr:uid="{00000000-0005-0000-0000-0000E3440000}"/>
    <cellStyle name="Normal 73 3 2 2 4" xfId="13719" xr:uid="{00000000-0005-0000-0000-0000E4440000}"/>
    <cellStyle name="Normal 73 3 2 2 5" xfId="15558" xr:uid="{00000000-0005-0000-0000-0000E5440000}"/>
    <cellStyle name="Normal 73 3 2 2 6" xfId="17309" xr:uid="{00000000-0005-0000-0000-0000E6440000}"/>
    <cellStyle name="Normal 73 3 2 2 7" xfId="19213" xr:uid="{00000000-0005-0000-0000-0000E7440000}"/>
    <cellStyle name="Normal 73 3 2 2_5h_Finance" xfId="7818" xr:uid="{00000000-0005-0000-0000-0000E8440000}"/>
    <cellStyle name="Normal 73 3 2 3" xfId="2614" xr:uid="{00000000-0005-0000-0000-0000E9440000}"/>
    <cellStyle name="Normal 73 3 2 3 2" xfId="10781" xr:uid="{00000000-0005-0000-0000-0000EA440000}"/>
    <cellStyle name="Normal 73 3 2 3_5h_Finance" xfId="7820" xr:uid="{00000000-0005-0000-0000-0000EB440000}"/>
    <cellStyle name="Normal 73 3 2 4" xfId="8877" xr:uid="{00000000-0005-0000-0000-0000EC440000}"/>
    <cellStyle name="Normal 73 3 2 5" xfId="12900" xr:uid="{00000000-0005-0000-0000-0000ED440000}"/>
    <cellStyle name="Normal 73 3 2 6" xfId="14738" xr:uid="{00000000-0005-0000-0000-0000EE440000}"/>
    <cellStyle name="Normal 73 3 2 7" xfId="16493" xr:uid="{00000000-0005-0000-0000-0000EF440000}"/>
    <cellStyle name="Normal 73 3 2 8" xfId="18397" xr:uid="{00000000-0005-0000-0000-0000F0440000}"/>
    <cellStyle name="Normal 73 3 2_5h_Finance" xfId="7817" xr:uid="{00000000-0005-0000-0000-0000F1440000}"/>
    <cellStyle name="Normal 73 3 3" xfId="975" xr:uid="{00000000-0005-0000-0000-0000F2440000}"/>
    <cellStyle name="Normal 73 3 3 2" xfId="1797" xr:uid="{00000000-0005-0000-0000-0000F3440000}"/>
    <cellStyle name="Normal 73 3 3 2 2" xfId="3702" xr:uid="{00000000-0005-0000-0000-0000F4440000}"/>
    <cellStyle name="Normal 73 3 3 2 2 2" xfId="11869" xr:uid="{00000000-0005-0000-0000-0000F5440000}"/>
    <cellStyle name="Normal 73 3 3 2 2_5h_Finance" xfId="7823" xr:uid="{00000000-0005-0000-0000-0000F6440000}"/>
    <cellStyle name="Normal 73 3 3 2 3" xfId="9965" xr:uid="{00000000-0005-0000-0000-0000F7440000}"/>
    <cellStyle name="Normal 73 3 3 2 4" xfId="13991" xr:uid="{00000000-0005-0000-0000-0000F8440000}"/>
    <cellStyle name="Normal 73 3 3 2 5" xfId="15830" xr:uid="{00000000-0005-0000-0000-0000F9440000}"/>
    <cellStyle name="Normal 73 3 3 2 6" xfId="17581" xr:uid="{00000000-0005-0000-0000-0000FA440000}"/>
    <cellStyle name="Normal 73 3 3 2 7" xfId="19485" xr:uid="{00000000-0005-0000-0000-0000FB440000}"/>
    <cellStyle name="Normal 73 3 3 2_5h_Finance" xfId="7822" xr:uid="{00000000-0005-0000-0000-0000FC440000}"/>
    <cellStyle name="Normal 73 3 3 3" xfId="2886" xr:uid="{00000000-0005-0000-0000-0000FD440000}"/>
    <cellStyle name="Normal 73 3 3 3 2" xfId="11053" xr:uid="{00000000-0005-0000-0000-0000FE440000}"/>
    <cellStyle name="Normal 73 3 3 3_5h_Finance" xfId="7824" xr:uid="{00000000-0005-0000-0000-0000FF440000}"/>
    <cellStyle name="Normal 73 3 3 4" xfId="9149" xr:uid="{00000000-0005-0000-0000-000000450000}"/>
    <cellStyle name="Normal 73 3 3 5" xfId="13172" xr:uid="{00000000-0005-0000-0000-000001450000}"/>
    <cellStyle name="Normal 73 3 3 6" xfId="15010" xr:uid="{00000000-0005-0000-0000-000002450000}"/>
    <cellStyle name="Normal 73 3 3 7" xfId="16765" xr:uid="{00000000-0005-0000-0000-000003450000}"/>
    <cellStyle name="Normal 73 3 3 8" xfId="18669" xr:uid="{00000000-0005-0000-0000-000004450000}"/>
    <cellStyle name="Normal 73 3 3_5h_Finance" xfId="7821" xr:uid="{00000000-0005-0000-0000-000005450000}"/>
    <cellStyle name="Normal 73 3 4" xfId="1247" xr:uid="{00000000-0005-0000-0000-000006450000}"/>
    <cellStyle name="Normal 73 3 4 2" xfId="3158" xr:uid="{00000000-0005-0000-0000-000007450000}"/>
    <cellStyle name="Normal 73 3 4 2 2" xfId="11325" xr:uid="{00000000-0005-0000-0000-000008450000}"/>
    <cellStyle name="Normal 73 3 4 2_5h_Finance" xfId="7826" xr:uid="{00000000-0005-0000-0000-000009450000}"/>
    <cellStyle name="Normal 73 3 4 3" xfId="9421" xr:uid="{00000000-0005-0000-0000-00000A450000}"/>
    <cellStyle name="Normal 73 3 4 4" xfId="13444" xr:uid="{00000000-0005-0000-0000-00000B450000}"/>
    <cellStyle name="Normal 73 3 4 5" xfId="15282" xr:uid="{00000000-0005-0000-0000-00000C450000}"/>
    <cellStyle name="Normal 73 3 4 6" xfId="17037" xr:uid="{00000000-0005-0000-0000-00000D450000}"/>
    <cellStyle name="Normal 73 3 4 7" xfId="18941" xr:uid="{00000000-0005-0000-0000-00000E450000}"/>
    <cellStyle name="Normal 73 3 4_5h_Finance" xfId="7825" xr:uid="{00000000-0005-0000-0000-00000F450000}"/>
    <cellStyle name="Normal 73 3 5" xfId="2070" xr:uid="{00000000-0005-0000-0000-000010450000}"/>
    <cellStyle name="Normal 73 3 5 2" xfId="3974" xr:uid="{00000000-0005-0000-0000-000011450000}"/>
    <cellStyle name="Normal 73 3 5 2 2" xfId="12141" xr:uid="{00000000-0005-0000-0000-000012450000}"/>
    <cellStyle name="Normal 73 3 5 2_5h_Finance" xfId="7828" xr:uid="{00000000-0005-0000-0000-000013450000}"/>
    <cellStyle name="Normal 73 3 5 3" xfId="10237" xr:uid="{00000000-0005-0000-0000-000014450000}"/>
    <cellStyle name="Normal 73 3 5 4" xfId="14263" xr:uid="{00000000-0005-0000-0000-000015450000}"/>
    <cellStyle name="Normal 73 3 5 5" xfId="16103" xr:uid="{00000000-0005-0000-0000-000016450000}"/>
    <cellStyle name="Normal 73 3 5 6" xfId="17853" xr:uid="{00000000-0005-0000-0000-000017450000}"/>
    <cellStyle name="Normal 73 3 5 7" xfId="19757" xr:uid="{00000000-0005-0000-0000-000018450000}"/>
    <cellStyle name="Normal 73 3 5_5h_Finance" xfId="7827" xr:uid="{00000000-0005-0000-0000-000019450000}"/>
    <cellStyle name="Normal 73 3 6" xfId="2342" xr:uid="{00000000-0005-0000-0000-00001A450000}"/>
    <cellStyle name="Normal 73 3 6 2" xfId="10509" xr:uid="{00000000-0005-0000-0000-00001B450000}"/>
    <cellStyle name="Normal 73 3 6_5h_Finance" xfId="7829" xr:uid="{00000000-0005-0000-0000-00001C450000}"/>
    <cellStyle name="Normal 73 3 7" xfId="8605" xr:uid="{00000000-0005-0000-0000-00001D450000}"/>
    <cellStyle name="Normal 73 3 8" xfId="12562" xr:uid="{00000000-0005-0000-0000-00001E450000}"/>
    <cellStyle name="Normal 73 3 9" xfId="14448" xr:uid="{00000000-0005-0000-0000-00001F450000}"/>
    <cellStyle name="Normal 73 3_5h_Finance" xfId="7816" xr:uid="{00000000-0005-0000-0000-000020450000}"/>
    <cellStyle name="Normal 73 4" xfId="567" xr:uid="{00000000-0005-0000-0000-000021450000}"/>
    <cellStyle name="Normal 73 4 2" xfId="1389" xr:uid="{00000000-0005-0000-0000-000022450000}"/>
    <cellStyle name="Normal 73 4 2 2" xfId="3294" xr:uid="{00000000-0005-0000-0000-000023450000}"/>
    <cellStyle name="Normal 73 4 2 2 2" xfId="11461" xr:uid="{00000000-0005-0000-0000-000024450000}"/>
    <cellStyle name="Normal 73 4 2 2_5h_Finance" xfId="7832" xr:uid="{00000000-0005-0000-0000-000025450000}"/>
    <cellStyle name="Normal 73 4 2 3" xfId="9557" xr:uid="{00000000-0005-0000-0000-000026450000}"/>
    <cellStyle name="Normal 73 4 2 4" xfId="13583" xr:uid="{00000000-0005-0000-0000-000027450000}"/>
    <cellStyle name="Normal 73 4 2 5" xfId="15422" xr:uid="{00000000-0005-0000-0000-000028450000}"/>
    <cellStyle name="Normal 73 4 2 6" xfId="17173" xr:uid="{00000000-0005-0000-0000-000029450000}"/>
    <cellStyle name="Normal 73 4 2 7" xfId="19077" xr:uid="{00000000-0005-0000-0000-00002A450000}"/>
    <cellStyle name="Normal 73 4 2_5h_Finance" xfId="7831" xr:uid="{00000000-0005-0000-0000-00002B450000}"/>
    <cellStyle name="Normal 73 4 3" xfId="2478" xr:uid="{00000000-0005-0000-0000-00002C450000}"/>
    <cellStyle name="Normal 73 4 3 2" xfId="10645" xr:uid="{00000000-0005-0000-0000-00002D450000}"/>
    <cellStyle name="Normal 73 4 3_5h_Finance" xfId="7833" xr:uid="{00000000-0005-0000-0000-00002E450000}"/>
    <cellStyle name="Normal 73 4 4" xfId="8741" xr:uid="{00000000-0005-0000-0000-00002F450000}"/>
    <cellStyle name="Normal 73 4 5" xfId="12764" xr:uid="{00000000-0005-0000-0000-000030450000}"/>
    <cellStyle name="Normal 73 4 6" xfId="14602" xr:uid="{00000000-0005-0000-0000-000031450000}"/>
    <cellStyle name="Normal 73 4 7" xfId="16357" xr:uid="{00000000-0005-0000-0000-000032450000}"/>
    <cellStyle name="Normal 73 4 8" xfId="18261" xr:uid="{00000000-0005-0000-0000-000033450000}"/>
    <cellStyle name="Normal 73 4_5h_Finance" xfId="7830" xr:uid="{00000000-0005-0000-0000-000034450000}"/>
    <cellStyle name="Normal 73 5" xfId="839" xr:uid="{00000000-0005-0000-0000-000035450000}"/>
    <cellStyle name="Normal 73 5 2" xfId="1661" xr:uid="{00000000-0005-0000-0000-000036450000}"/>
    <cellStyle name="Normal 73 5 2 2" xfId="3566" xr:uid="{00000000-0005-0000-0000-000037450000}"/>
    <cellStyle name="Normal 73 5 2 2 2" xfId="11733" xr:uid="{00000000-0005-0000-0000-000038450000}"/>
    <cellStyle name="Normal 73 5 2 2_5h_Finance" xfId="7836" xr:uid="{00000000-0005-0000-0000-000039450000}"/>
    <cellStyle name="Normal 73 5 2 3" xfId="9829" xr:uid="{00000000-0005-0000-0000-00003A450000}"/>
    <cellStyle name="Normal 73 5 2 4" xfId="13855" xr:uid="{00000000-0005-0000-0000-00003B450000}"/>
    <cellStyle name="Normal 73 5 2 5" xfId="15694" xr:uid="{00000000-0005-0000-0000-00003C450000}"/>
    <cellStyle name="Normal 73 5 2 6" xfId="17445" xr:uid="{00000000-0005-0000-0000-00003D450000}"/>
    <cellStyle name="Normal 73 5 2 7" xfId="19349" xr:uid="{00000000-0005-0000-0000-00003E450000}"/>
    <cellStyle name="Normal 73 5 2_5h_Finance" xfId="7835" xr:uid="{00000000-0005-0000-0000-00003F450000}"/>
    <cellStyle name="Normal 73 5 3" xfId="2750" xr:uid="{00000000-0005-0000-0000-000040450000}"/>
    <cellStyle name="Normal 73 5 3 2" xfId="10917" xr:uid="{00000000-0005-0000-0000-000041450000}"/>
    <cellStyle name="Normal 73 5 3_5h_Finance" xfId="7837" xr:uid="{00000000-0005-0000-0000-000042450000}"/>
    <cellStyle name="Normal 73 5 4" xfId="9013" xr:uid="{00000000-0005-0000-0000-000043450000}"/>
    <cellStyle name="Normal 73 5 5" xfId="13036" xr:uid="{00000000-0005-0000-0000-000044450000}"/>
    <cellStyle name="Normal 73 5 6" xfId="14874" xr:uid="{00000000-0005-0000-0000-000045450000}"/>
    <cellStyle name="Normal 73 5 7" xfId="16629" xr:uid="{00000000-0005-0000-0000-000046450000}"/>
    <cellStyle name="Normal 73 5 8" xfId="18533" xr:uid="{00000000-0005-0000-0000-000047450000}"/>
    <cellStyle name="Normal 73 5_5h_Finance" xfId="7834" xr:uid="{00000000-0005-0000-0000-000048450000}"/>
    <cellStyle name="Normal 73 6" xfId="1111" xr:uid="{00000000-0005-0000-0000-000049450000}"/>
    <cellStyle name="Normal 73 6 2" xfId="3022" xr:uid="{00000000-0005-0000-0000-00004A450000}"/>
    <cellStyle name="Normal 73 6 2 2" xfId="11189" xr:uid="{00000000-0005-0000-0000-00004B450000}"/>
    <cellStyle name="Normal 73 6 2_5h_Finance" xfId="7839" xr:uid="{00000000-0005-0000-0000-00004C450000}"/>
    <cellStyle name="Normal 73 6 3" xfId="9285" xr:uid="{00000000-0005-0000-0000-00004D450000}"/>
    <cellStyle name="Normal 73 6 4" xfId="13308" xr:uid="{00000000-0005-0000-0000-00004E450000}"/>
    <cellStyle name="Normal 73 6 5" xfId="15146" xr:uid="{00000000-0005-0000-0000-00004F450000}"/>
    <cellStyle name="Normal 73 6 6" xfId="16901" xr:uid="{00000000-0005-0000-0000-000050450000}"/>
    <cellStyle name="Normal 73 6 7" xfId="18805" xr:uid="{00000000-0005-0000-0000-000051450000}"/>
    <cellStyle name="Normal 73 6_5h_Finance" xfId="7838" xr:uid="{00000000-0005-0000-0000-000052450000}"/>
    <cellStyle name="Normal 73 7" xfId="1934" xr:uid="{00000000-0005-0000-0000-000053450000}"/>
    <cellStyle name="Normal 73 7 2" xfId="3838" xr:uid="{00000000-0005-0000-0000-000054450000}"/>
    <cellStyle name="Normal 73 7 2 2" xfId="12005" xr:uid="{00000000-0005-0000-0000-000055450000}"/>
    <cellStyle name="Normal 73 7 2_5h_Finance" xfId="7841" xr:uid="{00000000-0005-0000-0000-000056450000}"/>
    <cellStyle name="Normal 73 7 3" xfId="10101" xr:uid="{00000000-0005-0000-0000-000057450000}"/>
    <cellStyle name="Normal 73 7 4" xfId="14127" xr:uid="{00000000-0005-0000-0000-000058450000}"/>
    <cellStyle name="Normal 73 7 5" xfId="15967" xr:uid="{00000000-0005-0000-0000-000059450000}"/>
    <cellStyle name="Normal 73 7 6" xfId="17717" xr:uid="{00000000-0005-0000-0000-00005A450000}"/>
    <cellStyle name="Normal 73 7 7" xfId="19621" xr:uid="{00000000-0005-0000-0000-00005B450000}"/>
    <cellStyle name="Normal 73 7_5h_Finance" xfId="7840" xr:uid="{00000000-0005-0000-0000-00005C450000}"/>
    <cellStyle name="Normal 73 8" xfId="218" xr:uid="{00000000-0005-0000-0000-00005D450000}"/>
    <cellStyle name="Normal 73 8 2" xfId="8469" xr:uid="{00000000-0005-0000-0000-00005E450000}"/>
    <cellStyle name="Normal 73 8_5h_Finance" xfId="7842" xr:uid="{00000000-0005-0000-0000-00005F450000}"/>
    <cellStyle name="Normal 73 9" xfId="2206" xr:uid="{00000000-0005-0000-0000-000060450000}"/>
    <cellStyle name="Normal 73 9 2" xfId="10373" xr:uid="{00000000-0005-0000-0000-000061450000}"/>
    <cellStyle name="Normal 73 9_5h_Finance" xfId="7843" xr:uid="{00000000-0005-0000-0000-000062450000}"/>
    <cellStyle name="Normal 73_5h_Finance" xfId="7784" xr:uid="{00000000-0005-0000-0000-000063450000}"/>
    <cellStyle name="Normal 74" xfId="77" xr:uid="{00000000-0005-0000-0000-000064450000}"/>
    <cellStyle name="Normal 74 10" xfId="4108" xr:uid="{00000000-0005-0000-0000-000065450000}"/>
    <cellStyle name="Normal 74 10 2" xfId="12275" xr:uid="{00000000-0005-0000-0000-000066450000}"/>
    <cellStyle name="Normal 74 10_5h_Finance" xfId="7845" xr:uid="{00000000-0005-0000-0000-000067450000}"/>
    <cellStyle name="Normal 74 11" xfId="8331" xr:uid="{00000000-0005-0000-0000-000068450000}"/>
    <cellStyle name="Normal 74 12" xfId="12423" xr:uid="{00000000-0005-0000-0000-000069450000}"/>
    <cellStyle name="Normal 74 13" xfId="12660" xr:uid="{00000000-0005-0000-0000-00006A450000}"/>
    <cellStyle name="Normal 74 14" xfId="14348" xr:uid="{00000000-0005-0000-0000-00006B450000}"/>
    <cellStyle name="Normal 74 15" xfId="17987" xr:uid="{00000000-0005-0000-0000-00006C450000}"/>
    <cellStyle name="Normal 74 2" xfId="146" xr:uid="{00000000-0005-0000-0000-00006D450000}"/>
    <cellStyle name="Normal 74 2 10" xfId="8399" xr:uid="{00000000-0005-0000-0000-00006E450000}"/>
    <cellStyle name="Normal 74 2 11" xfId="12491" xr:uid="{00000000-0005-0000-0000-00006F450000}"/>
    <cellStyle name="Normal 74 2 12" xfId="18055" xr:uid="{00000000-0005-0000-0000-000070450000}"/>
    <cellStyle name="Normal 74 2 2" xfId="420" xr:uid="{00000000-0005-0000-0000-000071450000}"/>
    <cellStyle name="Normal 74 2 2 10" xfId="16287" xr:uid="{00000000-0005-0000-0000-000072450000}"/>
    <cellStyle name="Normal 74 2 2 11" xfId="18191" xr:uid="{00000000-0005-0000-0000-000073450000}"/>
    <cellStyle name="Normal 74 2 2 2" xfId="769" xr:uid="{00000000-0005-0000-0000-000074450000}"/>
    <cellStyle name="Normal 74 2 2 2 2" xfId="1591" xr:uid="{00000000-0005-0000-0000-000075450000}"/>
    <cellStyle name="Normal 74 2 2 2 2 2" xfId="3496" xr:uid="{00000000-0005-0000-0000-000076450000}"/>
    <cellStyle name="Normal 74 2 2 2 2 2 2" xfId="11663" xr:uid="{00000000-0005-0000-0000-000077450000}"/>
    <cellStyle name="Normal 74 2 2 2 2 2_5h_Finance" xfId="7850" xr:uid="{00000000-0005-0000-0000-000078450000}"/>
    <cellStyle name="Normal 74 2 2 2 2 3" xfId="9759" xr:uid="{00000000-0005-0000-0000-000079450000}"/>
    <cellStyle name="Normal 74 2 2 2 2 4" xfId="13785" xr:uid="{00000000-0005-0000-0000-00007A450000}"/>
    <cellStyle name="Normal 74 2 2 2 2 5" xfId="15624" xr:uid="{00000000-0005-0000-0000-00007B450000}"/>
    <cellStyle name="Normal 74 2 2 2 2 6" xfId="17375" xr:uid="{00000000-0005-0000-0000-00007C450000}"/>
    <cellStyle name="Normal 74 2 2 2 2 7" xfId="19279" xr:uid="{00000000-0005-0000-0000-00007D450000}"/>
    <cellStyle name="Normal 74 2 2 2 2_5h_Finance" xfId="7849" xr:uid="{00000000-0005-0000-0000-00007E450000}"/>
    <cellStyle name="Normal 74 2 2 2 3" xfId="2680" xr:uid="{00000000-0005-0000-0000-00007F450000}"/>
    <cellStyle name="Normal 74 2 2 2 3 2" xfId="10847" xr:uid="{00000000-0005-0000-0000-000080450000}"/>
    <cellStyle name="Normal 74 2 2 2 3_5h_Finance" xfId="7851" xr:uid="{00000000-0005-0000-0000-000081450000}"/>
    <cellStyle name="Normal 74 2 2 2 4" xfId="8943" xr:uid="{00000000-0005-0000-0000-000082450000}"/>
    <cellStyle name="Normal 74 2 2 2 5" xfId="12966" xr:uid="{00000000-0005-0000-0000-000083450000}"/>
    <cellStyle name="Normal 74 2 2 2 6" xfId="14804" xr:uid="{00000000-0005-0000-0000-000084450000}"/>
    <cellStyle name="Normal 74 2 2 2 7" xfId="16559" xr:uid="{00000000-0005-0000-0000-000085450000}"/>
    <cellStyle name="Normal 74 2 2 2 8" xfId="18463" xr:uid="{00000000-0005-0000-0000-000086450000}"/>
    <cellStyle name="Normal 74 2 2 2_5h_Finance" xfId="7848" xr:uid="{00000000-0005-0000-0000-000087450000}"/>
    <cellStyle name="Normal 74 2 2 3" xfId="1041" xr:uid="{00000000-0005-0000-0000-000088450000}"/>
    <cellStyle name="Normal 74 2 2 3 2" xfId="1863" xr:uid="{00000000-0005-0000-0000-000089450000}"/>
    <cellStyle name="Normal 74 2 2 3 2 2" xfId="3768" xr:uid="{00000000-0005-0000-0000-00008A450000}"/>
    <cellStyle name="Normal 74 2 2 3 2 2 2" xfId="11935" xr:uid="{00000000-0005-0000-0000-00008B450000}"/>
    <cellStyle name="Normal 74 2 2 3 2 2_5h_Finance" xfId="7854" xr:uid="{00000000-0005-0000-0000-00008C450000}"/>
    <cellStyle name="Normal 74 2 2 3 2 3" xfId="10031" xr:uid="{00000000-0005-0000-0000-00008D450000}"/>
    <cellStyle name="Normal 74 2 2 3 2 4" xfId="14057" xr:uid="{00000000-0005-0000-0000-00008E450000}"/>
    <cellStyle name="Normal 74 2 2 3 2 5" xfId="15896" xr:uid="{00000000-0005-0000-0000-00008F450000}"/>
    <cellStyle name="Normal 74 2 2 3 2 6" xfId="17647" xr:uid="{00000000-0005-0000-0000-000090450000}"/>
    <cellStyle name="Normal 74 2 2 3 2 7" xfId="19551" xr:uid="{00000000-0005-0000-0000-000091450000}"/>
    <cellStyle name="Normal 74 2 2 3 2_5h_Finance" xfId="7853" xr:uid="{00000000-0005-0000-0000-000092450000}"/>
    <cellStyle name="Normal 74 2 2 3 3" xfId="2952" xr:uid="{00000000-0005-0000-0000-000093450000}"/>
    <cellStyle name="Normal 74 2 2 3 3 2" xfId="11119" xr:uid="{00000000-0005-0000-0000-000094450000}"/>
    <cellStyle name="Normal 74 2 2 3 3_5h_Finance" xfId="7855" xr:uid="{00000000-0005-0000-0000-000095450000}"/>
    <cellStyle name="Normal 74 2 2 3 4" xfId="9215" xr:uid="{00000000-0005-0000-0000-000096450000}"/>
    <cellStyle name="Normal 74 2 2 3 5" xfId="13238" xr:uid="{00000000-0005-0000-0000-000097450000}"/>
    <cellStyle name="Normal 74 2 2 3 6" xfId="15076" xr:uid="{00000000-0005-0000-0000-000098450000}"/>
    <cellStyle name="Normal 74 2 2 3 7" xfId="16831" xr:uid="{00000000-0005-0000-0000-000099450000}"/>
    <cellStyle name="Normal 74 2 2 3 8" xfId="18735" xr:uid="{00000000-0005-0000-0000-00009A450000}"/>
    <cellStyle name="Normal 74 2 2 3_5h_Finance" xfId="7852" xr:uid="{00000000-0005-0000-0000-00009B450000}"/>
    <cellStyle name="Normal 74 2 2 4" xfId="1313" xr:uid="{00000000-0005-0000-0000-00009C450000}"/>
    <cellStyle name="Normal 74 2 2 4 2" xfId="3224" xr:uid="{00000000-0005-0000-0000-00009D450000}"/>
    <cellStyle name="Normal 74 2 2 4 2 2" xfId="11391" xr:uid="{00000000-0005-0000-0000-00009E450000}"/>
    <cellStyle name="Normal 74 2 2 4 2_5h_Finance" xfId="7857" xr:uid="{00000000-0005-0000-0000-00009F450000}"/>
    <cellStyle name="Normal 74 2 2 4 3" xfId="9487" xr:uid="{00000000-0005-0000-0000-0000A0450000}"/>
    <cellStyle name="Normal 74 2 2 4 4" xfId="13510" xr:uid="{00000000-0005-0000-0000-0000A1450000}"/>
    <cellStyle name="Normal 74 2 2 4 5" xfId="15348" xr:uid="{00000000-0005-0000-0000-0000A2450000}"/>
    <cellStyle name="Normal 74 2 2 4 6" xfId="17103" xr:uid="{00000000-0005-0000-0000-0000A3450000}"/>
    <cellStyle name="Normal 74 2 2 4 7" xfId="19007" xr:uid="{00000000-0005-0000-0000-0000A4450000}"/>
    <cellStyle name="Normal 74 2 2 4_5h_Finance" xfId="7856" xr:uid="{00000000-0005-0000-0000-0000A5450000}"/>
    <cellStyle name="Normal 74 2 2 5" xfId="2136" xr:uid="{00000000-0005-0000-0000-0000A6450000}"/>
    <cellStyle name="Normal 74 2 2 5 2" xfId="4040" xr:uid="{00000000-0005-0000-0000-0000A7450000}"/>
    <cellStyle name="Normal 74 2 2 5 2 2" xfId="12207" xr:uid="{00000000-0005-0000-0000-0000A8450000}"/>
    <cellStyle name="Normal 74 2 2 5 2_5h_Finance" xfId="7859" xr:uid="{00000000-0005-0000-0000-0000A9450000}"/>
    <cellStyle name="Normal 74 2 2 5 3" xfId="10303" xr:uid="{00000000-0005-0000-0000-0000AA450000}"/>
    <cellStyle name="Normal 74 2 2 5 4" xfId="14329" xr:uid="{00000000-0005-0000-0000-0000AB450000}"/>
    <cellStyle name="Normal 74 2 2 5 5" xfId="16169" xr:uid="{00000000-0005-0000-0000-0000AC450000}"/>
    <cellStyle name="Normal 74 2 2 5 6" xfId="17919" xr:uid="{00000000-0005-0000-0000-0000AD450000}"/>
    <cellStyle name="Normal 74 2 2 5 7" xfId="19823" xr:uid="{00000000-0005-0000-0000-0000AE450000}"/>
    <cellStyle name="Normal 74 2 2 5_5h_Finance" xfId="7858" xr:uid="{00000000-0005-0000-0000-0000AF450000}"/>
    <cellStyle name="Normal 74 2 2 6" xfId="2408" xr:uid="{00000000-0005-0000-0000-0000B0450000}"/>
    <cellStyle name="Normal 74 2 2 6 2" xfId="10575" xr:uid="{00000000-0005-0000-0000-0000B1450000}"/>
    <cellStyle name="Normal 74 2 2 6_5h_Finance" xfId="7860" xr:uid="{00000000-0005-0000-0000-0000B2450000}"/>
    <cellStyle name="Normal 74 2 2 7" xfId="8671" xr:uid="{00000000-0005-0000-0000-0000B3450000}"/>
    <cellStyle name="Normal 74 2 2 8" xfId="12628" xr:uid="{00000000-0005-0000-0000-0000B4450000}"/>
    <cellStyle name="Normal 74 2 2 9" xfId="14514" xr:uid="{00000000-0005-0000-0000-0000B5450000}"/>
    <cellStyle name="Normal 74 2 2_5h_Finance" xfId="7847" xr:uid="{00000000-0005-0000-0000-0000B6450000}"/>
    <cellStyle name="Normal 74 2 3" xfId="633" xr:uid="{00000000-0005-0000-0000-0000B7450000}"/>
    <cellStyle name="Normal 74 2 3 2" xfId="1455" xr:uid="{00000000-0005-0000-0000-0000B8450000}"/>
    <cellStyle name="Normal 74 2 3 2 2" xfId="3360" xr:uid="{00000000-0005-0000-0000-0000B9450000}"/>
    <cellStyle name="Normal 74 2 3 2 2 2" xfId="11527" xr:uid="{00000000-0005-0000-0000-0000BA450000}"/>
    <cellStyle name="Normal 74 2 3 2 2_5h_Finance" xfId="7863" xr:uid="{00000000-0005-0000-0000-0000BB450000}"/>
    <cellStyle name="Normal 74 2 3 2 3" xfId="9623" xr:uid="{00000000-0005-0000-0000-0000BC450000}"/>
    <cellStyle name="Normal 74 2 3 2 4" xfId="13649" xr:uid="{00000000-0005-0000-0000-0000BD450000}"/>
    <cellStyle name="Normal 74 2 3 2 5" xfId="15488" xr:uid="{00000000-0005-0000-0000-0000BE450000}"/>
    <cellStyle name="Normal 74 2 3 2 6" xfId="17239" xr:uid="{00000000-0005-0000-0000-0000BF450000}"/>
    <cellStyle name="Normal 74 2 3 2 7" xfId="19143" xr:uid="{00000000-0005-0000-0000-0000C0450000}"/>
    <cellStyle name="Normal 74 2 3 2_5h_Finance" xfId="7862" xr:uid="{00000000-0005-0000-0000-0000C1450000}"/>
    <cellStyle name="Normal 74 2 3 3" xfId="2544" xr:uid="{00000000-0005-0000-0000-0000C2450000}"/>
    <cellStyle name="Normal 74 2 3 3 2" xfId="10711" xr:uid="{00000000-0005-0000-0000-0000C3450000}"/>
    <cellStyle name="Normal 74 2 3 3_5h_Finance" xfId="7864" xr:uid="{00000000-0005-0000-0000-0000C4450000}"/>
    <cellStyle name="Normal 74 2 3 4" xfId="8807" xr:uid="{00000000-0005-0000-0000-0000C5450000}"/>
    <cellStyle name="Normal 74 2 3 5" xfId="12830" xr:uid="{00000000-0005-0000-0000-0000C6450000}"/>
    <cellStyle name="Normal 74 2 3 6" xfId="14668" xr:uid="{00000000-0005-0000-0000-0000C7450000}"/>
    <cellStyle name="Normal 74 2 3 7" xfId="16423" xr:uid="{00000000-0005-0000-0000-0000C8450000}"/>
    <cellStyle name="Normal 74 2 3 8" xfId="18327" xr:uid="{00000000-0005-0000-0000-0000C9450000}"/>
    <cellStyle name="Normal 74 2 3_5h_Finance" xfId="7861" xr:uid="{00000000-0005-0000-0000-0000CA450000}"/>
    <cellStyle name="Normal 74 2 4" xfId="905" xr:uid="{00000000-0005-0000-0000-0000CB450000}"/>
    <cellStyle name="Normal 74 2 4 2" xfId="1727" xr:uid="{00000000-0005-0000-0000-0000CC450000}"/>
    <cellStyle name="Normal 74 2 4 2 2" xfId="3632" xr:uid="{00000000-0005-0000-0000-0000CD450000}"/>
    <cellStyle name="Normal 74 2 4 2 2 2" xfId="11799" xr:uid="{00000000-0005-0000-0000-0000CE450000}"/>
    <cellStyle name="Normal 74 2 4 2 2_5h_Finance" xfId="7867" xr:uid="{00000000-0005-0000-0000-0000CF450000}"/>
    <cellStyle name="Normal 74 2 4 2 3" xfId="9895" xr:uid="{00000000-0005-0000-0000-0000D0450000}"/>
    <cellStyle name="Normal 74 2 4 2 4" xfId="13921" xr:uid="{00000000-0005-0000-0000-0000D1450000}"/>
    <cellStyle name="Normal 74 2 4 2 5" xfId="15760" xr:uid="{00000000-0005-0000-0000-0000D2450000}"/>
    <cellStyle name="Normal 74 2 4 2 6" xfId="17511" xr:uid="{00000000-0005-0000-0000-0000D3450000}"/>
    <cellStyle name="Normal 74 2 4 2 7" xfId="19415" xr:uid="{00000000-0005-0000-0000-0000D4450000}"/>
    <cellStyle name="Normal 74 2 4 2_5h_Finance" xfId="7866" xr:uid="{00000000-0005-0000-0000-0000D5450000}"/>
    <cellStyle name="Normal 74 2 4 3" xfId="2816" xr:uid="{00000000-0005-0000-0000-0000D6450000}"/>
    <cellStyle name="Normal 74 2 4 3 2" xfId="10983" xr:uid="{00000000-0005-0000-0000-0000D7450000}"/>
    <cellStyle name="Normal 74 2 4 3_5h_Finance" xfId="7868" xr:uid="{00000000-0005-0000-0000-0000D8450000}"/>
    <cellStyle name="Normal 74 2 4 4" xfId="9079" xr:uid="{00000000-0005-0000-0000-0000D9450000}"/>
    <cellStyle name="Normal 74 2 4 5" xfId="13102" xr:uid="{00000000-0005-0000-0000-0000DA450000}"/>
    <cellStyle name="Normal 74 2 4 6" xfId="14940" xr:uid="{00000000-0005-0000-0000-0000DB450000}"/>
    <cellStyle name="Normal 74 2 4 7" xfId="16695" xr:uid="{00000000-0005-0000-0000-0000DC450000}"/>
    <cellStyle name="Normal 74 2 4 8" xfId="18599" xr:uid="{00000000-0005-0000-0000-0000DD450000}"/>
    <cellStyle name="Normal 74 2 4_5h_Finance" xfId="7865" xr:uid="{00000000-0005-0000-0000-0000DE450000}"/>
    <cellStyle name="Normal 74 2 5" xfId="1177" xr:uid="{00000000-0005-0000-0000-0000DF450000}"/>
    <cellStyle name="Normal 74 2 5 2" xfId="3088" xr:uid="{00000000-0005-0000-0000-0000E0450000}"/>
    <cellStyle name="Normal 74 2 5 2 2" xfId="11255" xr:uid="{00000000-0005-0000-0000-0000E1450000}"/>
    <cellStyle name="Normal 74 2 5 2_5h_Finance" xfId="7870" xr:uid="{00000000-0005-0000-0000-0000E2450000}"/>
    <cellStyle name="Normal 74 2 5 3" xfId="9351" xr:uid="{00000000-0005-0000-0000-0000E3450000}"/>
    <cellStyle name="Normal 74 2 5 4" xfId="13374" xr:uid="{00000000-0005-0000-0000-0000E4450000}"/>
    <cellStyle name="Normal 74 2 5 5" xfId="15212" xr:uid="{00000000-0005-0000-0000-0000E5450000}"/>
    <cellStyle name="Normal 74 2 5 6" xfId="16967" xr:uid="{00000000-0005-0000-0000-0000E6450000}"/>
    <cellStyle name="Normal 74 2 5 7" xfId="18871" xr:uid="{00000000-0005-0000-0000-0000E7450000}"/>
    <cellStyle name="Normal 74 2 5_5h_Finance" xfId="7869" xr:uid="{00000000-0005-0000-0000-0000E8450000}"/>
    <cellStyle name="Normal 74 2 6" xfId="2000" xr:uid="{00000000-0005-0000-0000-0000E9450000}"/>
    <cellStyle name="Normal 74 2 6 2" xfId="3904" xr:uid="{00000000-0005-0000-0000-0000EA450000}"/>
    <cellStyle name="Normal 74 2 6 2 2" xfId="12071" xr:uid="{00000000-0005-0000-0000-0000EB450000}"/>
    <cellStyle name="Normal 74 2 6 2_5h_Finance" xfId="7872" xr:uid="{00000000-0005-0000-0000-0000EC450000}"/>
    <cellStyle name="Normal 74 2 6 3" xfId="10167" xr:uid="{00000000-0005-0000-0000-0000ED450000}"/>
    <cellStyle name="Normal 74 2 6 4" xfId="14193" xr:uid="{00000000-0005-0000-0000-0000EE450000}"/>
    <cellStyle name="Normal 74 2 6 5" xfId="16033" xr:uid="{00000000-0005-0000-0000-0000EF450000}"/>
    <cellStyle name="Normal 74 2 6 6" xfId="17783" xr:uid="{00000000-0005-0000-0000-0000F0450000}"/>
    <cellStyle name="Normal 74 2 6 7" xfId="19687" xr:uid="{00000000-0005-0000-0000-0000F1450000}"/>
    <cellStyle name="Normal 74 2 6_5h_Finance" xfId="7871" xr:uid="{00000000-0005-0000-0000-0000F2450000}"/>
    <cellStyle name="Normal 74 2 7" xfId="284" xr:uid="{00000000-0005-0000-0000-0000F3450000}"/>
    <cellStyle name="Normal 74 2 7 2" xfId="8535" xr:uid="{00000000-0005-0000-0000-0000F4450000}"/>
    <cellStyle name="Normal 74 2 7_5h_Finance" xfId="7873" xr:uid="{00000000-0005-0000-0000-0000F5450000}"/>
    <cellStyle name="Normal 74 2 8" xfId="2272" xr:uid="{00000000-0005-0000-0000-0000F6450000}"/>
    <cellStyle name="Normal 74 2 8 2" xfId="10439" xr:uid="{00000000-0005-0000-0000-0000F7450000}"/>
    <cellStyle name="Normal 74 2 8_5h_Finance" xfId="7874" xr:uid="{00000000-0005-0000-0000-0000F8450000}"/>
    <cellStyle name="Normal 74 2 9" xfId="4176" xr:uid="{00000000-0005-0000-0000-0000F9450000}"/>
    <cellStyle name="Normal 74 2 9 2" xfId="12343" xr:uid="{00000000-0005-0000-0000-0000FA450000}"/>
    <cellStyle name="Normal 74 2 9_5h_Finance" xfId="7875" xr:uid="{00000000-0005-0000-0000-0000FB450000}"/>
    <cellStyle name="Normal 74 2_5h_Finance" xfId="7846" xr:uid="{00000000-0005-0000-0000-0000FC450000}"/>
    <cellStyle name="Normal 74 3" xfId="352" xr:uid="{00000000-0005-0000-0000-0000FD450000}"/>
    <cellStyle name="Normal 74 3 10" xfId="16219" xr:uid="{00000000-0005-0000-0000-0000FE450000}"/>
    <cellStyle name="Normal 74 3 11" xfId="18123" xr:uid="{00000000-0005-0000-0000-0000FF450000}"/>
    <cellStyle name="Normal 74 3 2" xfId="701" xr:uid="{00000000-0005-0000-0000-000000460000}"/>
    <cellStyle name="Normal 74 3 2 2" xfId="1523" xr:uid="{00000000-0005-0000-0000-000001460000}"/>
    <cellStyle name="Normal 74 3 2 2 2" xfId="3428" xr:uid="{00000000-0005-0000-0000-000002460000}"/>
    <cellStyle name="Normal 74 3 2 2 2 2" xfId="11595" xr:uid="{00000000-0005-0000-0000-000003460000}"/>
    <cellStyle name="Normal 74 3 2 2 2_5h_Finance" xfId="7879" xr:uid="{00000000-0005-0000-0000-000004460000}"/>
    <cellStyle name="Normal 74 3 2 2 3" xfId="9691" xr:uid="{00000000-0005-0000-0000-000005460000}"/>
    <cellStyle name="Normal 74 3 2 2 4" xfId="13717" xr:uid="{00000000-0005-0000-0000-000006460000}"/>
    <cellStyle name="Normal 74 3 2 2 5" xfId="15556" xr:uid="{00000000-0005-0000-0000-000007460000}"/>
    <cellStyle name="Normal 74 3 2 2 6" xfId="17307" xr:uid="{00000000-0005-0000-0000-000008460000}"/>
    <cellStyle name="Normal 74 3 2 2 7" xfId="19211" xr:uid="{00000000-0005-0000-0000-000009460000}"/>
    <cellStyle name="Normal 74 3 2 2_5h_Finance" xfId="7878" xr:uid="{00000000-0005-0000-0000-00000A460000}"/>
    <cellStyle name="Normal 74 3 2 3" xfId="2612" xr:uid="{00000000-0005-0000-0000-00000B460000}"/>
    <cellStyle name="Normal 74 3 2 3 2" xfId="10779" xr:uid="{00000000-0005-0000-0000-00000C460000}"/>
    <cellStyle name="Normal 74 3 2 3_5h_Finance" xfId="7880" xr:uid="{00000000-0005-0000-0000-00000D460000}"/>
    <cellStyle name="Normal 74 3 2 4" xfId="8875" xr:uid="{00000000-0005-0000-0000-00000E460000}"/>
    <cellStyle name="Normal 74 3 2 5" xfId="12898" xr:uid="{00000000-0005-0000-0000-00000F460000}"/>
    <cellStyle name="Normal 74 3 2 6" xfId="14736" xr:uid="{00000000-0005-0000-0000-000010460000}"/>
    <cellStyle name="Normal 74 3 2 7" xfId="16491" xr:uid="{00000000-0005-0000-0000-000011460000}"/>
    <cellStyle name="Normal 74 3 2 8" xfId="18395" xr:uid="{00000000-0005-0000-0000-000012460000}"/>
    <cellStyle name="Normal 74 3 2_5h_Finance" xfId="7877" xr:uid="{00000000-0005-0000-0000-000013460000}"/>
    <cellStyle name="Normal 74 3 3" xfId="973" xr:uid="{00000000-0005-0000-0000-000014460000}"/>
    <cellStyle name="Normal 74 3 3 2" xfId="1795" xr:uid="{00000000-0005-0000-0000-000015460000}"/>
    <cellStyle name="Normal 74 3 3 2 2" xfId="3700" xr:uid="{00000000-0005-0000-0000-000016460000}"/>
    <cellStyle name="Normal 74 3 3 2 2 2" xfId="11867" xr:uid="{00000000-0005-0000-0000-000017460000}"/>
    <cellStyle name="Normal 74 3 3 2 2_5h_Finance" xfId="7883" xr:uid="{00000000-0005-0000-0000-000018460000}"/>
    <cellStyle name="Normal 74 3 3 2 3" xfId="9963" xr:uid="{00000000-0005-0000-0000-000019460000}"/>
    <cellStyle name="Normal 74 3 3 2 4" xfId="13989" xr:uid="{00000000-0005-0000-0000-00001A460000}"/>
    <cellStyle name="Normal 74 3 3 2 5" xfId="15828" xr:uid="{00000000-0005-0000-0000-00001B460000}"/>
    <cellStyle name="Normal 74 3 3 2 6" xfId="17579" xr:uid="{00000000-0005-0000-0000-00001C460000}"/>
    <cellStyle name="Normal 74 3 3 2 7" xfId="19483" xr:uid="{00000000-0005-0000-0000-00001D460000}"/>
    <cellStyle name="Normal 74 3 3 2_5h_Finance" xfId="7882" xr:uid="{00000000-0005-0000-0000-00001E460000}"/>
    <cellStyle name="Normal 74 3 3 3" xfId="2884" xr:uid="{00000000-0005-0000-0000-00001F460000}"/>
    <cellStyle name="Normal 74 3 3 3 2" xfId="11051" xr:uid="{00000000-0005-0000-0000-000020460000}"/>
    <cellStyle name="Normal 74 3 3 3_5h_Finance" xfId="7884" xr:uid="{00000000-0005-0000-0000-000021460000}"/>
    <cellStyle name="Normal 74 3 3 4" xfId="9147" xr:uid="{00000000-0005-0000-0000-000022460000}"/>
    <cellStyle name="Normal 74 3 3 5" xfId="13170" xr:uid="{00000000-0005-0000-0000-000023460000}"/>
    <cellStyle name="Normal 74 3 3 6" xfId="15008" xr:uid="{00000000-0005-0000-0000-000024460000}"/>
    <cellStyle name="Normal 74 3 3 7" xfId="16763" xr:uid="{00000000-0005-0000-0000-000025460000}"/>
    <cellStyle name="Normal 74 3 3 8" xfId="18667" xr:uid="{00000000-0005-0000-0000-000026460000}"/>
    <cellStyle name="Normal 74 3 3_5h_Finance" xfId="7881" xr:uid="{00000000-0005-0000-0000-000027460000}"/>
    <cellStyle name="Normal 74 3 4" xfId="1245" xr:uid="{00000000-0005-0000-0000-000028460000}"/>
    <cellStyle name="Normal 74 3 4 2" xfId="3156" xr:uid="{00000000-0005-0000-0000-000029460000}"/>
    <cellStyle name="Normal 74 3 4 2 2" xfId="11323" xr:uid="{00000000-0005-0000-0000-00002A460000}"/>
    <cellStyle name="Normal 74 3 4 2_5h_Finance" xfId="7886" xr:uid="{00000000-0005-0000-0000-00002B460000}"/>
    <cellStyle name="Normal 74 3 4 3" xfId="9419" xr:uid="{00000000-0005-0000-0000-00002C460000}"/>
    <cellStyle name="Normal 74 3 4 4" xfId="13442" xr:uid="{00000000-0005-0000-0000-00002D460000}"/>
    <cellStyle name="Normal 74 3 4 5" xfId="15280" xr:uid="{00000000-0005-0000-0000-00002E460000}"/>
    <cellStyle name="Normal 74 3 4 6" xfId="17035" xr:uid="{00000000-0005-0000-0000-00002F460000}"/>
    <cellStyle name="Normal 74 3 4 7" xfId="18939" xr:uid="{00000000-0005-0000-0000-000030460000}"/>
    <cellStyle name="Normal 74 3 4_5h_Finance" xfId="7885" xr:uid="{00000000-0005-0000-0000-000031460000}"/>
    <cellStyle name="Normal 74 3 5" xfId="2068" xr:uid="{00000000-0005-0000-0000-000032460000}"/>
    <cellStyle name="Normal 74 3 5 2" xfId="3972" xr:uid="{00000000-0005-0000-0000-000033460000}"/>
    <cellStyle name="Normal 74 3 5 2 2" xfId="12139" xr:uid="{00000000-0005-0000-0000-000034460000}"/>
    <cellStyle name="Normal 74 3 5 2_5h_Finance" xfId="7888" xr:uid="{00000000-0005-0000-0000-000035460000}"/>
    <cellStyle name="Normal 74 3 5 3" xfId="10235" xr:uid="{00000000-0005-0000-0000-000036460000}"/>
    <cellStyle name="Normal 74 3 5 4" xfId="14261" xr:uid="{00000000-0005-0000-0000-000037460000}"/>
    <cellStyle name="Normal 74 3 5 5" xfId="16101" xr:uid="{00000000-0005-0000-0000-000038460000}"/>
    <cellStyle name="Normal 74 3 5 6" xfId="17851" xr:uid="{00000000-0005-0000-0000-000039460000}"/>
    <cellStyle name="Normal 74 3 5 7" xfId="19755" xr:uid="{00000000-0005-0000-0000-00003A460000}"/>
    <cellStyle name="Normal 74 3 5_5h_Finance" xfId="7887" xr:uid="{00000000-0005-0000-0000-00003B460000}"/>
    <cellStyle name="Normal 74 3 6" xfId="2340" xr:uid="{00000000-0005-0000-0000-00003C460000}"/>
    <cellStyle name="Normal 74 3 6 2" xfId="10507" xr:uid="{00000000-0005-0000-0000-00003D460000}"/>
    <cellStyle name="Normal 74 3 6_5h_Finance" xfId="7889" xr:uid="{00000000-0005-0000-0000-00003E460000}"/>
    <cellStyle name="Normal 74 3 7" xfId="8603" xr:uid="{00000000-0005-0000-0000-00003F460000}"/>
    <cellStyle name="Normal 74 3 8" xfId="12560" xr:uid="{00000000-0005-0000-0000-000040460000}"/>
    <cellStyle name="Normal 74 3 9" xfId="14446" xr:uid="{00000000-0005-0000-0000-000041460000}"/>
    <cellStyle name="Normal 74 3_5h_Finance" xfId="7876" xr:uid="{00000000-0005-0000-0000-000042460000}"/>
    <cellStyle name="Normal 74 4" xfId="565" xr:uid="{00000000-0005-0000-0000-000043460000}"/>
    <cellStyle name="Normal 74 4 2" xfId="1387" xr:uid="{00000000-0005-0000-0000-000044460000}"/>
    <cellStyle name="Normal 74 4 2 2" xfId="3292" xr:uid="{00000000-0005-0000-0000-000045460000}"/>
    <cellStyle name="Normal 74 4 2 2 2" xfId="11459" xr:uid="{00000000-0005-0000-0000-000046460000}"/>
    <cellStyle name="Normal 74 4 2 2_5h_Finance" xfId="7892" xr:uid="{00000000-0005-0000-0000-000047460000}"/>
    <cellStyle name="Normal 74 4 2 3" xfId="9555" xr:uid="{00000000-0005-0000-0000-000048460000}"/>
    <cellStyle name="Normal 74 4 2 4" xfId="13581" xr:uid="{00000000-0005-0000-0000-000049460000}"/>
    <cellStyle name="Normal 74 4 2 5" xfId="15420" xr:uid="{00000000-0005-0000-0000-00004A460000}"/>
    <cellStyle name="Normal 74 4 2 6" xfId="17171" xr:uid="{00000000-0005-0000-0000-00004B460000}"/>
    <cellStyle name="Normal 74 4 2 7" xfId="19075" xr:uid="{00000000-0005-0000-0000-00004C460000}"/>
    <cellStyle name="Normal 74 4 2_5h_Finance" xfId="7891" xr:uid="{00000000-0005-0000-0000-00004D460000}"/>
    <cellStyle name="Normal 74 4 3" xfId="2476" xr:uid="{00000000-0005-0000-0000-00004E460000}"/>
    <cellStyle name="Normal 74 4 3 2" xfId="10643" xr:uid="{00000000-0005-0000-0000-00004F460000}"/>
    <cellStyle name="Normal 74 4 3_5h_Finance" xfId="7893" xr:uid="{00000000-0005-0000-0000-000050460000}"/>
    <cellStyle name="Normal 74 4 4" xfId="8739" xr:uid="{00000000-0005-0000-0000-000051460000}"/>
    <cellStyle name="Normal 74 4 5" xfId="12762" xr:uid="{00000000-0005-0000-0000-000052460000}"/>
    <cellStyle name="Normal 74 4 6" xfId="14600" xr:uid="{00000000-0005-0000-0000-000053460000}"/>
    <cellStyle name="Normal 74 4 7" xfId="16355" xr:uid="{00000000-0005-0000-0000-000054460000}"/>
    <cellStyle name="Normal 74 4 8" xfId="18259" xr:uid="{00000000-0005-0000-0000-000055460000}"/>
    <cellStyle name="Normal 74 4_5h_Finance" xfId="7890" xr:uid="{00000000-0005-0000-0000-000056460000}"/>
    <cellStyle name="Normal 74 5" xfId="837" xr:uid="{00000000-0005-0000-0000-000057460000}"/>
    <cellStyle name="Normal 74 5 2" xfId="1659" xr:uid="{00000000-0005-0000-0000-000058460000}"/>
    <cellStyle name="Normal 74 5 2 2" xfId="3564" xr:uid="{00000000-0005-0000-0000-000059460000}"/>
    <cellStyle name="Normal 74 5 2 2 2" xfId="11731" xr:uid="{00000000-0005-0000-0000-00005A460000}"/>
    <cellStyle name="Normal 74 5 2 2_5h_Finance" xfId="7896" xr:uid="{00000000-0005-0000-0000-00005B460000}"/>
    <cellStyle name="Normal 74 5 2 3" xfId="9827" xr:uid="{00000000-0005-0000-0000-00005C460000}"/>
    <cellStyle name="Normal 74 5 2 4" xfId="13853" xr:uid="{00000000-0005-0000-0000-00005D460000}"/>
    <cellStyle name="Normal 74 5 2 5" xfId="15692" xr:uid="{00000000-0005-0000-0000-00005E460000}"/>
    <cellStyle name="Normal 74 5 2 6" xfId="17443" xr:uid="{00000000-0005-0000-0000-00005F460000}"/>
    <cellStyle name="Normal 74 5 2 7" xfId="19347" xr:uid="{00000000-0005-0000-0000-000060460000}"/>
    <cellStyle name="Normal 74 5 2_5h_Finance" xfId="7895" xr:uid="{00000000-0005-0000-0000-000061460000}"/>
    <cellStyle name="Normal 74 5 3" xfId="2748" xr:uid="{00000000-0005-0000-0000-000062460000}"/>
    <cellStyle name="Normal 74 5 3 2" xfId="10915" xr:uid="{00000000-0005-0000-0000-000063460000}"/>
    <cellStyle name="Normal 74 5 3_5h_Finance" xfId="7897" xr:uid="{00000000-0005-0000-0000-000064460000}"/>
    <cellStyle name="Normal 74 5 4" xfId="9011" xr:uid="{00000000-0005-0000-0000-000065460000}"/>
    <cellStyle name="Normal 74 5 5" xfId="13034" xr:uid="{00000000-0005-0000-0000-000066460000}"/>
    <cellStyle name="Normal 74 5 6" xfId="14872" xr:uid="{00000000-0005-0000-0000-000067460000}"/>
    <cellStyle name="Normal 74 5 7" xfId="16627" xr:uid="{00000000-0005-0000-0000-000068460000}"/>
    <cellStyle name="Normal 74 5 8" xfId="18531" xr:uid="{00000000-0005-0000-0000-000069460000}"/>
    <cellStyle name="Normal 74 5_5h_Finance" xfId="7894" xr:uid="{00000000-0005-0000-0000-00006A460000}"/>
    <cellStyle name="Normal 74 6" xfId="1109" xr:uid="{00000000-0005-0000-0000-00006B460000}"/>
    <cellStyle name="Normal 74 6 2" xfId="3020" xr:uid="{00000000-0005-0000-0000-00006C460000}"/>
    <cellStyle name="Normal 74 6 2 2" xfId="11187" xr:uid="{00000000-0005-0000-0000-00006D460000}"/>
    <cellStyle name="Normal 74 6 2_5h_Finance" xfId="7899" xr:uid="{00000000-0005-0000-0000-00006E460000}"/>
    <cellStyle name="Normal 74 6 3" xfId="9283" xr:uid="{00000000-0005-0000-0000-00006F460000}"/>
    <cellStyle name="Normal 74 6 4" xfId="13306" xr:uid="{00000000-0005-0000-0000-000070460000}"/>
    <cellStyle name="Normal 74 6 5" xfId="15144" xr:uid="{00000000-0005-0000-0000-000071460000}"/>
    <cellStyle name="Normal 74 6 6" xfId="16899" xr:uid="{00000000-0005-0000-0000-000072460000}"/>
    <cellStyle name="Normal 74 6 7" xfId="18803" xr:uid="{00000000-0005-0000-0000-000073460000}"/>
    <cellStyle name="Normal 74 6_5h_Finance" xfId="7898" xr:uid="{00000000-0005-0000-0000-000074460000}"/>
    <cellStyle name="Normal 74 7" xfId="1932" xr:uid="{00000000-0005-0000-0000-000075460000}"/>
    <cellStyle name="Normal 74 7 2" xfId="3836" xr:uid="{00000000-0005-0000-0000-000076460000}"/>
    <cellStyle name="Normal 74 7 2 2" xfId="12003" xr:uid="{00000000-0005-0000-0000-000077460000}"/>
    <cellStyle name="Normal 74 7 2_5h_Finance" xfId="7901" xr:uid="{00000000-0005-0000-0000-000078460000}"/>
    <cellStyle name="Normal 74 7 3" xfId="10099" xr:uid="{00000000-0005-0000-0000-000079460000}"/>
    <cellStyle name="Normal 74 7 4" xfId="14125" xr:uid="{00000000-0005-0000-0000-00007A460000}"/>
    <cellStyle name="Normal 74 7 5" xfId="15965" xr:uid="{00000000-0005-0000-0000-00007B460000}"/>
    <cellStyle name="Normal 74 7 6" xfId="17715" xr:uid="{00000000-0005-0000-0000-00007C460000}"/>
    <cellStyle name="Normal 74 7 7" xfId="19619" xr:uid="{00000000-0005-0000-0000-00007D460000}"/>
    <cellStyle name="Normal 74 7_5h_Finance" xfId="7900" xr:uid="{00000000-0005-0000-0000-00007E460000}"/>
    <cellStyle name="Normal 74 8" xfId="216" xr:uid="{00000000-0005-0000-0000-00007F460000}"/>
    <cellStyle name="Normal 74 8 2" xfId="8467" xr:uid="{00000000-0005-0000-0000-000080460000}"/>
    <cellStyle name="Normal 74 8_5h_Finance" xfId="7902" xr:uid="{00000000-0005-0000-0000-000081460000}"/>
    <cellStyle name="Normal 74 9" xfId="2204" xr:uid="{00000000-0005-0000-0000-000082460000}"/>
    <cellStyle name="Normal 74 9 2" xfId="10371" xr:uid="{00000000-0005-0000-0000-000083460000}"/>
    <cellStyle name="Normal 74 9_5h_Finance" xfId="7903" xr:uid="{00000000-0005-0000-0000-000084460000}"/>
    <cellStyle name="Normal 74_5h_Finance" xfId="7844" xr:uid="{00000000-0005-0000-0000-000085460000}"/>
    <cellStyle name="Normal 75" xfId="58" xr:uid="{00000000-0005-0000-0000-000086460000}"/>
    <cellStyle name="Normal 75 10" xfId="4089" xr:uid="{00000000-0005-0000-0000-000087460000}"/>
    <cellStyle name="Normal 75 10 2" xfId="12256" xr:uid="{00000000-0005-0000-0000-000088460000}"/>
    <cellStyle name="Normal 75 10_5h_Finance" xfId="7905" xr:uid="{00000000-0005-0000-0000-000089460000}"/>
    <cellStyle name="Normal 75 11" xfId="8312" xr:uid="{00000000-0005-0000-0000-00008A460000}"/>
    <cellStyle name="Normal 75 12" xfId="12404" xr:uid="{00000000-0005-0000-0000-00008B460000}"/>
    <cellStyle name="Normal 75 13" xfId="12678" xr:uid="{00000000-0005-0000-0000-00008C460000}"/>
    <cellStyle name="Normal 75 14" xfId="14361" xr:uid="{00000000-0005-0000-0000-00008D460000}"/>
    <cellStyle name="Normal 75 15" xfId="17968" xr:uid="{00000000-0005-0000-0000-00008E460000}"/>
    <cellStyle name="Normal 75 2" xfId="127" xr:uid="{00000000-0005-0000-0000-00008F460000}"/>
    <cellStyle name="Normal 75 2 10" xfId="8380" xr:uid="{00000000-0005-0000-0000-000090460000}"/>
    <cellStyle name="Normal 75 2 11" xfId="12472" xr:uid="{00000000-0005-0000-0000-000091460000}"/>
    <cellStyle name="Normal 75 2 12" xfId="18036" xr:uid="{00000000-0005-0000-0000-000092460000}"/>
    <cellStyle name="Normal 75 2 2" xfId="401" xr:uid="{00000000-0005-0000-0000-000093460000}"/>
    <cellStyle name="Normal 75 2 2 10" xfId="16268" xr:uid="{00000000-0005-0000-0000-000094460000}"/>
    <cellStyle name="Normal 75 2 2 11" xfId="18172" xr:uid="{00000000-0005-0000-0000-000095460000}"/>
    <cellStyle name="Normal 75 2 2 2" xfId="750" xr:uid="{00000000-0005-0000-0000-000096460000}"/>
    <cellStyle name="Normal 75 2 2 2 2" xfId="1572" xr:uid="{00000000-0005-0000-0000-000097460000}"/>
    <cellStyle name="Normal 75 2 2 2 2 2" xfId="3477" xr:uid="{00000000-0005-0000-0000-000098460000}"/>
    <cellStyle name="Normal 75 2 2 2 2 2 2" xfId="11644" xr:uid="{00000000-0005-0000-0000-000099460000}"/>
    <cellStyle name="Normal 75 2 2 2 2 2_5h_Finance" xfId="7910" xr:uid="{00000000-0005-0000-0000-00009A460000}"/>
    <cellStyle name="Normal 75 2 2 2 2 3" xfId="9740" xr:uid="{00000000-0005-0000-0000-00009B460000}"/>
    <cellStyle name="Normal 75 2 2 2 2 4" xfId="13766" xr:uid="{00000000-0005-0000-0000-00009C460000}"/>
    <cellStyle name="Normal 75 2 2 2 2 5" xfId="15605" xr:uid="{00000000-0005-0000-0000-00009D460000}"/>
    <cellStyle name="Normal 75 2 2 2 2 6" xfId="17356" xr:uid="{00000000-0005-0000-0000-00009E460000}"/>
    <cellStyle name="Normal 75 2 2 2 2 7" xfId="19260" xr:uid="{00000000-0005-0000-0000-00009F460000}"/>
    <cellStyle name="Normal 75 2 2 2 2_5h_Finance" xfId="7909" xr:uid="{00000000-0005-0000-0000-0000A0460000}"/>
    <cellStyle name="Normal 75 2 2 2 3" xfId="2661" xr:uid="{00000000-0005-0000-0000-0000A1460000}"/>
    <cellStyle name="Normal 75 2 2 2 3 2" xfId="10828" xr:uid="{00000000-0005-0000-0000-0000A2460000}"/>
    <cellStyle name="Normal 75 2 2 2 3_5h_Finance" xfId="7911" xr:uid="{00000000-0005-0000-0000-0000A3460000}"/>
    <cellStyle name="Normal 75 2 2 2 4" xfId="8924" xr:uid="{00000000-0005-0000-0000-0000A4460000}"/>
    <cellStyle name="Normal 75 2 2 2 5" xfId="12947" xr:uid="{00000000-0005-0000-0000-0000A5460000}"/>
    <cellStyle name="Normal 75 2 2 2 6" xfId="14785" xr:uid="{00000000-0005-0000-0000-0000A6460000}"/>
    <cellStyle name="Normal 75 2 2 2 7" xfId="16540" xr:uid="{00000000-0005-0000-0000-0000A7460000}"/>
    <cellStyle name="Normal 75 2 2 2 8" xfId="18444" xr:uid="{00000000-0005-0000-0000-0000A8460000}"/>
    <cellStyle name="Normal 75 2 2 2_5h_Finance" xfId="7908" xr:uid="{00000000-0005-0000-0000-0000A9460000}"/>
    <cellStyle name="Normal 75 2 2 3" xfId="1022" xr:uid="{00000000-0005-0000-0000-0000AA460000}"/>
    <cellStyle name="Normal 75 2 2 3 2" xfId="1844" xr:uid="{00000000-0005-0000-0000-0000AB460000}"/>
    <cellStyle name="Normal 75 2 2 3 2 2" xfId="3749" xr:uid="{00000000-0005-0000-0000-0000AC460000}"/>
    <cellStyle name="Normal 75 2 2 3 2 2 2" xfId="11916" xr:uid="{00000000-0005-0000-0000-0000AD460000}"/>
    <cellStyle name="Normal 75 2 2 3 2 2_5h_Finance" xfId="7914" xr:uid="{00000000-0005-0000-0000-0000AE460000}"/>
    <cellStyle name="Normal 75 2 2 3 2 3" xfId="10012" xr:uid="{00000000-0005-0000-0000-0000AF460000}"/>
    <cellStyle name="Normal 75 2 2 3 2 4" xfId="14038" xr:uid="{00000000-0005-0000-0000-0000B0460000}"/>
    <cellStyle name="Normal 75 2 2 3 2 5" xfId="15877" xr:uid="{00000000-0005-0000-0000-0000B1460000}"/>
    <cellStyle name="Normal 75 2 2 3 2 6" xfId="17628" xr:uid="{00000000-0005-0000-0000-0000B2460000}"/>
    <cellStyle name="Normal 75 2 2 3 2 7" xfId="19532" xr:uid="{00000000-0005-0000-0000-0000B3460000}"/>
    <cellStyle name="Normal 75 2 2 3 2_5h_Finance" xfId="7913" xr:uid="{00000000-0005-0000-0000-0000B4460000}"/>
    <cellStyle name="Normal 75 2 2 3 3" xfId="2933" xr:uid="{00000000-0005-0000-0000-0000B5460000}"/>
    <cellStyle name="Normal 75 2 2 3 3 2" xfId="11100" xr:uid="{00000000-0005-0000-0000-0000B6460000}"/>
    <cellStyle name="Normal 75 2 2 3 3_5h_Finance" xfId="7915" xr:uid="{00000000-0005-0000-0000-0000B7460000}"/>
    <cellStyle name="Normal 75 2 2 3 4" xfId="9196" xr:uid="{00000000-0005-0000-0000-0000B8460000}"/>
    <cellStyle name="Normal 75 2 2 3 5" xfId="13219" xr:uid="{00000000-0005-0000-0000-0000B9460000}"/>
    <cellStyle name="Normal 75 2 2 3 6" xfId="15057" xr:uid="{00000000-0005-0000-0000-0000BA460000}"/>
    <cellStyle name="Normal 75 2 2 3 7" xfId="16812" xr:uid="{00000000-0005-0000-0000-0000BB460000}"/>
    <cellStyle name="Normal 75 2 2 3 8" xfId="18716" xr:uid="{00000000-0005-0000-0000-0000BC460000}"/>
    <cellStyle name="Normal 75 2 2 3_5h_Finance" xfId="7912" xr:uid="{00000000-0005-0000-0000-0000BD460000}"/>
    <cellStyle name="Normal 75 2 2 4" xfId="1294" xr:uid="{00000000-0005-0000-0000-0000BE460000}"/>
    <cellStyle name="Normal 75 2 2 4 2" xfId="3205" xr:uid="{00000000-0005-0000-0000-0000BF460000}"/>
    <cellStyle name="Normal 75 2 2 4 2 2" xfId="11372" xr:uid="{00000000-0005-0000-0000-0000C0460000}"/>
    <cellStyle name="Normal 75 2 2 4 2_5h_Finance" xfId="7917" xr:uid="{00000000-0005-0000-0000-0000C1460000}"/>
    <cellStyle name="Normal 75 2 2 4 3" xfId="9468" xr:uid="{00000000-0005-0000-0000-0000C2460000}"/>
    <cellStyle name="Normal 75 2 2 4 4" xfId="13491" xr:uid="{00000000-0005-0000-0000-0000C3460000}"/>
    <cellStyle name="Normal 75 2 2 4 5" xfId="15329" xr:uid="{00000000-0005-0000-0000-0000C4460000}"/>
    <cellStyle name="Normal 75 2 2 4 6" xfId="17084" xr:uid="{00000000-0005-0000-0000-0000C5460000}"/>
    <cellStyle name="Normal 75 2 2 4 7" xfId="18988" xr:uid="{00000000-0005-0000-0000-0000C6460000}"/>
    <cellStyle name="Normal 75 2 2 4_5h_Finance" xfId="7916" xr:uid="{00000000-0005-0000-0000-0000C7460000}"/>
    <cellStyle name="Normal 75 2 2 5" xfId="2117" xr:uid="{00000000-0005-0000-0000-0000C8460000}"/>
    <cellStyle name="Normal 75 2 2 5 2" xfId="4021" xr:uid="{00000000-0005-0000-0000-0000C9460000}"/>
    <cellStyle name="Normal 75 2 2 5 2 2" xfId="12188" xr:uid="{00000000-0005-0000-0000-0000CA460000}"/>
    <cellStyle name="Normal 75 2 2 5 2_5h_Finance" xfId="7919" xr:uid="{00000000-0005-0000-0000-0000CB460000}"/>
    <cellStyle name="Normal 75 2 2 5 3" xfId="10284" xr:uid="{00000000-0005-0000-0000-0000CC460000}"/>
    <cellStyle name="Normal 75 2 2 5 4" xfId="14310" xr:uid="{00000000-0005-0000-0000-0000CD460000}"/>
    <cellStyle name="Normal 75 2 2 5 5" xfId="16150" xr:uid="{00000000-0005-0000-0000-0000CE460000}"/>
    <cellStyle name="Normal 75 2 2 5 6" xfId="17900" xr:uid="{00000000-0005-0000-0000-0000CF460000}"/>
    <cellStyle name="Normal 75 2 2 5 7" xfId="19804" xr:uid="{00000000-0005-0000-0000-0000D0460000}"/>
    <cellStyle name="Normal 75 2 2 5_5h_Finance" xfId="7918" xr:uid="{00000000-0005-0000-0000-0000D1460000}"/>
    <cellStyle name="Normal 75 2 2 6" xfId="2389" xr:uid="{00000000-0005-0000-0000-0000D2460000}"/>
    <cellStyle name="Normal 75 2 2 6 2" xfId="10556" xr:uid="{00000000-0005-0000-0000-0000D3460000}"/>
    <cellStyle name="Normal 75 2 2 6_5h_Finance" xfId="7920" xr:uid="{00000000-0005-0000-0000-0000D4460000}"/>
    <cellStyle name="Normal 75 2 2 7" xfId="8652" xr:uid="{00000000-0005-0000-0000-0000D5460000}"/>
    <cellStyle name="Normal 75 2 2 8" xfId="12609" xr:uid="{00000000-0005-0000-0000-0000D6460000}"/>
    <cellStyle name="Normal 75 2 2 9" xfId="14495" xr:uid="{00000000-0005-0000-0000-0000D7460000}"/>
    <cellStyle name="Normal 75 2 2_5h_Finance" xfId="7907" xr:uid="{00000000-0005-0000-0000-0000D8460000}"/>
    <cellStyle name="Normal 75 2 3" xfId="614" xr:uid="{00000000-0005-0000-0000-0000D9460000}"/>
    <cellStyle name="Normal 75 2 3 2" xfId="1436" xr:uid="{00000000-0005-0000-0000-0000DA460000}"/>
    <cellStyle name="Normal 75 2 3 2 2" xfId="3341" xr:uid="{00000000-0005-0000-0000-0000DB460000}"/>
    <cellStyle name="Normal 75 2 3 2 2 2" xfId="11508" xr:uid="{00000000-0005-0000-0000-0000DC460000}"/>
    <cellStyle name="Normal 75 2 3 2 2_5h_Finance" xfId="7923" xr:uid="{00000000-0005-0000-0000-0000DD460000}"/>
    <cellStyle name="Normal 75 2 3 2 3" xfId="9604" xr:uid="{00000000-0005-0000-0000-0000DE460000}"/>
    <cellStyle name="Normal 75 2 3 2 4" xfId="13630" xr:uid="{00000000-0005-0000-0000-0000DF460000}"/>
    <cellStyle name="Normal 75 2 3 2 5" xfId="15469" xr:uid="{00000000-0005-0000-0000-0000E0460000}"/>
    <cellStyle name="Normal 75 2 3 2 6" xfId="17220" xr:uid="{00000000-0005-0000-0000-0000E1460000}"/>
    <cellStyle name="Normal 75 2 3 2 7" xfId="19124" xr:uid="{00000000-0005-0000-0000-0000E2460000}"/>
    <cellStyle name="Normal 75 2 3 2_5h_Finance" xfId="7922" xr:uid="{00000000-0005-0000-0000-0000E3460000}"/>
    <cellStyle name="Normal 75 2 3 3" xfId="2525" xr:uid="{00000000-0005-0000-0000-0000E4460000}"/>
    <cellStyle name="Normal 75 2 3 3 2" xfId="10692" xr:uid="{00000000-0005-0000-0000-0000E5460000}"/>
    <cellStyle name="Normal 75 2 3 3_5h_Finance" xfId="7924" xr:uid="{00000000-0005-0000-0000-0000E6460000}"/>
    <cellStyle name="Normal 75 2 3 4" xfId="8788" xr:uid="{00000000-0005-0000-0000-0000E7460000}"/>
    <cellStyle name="Normal 75 2 3 5" xfId="12811" xr:uid="{00000000-0005-0000-0000-0000E8460000}"/>
    <cellStyle name="Normal 75 2 3 6" xfId="14649" xr:uid="{00000000-0005-0000-0000-0000E9460000}"/>
    <cellStyle name="Normal 75 2 3 7" xfId="16404" xr:uid="{00000000-0005-0000-0000-0000EA460000}"/>
    <cellStyle name="Normal 75 2 3 8" xfId="18308" xr:uid="{00000000-0005-0000-0000-0000EB460000}"/>
    <cellStyle name="Normal 75 2 3_5h_Finance" xfId="7921" xr:uid="{00000000-0005-0000-0000-0000EC460000}"/>
    <cellStyle name="Normal 75 2 4" xfId="886" xr:uid="{00000000-0005-0000-0000-0000ED460000}"/>
    <cellStyle name="Normal 75 2 4 2" xfId="1708" xr:uid="{00000000-0005-0000-0000-0000EE460000}"/>
    <cellStyle name="Normal 75 2 4 2 2" xfId="3613" xr:uid="{00000000-0005-0000-0000-0000EF460000}"/>
    <cellStyle name="Normal 75 2 4 2 2 2" xfId="11780" xr:uid="{00000000-0005-0000-0000-0000F0460000}"/>
    <cellStyle name="Normal 75 2 4 2 2_5h_Finance" xfId="7927" xr:uid="{00000000-0005-0000-0000-0000F1460000}"/>
    <cellStyle name="Normal 75 2 4 2 3" xfId="9876" xr:uid="{00000000-0005-0000-0000-0000F2460000}"/>
    <cellStyle name="Normal 75 2 4 2 4" xfId="13902" xr:uid="{00000000-0005-0000-0000-0000F3460000}"/>
    <cellStyle name="Normal 75 2 4 2 5" xfId="15741" xr:uid="{00000000-0005-0000-0000-0000F4460000}"/>
    <cellStyle name="Normal 75 2 4 2 6" xfId="17492" xr:uid="{00000000-0005-0000-0000-0000F5460000}"/>
    <cellStyle name="Normal 75 2 4 2 7" xfId="19396" xr:uid="{00000000-0005-0000-0000-0000F6460000}"/>
    <cellStyle name="Normal 75 2 4 2_5h_Finance" xfId="7926" xr:uid="{00000000-0005-0000-0000-0000F7460000}"/>
    <cellStyle name="Normal 75 2 4 3" xfId="2797" xr:uid="{00000000-0005-0000-0000-0000F8460000}"/>
    <cellStyle name="Normal 75 2 4 3 2" xfId="10964" xr:uid="{00000000-0005-0000-0000-0000F9460000}"/>
    <cellStyle name="Normal 75 2 4 3_5h_Finance" xfId="7928" xr:uid="{00000000-0005-0000-0000-0000FA460000}"/>
    <cellStyle name="Normal 75 2 4 4" xfId="9060" xr:uid="{00000000-0005-0000-0000-0000FB460000}"/>
    <cellStyle name="Normal 75 2 4 5" xfId="13083" xr:uid="{00000000-0005-0000-0000-0000FC460000}"/>
    <cellStyle name="Normal 75 2 4 6" xfId="14921" xr:uid="{00000000-0005-0000-0000-0000FD460000}"/>
    <cellStyle name="Normal 75 2 4 7" xfId="16676" xr:uid="{00000000-0005-0000-0000-0000FE460000}"/>
    <cellStyle name="Normal 75 2 4 8" xfId="18580" xr:uid="{00000000-0005-0000-0000-0000FF460000}"/>
    <cellStyle name="Normal 75 2 4_5h_Finance" xfId="7925" xr:uid="{00000000-0005-0000-0000-000000470000}"/>
    <cellStyle name="Normal 75 2 5" xfId="1158" xr:uid="{00000000-0005-0000-0000-000001470000}"/>
    <cellStyle name="Normal 75 2 5 2" xfId="3069" xr:uid="{00000000-0005-0000-0000-000002470000}"/>
    <cellStyle name="Normal 75 2 5 2 2" xfId="11236" xr:uid="{00000000-0005-0000-0000-000003470000}"/>
    <cellStyle name="Normal 75 2 5 2_5h_Finance" xfId="7930" xr:uid="{00000000-0005-0000-0000-000004470000}"/>
    <cellStyle name="Normal 75 2 5 3" xfId="9332" xr:uid="{00000000-0005-0000-0000-000005470000}"/>
    <cellStyle name="Normal 75 2 5 4" xfId="13355" xr:uid="{00000000-0005-0000-0000-000006470000}"/>
    <cellStyle name="Normal 75 2 5 5" xfId="15193" xr:uid="{00000000-0005-0000-0000-000007470000}"/>
    <cellStyle name="Normal 75 2 5 6" xfId="16948" xr:uid="{00000000-0005-0000-0000-000008470000}"/>
    <cellStyle name="Normal 75 2 5 7" xfId="18852" xr:uid="{00000000-0005-0000-0000-000009470000}"/>
    <cellStyle name="Normal 75 2 5_5h_Finance" xfId="7929" xr:uid="{00000000-0005-0000-0000-00000A470000}"/>
    <cellStyle name="Normal 75 2 6" xfId="1981" xr:uid="{00000000-0005-0000-0000-00000B470000}"/>
    <cellStyle name="Normal 75 2 6 2" xfId="3885" xr:uid="{00000000-0005-0000-0000-00000C470000}"/>
    <cellStyle name="Normal 75 2 6 2 2" xfId="12052" xr:uid="{00000000-0005-0000-0000-00000D470000}"/>
    <cellStyle name="Normal 75 2 6 2_5h_Finance" xfId="7932" xr:uid="{00000000-0005-0000-0000-00000E470000}"/>
    <cellStyle name="Normal 75 2 6 3" xfId="10148" xr:uid="{00000000-0005-0000-0000-00000F470000}"/>
    <cellStyle name="Normal 75 2 6 4" xfId="14174" xr:uid="{00000000-0005-0000-0000-000010470000}"/>
    <cellStyle name="Normal 75 2 6 5" xfId="16014" xr:uid="{00000000-0005-0000-0000-000011470000}"/>
    <cellStyle name="Normal 75 2 6 6" xfId="17764" xr:uid="{00000000-0005-0000-0000-000012470000}"/>
    <cellStyle name="Normal 75 2 6 7" xfId="19668" xr:uid="{00000000-0005-0000-0000-000013470000}"/>
    <cellStyle name="Normal 75 2 6_5h_Finance" xfId="7931" xr:uid="{00000000-0005-0000-0000-000014470000}"/>
    <cellStyle name="Normal 75 2 7" xfId="265" xr:uid="{00000000-0005-0000-0000-000015470000}"/>
    <cellStyle name="Normal 75 2 7 2" xfId="8516" xr:uid="{00000000-0005-0000-0000-000016470000}"/>
    <cellStyle name="Normal 75 2 7_5h_Finance" xfId="7933" xr:uid="{00000000-0005-0000-0000-000017470000}"/>
    <cellStyle name="Normal 75 2 8" xfId="2253" xr:uid="{00000000-0005-0000-0000-000018470000}"/>
    <cellStyle name="Normal 75 2 8 2" xfId="10420" xr:uid="{00000000-0005-0000-0000-000019470000}"/>
    <cellStyle name="Normal 75 2 8_5h_Finance" xfId="7934" xr:uid="{00000000-0005-0000-0000-00001A470000}"/>
    <cellStyle name="Normal 75 2 9" xfId="4157" xr:uid="{00000000-0005-0000-0000-00001B470000}"/>
    <cellStyle name="Normal 75 2 9 2" xfId="12324" xr:uid="{00000000-0005-0000-0000-00001C470000}"/>
    <cellStyle name="Normal 75 2 9_5h_Finance" xfId="7935" xr:uid="{00000000-0005-0000-0000-00001D470000}"/>
    <cellStyle name="Normal 75 2_5h_Finance" xfId="7906" xr:uid="{00000000-0005-0000-0000-00001E470000}"/>
    <cellStyle name="Normal 75 3" xfId="333" xr:uid="{00000000-0005-0000-0000-00001F470000}"/>
    <cellStyle name="Normal 75 3 10" xfId="16200" xr:uid="{00000000-0005-0000-0000-000020470000}"/>
    <cellStyle name="Normal 75 3 11" xfId="18104" xr:uid="{00000000-0005-0000-0000-000021470000}"/>
    <cellStyle name="Normal 75 3 2" xfId="682" xr:uid="{00000000-0005-0000-0000-000022470000}"/>
    <cellStyle name="Normal 75 3 2 2" xfId="1504" xr:uid="{00000000-0005-0000-0000-000023470000}"/>
    <cellStyle name="Normal 75 3 2 2 2" xfId="3409" xr:uid="{00000000-0005-0000-0000-000024470000}"/>
    <cellStyle name="Normal 75 3 2 2 2 2" xfId="11576" xr:uid="{00000000-0005-0000-0000-000025470000}"/>
    <cellStyle name="Normal 75 3 2 2 2_5h_Finance" xfId="7939" xr:uid="{00000000-0005-0000-0000-000026470000}"/>
    <cellStyle name="Normal 75 3 2 2 3" xfId="9672" xr:uid="{00000000-0005-0000-0000-000027470000}"/>
    <cellStyle name="Normal 75 3 2 2 4" xfId="13698" xr:uid="{00000000-0005-0000-0000-000028470000}"/>
    <cellStyle name="Normal 75 3 2 2 5" xfId="15537" xr:uid="{00000000-0005-0000-0000-000029470000}"/>
    <cellStyle name="Normal 75 3 2 2 6" xfId="17288" xr:uid="{00000000-0005-0000-0000-00002A470000}"/>
    <cellStyle name="Normal 75 3 2 2 7" xfId="19192" xr:uid="{00000000-0005-0000-0000-00002B470000}"/>
    <cellStyle name="Normal 75 3 2 2_5h_Finance" xfId="7938" xr:uid="{00000000-0005-0000-0000-00002C470000}"/>
    <cellStyle name="Normal 75 3 2 3" xfId="2593" xr:uid="{00000000-0005-0000-0000-00002D470000}"/>
    <cellStyle name="Normal 75 3 2 3 2" xfId="10760" xr:uid="{00000000-0005-0000-0000-00002E470000}"/>
    <cellStyle name="Normal 75 3 2 3_5h_Finance" xfId="7940" xr:uid="{00000000-0005-0000-0000-00002F470000}"/>
    <cellStyle name="Normal 75 3 2 4" xfId="8856" xr:uid="{00000000-0005-0000-0000-000030470000}"/>
    <cellStyle name="Normal 75 3 2 5" xfId="12879" xr:uid="{00000000-0005-0000-0000-000031470000}"/>
    <cellStyle name="Normal 75 3 2 6" xfId="14717" xr:uid="{00000000-0005-0000-0000-000032470000}"/>
    <cellStyle name="Normal 75 3 2 7" xfId="16472" xr:uid="{00000000-0005-0000-0000-000033470000}"/>
    <cellStyle name="Normal 75 3 2 8" xfId="18376" xr:uid="{00000000-0005-0000-0000-000034470000}"/>
    <cellStyle name="Normal 75 3 2_5h_Finance" xfId="7937" xr:uid="{00000000-0005-0000-0000-000035470000}"/>
    <cellStyle name="Normal 75 3 3" xfId="954" xr:uid="{00000000-0005-0000-0000-000036470000}"/>
    <cellStyle name="Normal 75 3 3 2" xfId="1776" xr:uid="{00000000-0005-0000-0000-000037470000}"/>
    <cellStyle name="Normal 75 3 3 2 2" xfId="3681" xr:uid="{00000000-0005-0000-0000-000038470000}"/>
    <cellStyle name="Normal 75 3 3 2 2 2" xfId="11848" xr:uid="{00000000-0005-0000-0000-000039470000}"/>
    <cellStyle name="Normal 75 3 3 2 2_5h_Finance" xfId="7943" xr:uid="{00000000-0005-0000-0000-00003A470000}"/>
    <cellStyle name="Normal 75 3 3 2 3" xfId="9944" xr:uid="{00000000-0005-0000-0000-00003B470000}"/>
    <cellStyle name="Normal 75 3 3 2 4" xfId="13970" xr:uid="{00000000-0005-0000-0000-00003C470000}"/>
    <cellStyle name="Normal 75 3 3 2 5" xfId="15809" xr:uid="{00000000-0005-0000-0000-00003D470000}"/>
    <cellStyle name="Normal 75 3 3 2 6" xfId="17560" xr:uid="{00000000-0005-0000-0000-00003E470000}"/>
    <cellStyle name="Normal 75 3 3 2 7" xfId="19464" xr:uid="{00000000-0005-0000-0000-00003F470000}"/>
    <cellStyle name="Normal 75 3 3 2_5h_Finance" xfId="7942" xr:uid="{00000000-0005-0000-0000-000040470000}"/>
    <cellStyle name="Normal 75 3 3 3" xfId="2865" xr:uid="{00000000-0005-0000-0000-000041470000}"/>
    <cellStyle name="Normal 75 3 3 3 2" xfId="11032" xr:uid="{00000000-0005-0000-0000-000042470000}"/>
    <cellStyle name="Normal 75 3 3 3_5h_Finance" xfId="7944" xr:uid="{00000000-0005-0000-0000-000043470000}"/>
    <cellStyle name="Normal 75 3 3 4" xfId="9128" xr:uid="{00000000-0005-0000-0000-000044470000}"/>
    <cellStyle name="Normal 75 3 3 5" xfId="13151" xr:uid="{00000000-0005-0000-0000-000045470000}"/>
    <cellStyle name="Normal 75 3 3 6" xfId="14989" xr:uid="{00000000-0005-0000-0000-000046470000}"/>
    <cellStyle name="Normal 75 3 3 7" xfId="16744" xr:uid="{00000000-0005-0000-0000-000047470000}"/>
    <cellStyle name="Normal 75 3 3 8" xfId="18648" xr:uid="{00000000-0005-0000-0000-000048470000}"/>
    <cellStyle name="Normal 75 3 3_5h_Finance" xfId="7941" xr:uid="{00000000-0005-0000-0000-000049470000}"/>
    <cellStyle name="Normal 75 3 4" xfId="1226" xr:uid="{00000000-0005-0000-0000-00004A470000}"/>
    <cellStyle name="Normal 75 3 4 2" xfId="3137" xr:uid="{00000000-0005-0000-0000-00004B470000}"/>
    <cellStyle name="Normal 75 3 4 2 2" xfId="11304" xr:uid="{00000000-0005-0000-0000-00004C470000}"/>
    <cellStyle name="Normal 75 3 4 2_5h_Finance" xfId="7946" xr:uid="{00000000-0005-0000-0000-00004D470000}"/>
    <cellStyle name="Normal 75 3 4 3" xfId="9400" xr:uid="{00000000-0005-0000-0000-00004E470000}"/>
    <cellStyle name="Normal 75 3 4 4" xfId="13423" xr:uid="{00000000-0005-0000-0000-00004F470000}"/>
    <cellStyle name="Normal 75 3 4 5" xfId="15261" xr:uid="{00000000-0005-0000-0000-000050470000}"/>
    <cellStyle name="Normal 75 3 4 6" xfId="17016" xr:uid="{00000000-0005-0000-0000-000051470000}"/>
    <cellStyle name="Normal 75 3 4 7" xfId="18920" xr:uid="{00000000-0005-0000-0000-000052470000}"/>
    <cellStyle name="Normal 75 3 4_5h_Finance" xfId="7945" xr:uid="{00000000-0005-0000-0000-000053470000}"/>
    <cellStyle name="Normal 75 3 5" xfId="2049" xr:uid="{00000000-0005-0000-0000-000054470000}"/>
    <cellStyle name="Normal 75 3 5 2" xfId="3953" xr:uid="{00000000-0005-0000-0000-000055470000}"/>
    <cellStyle name="Normal 75 3 5 2 2" xfId="12120" xr:uid="{00000000-0005-0000-0000-000056470000}"/>
    <cellStyle name="Normal 75 3 5 2_5h_Finance" xfId="7948" xr:uid="{00000000-0005-0000-0000-000057470000}"/>
    <cellStyle name="Normal 75 3 5 3" xfId="10216" xr:uid="{00000000-0005-0000-0000-000058470000}"/>
    <cellStyle name="Normal 75 3 5 4" xfId="14242" xr:uid="{00000000-0005-0000-0000-000059470000}"/>
    <cellStyle name="Normal 75 3 5 5" xfId="16082" xr:uid="{00000000-0005-0000-0000-00005A470000}"/>
    <cellStyle name="Normal 75 3 5 6" xfId="17832" xr:uid="{00000000-0005-0000-0000-00005B470000}"/>
    <cellStyle name="Normal 75 3 5 7" xfId="19736" xr:uid="{00000000-0005-0000-0000-00005C470000}"/>
    <cellStyle name="Normal 75 3 5_5h_Finance" xfId="7947" xr:uid="{00000000-0005-0000-0000-00005D470000}"/>
    <cellStyle name="Normal 75 3 6" xfId="2321" xr:uid="{00000000-0005-0000-0000-00005E470000}"/>
    <cellStyle name="Normal 75 3 6 2" xfId="10488" xr:uid="{00000000-0005-0000-0000-00005F470000}"/>
    <cellStyle name="Normal 75 3 6_5h_Finance" xfId="7949" xr:uid="{00000000-0005-0000-0000-000060470000}"/>
    <cellStyle name="Normal 75 3 7" xfId="8584" xr:uid="{00000000-0005-0000-0000-000061470000}"/>
    <cellStyle name="Normal 75 3 8" xfId="12541" xr:uid="{00000000-0005-0000-0000-000062470000}"/>
    <cellStyle name="Normal 75 3 9" xfId="14427" xr:uid="{00000000-0005-0000-0000-000063470000}"/>
    <cellStyle name="Normal 75 3_5h_Finance" xfId="7936" xr:uid="{00000000-0005-0000-0000-000064470000}"/>
    <cellStyle name="Normal 75 4" xfId="546" xr:uid="{00000000-0005-0000-0000-000065470000}"/>
    <cellStyle name="Normal 75 4 2" xfId="1368" xr:uid="{00000000-0005-0000-0000-000066470000}"/>
    <cellStyle name="Normal 75 4 2 2" xfId="3273" xr:uid="{00000000-0005-0000-0000-000067470000}"/>
    <cellStyle name="Normal 75 4 2 2 2" xfId="11440" xr:uid="{00000000-0005-0000-0000-000068470000}"/>
    <cellStyle name="Normal 75 4 2 2_5h_Finance" xfId="7952" xr:uid="{00000000-0005-0000-0000-000069470000}"/>
    <cellStyle name="Normal 75 4 2 3" xfId="9536" xr:uid="{00000000-0005-0000-0000-00006A470000}"/>
    <cellStyle name="Normal 75 4 2 4" xfId="13562" xr:uid="{00000000-0005-0000-0000-00006B470000}"/>
    <cellStyle name="Normal 75 4 2 5" xfId="15401" xr:uid="{00000000-0005-0000-0000-00006C470000}"/>
    <cellStyle name="Normal 75 4 2 6" xfId="17152" xr:uid="{00000000-0005-0000-0000-00006D470000}"/>
    <cellStyle name="Normal 75 4 2 7" xfId="19056" xr:uid="{00000000-0005-0000-0000-00006E470000}"/>
    <cellStyle name="Normal 75 4 2_5h_Finance" xfId="7951" xr:uid="{00000000-0005-0000-0000-00006F470000}"/>
    <cellStyle name="Normal 75 4 3" xfId="2457" xr:uid="{00000000-0005-0000-0000-000070470000}"/>
    <cellStyle name="Normal 75 4 3 2" xfId="10624" xr:uid="{00000000-0005-0000-0000-000071470000}"/>
    <cellStyle name="Normal 75 4 3_5h_Finance" xfId="7953" xr:uid="{00000000-0005-0000-0000-000072470000}"/>
    <cellStyle name="Normal 75 4 4" xfId="8720" xr:uid="{00000000-0005-0000-0000-000073470000}"/>
    <cellStyle name="Normal 75 4 5" xfId="12743" xr:uid="{00000000-0005-0000-0000-000074470000}"/>
    <cellStyle name="Normal 75 4 6" xfId="14581" xr:uid="{00000000-0005-0000-0000-000075470000}"/>
    <cellStyle name="Normal 75 4 7" xfId="16336" xr:uid="{00000000-0005-0000-0000-000076470000}"/>
    <cellStyle name="Normal 75 4 8" xfId="18240" xr:uid="{00000000-0005-0000-0000-000077470000}"/>
    <cellStyle name="Normal 75 4_5h_Finance" xfId="7950" xr:uid="{00000000-0005-0000-0000-000078470000}"/>
    <cellStyle name="Normal 75 5" xfId="818" xr:uid="{00000000-0005-0000-0000-000079470000}"/>
    <cellStyle name="Normal 75 5 2" xfId="1640" xr:uid="{00000000-0005-0000-0000-00007A470000}"/>
    <cellStyle name="Normal 75 5 2 2" xfId="3545" xr:uid="{00000000-0005-0000-0000-00007B470000}"/>
    <cellStyle name="Normal 75 5 2 2 2" xfId="11712" xr:uid="{00000000-0005-0000-0000-00007C470000}"/>
    <cellStyle name="Normal 75 5 2 2_5h_Finance" xfId="7956" xr:uid="{00000000-0005-0000-0000-00007D470000}"/>
    <cellStyle name="Normal 75 5 2 3" xfId="9808" xr:uid="{00000000-0005-0000-0000-00007E470000}"/>
    <cellStyle name="Normal 75 5 2 4" xfId="13834" xr:uid="{00000000-0005-0000-0000-00007F470000}"/>
    <cellStyle name="Normal 75 5 2 5" xfId="15673" xr:uid="{00000000-0005-0000-0000-000080470000}"/>
    <cellStyle name="Normal 75 5 2 6" xfId="17424" xr:uid="{00000000-0005-0000-0000-000081470000}"/>
    <cellStyle name="Normal 75 5 2 7" xfId="19328" xr:uid="{00000000-0005-0000-0000-000082470000}"/>
    <cellStyle name="Normal 75 5 2_5h_Finance" xfId="7955" xr:uid="{00000000-0005-0000-0000-000083470000}"/>
    <cellStyle name="Normal 75 5 3" xfId="2729" xr:uid="{00000000-0005-0000-0000-000084470000}"/>
    <cellStyle name="Normal 75 5 3 2" xfId="10896" xr:uid="{00000000-0005-0000-0000-000085470000}"/>
    <cellStyle name="Normal 75 5 3_5h_Finance" xfId="7957" xr:uid="{00000000-0005-0000-0000-000086470000}"/>
    <cellStyle name="Normal 75 5 4" xfId="8992" xr:uid="{00000000-0005-0000-0000-000087470000}"/>
    <cellStyle name="Normal 75 5 5" xfId="13015" xr:uid="{00000000-0005-0000-0000-000088470000}"/>
    <cellStyle name="Normal 75 5 6" xfId="14853" xr:uid="{00000000-0005-0000-0000-000089470000}"/>
    <cellStyle name="Normal 75 5 7" xfId="16608" xr:uid="{00000000-0005-0000-0000-00008A470000}"/>
    <cellStyle name="Normal 75 5 8" xfId="18512" xr:uid="{00000000-0005-0000-0000-00008B470000}"/>
    <cellStyle name="Normal 75 5_5h_Finance" xfId="7954" xr:uid="{00000000-0005-0000-0000-00008C470000}"/>
    <cellStyle name="Normal 75 6" xfId="1090" xr:uid="{00000000-0005-0000-0000-00008D470000}"/>
    <cellStyle name="Normal 75 6 2" xfId="3001" xr:uid="{00000000-0005-0000-0000-00008E470000}"/>
    <cellStyle name="Normal 75 6 2 2" xfId="11168" xr:uid="{00000000-0005-0000-0000-00008F470000}"/>
    <cellStyle name="Normal 75 6 2_5h_Finance" xfId="7959" xr:uid="{00000000-0005-0000-0000-000090470000}"/>
    <cellStyle name="Normal 75 6 3" xfId="9264" xr:uid="{00000000-0005-0000-0000-000091470000}"/>
    <cellStyle name="Normal 75 6 4" xfId="13287" xr:uid="{00000000-0005-0000-0000-000092470000}"/>
    <cellStyle name="Normal 75 6 5" xfId="15125" xr:uid="{00000000-0005-0000-0000-000093470000}"/>
    <cellStyle name="Normal 75 6 6" xfId="16880" xr:uid="{00000000-0005-0000-0000-000094470000}"/>
    <cellStyle name="Normal 75 6 7" xfId="18784" xr:uid="{00000000-0005-0000-0000-000095470000}"/>
    <cellStyle name="Normal 75 6_5h_Finance" xfId="7958" xr:uid="{00000000-0005-0000-0000-000096470000}"/>
    <cellStyle name="Normal 75 7" xfId="1913" xr:uid="{00000000-0005-0000-0000-000097470000}"/>
    <cellStyle name="Normal 75 7 2" xfId="3817" xr:uid="{00000000-0005-0000-0000-000098470000}"/>
    <cellStyle name="Normal 75 7 2 2" xfId="11984" xr:uid="{00000000-0005-0000-0000-000099470000}"/>
    <cellStyle name="Normal 75 7 2_5h_Finance" xfId="7961" xr:uid="{00000000-0005-0000-0000-00009A470000}"/>
    <cellStyle name="Normal 75 7 3" xfId="10080" xr:uid="{00000000-0005-0000-0000-00009B470000}"/>
    <cellStyle name="Normal 75 7 4" xfId="14106" xr:uid="{00000000-0005-0000-0000-00009C470000}"/>
    <cellStyle name="Normal 75 7 5" xfId="15946" xr:uid="{00000000-0005-0000-0000-00009D470000}"/>
    <cellStyle name="Normal 75 7 6" xfId="17696" xr:uid="{00000000-0005-0000-0000-00009E470000}"/>
    <cellStyle name="Normal 75 7 7" xfId="19600" xr:uid="{00000000-0005-0000-0000-00009F470000}"/>
    <cellStyle name="Normal 75 7_5h_Finance" xfId="7960" xr:uid="{00000000-0005-0000-0000-0000A0470000}"/>
    <cellStyle name="Normal 75 8" xfId="197" xr:uid="{00000000-0005-0000-0000-0000A1470000}"/>
    <cellStyle name="Normal 75 8 2" xfId="8448" xr:uid="{00000000-0005-0000-0000-0000A2470000}"/>
    <cellStyle name="Normal 75 8_5h_Finance" xfId="7962" xr:uid="{00000000-0005-0000-0000-0000A3470000}"/>
    <cellStyle name="Normal 75 9" xfId="2185" xr:uid="{00000000-0005-0000-0000-0000A4470000}"/>
    <cellStyle name="Normal 75 9 2" xfId="10352" xr:uid="{00000000-0005-0000-0000-0000A5470000}"/>
    <cellStyle name="Normal 75 9_5h_Finance" xfId="7963" xr:uid="{00000000-0005-0000-0000-0000A6470000}"/>
    <cellStyle name="Normal 75_5h_Finance" xfId="7904" xr:uid="{00000000-0005-0000-0000-0000A7470000}"/>
    <cellStyle name="Normal 76" xfId="80" xr:uid="{00000000-0005-0000-0000-0000A8470000}"/>
    <cellStyle name="Normal 76 10" xfId="4111" xr:uid="{00000000-0005-0000-0000-0000A9470000}"/>
    <cellStyle name="Normal 76 10 2" xfId="12278" xr:uid="{00000000-0005-0000-0000-0000AA470000}"/>
    <cellStyle name="Normal 76 10_5h_Finance" xfId="7965" xr:uid="{00000000-0005-0000-0000-0000AB470000}"/>
    <cellStyle name="Normal 76 11" xfId="8334" xr:uid="{00000000-0005-0000-0000-0000AC470000}"/>
    <cellStyle name="Normal 76 12" xfId="12426" xr:uid="{00000000-0005-0000-0000-0000AD470000}"/>
    <cellStyle name="Normal 76 13" xfId="12657" xr:uid="{00000000-0005-0000-0000-0000AE470000}"/>
    <cellStyle name="Normal 76 14" xfId="14345" xr:uid="{00000000-0005-0000-0000-0000AF470000}"/>
    <cellStyle name="Normal 76 15" xfId="17990" xr:uid="{00000000-0005-0000-0000-0000B0470000}"/>
    <cellStyle name="Normal 76 2" xfId="149" xr:uid="{00000000-0005-0000-0000-0000B1470000}"/>
    <cellStyle name="Normal 76 2 10" xfId="8402" xr:uid="{00000000-0005-0000-0000-0000B2470000}"/>
    <cellStyle name="Normal 76 2 11" xfId="12494" xr:uid="{00000000-0005-0000-0000-0000B3470000}"/>
    <cellStyle name="Normal 76 2 12" xfId="18058" xr:uid="{00000000-0005-0000-0000-0000B4470000}"/>
    <cellStyle name="Normal 76 2 2" xfId="423" xr:uid="{00000000-0005-0000-0000-0000B5470000}"/>
    <cellStyle name="Normal 76 2 2 10" xfId="16290" xr:uid="{00000000-0005-0000-0000-0000B6470000}"/>
    <cellStyle name="Normal 76 2 2 11" xfId="18194" xr:uid="{00000000-0005-0000-0000-0000B7470000}"/>
    <cellStyle name="Normal 76 2 2 2" xfId="772" xr:uid="{00000000-0005-0000-0000-0000B8470000}"/>
    <cellStyle name="Normal 76 2 2 2 2" xfId="1594" xr:uid="{00000000-0005-0000-0000-0000B9470000}"/>
    <cellStyle name="Normal 76 2 2 2 2 2" xfId="3499" xr:uid="{00000000-0005-0000-0000-0000BA470000}"/>
    <cellStyle name="Normal 76 2 2 2 2 2 2" xfId="11666" xr:uid="{00000000-0005-0000-0000-0000BB470000}"/>
    <cellStyle name="Normal 76 2 2 2 2 2_5h_Finance" xfId="7970" xr:uid="{00000000-0005-0000-0000-0000BC470000}"/>
    <cellStyle name="Normal 76 2 2 2 2 3" xfId="9762" xr:uid="{00000000-0005-0000-0000-0000BD470000}"/>
    <cellStyle name="Normal 76 2 2 2 2 4" xfId="13788" xr:uid="{00000000-0005-0000-0000-0000BE470000}"/>
    <cellStyle name="Normal 76 2 2 2 2 5" xfId="15627" xr:uid="{00000000-0005-0000-0000-0000BF470000}"/>
    <cellStyle name="Normal 76 2 2 2 2 6" xfId="17378" xr:uid="{00000000-0005-0000-0000-0000C0470000}"/>
    <cellStyle name="Normal 76 2 2 2 2 7" xfId="19282" xr:uid="{00000000-0005-0000-0000-0000C1470000}"/>
    <cellStyle name="Normal 76 2 2 2 2_5h_Finance" xfId="7969" xr:uid="{00000000-0005-0000-0000-0000C2470000}"/>
    <cellStyle name="Normal 76 2 2 2 3" xfId="2683" xr:uid="{00000000-0005-0000-0000-0000C3470000}"/>
    <cellStyle name="Normal 76 2 2 2 3 2" xfId="10850" xr:uid="{00000000-0005-0000-0000-0000C4470000}"/>
    <cellStyle name="Normal 76 2 2 2 3_5h_Finance" xfId="7971" xr:uid="{00000000-0005-0000-0000-0000C5470000}"/>
    <cellStyle name="Normal 76 2 2 2 4" xfId="8946" xr:uid="{00000000-0005-0000-0000-0000C6470000}"/>
    <cellStyle name="Normal 76 2 2 2 5" xfId="12969" xr:uid="{00000000-0005-0000-0000-0000C7470000}"/>
    <cellStyle name="Normal 76 2 2 2 6" xfId="14807" xr:uid="{00000000-0005-0000-0000-0000C8470000}"/>
    <cellStyle name="Normal 76 2 2 2 7" xfId="16562" xr:uid="{00000000-0005-0000-0000-0000C9470000}"/>
    <cellStyle name="Normal 76 2 2 2 8" xfId="18466" xr:uid="{00000000-0005-0000-0000-0000CA470000}"/>
    <cellStyle name="Normal 76 2 2 2_5h_Finance" xfId="7968" xr:uid="{00000000-0005-0000-0000-0000CB470000}"/>
    <cellStyle name="Normal 76 2 2 3" xfId="1044" xr:uid="{00000000-0005-0000-0000-0000CC470000}"/>
    <cellStyle name="Normal 76 2 2 3 2" xfId="1866" xr:uid="{00000000-0005-0000-0000-0000CD470000}"/>
    <cellStyle name="Normal 76 2 2 3 2 2" xfId="3771" xr:uid="{00000000-0005-0000-0000-0000CE470000}"/>
    <cellStyle name="Normal 76 2 2 3 2 2 2" xfId="11938" xr:uid="{00000000-0005-0000-0000-0000CF470000}"/>
    <cellStyle name="Normal 76 2 2 3 2 2_5h_Finance" xfId="7974" xr:uid="{00000000-0005-0000-0000-0000D0470000}"/>
    <cellStyle name="Normal 76 2 2 3 2 3" xfId="10034" xr:uid="{00000000-0005-0000-0000-0000D1470000}"/>
    <cellStyle name="Normal 76 2 2 3 2 4" xfId="14060" xr:uid="{00000000-0005-0000-0000-0000D2470000}"/>
    <cellStyle name="Normal 76 2 2 3 2 5" xfId="15899" xr:uid="{00000000-0005-0000-0000-0000D3470000}"/>
    <cellStyle name="Normal 76 2 2 3 2 6" xfId="17650" xr:uid="{00000000-0005-0000-0000-0000D4470000}"/>
    <cellStyle name="Normal 76 2 2 3 2 7" xfId="19554" xr:uid="{00000000-0005-0000-0000-0000D5470000}"/>
    <cellStyle name="Normal 76 2 2 3 2_5h_Finance" xfId="7973" xr:uid="{00000000-0005-0000-0000-0000D6470000}"/>
    <cellStyle name="Normal 76 2 2 3 3" xfId="2955" xr:uid="{00000000-0005-0000-0000-0000D7470000}"/>
    <cellStyle name="Normal 76 2 2 3 3 2" xfId="11122" xr:uid="{00000000-0005-0000-0000-0000D8470000}"/>
    <cellStyle name="Normal 76 2 2 3 3_5h_Finance" xfId="7975" xr:uid="{00000000-0005-0000-0000-0000D9470000}"/>
    <cellStyle name="Normal 76 2 2 3 4" xfId="9218" xr:uid="{00000000-0005-0000-0000-0000DA470000}"/>
    <cellStyle name="Normal 76 2 2 3 5" xfId="13241" xr:uid="{00000000-0005-0000-0000-0000DB470000}"/>
    <cellStyle name="Normal 76 2 2 3 6" xfId="15079" xr:uid="{00000000-0005-0000-0000-0000DC470000}"/>
    <cellStyle name="Normal 76 2 2 3 7" xfId="16834" xr:uid="{00000000-0005-0000-0000-0000DD470000}"/>
    <cellStyle name="Normal 76 2 2 3 8" xfId="18738" xr:uid="{00000000-0005-0000-0000-0000DE470000}"/>
    <cellStyle name="Normal 76 2 2 3_5h_Finance" xfId="7972" xr:uid="{00000000-0005-0000-0000-0000DF470000}"/>
    <cellStyle name="Normal 76 2 2 4" xfId="1316" xr:uid="{00000000-0005-0000-0000-0000E0470000}"/>
    <cellStyle name="Normal 76 2 2 4 2" xfId="3227" xr:uid="{00000000-0005-0000-0000-0000E1470000}"/>
    <cellStyle name="Normal 76 2 2 4 2 2" xfId="11394" xr:uid="{00000000-0005-0000-0000-0000E2470000}"/>
    <cellStyle name="Normal 76 2 2 4 2_5h_Finance" xfId="7977" xr:uid="{00000000-0005-0000-0000-0000E3470000}"/>
    <cellStyle name="Normal 76 2 2 4 3" xfId="9490" xr:uid="{00000000-0005-0000-0000-0000E4470000}"/>
    <cellStyle name="Normal 76 2 2 4 4" xfId="13513" xr:uid="{00000000-0005-0000-0000-0000E5470000}"/>
    <cellStyle name="Normal 76 2 2 4 5" xfId="15351" xr:uid="{00000000-0005-0000-0000-0000E6470000}"/>
    <cellStyle name="Normal 76 2 2 4 6" xfId="17106" xr:uid="{00000000-0005-0000-0000-0000E7470000}"/>
    <cellStyle name="Normal 76 2 2 4 7" xfId="19010" xr:uid="{00000000-0005-0000-0000-0000E8470000}"/>
    <cellStyle name="Normal 76 2 2 4_5h_Finance" xfId="7976" xr:uid="{00000000-0005-0000-0000-0000E9470000}"/>
    <cellStyle name="Normal 76 2 2 5" xfId="2139" xr:uid="{00000000-0005-0000-0000-0000EA470000}"/>
    <cellStyle name="Normal 76 2 2 5 2" xfId="4043" xr:uid="{00000000-0005-0000-0000-0000EB470000}"/>
    <cellStyle name="Normal 76 2 2 5 2 2" xfId="12210" xr:uid="{00000000-0005-0000-0000-0000EC470000}"/>
    <cellStyle name="Normal 76 2 2 5 2_5h_Finance" xfId="7979" xr:uid="{00000000-0005-0000-0000-0000ED470000}"/>
    <cellStyle name="Normal 76 2 2 5 3" xfId="10306" xr:uid="{00000000-0005-0000-0000-0000EE470000}"/>
    <cellStyle name="Normal 76 2 2 5 4" xfId="14332" xr:uid="{00000000-0005-0000-0000-0000EF470000}"/>
    <cellStyle name="Normal 76 2 2 5 5" xfId="16172" xr:uid="{00000000-0005-0000-0000-0000F0470000}"/>
    <cellStyle name="Normal 76 2 2 5 6" xfId="17922" xr:uid="{00000000-0005-0000-0000-0000F1470000}"/>
    <cellStyle name="Normal 76 2 2 5 7" xfId="19826" xr:uid="{00000000-0005-0000-0000-0000F2470000}"/>
    <cellStyle name="Normal 76 2 2 5_5h_Finance" xfId="7978" xr:uid="{00000000-0005-0000-0000-0000F3470000}"/>
    <cellStyle name="Normal 76 2 2 6" xfId="2411" xr:uid="{00000000-0005-0000-0000-0000F4470000}"/>
    <cellStyle name="Normal 76 2 2 6 2" xfId="10578" xr:uid="{00000000-0005-0000-0000-0000F5470000}"/>
    <cellStyle name="Normal 76 2 2 6_5h_Finance" xfId="7980" xr:uid="{00000000-0005-0000-0000-0000F6470000}"/>
    <cellStyle name="Normal 76 2 2 7" xfId="8674" xr:uid="{00000000-0005-0000-0000-0000F7470000}"/>
    <cellStyle name="Normal 76 2 2 8" xfId="12631" xr:uid="{00000000-0005-0000-0000-0000F8470000}"/>
    <cellStyle name="Normal 76 2 2 9" xfId="14517" xr:uid="{00000000-0005-0000-0000-0000F9470000}"/>
    <cellStyle name="Normal 76 2 2_5h_Finance" xfId="7967" xr:uid="{00000000-0005-0000-0000-0000FA470000}"/>
    <cellStyle name="Normal 76 2 3" xfId="636" xr:uid="{00000000-0005-0000-0000-0000FB470000}"/>
    <cellStyle name="Normal 76 2 3 2" xfId="1458" xr:uid="{00000000-0005-0000-0000-0000FC470000}"/>
    <cellStyle name="Normal 76 2 3 2 2" xfId="3363" xr:uid="{00000000-0005-0000-0000-0000FD470000}"/>
    <cellStyle name="Normal 76 2 3 2 2 2" xfId="11530" xr:uid="{00000000-0005-0000-0000-0000FE470000}"/>
    <cellStyle name="Normal 76 2 3 2 2_5h_Finance" xfId="7983" xr:uid="{00000000-0005-0000-0000-0000FF470000}"/>
    <cellStyle name="Normal 76 2 3 2 3" xfId="9626" xr:uid="{00000000-0005-0000-0000-000000480000}"/>
    <cellStyle name="Normal 76 2 3 2 4" xfId="13652" xr:uid="{00000000-0005-0000-0000-000001480000}"/>
    <cellStyle name="Normal 76 2 3 2 5" xfId="15491" xr:uid="{00000000-0005-0000-0000-000002480000}"/>
    <cellStyle name="Normal 76 2 3 2 6" xfId="17242" xr:uid="{00000000-0005-0000-0000-000003480000}"/>
    <cellStyle name="Normal 76 2 3 2 7" xfId="19146" xr:uid="{00000000-0005-0000-0000-000004480000}"/>
    <cellStyle name="Normal 76 2 3 2_5h_Finance" xfId="7982" xr:uid="{00000000-0005-0000-0000-000005480000}"/>
    <cellStyle name="Normal 76 2 3 3" xfId="2547" xr:uid="{00000000-0005-0000-0000-000006480000}"/>
    <cellStyle name="Normal 76 2 3 3 2" xfId="10714" xr:uid="{00000000-0005-0000-0000-000007480000}"/>
    <cellStyle name="Normal 76 2 3 3_5h_Finance" xfId="7984" xr:uid="{00000000-0005-0000-0000-000008480000}"/>
    <cellStyle name="Normal 76 2 3 4" xfId="8810" xr:uid="{00000000-0005-0000-0000-000009480000}"/>
    <cellStyle name="Normal 76 2 3 5" xfId="12833" xr:uid="{00000000-0005-0000-0000-00000A480000}"/>
    <cellStyle name="Normal 76 2 3 6" xfId="14671" xr:uid="{00000000-0005-0000-0000-00000B480000}"/>
    <cellStyle name="Normal 76 2 3 7" xfId="16426" xr:uid="{00000000-0005-0000-0000-00000C480000}"/>
    <cellStyle name="Normal 76 2 3 8" xfId="18330" xr:uid="{00000000-0005-0000-0000-00000D480000}"/>
    <cellStyle name="Normal 76 2 3_5h_Finance" xfId="7981" xr:uid="{00000000-0005-0000-0000-00000E480000}"/>
    <cellStyle name="Normal 76 2 4" xfId="908" xr:uid="{00000000-0005-0000-0000-00000F480000}"/>
    <cellStyle name="Normal 76 2 4 2" xfId="1730" xr:uid="{00000000-0005-0000-0000-000010480000}"/>
    <cellStyle name="Normal 76 2 4 2 2" xfId="3635" xr:uid="{00000000-0005-0000-0000-000011480000}"/>
    <cellStyle name="Normal 76 2 4 2 2 2" xfId="11802" xr:uid="{00000000-0005-0000-0000-000012480000}"/>
    <cellStyle name="Normal 76 2 4 2 2_5h_Finance" xfId="7987" xr:uid="{00000000-0005-0000-0000-000013480000}"/>
    <cellStyle name="Normal 76 2 4 2 3" xfId="9898" xr:uid="{00000000-0005-0000-0000-000014480000}"/>
    <cellStyle name="Normal 76 2 4 2 4" xfId="13924" xr:uid="{00000000-0005-0000-0000-000015480000}"/>
    <cellStyle name="Normal 76 2 4 2 5" xfId="15763" xr:uid="{00000000-0005-0000-0000-000016480000}"/>
    <cellStyle name="Normal 76 2 4 2 6" xfId="17514" xr:uid="{00000000-0005-0000-0000-000017480000}"/>
    <cellStyle name="Normal 76 2 4 2 7" xfId="19418" xr:uid="{00000000-0005-0000-0000-000018480000}"/>
    <cellStyle name="Normal 76 2 4 2_5h_Finance" xfId="7986" xr:uid="{00000000-0005-0000-0000-000019480000}"/>
    <cellStyle name="Normal 76 2 4 3" xfId="2819" xr:uid="{00000000-0005-0000-0000-00001A480000}"/>
    <cellStyle name="Normal 76 2 4 3 2" xfId="10986" xr:uid="{00000000-0005-0000-0000-00001B480000}"/>
    <cellStyle name="Normal 76 2 4 3_5h_Finance" xfId="7988" xr:uid="{00000000-0005-0000-0000-00001C480000}"/>
    <cellStyle name="Normal 76 2 4 4" xfId="9082" xr:uid="{00000000-0005-0000-0000-00001D480000}"/>
    <cellStyle name="Normal 76 2 4 5" xfId="13105" xr:uid="{00000000-0005-0000-0000-00001E480000}"/>
    <cellStyle name="Normal 76 2 4 6" xfId="14943" xr:uid="{00000000-0005-0000-0000-00001F480000}"/>
    <cellStyle name="Normal 76 2 4 7" xfId="16698" xr:uid="{00000000-0005-0000-0000-000020480000}"/>
    <cellStyle name="Normal 76 2 4 8" xfId="18602" xr:uid="{00000000-0005-0000-0000-000021480000}"/>
    <cellStyle name="Normal 76 2 4_5h_Finance" xfId="7985" xr:uid="{00000000-0005-0000-0000-000022480000}"/>
    <cellStyle name="Normal 76 2 5" xfId="1180" xr:uid="{00000000-0005-0000-0000-000023480000}"/>
    <cellStyle name="Normal 76 2 5 2" xfId="3091" xr:uid="{00000000-0005-0000-0000-000024480000}"/>
    <cellStyle name="Normal 76 2 5 2 2" xfId="11258" xr:uid="{00000000-0005-0000-0000-000025480000}"/>
    <cellStyle name="Normal 76 2 5 2_5h_Finance" xfId="7990" xr:uid="{00000000-0005-0000-0000-000026480000}"/>
    <cellStyle name="Normal 76 2 5 3" xfId="9354" xr:uid="{00000000-0005-0000-0000-000027480000}"/>
    <cellStyle name="Normal 76 2 5 4" xfId="13377" xr:uid="{00000000-0005-0000-0000-000028480000}"/>
    <cellStyle name="Normal 76 2 5 5" xfId="15215" xr:uid="{00000000-0005-0000-0000-000029480000}"/>
    <cellStyle name="Normal 76 2 5 6" xfId="16970" xr:uid="{00000000-0005-0000-0000-00002A480000}"/>
    <cellStyle name="Normal 76 2 5 7" xfId="18874" xr:uid="{00000000-0005-0000-0000-00002B480000}"/>
    <cellStyle name="Normal 76 2 5_5h_Finance" xfId="7989" xr:uid="{00000000-0005-0000-0000-00002C480000}"/>
    <cellStyle name="Normal 76 2 6" xfId="2003" xr:uid="{00000000-0005-0000-0000-00002D480000}"/>
    <cellStyle name="Normal 76 2 6 2" xfId="3907" xr:uid="{00000000-0005-0000-0000-00002E480000}"/>
    <cellStyle name="Normal 76 2 6 2 2" xfId="12074" xr:uid="{00000000-0005-0000-0000-00002F480000}"/>
    <cellStyle name="Normal 76 2 6 2_5h_Finance" xfId="7992" xr:uid="{00000000-0005-0000-0000-000030480000}"/>
    <cellStyle name="Normal 76 2 6 3" xfId="10170" xr:uid="{00000000-0005-0000-0000-000031480000}"/>
    <cellStyle name="Normal 76 2 6 4" xfId="14196" xr:uid="{00000000-0005-0000-0000-000032480000}"/>
    <cellStyle name="Normal 76 2 6 5" xfId="16036" xr:uid="{00000000-0005-0000-0000-000033480000}"/>
    <cellStyle name="Normal 76 2 6 6" xfId="17786" xr:uid="{00000000-0005-0000-0000-000034480000}"/>
    <cellStyle name="Normal 76 2 6 7" xfId="19690" xr:uid="{00000000-0005-0000-0000-000035480000}"/>
    <cellStyle name="Normal 76 2 6_5h_Finance" xfId="7991" xr:uid="{00000000-0005-0000-0000-000036480000}"/>
    <cellStyle name="Normal 76 2 7" xfId="287" xr:uid="{00000000-0005-0000-0000-000037480000}"/>
    <cellStyle name="Normal 76 2 7 2" xfId="8538" xr:uid="{00000000-0005-0000-0000-000038480000}"/>
    <cellStyle name="Normal 76 2 7_5h_Finance" xfId="7993" xr:uid="{00000000-0005-0000-0000-000039480000}"/>
    <cellStyle name="Normal 76 2 8" xfId="2275" xr:uid="{00000000-0005-0000-0000-00003A480000}"/>
    <cellStyle name="Normal 76 2 8 2" xfId="10442" xr:uid="{00000000-0005-0000-0000-00003B480000}"/>
    <cellStyle name="Normal 76 2 8_5h_Finance" xfId="7994" xr:uid="{00000000-0005-0000-0000-00003C480000}"/>
    <cellStyle name="Normal 76 2 9" xfId="4179" xr:uid="{00000000-0005-0000-0000-00003D480000}"/>
    <cellStyle name="Normal 76 2 9 2" xfId="12346" xr:uid="{00000000-0005-0000-0000-00003E480000}"/>
    <cellStyle name="Normal 76 2 9_5h_Finance" xfId="7995" xr:uid="{00000000-0005-0000-0000-00003F480000}"/>
    <cellStyle name="Normal 76 2_5h_Finance" xfId="7966" xr:uid="{00000000-0005-0000-0000-000040480000}"/>
    <cellStyle name="Normal 76 3" xfId="355" xr:uid="{00000000-0005-0000-0000-000041480000}"/>
    <cellStyle name="Normal 76 3 10" xfId="16222" xr:uid="{00000000-0005-0000-0000-000042480000}"/>
    <cellStyle name="Normal 76 3 11" xfId="18126" xr:uid="{00000000-0005-0000-0000-000043480000}"/>
    <cellStyle name="Normal 76 3 2" xfId="704" xr:uid="{00000000-0005-0000-0000-000044480000}"/>
    <cellStyle name="Normal 76 3 2 2" xfId="1526" xr:uid="{00000000-0005-0000-0000-000045480000}"/>
    <cellStyle name="Normal 76 3 2 2 2" xfId="3431" xr:uid="{00000000-0005-0000-0000-000046480000}"/>
    <cellStyle name="Normal 76 3 2 2 2 2" xfId="11598" xr:uid="{00000000-0005-0000-0000-000047480000}"/>
    <cellStyle name="Normal 76 3 2 2 2_5h_Finance" xfId="7999" xr:uid="{00000000-0005-0000-0000-000048480000}"/>
    <cellStyle name="Normal 76 3 2 2 3" xfId="9694" xr:uid="{00000000-0005-0000-0000-000049480000}"/>
    <cellStyle name="Normal 76 3 2 2 4" xfId="13720" xr:uid="{00000000-0005-0000-0000-00004A480000}"/>
    <cellStyle name="Normal 76 3 2 2 5" xfId="15559" xr:uid="{00000000-0005-0000-0000-00004B480000}"/>
    <cellStyle name="Normal 76 3 2 2 6" xfId="17310" xr:uid="{00000000-0005-0000-0000-00004C480000}"/>
    <cellStyle name="Normal 76 3 2 2 7" xfId="19214" xr:uid="{00000000-0005-0000-0000-00004D480000}"/>
    <cellStyle name="Normal 76 3 2 2_5h_Finance" xfId="7998" xr:uid="{00000000-0005-0000-0000-00004E480000}"/>
    <cellStyle name="Normal 76 3 2 3" xfId="2615" xr:uid="{00000000-0005-0000-0000-00004F480000}"/>
    <cellStyle name="Normal 76 3 2 3 2" xfId="10782" xr:uid="{00000000-0005-0000-0000-000050480000}"/>
    <cellStyle name="Normal 76 3 2 3_5h_Finance" xfId="8000" xr:uid="{00000000-0005-0000-0000-000051480000}"/>
    <cellStyle name="Normal 76 3 2 4" xfId="8878" xr:uid="{00000000-0005-0000-0000-000052480000}"/>
    <cellStyle name="Normal 76 3 2 5" xfId="12901" xr:uid="{00000000-0005-0000-0000-000053480000}"/>
    <cellStyle name="Normal 76 3 2 6" xfId="14739" xr:uid="{00000000-0005-0000-0000-000054480000}"/>
    <cellStyle name="Normal 76 3 2 7" xfId="16494" xr:uid="{00000000-0005-0000-0000-000055480000}"/>
    <cellStyle name="Normal 76 3 2 8" xfId="18398" xr:uid="{00000000-0005-0000-0000-000056480000}"/>
    <cellStyle name="Normal 76 3 2_5h_Finance" xfId="7997" xr:uid="{00000000-0005-0000-0000-000057480000}"/>
    <cellStyle name="Normal 76 3 3" xfId="976" xr:uid="{00000000-0005-0000-0000-000058480000}"/>
    <cellStyle name="Normal 76 3 3 2" xfId="1798" xr:uid="{00000000-0005-0000-0000-000059480000}"/>
    <cellStyle name="Normal 76 3 3 2 2" xfId="3703" xr:uid="{00000000-0005-0000-0000-00005A480000}"/>
    <cellStyle name="Normal 76 3 3 2 2 2" xfId="11870" xr:uid="{00000000-0005-0000-0000-00005B480000}"/>
    <cellStyle name="Normal 76 3 3 2 2_5h_Finance" xfId="8003" xr:uid="{00000000-0005-0000-0000-00005C480000}"/>
    <cellStyle name="Normal 76 3 3 2 3" xfId="9966" xr:uid="{00000000-0005-0000-0000-00005D480000}"/>
    <cellStyle name="Normal 76 3 3 2 4" xfId="13992" xr:uid="{00000000-0005-0000-0000-00005E480000}"/>
    <cellStyle name="Normal 76 3 3 2 5" xfId="15831" xr:uid="{00000000-0005-0000-0000-00005F480000}"/>
    <cellStyle name="Normal 76 3 3 2 6" xfId="17582" xr:uid="{00000000-0005-0000-0000-000060480000}"/>
    <cellStyle name="Normal 76 3 3 2 7" xfId="19486" xr:uid="{00000000-0005-0000-0000-000061480000}"/>
    <cellStyle name="Normal 76 3 3 2_5h_Finance" xfId="8002" xr:uid="{00000000-0005-0000-0000-000062480000}"/>
    <cellStyle name="Normal 76 3 3 3" xfId="2887" xr:uid="{00000000-0005-0000-0000-000063480000}"/>
    <cellStyle name="Normal 76 3 3 3 2" xfId="11054" xr:uid="{00000000-0005-0000-0000-000064480000}"/>
    <cellStyle name="Normal 76 3 3 3_5h_Finance" xfId="8004" xr:uid="{00000000-0005-0000-0000-000065480000}"/>
    <cellStyle name="Normal 76 3 3 4" xfId="9150" xr:uid="{00000000-0005-0000-0000-000066480000}"/>
    <cellStyle name="Normal 76 3 3 5" xfId="13173" xr:uid="{00000000-0005-0000-0000-000067480000}"/>
    <cellStyle name="Normal 76 3 3 6" xfId="15011" xr:uid="{00000000-0005-0000-0000-000068480000}"/>
    <cellStyle name="Normal 76 3 3 7" xfId="16766" xr:uid="{00000000-0005-0000-0000-000069480000}"/>
    <cellStyle name="Normal 76 3 3 8" xfId="18670" xr:uid="{00000000-0005-0000-0000-00006A480000}"/>
    <cellStyle name="Normal 76 3 3_5h_Finance" xfId="8001" xr:uid="{00000000-0005-0000-0000-00006B480000}"/>
    <cellStyle name="Normal 76 3 4" xfId="1248" xr:uid="{00000000-0005-0000-0000-00006C480000}"/>
    <cellStyle name="Normal 76 3 4 2" xfId="3159" xr:uid="{00000000-0005-0000-0000-00006D480000}"/>
    <cellStyle name="Normal 76 3 4 2 2" xfId="11326" xr:uid="{00000000-0005-0000-0000-00006E480000}"/>
    <cellStyle name="Normal 76 3 4 2_5h_Finance" xfId="8006" xr:uid="{00000000-0005-0000-0000-00006F480000}"/>
    <cellStyle name="Normal 76 3 4 3" xfId="9422" xr:uid="{00000000-0005-0000-0000-000070480000}"/>
    <cellStyle name="Normal 76 3 4 4" xfId="13445" xr:uid="{00000000-0005-0000-0000-000071480000}"/>
    <cellStyle name="Normal 76 3 4 5" xfId="15283" xr:uid="{00000000-0005-0000-0000-000072480000}"/>
    <cellStyle name="Normal 76 3 4 6" xfId="17038" xr:uid="{00000000-0005-0000-0000-000073480000}"/>
    <cellStyle name="Normal 76 3 4 7" xfId="18942" xr:uid="{00000000-0005-0000-0000-000074480000}"/>
    <cellStyle name="Normal 76 3 4_5h_Finance" xfId="8005" xr:uid="{00000000-0005-0000-0000-000075480000}"/>
    <cellStyle name="Normal 76 3 5" xfId="2071" xr:uid="{00000000-0005-0000-0000-000076480000}"/>
    <cellStyle name="Normal 76 3 5 2" xfId="3975" xr:uid="{00000000-0005-0000-0000-000077480000}"/>
    <cellStyle name="Normal 76 3 5 2 2" xfId="12142" xr:uid="{00000000-0005-0000-0000-000078480000}"/>
    <cellStyle name="Normal 76 3 5 2_5h_Finance" xfId="8008" xr:uid="{00000000-0005-0000-0000-000079480000}"/>
    <cellStyle name="Normal 76 3 5 3" xfId="10238" xr:uid="{00000000-0005-0000-0000-00007A480000}"/>
    <cellStyle name="Normal 76 3 5 4" xfId="14264" xr:uid="{00000000-0005-0000-0000-00007B480000}"/>
    <cellStyle name="Normal 76 3 5 5" xfId="16104" xr:uid="{00000000-0005-0000-0000-00007C480000}"/>
    <cellStyle name="Normal 76 3 5 6" xfId="17854" xr:uid="{00000000-0005-0000-0000-00007D480000}"/>
    <cellStyle name="Normal 76 3 5 7" xfId="19758" xr:uid="{00000000-0005-0000-0000-00007E480000}"/>
    <cellStyle name="Normal 76 3 5_5h_Finance" xfId="8007" xr:uid="{00000000-0005-0000-0000-00007F480000}"/>
    <cellStyle name="Normal 76 3 6" xfId="2343" xr:uid="{00000000-0005-0000-0000-000080480000}"/>
    <cellStyle name="Normal 76 3 6 2" xfId="10510" xr:uid="{00000000-0005-0000-0000-000081480000}"/>
    <cellStyle name="Normal 76 3 6_5h_Finance" xfId="8009" xr:uid="{00000000-0005-0000-0000-000082480000}"/>
    <cellStyle name="Normal 76 3 7" xfId="8606" xr:uid="{00000000-0005-0000-0000-000083480000}"/>
    <cellStyle name="Normal 76 3 8" xfId="12563" xr:uid="{00000000-0005-0000-0000-000084480000}"/>
    <cellStyle name="Normal 76 3 9" xfId="14449" xr:uid="{00000000-0005-0000-0000-000085480000}"/>
    <cellStyle name="Normal 76 3_5h_Finance" xfId="7996" xr:uid="{00000000-0005-0000-0000-000086480000}"/>
    <cellStyle name="Normal 76 4" xfId="568" xr:uid="{00000000-0005-0000-0000-000087480000}"/>
    <cellStyle name="Normal 76 4 2" xfId="1390" xr:uid="{00000000-0005-0000-0000-000088480000}"/>
    <cellStyle name="Normal 76 4 2 2" xfId="3295" xr:uid="{00000000-0005-0000-0000-000089480000}"/>
    <cellStyle name="Normal 76 4 2 2 2" xfId="11462" xr:uid="{00000000-0005-0000-0000-00008A480000}"/>
    <cellStyle name="Normal 76 4 2 2_5h_Finance" xfId="8012" xr:uid="{00000000-0005-0000-0000-00008B480000}"/>
    <cellStyle name="Normal 76 4 2 3" xfId="9558" xr:uid="{00000000-0005-0000-0000-00008C480000}"/>
    <cellStyle name="Normal 76 4 2 4" xfId="13584" xr:uid="{00000000-0005-0000-0000-00008D480000}"/>
    <cellStyle name="Normal 76 4 2 5" xfId="15423" xr:uid="{00000000-0005-0000-0000-00008E480000}"/>
    <cellStyle name="Normal 76 4 2 6" xfId="17174" xr:uid="{00000000-0005-0000-0000-00008F480000}"/>
    <cellStyle name="Normal 76 4 2 7" xfId="19078" xr:uid="{00000000-0005-0000-0000-000090480000}"/>
    <cellStyle name="Normal 76 4 2_5h_Finance" xfId="8011" xr:uid="{00000000-0005-0000-0000-000091480000}"/>
    <cellStyle name="Normal 76 4 3" xfId="2479" xr:uid="{00000000-0005-0000-0000-000092480000}"/>
    <cellStyle name="Normal 76 4 3 2" xfId="10646" xr:uid="{00000000-0005-0000-0000-000093480000}"/>
    <cellStyle name="Normal 76 4 3_5h_Finance" xfId="8013" xr:uid="{00000000-0005-0000-0000-000094480000}"/>
    <cellStyle name="Normal 76 4 4" xfId="8742" xr:uid="{00000000-0005-0000-0000-000095480000}"/>
    <cellStyle name="Normal 76 4 5" xfId="12765" xr:uid="{00000000-0005-0000-0000-000096480000}"/>
    <cellStyle name="Normal 76 4 6" xfId="14603" xr:uid="{00000000-0005-0000-0000-000097480000}"/>
    <cellStyle name="Normal 76 4 7" xfId="16358" xr:uid="{00000000-0005-0000-0000-000098480000}"/>
    <cellStyle name="Normal 76 4 8" xfId="18262" xr:uid="{00000000-0005-0000-0000-000099480000}"/>
    <cellStyle name="Normal 76 4_5h_Finance" xfId="8010" xr:uid="{00000000-0005-0000-0000-00009A480000}"/>
    <cellStyle name="Normal 76 5" xfId="840" xr:uid="{00000000-0005-0000-0000-00009B480000}"/>
    <cellStyle name="Normal 76 5 2" xfId="1662" xr:uid="{00000000-0005-0000-0000-00009C480000}"/>
    <cellStyle name="Normal 76 5 2 2" xfId="3567" xr:uid="{00000000-0005-0000-0000-00009D480000}"/>
    <cellStyle name="Normal 76 5 2 2 2" xfId="11734" xr:uid="{00000000-0005-0000-0000-00009E480000}"/>
    <cellStyle name="Normal 76 5 2 2_5h_Finance" xfId="8016" xr:uid="{00000000-0005-0000-0000-00009F480000}"/>
    <cellStyle name="Normal 76 5 2 3" xfId="9830" xr:uid="{00000000-0005-0000-0000-0000A0480000}"/>
    <cellStyle name="Normal 76 5 2 4" xfId="13856" xr:uid="{00000000-0005-0000-0000-0000A1480000}"/>
    <cellStyle name="Normal 76 5 2 5" xfId="15695" xr:uid="{00000000-0005-0000-0000-0000A2480000}"/>
    <cellStyle name="Normal 76 5 2 6" xfId="17446" xr:uid="{00000000-0005-0000-0000-0000A3480000}"/>
    <cellStyle name="Normal 76 5 2 7" xfId="19350" xr:uid="{00000000-0005-0000-0000-0000A4480000}"/>
    <cellStyle name="Normal 76 5 2_5h_Finance" xfId="8015" xr:uid="{00000000-0005-0000-0000-0000A5480000}"/>
    <cellStyle name="Normal 76 5 3" xfId="2751" xr:uid="{00000000-0005-0000-0000-0000A6480000}"/>
    <cellStyle name="Normal 76 5 3 2" xfId="10918" xr:uid="{00000000-0005-0000-0000-0000A7480000}"/>
    <cellStyle name="Normal 76 5 3_5h_Finance" xfId="8017" xr:uid="{00000000-0005-0000-0000-0000A8480000}"/>
    <cellStyle name="Normal 76 5 4" xfId="9014" xr:uid="{00000000-0005-0000-0000-0000A9480000}"/>
    <cellStyle name="Normal 76 5 5" xfId="13037" xr:uid="{00000000-0005-0000-0000-0000AA480000}"/>
    <cellStyle name="Normal 76 5 6" xfId="14875" xr:uid="{00000000-0005-0000-0000-0000AB480000}"/>
    <cellStyle name="Normal 76 5 7" xfId="16630" xr:uid="{00000000-0005-0000-0000-0000AC480000}"/>
    <cellStyle name="Normal 76 5 8" xfId="18534" xr:uid="{00000000-0005-0000-0000-0000AD480000}"/>
    <cellStyle name="Normal 76 5_5h_Finance" xfId="8014" xr:uid="{00000000-0005-0000-0000-0000AE480000}"/>
    <cellStyle name="Normal 76 6" xfId="1112" xr:uid="{00000000-0005-0000-0000-0000AF480000}"/>
    <cellStyle name="Normal 76 6 2" xfId="3023" xr:uid="{00000000-0005-0000-0000-0000B0480000}"/>
    <cellStyle name="Normal 76 6 2 2" xfId="11190" xr:uid="{00000000-0005-0000-0000-0000B1480000}"/>
    <cellStyle name="Normal 76 6 2_5h_Finance" xfId="8019" xr:uid="{00000000-0005-0000-0000-0000B2480000}"/>
    <cellStyle name="Normal 76 6 3" xfId="9286" xr:uid="{00000000-0005-0000-0000-0000B3480000}"/>
    <cellStyle name="Normal 76 6 4" xfId="13309" xr:uid="{00000000-0005-0000-0000-0000B4480000}"/>
    <cellStyle name="Normal 76 6 5" xfId="15147" xr:uid="{00000000-0005-0000-0000-0000B5480000}"/>
    <cellStyle name="Normal 76 6 6" xfId="16902" xr:uid="{00000000-0005-0000-0000-0000B6480000}"/>
    <cellStyle name="Normal 76 6 7" xfId="18806" xr:uid="{00000000-0005-0000-0000-0000B7480000}"/>
    <cellStyle name="Normal 76 6_5h_Finance" xfId="8018" xr:uid="{00000000-0005-0000-0000-0000B8480000}"/>
    <cellStyle name="Normal 76 7" xfId="1935" xr:uid="{00000000-0005-0000-0000-0000B9480000}"/>
    <cellStyle name="Normal 76 7 2" xfId="3839" xr:uid="{00000000-0005-0000-0000-0000BA480000}"/>
    <cellStyle name="Normal 76 7 2 2" xfId="12006" xr:uid="{00000000-0005-0000-0000-0000BB480000}"/>
    <cellStyle name="Normal 76 7 2_5h_Finance" xfId="8021" xr:uid="{00000000-0005-0000-0000-0000BC480000}"/>
    <cellStyle name="Normal 76 7 3" xfId="10102" xr:uid="{00000000-0005-0000-0000-0000BD480000}"/>
    <cellStyle name="Normal 76 7 4" xfId="14128" xr:uid="{00000000-0005-0000-0000-0000BE480000}"/>
    <cellStyle name="Normal 76 7 5" xfId="15968" xr:uid="{00000000-0005-0000-0000-0000BF480000}"/>
    <cellStyle name="Normal 76 7 6" xfId="17718" xr:uid="{00000000-0005-0000-0000-0000C0480000}"/>
    <cellStyle name="Normal 76 7 7" xfId="19622" xr:uid="{00000000-0005-0000-0000-0000C1480000}"/>
    <cellStyle name="Normal 76 7_5h_Finance" xfId="8020" xr:uid="{00000000-0005-0000-0000-0000C2480000}"/>
    <cellStyle name="Normal 76 8" xfId="219" xr:uid="{00000000-0005-0000-0000-0000C3480000}"/>
    <cellStyle name="Normal 76 8 2" xfId="8470" xr:uid="{00000000-0005-0000-0000-0000C4480000}"/>
    <cellStyle name="Normal 76 8_5h_Finance" xfId="8022" xr:uid="{00000000-0005-0000-0000-0000C5480000}"/>
    <cellStyle name="Normal 76 9" xfId="2207" xr:uid="{00000000-0005-0000-0000-0000C6480000}"/>
    <cellStyle name="Normal 76 9 2" xfId="10374" xr:uid="{00000000-0005-0000-0000-0000C7480000}"/>
    <cellStyle name="Normal 76 9_5h_Finance" xfId="8023" xr:uid="{00000000-0005-0000-0000-0000C8480000}"/>
    <cellStyle name="Normal 76_5h_Finance" xfId="7964" xr:uid="{00000000-0005-0000-0000-0000C9480000}"/>
    <cellStyle name="Normal 77" xfId="81" xr:uid="{00000000-0005-0000-0000-0000CA480000}"/>
    <cellStyle name="Normal 77 10" xfId="4112" xr:uid="{00000000-0005-0000-0000-0000CB480000}"/>
    <cellStyle name="Normal 77 10 2" xfId="12279" xr:uid="{00000000-0005-0000-0000-0000CC480000}"/>
    <cellStyle name="Normal 77 10_5h_Finance" xfId="8025" xr:uid="{00000000-0005-0000-0000-0000CD480000}"/>
    <cellStyle name="Normal 77 11" xfId="8335" xr:uid="{00000000-0005-0000-0000-0000CE480000}"/>
    <cellStyle name="Normal 77 12" xfId="12427" xr:uid="{00000000-0005-0000-0000-0000CF480000}"/>
    <cellStyle name="Normal 77 13" xfId="12656" xr:uid="{00000000-0005-0000-0000-0000D0480000}"/>
    <cellStyle name="Normal 77 14" xfId="14344" xr:uid="{00000000-0005-0000-0000-0000D1480000}"/>
    <cellStyle name="Normal 77 15" xfId="17991" xr:uid="{00000000-0005-0000-0000-0000D2480000}"/>
    <cellStyle name="Normal 77 2" xfId="150" xr:uid="{00000000-0005-0000-0000-0000D3480000}"/>
    <cellStyle name="Normal 77 2 10" xfId="8403" xr:uid="{00000000-0005-0000-0000-0000D4480000}"/>
    <cellStyle name="Normal 77 2 11" xfId="12495" xr:uid="{00000000-0005-0000-0000-0000D5480000}"/>
    <cellStyle name="Normal 77 2 12" xfId="18059" xr:uid="{00000000-0005-0000-0000-0000D6480000}"/>
    <cellStyle name="Normal 77 2 2" xfId="424" xr:uid="{00000000-0005-0000-0000-0000D7480000}"/>
    <cellStyle name="Normal 77 2 2 10" xfId="16291" xr:uid="{00000000-0005-0000-0000-0000D8480000}"/>
    <cellStyle name="Normal 77 2 2 11" xfId="18195" xr:uid="{00000000-0005-0000-0000-0000D9480000}"/>
    <cellStyle name="Normal 77 2 2 2" xfId="773" xr:uid="{00000000-0005-0000-0000-0000DA480000}"/>
    <cellStyle name="Normal 77 2 2 2 2" xfId="1595" xr:uid="{00000000-0005-0000-0000-0000DB480000}"/>
    <cellStyle name="Normal 77 2 2 2 2 2" xfId="3500" xr:uid="{00000000-0005-0000-0000-0000DC480000}"/>
    <cellStyle name="Normal 77 2 2 2 2 2 2" xfId="11667" xr:uid="{00000000-0005-0000-0000-0000DD480000}"/>
    <cellStyle name="Normal 77 2 2 2 2 2_5h_Finance" xfId="8030" xr:uid="{00000000-0005-0000-0000-0000DE480000}"/>
    <cellStyle name="Normal 77 2 2 2 2 3" xfId="9763" xr:uid="{00000000-0005-0000-0000-0000DF480000}"/>
    <cellStyle name="Normal 77 2 2 2 2 4" xfId="13789" xr:uid="{00000000-0005-0000-0000-0000E0480000}"/>
    <cellStyle name="Normal 77 2 2 2 2 5" xfId="15628" xr:uid="{00000000-0005-0000-0000-0000E1480000}"/>
    <cellStyle name="Normal 77 2 2 2 2 6" xfId="17379" xr:uid="{00000000-0005-0000-0000-0000E2480000}"/>
    <cellStyle name="Normal 77 2 2 2 2 7" xfId="19283" xr:uid="{00000000-0005-0000-0000-0000E3480000}"/>
    <cellStyle name="Normal 77 2 2 2 2_5h_Finance" xfId="8029" xr:uid="{00000000-0005-0000-0000-0000E4480000}"/>
    <cellStyle name="Normal 77 2 2 2 3" xfId="2684" xr:uid="{00000000-0005-0000-0000-0000E5480000}"/>
    <cellStyle name="Normal 77 2 2 2 3 2" xfId="10851" xr:uid="{00000000-0005-0000-0000-0000E6480000}"/>
    <cellStyle name="Normal 77 2 2 2 3_5h_Finance" xfId="8031" xr:uid="{00000000-0005-0000-0000-0000E7480000}"/>
    <cellStyle name="Normal 77 2 2 2 4" xfId="8947" xr:uid="{00000000-0005-0000-0000-0000E8480000}"/>
    <cellStyle name="Normal 77 2 2 2 5" xfId="12970" xr:uid="{00000000-0005-0000-0000-0000E9480000}"/>
    <cellStyle name="Normal 77 2 2 2 6" xfId="14808" xr:uid="{00000000-0005-0000-0000-0000EA480000}"/>
    <cellStyle name="Normal 77 2 2 2 7" xfId="16563" xr:uid="{00000000-0005-0000-0000-0000EB480000}"/>
    <cellStyle name="Normal 77 2 2 2 8" xfId="18467" xr:uid="{00000000-0005-0000-0000-0000EC480000}"/>
    <cellStyle name="Normal 77 2 2 2_5h_Finance" xfId="8028" xr:uid="{00000000-0005-0000-0000-0000ED480000}"/>
    <cellStyle name="Normal 77 2 2 3" xfId="1045" xr:uid="{00000000-0005-0000-0000-0000EE480000}"/>
    <cellStyle name="Normal 77 2 2 3 2" xfId="1867" xr:uid="{00000000-0005-0000-0000-0000EF480000}"/>
    <cellStyle name="Normal 77 2 2 3 2 2" xfId="3772" xr:uid="{00000000-0005-0000-0000-0000F0480000}"/>
    <cellStyle name="Normal 77 2 2 3 2 2 2" xfId="11939" xr:uid="{00000000-0005-0000-0000-0000F1480000}"/>
    <cellStyle name="Normal 77 2 2 3 2 2_5h_Finance" xfId="8034" xr:uid="{00000000-0005-0000-0000-0000F2480000}"/>
    <cellStyle name="Normal 77 2 2 3 2 3" xfId="10035" xr:uid="{00000000-0005-0000-0000-0000F3480000}"/>
    <cellStyle name="Normal 77 2 2 3 2 4" xfId="14061" xr:uid="{00000000-0005-0000-0000-0000F4480000}"/>
    <cellStyle name="Normal 77 2 2 3 2 5" xfId="15900" xr:uid="{00000000-0005-0000-0000-0000F5480000}"/>
    <cellStyle name="Normal 77 2 2 3 2 6" xfId="17651" xr:uid="{00000000-0005-0000-0000-0000F6480000}"/>
    <cellStyle name="Normal 77 2 2 3 2 7" xfId="19555" xr:uid="{00000000-0005-0000-0000-0000F7480000}"/>
    <cellStyle name="Normal 77 2 2 3 2_5h_Finance" xfId="8033" xr:uid="{00000000-0005-0000-0000-0000F8480000}"/>
    <cellStyle name="Normal 77 2 2 3 3" xfId="2956" xr:uid="{00000000-0005-0000-0000-0000F9480000}"/>
    <cellStyle name="Normal 77 2 2 3 3 2" xfId="11123" xr:uid="{00000000-0005-0000-0000-0000FA480000}"/>
    <cellStyle name="Normal 77 2 2 3 3_5h_Finance" xfId="8035" xr:uid="{00000000-0005-0000-0000-0000FB480000}"/>
    <cellStyle name="Normal 77 2 2 3 4" xfId="9219" xr:uid="{00000000-0005-0000-0000-0000FC480000}"/>
    <cellStyle name="Normal 77 2 2 3 5" xfId="13242" xr:uid="{00000000-0005-0000-0000-0000FD480000}"/>
    <cellStyle name="Normal 77 2 2 3 6" xfId="15080" xr:uid="{00000000-0005-0000-0000-0000FE480000}"/>
    <cellStyle name="Normal 77 2 2 3 7" xfId="16835" xr:uid="{00000000-0005-0000-0000-0000FF480000}"/>
    <cellStyle name="Normal 77 2 2 3 8" xfId="18739" xr:uid="{00000000-0005-0000-0000-000000490000}"/>
    <cellStyle name="Normal 77 2 2 3_5h_Finance" xfId="8032" xr:uid="{00000000-0005-0000-0000-000001490000}"/>
    <cellStyle name="Normal 77 2 2 4" xfId="1317" xr:uid="{00000000-0005-0000-0000-000002490000}"/>
    <cellStyle name="Normal 77 2 2 4 2" xfId="3228" xr:uid="{00000000-0005-0000-0000-000003490000}"/>
    <cellStyle name="Normal 77 2 2 4 2 2" xfId="11395" xr:uid="{00000000-0005-0000-0000-000004490000}"/>
    <cellStyle name="Normal 77 2 2 4 2_5h_Finance" xfId="8037" xr:uid="{00000000-0005-0000-0000-000005490000}"/>
    <cellStyle name="Normal 77 2 2 4 3" xfId="9491" xr:uid="{00000000-0005-0000-0000-000006490000}"/>
    <cellStyle name="Normal 77 2 2 4 4" xfId="13514" xr:uid="{00000000-0005-0000-0000-000007490000}"/>
    <cellStyle name="Normal 77 2 2 4 5" xfId="15352" xr:uid="{00000000-0005-0000-0000-000008490000}"/>
    <cellStyle name="Normal 77 2 2 4 6" xfId="17107" xr:uid="{00000000-0005-0000-0000-000009490000}"/>
    <cellStyle name="Normal 77 2 2 4 7" xfId="19011" xr:uid="{00000000-0005-0000-0000-00000A490000}"/>
    <cellStyle name="Normal 77 2 2 4_5h_Finance" xfId="8036" xr:uid="{00000000-0005-0000-0000-00000B490000}"/>
    <cellStyle name="Normal 77 2 2 5" xfId="2140" xr:uid="{00000000-0005-0000-0000-00000C490000}"/>
    <cellStyle name="Normal 77 2 2 5 2" xfId="4044" xr:uid="{00000000-0005-0000-0000-00000D490000}"/>
    <cellStyle name="Normal 77 2 2 5 2 2" xfId="12211" xr:uid="{00000000-0005-0000-0000-00000E490000}"/>
    <cellStyle name="Normal 77 2 2 5 2_5h_Finance" xfId="8039" xr:uid="{00000000-0005-0000-0000-00000F490000}"/>
    <cellStyle name="Normal 77 2 2 5 3" xfId="10307" xr:uid="{00000000-0005-0000-0000-000010490000}"/>
    <cellStyle name="Normal 77 2 2 5 4" xfId="14333" xr:uid="{00000000-0005-0000-0000-000011490000}"/>
    <cellStyle name="Normal 77 2 2 5 5" xfId="16173" xr:uid="{00000000-0005-0000-0000-000012490000}"/>
    <cellStyle name="Normal 77 2 2 5 6" xfId="17923" xr:uid="{00000000-0005-0000-0000-000013490000}"/>
    <cellStyle name="Normal 77 2 2 5 7" xfId="19827" xr:uid="{00000000-0005-0000-0000-000014490000}"/>
    <cellStyle name="Normal 77 2 2 5_5h_Finance" xfId="8038" xr:uid="{00000000-0005-0000-0000-000015490000}"/>
    <cellStyle name="Normal 77 2 2 6" xfId="2412" xr:uid="{00000000-0005-0000-0000-000016490000}"/>
    <cellStyle name="Normal 77 2 2 6 2" xfId="10579" xr:uid="{00000000-0005-0000-0000-000017490000}"/>
    <cellStyle name="Normal 77 2 2 6_5h_Finance" xfId="8040" xr:uid="{00000000-0005-0000-0000-000018490000}"/>
    <cellStyle name="Normal 77 2 2 7" xfId="8675" xr:uid="{00000000-0005-0000-0000-000019490000}"/>
    <cellStyle name="Normal 77 2 2 8" xfId="12632" xr:uid="{00000000-0005-0000-0000-00001A490000}"/>
    <cellStyle name="Normal 77 2 2 9" xfId="14518" xr:uid="{00000000-0005-0000-0000-00001B490000}"/>
    <cellStyle name="Normal 77 2 2_5h_Finance" xfId="8027" xr:uid="{00000000-0005-0000-0000-00001C490000}"/>
    <cellStyle name="Normal 77 2 3" xfId="637" xr:uid="{00000000-0005-0000-0000-00001D490000}"/>
    <cellStyle name="Normal 77 2 3 2" xfId="1459" xr:uid="{00000000-0005-0000-0000-00001E490000}"/>
    <cellStyle name="Normal 77 2 3 2 2" xfId="3364" xr:uid="{00000000-0005-0000-0000-00001F490000}"/>
    <cellStyle name="Normal 77 2 3 2 2 2" xfId="11531" xr:uid="{00000000-0005-0000-0000-000020490000}"/>
    <cellStyle name="Normal 77 2 3 2 2_5h_Finance" xfId="8043" xr:uid="{00000000-0005-0000-0000-000021490000}"/>
    <cellStyle name="Normal 77 2 3 2 3" xfId="9627" xr:uid="{00000000-0005-0000-0000-000022490000}"/>
    <cellStyle name="Normal 77 2 3 2 4" xfId="13653" xr:uid="{00000000-0005-0000-0000-000023490000}"/>
    <cellStyle name="Normal 77 2 3 2 5" xfId="15492" xr:uid="{00000000-0005-0000-0000-000024490000}"/>
    <cellStyle name="Normal 77 2 3 2 6" xfId="17243" xr:uid="{00000000-0005-0000-0000-000025490000}"/>
    <cellStyle name="Normal 77 2 3 2 7" xfId="19147" xr:uid="{00000000-0005-0000-0000-000026490000}"/>
    <cellStyle name="Normal 77 2 3 2_5h_Finance" xfId="8042" xr:uid="{00000000-0005-0000-0000-000027490000}"/>
    <cellStyle name="Normal 77 2 3 3" xfId="2548" xr:uid="{00000000-0005-0000-0000-000028490000}"/>
    <cellStyle name="Normal 77 2 3 3 2" xfId="10715" xr:uid="{00000000-0005-0000-0000-000029490000}"/>
    <cellStyle name="Normal 77 2 3 3_5h_Finance" xfId="8044" xr:uid="{00000000-0005-0000-0000-00002A490000}"/>
    <cellStyle name="Normal 77 2 3 4" xfId="8811" xr:uid="{00000000-0005-0000-0000-00002B490000}"/>
    <cellStyle name="Normal 77 2 3 5" xfId="12834" xr:uid="{00000000-0005-0000-0000-00002C490000}"/>
    <cellStyle name="Normal 77 2 3 6" xfId="14672" xr:uid="{00000000-0005-0000-0000-00002D490000}"/>
    <cellStyle name="Normal 77 2 3 7" xfId="16427" xr:uid="{00000000-0005-0000-0000-00002E490000}"/>
    <cellStyle name="Normal 77 2 3 8" xfId="18331" xr:uid="{00000000-0005-0000-0000-00002F490000}"/>
    <cellStyle name="Normal 77 2 3_5h_Finance" xfId="8041" xr:uid="{00000000-0005-0000-0000-000030490000}"/>
    <cellStyle name="Normal 77 2 4" xfId="909" xr:uid="{00000000-0005-0000-0000-000031490000}"/>
    <cellStyle name="Normal 77 2 4 2" xfId="1731" xr:uid="{00000000-0005-0000-0000-000032490000}"/>
    <cellStyle name="Normal 77 2 4 2 2" xfId="3636" xr:uid="{00000000-0005-0000-0000-000033490000}"/>
    <cellStyle name="Normal 77 2 4 2 2 2" xfId="11803" xr:uid="{00000000-0005-0000-0000-000034490000}"/>
    <cellStyle name="Normal 77 2 4 2 2_5h_Finance" xfId="8047" xr:uid="{00000000-0005-0000-0000-000035490000}"/>
    <cellStyle name="Normal 77 2 4 2 3" xfId="9899" xr:uid="{00000000-0005-0000-0000-000036490000}"/>
    <cellStyle name="Normal 77 2 4 2 4" xfId="13925" xr:uid="{00000000-0005-0000-0000-000037490000}"/>
    <cellStyle name="Normal 77 2 4 2 5" xfId="15764" xr:uid="{00000000-0005-0000-0000-000038490000}"/>
    <cellStyle name="Normal 77 2 4 2 6" xfId="17515" xr:uid="{00000000-0005-0000-0000-000039490000}"/>
    <cellStyle name="Normal 77 2 4 2 7" xfId="19419" xr:uid="{00000000-0005-0000-0000-00003A490000}"/>
    <cellStyle name="Normal 77 2 4 2_5h_Finance" xfId="8046" xr:uid="{00000000-0005-0000-0000-00003B490000}"/>
    <cellStyle name="Normal 77 2 4 3" xfId="2820" xr:uid="{00000000-0005-0000-0000-00003C490000}"/>
    <cellStyle name="Normal 77 2 4 3 2" xfId="10987" xr:uid="{00000000-0005-0000-0000-00003D490000}"/>
    <cellStyle name="Normal 77 2 4 3_5h_Finance" xfId="8048" xr:uid="{00000000-0005-0000-0000-00003E490000}"/>
    <cellStyle name="Normal 77 2 4 4" xfId="9083" xr:uid="{00000000-0005-0000-0000-00003F490000}"/>
    <cellStyle name="Normal 77 2 4 5" xfId="13106" xr:uid="{00000000-0005-0000-0000-000040490000}"/>
    <cellStyle name="Normal 77 2 4 6" xfId="14944" xr:uid="{00000000-0005-0000-0000-000041490000}"/>
    <cellStyle name="Normal 77 2 4 7" xfId="16699" xr:uid="{00000000-0005-0000-0000-000042490000}"/>
    <cellStyle name="Normal 77 2 4 8" xfId="18603" xr:uid="{00000000-0005-0000-0000-000043490000}"/>
    <cellStyle name="Normal 77 2 4_5h_Finance" xfId="8045" xr:uid="{00000000-0005-0000-0000-000044490000}"/>
    <cellStyle name="Normal 77 2 5" xfId="1181" xr:uid="{00000000-0005-0000-0000-000045490000}"/>
    <cellStyle name="Normal 77 2 5 2" xfId="3092" xr:uid="{00000000-0005-0000-0000-000046490000}"/>
    <cellStyle name="Normal 77 2 5 2 2" xfId="11259" xr:uid="{00000000-0005-0000-0000-000047490000}"/>
    <cellStyle name="Normal 77 2 5 2_5h_Finance" xfId="8050" xr:uid="{00000000-0005-0000-0000-000048490000}"/>
    <cellStyle name="Normal 77 2 5 3" xfId="9355" xr:uid="{00000000-0005-0000-0000-000049490000}"/>
    <cellStyle name="Normal 77 2 5 4" xfId="13378" xr:uid="{00000000-0005-0000-0000-00004A490000}"/>
    <cellStyle name="Normal 77 2 5 5" xfId="15216" xr:uid="{00000000-0005-0000-0000-00004B490000}"/>
    <cellStyle name="Normal 77 2 5 6" xfId="16971" xr:uid="{00000000-0005-0000-0000-00004C490000}"/>
    <cellStyle name="Normal 77 2 5 7" xfId="18875" xr:uid="{00000000-0005-0000-0000-00004D490000}"/>
    <cellStyle name="Normal 77 2 5_5h_Finance" xfId="8049" xr:uid="{00000000-0005-0000-0000-00004E490000}"/>
    <cellStyle name="Normal 77 2 6" xfId="2004" xr:uid="{00000000-0005-0000-0000-00004F490000}"/>
    <cellStyle name="Normal 77 2 6 2" xfId="3908" xr:uid="{00000000-0005-0000-0000-000050490000}"/>
    <cellStyle name="Normal 77 2 6 2 2" xfId="12075" xr:uid="{00000000-0005-0000-0000-000051490000}"/>
    <cellStyle name="Normal 77 2 6 2_5h_Finance" xfId="8052" xr:uid="{00000000-0005-0000-0000-000052490000}"/>
    <cellStyle name="Normal 77 2 6 3" xfId="10171" xr:uid="{00000000-0005-0000-0000-000053490000}"/>
    <cellStyle name="Normal 77 2 6 4" xfId="14197" xr:uid="{00000000-0005-0000-0000-000054490000}"/>
    <cellStyle name="Normal 77 2 6 5" xfId="16037" xr:uid="{00000000-0005-0000-0000-000055490000}"/>
    <cellStyle name="Normal 77 2 6 6" xfId="17787" xr:uid="{00000000-0005-0000-0000-000056490000}"/>
    <cellStyle name="Normal 77 2 6 7" xfId="19691" xr:uid="{00000000-0005-0000-0000-000057490000}"/>
    <cellStyle name="Normal 77 2 6_5h_Finance" xfId="8051" xr:uid="{00000000-0005-0000-0000-000058490000}"/>
    <cellStyle name="Normal 77 2 7" xfId="288" xr:uid="{00000000-0005-0000-0000-000059490000}"/>
    <cellStyle name="Normal 77 2 7 2" xfId="8539" xr:uid="{00000000-0005-0000-0000-00005A490000}"/>
    <cellStyle name="Normal 77 2 7_5h_Finance" xfId="8053" xr:uid="{00000000-0005-0000-0000-00005B490000}"/>
    <cellStyle name="Normal 77 2 8" xfId="2276" xr:uid="{00000000-0005-0000-0000-00005C490000}"/>
    <cellStyle name="Normal 77 2 8 2" xfId="10443" xr:uid="{00000000-0005-0000-0000-00005D490000}"/>
    <cellStyle name="Normal 77 2 8_5h_Finance" xfId="8054" xr:uid="{00000000-0005-0000-0000-00005E490000}"/>
    <cellStyle name="Normal 77 2 9" xfId="4180" xr:uid="{00000000-0005-0000-0000-00005F490000}"/>
    <cellStyle name="Normal 77 2 9 2" xfId="12347" xr:uid="{00000000-0005-0000-0000-000060490000}"/>
    <cellStyle name="Normal 77 2 9_5h_Finance" xfId="8055" xr:uid="{00000000-0005-0000-0000-000061490000}"/>
    <cellStyle name="Normal 77 2_5h_Finance" xfId="8026" xr:uid="{00000000-0005-0000-0000-000062490000}"/>
    <cellStyle name="Normal 77 3" xfId="356" xr:uid="{00000000-0005-0000-0000-000063490000}"/>
    <cellStyle name="Normal 77 3 10" xfId="16223" xr:uid="{00000000-0005-0000-0000-000064490000}"/>
    <cellStyle name="Normal 77 3 11" xfId="18127" xr:uid="{00000000-0005-0000-0000-000065490000}"/>
    <cellStyle name="Normal 77 3 2" xfId="705" xr:uid="{00000000-0005-0000-0000-000066490000}"/>
    <cellStyle name="Normal 77 3 2 2" xfId="1527" xr:uid="{00000000-0005-0000-0000-000067490000}"/>
    <cellStyle name="Normal 77 3 2 2 2" xfId="3432" xr:uid="{00000000-0005-0000-0000-000068490000}"/>
    <cellStyle name="Normal 77 3 2 2 2 2" xfId="11599" xr:uid="{00000000-0005-0000-0000-000069490000}"/>
    <cellStyle name="Normal 77 3 2 2 2_5h_Finance" xfId="8059" xr:uid="{00000000-0005-0000-0000-00006A490000}"/>
    <cellStyle name="Normal 77 3 2 2 3" xfId="9695" xr:uid="{00000000-0005-0000-0000-00006B490000}"/>
    <cellStyle name="Normal 77 3 2 2 4" xfId="13721" xr:uid="{00000000-0005-0000-0000-00006C490000}"/>
    <cellStyle name="Normal 77 3 2 2 5" xfId="15560" xr:uid="{00000000-0005-0000-0000-00006D490000}"/>
    <cellStyle name="Normal 77 3 2 2 6" xfId="17311" xr:uid="{00000000-0005-0000-0000-00006E490000}"/>
    <cellStyle name="Normal 77 3 2 2 7" xfId="19215" xr:uid="{00000000-0005-0000-0000-00006F490000}"/>
    <cellStyle name="Normal 77 3 2 2_5h_Finance" xfId="8058" xr:uid="{00000000-0005-0000-0000-000070490000}"/>
    <cellStyle name="Normal 77 3 2 3" xfId="2616" xr:uid="{00000000-0005-0000-0000-000071490000}"/>
    <cellStyle name="Normal 77 3 2 3 2" xfId="10783" xr:uid="{00000000-0005-0000-0000-000072490000}"/>
    <cellStyle name="Normal 77 3 2 3_5h_Finance" xfId="8060" xr:uid="{00000000-0005-0000-0000-000073490000}"/>
    <cellStyle name="Normal 77 3 2 4" xfId="8879" xr:uid="{00000000-0005-0000-0000-000074490000}"/>
    <cellStyle name="Normal 77 3 2 5" xfId="12902" xr:uid="{00000000-0005-0000-0000-000075490000}"/>
    <cellStyle name="Normal 77 3 2 6" xfId="14740" xr:uid="{00000000-0005-0000-0000-000076490000}"/>
    <cellStyle name="Normal 77 3 2 7" xfId="16495" xr:uid="{00000000-0005-0000-0000-000077490000}"/>
    <cellStyle name="Normal 77 3 2 8" xfId="18399" xr:uid="{00000000-0005-0000-0000-000078490000}"/>
    <cellStyle name="Normal 77 3 2_5h_Finance" xfId="8057" xr:uid="{00000000-0005-0000-0000-000079490000}"/>
    <cellStyle name="Normal 77 3 3" xfId="977" xr:uid="{00000000-0005-0000-0000-00007A490000}"/>
    <cellStyle name="Normal 77 3 3 2" xfId="1799" xr:uid="{00000000-0005-0000-0000-00007B490000}"/>
    <cellStyle name="Normal 77 3 3 2 2" xfId="3704" xr:uid="{00000000-0005-0000-0000-00007C490000}"/>
    <cellStyle name="Normal 77 3 3 2 2 2" xfId="11871" xr:uid="{00000000-0005-0000-0000-00007D490000}"/>
    <cellStyle name="Normal 77 3 3 2 2_5h_Finance" xfId="8063" xr:uid="{00000000-0005-0000-0000-00007E490000}"/>
    <cellStyle name="Normal 77 3 3 2 3" xfId="9967" xr:uid="{00000000-0005-0000-0000-00007F490000}"/>
    <cellStyle name="Normal 77 3 3 2 4" xfId="13993" xr:uid="{00000000-0005-0000-0000-000080490000}"/>
    <cellStyle name="Normal 77 3 3 2 5" xfId="15832" xr:uid="{00000000-0005-0000-0000-000081490000}"/>
    <cellStyle name="Normal 77 3 3 2 6" xfId="17583" xr:uid="{00000000-0005-0000-0000-000082490000}"/>
    <cellStyle name="Normal 77 3 3 2 7" xfId="19487" xr:uid="{00000000-0005-0000-0000-000083490000}"/>
    <cellStyle name="Normal 77 3 3 2_5h_Finance" xfId="8062" xr:uid="{00000000-0005-0000-0000-000084490000}"/>
    <cellStyle name="Normal 77 3 3 3" xfId="2888" xr:uid="{00000000-0005-0000-0000-000085490000}"/>
    <cellStyle name="Normal 77 3 3 3 2" xfId="11055" xr:uid="{00000000-0005-0000-0000-000086490000}"/>
    <cellStyle name="Normal 77 3 3 3_5h_Finance" xfId="8064" xr:uid="{00000000-0005-0000-0000-000087490000}"/>
    <cellStyle name="Normal 77 3 3 4" xfId="9151" xr:uid="{00000000-0005-0000-0000-000088490000}"/>
    <cellStyle name="Normal 77 3 3 5" xfId="13174" xr:uid="{00000000-0005-0000-0000-000089490000}"/>
    <cellStyle name="Normal 77 3 3 6" xfId="15012" xr:uid="{00000000-0005-0000-0000-00008A490000}"/>
    <cellStyle name="Normal 77 3 3 7" xfId="16767" xr:uid="{00000000-0005-0000-0000-00008B490000}"/>
    <cellStyle name="Normal 77 3 3 8" xfId="18671" xr:uid="{00000000-0005-0000-0000-00008C490000}"/>
    <cellStyle name="Normal 77 3 3_5h_Finance" xfId="8061" xr:uid="{00000000-0005-0000-0000-00008D490000}"/>
    <cellStyle name="Normal 77 3 4" xfId="1249" xr:uid="{00000000-0005-0000-0000-00008E490000}"/>
    <cellStyle name="Normal 77 3 4 2" xfId="3160" xr:uid="{00000000-0005-0000-0000-00008F490000}"/>
    <cellStyle name="Normal 77 3 4 2 2" xfId="11327" xr:uid="{00000000-0005-0000-0000-000090490000}"/>
    <cellStyle name="Normal 77 3 4 2_5h_Finance" xfId="8066" xr:uid="{00000000-0005-0000-0000-000091490000}"/>
    <cellStyle name="Normal 77 3 4 3" xfId="9423" xr:uid="{00000000-0005-0000-0000-000092490000}"/>
    <cellStyle name="Normal 77 3 4 4" xfId="13446" xr:uid="{00000000-0005-0000-0000-000093490000}"/>
    <cellStyle name="Normal 77 3 4 5" xfId="15284" xr:uid="{00000000-0005-0000-0000-000094490000}"/>
    <cellStyle name="Normal 77 3 4 6" xfId="17039" xr:uid="{00000000-0005-0000-0000-000095490000}"/>
    <cellStyle name="Normal 77 3 4 7" xfId="18943" xr:uid="{00000000-0005-0000-0000-000096490000}"/>
    <cellStyle name="Normal 77 3 4_5h_Finance" xfId="8065" xr:uid="{00000000-0005-0000-0000-000097490000}"/>
    <cellStyle name="Normal 77 3 5" xfId="2072" xr:uid="{00000000-0005-0000-0000-000098490000}"/>
    <cellStyle name="Normal 77 3 5 2" xfId="3976" xr:uid="{00000000-0005-0000-0000-000099490000}"/>
    <cellStyle name="Normal 77 3 5 2 2" xfId="12143" xr:uid="{00000000-0005-0000-0000-00009A490000}"/>
    <cellStyle name="Normal 77 3 5 2_5h_Finance" xfId="8068" xr:uid="{00000000-0005-0000-0000-00009B490000}"/>
    <cellStyle name="Normal 77 3 5 3" xfId="10239" xr:uid="{00000000-0005-0000-0000-00009C490000}"/>
    <cellStyle name="Normal 77 3 5 4" xfId="14265" xr:uid="{00000000-0005-0000-0000-00009D490000}"/>
    <cellStyle name="Normal 77 3 5 5" xfId="16105" xr:uid="{00000000-0005-0000-0000-00009E490000}"/>
    <cellStyle name="Normal 77 3 5 6" xfId="17855" xr:uid="{00000000-0005-0000-0000-00009F490000}"/>
    <cellStyle name="Normal 77 3 5 7" xfId="19759" xr:uid="{00000000-0005-0000-0000-0000A0490000}"/>
    <cellStyle name="Normal 77 3 5_5h_Finance" xfId="8067" xr:uid="{00000000-0005-0000-0000-0000A1490000}"/>
    <cellStyle name="Normal 77 3 6" xfId="2344" xr:uid="{00000000-0005-0000-0000-0000A2490000}"/>
    <cellStyle name="Normal 77 3 6 2" xfId="10511" xr:uid="{00000000-0005-0000-0000-0000A3490000}"/>
    <cellStyle name="Normal 77 3 6_5h_Finance" xfId="8069" xr:uid="{00000000-0005-0000-0000-0000A4490000}"/>
    <cellStyle name="Normal 77 3 7" xfId="8607" xr:uid="{00000000-0005-0000-0000-0000A5490000}"/>
    <cellStyle name="Normal 77 3 8" xfId="12564" xr:uid="{00000000-0005-0000-0000-0000A6490000}"/>
    <cellStyle name="Normal 77 3 9" xfId="14450" xr:uid="{00000000-0005-0000-0000-0000A7490000}"/>
    <cellStyle name="Normal 77 3_5h_Finance" xfId="8056" xr:uid="{00000000-0005-0000-0000-0000A8490000}"/>
    <cellStyle name="Normal 77 4" xfId="569" xr:uid="{00000000-0005-0000-0000-0000A9490000}"/>
    <cellStyle name="Normal 77 4 2" xfId="1391" xr:uid="{00000000-0005-0000-0000-0000AA490000}"/>
    <cellStyle name="Normal 77 4 2 2" xfId="3296" xr:uid="{00000000-0005-0000-0000-0000AB490000}"/>
    <cellStyle name="Normal 77 4 2 2 2" xfId="11463" xr:uid="{00000000-0005-0000-0000-0000AC490000}"/>
    <cellStyle name="Normal 77 4 2 2_5h_Finance" xfId="8072" xr:uid="{00000000-0005-0000-0000-0000AD490000}"/>
    <cellStyle name="Normal 77 4 2 3" xfId="9559" xr:uid="{00000000-0005-0000-0000-0000AE490000}"/>
    <cellStyle name="Normal 77 4 2 4" xfId="13585" xr:uid="{00000000-0005-0000-0000-0000AF490000}"/>
    <cellStyle name="Normal 77 4 2 5" xfId="15424" xr:uid="{00000000-0005-0000-0000-0000B0490000}"/>
    <cellStyle name="Normal 77 4 2 6" xfId="17175" xr:uid="{00000000-0005-0000-0000-0000B1490000}"/>
    <cellStyle name="Normal 77 4 2 7" xfId="19079" xr:uid="{00000000-0005-0000-0000-0000B2490000}"/>
    <cellStyle name="Normal 77 4 2_5h_Finance" xfId="8071" xr:uid="{00000000-0005-0000-0000-0000B3490000}"/>
    <cellStyle name="Normal 77 4 3" xfId="2480" xr:uid="{00000000-0005-0000-0000-0000B4490000}"/>
    <cellStyle name="Normal 77 4 3 2" xfId="10647" xr:uid="{00000000-0005-0000-0000-0000B5490000}"/>
    <cellStyle name="Normal 77 4 3_5h_Finance" xfId="8073" xr:uid="{00000000-0005-0000-0000-0000B6490000}"/>
    <cellStyle name="Normal 77 4 4" xfId="8743" xr:uid="{00000000-0005-0000-0000-0000B7490000}"/>
    <cellStyle name="Normal 77 4 5" xfId="12766" xr:uid="{00000000-0005-0000-0000-0000B8490000}"/>
    <cellStyle name="Normal 77 4 6" xfId="14604" xr:uid="{00000000-0005-0000-0000-0000B9490000}"/>
    <cellStyle name="Normal 77 4 7" xfId="16359" xr:uid="{00000000-0005-0000-0000-0000BA490000}"/>
    <cellStyle name="Normal 77 4 8" xfId="18263" xr:uid="{00000000-0005-0000-0000-0000BB490000}"/>
    <cellStyle name="Normal 77 4_5h_Finance" xfId="8070" xr:uid="{00000000-0005-0000-0000-0000BC490000}"/>
    <cellStyle name="Normal 77 5" xfId="841" xr:uid="{00000000-0005-0000-0000-0000BD490000}"/>
    <cellStyle name="Normal 77 5 2" xfId="1663" xr:uid="{00000000-0005-0000-0000-0000BE490000}"/>
    <cellStyle name="Normal 77 5 2 2" xfId="3568" xr:uid="{00000000-0005-0000-0000-0000BF490000}"/>
    <cellStyle name="Normal 77 5 2 2 2" xfId="11735" xr:uid="{00000000-0005-0000-0000-0000C0490000}"/>
    <cellStyle name="Normal 77 5 2 2_5h_Finance" xfId="8076" xr:uid="{00000000-0005-0000-0000-0000C1490000}"/>
    <cellStyle name="Normal 77 5 2 3" xfId="9831" xr:uid="{00000000-0005-0000-0000-0000C2490000}"/>
    <cellStyle name="Normal 77 5 2 4" xfId="13857" xr:uid="{00000000-0005-0000-0000-0000C3490000}"/>
    <cellStyle name="Normal 77 5 2 5" xfId="15696" xr:uid="{00000000-0005-0000-0000-0000C4490000}"/>
    <cellStyle name="Normal 77 5 2 6" xfId="17447" xr:uid="{00000000-0005-0000-0000-0000C5490000}"/>
    <cellStyle name="Normal 77 5 2 7" xfId="19351" xr:uid="{00000000-0005-0000-0000-0000C6490000}"/>
    <cellStyle name="Normal 77 5 2_5h_Finance" xfId="8075" xr:uid="{00000000-0005-0000-0000-0000C7490000}"/>
    <cellStyle name="Normal 77 5 3" xfId="2752" xr:uid="{00000000-0005-0000-0000-0000C8490000}"/>
    <cellStyle name="Normal 77 5 3 2" xfId="10919" xr:uid="{00000000-0005-0000-0000-0000C9490000}"/>
    <cellStyle name="Normal 77 5 3_5h_Finance" xfId="8077" xr:uid="{00000000-0005-0000-0000-0000CA490000}"/>
    <cellStyle name="Normal 77 5 4" xfId="9015" xr:uid="{00000000-0005-0000-0000-0000CB490000}"/>
    <cellStyle name="Normal 77 5 5" xfId="13038" xr:uid="{00000000-0005-0000-0000-0000CC490000}"/>
    <cellStyle name="Normal 77 5 6" xfId="14876" xr:uid="{00000000-0005-0000-0000-0000CD490000}"/>
    <cellStyle name="Normal 77 5 7" xfId="16631" xr:uid="{00000000-0005-0000-0000-0000CE490000}"/>
    <cellStyle name="Normal 77 5 8" xfId="18535" xr:uid="{00000000-0005-0000-0000-0000CF490000}"/>
    <cellStyle name="Normal 77 5_5h_Finance" xfId="8074" xr:uid="{00000000-0005-0000-0000-0000D0490000}"/>
    <cellStyle name="Normal 77 6" xfId="1113" xr:uid="{00000000-0005-0000-0000-0000D1490000}"/>
    <cellStyle name="Normal 77 6 2" xfId="3024" xr:uid="{00000000-0005-0000-0000-0000D2490000}"/>
    <cellStyle name="Normal 77 6 2 2" xfId="11191" xr:uid="{00000000-0005-0000-0000-0000D3490000}"/>
    <cellStyle name="Normal 77 6 2_5h_Finance" xfId="8079" xr:uid="{00000000-0005-0000-0000-0000D4490000}"/>
    <cellStyle name="Normal 77 6 3" xfId="9287" xr:uid="{00000000-0005-0000-0000-0000D5490000}"/>
    <cellStyle name="Normal 77 6 4" xfId="13310" xr:uid="{00000000-0005-0000-0000-0000D6490000}"/>
    <cellStyle name="Normal 77 6 5" xfId="15148" xr:uid="{00000000-0005-0000-0000-0000D7490000}"/>
    <cellStyle name="Normal 77 6 6" xfId="16903" xr:uid="{00000000-0005-0000-0000-0000D8490000}"/>
    <cellStyle name="Normal 77 6 7" xfId="18807" xr:uid="{00000000-0005-0000-0000-0000D9490000}"/>
    <cellStyle name="Normal 77 6_5h_Finance" xfId="8078" xr:uid="{00000000-0005-0000-0000-0000DA490000}"/>
    <cellStyle name="Normal 77 7" xfId="1936" xr:uid="{00000000-0005-0000-0000-0000DB490000}"/>
    <cellStyle name="Normal 77 7 2" xfId="3840" xr:uid="{00000000-0005-0000-0000-0000DC490000}"/>
    <cellStyle name="Normal 77 7 2 2" xfId="12007" xr:uid="{00000000-0005-0000-0000-0000DD490000}"/>
    <cellStyle name="Normal 77 7 2_5h_Finance" xfId="8081" xr:uid="{00000000-0005-0000-0000-0000DE490000}"/>
    <cellStyle name="Normal 77 7 3" xfId="10103" xr:uid="{00000000-0005-0000-0000-0000DF490000}"/>
    <cellStyle name="Normal 77 7 4" xfId="14129" xr:uid="{00000000-0005-0000-0000-0000E0490000}"/>
    <cellStyle name="Normal 77 7 5" xfId="15969" xr:uid="{00000000-0005-0000-0000-0000E1490000}"/>
    <cellStyle name="Normal 77 7 6" xfId="17719" xr:uid="{00000000-0005-0000-0000-0000E2490000}"/>
    <cellStyle name="Normal 77 7 7" xfId="19623" xr:uid="{00000000-0005-0000-0000-0000E3490000}"/>
    <cellStyle name="Normal 77 7_5h_Finance" xfId="8080" xr:uid="{00000000-0005-0000-0000-0000E4490000}"/>
    <cellStyle name="Normal 77 8" xfId="220" xr:uid="{00000000-0005-0000-0000-0000E5490000}"/>
    <cellStyle name="Normal 77 8 2" xfId="8471" xr:uid="{00000000-0005-0000-0000-0000E6490000}"/>
    <cellStyle name="Normal 77 8_5h_Finance" xfId="8082" xr:uid="{00000000-0005-0000-0000-0000E7490000}"/>
    <cellStyle name="Normal 77 9" xfId="2208" xr:uid="{00000000-0005-0000-0000-0000E8490000}"/>
    <cellStyle name="Normal 77 9 2" xfId="10375" xr:uid="{00000000-0005-0000-0000-0000E9490000}"/>
    <cellStyle name="Normal 77 9_5h_Finance" xfId="8083" xr:uid="{00000000-0005-0000-0000-0000EA490000}"/>
    <cellStyle name="Normal 77_5h_Finance" xfId="8024" xr:uid="{00000000-0005-0000-0000-0000EB490000}"/>
    <cellStyle name="Normal 78" xfId="82" xr:uid="{00000000-0005-0000-0000-0000EC490000}"/>
    <cellStyle name="Normal 78 10" xfId="4113" xr:uid="{00000000-0005-0000-0000-0000ED490000}"/>
    <cellStyle name="Normal 78 10 2" xfId="12280" xr:uid="{00000000-0005-0000-0000-0000EE490000}"/>
    <cellStyle name="Normal 78 10_5h_Finance" xfId="8085" xr:uid="{00000000-0005-0000-0000-0000EF490000}"/>
    <cellStyle name="Normal 78 11" xfId="8336" xr:uid="{00000000-0005-0000-0000-0000F0490000}"/>
    <cellStyle name="Normal 78 12" xfId="12428" xr:uid="{00000000-0005-0000-0000-0000F1490000}"/>
    <cellStyle name="Normal 78 13" xfId="12655" xr:uid="{00000000-0005-0000-0000-0000F2490000}"/>
    <cellStyle name="Normal 78 14" xfId="14343" xr:uid="{00000000-0005-0000-0000-0000F3490000}"/>
    <cellStyle name="Normal 78 15" xfId="17992" xr:uid="{00000000-0005-0000-0000-0000F4490000}"/>
    <cellStyle name="Normal 78 2" xfId="151" xr:uid="{00000000-0005-0000-0000-0000F5490000}"/>
    <cellStyle name="Normal 78 2 10" xfId="8404" xr:uid="{00000000-0005-0000-0000-0000F6490000}"/>
    <cellStyle name="Normal 78 2 11" xfId="12496" xr:uid="{00000000-0005-0000-0000-0000F7490000}"/>
    <cellStyle name="Normal 78 2 12" xfId="18060" xr:uid="{00000000-0005-0000-0000-0000F8490000}"/>
    <cellStyle name="Normal 78 2 2" xfId="425" xr:uid="{00000000-0005-0000-0000-0000F9490000}"/>
    <cellStyle name="Normal 78 2 2 10" xfId="16292" xr:uid="{00000000-0005-0000-0000-0000FA490000}"/>
    <cellStyle name="Normal 78 2 2 11" xfId="18196" xr:uid="{00000000-0005-0000-0000-0000FB490000}"/>
    <cellStyle name="Normal 78 2 2 2" xfId="774" xr:uid="{00000000-0005-0000-0000-0000FC490000}"/>
    <cellStyle name="Normal 78 2 2 2 2" xfId="1596" xr:uid="{00000000-0005-0000-0000-0000FD490000}"/>
    <cellStyle name="Normal 78 2 2 2 2 2" xfId="3501" xr:uid="{00000000-0005-0000-0000-0000FE490000}"/>
    <cellStyle name="Normal 78 2 2 2 2 2 2" xfId="11668" xr:uid="{00000000-0005-0000-0000-0000FF490000}"/>
    <cellStyle name="Normal 78 2 2 2 2 2_5h_Finance" xfId="8090" xr:uid="{00000000-0005-0000-0000-0000004A0000}"/>
    <cellStyle name="Normal 78 2 2 2 2 3" xfId="9764" xr:uid="{00000000-0005-0000-0000-0000014A0000}"/>
    <cellStyle name="Normal 78 2 2 2 2 4" xfId="13790" xr:uid="{00000000-0005-0000-0000-0000024A0000}"/>
    <cellStyle name="Normal 78 2 2 2 2 5" xfId="15629" xr:uid="{00000000-0005-0000-0000-0000034A0000}"/>
    <cellStyle name="Normal 78 2 2 2 2 6" xfId="17380" xr:uid="{00000000-0005-0000-0000-0000044A0000}"/>
    <cellStyle name="Normal 78 2 2 2 2 7" xfId="19284" xr:uid="{00000000-0005-0000-0000-0000054A0000}"/>
    <cellStyle name="Normal 78 2 2 2 2_5h_Finance" xfId="8089" xr:uid="{00000000-0005-0000-0000-0000064A0000}"/>
    <cellStyle name="Normal 78 2 2 2 3" xfId="2685" xr:uid="{00000000-0005-0000-0000-0000074A0000}"/>
    <cellStyle name="Normal 78 2 2 2 3 2" xfId="10852" xr:uid="{00000000-0005-0000-0000-0000084A0000}"/>
    <cellStyle name="Normal 78 2 2 2 3_5h_Finance" xfId="8091" xr:uid="{00000000-0005-0000-0000-0000094A0000}"/>
    <cellStyle name="Normal 78 2 2 2 4" xfId="8948" xr:uid="{00000000-0005-0000-0000-00000A4A0000}"/>
    <cellStyle name="Normal 78 2 2 2 5" xfId="12971" xr:uid="{00000000-0005-0000-0000-00000B4A0000}"/>
    <cellStyle name="Normal 78 2 2 2 6" xfId="14809" xr:uid="{00000000-0005-0000-0000-00000C4A0000}"/>
    <cellStyle name="Normal 78 2 2 2 7" xfId="16564" xr:uid="{00000000-0005-0000-0000-00000D4A0000}"/>
    <cellStyle name="Normal 78 2 2 2 8" xfId="18468" xr:uid="{00000000-0005-0000-0000-00000E4A0000}"/>
    <cellStyle name="Normal 78 2 2 2_5h_Finance" xfId="8088" xr:uid="{00000000-0005-0000-0000-00000F4A0000}"/>
    <cellStyle name="Normal 78 2 2 3" xfId="1046" xr:uid="{00000000-0005-0000-0000-0000104A0000}"/>
    <cellStyle name="Normal 78 2 2 3 2" xfId="1868" xr:uid="{00000000-0005-0000-0000-0000114A0000}"/>
    <cellStyle name="Normal 78 2 2 3 2 2" xfId="3773" xr:uid="{00000000-0005-0000-0000-0000124A0000}"/>
    <cellStyle name="Normal 78 2 2 3 2 2 2" xfId="11940" xr:uid="{00000000-0005-0000-0000-0000134A0000}"/>
    <cellStyle name="Normal 78 2 2 3 2 2_5h_Finance" xfId="8094" xr:uid="{00000000-0005-0000-0000-0000144A0000}"/>
    <cellStyle name="Normal 78 2 2 3 2 3" xfId="10036" xr:uid="{00000000-0005-0000-0000-0000154A0000}"/>
    <cellStyle name="Normal 78 2 2 3 2 4" xfId="14062" xr:uid="{00000000-0005-0000-0000-0000164A0000}"/>
    <cellStyle name="Normal 78 2 2 3 2 5" xfId="15901" xr:uid="{00000000-0005-0000-0000-0000174A0000}"/>
    <cellStyle name="Normal 78 2 2 3 2 6" xfId="17652" xr:uid="{00000000-0005-0000-0000-0000184A0000}"/>
    <cellStyle name="Normal 78 2 2 3 2 7" xfId="19556" xr:uid="{00000000-0005-0000-0000-0000194A0000}"/>
    <cellStyle name="Normal 78 2 2 3 2_5h_Finance" xfId="8093" xr:uid="{00000000-0005-0000-0000-00001A4A0000}"/>
    <cellStyle name="Normal 78 2 2 3 3" xfId="2957" xr:uid="{00000000-0005-0000-0000-00001B4A0000}"/>
    <cellStyle name="Normal 78 2 2 3 3 2" xfId="11124" xr:uid="{00000000-0005-0000-0000-00001C4A0000}"/>
    <cellStyle name="Normal 78 2 2 3 3_5h_Finance" xfId="8095" xr:uid="{00000000-0005-0000-0000-00001D4A0000}"/>
    <cellStyle name="Normal 78 2 2 3 4" xfId="9220" xr:uid="{00000000-0005-0000-0000-00001E4A0000}"/>
    <cellStyle name="Normal 78 2 2 3 5" xfId="13243" xr:uid="{00000000-0005-0000-0000-00001F4A0000}"/>
    <cellStyle name="Normal 78 2 2 3 6" xfId="15081" xr:uid="{00000000-0005-0000-0000-0000204A0000}"/>
    <cellStyle name="Normal 78 2 2 3 7" xfId="16836" xr:uid="{00000000-0005-0000-0000-0000214A0000}"/>
    <cellStyle name="Normal 78 2 2 3 8" xfId="18740" xr:uid="{00000000-0005-0000-0000-0000224A0000}"/>
    <cellStyle name="Normal 78 2 2 3_5h_Finance" xfId="8092" xr:uid="{00000000-0005-0000-0000-0000234A0000}"/>
    <cellStyle name="Normal 78 2 2 4" xfId="1318" xr:uid="{00000000-0005-0000-0000-0000244A0000}"/>
    <cellStyle name="Normal 78 2 2 4 2" xfId="3229" xr:uid="{00000000-0005-0000-0000-0000254A0000}"/>
    <cellStyle name="Normal 78 2 2 4 2 2" xfId="11396" xr:uid="{00000000-0005-0000-0000-0000264A0000}"/>
    <cellStyle name="Normal 78 2 2 4 2_5h_Finance" xfId="8097" xr:uid="{00000000-0005-0000-0000-0000274A0000}"/>
    <cellStyle name="Normal 78 2 2 4 3" xfId="9492" xr:uid="{00000000-0005-0000-0000-0000284A0000}"/>
    <cellStyle name="Normal 78 2 2 4 4" xfId="13515" xr:uid="{00000000-0005-0000-0000-0000294A0000}"/>
    <cellStyle name="Normal 78 2 2 4 5" xfId="15353" xr:uid="{00000000-0005-0000-0000-00002A4A0000}"/>
    <cellStyle name="Normal 78 2 2 4 6" xfId="17108" xr:uid="{00000000-0005-0000-0000-00002B4A0000}"/>
    <cellStyle name="Normal 78 2 2 4 7" xfId="19012" xr:uid="{00000000-0005-0000-0000-00002C4A0000}"/>
    <cellStyle name="Normal 78 2 2 4_5h_Finance" xfId="8096" xr:uid="{00000000-0005-0000-0000-00002D4A0000}"/>
    <cellStyle name="Normal 78 2 2 5" xfId="2141" xr:uid="{00000000-0005-0000-0000-00002E4A0000}"/>
    <cellStyle name="Normal 78 2 2 5 2" xfId="4045" xr:uid="{00000000-0005-0000-0000-00002F4A0000}"/>
    <cellStyle name="Normal 78 2 2 5 2 2" xfId="12212" xr:uid="{00000000-0005-0000-0000-0000304A0000}"/>
    <cellStyle name="Normal 78 2 2 5 2_5h_Finance" xfId="8099" xr:uid="{00000000-0005-0000-0000-0000314A0000}"/>
    <cellStyle name="Normal 78 2 2 5 3" xfId="10308" xr:uid="{00000000-0005-0000-0000-0000324A0000}"/>
    <cellStyle name="Normal 78 2 2 5 4" xfId="14334" xr:uid="{00000000-0005-0000-0000-0000334A0000}"/>
    <cellStyle name="Normal 78 2 2 5 5" xfId="16174" xr:uid="{00000000-0005-0000-0000-0000344A0000}"/>
    <cellStyle name="Normal 78 2 2 5 6" xfId="17924" xr:uid="{00000000-0005-0000-0000-0000354A0000}"/>
    <cellStyle name="Normal 78 2 2 5 7" xfId="19828" xr:uid="{00000000-0005-0000-0000-0000364A0000}"/>
    <cellStyle name="Normal 78 2 2 5_5h_Finance" xfId="8098" xr:uid="{00000000-0005-0000-0000-0000374A0000}"/>
    <cellStyle name="Normal 78 2 2 6" xfId="2413" xr:uid="{00000000-0005-0000-0000-0000384A0000}"/>
    <cellStyle name="Normal 78 2 2 6 2" xfId="10580" xr:uid="{00000000-0005-0000-0000-0000394A0000}"/>
    <cellStyle name="Normal 78 2 2 6_5h_Finance" xfId="8100" xr:uid="{00000000-0005-0000-0000-00003A4A0000}"/>
    <cellStyle name="Normal 78 2 2 7" xfId="8676" xr:uid="{00000000-0005-0000-0000-00003B4A0000}"/>
    <cellStyle name="Normal 78 2 2 8" xfId="12633" xr:uid="{00000000-0005-0000-0000-00003C4A0000}"/>
    <cellStyle name="Normal 78 2 2 9" xfId="14519" xr:uid="{00000000-0005-0000-0000-00003D4A0000}"/>
    <cellStyle name="Normal 78 2 2_5h_Finance" xfId="8087" xr:uid="{00000000-0005-0000-0000-00003E4A0000}"/>
    <cellStyle name="Normal 78 2 3" xfId="638" xr:uid="{00000000-0005-0000-0000-00003F4A0000}"/>
    <cellStyle name="Normal 78 2 3 2" xfId="1460" xr:uid="{00000000-0005-0000-0000-0000404A0000}"/>
    <cellStyle name="Normal 78 2 3 2 2" xfId="3365" xr:uid="{00000000-0005-0000-0000-0000414A0000}"/>
    <cellStyle name="Normal 78 2 3 2 2 2" xfId="11532" xr:uid="{00000000-0005-0000-0000-0000424A0000}"/>
    <cellStyle name="Normal 78 2 3 2 2_5h_Finance" xfId="8103" xr:uid="{00000000-0005-0000-0000-0000434A0000}"/>
    <cellStyle name="Normal 78 2 3 2 3" xfId="9628" xr:uid="{00000000-0005-0000-0000-0000444A0000}"/>
    <cellStyle name="Normal 78 2 3 2 4" xfId="13654" xr:uid="{00000000-0005-0000-0000-0000454A0000}"/>
    <cellStyle name="Normal 78 2 3 2 5" xfId="15493" xr:uid="{00000000-0005-0000-0000-0000464A0000}"/>
    <cellStyle name="Normal 78 2 3 2 6" xfId="17244" xr:uid="{00000000-0005-0000-0000-0000474A0000}"/>
    <cellStyle name="Normal 78 2 3 2 7" xfId="19148" xr:uid="{00000000-0005-0000-0000-0000484A0000}"/>
    <cellStyle name="Normal 78 2 3 2_5h_Finance" xfId="8102" xr:uid="{00000000-0005-0000-0000-0000494A0000}"/>
    <cellStyle name="Normal 78 2 3 3" xfId="2549" xr:uid="{00000000-0005-0000-0000-00004A4A0000}"/>
    <cellStyle name="Normal 78 2 3 3 2" xfId="10716" xr:uid="{00000000-0005-0000-0000-00004B4A0000}"/>
    <cellStyle name="Normal 78 2 3 3_5h_Finance" xfId="8104" xr:uid="{00000000-0005-0000-0000-00004C4A0000}"/>
    <cellStyle name="Normal 78 2 3 4" xfId="8812" xr:uid="{00000000-0005-0000-0000-00004D4A0000}"/>
    <cellStyle name="Normal 78 2 3 5" xfId="12835" xr:uid="{00000000-0005-0000-0000-00004E4A0000}"/>
    <cellStyle name="Normal 78 2 3 6" xfId="14673" xr:uid="{00000000-0005-0000-0000-00004F4A0000}"/>
    <cellStyle name="Normal 78 2 3 7" xfId="16428" xr:uid="{00000000-0005-0000-0000-0000504A0000}"/>
    <cellStyle name="Normal 78 2 3 8" xfId="18332" xr:uid="{00000000-0005-0000-0000-0000514A0000}"/>
    <cellStyle name="Normal 78 2 3_5h_Finance" xfId="8101" xr:uid="{00000000-0005-0000-0000-0000524A0000}"/>
    <cellStyle name="Normal 78 2 4" xfId="910" xr:uid="{00000000-0005-0000-0000-0000534A0000}"/>
    <cellStyle name="Normal 78 2 4 2" xfId="1732" xr:uid="{00000000-0005-0000-0000-0000544A0000}"/>
    <cellStyle name="Normal 78 2 4 2 2" xfId="3637" xr:uid="{00000000-0005-0000-0000-0000554A0000}"/>
    <cellStyle name="Normal 78 2 4 2 2 2" xfId="11804" xr:uid="{00000000-0005-0000-0000-0000564A0000}"/>
    <cellStyle name="Normal 78 2 4 2 2_5h_Finance" xfId="8107" xr:uid="{00000000-0005-0000-0000-0000574A0000}"/>
    <cellStyle name="Normal 78 2 4 2 3" xfId="9900" xr:uid="{00000000-0005-0000-0000-0000584A0000}"/>
    <cellStyle name="Normal 78 2 4 2 4" xfId="13926" xr:uid="{00000000-0005-0000-0000-0000594A0000}"/>
    <cellStyle name="Normal 78 2 4 2 5" xfId="15765" xr:uid="{00000000-0005-0000-0000-00005A4A0000}"/>
    <cellStyle name="Normal 78 2 4 2 6" xfId="17516" xr:uid="{00000000-0005-0000-0000-00005B4A0000}"/>
    <cellStyle name="Normal 78 2 4 2 7" xfId="19420" xr:uid="{00000000-0005-0000-0000-00005C4A0000}"/>
    <cellStyle name="Normal 78 2 4 2_5h_Finance" xfId="8106" xr:uid="{00000000-0005-0000-0000-00005D4A0000}"/>
    <cellStyle name="Normal 78 2 4 3" xfId="2821" xr:uid="{00000000-0005-0000-0000-00005E4A0000}"/>
    <cellStyle name="Normal 78 2 4 3 2" xfId="10988" xr:uid="{00000000-0005-0000-0000-00005F4A0000}"/>
    <cellStyle name="Normal 78 2 4 3_5h_Finance" xfId="8108" xr:uid="{00000000-0005-0000-0000-0000604A0000}"/>
    <cellStyle name="Normal 78 2 4 4" xfId="9084" xr:uid="{00000000-0005-0000-0000-0000614A0000}"/>
    <cellStyle name="Normal 78 2 4 5" xfId="13107" xr:uid="{00000000-0005-0000-0000-0000624A0000}"/>
    <cellStyle name="Normal 78 2 4 6" xfId="14945" xr:uid="{00000000-0005-0000-0000-0000634A0000}"/>
    <cellStyle name="Normal 78 2 4 7" xfId="16700" xr:uid="{00000000-0005-0000-0000-0000644A0000}"/>
    <cellStyle name="Normal 78 2 4 8" xfId="18604" xr:uid="{00000000-0005-0000-0000-0000654A0000}"/>
    <cellStyle name="Normal 78 2 4_5h_Finance" xfId="8105" xr:uid="{00000000-0005-0000-0000-0000664A0000}"/>
    <cellStyle name="Normal 78 2 5" xfId="1182" xr:uid="{00000000-0005-0000-0000-0000674A0000}"/>
    <cellStyle name="Normal 78 2 5 2" xfId="3093" xr:uid="{00000000-0005-0000-0000-0000684A0000}"/>
    <cellStyle name="Normal 78 2 5 2 2" xfId="11260" xr:uid="{00000000-0005-0000-0000-0000694A0000}"/>
    <cellStyle name="Normal 78 2 5 2_5h_Finance" xfId="8110" xr:uid="{00000000-0005-0000-0000-00006A4A0000}"/>
    <cellStyle name="Normal 78 2 5 3" xfId="9356" xr:uid="{00000000-0005-0000-0000-00006B4A0000}"/>
    <cellStyle name="Normal 78 2 5 4" xfId="13379" xr:uid="{00000000-0005-0000-0000-00006C4A0000}"/>
    <cellStyle name="Normal 78 2 5 5" xfId="15217" xr:uid="{00000000-0005-0000-0000-00006D4A0000}"/>
    <cellStyle name="Normal 78 2 5 6" xfId="16972" xr:uid="{00000000-0005-0000-0000-00006E4A0000}"/>
    <cellStyle name="Normal 78 2 5 7" xfId="18876" xr:uid="{00000000-0005-0000-0000-00006F4A0000}"/>
    <cellStyle name="Normal 78 2 5_5h_Finance" xfId="8109" xr:uid="{00000000-0005-0000-0000-0000704A0000}"/>
    <cellStyle name="Normal 78 2 6" xfId="2005" xr:uid="{00000000-0005-0000-0000-0000714A0000}"/>
    <cellStyle name="Normal 78 2 6 2" xfId="3909" xr:uid="{00000000-0005-0000-0000-0000724A0000}"/>
    <cellStyle name="Normal 78 2 6 2 2" xfId="12076" xr:uid="{00000000-0005-0000-0000-0000734A0000}"/>
    <cellStyle name="Normal 78 2 6 2_5h_Finance" xfId="8112" xr:uid="{00000000-0005-0000-0000-0000744A0000}"/>
    <cellStyle name="Normal 78 2 6 3" xfId="10172" xr:uid="{00000000-0005-0000-0000-0000754A0000}"/>
    <cellStyle name="Normal 78 2 6 4" xfId="14198" xr:uid="{00000000-0005-0000-0000-0000764A0000}"/>
    <cellStyle name="Normal 78 2 6 5" xfId="16038" xr:uid="{00000000-0005-0000-0000-0000774A0000}"/>
    <cellStyle name="Normal 78 2 6 6" xfId="17788" xr:uid="{00000000-0005-0000-0000-0000784A0000}"/>
    <cellStyle name="Normal 78 2 6 7" xfId="19692" xr:uid="{00000000-0005-0000-0000-0000794A0000}"/>
    <cellStyle name="Normal 78 2 6_5h_Finance" xfId="8111" xr:uid="{00000000-0005-0000-0000-00007A4A0000}"/>
    <cellStyle name="Normal 78 2 7" xfId="289" xr:uid="{00000000-0005-0000-0000-00007B4A0000}"/>
    <cellStyle name="Normal 78 2 7 2" xfId="8540" xr:uid="{00000000-0005-0000-0000-00007C4A0000}"/>
    <cellStyle name="Normal 78 2 7_5h_Finance" xfId="8113" xr:uid="{00000000-0005-0000-0000-00007D4A0000}"/>
    <cellStyle name="Normal 78 2 8" xfId="2277" xr:uid="{00000000-0005-0000-0000-00007E4A0000}"/>
    <cellStyle name="Normal 78 2 8 2" xfId="10444" xr:uid="{00000000-0005-0000-0000-00007F4A0000}"/>
    <cellStyle name="Normal 78 2 8_5h_Finance" xfId="8114" xr:uid="{00000000-0005-0000-0000-0000804A0000}"/>
    <cellStyle name="Normal 78 2 9" xfId="4181" xr:uid="{00000000-0005-0000-0000-0000814A0000}"/>
    <cellStyle name="Normal 78 2 9 2" xfId="12348" xr:uid="{00000000-0005-0000-0000-0000824A0000}"/>
    <cellStyle name="Normal 78 2 9_5h_Finance" xfId="8115" xr:uid="{00000000-0005-0000-0000-0000834A0000}"/>
    <cellStyle name="Normal 78 2_5h_Finance" xfId="8086" xr:uid="{00000000-0005-0000-0000-0000844A0000}"/>
    <cellStyle name="Normal 78 3" xfId="357" xr:uid="{00000000-0005-0000-0000-0000854A0000}"/>
    <cellStyle name="Normal 78 3 10" xfId="16224" xr:uid="{00000000-0005-0000-0000-0000864A0000}"/>
    <cellStyle name="Normal 78 3 11" xfId="18128" xr:uid="{00000000-0005-0000-0000-0000874A0000}"/>
    <cellStyle name="Normal 78 3 2" xfId="706" xr:uid="{00000000-0005-0000-0000-0000884A0000}"/>
    <cellStyle name="Normal 78 3 2 2" xfId="1528" xr:uid="{00000000-0005-0000-0000-0000894A0000}"/>
    <cellStyle name="Normal 78 3 2 2 2" xfId="3433" xr:uid="{00000000-0005-0000-0000-00008A4A0000}"/>
    <cellStyle name="Normal 78 3 2 2 2 2" xfId="11600" xr:uid="{00000000-0005-0000-0000-00008B4A0000}"/>
    <cellStyle name="Normal 78 3 2 2 2_5h_Finance" xfId="8119" xr:uid="{00000000-0005-0000-0000-00008C4A0000}"/>
    <cellStyle name="Normal 78 3 2 2 3" xfId="9696" xr:uid="{00000000-0005-0000-0000-00008D4A0000}"/>
    <cellStyle name="Normal 78 3 2 2 4" xfId="13722" xr:uid="{00000000-0005-0000-0000-00008E4A0000}"/>
    <cellStyle name="Normal 78 3 2 2 5" xfId="15561" xr:uid="{00000000-0005-0000-0000-00008F4A0000}"/>
    <cellStyle name="Normal 78 3 2 2 6" xfId="17312" xr:uid="{00000000-0005-0000-0000-0000904A0000}"/>
    <cellStyle name="Normal 78 3 2 2 7" xfId="19216" xr:uid="{00000000-0005-0000-0000-0000914A0000}"/>
    <cellStyle name="Normal 78 3 2 2_5h_Finance" xfId="8118" xr:uid="{00000000-0005-0000-0000-0000924A0000}"/>
    <cellStyle name="Normal 78 3 2 3" xfId="2617" xr:uid="{00000000-0005-0000-0000-0000934A0000}"/>
    <cellStyle name="Normal 78 3 2 3 2" xfId="10784" xr:uid="{00000000-0005-0000-0000-0000944A0000}"/>
    <cellStyle name="Normal 78 3 2 3_5h_Finance" xfId="8120" xr:uid="{00000000-0005-0000-0000-0000954A0000}"/>
    <cellStyle name="Normal 78 3 2 4" xfId="8880" xr:uid="{00000000-0005-0000-0000-0000964A0000}"/>
    <cellStyle name="Normal 78 3 2 5" xfId="12903" xr:uid="{00000000-0005-0000-0000-0000974A0000}"/>
    <cellStyle name="Normal 78 3 2 6" xfId="14741" xr:uid="{00000000-0005-0000-0000-0000984A0000}"/>
    <cellStyle name="Normal 78 3 2 7" xfId="16496" xr:uid="{00000000-0005-0000-0000-0000994A0000}"/>
    <cellStyle name="Normal 78 3 2 8" xfId="18400" xr:uid="{00000000-0005-0000-0000-00009A4A0000}"/>
    <cellStyle name="Normal 78 3 2_5h_Finance" xfId="8117" xr:uid="{00000000-0005-0000-0000-00009B4A0000}"/>
    <cellStyle name="Normal 78 3 3" xfId="978" xr:uid="{00000000-0005-0000-0000-00009C4A0000}"/>
    <cellStyle name="Normal 78 3 3 2" xfId="1800" xr:uid="{00000000-0005-0000-0000-00009D4A0000}"/>
    <cellStyle name="Normal 78 3 3 2 2" xfId="3705" xr:uid="{00000000-0005-0000-0000-00009E4A0000}"/>
    <cellStyle name="Normal 78 3 3 2 2 2" xfId="11872" xr:uid="{00000000-0005-0000-0000-00009F4A0000}"/>
    <cellStyle name="Normal 78 3 3 2 2_5h_Finance" xfId="8123" xr:uid="{00000000-0005-0000-0000-0000A04A0000}"/>
    <cellStyle name="Normal 78 3 3 2 3" xfId="9968" xr:uid="{00000000-0005-0000-0000-0000A14A0000}"/>
    <cellStyle name="Normal 78 3 3 2 4" xfId="13994" xr:uid="{00000000-0005-0000-0000-0000A24A0000}"/>
    <cellStyle name="Normal 78 3 3 2 5" xfId="15833" xr:uid="{00000000-0005-0000-0000-0000A34A0000}"/>
    <cellStyle name="Normal 78 3 3 2 6" xfId="17584" xr:uid="{00000000-0005-0000-0000-0000A44A0000}"/>
    <cellStyle name="Normal 78 3 3 2 7" xfId="19488" xr:uid="{00000000-0005-0000-0000-0000A54A0000}"/>
    <cellStyle name="Normal 78 3 3 2_5h_Finance" xfId="8122" xr:uid="{00000000-0005-0000-0000-0000A64A0000}"/>
    <cellStyle name="Normal 78 3 3 3" xfId="2889" xr:uid="{00000000-0005-0000-0000-0000A74A0000}"/>
    <cellStyle name="Normal 78 3 3 3 2" xfId="11056" xr:uid="{00000000-0005-0000-0000-0000A84A0000}"/>
    <cellStyle name="Normal 78 3 3 3_5h_Finance" xfId="8124" xr:uid="{00000000-0005-0000-0000-0000A94A0000}"/>
    <cellStyle name="Normal 78 3 3 4" xfId="9152" xr:uid="{00000000-0005-0000-0000-0000AA4A0000}"/>
    <cellStyle name="Normal 78 3 3 5" xfId="13175" xr:uid="{00000000-0005-0000-0000-0000AB4A0000}"/>
    <cellStyle name="Normal 78 3 3 6" xfId="15013" xr:uid="{00000000-0005-0000-0000-0000AC4A0000}"/>
    <cellStyle name="Normal 78 3 3 7" xfId="16768" xr:uid="{00000000-0005-0000-0000-0000AD4A0000}"/>
    <cellStyle name="Normal 78 3 3 8" xfId="18672" xr:uid="{00000000-0005-0000-0000-0000AE4A0000}"/>
    <cellStyle name="Normal 78 3 3_5h_Finance" xfId="8121" xr:uid="{00000000-0005-0000-0000-0000AF4A0000}"/>
    <cellStyle name="Normal 78 3 4" xfId="1250" xr:uid="{00000000-0005-0000-0000-0000B04A0000}"/>
    <cellStyle name="Normal 78 3 4 2" xfId="3161" xr:uid="{00000000-0005-0000-0000-0000B14A0000}"/>
    <cellStyle name="Normal 78 3 4 2 2" xfId="11328" xr:uid="{00000000-0005-0000-0000-0000B24A0000}"/>
    <cellStyle name="Normal 78 3 4 2_5h_Finance" xfId="8126" xr:uid="{00000000-0005-0000-0000-0000B34A0000}"/>
    <cellStyle name="Normal 78 3 4 3" xfId="9424" xr:uid="{00000000-0005-0000-0000-0000B44A0000}"/>
    <cellStyle name="Normal 78 3 4 4" xfId="13447" xr:uid="{00000000-0005-0000-0000-0000B54A0000}"/>
    <cellStyle name="Normal 78 3 4 5" xfId="15285" xr:uid="{00000000-0005-0000-0000-0000B64A0000}"/>
    <cellStyle name="Normal 78 3 4 6" xfId="17040" xr:uid="{00000000-0005-0000-0000-0000B74A0000}"/>
    <cellStyle name="Normal 78 3 4 7" xfId="18944" xr:uid="{00000000-0005-0000-0000-0000B84A0000}"/>
    <cellStyle name="Normal 78 3 4_5h_Finance" xfId="8125" xr:uid="{00000000-0005-0000-0000-0000B94A0000}"/>
    <cellStyle name="Normal 78 3 5" xfId="2073" xr:uid="{00000000-0005-0000-0000-0000BA4A0000}"/>
    <cellStyle name="Normal 78 3 5 2" xfId="3977" xr:uid="{00000000-0005-0000-0000-0000BB4A0000}"/>
    <cellStyle name="Normal 78 3 5 2 2" xfId="12144" xr:uid="{00000000-0005-0000-0000-0000BC4A0000}"/>
    <cellStyle name="Normal 78 3 5 2_5h_Finance" xfId="8128" xr:uid="{00000000-0005-0000-0000-0000BD4A0000}"/>
    <cellStyle name="Normal 78 3 5 3" xfId="10240" xr:uid="{00000000-0005-0000-0000-0000BE4A0000}"/>
    <cellStyle name="Normal 78 3 5 4" xfId="14266" xr:uid="{00000000-0005-0000-0000-0000BF4A0000}"/>
    <cellStyle name="Normal 78 3 5 5" xfId="16106" xr:uid="{00000000-0005-0000-0000-0000C04A0000}"/>
    <cellStyle name="Normal 78 3 5 6" xfId="17856" xr:uid="{00000000-0005-0000-0000-0000C14A0000}"/>
    <cellStyle name="Normal 78 3 5 7" xfId="19760" xr:uid="{00000000-0005-0000-0000-0000C24A0000}"/>
    <cellStyle name="Normal 78 3 5_5h_Finance" xfId="8127" xr:uid="{00000000-0005-0000-0000-0000C34A0000}"/>
    <cellStyle name="Normal 78 3 6" xfId="2345" xr:uid="{00000000-0005-0000-0000-0000C44A0000}"/>
    <cellStyle name="Normal 78 3 6 2" xfId="10512" xr:uid="{00000000-0005-0000-0000-0000C54A0000}"/>
    <cellStyle name="Normal 78 3 6_5h_Finance" xfId="8129" xr:uid="{00000000-0005-0000-0000-0000C64A0000}"/>
    <cellStyle name="Normal 78 3 7" xfId="8608" xr:uid="{00000000-0005-0000-0000-0000C74A0000}"/>
    <cellStyle name="Normal 78 3 8" xfId="12565" xr:uid="{00000000-0005-0000-0000-0000C84A0000}"/>
    <cellStyle name="Normal 78 3 9" xfId="14451" xr:uid="{00000000-0005-0000-0000-0000C94A0000}"/>
    <cellStyle name="Normal 78 3_5h_Finance" xfId="8116" xr:uid="{00000000-0005-0000-0000-0000CA4A0000}"/>
    <cellStyle name="Normal 78 4" xfId="570" xr:uid="{00000000-0005-0000-0000-0000CB4A0000}"/>
    <cellStyle name="Normal 78 4 2" xfId="1392" xr:uid="{00000000-0005-0000-0000-0000CC4A0000}"/>
    <cellStyle name="Normal 78 4 2 2" xfId="3297" xr:uid="{00000000-0005-0000-0000-0000CD4A0000}"/>
    <cellStyle name="Normal 78 4 2 2 2" xfId="11464" xr:uid="{00000000-0005-0000-0000-0000CE4A0000}"/>
    <cellStyle name="Normal 78 4 2 2_5h_Finance" xfId="8132" xr:uid="{00000000-0005-0000-0000-0000CF4A0000}"/>
    <cellStyle name="Normal 78 4 2 3" xfId="9560" xr:uid="{00000000-0005-0000-0000-0000D04A0000}"/>
    <cellStyle name="Normal 78 4 2 4" xfId="13586" xr:uid="{00000000-0005-0000-0000-0000D14A0000}"/>
    <cellStyle name="Normal 78 4 2 5" xfId="15425" xr:uid="{00000000-0005-0000-0000-0000D24A0000}"/>
    <cellStyle name="Normal 78 4 2 6" xfId="17176" xr:uid="{00000000-0005-0000-0000-0000D34A0000}"/>
    <cellStyle name="Normal 78 4 2 7" xfId="19080" xr:uid="{00000000-0005-0000-0000-0000D44A0000}"/>
    <cellStyle name="Normal 78 4 2_5h_Finance" xfId="8131" xr:uid="{00000000-0005-0000-0000-0000D54A0000}"/>
    <cellStyle name="Normal 78 4 3" xfId="2481" xr:uid="{00000000-0005-0000-0000-0000D64A0000}"/>
    <cellStyle name="Normal 78 4 3 2" xfId="10648" xr:uid="{00000000-0005-0000-0000-0000D74A0000}"/>
    <cellStyle name="Normal 78 4 3_5h_Finance" xfId="8133" xr:uid="{00000000-0005-0000-0000-0000D84A0000}"/>
    <cellStyle name="Normal 78 4 4" xfId="8744" xr:uid="{00000000-0005-0000-0000-0000D94A0000}"/>
    <cellStyle name="Normal 78 4 5" xfId="12767" xr:uid="{00000000-0005-0000-0000-0000DA4A0000}"/>
    <cellStyle name="Normal 78 4 6" xfId="14605" xr:uid="{00000000-0005-0000-0000-0000DB4A0000}"/>
    <cellStyle name="Normal 78 4 7" xfId="16360" xr:uid="{00000000-0005-0000-0000-0000DC4A0000}"/>
    <cellStyle name="Normal 78 4 8" xfId="18264" xr:uid="{00000000-0005-0000-0000-0000DD4A0000}"/>
    <cellStyle name="Normal 78 4_5h_Finance" xfId="8130" xr:uid="{00000000-0005-0000-0000-0000DE4A0000}"/>
    <cellStyle name="Normal 78 5" xfId="842" xr:uid="{00000000-0005-0000-0000-0000DF4A0000}"/>
    <cellStyle name="Normal 78 5 2" xfId="1664" xr:uid="{00000000-0005-0000-0000-0000E04A0000}"/>
    <cellStyle name="Normal 78 5 2 2" xfId="3569" xr:uid="{00000000-0005-0000-0000-0000E14A0000}"/>
    <cellStyle name="Normal 78 5 2 2 2" xfId="11736" xr:uid="{00000000-0005-0000-0000-0000E24A0000}"/>
    <cellStyle name="Normal 78 5 2 2_5h_Finance" xfId="8136" xr:uid="{00000000-0005-0000-0000-0000E34A0000}"/>
    <cellStyle name="Normal 78 5 2 3" xfId="9832" xr:uid="{00000000-0005-0000-0000-0000E44A0000}"/>
    <cellStyle name="Normal 78 5 2 4" xfId="13858" xr:uid="{00000000-0005-0000-0000-0000E54A0000}"/>
    <cellStyle name="Normal 78 5 2 5" xfId="15697" xr:uid="{00000000-0005-0000-0000-0000E64A0000}"/>
    <cellStyle name="Normal 78 5 2 6" xfId="17448" xr:uid="{00000000-0005-0000-0000-0000E74A0000}"/>
    <cellStyle name="Normal 78 5 2 7" xfId="19352" xr:uid="{00000000-0005-0000-0000-0000E84A0000}"/>
    <cellStyle name="Normal 78 5 2_5h_Finance" xfId="8135" xr:uid="{00000000-0005-0000-0000-0000E94A0000}"/>
    <cellStyle name="Normal 78 5 3" xfId="2753" xr:uid="{00000000-0005-0000-0000-0000EA4A0000}"/>
    <cellStyle name="Normal 78 5 3 2" xfId="10920" xr:uid="{00000000-0005-0000-0000-0000EB4A0000}"/>
    <cellStyle name="Normal 78 5 3_5h_Finance" xfId="8137" xr:uid="{00000000-0005-0000-0000-0000EC4A0000}"/>
    <cellStyle name="Normal 78 5 4" xfId="9016" xr:uid="{00000000-0005-0000-0000-0000ED4A0000}"/>
    <cellStyle name="Normal 78 5 5" xfId="13039" xr:uid="{00000000-0005-0000-0000-0000EE4A0000}"/>
    <cellStyle name="Normal 78 5 6" xfId="14877" xr:uid="{00000000-0005-0000-0000-0000EF4A0000}"/>
    <cellStyle name="Normal 78 5 7" xfId="16632" xr:uid="{00000000-0005-0000-0000-0000F04A0000}"/>
    <cellStyle name="Normal 78 5 8" xfId="18536" xr:uid="{00000000-0005-0000-0000-0000F14A0000}"/>
    <cellStyle name="Normal 78 5_5h_Finance" xfId="8134" xr:uid="{00000000-0005-0000-0000-0000F24A0000}"/>
    <cellStyle name="Normal 78 6" xfId="1114" xr:uid="{00000000-0005-0000-0000-0000F34A0000}"/>
    <cellStyle name="Normal 78 6 2" xfId="3025" xr:uid="{00000000-0005-0000-0000-0000F44A0000}"/>
    <cellStyle name="Normal 78 6 2 2" xfId="11192" xr:uid="{00000000-0005-0000-0000-0000F54A0000}"/>
    <cellStyle name="Normal 78 6 2_5h_Finance" xfId="8139" xr:uid="{00000000-0005-0000-0000-0000F64A0000}"/>
    <cellStyle name="Normal 78 6 3" xfId="9288" xr:uid="{00000000-0005-0000-0000-0000F74A0000}"/>
    <cellStyle name="Normal 78 6 4" xfId="13311" xr:uid="{00000000-0005-0000-0000-0000F84A0000}"/>
    <cellStyle name="Normal 78 6 5" xfId="15149" xr:uid="{00000000-0005-0000-0000-0000F94A0000}"/>
    <cellStyle name="Normal 78 6 6" xfId="16904" xr:uid="{00000000-0005-0000-0000-0000FA4A0000}"/>
    <cellStyle name="Normal 78 6 7" xfId="18808" xr:uid="{00000000-0005-0000-0000-0000FB4A0000}"/>
    <cellStyle name="Normal 78 6_5h_Finance" xfId="8138" xr:uid="{00000000-0005-0000-0000-0000FC4A0000}"/>
    <cellStyle name="Normal 78 7" xfId="1937" xr:uid="{00000000-0005-0000-0000-0000FD4A0000}"/>
    <cellStyle name="Normal 78 7 2" xfId="3841" xr:uid="{00000000-0005-0000-0000-0000FE4A0000}"/>
    <cellStyle name="Normal 78 7 2 2" xfId="12008" xr:uid="{00000000-0005-0000-0000-0000FF4A0000}"/>
    <cellStyle name="Normal 78 7 2_5h_Finance" xfId="8141" xr:uid="{00000000-0005-0000-0000-0000004B0000}"/>
    <cellStyle name="Normal 78 7 3" xfId="10104" xr:uid="{00000000-0005-0000-0000-0000014B0000}"/>
    <cellStyle name="Normal 78 7 4" xfId="14130" xr:uid="{00000000-0005-0000-0000-0000024B0000}"/>
    <cellStyle name="Normal 78 7 5" xfId="15970" xr:uid="{00000000-0005-0000-0000-0000034B0000}"/>
    <cellStyle name="Normal 78 7 6" xfId="17720" xr:uid="{00000000-0005-0000-0000-0000044B0000}"/>
    <cellStyle name="Normal 78 7 7" xfId="19624" xr:uid="{00000000-0005-0000-0000-0000054B0000}"/>
    <cellStyle name="Normal 78 7_5h_Finance" xfId="8140" xr:uid="{00000000-0005-0000-0000-0000064B0000}"/>
    <cellStyle name="Normal 78 8" xfId="221" xr:uid="{00000000-0005-0000-0000-0000074B0000}"/>
    <cellStyle name="Normal 78 8 2" xfId="8472" xr:uid="{00000000-0005-0000-0000-0000084B0000}"/>
    <cellStyle name="Normal 78 8_5h_Finance" xfId="8142" xr:uid="{00000000-0005-0000-0000-0000094B0000}"/>
    <cellStyle name="Normal 78 9" xfId="2209" xr:uid="{00000000-0005-0000-0000-00000A4B0000}"/>
    <cellStyle name="Normal 78 9 2" xfId="10376" xr:uid="{00000000-0005-0000-0000-00000B4B0000}"/>
    <cellStyle name="Normal 78 9_5h_Finance" xfId="8143" xr:uid="{00000000-0005-0000-0000-00000C4B0000}"/>
    <cellStyle name="Normal 78_5h_Finance" xfId="8084" xr:uid="{00000000-0005-0000-0000-00000D4B0000}"/>
    <cellStyle name="Normal 79" xfId="83" xr:uid="{00000000-0005-0000-0000-00000E4B0000}"/>
    <cellStyle name="Normal 79 10" xfId="4114" xr:uid="{00000000-0005-0000-0000-00000F4B0000}"/>
    <cellStyle name="Normal 79 10 2" xfId="12281" xr:uid="{00000000-0005-0000-0000-0000104B0000}"/>
    <cellStyle name="Normal 79 10_5h_Finance" xfId="8145" xr:uid="{00000000-0005-0000-0000-0000114B0000}"/>
    <cellStyle name="Normal 79 11" xfId="8337" xr:uid="{00000000-0005-0000-0000-0000124B0000}"/>
    <cellStyle name="Normal 79 12" xfId="12429" xr:uid="{00000000-0005-0000-0000-0000134B0000}"/>
    <cellStyle name="Normal 79 13" xfId="12654" xr:uid="{00000000-0005-0000-0000-0000144B0000}"/>
    <cellStyle name="Normal 79 14" xfId="14338" xr:uid="{00000000-0005-0000-0000-0000154B0000}"/>
    <cellStyle name="Normal 79 15" xfId="17993" xr:uid="{00000000-0005-0000-0000-0000164B0000}"/>
    <cellStyle name="Normal 79 2" xfId="152" xr:uid="{00000000-0005-0000-0000-0000174B0000}"/>
    <cellStyle name="Normal 79 2 10" xfId="8405" xr:uid="{00000000-0005-0000-0000-0000184B0000}"/>
    <cellStyle name="Normal 79 2 11" xfId="12497" xr:uid="{00000000-0005-0000-0000-0000194B0000}"/>
    <cellStyle name="Normal 79 2 12" xfId="18061" xr:uid="{00000000-0005-0000-0000-00001A4B0000}"/>
    <cellStyle name="Normal 79 2 2" xfId="426" xr:uid="{00000000-0005-0000-0000-00001B4B0000}"/>
    <cellStyle name="Normal 79 2 2 10" xfId="16293" xr:uid="{00000000-0005-0000-0000-00001C4B0000}"/>
    <cellStyle name="Normal 79 2 2 11" xfId="18197" xr:uid="{00000000-0005-0000-0000-00001D4B0000}"/>
    <cellStyle name="Normal 79 2 2 2" xfId="775" xr:uid="{00000000-0005-0000-0000-00001E4B0000}"/>
    <cellStyle name="Normal 79 2 2 2 2" xfId="1597" xr:uid="{00000000-0005-0000-0000-00001F4B0000}"/>
    <cellStyle name="Normal 79 2 2 2 2 2" xfId="3502" xr:uid="{00000000-0005-0000-0000-0000204B0000}"/>
    <cellStyle name="Normal 79 2 2 2 2 2 2" xfId="11669" xr:uid="{00000000-0005-0000-0000-0000214B0000}"/>
    <cellStyle name="Normal 79 2 2 2 2 2_5h_Finance" xfId="8150" xr:uid="{00000000-0005-0000-0000-0000224B0000}"/>
    <cellStyle name="Normal 79 2 2 2 2 3" xfId="9765" xr:uid="{00000000-0005-0000-0000-0000234B0000}"/>
    <cellStyle name="Normal 79 2 2 2 2 4" xfId="13791" xr:uid="{00000000-0005-0000-0000-0000244B0000}"/>
    <cellStyle name="Normal 79 2 2 2 2 5" xfId="15630" xr:uid="{00000000-0005-0000-0000-0000254B0000}"/>
    <cellStyle name="Normal 79 2 2 2 2 6" xfId="17381" xr:uid="{00000000-0005-0000-0000-0000264B0000}"/>
    <cellStyle name="Normal 79 2 2 2 2 7" xfId="19285" xr:uid="{00000000-0005-0000-0000-0000274B0000}"/>
    <cellStyle name="Normal 79 2 2 2 2_5h_Finance" xfId="8149" xr:uid="{00000000-0005-0000-0000-0000284B0000}"/>
    <cellStyle name="Normal 79 2 2 2 3" xfId="2686" xr:uid="{00000000-0005-0000-0000-0000294B0000}"/>
    <cellStyle name="Normal 79 2 2 2 3 2" xfId="10853" xr:uid="{00000000-0005-0000-0000-00002A4B0000}"/>
    <cellStyle name="Normal 79 2 2 2 3_5h_Finance" xfId="8151" xr:uid="{00000000-0005-0000-0000-00002B4B0000}"/>
    <cellStyle name="Normal 79 2 2 2 4" xfId="8949" xr:uid="{00000000-0005-0000-0000-00002C4B0000}"/>
    <cellStyle name="Normal 79 2 2 2 5" xfId="12972" xr:uid="{00000000-0005-0000-0000-00002D4B0000}"/>
    <cellStyle name="Normal 79 2 2 2 6" xfId="14810" xr:uid="{00000000-0005-0000-0000-00002E4B0000}"/>
    <cellStyle name="Normal 79 2 2 2 7" xfId="16565" xr:uid="{00000000-0005-0000-0000-00002F4B0000}"/>
    <cellStyle name="Normal 79 2 2 2 8" xfId="18469" xr:uid="{00000000-0005-0000-0000-0000304B0000}"/>
    <cellStyle name="Normal 79 2 2 2_5h_Finance" xfId="8148" xr:uid="{00000000-0005-0000-0000-0000314B0000}"/>
    <cellStyle name="Normal 79 2 2 3" xfId="1047" xr:uid="{00000000-0005-0000-0000-0000324B0000}"/>
    <cellStyle name="Normal 79 2 2 3 2" xfId="1869" xr:uid="{00000000-0005-0000-0000-0000334B0000}"/>
    <cellStyle name="Normal 79 2 2 3 2 2" xfId="3774" xr:uid="{00000000-0005-0000-0000-0000344B0000}"/>
    <cellStyle name="Normal 79 2 2 3 2 2 2" xfId="11941" xr:uid="{00000000-0005-0000-0000-0000354B0000}"/>
    <cellStyle name="Normal 79 2 2 3 2 2_5h_Finance" xfId="8154" xr:uid="{00000000-0005-0000-0000-0000364B0000}"/>
    <cellStyle name="Normal 79 2 2 3 2 3" xfId="10037" xr:uid="{00000000-0005-0000-0000-0000374B0000}"/>
    <cellStyle name="Normal 79 2 2 3 2 4" xfId="14063" xr:uid="{00000000-0005-0000-0000-0000384B0000}"/>
    <cellStyle name="Normal 79 2 2 3 2 5" xfId="15902" xr:uid="{00000000-0005-0000-0000-0000394B0000}"/>
    <cellStyle name="Normal 79 2 2 3 2 6" xfId="17653" xr:uid="{00000000-0005-0000-0000-00003A4B0000}"/>
    <cellStyle name="Normal 79 2 2 3 2 7" xfId="19557" xr:uid="{00000000-0005-0000-0000-00003B4B0000}"/>
    <cellStyle name="Normal 79 2 2 3 2_5h_Finance" xfId="8153" xr:uid="{00000000-0005-0000-0000-00003C4B0000}"/>
    <cellStyle name="Normal 79 2 2 3 3" xfId="2958" xr:uid="{00000000-0005-0000-0000-00003D4B0000}"/>
    <cellStyle name="Normal 79 2 2 3 3 2" xfId="11125" xr:uid="{00000000-0005-0000-0000-00003E4B0000}"/>
    <cellStyle name="Normal 79 2 2 3 3_5h_Finance" xfId="8155" xr:uid="{00000000-0005-0000-0000-00003F4B0000}"/>
    <cellStyle name="Normal 79 2 2 3 4" xfId="9221" xr:uid="{00000000-0005-0000-0000-0000404B0000}"/>
    <cellStyle name="Normal 79 2 2 3 5" xfId="13244" xr:uid="{00000000-0005-0000-0000-0000414B0000}"/>
    <cellStyle name="Normal 79 2 2 3 6" xfId="15082" xr:uid="{00000000-0005-0000-0000-0000424B0000}"/>
    <cellStyle name="Normal 79 2 2 3 7" xfId="16837" xr:uid="{00000000-0005-0000-0000-0000434B0000}"/>
    <cellStyle name="Normal 79 2 2 3 8" xfId="18741" xr:uid="{00000000-0005-0000-0000-0000444B0000}"/>
    <cellStyle name="Normal 79 2 2 3_5h_Finance" xfId="8152" xr:uid="{00000000-0005-0000-0000-0000454B0000}"/>
    <cellStyle name="Normal 79 2 2 4" xfId="1319" xr:uid="{00000000-0005-0000-0000-0000464B0000}"/>
    <cellStyle name="Normal 79 2 2 4 2" xfId="3230" xr:uid="{00000000-0005-0000-0000-0000474B0000}"/>
    <cellStyle name="Normal 79 2 2 4 2 2" xfId="11397" xr:uid="{00000000-0005-0000-0000-0000484B0000}"/>
    <cellStyle name="Normal 79 2 2 4 2_5h_Finance" xfId="8157" xr:uid="{00000000-0005-0000-0000-0000494B0000}"/>
    <cellStyle name="Normal 79 2 2 4 3" xfId="9493" xr:uid="{00000000-0005-0000-0000-00004A4B0000}"/>
    <cellStyle name="Normal 79 2 2 4 4" xfId="13516" xr:uid="{00000000-0005-0000-0000-00004B4B0000}"/>
    <cellStyle name="Normal 79 2 2 4 5" xfId="15354" xr:uid="{00000000-0005-0000-0000-00004C4B0000}"/>
    <cellStyle name="Normal 79 2 2 4 6" xfId="17109" xr:uid="{00000000-0005-0000-0000-00004D4B0000}"/>
    <cellStyle name="Normal 79 2 2 4 7" xfId="19013" xr:uid="{00000000-0005-0000-0000-00004E4B0000}"/>
    <cellStyle name="Normal 79 2 2 4_5h_Finance" xfId="8156" xr:uid="{00000000-0005-0000-0000-00004F4B0000}"/>
    <cellStyle name="Normal 79 2 2 5" xfId="2142" xr:uid="{00000000-0005-0000-0000-0000504B0000}"/>
    <cellStyle name="Normal 79 2 2 5 2" xfId="4046" xr:uid="{00000000-0005-0000-0000-0000514B0000}"/>
    <cellStyle name="Normal 79 2 2 5 2 2" xfId="12213" xr:uid="{00000000-0005-0000-0000-0000524B0000}"/>
    <cellStyle name="Normal 79 2 2 5 2_5h_Finance" xfId="8159" xr:uid="{00000000-0005-0000-0000-0000534B0000}"/>
    <cellStyle name="Normal 79 2 2 5 3" xfId="10309" xr:uid="{00000000-0005-0000-0000-0000544B0000}"/>
    <cellStyle name="Normal 79 2 2 5 4" xfId="14335" xr:uid="{00000000-0005-0000-0000-0000554B0000}"/>
    <cellStyle name="Normal 79 2 2 5 5" xfId="16175" xr:uid="{00000000-0005-0000-0000-0000564B0000}"/>
    <cellStyle name="Normal 79 2 2 5 6" xfId="17925" xr:uid="{00000000-0005-0000-0000-0000574B0000}"/>
    <cellStyle name="Normal 79 2 2 5 7" xfId="19829" xr:uid="{00000000-0005-0000-0000-0000584B0000}"/>
    <cellStyle name="Normal 79 2 2 5_5h_Finance" xfId="8158" xr:uid="{00000000-0005-0000-0000-0000594B0000}"/>
    <cellStyle name="Normal 79 2 2 6" xfId="2414" xr:uid="{00000000-0005-0000-0000-00005A4B0000}"/>
    <cellStyle name="Normal 79 2 2 6 2" xfId="10581" xr:uid="{00000000-0005-0000-0000-00005B4B0000}"/>
    <cellStyle name="Normal 79 2 2 6_5h_Finance" xfId="8160" xr:uid="{00000000-0005-0000-0000-00005C4B0000}"/>
    <cellStyle name="Normal 79 2 2 7" xfId="8677" xr:uid="{00000000-0005-0000-0000-00005D4B0000}"/>
    <cellStyle name="Normal 79 2 2 8" xfId="12634" xr:uid="{00000000-0005-0000-0000-00005E4B0000}"/>
    <cellStyle name="Normal 79 2 2 9" xfId="14520" xr:uid="{00000000-0005-0000-0000-00005F4B0000}"/>
    <cellStyle name="Normal 79 2 2_5h_Finance" xfId="8147" xr:uid="{00000000-0005-0000-0000-0000604B0000}"/>
    <cellStyle name="Normal 79 2 3" xfId="639" xr:uid="{00000000-0005-0000-0000-0000614B0000}"/>
    <cellStyle name="Normal 79 2 3 2" xfId="1461" xr:uid="{00000000-0005-0000-0000-0000624B0000}"/>
    <cellStyle name="Normal 79 2 3 2 2" xfId="3366" xr:uid="{00000000-0005-0000-0000-0000634B0000}"/>
    <cellStyle name="Normal 79 2 3 2 2 2" xfId="11533" xr:uid="{00000000-0005-0000-0000-0000644B0000}"/>
    <cellStyle name="Normal 79 2 3 2 2_5h_Finance" xfId="8163" xr:uid="{00000000-0005-0000-0000-0000654B0000}"/>
    <cellStyle name="Normal 79 2 3 2 3" xfId="9629" xr:uid="{00000000-0005-0000-0000-0000664B0000}"/>
    <cellStyle name="Normal 79 2 3 2 4" xfId="13655" xr:uid="{00000000-0005-0000-0000-0000674B0000}"/>
    <cellStyle name="Normal 79 2 3 2 5" xfId="15494" xr:uid="{00000000-0005-0000-0000-0000684B0000}"/>
    <cellStyle name="Normal 79 2 3 2 6" xfId="17245" xr:uid="{00000000-0005-0000-0000-0000694B0000}"/>
    <cellStyle name="Normal 79 2 3 2 7" xfId="19149" xr:uid="{00000000-0005-0000-0000-00006A4B0000}"/>
    <cellStyle name="Normal 79 2 3 2_5h_Finance" xfId="8162" xr:uid="{00000000-0005-0000-0000-00006B4B0000}"/>
    <cellStyle name="Normal 79 2 3 3" xfId="2550" xr:uid="{00000000-0005-0000-0000-00006C4B0000}"/>
    <cellStyle name="Normal 79 2 3 3 2" xfId="10717" xr:uid="{00000000-0005-0000-0000-00006D4B0000}"/>
    <cellStyle name="Normal 79 2 3 3_5h_Finance" xfId="8164" xr:uid="{00000000-0005-0000-0000-00006E4B0000}"/>
    <cellStyle name="Normal 79 2 3 4" xfId="8813" xr:uid="{00000000-0005-0000-0000-00006F4B0000}"/>
    <cellStyle name="Normal 79 2 3 5" xfId="12836" xr:uid="{00000000-0005-0000-0000-0000704B0000}"/>
    <cellStyle name="Normal 79 2 3 6" xfId="14674" xr:uid="{00000000-0005-0000-0000-0000714B0000}"/>
    <cellStyle name="Normal 79 2 3 7" xfId="16429" xr:uid="{00000000-0005-0000-0000-0000724B0000}"/>
    <cellStyle name="Normal 79 2 3 8" xfId="18333" xr:uid="{00000000-0005-0000-0000-0000734B0000}"/>
    <cellStyle name="Normal 79 2 3_5h_Finance" xfId="8161" xr:uid="{00000000-0005-0000-0000-0000744B0000}"/>
    <cellStyle name="Normal 79 2 4" xfId="911" xr:uid="{00000000-0005-0000-0000-0000754B0000}"/>
    <cellStyle name="Normal 79 2 4 2" xfId="1733" xr:uid="{00000000-0005-0000-0000-0000764B0000}"/>
    <cellStyle name="Normal 79 2 4 2 2" xfId="3638" xr:uid="{00000000-0005-0000-0000-0000774B0000}"/>
    <cellStyle name="Normal 79 2 4 2 2 2" xfId="11805" xr:uid="{00000000-0005-0000-0000-0000784B0000}"/>
    <cellStyle name="Normal 79 2 4 2 2_5h_Finance" xfId="8167" xr:uid="{00000000-0005-0000-0000-0000794B0000}"/>
    <cellStyle name="Normal 79 2 4 2 3" xfId="9901" xr:uid="{00000000-0005-0000-0000-00007A4B0000}"/>
    <cellStyle name="Normal 79 2 4 2 4" xfId="13927" xr:uid="{00000000-0005-0000-0000-00007B4B0000}"/>
    <cellStyle name="Normal 79 2 4 2 5" xfId="15766" xr:uid="{00000000-0005-0000-0000-00007C4B0000}"/>
    <cellStyle name="Normal 79 2 4 2 6" xfId="17517" xr:uid="{00000000-0005-0000-0000-00007D4B0000}"/>
    <cellStyle name="Normal 79 2 4 2 7" xfId="19421" xr:uid="{00000000-0005-0000-0000-00007E4B0000}"/>
    <cellStyle name="Normal 79 2 4 2_5h_Finance" xfId="8166" xr:uid="{00000000-0005-0000-0000-00007F4B0000}"/>
    <cellStyle name="Normal 79 2 4 3" xfId="2822" xr:uid="{00000000-0005-0000-0000-0000804B0000}"/>
    <cellStyle name="Normal 79 2 4 3 2" xfId="10989" xr:uid="{00000000-0005-0000-0000-0000814B0000}"/>
    <cellStyle name="Normal 79 2 4 3_5h_Finance" xfId="8168" xr:uid="{00000000-0005-0000-0000-0000824B0000}"/>
    <cellStyle name="Normal 79 2 4 4" xfId="9085" xr:uid="{00000000-0005-0000-0000-0000834B0000}"/>
    <cellStyle name="Normal 79 2 4 5" xfId="13108" xr:uid="{00000000-0005-0000-0000-0000844B0000}"/>
    <cellStyle name="Normal 79 2 4 6" xfId="14946" xr:uid="{00000000-0005-0000-0000-0000854B0000}"/>
    <cellStyle name="Normal 79 2 4 7" xfId="16701" xr:uid="{00000000-0005-0000-0000-0000864B0000}"/>
    <cellStyle name="Normal 79 2 4 8" xfId="18605" xr:uid="{00000000-0005-0000-0000-0000874B0000}"/>
    <cellStyle name="Normal 79 2 4_5h_Finance" xfId="8165" xr:uid="{00000000-0005-0000-0000-0000884B0000}"/>
    <cellStyle name="Normal 79 2 5" xfId="1183" xr:uid="{00000000-0005-0000-0000-0000894B0000}"/>
    <cellStyle name="Normal 79 2 5 2" xfId="3094" xr:uid="{00000000-0005-0000-0000-00008A4B0000}"/>
    <cellStyle name="Normal 79 2 5 2 2" xfId="11261" xr:uid="{00000000-0005-0000-0000-00008B4B0000}"/>
    <cellStyle name="Normal 79 2 5 2_5h_Finance" xfId="8170" xr:uid="{00000000-0005-0000-0000-00008C4B0000}"/>
    <cellStyle name="Normal 79 2 5 3" xfId="9357" xr:uid="{00000000-0005-0000-0000-00008D4B0000}"/>
    <cellStyle name="Normal 79 2 5 4" xfId="13380" xr:uid="{00000000-0005-0000-0000-00008E4B0000}"/>
    <cellStyle name="Normal 79 2 5 5" xfId="15218" xr:uid="{00000000-0005-0000-0000-00008F4B0000}"/>
    <cellStyle name="Normal 79 2 5 6" xfId="16973" xr:uid="{00000000-0005-0000-0000-0000904B0000}"/>
    <cellStyle name="Normal 79 2 5 7" xfId="18877" xr:uid="{00000000-0005-0000-0000-0000914B0000}"/>
    <cellStyle name="Normal 79 2 5_5h_Finance" xfId="8169" xr:uid="{00000000-0005-0000-0000-0000924B0000}"/>
    <cellStyle name="Normal 79 2 6" xfId="2006" xr:uid="{00000000-0005-0000-0000-0000934B0000}"/>
    <cellStyle name="Normal 79 2 6 2" xfId="3910" xr:uid="{00000000-0005-0000-0000-0000944B0000}"/>
    <cellStyle name="Normal 79 2 6 2 2" xfId="12077" xr:uid="{00000000-0005-0000-0000-0000954B0000}"/>
    <cellStyle name="Normal 79 2 6 2_5h_Finance" xfId="8172" xr:uid="{00000000-0005-0000-0000-0000964B0000}"/>
    <cellStyle name="Normal 79 2 6 3" xfId="10173" xr:uid="{00000000-0005-0000-0000-0000974B0000}"/>
    <cellStyle name="Normal 79 2 6 4" xfId="14199" xr:uid="{00000000-0005-0000-0000-0000984B0000}"/>
    <cellStyle name="Normal 79 2 6 5" xfId="16039" xr:uid="{00000000-0005-0000-0000-0000994B0000}"/>
    <cellStyle name="Normal 79 2 6 6" xfId="17789" xr:uid="{00000000-0005-0000-0000-00009A4B0000}"/>
    <cellStyle name="Normal 79 2 6 7" xfId="19693" xr:uid="{00000000-0005-0000-0000-00009B4B0000}"/>
    <cellStyle name="Normal 79 2 6_5h_Finance" xfId="8171" xr:uid="{00000000-0005-0000-0000-00009C4B0000}"/>
    <cellStyle name="Normal 79 2 7" xfId="290" xr:uid="{00000000-0005-0000-0000-00009D4B0000}"/>
    <cellStyle name="Normal 79 2 7 2" xfId="8541" xr:uid="{00000000-0005-0000-0000-00009E4B0000}"/>
    <cellStyle name="Normal 79 2 7_5h_Finance" xfId="8173" xr:uid="{00000000-0005-0000-0000-00009F4B0000}"/>
    <cellStyle name="Normal 79 2 8" xfId="2278" xr:uid="{00000000-0005-0000-0000-0000A04B0000}"/>
    <cellStyle name="Normal 79 2 8 2" xfId="10445" xr:uid="{00000000-0005-0000-0000-0000A14B0000}"/>
    <cellStyle name="Normal 79 2 8_5h_Finance" xfId="8174" xr:uid="{00000000-0005-0000-0000-0000A24B0000}"/>
    <cellStyle name="Normal 79 2 9" xfId="4182" xr:uid="{00000000-0005-0000-0000-0000A34B0000}"/>
    <cellStyle name="Normal 79 2 9 2" xfId="12349" xr:uid="{00000000-0005-0000-0000-0000A44B0000}"/>
    <cellStyle name="Normal 79 2 9_5h_Finance" xfId="8175" xr:uid="{00000000-0005-0000-0000-0000A54B0000}"/>
    <cellStyle name="Normal 79 2_5h_Finance" xfId="8146" xr:uid="{00000000-0005-0000-0000-0000A64B0000}"/>
    <cellStyle name="Normal 79 3" xfId="358" xr:uid="{00000000-0005-0000-0000-0000A74B0000}"/>
    <cellStyle name="Normal 79 3 10" xfId="16225" xr:uid="{00000000-0005-0000-0000-0000A84B0000}"/>
    <cellStyle name="Normal 79 3 11" xfId="18129" xr:uid="{00000000-0005-0000-0000-0000A94B0000}"/>
    <cellStyle name="Normal 79 3 2" xfId="707" xr:uid="{00000000-0005-0000-0000-0000AA4B0000}"/>
    <cellStyle name="Normal 79 3 2 2" xfId="1529" xr:uid="{00000000-0005-0000-0000-0000AB4B0000}"/>
    <cellStyle name="Normal 79 3 2 2 2" xfId="3434" xr:uid="{00000000-0005-0000-0000-0000AC4B0000}"/>
    <cellStyle name="Normal 79 3 2 2 2 2" xfId="11601" xr:uid="{00000000-0005-0000-0000-0000AD4B0000}"/>
    <cellStyle name="Normal 79 3 2 2 2_5h_Finance" xfId="8179" xr:uid="{00000000-0005-0000-0000-0000AE4B0000}"/>
    <cellStyle name="Normal 79 3 2 2 3" xfId="9697" xr:uid="{00000000-0005-0000-0000-0000AF4B0000}"/>
    <cellStyle name="Normal 79 3 2 2 4" xfId="13723" xr:uid="{00000000-0005-0000-0000-0000B04B0000}"/>
    <cellStyle name="Normal 79 3 2 2 5" xfId="15562" xr:uid="{00000000-0005-0000-0000-0000B14B0000}"/>
    <cellStyle name="Normal 79 3 2 2 6" xfId="17313" xr:uid="{00000000-0005-0000-0000-0000B24B0000}"/>
    <cellStyle name="Normal 79 3 2 2 7" xfId="19217" xr:uid="{00000000-0005-0000-0000-0000B34B0000}"/>
    <cellStyle name="Normal 79 3 2 2_5h_Finance" xfId="8178" xr:uid="{00000000-0005-0000-0000-0000B44B0000}"/>
    <cellStyle name="Normal 79 3 2 3" xfId="2618" xr:uid="{00000000-0005-0000-0000-0000B54B0000}"/>
    <cellStyle name="Normal 79 3 2 3 2" xfId="10785" xr:uid="{00000000-0005-0000-0000-0000B64B0000}"/>
    <cellStyle name="Normal 79 3 2 3_5h_Finance" xfId="8180" xr:uid="{00000000-0005-0000-0000-0000B74B0000}"/>
    <cellStyle name="Normal 79 3 2 4" xfId="8881" xr:uid="{00000000-0005-0000-0000-0000B84B0000}"/>
    <cellStyle name="Normal 79 3 2 5" xfId="12904" xr:uid="{00000000-0005-0000-0000-0000B94B0000}"/>
    <cellStyle name="Normal 79 3 2 6" xfId="14742" xr:uid="{00000000-0005-0000-0000-0000BA4B0000}"/>
    <cellStyle name="Normal 79 3 2 7" xfId="16497" xr:uid="{00000000-0005-0000-0000-0000BB4B0000}"/>
    <cellStyle name="Normal 79 3 2 8" xfId="18401" xr:uid="{00000000-0005-0000-0000-0000BC4B0000}"/>
    <cellStyle name="Normal 79 3 2_5h_Finance" xfId="8177" xr:uid="{00000000-0005-0000-0000-0000BD4B0000}"/>
    <cellStyle name="Normal 79 3 3" xfId="979" xr:uid="{00000000-0005-0000-0000-0000BE4B0000}"/>
    <cellStyle name="Normal 79 3 3 2" xfId="1801" xr:uid="{00000000-0005-0000-0000-0000BF4B0000}"/>
    <cellStyle name="Normal 79 3 3 2 2" xfId="3706" xr:uid="{00000000-0005-0000-0000-0000C04B0000}"/>
    <cellStyle name="Normal 79 3 3 2 2 2" xfId="11873" xr:uid="{00000000-0005-0000-0000-0000C14B0000}"/>
    <cellStyle name="Normal 79 3 3 2 2_5h_Finance" xfId="8183" xr:uid="{00000000-0005-0000-0000-0000C24B0000}"/>
    <cellStyle name="Normal 79 3 3 2 3" xfId="9969" xr:uid="{00000000-0005-0000-0000-0000C34B0000}"/>
    <cellStyle name="Normal 79 3 3 2 4" xfId="13995" xr:uid="{00000000-0005-0000-0000-0000C44B0000}"/>
    <cellStyle name="Normal 79 3 3 2 5" xfId="15834" xr:uid="{00000000-0005-0000-0000-0000C54B0000}"/>
    <cellStyle name="Normal 79 3 3 2 6" xfId="17585" xr:uid="{00000000-0005-0000-0000-0000C64B0000}"/>
    <cellStyle name="Normal 79 3 3 2 7" xfId="19489" xr:uid="{00000000-0005-0000-0000-0000C74B0000}"/>
    <cellStyle name="Normal 79 3 3 2_5h_Finance" xfId="8182" xr:uid="{00000000-0005-0000-0000-0000C84B0000}"/>
    <cellStyle name="Normal 79 3 3 3" xfId="2890" xr:uid="{00000000-0005-0000-0000-0000C94B0000}"/>
    <cellStyle name="Normal 79 3 3 3 2" xfId="11057" xr:uid="{00000000-0005-0000-0000-0000CA4B0000}"/>
    <cellStyle name="Normal 79 3 3 3_5h_Finance" xfId="8184" xr:uid="{00000000-0005-0000-0000-0000CB4B0000}"/>
    <cellStyle name="Normal 79 3 3 4" xfId="9153" xr:uid="{00000000-0005-0000-0000-0000CC4B0000}"/>
    <cellStyle name="Normal 79 3 3 5" xfId="13176" xr:uid="{00000000-0005-0000-0000-0000CD4B0000}"/>
    <cellStyle name="Normal 79 3 3 6" xfId="15014" xr:uid="{00000000-0005-0000-0000-0000CE4B0000}"/>
    <cellStyle name="Normal 79 3 3 7" xfId="16769" xr:uid="{00000000-0005-0000-0000-0000CF4B0000}"/>
    <cellStyle name="Normal 79 3 3 8" xfId="18673" xr:uid="{00000000-0005-0000-0000-0000D04B0000}"/>
    <cellStyle name="Normal 79 3 3_5h_Finance" xfId="8181" xr:uid="{00000000-0005-0000-0000-0000D14B0000}"/>
    <cellStyle name="Normal 79 3 4" xfId="1251" xr:uid="{00000000-0005-0000-0000-0000D24B0000}"/>
    <cellStyle name="Normal 79 3 4 2" xfId="3162" xr:uid="{00000000-0005-0000-0000-0000D34B0000}"/>
    <cellStyle name="Normal 79 3 4 2 2" xfId="11329" xr:uid="{00000000-0005-0000-0000-0000D44B0000}"/>
    <cellStyle name="Normal 79 3 4 2_5h_Finance" xfId="8186" xr:uid="{00000000-0005-0000-0000-0000D54B0000}"/>
    <cellStyle name="Normal 79 3 4 3" xfId="9425" xr:uid="{00000000-0005-0000-0000-0000D64B0000}"/>
    <cellStyle name="Normal 79 3 4 4" xfId="13448" xr:uid="{00000000-0005-0000-0000-0000D74B0000}"/>
    <cellStyle name="Normal 79 3 4 5" xfId="15286" xr:uid="{00000000-0005-0000-0000-0000D84B0000}"/>
    <cellStyle name="Normal 79 3 4 6" xfId="17041" xr:uid="{00000000-0005-0000-0000-0000D94B0000}"/>
    <cellStyle name="Normal 79 3 4 7" xfId="18945" xr:uid="{00000000-0005-0000-0000-0000DA4B0000}"/>
    <cellStyle name="Normal 79 3 4_5h_Finance" xfId="8185" xr:uid="{00000000-0005-0000-0000-0000DB4B0000}"/>
    <cellStyle name="Normal 79 3 5" xfId="2074" xr:uid="{00000000-0005-0000-0000-0000DC4B0000}"/>
    <cellStyle name="Normal 79 3 5 2" xfId="3978" xr:uid="{00000000-0005-0000-0000-0000DD4B0000}"/>
    <cellStyle name="Normal 79 3 5 2 2" xfId="12145" xr:uid="{00000000-0005-0000-0000-0000DE4B0000}"/>
    <cellStyle name="Normal 79 3 5 2_5h_Finance" xfId="8188" xr:uid="{00000000-0005-0000-0000-0000DF4B0000}"/>
    <cellStyle name="Normal 79 3 5 3" xfId="10241" xr:uid="{00000000-0005-0000-0000-0000E04B0000}"/>
    <cellStyle name="Normal 79 3 5 4" xfId="14267" xr:uid="{00000000-0005-0000-0000-0000E14B0000}"/>
    <cellStyle name="Normal 79 3 5 5" xfId="16107" xr:uid="{00000000-0005-0000-0000-0000E24B0000}"/>
    <cellStyle name="Normal 79 3 5 6" xfId="17857" xr:uid="{00000000-0005-0000-0000-0000E34B0000}"/>
    <cellStyle name="Normal 79 3 5 7" xfId="19761" xr:uid="{00000000-0005-0000-0000-0000E44B0000}"/>
    <cellStyle name="Normal 79 3 5_5h_Finance" xfId="8187" xr:uid="{00000000-0005-0000-0000-0000E54B0000}"/>
    <cellStyle name="Normal 79 3 6" xfId="2346" xr:uid="{00000000-0005-0000-0000-0000E64B0000}"/>
    <cellStyle name="Normal 79 3 6 2" xfId="10513" xr:uid="{00000000-0005-0000-0000-0000E74B0000}"/>
    <cellStyle name="Normal 79 3 6_5h_Finance" xfId="8189" xr:uid="{00000000-0005-0000-0000-0000E84B0000}"/>
    <cellStyle name="Normal 79 3 7" xfId="8609" xr:uid="{00000000-0005-0000-0000-0000E94B0000}"/>
    <cellStyle name="Normal 79 3 8" xfId="12566" xr:uid="{00000000-0005-0000-0000-0000EA4B0000}"/>
    <cellStyle name="Normal 79 3 9" xfId="14452" xr:uid="{00000000-0005-0000-0000-0000EB4B0000}"/>
    <cellStyle name="Normal 79 3_5h_Finance" xfId="8176" xr:uid="{00000000-0005-0000-0000-0000EC4B0000}"/>
    <cellStyle name="Normal 79 4" xfId="571" xr:uid="{00000000-0005-0000-0000-0000ED4B0000}"/>
    <cellStyle name="Normal 79 4 2" xfId="1393" xr:uid="{00000000-0005-0000-0000-0000EE4B0000}"/>
    <cellStyle name="Normal 79 4 2 2" xfId="3298" xr:uid="{00000000-0005-0000-0000-0000EF4B0000}"/>
    <cellStyle name="Normal 79 4 2 2 2" xfId="11465" xr:uid="{00000000-0005-0000-0000-0000F04B0000}"/>
    <cellStyle name="Normal 79 4 2 2_5h_Finance" xfId="8192" xr:uid="{00000000-0005-0000-0000-0000F14B0000}"/>
    <cellStyle name="Normal 79 4 2 3" xfId="9561" xr:uid="{00000000-0005-0000-0000-0000F24B0000}"/>
    <cellStyle name="Normal 79 4 2 4" xfId="13587" xr:uid="{00000000-0005-0000-0000-0000F34B0000}"/>
    <cellStyle name="Normal 79 4 2 5" xfId="15426" xr:uid="{00000000-0005-0000-0000-0000F44B0000}"/>
    <cellStyle name="Normal 79 4 2 6" xfId="17177" xr:uid="{00000000-0005-0000-0000-0000F54B0000}"/>
    <cellStyle name="Normal 79 4 2 7" xfId="19081" xr:uid="{00000000-0005-0000-0000-0000F64B0000}"/>
    <cellStyle name="Normal 79 4 2_5h_Finance" xfId="8191" xr:uid="{00000000-0005-0000-0000-0000F74B0000}"/>
    <cellStyle name="Normal 79 4 3" xfId="2482" xr:uid="{00000000-0005-0000-0000-0000F84B0000}"/>
    <cellStyle name="Normal 79 4 3 2" xfId="10649" xr:uid="{00000000-0005-0000-0000-0000F94B0000}"/>
    <cellStyle name="Normal 79 4 3_5h_Finance" xfId="8193" xr:uid="{00000000-0005-0000-0000-0000FA4B0000}"/>
    <cellStyle name="Normal 79 4 4" xfId="8745" xr:uid="{00000000-0005-0000-0000-0000FB4B0000}"/>
    <cellStyle name="Normal 79 4 5" xfId="12768" xr:uid="{00000000-0005-0000-0000-0000FC4B0000}"/>
    <cellStyle name="Normal 79 4 6" xfId="14606" xr:uid="{00000000-0005-0000-0000-0000FD4B0000}"/>
    <cellStyle name="Normal 79 4 7" xfId="16361" xr:uid="{00000000-0005-0000-0000-0000FE4B0000}"/>
    <cellStyle name="Normal 79 4 8" xfId="18265" xr:uid="{00000000-0005-0000-0000-0000FF4B0000}"/>
    <cellStyle name="Normal 79 4_5h_Finance" xfId="8190" xr:uid="{00000000-0005-0000-0000-0000004C0000}"/>
    <cellStyle name="Normal 79 5" xfId="843" xr:uid="{00000000-0005-0000-0000-0000014C0000}"/>
    <cellStyle name="Normal 79 5 2" xfId="1665" xr:uid="{00000000-0005-0000-0000-0000024C0000}"/>
    <cellStyle name="Normal 79 5 2 2" xfId="3570" xr:uid="{00000000-0005-0000-0000-0000034C0000}"/>
    <cellStyle name="Normal 79 5 2 2 2" xfId="11737" xr:uid="{00000000-0005-0000-0000-0000044C0000}"/>
    <cellStyle name="Normal 79 5 2 2_5h_Finance" xfId="8196" xr:uid="{00000000-0005-0000-0000-0000054C0000}"/>
    <cellStyle name="Normal 79 5 2 3" xfId="9833" xr:uid="{00000000-0005-0000-0000-0000064C0000}"/>
    <cellStyle name="Normal 79 5 2 4" xfId="13859" xr:uid="{00000000-0005-0000-0000-0000074C0000}"/>
    <cellStyle name="Normal 79 5 2 5" xfId="15698" xr:uid="{00000000-0005-0000-0000-0000084C0000}"/>
    <cellStyle name="Normal 79 5 2 6" xfId="17449" xr:uid="{00000000-0005-0000-0000-0000094C0000}"/>
    <cellStyle name="Normal 79 5 2 7" xfId="19353" xr:uid="{00000000-0005-0000-0000-00000A4C0000}"/>
    <cellStyle name="Normal 79 5 2_5h_Finance" xfId="8195" xr:uid="{00000000-0005-0000-0000-00000B4C0000}"/>
    <cellStyle name="Normal 79 5 3" xfId="2754" xr:uid="{00000000-0005-0000-0000-00000C4C0000}"/>
    <cellStyle name="Normal 79 5 3 2" xfId="10921" xr:uid="{00000000-0005-0000-0000-00000D4C0000}"/>
    <cellStyle name="Normal 79 5 3_5h_Finance" xfId="8197" xr:uid="{00000000-0005-0000-0000-00000E4C0000}"/>
    <cellStyle name="Normal 79 5 4" xfId="9017" xr:uid="{00000000-0005-0000-0000-00000F4C0000}"/>
    <cellStyle name="Normal 79 5 5" xfId="13040" xr:uid="{00000000-0005-0000-0000-0000104C0000}"/>
    <cellStyle name="Normal 79 5 6" xfId="14878" xr:uid="{00000000-0005-0000-0000-0000114C0000}"/>
    <cellStyle name="Normal 79 5 7" xfId="16633" xr:uid="{00000000-0005-0000-0000-0000124C0000}"/>
    <cellStyle name="Normal 79 5 8" xfId="18537" xr:uid="{00000000-0005-0000-0000-0000134C0000}"/>
    <cellStyle name="Normal 79 5_5h_Finance" xfId="8194" xr:uid="{00000000-0005-0000-0000-0000144C0000}"/>
    <cellStyle name="Normal 79 6" xfId="1115" xr:uid="{00000000-0005-0000-0000-0000154C0000}"/>
    <cellStyle name="Normal 79 6 2" xfId="3026" xr:uid="{00000000-0005-0000-0000-0000164C0000}"/>
    <cellStyle name="Normal 79 6 2 2" xfId="11193" xr:uid="{00000000-0005-0000-0000-0000174C0000}"/>
    <cellStyle name="Normal 79 6 2_5h_Finance" xfId="8199" xr:uid="{00000000-0005-0000-0000-0000184C0000}"/>
    <cellStyle name="Normal 79 6 3" xfId="9289" xr:uid="{00000000-0005-0000-0000-0000194C0000}"/>
    <cellStyle name="Normal 79 6 4" xfId="13312" xr:uid="{00000000-0005-0000-0000-00001A4C0000}"/>
    <cellStyle name="Normal 79 6 5" xfId="15150" xr:uid="{00000000-0005-0000-0000-00001B4C0000}"/>
    <cellStyle name="Normal 79 6 6" xfId="16905" xr:uid="{00000000-0005-0000-0000-00001C4C0000}"/>
    <cellStyle name="Normal 79 6 7" xfId="18809" xr:uid="{00000000-0005-0000-0000-00001D4C0000}"/>
    <cellStyle name="Normal 79 6_5h_Finance" xfId="8198" xr:uid="{00000000-0005-0000-0000-00001E4C0000}"/>
    <cellStyle name="Normal 79 7" xfId="1938" xr:uid="{00000000-0005-0000-0000-00001F4C0000}"/>
    <cellStyle name="Normal 79 7 2" xfId="3842" xr:uid="{00000000-0005-0000-0000-0000204C0000}"/>
    <cellStyle name="Normal 79 7 2 2" xfId="12009" xr:uid="{00000000-0005-0000-0000-0000214C0000}"/>
    <cellStyle name="Normal 79 7 2_5h_Finance" xfId="8201" xr:uid="{00000000-0005-0000-0000-0000224C0000}"/>
    <cellStyle name="Normal 79 7 3" xfId="10105" xr:uid="{00000000-0005-0000-0000-0000234C0000}"/>
    <cellStyle name="Normal 79 7 4" xfId="14131" xr:uid="{00000000-0005-0000-0000-0000244C0000}"/>
    <cellStyle name="Normal 79 7 5" xfId="15971" xr:uid="{00000000-0005-0000-0000-0000254C0000}"/>
    <cellStyle name="Normal 79 7 6" xfId="17721" xr:uid="{00000000-0005-0000-0000-0000264C0000}"/>
    <cellStyle name="Normal 79 7 7" xfId="19625" xr:uid="{00000000-0005-0000-0000-0000274C0000}"/>
    <cellStyle name="Normal 79 7_5h_Finance" xfId="8200" xr:uid="{00000000-0005-0000-0000-0000284C0000}"/>
    <cellStyle name="Normal 79 8" xfId="222" xr:uid="{00000000-0005-0000-0000-0000294C0000}"/>
    <cellStyle name="Normal 79 8 2" xfId="8473" xr:uid="{00000000-0005-0000-0000-00002A4C0000}"/>
    <cellStyle name="Normal 79 8_5h_Finance" xfId="8202" xr:uid="{00000000-0005-0000-0000-00002B4C0000}"/>
    <cellStyle name="Normal 79 9" xfId="2210" xr:uid="{00000000-0005-0000-0000-00002C4C0000}"/>
    <cellStyle name="Normal 79 9 2" xfId="10377" xr:uid="{00000000-0005-0000-0000-00002D4C0000}"/>
    <cellStyle name="Normal 79 9_5h_Finance" xfId="8203" xr:uid="{00000000-0005-0000-0000-00002E4C0000}"/>
    <cellStyle name="Normal 79_5h_Finance" xfId="8144" xr:uid="{00000000-0005-0000-0000-00002F4C0000}"/>
    <cellStyle name="Normal 8" xfId="11" xr:uid="{00000000-0005-0000-0000-0000304C0000}"/>
    <cellStyle name="Normal 80" xfId="84" xr:uid="{00000000-0005-0000-0000-0000314C0000}"/>
    <cellStyle name="Normal 80 10" xfId="4115" xr:uid="{00000000-0005-0000-0000-0000324C0000}"/>
    <cellStyle name="Normal 80 10 2" xfId="12282" xr:uid="{00000000-0005-0000-0000-0000334C0000}"/>
    <cellStyle name="Normal 80 10_5h_Finance" xfId="8205" xr:uid="{00000000-0005-0000-0000-0000344C0000}"/>
    <cellStyle name="Normal 80 11" xfId="8338" xr:uid="{00000000-0005-0000-0000-0000354C0000}"/>
    <cellStyle name="Normal 80 12" xfId="12430" xr:uid="{00000000-0005-0000-0000-0000364C0000}"/>
    <cellStyle name="Normal 80 13" xfId="12653" xr:uid="{00000000-0005-0000-0000-0000374C0000}"/>
    <cellStyle name="Normal 80 14" xfId="12351" xr:uid="{00000000-0005-0000-0000-0000384C0000}"/>
    <cellStyle name="Normal 80 15" xfId="17994" xr:uid="{00000000-0005-0000-0000-0000394C0000}"/>
    <cellStyle name="Normal 80 2" xfId="153" xr:uid="{00000000-0005-0000-0000-00003A4C0000}"/>
    <cellStyle name="Normal 80 2 10" xfId="8406" xr:uid="{00000000-0005-0000-0000-00003B4C0000}"/>
    <cellStyle name="Normal 80 2 11" xfId="12498" xr:uid="{00000000-0005-0000-0000-00003C4C0000}"/>
    <cellStyle name="Normal 80 2 12" xfId="18062" xr:uid="{00000000-0005-0000-0000-00003D4C0000}"/>
    <cellStyle name="Normal 80 2 2" xfId="427" xr:uid="{00000000-0005-0000-0000-00003E4C0000}"/>
    <cellStyle name="Normal 80 2 2 10" xfId="16294" xr:uid="{00000000-0005-0000-0000-00003F4C0000}"/>
    <cellStyle name="Normal 80 2 2 11" xfId="18198" xr:uid="{00000000-0005-0000-0000-0000404C0000}"/>
    <cellStyle name="Normal 80 2 2 2" xfId="776" xr:uid="{00000000-0005-0000-0000-0000414C0000}"/>
    <cellStyle name="Normal 80 2 2 2 2" xfId="1598" xr:uid="{00000000-0005-0000-0000-0000424C0000}"/>
    <cellStyle name="Normal 80 2 2 2 2 2" xfId="3503" xr:uid="{00000000-0005-0000-0000-0000434C0000}"/>
    <cellStyle name="Normal 80 2 2 2 2 2 2" xfId="11670" xr:uid="{00000000-0005-0000-0000-0000444C0000}"/>
    <cellStyle name="Normal 80 2 2 2 2 2_5h_Finance" xfId="8210" xr:uid="{00000000-0005-0000-0000-0000454C0000}"/>
    <cellStyle name="Normal 80 2 2 2 2 3" xfId="9766" xr:uid="{00000000-0005-0000-0000-0000464C0000}"/>
    <cellStyle name="Normal 80 2 2 2 2 4" xfId="13792" xr:uid="{00000000-0005-0000-0000-0000474C0000}"/>
    <cellStyle name="Normal 80 2 2 2 2 5" xfId="15631" xr:uid="{00000000-0005-0000-0000-0000484C0000}"/>
    <cellStyle name="Normal 80 2 2 2 2 6" xfId="17382" xr:uid="{00000000-0005-0000-0000-0000494C0000}"/>
    <cellStyle name="Normal 80 2 2 2 2 7" xfId="19286" xr:uid="{00000000-0005-0000-0000-00004A4C0000}"/>
    <cellStyle name="Normal 80 2 2 2 2_5h_Finance" xfId="8209" xr:uid="{00000000-0005-0000-0000-00004B4C0000}"/>
    <cellStyle name="Normal 80 2 2 2 3" xfId="2687" xr:uid="{00000000-0005-0000-0000-00004C4C0000}"/>
    <cellStyle name="Normal 80 2 2 2 3 2" xfId="10854" xr:uid="{00000000-0005-0000-0000-00004D4C0000}"/>
    <cellStyle name="Normal 80 2 2 2 3_5h_Finance" xfId="8211" xr:uid="{00000000-0005-0000-0000-00004E4C0000}"/>
    <cellStyle name="Normal 80 2 2 2 4" xfId="8950" xr:uid="{00000000-0005-0000-0000-00004F4C0000}"/>
    <cellStyle name="Normal 80 2 2 2 5" xfId="12973" xr:uid="{00000000-0005-0000-0000-0000504C0000}"/>
    <cellStyle name="Normal 80 2 2 2 6" xfId="14811" xr:uid="{00000000-0005-0000-0000-0000514C0000}"/>
    <cellStyle name="Normal 80 2 2 2 7" xfId="16566" xr:uid="{00000000-0005-0000-0000-0000524C0000}"/>
    <cellStyle name="Normal 80 2 2 2 8" xfId="18470" xr:uid="{00000000-0005-0000-0000-0000534C0000}"/>
    <cellStyle name="Normal 80 2 2 2_5h_Finance" xfId="8208" xr:uid="{00000000-0005-0000-0000-0000544C0000}"/>
    <cellStyle name="Normal 80 2 2 3" xfId="1048" xr:uid="{00000000-0005-0000-0000-0000554C0000}"/>
    <cellStyle name="Normal 80 2 2 3 2" xfId="1870" xr:uid="{00000000-0005-0000-0000-0000564C0000}"/>
    <cellStyle name="Normal 80 2 2 3 2 2" xfId="3775" xr:uid="{00000000-0005-0000-0000-0000574C0000}"/>
    <cellStyle name="Normal 80 2 2 3 2 2 2" xfId="11942" xr:uid="{00000000-0005-0000-0000-0000584C0000}"/>
    <cellStyle name="Normal 80 2 2 3 2 2_5h_Finance" xfId="8214" xr:uid="{00000000-0005-0000-0000-0000594C0000}"/>
    <cellStyle name="Normal 80 2 2 3 2 3" xfId="10038" xr:uid="{00000000-0005-0000-0000-00005A4C0000}"/>
    <cellStyle name="Normal 80 2 2 3 2 4" xfId="14064" xr:uid="{00000000-0005-0000-0000-00005B4C0000}"/>
    <cellStyle name="Normal 80 2 2 3 2 5" xfId="15903" xr:uid="{00000000-0005-0000-0000-00005C4C0000}"/>
    <cellStyle name="Normal 80 2 2 3 2 6" xfId="17654" xr:uid="{00000000-0005-0000-0000-00005D4C0000}"/>
    <cellStyle name="Normal 80 2 2 3 2 7" xfId="19558" xr:uid="{00000000-0005-0000-0000-00005E4C0000}"/>
    <cellStyle name="Normal 80 2 2 3 2_5h_Finance" xfId="8213" xr:uid="{00000000-0005-0000-0000-00005F4C0000}"/>
    <cellStyle name="Normal 80 2 2 3 3" xfId="2959" xr:uid="{00000000-0005-0000-0000-0000604C0000}"/>
    <cellStyle name="Normal 80 2 2 3 3 2" xfId="11126" xr:uid="{00000000-0005-0000-0000-0000614C0000}"/>
    <cellStyle name="Normal 80 2 2 3 3_5h_Finance" xfId="8215" xr:uid="{00000000-0005-0000-0000-0000624C0000}"/>
    <cellStyle name="Normal 80 2 2 3 4" xfId="9222" xr:uid="{00000000-0005-0000-0000-0000634C0000}"/>
    <cellStyle name="Normal 80 2 2 3 5" xfId="13245" xr:uid="{00000000-0005-0000-0000-0000644C0000}"/>
    <cellStyle name="Normal 80 2 2 3 6" xfId="15083" xr:uid="{00000000-0005-0000-0000-0000654C0000}"/>
    <cellStyle name="Normal 80 2 2 3 7" xfId="16838" xr:uid="{00000000-0005-0000-0000-0000664C0000}"/>
    <cellStyle name="Normal 80 2 2 3 8" xfId="18742" xr:uid="{00000000-0005-0000-0000-0000674C0000}"/>
    <cellStyle name="Normal 80 2 2 3_5h_Finance" xfId="8212" xr:uid="{00000000-0005-0000-0000-0000684C0000}"/>
    <cellStyle name="Normal 80 2 2 4" xfId="1320" xr:uid="{00000000-0005-0000-0000-0000694C0000}"/>
    <cellStyle name="Normal 80 2 2 4 2" xfId="3231" xr:uid="{00000000-0005-0000-0000-00006A4C0000}"/>
    <cellStyle name="Normal 80 2 2 4 2 2" xfId="11398" xr:uid="{00000000-0005-0000-0000-00006B4C0000}"/>
    <cellStyle name="Normal 80 2 2 4 2_5h_Finance" xfId="8217" xr:uid="{00000000-0005-0000-0000-00006C4C0000}"/>
    <cellStyle name="Normal 80 2 2 4 3" xfId="9494" xr:uid="{00000000-0005-0000-0000-00006D4C0000}"/>
    <cellStyle name="Normal 80 2 2 4 4" xfId="13517" xr:uid="{00000000-0005-0000-0000-00006E4C0000}"/>
    <cellStyle name="Normal 80 2 2 4 5" xfId="15355" xr:uid="{00000000-0005-0000-0000-00006F4C0000}"/>
    <cellStyle name="Normal 80 2 2 4 6" xfId="17110" xr:uid="{00000000-0005-0000-0000-0000704C0000}"/>
    <cellStyle name="Normal 80 2 2 4 7" xfId="19014" xr:uid="{00000000-0005-0000-0000-0000714C0000}"/>
    <cellStyle name="Normal 80 2 2 4_5h_Finance" xfId="8216" xr:uid="{00000000-0005-0000-0000-0000724C0000}"/>
    <cellStyle name="Normal 80 2 2 5" xfId="2143" xr:uid="{00000000-0005-0000-0000-0000734C0000}"/>
    <cellStyle name="Normal 80 2 2 5 2" xfId="4047" xr:uid="{00000000-0005-0000-0000-0000744C0000}"/>
    <cellStyle name="Normal 80 2 2 5 2 2" xfId="12214" xr:uid="{00000000-0005-0000-0000-0000754C0000}"/>
    <cellStyle name="Normal 80 2 2 5 2_5h_Finance" xfId="8219" xr:uid="{00000000-0005-0000-0000-0000764C0000}"/>
    <cellStyle name="Normal 80 2 2 5 3" xfId="10310" xr:uid="{00000000-0005-0000-0000-0000774C0000}"/>
    <cellStyle name="Normal 80 2 2 5 4" xfId="14336" xr:uid="{00000000-0005-0000-0000-0000784C0000}"/>
    <cellStyle name="Normal 80 2 2 5 5" xfId="16176" xr:uid="{00000000-0005-0000-0000-0000794C0000}"/>
    <cellStyle name="Normal 80 2 2 5 6" xfId="17926" xr:uid="{00000000-0005-0000-0000-00007A4C0000}"/>
    <cellStyle name="Normal 80 2 2 5 7" xfId="19830" xr:uid="{00000000-0005-0000-0000-00007B4C0000}"/>
    <cellStyle name="Normal 80 2 2 5_5h_Finance" xfId="8218" xr:uid="{00000000-0005-0000-0000-00007C4C0000}"/>
    <cellStyle name="Normal 80 2 2 6" xfId="2415" xr:uid="{00000000-0005-0000-0000-00007D4C0000}"/>
    <cellStyle name="Normal 80 2 2 6 2" xfId="10582" xr:uid="{00000000-0005-0000-0000-00007E4C0000}"/>
    <cellStyle name="Normal 80 2 2 6_5h_Finance" xfId="8220" xr:uid="{00000000-0005-0000-0000-00007F4C0000}"/>
    <cellStyle name="Normal 80 2 2 7" xfId="8678" xr:uid="{00000000-0005-0000-0000-0000804C0000}"/>
    <cellStyle name="Normal 80 2 2 8" xfId="12635" xr:uid="{00000000-0005-0000-0000-0000814C0000}"/>
    <cellStyle name="Normal 80 2 2 9" xfId="14521" xr:uid="{00000000-0005-0000-0000-0000824C0000}"/>
    <cellStyle name="Normal 80 2 2_5h_Finance" xfId="8207" xr:uid="{00000000-0005-0000-0000-0000834C0000}"/>
    <cellStyle name="Normal 80 2 3" xfId="640" xr:uid="{00000000-0005-0000-0000-0000844C0000}"/>
    <cellStyle name="Normal 80 2 3 2" xfId="1462" xr:uid="{00000000-0005-0000-0000-0000854C0000}"/>
    <cellStyle name="Normal 80 2 3 2 2" xfId="3367" xr:uid="{00000000-0005-0000-0000-0000864C0000}"/>
    <cellStyle name="Normal 80 2 3 2 2 2" xfId="11534" xr:uid="{00000000-0005-0000-0000-0000874C0000}"/>
    <cellStyle name="Normal 80 2 3 2 2_5h_Finance" xfId="8223" xr:uid="{00000000-0005-0000-0000-0000884C0000}"/>
    <cellStyle name="Normal 80 2 3 2 3" xfId="9630" xr:uid="{00000000-0005-0000-0000-0000894C0000}"/>
    <cellStyle name="Normal 80 2 3 2 4" xfId="13656" xr:uid="{00000000-0005-0000-0000-00008A4C0000}"/>
    <cellStyle name="Normal 80 2 3 2 5" xfId="15495" xr:uid="{00000000-0005-0000-0000-00008B4C0000}"/>
    <cellStyle name="Normal 80 2 3 2 6" xfId="17246" xr:uid="{00000000-0005-0000-0000-00008C4C0000}"/>
    <cellStyle name="Normal 80 2 3 2 7" xfId="19150" xr:uid="{00000000-0005-0000-0000-00008D4C0000}"/>
    <cellStyle name="Normal 80 2 3 2_5h_Finance" xfId="8222" xr:uid="{00000000-0005-0000-0000-00008E4C0000}"/>
    <cellStyle name="Normal 80 2 3 3" xfId="2551" xr:uid="{00000000-0005-0000-0000-00008F4C0000}"/>
    <cellStyle name="Normal 80 2 3 3 2" xfId="10718" xr:uid="{00000000-0005-0000-0000-0000904C0000}"/>
    <cellStyle name="Normal 80 2 3 3_5h_Finance" xfId="8224" xr:uid="{00000000-0005-0000-0000-0000914C0000}"/>
    <cellStyle name="Normal 80 2 3 4" xfId="8814" xr:uid="{00000000-0005-0000-0000-0000924C0000}"/>
    <cellStyle name="Normal 80 2 3 5" xfId="12837" xr:uid="{00000000-0005-0000-0000-0000934C0000}"/>
    <cellStyle name="Normal 80 2 3 6" xfId="14675" xr:uid="{00000000-0005-0000-0000-0000944C0000}"/>
    <cellStyle name="Normal 80 2 3 7" xfId="16430" xr:uid="{00000000-0005-0000-0000-0000954C0000}"/>
    <cellStyle name="Normal 80 2 3 8" xfId="18334" xr:uid="{00000000-0005-0000-0000-0000964C0000}"/>
    <cellStyle name="Normal 80 2 3_5h_Finance" xfId="8221" xr:uid="{00000000-0005-0000-0000-0000974C0000}"/>
    <cellStyle name="Normal 80 2 4" xfId="912" xr:uid="{00000000-0005-0000-0000-0000984C0000}"/>
    <cellStyle name="Normal 80 2 4 2" xfId="1734" xr:uid="{00000000-0005-0000-0000-0000994C0000}"/>
    <cellStyle name="Normal 80 2 4 2 2" xfId="3639" xr:uid="{00000000-0005-0000-0000-00009A4C0000}"/>
    <cellStyle name="Normal 80 2 4 2 2 2" xfId="11806" xr:uid="{00000000-0005-0000-0000-00009B4C0000}"/>
    <cellStyle name="Normal 80 2 4 2 2_5h_Finance" xfId="8227" xr:uid="{00000000-0005-0000-0000-00009C4C0000}"/>
    <cellStyle name="Normal 80 2 4 2 3" xfId="9902" xr:uid="{00000000-0005-0000-0000-00009D4C0000}"/>
    <cellStyle name="Normal 80 2 4 2 4" xfId="13928" xr:uid="{00000000-0005-0000-0000-00009E4C0000}"/>
    <cellStyle name="Normal 80 2 4 2 5" xfId="15767" xr:uid="{00000000-0005-0000-0000-00009F4C0000}"/>
    <cellStyle name="Normal 80 2 4 2 6" xfId="17518" xr:uid="{00000000-0005-0000-0000-0000A04C0000}"/>
    <cellStyle name="Normal 80 2 4 2 7" xfId="19422" xr:uid="{00000000-0005-0000-0000-0000A14C0000}"/>
    <cellStyle name="Normal 80 2 4 2_5h_Finance" xfId="8226" xr:uid="{00000000-0005-0000-0000-0000A24C0000}"/>
    <cellStyle name="Normal 80 2 4 3" xfId="2823" xr:uid="{00000000-0005-0000-0000-0000A34C0000}"/>
    <cellStyle name="Normal 80 2 4 3 2" xfId="10990" xr:uid="{00000000-0005-0000-0000-0000A44C0000}"/>
    <cellStyle name="Normal 80 2 4 3_5h_Finance" xfId="8228" xr:uid="{00000000-0005-0000-0000-0000A54C0000}"/>
    <cellStyle name="Normal 80 2 4 4" xfId="9086" xr:uid="{00000000-0005-0000-0000-0000A64C0000}"/>
    <cellStyle name="Normal 80 2 4 5" xfId="13109" xr:uid="{00000000-0005-0000-0000-0000A74C0000}"/>
    <cellStyle name="Normal 80 2 4 6" xfId="14947" xr:uid="{00000000-0005-0000-0000-0000A84C0000}"/>
    <cellStyle name="Normal 80 2 4 7" xfId="16702" xr:uid="{00000000-0005-0000-0000-0000A94C0000}"/>
    <cellStyle name="Normal 80 2 4 8" xfId="18606" xr:uid="{00000000-0005-0000-0000-0000AA4C0000}"/>
    <cellStyle name="Normal 80 2 4_5h_Finance" xfId="8225" xr:uid="{00000000-0005-0000-0000-0000AB4C0000}"/>
    <cellStyle name="Normal 80 2 5" xfId="1184" xr:uid="{00000000-0005-0000-0000-0000AC4C0000}"/>
    <cellStyle name="Normal 80 2 5 2" xfId="3095" xr:uid="{00000000-0005-0000-0000-0000AD4C0000}"/>
    <cellStyle name="Normal 80 2 5 2 2" xfId="11262" xr:uid="{00000000-0005-0000-0000-0000AE4C0000}"/>
    <cellStyle name="Normal 80 2 5 2_5h_Finance" xfId="8230" xr:uid="{00000000-0005-0000-0000-0000AF4C0000}"/>
    <cellStyle name="Normal 80 2 5 3" xfId="9358" xr:uid="{00000000-0005-0000-0000-0000B04C0000}"/>
    <cellStyle name="Normal 80 2 5 4" xfId="13381" xr:uid="{00000000-0005-0000-0000-0000B14C0000}"/>
    <cellStyle name="Normal 80 2 5 5" xfId="15219" xr:uid="{00000000-0005-0000-0000-0000B24C0000}"/>
    <cellStyle name="Normal 80 2 5 6" xfId="16974" xr:uid="{00000000-0005-0000-0000-0000B34C0000}"/>
    <cellStyle name="Normal 80 2 5 7" xfId="18878" xr:uid="{00000000-0005-0000-0000-0000B44C0000}"/>
    <cellStyle name="Normal 80 2 5_5h_Finance" xfId="8229" xr:uid="{00000000-0005-0000-0000-0000B54C0000}"/>
    <cellStyle name="Normal 80 2 6" xfId="2007" xr:uid="{00000000-0005-0000-0000-0000B64C0000}"/>
    <cellStyle name="Normal 80 2 6 2" xfId="3911" xr:uid="{00000000-0005-0000-0000-0000B74C0000}"/>
    <cellStyle name="Normal 80 2 6 2 2" xfId="12078" xr:uid="{00000000-0005-0000-0000-0000B84C0000}"/>
    <cellStyle name="Normal 80 2 6 2_5h_Finance" xfId="8232" xr:uid="{00000000-0005-0000-0000-0000B94C0000}"/>
    <cellStyle name="Normal 80 2 6 3" xfId="10174" xr:uid="{00000000-0005-0000-0000-0000BA4C0000}"/>
    <cellStyle name="Normal 80 2 6 4" xfId="14200" xr:uid="{00000000-0005-0000-0000-0000BB4C0000}"/>
    <cellStyle name="Normal 80 2 6 5" xfId="16040" xr:uid="{00000000-0005-0000-0000-0000BC4C0000}"/>
    <cellStyle name="Normal 80 2 6 6" xfId="17790" xr:uid="{00000000-0005-0000-0000-0000BD4C0000}"/>
    <cellStyle name="Normal 80 2 6 7" xfId="19694" xr:uid="{00000000-0005-0000-0000-0000BE4C0000}"/>
    <cellStyle name="Normal 80 2 6_5h_Finance" xfId="8231" xr:uid="{00000000-0005-0000-0000-0000BF4C0000}"/>
    <cellStyle name="Normal 80 2 7" xfId="291" xr:uid="{00000000-0005-0000-0000-0000C04C0000}"/>
    <cellStyle name="Normal 80 2 7 2" xfId="8542" xr:uid="{00000000-0005-0000-0000-0000C14C0000}"/>
    <cellStyle name="Normal 80 2 7_5h_Finance" xfId="8233" xr:uid="{00000000-0005-0000-0000-0000C24C0000}"/>
    <cellStyle name="Normal 80 2 8" xfId="2279" xr:uid="{00000000-0005-0000-0000-0000C34C0000}"/>
    <cellStyle name="Normal 80 2 8 2" xfId="10446" xr:uid="{00000000-0005-0000-0000-0000C44C0000}"/>
    <cellStyle name="Normal 80 2 8_5h_Finance" xfId="8234" xr:uid="{00000000-0005-0000-0000-0000C54C0000}"/>
    <cellStyle name="Normal 80 2 9" xfId="4183" xr:uid="{00000000-0005-0000-0000-0000C64C0000}"/>
    <cellStyle name="Normal 80 2 9 2" xfId="12350" xr:uid="{00000000-0005-0000-0000-0000C74C0000}"/>
    <cellStyle name="Normal 80 2 9_5h_Finance" xfId="8235" xr:uid="{00000000-0005-0000-0000-0000C84C0000}"/>
    <cellStyle name="Normal 80 2_5h_Finance" xfId="8206" xr:uid="{00000000-0005-0000-0000-0000C94C0000}"/>
    <cellStyle name="Normal 80 3" xfId="359" xr:uid="{00000000-0005-0000-0000-0000CA4C0000}"/>
    <cellStyle name="Normal 80 3 10" xfId="16226" xr:uid="{00000000-0005-0000-0000-0000CB4C0000}"/>
    <cellStyle name="Normal 80 3 11" xfId="18130" xr:uid="{00000000-0005-0000-0000-0000CC4C0000}"/>
    <cellStyle name="Normal 80 3 2" xfId="708" xr:uid="{00000000-0005-0000-0000-0000CD4C0000}"/>
    <cellStyle name="Normal 80 3 2 2" xfId="1530" xr:uid="{00000000-0005-0000-0000-0000CE4C0000}"/>
    <cellStyle name="Normal 80 3 2 2 2" xfId="3435" xr:uid="{00000000-0005-0000-0000-0000CF4C0000}"/>
    <cellStyle name="Normal 80 3 2 2 2 2" xfId="11602" xr:uid="{00000000-0005-0000-0000-0000D04C0000}"/>
    <cellStyle name="Normal 80 3 2 2 2_5h_Finance" xfId="8239" xr:uid="{00000000-0005-0000-0000-0000D14C0000}"/>
    <cellStyle name="Normal 80 3 2 2 3" xfId="9698" xr:uid="{00000000-0005-0000-0000-0000D24C0000}"/>
    <cellStyle name="Normal 80 3 2 2 4" xfId="13724" xr:uid="{00000000-0005-0000-0000-0000D34C0000}"/>
    <cellStyle name="Normal 80 3 2 2 5" xfId="15563" xr:uid="{00000000-0005-0000-0000-0000D44C0000}"/>
    <cellStyle name="Normal 80 3 2 2 6" xfId="17314" xr:uid="{00000000-0005-0000-0000-0000D54C0000}"/>
    <cellStyle name="Normal 80 3 2 2 7" xfId="19218" xr:uid="{00000000-0005-0000-0000-0000D64C0000}"/>
    <cellStyle name="Normal 80 3 2 2_5h_Finance" xfId="8238" xr:uid="{00000000-0005-0000-0000-0000D74C0000}"/>
    <cellStyle name="Normal 80 3 2 3" xfId="2619" xr:uid="{00000000-0005-0000-0000-0000D84C0000}"/>
    <cellStyle name="Normal 80 3 2 3 2" xfId="10786" xr:uid="{00000000-0005-0000-0000-0000D94C0000}"/>
    <cellStyle name="Normal 80 3 2 3_5h_Finance" xfId="8240" xr:uid="{00000000-0005-0000-0000-0000DA4C0000}"/>
    <cellStyle name="Normal 80 3 2 4" xfId="8882" xr:uid="{00000000-0005-0000-0000-0000DB4C0000}"/>
    <cellStyle name="Normal 80 3 2 5" xfId="12905" xr:uid="{00000000-0005-0000-0000-0000DC4C0000}"/>
    <cellStyle name="Normal 80 3 2 6" xfId="14743" xr:uid="{00000000-0005-0000-0000-0000DD4C0000}"/>
    <cellStyle name="Normal 80 3 2 7" xfId="16498" xr:uid="{00000000-0005-0000-0000-0000DE4C0000}"/>
    <cellStyle name="Normal 80 3 2 8" xfId="18402" xr:uid="{00000000-0005-0000-0000-0000DF4C0000}"/>
    <cellStyle name="Normal 80 3 2_5h_Finance" xfId="8237" xr:uid="{00000000-0005-0000-0000-0000E04C0000}"/>
    <cellStyle name="Normal 80 3 3" xfId="980" xr:uid="{00000000-0005-0000-0000-0000E14C0000}"/>
    <cellStyle name="Normal 80 3 3 2" xfId="1802" xr:uid="{00000000-0005-0000-0000-0000E24C0000}"/>
    <cellStyle name="Normal 80 3 3 2 2" xfId="3707" xr:uid="{00000000-0005-0000-0000-0000E34C0000}"/>
    <cellStyle name="Normal 80 3 3 2 2 2" xfId="11874" xr:uid="{00000000-0005-0000-0000-0000E44C0000}"/>
    <cellStyle name="Normal 80 3 3 2 2_5h_Finance" xfId="8243" xr:uid="{00000000-0005-0000-0000-0000E54C0000}"/>
    <cellStyle name="Normal 80 3 3 2 3" xfId="9970" xr:uid="{00000000-0005-0000-0000-0000E64C0000}"/>
    <cellStyle name="Normal 80 3 3 2 4" xfId="13996" xr:uid="{00000000-0005-0000-0000-0000E74C0000}"/>
    <cellStyle name="Normal 80 3 3 2 5" xfId="15835" xr:uid="{00000000-0005-0000-0000-0000E84C0000}"/>
    <cellStyle name="Normal 80 3 3 2 6" xfId="17586" xr:uid="{00000000-0005-0000-0000-0000E94C0000}"/>
    <cellStyle name="Normal 80 3 3 2 7" xfId="19490" xr:uid="{00000000-0005-0000-0000-0000EA4C0000}"/>
    <cellStyle name="Normal 80 3 3 2_5h_Finance" xfId="8242" xr:uid="{00000000-0005-0000-0000-0000EB4C0000}"/>
    <cellStyle name="Normal 80 3 3 3" xfId="2891" xr:uid="{00000000-0005-0000-0000-0000EC4C0000}"/>
    <cellStyle name="Normal 80 3 3 3 2" xfId="11058" xr:uid="{00000000-0005-0000-0000-0000ED4C0000}"/>
    <cellStyle name="Normal 80 3 3 3_5h_Finance" xfId="8244" xr:uid="{00000000-0005-0000-0000-0000EE4C0000}"/>
    <cellStyle name="Normal 80 3 3 4" xfId="9154" xr:uid="{00000000-0005-0000-0000-0000EF4C0000}"/>
    <cellStyle name="Normal 80 3 3 5" xfId="13177" xr:uid="{00000000-0005-0000-0000-0000F04C0000}"/>
    <cellStyle name="Normal 80 3 3 6" xfId="15015" xr:uid="{00000000-0005-0000-0000-0000F14C0000}"/>
    <cellStyle name="Normal 80 3 3 7" xfId="16770" xr:uid="{00000000-0005-0000-0000-0000F24C0000}"/>
    <cellStyle name="Normal 80 3 3 8" xfId="18674" xr:uid="{00000000-0005-0000-0000-0000F34C0000}"/>
    <cellStyle name="Normal 80 3 3_5h_Finance" xfId="8241" xr:uid="{00000000-0005-0000-0000-0000F44C0000}"/>
    <cellStyle name="Normal 80 3 4" xfId="1252" xr:uid="{00000000-0005-0000-0000-0000F54C0000}"/>
    <cellStyle name="Normal 80 3 4 2" xfId="3163" xr:uid="{00000000-0005-0000-0000-0000F64C0000}"/>
    <cellStyle name="Normal 80 3 4 2 2" xfId="11330" xr:uid="{00000000-0005-0000-0000-0000F74C0000}"/>
    <cellStyle name="Normal 80 3 4 2_5h_Finance" xfId="8246" xr:uid="{00000000-0005-0000-0000-0000F84C0000}"/>
    <cellStyle name="Normal 80 3 4 3" xfId="9426" xr:uid="{00000000-0005-0000-0000-0000F94C0000}"/>
    <cellStyle name="Normal 80 3 4 4" xfId="13449" xr:uid="{00000000-0005-0000-0000-0000FA4C0000}"/>
    <cellStyle name="Normal 80 3 4 5" xfId="15287" xr:uid="{00000000-0005-0000-0000-0000FB4C0000}"/>
    <cellStyle name="Normal 80 3 4 6" xfId="17042" xr:uid="{00000000-0005-0000-0000-0000FC4C0000}"/>
    <cellStyle name="Normal 80 3 4 7" xfId="18946" xr:uid="{00000000-0005-0000-0000-0000FD4C0000}"/>
    <cellStyle name="Normal 80 3 4_5h_Finance" xfId="8245" xr:uid="{00000000-0005-0000-0000-0000FE4C0000}"/>
    <cellStyle name="Normal 80 3 5" xfId="2075" xr:uid="{00000000-0005-0000-0000-0000FF4C0000}"/>
    <cellStyle name="Normal 80 3 5 2" xfId="3979" xr:uid="{00000000-0005-0000-0000-0000004D0000}"/>
    <cellStyle name="Normal 80 3 5 2 2" xfId="12146" xr:uid="{00000000-0005-0000-0000-0000014D0000}"/>
    <cellStyle name="Normal 80 3 5 2_5h_Finance" xfId="8248" xr:uid="{00000000-0005-0000-0000-0000024D0000}"/>
    <cellStyle name="Normal 80 3 5 3" xfId="10242" xr:uid="{00000000-0005-0000-0000-0000034D0000}"/>
    <cellStyle name="Normal 80 3 5 4" xfId="14268" xr:uid="{00000000-0005-0000-0000-0000044D0000}"/>
    <cellStyle name="Normal 80 3 5 5" xfId="16108" xr:uid="{00000000-0005-0000-0000-0000054D0000}"/>
    <cellStyle name="Normal 80 3 5 6" xfId="17858" xr:uid="{00000000-0005-0000-0000-0000064D0000}"/>
    <cellStyle name="Normal 80 3 5 7" xfId="19762" xr:uid="{00000000-0005-0000-0000-0000074D0000}"/>
    <cellStyle name="Normal 80 3 5_5h_Finance" xfId="8247" xr:uid="{00000000-0005-0000-0000-0000084D0000}"/>
    <cellStyle name="Normal 80 3 6" xfId="2347" xr:uid="{00000000-0005-0000-0000-0000094D0000}"/>
    <cellStyle name="Normal 80 3 6 2" xfId="10514" xr:uid="{00000000-0005-0000-0000-00000A4D0000}"/>
    <cellStyle name="Normal 80 3 6_5h_Finance" xfId="8249" xr:uid="{00000000-0005-0000-0000-00000B4D0000}"/>
    <cellStyle name="Normal 80 3 7" xfId="8610" xr:uid="{00000000-0005-0000-0000-00000C4D0000}"/>
    <cellStyle name="Normal 80 3 8" xfId="12567" xr:uid="{00000000-0005-0000-0000-00000D4D0000}"/>
    <cellStyle name="Normal 80 3 9" xfId="14453" xr:uid="{00000000-0005-0000-0000-00000E4D0000}"/>
    <cellStyle name="Normal 80 3_5h_Finance" xfId="8236" xr:uid="{00000000-0005-0000-0000-00000F4D0000}"/>
    <cellStyle name="Normal 80 4" xfId="572" xr:uid="{00000000-0005-0000-0000-0000104D0000}"/>
    <cellStyle name="Normal 80 4 2" xfId="1394" xr:uid="{00000000-0005-0000-0000-0000114D0000}"/>
    <cellStyle name="Normal 80 4 2 2" xfId="3299" xr:uid="{00000000-0005-0000-0000-0000124D0000}"/>
    <cellStyle name="Normal 80 4 2 2 2" xfId="11466" xr:uid="{00000000-0005-0000-0000-0000134D0000}"/>
    <cellStyle name="Normal 80 4 2 2_5h_Finance" xfId="8252" xr:uid="{00000000-0005-0000-0000-0000144D0000}"/>
    <cellStyle name="Normal 80 4 2 3" xfId="9562" xr:uid="{00000000-0005-0000-0000-0000154D0000}"/>
    <cellStyle name="Normal 80 4 2 4" xfId="13588" xr:uid="{00000000-0005-0000-0000-0000164D0000}"/>
    <cellStyle name="Normal 80 4 2 5" xfId="15427" xr:uid="{00000000-0005-0000-0000-0000174D0000}"/>
    <cellStyle name="Normal 80 4 2 6" xfId="17178" xr:uid="{00000000-0005-0000-0000-0000184D0000}"/>
    <cellStyle name="Normal 80 4 2 7" xfId="19082" xr:uid="{00000000-0005-0000-0000-0000194D0000}"/>
    <cellStyle name="Normal 80 4 2_5h_Finance" xfId="8251" xr:uid="{00000000-0005-0000-0000-00001A4D0000}"/>
    <cellStyle name="Normal 80 4 3" xfId="2483" xr:uid="{00000000-0005-0000-0000-00001B4D0000}"/>
    <cellStyle name="Normal 80 4 3 2" xfId="10650" xr:uid="{00000000-0005-0000-0000-00001C4D0000}"/>
    <cellStyle name="Normal 80 4 3_5h_Finance" xfId="8253" xr:uid="{00000000-0005-0000-0000-00001D4D0000}"/>
    <cellStyle name="Normal 80 4 4" xfId="8746" xr:uid="{00000000-0005-0000-0000-00001E4D0000}"/>
    <cellStyle name="Normal 80 4 5" xfId="12769" xr:uid="{00000000-0005-0000-0000-00001F4D0000}"/>
    <cellStyle name="Normal 80 4 6" xfId="14607" xr:uid="{00000000-0005-0000-0000-0000204D0000}"/>
    <cellStyle name="Normal 80 4 7" xfId="16362" xr:uid="{00000000-0005-0000-0000-0000214D0000}"/>
    <cellStyle name="Normal 80 4 8" xfId="18266" xr:uid="{00000000-0005-0000-0000-0000224D0000}"/>
    <cellStyle name="Normal 80 4_5h_Finance" xfId="8250" xr:uid="{00000000-0005-0000-0000-0000234D0000}"/>
    <cellStyle name="Normal 80 5" xfId="844" xr:uid="{00000000-0005-0000-0000-0000244D0000}"/>
    <cellStyle name="Normal 80 5 2" xfId="1666" xr:uid="{00000000-0005-0000-0000-0000254D0000}"/>
    <cellStyle name="Normal 80 5 2 2" xfId="3571" xr:uid="{00000000-0005-0000-0000-0000264D0000}"/>
    <cellStyle name="Normal 80 5 2 2 2" xfId="11738" xr:uid="{00000000-0005-0000-0000-0000274D0000}"/>
    <cellStyle name="Normal 80 5 2 2_5h_Finance" xfId="8256" xr:uid="{00000000-0005-0000-0000-0000284D0000}"/>
    <cellStyle name="Normal 80 5 2 3" xfId="9834" xr:uid="{00000000-0005-0000-0000-0000294D0000}"/>
    <cellStyle name="Normal 80 5 2 4" xfId="13860" xr:uid="{00000000-0005-0000-0000-00002A4D0000}"/>
    <cellStyle name="Normal 80 5 2 5" xfId="15699" xr:uid="{00000000-0005-0000-0000-00002B4D0000}"/>
    <cellStyle name="Normal 80 5 2 6" xfId="17450" xr:uid="{00000000-0005-0000-0000-00002C4D0000}"/>
    <cellStyle name="Normal 80 5 2 7" xfId="19354" xr:uid="{00000000-0005-0000-0000-00002D4D0000}"/>
    <cellStyle name="Normal 80 5 2_5h_Finance" xfId="8255" xr:uid="{00000000-0005-0000-0000-00002E4D0000}"/>
    <cellStyle name="Normal 80 5 3" xfId="2755" xr:uid="{00000000-0005-0000-0000-00002F4D0000}"/>
    <cellStyle name="Normal 80 5 3 2" xfId="10922" xr:uid="{00000000-0005-0000-0000-0000304D0000}"/>
    <cellStyle name="Normal 80 5 3_5h_Finance" xfId="8257" xr:uid="{00000000-0005-0000-0000-0000314D0000}"/>
    <cellStyle name="Normal 80 5 4" xfId="9018" xr:uid="{00000000-0005-0000-0000-0000324D0000}"/>
    <cellStyle name="Normal 80 5 5" xfId="13041" xr:uid="{00000000-0005-0000-0000-0000334D0000}"/>
    <cellStyle name="Normal 80 5 6" xfId="14879" xr:uid="{00000000-0005-0000-0000-0000344D0000}"/>
    <cellStyle name="Normal 80 5 7" xfId="16634" xr:uid="{00000000-0005-0000-0000-0000354D0000}"/>
    <cellStyle name="Normal 80 5 8" xfId="18538" xr:uid="{00000000-0005-0000-0000-0000364D0000}"/>
    <cellStyle name="Normal 80 5_5h_Finance" xfId="8254" xr:uid="{00000000-0005-0000-0000-0000374D0000}"/>
    <cellStyle name="Normal 80 6" xfId="1116" xr:uid="{00000000-0005-0000-0000-0000384D0000}"/>
    <cellStyle name="Normal 80 6 2" xfId="3027" xr:uid="{00000000-0005-0000-0000-0000394D0000}"/>
    <cellStyle name="Normal 80 6 2 2" xfId="11194" xr:uid="{00000000-0005-0000-0000-00003A4D0000}"/>
    <cellStyle name="Normal 80 6 2_5h_Finance" xfId="8259" xr:uid="{00000000-0005-0000-0000-00003B4D0000}"/>
    <cellStyle name="Normal 80 6 3" xfId="9290" xr:uid="{00000000-0005-0000-0000-00003C4D0000}"/>
    <cellStyle name="Normal 80 6 4" xfId="13313" xr:uid="{00000000-0005-0000-0000-00003D4D0000}"/>
    <cellStyle name="Normal 80 6 5" xfId="15151" xr:uid="{00000000-0005-0000-0000-00003E4D0000}"/>
    <cellStyle name="Normal 80 6 6" xfId="16906" xr:uid="{00000000-0005-0000-0000-00003F4D0000}"/>
    <cellStyle name="Normal 80 6 7" xfId="18810" xr:uid="{00000000-0005-0000-0000-0000404D0000}"/>
    <cellStyle name="Normal 80 6_5h_Finance" xfId="8258" xr:uid="{00000000-0005-0000-0000-0000414D0000}"/>
    <cellStyle name="Normal 80 7" xfId="1939" xr:uid="{00000000-0005-0000-0000-0000424D0000}"/>
    <cellStyle name="Normal 80 7 2" xfId="3843" xr:uid="{00000000-0005-0000-0000-0000434D0000}"/>
    <cellStyle name="Normal 80 7 2 2" xfId="12010" xr:uid="{00000000-0005-0000-0000-0000444D0000}"/>
    <cellStyle name="Normal 80 7 2_5h_Finance" xfId="8261" xr:uid="{00000000-0005-0000-0000-0000454D0000}"/>
    <cellStyle name="Normal 80 7 3" xfId="10106" xr:uid="{00000000-0005-0000-0000-0000464D0000}"/>
    <cellStyle name="Normal 80 7 4" xfId="14132" xr:uid="{00000000-0005-0000-0000-0000474D0000}"/>
    <cellStyle name="Normal 80 7 5" xfId="15972" xr:uid="{00000000-0005-0000-0000-0000484D0000}"/>
    <cellStyle name="Normal 80 7 6" xfId="17722" xr:uid="{00000000-0005-0000-0000-0000494D0000}"/>
    <cellStyle name="Normal 80 7 7" xfId="19626" xr:uid="{00000000-0005-0000-0000-00004A4D0000}"/>
    <cellStyle name="Normal 80 7_5h_Finance" xfId="8260" xr:uid="{00000000-0005-0000-0000-00004B4D0000}"/>
    <cellStyle name="Normal 80 8" xfId="223" xr:uid="{00000000-0005-0000-0000-00004C4D0000}"/>
    <cellStyle name="Normal 80 8 2" xfId="8474" xr:uid="{00000000-0005-0000-0000-00004D4D0000}"/>
    <cellStyle name="Normal 80 8_5h_Finance" xfId="8262" xr:uid="{00000000-0005-0000-0000-00004E4D0000}"/>
    <cellStyle name="Normal 80 9" xfId="2211" xr:uid="{00000000-0005-0000-0000-00004F4D0000}"/>
    <cellStyle name="Normal 80 9 2" xfId="10378" xr:uid="{00000000-0005-0000-0000-0000504D0000}"/>
    <cellStyle name="Normal 80 9_5h_Finance" xfId="8263" xr:uid="{00000000-0005-0000-0000-0000514D0000}"/>
    <cellStyle name="Normal 80_5h_Finance" xfId="8204" xr:uid="{00000000-0005-0000-0000-0000524D0000}"/>
    <cellStyle name="Normal 81" xfId="155" xr:uid="{00000000-0005-0000-0000-0000534D0000}"/>
    <cellStyle name="Normal 81 2" xfId="1321" xr:uid="{00000000-0005-0000-0000-0000544D0000}"/>
    <cellStyle name="Normal 81_5h_Finance" xfId="8264" xr:uid="{00000000-0005-0000-0000-0000554D0000}"/>
    <cellStyle name="Normal 82" xfId="428" xr:uid="{00000000-0005-0000-0000-0000564D0000}"/>
    <cellStyle name="Normal 82 2" xfId="1322" xr:uid="{00000000-0005-0000-0000-0000574D0000}"/>
    <cellStyle name="Normal 82_5h_Finance" xfId="8265" xr:uid="{00000000-0005-0000-0000-0000584D0000}"/>
    <cellStyle name="Normal 83" xfId="85" xr:uid="{00000000-0005-0000-0000-0000594D0000}"/>
    <cellStyle name="Normal 83 2" xfId="1323" xr:uid="{00000000-0005-0000-0000-00005A4D0000}"/>
    <cellStyle name="Normal 83 3" xfId="429" xr:uid="{00000000-0005-0000-0000-00005B4D0000}"/>
    <cellStyle name="Normal 83_5h_Finance" xfId="8266" xr:uid="{00000000-0005-0000-0000-00005C4D0000}"/>
    <cellStyle name="Normal 84" xfId="430" xr:uid="{00000000-0005-0000-0000-00005D4D0000}"/>
    <cellStyle name="Normal 84 2" xfId="1324" xr:uid="{00000000-0005-0000-0000-00005E4D0000}"/>
    <cellStyle name="Normal 84_5h_Finance" xfId="8267" xr:uid="{00000000-0005-0000-0000-00005F4D0000}"/>
    <cellStyle name="Normal 85" xfId="154" xr:uid="{00000000-0005-0000-0000-0000604D0000}"/>
    <cellStyle name="Normal 85 2" xfId="431" xr:uid="{00000000-0005-0000-0000-0000614D0000}"/>
    <cellStyle name="Normal 85_5h_Finance" xfId="8268" xr:uid="{00000000-0005-0000-0000-0000624D0000}"/>
    <cellStyle name="Normal 86" xfId="432" xr:uid="{00000000-0005-0000-0000-0000634D0000}"/>
    <cellStyle name="Normal 87" xfId="433" xr:uid="{00000000-0005-0000-0000-0000644D0000}"/>
    <cellStyle name="Normal 88" xfId="434" xr:uid="{00000000-0005-0000-0000-0000654D0000}"/>
    <cellStyle name="Normal 89" xfId="435" xr:uid="{00000000-0005-0000-0000-0000664D0000}"/>
    <cellStyle name="Normal 9" xfId="12" xr:uid="{00000000-0005-0000-0000-0000674D0000}"/>
    <cellStyle name="Normal 9 2" xfId="22" xr:uid="{00000000-0005-0000-0000-0000684D0000}"/>
    <cellStyle name="Normal 9_5h_Finance" xfId="8269" xr:uid="{00000000-0005-0000-0000-0000694D0000}"/>
    <cellStyle name="Normal 90" xfId="436" xr:uid="{00000000-0005-0000-0000-00006A4D0000}"/>
    <cellStyle name="Normal 91" xfId="437" xr:uid="{00000000-0005-0000-0000-00006B4D0000}"/>
    <cellStyle name="Normal 92" xfId="438" xr:uid="{00000000-0005-0000-0000-00006C4D0000}"/>
    <cellStyle name="Normal 93" xfId="439" xr:uid="{00000000-0005-0000-0000-00006D4D0000}"/>
    <cellStyle name="Normal 94" xfId="440" xr:uid="{00000000-0005-0000-0000-00006E4D0000}"/>
    <cellStyle name="Normal 95" xfId="441" xr:uid="{00000000-0005-0000-0000-00006F4D0000}"/>
    <cellStyle name="Normal 96" xfId="442" xr:uid="{00000000-0005-0000-0000-0000704D0000}"/>
    <cellStyle name="Normal 97" xfId="443" xr:uid="{00000000-0005-0000-0000-0000714D0000}"/>
    <cellStyle name="Normal 98" xfId="444" xr:uid="{00000000-0005-0000-0000-0000724D0000}"/>
    <cellStyle name="Normal 99" xfId="445" xr:uid="{00000000-0005-0000-0000-0000734D0000}"/>
    <cellStyle name="Normal 99 2" xfId="1325" xr:uid="{00000000-0005-0000-0000-0000744D0000}"/>
    <cellStyle name="Normal 99_5h_Finance" xfId="8270" xr:uid="{00000000-0005-0000-0000-0000754D0000}"/>
    <cellStyle name="Normal_Supplier evaluation model (06Dec04)" xfId="19831" xr:uid="{7BAF4713-39B6-4F55-BB59-2815A22CA74E}"/>
    <cellStyle name="Per cent" xfId="19832" builtinId="5"/>
    <cellStyle name="Percent 2" xfId="6" xr:uid="{00000000-0005-0000-0000-0000764D0000}"/>
  </cellStyles>
  <dxfs count="94">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colors>
    <mruColors>
      <color rgb="FF0000FF"/>
      <color rgb="FFFF3399"/>
      <color rgb="FF0000CC"/>
      <color rgb="FF00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13.xml" Id="rId13" /><Relationship Type="http://schemas.openxmlformats.org/officeDocument/2006/relationships/externalLink" Target="externalLinks/externalLink1.xml" Id="rId18" /><Relationship Type="http://schemas.openxmlformats.org/officeDocument/2006/relationships/worksheet" Target="worksheets/sheet3.xml" Id="rId3" /><Relationship Type="http://schemas.openxmlformats.org/officeDocument/2006/relationships/sharedStrings" Target="sharedStrings.xml" Id="rId21" /><Relationship Type="http://schemas.openxmlformats.org/officeDocument/2006/relationships/worksheet" Target="worksheets/sheet7.xml" Id="rId7" /><Relationship Type="http://schemas.openxmlformats.org/officeDocument/2006/relationships/worksheet" Target="worksheets/sheet12.xml" Id="rId12" /><Relationship Type="http://schemas.openxmlformats.org/officeDocument/2006/relationships/worksheet" Target="worksheets/sheet17.xml" Id="rId17" /><Relationship Type="http://schemas.openxmlformats.org/officeDocument/2006/relationships/worksheet" Target="worksheets/sheet2.xml" Id="rId2" /><Relationship Type="http://schemas.openxmlformats.org/officeDocument/2006/relationships/worksheet" Target="worksheets/sheet16.xml" Id="rId16" /><Relationship Type="http://schemas.openxmlformats.org/officeDocument/2006/relationships/styles" Target="styles.xml" Id="rId20"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worksheet" Target="worksheets/sheet15.xml" Id="rId15" /><Relationship Type="http://schemas.openxmlformats.org/officeDocument/2006/relationships/worksheet" Target="worksheets/sheet10.xml" Id="rId10" /><Relationship Type="http://schemas.openxmlformats.org/officeDocument/2006/relationships/theme" Target="theme/theme1.xml" Id="rId19"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worksheet" Target="worksheets/sheet14.xml" Id="rId14" /><Relationship Type="http://schemas.openxmlformats.org/officeDocument/2006/relationships/calcChain" Target="calcChain.xml" Id="rId22" /><Relationship Type="http://schemas.openxmlformats.org/officeDocument/2006/relationships/customXml" Target="/customXML/item3.xml" Id="R8b0ded8b30ca42b5" /></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https://www.rpharms.com/Portals/0/RPS%20document%20library/Open%20access/Coronavirus/Homecare%20Systems_Output%20Based%20Specification%20181019_approved.pdf?ver=2020-06-09-094738-687" TargetMode="External"/></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hyperlink" Target="mailto:homecare@dh.gsi.gov.uk" TargetMode="External"/><Relationship Id="rId2" Type="http://schemas.openxmlformats.org/officeDocument/2006/relationships/hyperlink" Target="http://www.rpharms.com/unsecure-support-resources/professional-standards-for-homecare-services.asp" TargetMode="External"/><Relationship Id="rId1" Type="http://schemas.openxmlformats.org/officeDocument/2006/relationships/hyperlink" Target="https://www.gov.uk/government/publications/the-information-governance-review" TargetMode="External"/><Relationship Id="rId4"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hyperlink" Target="https://www.rpharms.com/resources/professional-standards/professional-standards-for-homecare-services/appendix-19" TargetMode="External"/><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hyperlink" Target="https://www.rpharms.com/Portals/0/RPS%20document%20library/Open%20access/Professional%20standards/Professional%20standards%20for%20Homecare%20services/App5%20-%20Patient%20Satisfaction%20Survey%20Guidance_v2_approved_200723.pdf" TargetMode="External"/><Relationship Id="rId2" Type="http://schemas.openxmlformats.org/officeDocument/2006/relationships/hyperlink" Target="https://www.eoecph.nhs.uk/Files/Pharmacy%20Homecare/National%20Management%20of%20Homecare%20Services/RPS%20Handbook%20for%20homecare%20services%20in%20england%20may%202014.pdf" TargetMode="External"/><Relationship Id="rId1" Type="http://schemas.openxmlformats.org/officeDocument/2006/relationships/hyperlink" Target="https://www.rpharms.com/Portals/0/RPS%20document%20library/Open%20access/Professional%20standards/Professional%20standards%20for%20Homecare%20services/Appendicies/App%202%20-%20Patient%20Information%20Guidance.pdf?ver=2019-05-13-142932-997" TargetMode="External"/></Relationships>
</file>

<file path=xl/drawings/_rels/drawing5.xml.rels><?xml version="1.0" encoding="UTF-8" standalone="yes"?>
<Relationships xmlns="http://schemas.openxmlformats.org/package/2006/relationships"><Relationship Id="rId2" Type="http://schemas.openxmlformats.org/officeDocument/2006/relationships/hyperlink" Target="http://www.hse.gov.uk/msd/labellingloads.htm" TargetMode="External"/><Relationship Id="rId1" Type="http://schemas.openxmlformats.org/officeDocument/2006/relationships/hyperlink" Target="https://www.dsptoolkit.nhs.uk/Home" TargetMode="External"/></Relationships>
</file>

<file path=xl/drawings/_rels/drawing6.xml.rels><?xml version="1.0" encoding="UTF-8" standalone="yes"?>
<Relationships xmlns="http://schemas.openxmlformats.org/package/2006/relationships"><Relationship Id="rId1" Type="http://schemas.openxmlformats.org/officeDocument/2006/relationships/hyperlink" Target="http://www.pinnt.com/News/Latest-LITRE-report-now-available---.aspx" TargetMode="External"/></Relationships>
</file>

<file path=xl/drawings/_rels/drawing7.xml.rels><?xml version="1.0" encoding="UTF-8" standalone="yes"?>
<Relationships xmlns="http://schemas.openxmlformats.org/package/2006/relationships"><Relationship Id="rId2" Type="http://schemas.openxmlformats.org/officeDocument/2006/relationships/hyperlink" Target="https://www.bapen.org.uk/pdfs/bifa/standardised-parenteral-support-catheter-guidelines.pdf" TargetMode="External"/><Relationship Id="rId1" Type="http://schemas.openxmlformats.org/officeDocument/2006/relationships/hyperlink" Target="https://www.dsptoolkit.nhs.uk/Home" TargetMode="External"/></Relationships>
</file>

<file path=xl/drawings/_rels/drawing8.xml.rels><?xml version="1.0" encoding="UTF-8" standalone="yes"?>
<Relationships xmlns="http://schemas.openxmlformats.org/package/2006/relationships"><Relationship Id="rId3" Type="http://schemas.openxmlformats.org/officeDocument/2006/relationships/hyperlink" Target="https://www.rpharms.com/resources/professional-standards/professional-standards-for-homecare-services/appendix-19" TargetMode="External"/><Relationship Id="rId2" Type="http://schemas.openxmlformats.org/officeDocument/2006/relationships/hyperlink" Target="https://www.dsptoolkit.nhs.uk/" TargetMode="External"/><Relationship Id="rId1" Type="http://schemas.openxmlformats.org/officeDocument/2006/relationships/hyperlink" Target="https://www.rpharms.com/recognition/setting-professional-standards/homecare-services-professional-standards" TargetMode="External"/></Relationships>
</file>

<file path=xl/drawings/_rels/drawing9.xml.rels><?xml version="1.0" encoding="UTF-8" standalone="yes"?>
<Relationships xmlns="http://schemas.openxmlformats.org/package/2006/relationships"><Relationship Id="rId1" Type="http://schemas.openxmlformats.org/officeDocument/2006/relationships/hyperlink" Target="https://www.dsptoolkit.nhs.uk/Home" TargetMode="External"/></Relationships>
</file>

<file path=xl/drawings/drawing1.xml><?xml version="1.0" encoding="utf-8"?>
<xdr:wsDr xmlns:xdr="http://schemas.openxmlformats.org/drawingml/2006/spreadsheetDrawing" xmlns:a="http://schemas.openxmlformats.org/drawingml/2006/main">
  <xdr:twoCellAnchor>
    <xdr:from>
      <xdr:col>2</xdr:col>
      <xdr:colOff>5910260</xdr:colOff>
      <xdr:row>2</xdr:row>
      <xdr:rowOff>756285</xdr:rowOff>
    </xdr:from>
    <xdr:to>
      <xdr:col>4</xdr:col>
      <xdr:colOff>122027</xdr:colOff>
      <xdr:row>3</xdr:row>
      <xdr:rowOff>28814</xdr:rowOff>
    </xdr:to>
    <xdr:sp macro="" textlink="">
      <xdr:nvSpPr>
        <xdr:cNvPr id="2" name="TextBox 1">
          <a:extLst>
            <a:ext uri="{FF2B5EF4-FFF2-40B4-BE49-F238E27FC236}">
              <a16:creationId xmlns:a16="http://schemas.microsoft.com/office/drawing/2014/main" id="{C68B3A49-E74C-4041-A52E-7F6B65E7195B}"/>
            </a:ext>
          </a:extLst>
        </xdr:cNvPr>
        <xdr:cNvSpPr txBox="1"/>
      </xdr:nvSpPr>
      <xdr:spPr bwMode="auto">
        <a:xfrm>
          <a:off x="14017940" y="373380"/>
          <a:ext cx="2555667" cy="250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100" b="1" i="1">
              <a:solidFill>
                <a:srgbClr val="0070C0"/>
              </a:solidFill>
              <a:latin typeface="Arial" pitchFamily="34" charset="0"/>
              <a:cs typeface="Arial" pitchFamily="34" charset="0"/>
            </a:rPr>
            <a:t>Commercial Medicines Unit</a:t>
          </a:r>
        </a:p>
      </xdr:txBody>
    </xdr:sp>
    <xdr:clientData/>
  </xdr:twoCellAnchor>
  <xdr:twoCellAnchor editAs="oneCell">
    <xdr:from>
      <xdr:col>1</xdr:col>
      <xdr:colOff>8877300</xdr:colOff>
      <xdr:row>0</xdr:row>
      <xdr:rowOff>68581</xdr:rowOff>
    </xdr:from>
    <xdr:to>
      <xdr:col>2</xdr:col>
      <xdr:colOff>378</xdr:colOff>
      <xdr:row>3</xdr:row>
      <xdr:rowOff>270953</xdr:rowOff>
    </xdr:to>
    <xdr:pic>
      <xdr:nvPicPr>
        <xdr:cNvPr id="4" name="Picture 3">
          <a:extLst>
            <a:ext uri="{FF2B5EF4-FFF2-40B4-BE49-F238E27FC236}">
              <a16:creationId xmlns:a16="http://schemas.microsoft.com/office/drawing/2014/main" id="{8DEEF32A-C043-4FE2-9976-A1F2789DB98E}"/>
            </a:ext>
          </a:extLst>
        </xdr:cNvPr>
        <xdr:cNvPicPr>
          <a:picLocks noChangeAspect="1"/>
        </xdr:cNvPicPr>
      </xdr:nvPicPr>
      <xdr:blipFill>
        <a:blip xmlns:r="http://schemas.openxmlformats.org/officeDocument/2006/relationships" r:embed="rId1"/>
        <a:stretch>
          <a:fillRect/>
        </a:stretch>
      </xdr:blipFill>
      <xdr:spPr>
        <a:xfrm>
          <a:off x="9105900" y="68581"/>
          <a:ext cx="1019553" cy="729422"/>
        </a:xfrm>
        <a:prstGeom prst="rect">
          <a:avLst/>
        </a:prstGeom>
      </xdr:spPr>
    </xdr:pic>
    <xdr:clientData/>
  </xdr:twoCellAnchor>
  <xdr:oneCellAnchor>
    <xdr:from>
      <xdr:col>1</xdr:col>
      <xdr:colOff>5924550</xdr:colOff>
      <xdr:row>31</xdr:row>
      <xdr:rowOff>0</xdr:rowOff>
    </xdr:from>
    <xdr:ext cx="184731" cy="264560"/>
    <xdr:sp macro="" textlink="">
      <xdr:nvSpPr>
        <xdr:cNvPr id="3" name="TextBox 2">
          <a:extLst>
            <a:ext uri="{FF2B5EF4-FFF2-40B4-BE49-F238E27FC236}">
              <a16:creationId xmlns:a16="http://schemas.microsoft.com/office/drawing/2014/main" id="{0ACD346C-0FB0-4CF1-B8B1-4FB1E36BF34B}"/>
            </a:ext>
          </a:extLst>
        </xdr:cNvPr>
        <xdr:cNvSpPr txBox="1"/>
      </xdr:nvSpPr>
      <xdr:spPr>
        <a:xfrm>
          <a:off x="6162675" y="598360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2</xdr:col>
      <xdr:colOff>120438</xdr:colOff>
      <xdr:row>8</xdr:row>
      <xdr:rowOff>665056</xdr:rowOff>
    </xdr:from>
    <xdr:to>
      <xdr:col>2</xdr:col>
      <xdr:colOff>3841961</xdr:colOff>
      <xdr:row>8</xdr:row>
      <xdr:rowOff>1123950</xdr:rowOff>
    </xdr:to>
    <xdr:sp macro="" textlink="">
      <xdr:nvSpPr>
        <xdr:cNvPr id="2" name="TextBox 1">
          <a:hlinkClick xmlns:r="http://schemas.openxmlformats.org/officeDocument/2006/relationships" r:id="rId1"/>
          <a:extLst>
            <a:ext uri="{FF2B5EF4-FFF2-40B4-BE49-F238E27FC236}">
              <a16:creationId xmlns:a16="http://schemas.microsoft.com/office/drawing/2014/main" id="{5A7586BC-E324-4450-A8CB-2B41FB8A2A84}"/>
            </a:ext>
          </a:extLst>
        </xdr:cNvPr>
        <xdr:cNvSpPr txBox="1"/>
      </xdr:nvSpPr>
      <xdr:spPr>
        <a:xfrm>
          <a:off x="2520738" y="4665556"/>
          <a:ext cx="3721523" cy="45889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u="sng">
              <a:solidFill>
                <a:schemeClr val="tx2"/>
              </a:solidFill>
            </a:rPr>
            <a:t>System-wide Delivery of Medicines Homecare Output Based Specification</a:t>
          </a:r>
          <a:endParaRPr lang="en-GB" sz="1100" u="sng">
            <a:solidFill>
              <a:schemeClr val="tx2"/>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3916680</xdr:colOff>
      <xdr:row>0</xdr:row>
      <xdr:rowOff>121920</xdr:rowOff>
    </xdr:from>
    <xdr:to>
      <xdr:col>2</xdr:col>
      <xdr:colOff>4902578</xdr:colOff>
      <xdr:row>2</xdr:row>
      <xdr:rowOff>136332</xdr:rowOff>
    </xdr:to>
    <xdr:pic>
      <xdr:nvPicPr>
        <xdr:cNvPr id="4" name="Picture 3">
          <a:extLst>
            <a:ext uri="{FF2B5EF4-FFF2-40B4-BE49-F238E27FC236}">
              <a16:creationId xmlns:a16="http://schemas.microsoft.com/office/drawing/2014/main" id="{07BC9F68-AFF8-48B4-88AE-E2B0CFBA1F90}"/>
            </a:ext>
          </a:extLst>
        </xdr:cNvPr>
        <xdr:cNvPicPr>
          <a:picLocks noChangeAspect="1"/>
        </xdr:cNvPicPr>
      </xdr:nvPicPr>
      <xdr:blipFill>
        <a:blip xmlns:r="http://schemas.openxmlformats.org/officeDocument/2006/relationships" r:embed="rId1"/>
        <a:stretch>
          <a:fillRect/>
        </a:stretch>
      </xdr:blipFill>
      <xdr:spPr>
        <a:xfrm>
          <a:off x="9334500" y="121920"/>
          <a:ext cx="982723" cy="7370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5910260</xdr:colOff>
      <xdr:row>4</xdr:row>
      <xdr:rowOff>756285</xdr:rowOff>
    </xdr:from>
    <xdr:to>
      <xdr:col>5</xdr:col>
      <xdr:colOff>122027</xdr:colOff>
      <xdr:row>5</xdr:row>
      <xdr:rowOff>28814</xdr:rowOff>
    </xdr:to>
    <xdr:sp macro="" textlink="">
      <xdr:nvSpPr>
        <xdr:cNvPr id="2" name="TextBox 1">
          <a:extLst>
            <a:ext uri="{FF2B5EF4-FFF2-40B4-BE49-F238E27FC236}">
              <a16:creationId xmlns:a16="http://schemas.microsoft.com/office/drawing/2014/main" id="{7472A06B-F7F2-4B76-9BA7-C13938E8B460}"/>
            </a:ext>
          </a:extLst>
        </xdr:cNvPr>
        <xdr:cNvSpPr txBox="1"/>
      </xdr:nvSpPr>
      <xdr:spPr bwMode="auto">
        <a:xfrm>
          <a:off x="14017940" y="373380"/>
          <a:ext cx="2555667" cy="250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100" b="1" i="1">
              <a:solidFill>
                <a:srgbClr val="0070C0"/>
              </a:solidFill>
              <a:latin typeface="Arial" pitchFamily="34" charset="0"/>
              <a:cs typeface="Arial" pitchFamily="34" charset="0"/>
            </a:rPr>
            <a:t>Commercial Medicines Unit</a:t>
          </a:r>
        </a:p>
      </xdr:txBody>
    </xdr:sp>
    <xdr:clientData/>
  </xdr:twoCellAnchor>
  <xdr:oneCellAnchor>
    <xdr:from>
      <xdr:col>1</xdr:col>
      <xdr:colOff>24765</xdr:colOff>
      <xdr:row>52</xdr:row>
      <xdr:rowOff>1308735</xdr:rowOff>
    </xdr:from>
    <xdr:ext cx="4152900" cy="581025"/>
    <xdr:sp macro="" textlink="">
      <xdr:nvSpPr>
        <xdr:cNvPr id="5" name="TextBox 4">
          <a:hlinkClick xmlns:r="http://schemas.openxmlformats.org/officeDocument/2006/relationships" r:id="rId1"/>
          <a:extLst>
            <a:ext uri="{FF2B5EF4-FFF2-40B4-BE49-F238E27FC236}">
              <a16:creationId xmlns:a16="http://schemas.microsoft.com/office/drawing/2014/main" id="{83404056-AFD3-4B88-B6D8-5650FFCC63F4}"/>
            </a:ext>
          </a:extLst>
        </xdr:cNvPr>
        <xdr:cNvSpPr txBox="1"/>
      </xdr:nvSpPr>
      <xdr:spPr>
        <a:xfrm>
          <a:off x="2874645" y="16967835"/>
          <a:ext cx="4152900" cy="58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https://www.gov.uk/government/publications/the-information-governance-review</a:t>
          </a:r>
        </a:p>
      </xdr:txBody>
    </xdr:sp>
    <xdr:clientData/>
  </xdr:oneCellAnchor>
  <xdr:oneCellAnchor>
    <xdr:from>
      <xdr:col>1</xdr:col>
      <xdr:colOff>57150</xdr:colOff>
      <xdr:row>39</xdr:row>
      <xdr:rowOff>190500</xdr:rowOff>
    </xdr:from>
    <xdr:ext cx="5385435" cy="485775"/>
    <xdr:sp macro="" textlink="">
      <xdr:nvSpPr>
        <xdr:cNvPr id="6" name="TextBox 5">
          <a:hlinkClick xmlns:r="http://schemas.openxmlformats.org/officeDocument/2006/relationships" r:id="rId2"/>
          <a:extLst>
            <a:ext uri="{FF2B5EF4-FFF2-40B4-BE49-F238E27FC236}">
              <a16:creationId xmlns:a16="http://schemas.microsoft.com/office/drawing/2014/main" id="{106E49EC-B3CC-469D-8494-B53A5B9048D7}"/>
            </a:ext>
          </a:extLst>
        </xdr:cNvPr>
        <xdr:cNvSpPr txBox="1"/>
      </xdr:nvSpPr>
      <xdr:spPr>
        <a:xfrm>
          <a:off x="2905125" y="10725150"/>
          <a:ext cx="5385435" cy="4857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207646</xdr:colOff>
      <xdr:row>70</xdr:row>
      <xdr:rowOff>1219200</xdr:rowOff>
    </xdr:from>
    <xdr:ext cx="4210050" cy="483635"/>
    <xdr:sp macro="" textlink="">
      <xdr:nvSpPr>
        <xdr:cNvPr id="7" name="TextBox 6">
          <a:hlinkClick xmlns:r="http://schemas.openxmlformats.org/officeDocument/2006/relationships" r:id="rId2"/>
          <a:extLst>
            <a:ext uri="{FF2B5EF4-FFF2-40B4-BE49-F238E27FC236}">
              <a16:creationId xmlns:a16="http://schemas.microsoft.com/office/drawing/2014/main" id="{3D2F0A34-DEDC-4343-B978-8D45528D3BD0}"/>
            </a:ext>
          </a:extLst>
        </xdr:cNvPr>
        <xdr:cNvSpPr txBox="1"/>
      </xdr:nvSpPr>
      <xdr:spPr>
        <a:xfrm>
          <a:off x="3057526" y="29992320"/>
          <a:ext cx="4210050" cy="483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0</xdr:col>
      <xdr:colOff>2827020</xdr:colOff>
      <xdr:row>72</xdr:row>
      <xdr:rowOff>1282065</xdr:rowOff>
    </xdr:from>
    <xdr:ext cx="4162425" cy="540785"/>
    <xdr:sp macro="" textlink="">
      <xdr:nvSpPr>
        <xdr:cNvPr id="8" name="TextBox 7">
          <a:hlinkClick xmlns:r="http://schemas.openxmlformats.org/officeDocument/2006/relationships" r:id="rId2"/>
          <a:extLst>
            <a:ext uri="{FF2B5EF4-FFF2-40B4-BE49-F238E27FC236}">
              <a16:creationId xmlns:a16="http://schemas.microsoft.com/office/drawing/2014/main" id="{013E07BF-ADCE-4477-9564-C2437A2F96DA}"/>
            </a:ext>
          </a:extLst>
        </xdr:cNvPr>
        <xdr:cNvSpPr txBox="1"/>
      </xdr:nvSpPr>
      <xdr:spPr>
        <a:xfrm>
          <a:off x="2827020" y="31998285"/>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1</xdr:col>
      <xdr:colOff>268605</xdr:colOff>
      <xdr:row>59</xdr:row>
      <xdr:rowOff>1765935</xdr:rowOff>
    </xdr:from>
    <xdr:ext cx="4162425" cy="514351"/>
    <xdr:sp macro="" textlink="">
      <xdr:nvSpPr>
        <xdr:cNvPr id="9" name="TextBox 8">
          <a:hlinkClick xmlns:r="http://schemas.openxmlformats.org/officeDocument/2006/relationships" r:id="rId2"/>
          <a:extLst>
            <a:ext uri="{FF2B5EF4-FFF2-40B4-BE49-F238E27FC236}">
              <a16:creationId xmlns:a16="http://schemas.microsoft.com/office/drawing/2014/main" id="{634D74FF-F457-4557-9714-6011CE894D6F}"/>
            </a:ext>
          </a:extLst>
        </xdr:cNvPr>
        <xdr:cNvSpPr txBox="1"/>
      </xdr:nvSpPr>
      <xdr:spPr>
        <a:xfrm>
          <a:off x="3118485" y="23223855"/>
          <a:ext cx="4162425" cy="5143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2</xdr:col>
      <xdr:colOff>28575</xdr:colOff>
      <xdr:row>48</xdr:row>
      <xdr:rowOff>1419225</xdr:rowOff>
    </xdr:from>
    <xdr:ext cx="2219325" cy="264560"/>
    <xdr:sp macro="" textlink="">
      <xdr:nvSpPr>
        <xdr:cNvPr id="10" name="TextBox 9">
          <a:hlinkClick xmlns:r="http://schemas.openxmlformats.org/officeDocument/2006/relationships" r:id="rId3"/>
          <a:extLst>
            <a:ext uri="{FF2B5EF4-FFF2-40B4-BE49-F238E27FC236}">
              <a16:creationId xmlns:a16="http://schemas.microsoft.com/office/drawing/2014/main" id="{76CF7E6F-0206-44E7-8EB2-9AEAEB0D5C61}"/>
            </a:ext>
          </a:extLst>
        </xdr:cNvPr>
        <xdr:cNvSpPr txBox="1"/>
      </xdr:nvSpPr>
      <xdr:spPr>
        <a:xfrm>
          <a:off x="8479155" y="13969365"/>
          <a:ext cx="22193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u="sng">
            <a:solidFill>
              <a:schemeClr val="tx2">
                <a:lumMod val="75000"/>
              </a:schemeClr>
            </a:solidFill>
          </a:endParaRPr>
        </a:p>
      </xdr:txBody>
    </xdr:sp>
    <xdr:clientData/>
  </xdr:oneCellAnchor>
  <xdr:oneCellAnchor>
    <xdr:from>
      <xdr:col>1</xdr:col>
      <xdr:colOff>28575</xdr:colOff>
      <xdr:row>77</xdr:row>
      <xdr:rowOff>1390650</xdr:rowOff>
    </xdr:from>
    <xdr:ext cx="4162425" cy="540785"/>
    <xdr:sp macro="" textlink="">
      <xdr:nvSpPr>
        <xdr:cNvPr id="13" name="TextBox 12">
          <a:hlinkClick xmlns:r="http://schemas.openxmlformats.org/officeDocument/2006/relationships" r:id="rId2"/>
          <a:extLst>
            <a:ext uri="{FF2B5EF4-FFF2-40B4-BE49-F238E27FC236}">
              <a16:creationId xmlns:a16="http://schemas.microsoft.com/office/drawing/2014/main" id="{8C0B51F7-6F47-4331-8580-83236074D4B3}"/>
            </a:ext>
          </a:extLst>
        </xdr:cNvPr>
        <xdr:cNvSpPr txBox="1"/>
      </xdr:nvSpPr>
      <xdr:spPr>
        <a:xfrm>
          <a:off x="2878455" y="34217610"/>
          <a:ext cx="4162425" cy="5407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GB" sz="1100" u="sng">
              <a:solidFill>
                <a:schemeClr val="tx2">
                  <a:lumMod val="75000"/>
                </a:schemeClr>
              </a:solidFill>
            </a:rPr>
            <a:t>http://www.rpharms.com/unsecure-support-resources/professional-standards-for-homecare-services.asp</a:t>
          </a:r>
        </a:p>
      </xdr:txBody>
    </xdr:sp>
    <xdr:clientData/>
  </xdr:oneCellAnchor>
  <xdr:oneCellAnchor>
    <xdr:from>
      <xdr:col>2</xdr:col>
      <xdr:colOff>0</xdr:colOff>
      <xdr:row>68</xdr:row>
      <xdr:rowOff>1419225</xdr:rowOff>
    </xdr:from>
    <xdr:ext cx="2219325" cy="264560"/>
    <xdr:sp macro="" textlink="">
      <xdr:nvSpPr>
        <xdr:cNvPr id="14" name="TextBox 13">
          <a:hlinkClick xmlns:r="http://schemas.openxmlformats.org/officeDocument/2006/relationships" r:id="rId3"/>
          <a:extLst>
            <a:ext uri="{FF2B5EF4-FFF2-40B4-BE49-F238E27FC236}">
              <a16:creationId xmlns:a16="http://schemas.microsoft.com/office/drawing/2014/main" id="{FF6BBA89-04AD-4AD8-A090-1EB58312FF68}"/>
            </a:ext>
          </a:extLst>
        </xdr:cNvPr>
        <xdr:cNvSpPr txBox="1"/>
      </xdr:nvSpPr>
      <xdr:spPr>
        <a:xfrm>
          <a:off x="8450580" y="25437465"/>
          <a:ext cx="221932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u="sng">
            <a:solidFill>
              <a:schemeClr val="tx2">
                <a:lumMod val="75000"/>
              </a:schemeClr>
            </a:solidFill>
          </a:endParaRPr>
        </a:p>
      </xdr:txBody>
    </xdr:sp>
    <xdr:clientData/>
  </xdr:oneCellAnchor>
  <xdr:twoCellAnchor editAs="oneCell">
    <xdr:from>
      <xdr:col>2</xdr:col>
      <xdr:colOff>123825</xdr:colOff>
      <xdr:row>0</xdr:row>
      <xdr:rowOff>17145</xdr:rowOff>
    </xdr:from>
    <xdr:to>
      <xdr:col>2</xdr:col>
      <xdr:colOff>1123694</xdr:colOff>
      <xdr:row>3</xdr:row>
      <xdr:rowOff>171257</xdr:rowOff>
    </xdr:to>
    <xdr:pic>
      <xdr:nvPicPr>
        <xdr:cNvPr id="15" name="Picture 14">
          <a:extLst>
            <a:ext uri="{FF2B5EF4-FFF2-40B4-BE49-F238E27FC236}">
              <a16:creationId xmlns:a16="http://schemas.microsoft.com/office/drawing/2014/main" id="{E63830FD-C949-4D2F-A465-34C1BBDADABA}"/>
            </a:ext>
          </a:extLst>
        </xdr:cNvPr>
        <xdr:cNvPicPr>
          <a:picLocks noChangeAspect="1"/>
        </xdr:cNvPicPr>
      </xdr:nvPicPr>
      <xdr:blipFill>
        <a:blip xmlns:r="http://schemas.openxmlformats.org/officeDocument/2006/relationships" r:embed="rId4"/>
        <a:stretch>
          <a:fillRect/>
        </a:stretch>
      </xdr:blipFill>
      <xdr:spPr>
        <a:xfrm>
          <a:off x="8448675" y="17145"/>
          <a:ext cx="1011299" cy="76561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152400</xdr:colOff>
      <xdr:row>0</xdr:row>
      <xdr:rowOff>82551</xdr:rowOff>
    </xdr:from>
    <xdr:to>
      <xdr:col>2</xdr:col>
      <xdr:colOff>1073150</xdr:colOff>
      <xdr:row>1</xdr:row>
      <xdr:rowOff>628650</xdr:rowOff>
    </xdr:to>
    <xdr:pic>
      <xdr:nvPicPr>
        <xdr:cNvPr id="3" name="Picture 2">
          <a:extLst>
            <a:ext uri="{FF2B5EF4-FFF2-40B4-BE49-F238E27FC236}">
              <a16:creationId xmlns:a16="http://schemas.microsoft.com/office/drawing/2014/main" id="{7D50A876-A611-4FF3-AA3C-270AC0DE7D5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686925" y="82551"/>
          <a:ext cx="920750" cy="708024"/>
        </a:xfrm>
        <a:prstGeom prst="rect">
          <a:avLst/>
        </a:prstGeom>
        <a:noFill/>
      </xdr:spPr>
    </xdr:pic>
    <xdr:clientData/>
  </xdr:twoCellAnchor>
  <xdr:twoCellAnchor>
    <xdr:from>
      <xdr:col>1</xdr:col>
      <xdr:colOff>9525</xdr:colOff>
      <xdr:row>29</xdr:row>
      <xdr:rowOff>114300</xdr:rowOff>
    </xdr:from>
    <xdr:to>
      <xdr:col>2</xdr:col>
      <xdr:colOff>1257300</xdr:colOff>
      <xdr:row>29</xdr:row>
      <xdr:rowOff>428625</xdr:rowOff>
    </xdr:to>
    <xdr:sp macro="" textlink="">
      <xdr:nvSpPr>
        <xdr:cNvPr id="10" name="TextBox 9">
          <a:hlinkClick xmlns:r="http://schemas.openxmlformats.org/officeDocument/2006/relationships" r:id="rId2"/>
          <a:extLst>
            <a:ext uri="{FF2B5EF4-FFF2-40B4-BE49-F238E27FC236}">
              <a16:creationId xmlns:a16="http://schemas.microsoft.com/office/drawing/2014/main" id="{F846B5A2-DFCF-40F4-8321-207378E96B82}"/>
            </a:ext>
          </a:extLst>
        </xdr:cNvPr>
        <xdr:cNvSpPr txBox="1"/>
      </xdr:nvSpPr>
      <xdr:spPr>
        <a:xfrm>
          <a:off x="238125" y="11868150"/>
          <a:ext cx="78009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ysClr val="windowText" lastClr="000000"/>
              </a:solidFill>
            </a:rPr>
            <a:t>Link</a:t>
          </a:r>
          <a:r>
            <a:rPr lang="en-GB" sz="1100">
              <a:solidFill>
                <a:sysClr val="windowText" lastClr="000000"/>
              </a:solidFill>
            </a:rPr>
            <a:t> to Homecare Handbook</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0</xdr:col>
      <xdr:colOff>0</xdr:colOff>
      <xdr:row>36</xdr:row>
      <xdr:rowOff>942975</xdr:rowOff>
    </xdr:from>
    <xdr:ext cx="4533900" cy="264560"/>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895475" y="11439525"/>
          <a:ext cx="45339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oneCellAnchor>
    <xdr:from>
      <xdr:col>0</xdr:col>
      <xdr:colOff>0</xdr:colOff>
      <xdr:row>121</xdr:row>
      <xdr:rowOff>2657475</xdr:rowOff>
    </xdr:from>
    <xdr:ext cx="184731" cy="264560"/>
    <xdr:sp macro="" textlink="">
      <xdr:nvSpPr>
        <xdr:cNvPr id="4" name="TextBox 3">
          <a:extLst>
            <a:ext uri="{FF2B5EF4-FFF2-40B4-BE49-F238E27FC236}">
              <a16:creationId xmlns:a16="http://schemas.microsoft.com/office/drawing/2014/main" id="{00000000-0008-0000-0500-000004000000}"/>
            </a:ext>
          </a:extLst>
        </xdr:cNvPr>
        <xdr:cNvSpPr txBox="1"/>
      </xdr:nvSpPr>
      <xdr:spPr>
        <a:xfrm>
          <a:off x="1857375" y="64465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xdr:from>
      <xdr:col>2</xdr:col>
      <xdr:colOff>101600</xdr:colOff>
      <xdr:row>95</xdr:row>
      <xdr:rowOff>728133</xdr:rowOff>
    </xdr:from>
    <xdr:to>
      <xdr:col>2</xdr:col>
      <xdr:colOff>4351866</xdr:colOff>
      <xdr:row>95</xdr:row>
      <xdr:rowOff>1049867</xdr:rowOff>
    </xdr:to>
    <xdr:sp macro="" textlink="">
      <xdr:nvSpPr>
        <xdr:cNvPr id="7" name="TextBox 6">
          <a:extLst>
            <a:ext uri="{FF2B5EF4-FFF2-40B4-BE49-F238E27FC236}">
              <a16:creationId xmlns:a16="http://schemas.microsoft.com/office/drawing/2014/main" id="{FEC58203-1EE2-4EF2-AD16-4B46A84FE80C}"/>
            </a:ext>
          </a:extLst>
        </xdr:cNvPr>
        <xdr:cNvSpPr txBox="1"/>
      </xdr:nvSpPr>
      <xdr:spPr>
        <a:xfrm>
          <a:off x="3002915" y="75358413"/>
          <a:ext cx="4255981" cy="31601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a:hlinkClick xmlns:r="http://schemas.openxmlformats.org/officeDocument/2006/relationships" r:id=""/>
            </a:rPr>
            <a:t>Patient Satisfaction Survey Guidance (rpharms.com)</a:t>
          </a:r>
          <a:endParaRPr lang="en-GB" sz="1100"/>
        </a:p>
      </xdr:txBody>
    </xdr:sp>
    <xdr:clientData/>
  </xdr:twoCellAnchor>
  <xdr:oneCellAnchor>
    <xdr:from>
      <xdr:col>0</xdr:col>
      <xdr:colOff>0</xdr:colOff>
      <xdr:row>114</xdr:row>
      <xdr:rowOff>2657475</xdr:rowOff>
    </xdr:from>
    <xdr:ext cx="184731" cy="264560"/>
    <xdr:sp macro="" textlink="">
      <xdr:nvSpPr>
        <xdr:cNvPr id="11" name="TextBox 10">
          <a:extLst>
            <a:ext uri="{FF2B5EF4-FFF2-40B4-BE49-F238E27FC236}">
              <a16:creationId xmlns:a16="http://schemas.microsoft.com/office/drawing/2014/main" id="{5CEDB8F8-6BDE-43B6-8D7F-809F8FECB5F7}"/>
            </a:ext>
          </a:extLst>
        </xdr:cNvPr>
        <xdr:cNvSpPr txBox="1"/>
      </xdr:nvSpPr>
      <xdr:spPr>
        <a:xfrm>
          <a:off x="1806363" y="25639098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oneCellAnchor>
    <xdr:from>
      <xdr:col>0</xdr:col>
      <xdr:colOff>0</xdr:colOff>
      <xdr:row>45</xdr:row>
      <xdr:rowOff>942975</xdr:rowOff>
    </xdr:from>
    <xdr:ext cx="4533900" cy="264560"/>
    <xdr:sp macro="" textlink="">
      <xdr:nvSpPr>
        <xdr:cNvPr id="3" name="TextBox 2">
          <a:extLst>
            <a:ext uri="{FF2B5EF4-FFF2-40B4-BE49-F238E27FC236}">
              <a16:creationId xmlns:a16="http://schemas.microsoft.com/office/drawing/2014/main" id="{1C386B65-AE4F-472E-B77E-DE5D1098907C}"/>
            </a:ext>
          </a:extLst>
        </xdr:cNvPr>
        <xdr:cNvSpPr txBox="1"/>
      </xdr:nvSpPr>
      <xdr:spPr>
        <a:xfrm>
          <a:off x="0" y="24635402"/>
          <a:ext cx="45339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twoCellAnchor>
    <xdr:from>
      <xdr:col>2</xdr:col>
      <xdr:colOff>484909</xdr:colOff>
      <xdr:row>48</xdr:row>
      <xdr:rowOff>418811</xdr:rowOff>
    </xdr:from>
    <xdr:to>
      <xdr:col>2</xdr:col>
      <xdr:colOff>4603095</xdr:colOff>
      <xdr:row>48</xdr:row>
      <xdr:rowOff>744682</xdr:rowOff>
    </xdr:to>
    <xdr:sp macro="" textlink="">
      <xdr:nvSpPr>
        <xdr:cNvPr id="5" name="TextBox 4">
          <a:hlinkClick xmlns:r="http://schemas.openxmlformats.org/officeDocument/2006/relationships" r:id="rId1"/>
          <a:extLst>
            <a:ext uri="{FF2B5EF4-FFF2-40B4-BE49-F238E27FC236}">
              <a16:creationId xmlns:a16="http://schemas.microsoft.com/office/drawing/2014/main" id="{21546E5E-2E09-4F9F-ADB5-52F54104077E}"/>
            </a:ext>
          </a:extLst>
        </xdr:cNvPr>
        <xdr:cNvSpPr txBox="1"/>
      </xdr:nvSpPr>
      <xdr:spPr>
        <a:xfrm>
          <a:off x="2788227" y="34795402"/>
          <a:ext cx="4118186" cy="3258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tx2"/>
              </a:solidFill>
            </a:rPr>
            <a:t>App</a:t>
          </a:r>
          <a:r>
            <a:rPr lang="en-GB" sz="1100" u="sng" baseline="0">
              <a:solidFill>
                <a:schemeClr val="tx2"/>
              </a:solidFill>
            </a:rPr>
            <a:t> 2 - Patient Information Guidance (rpharms.com)</a:t>
          </a:r>
          <a:endParaRPr lang="en-GB" sz="1100" u="sng">
            <a:solidFill>
              <a:schemeClr val="tx2"/>
            </a:solidFill>
          </a:endParaRPr>
        </a:p>
      </xdr:txBody>
    </xdr:sp>
    <xdr:clientData/>
  </xdr:twoCellAnchor>
  <xdr:twoCellAnchor editAs="oneCell">
    <xdr:from>
      <xdr:col>2</xdr:col>
      <xdr:colOff>517466</xdr:colOff>
      <xdr:row>100</xdr:row>
      <xdr:rowOff>629863</xdr:rowOff>
    </xdr:from>
    <xdr:to>
      <xdr:col>2</xdr:col>
      <xdr:colOff>3771900</xdr:colOff>
      <xdr:row>100</xdr:row>
      <xdr:rowOff>952501</xdr:rowOff>
    </xdr:to>
    <xdr:sp macro="" textlink="">
      <xdr:nvSpPr>
        <xdr:cNvPr id="15" name="TextBox 3">
          <a:hlinkClick xmlns:r="http://schemas.openxmlformats.org/officeDocument/2006/relationships" r:id="rId2"/>
          <a:extLst>
            <a:ext uri="{FF2B5EF4-FFF2-40B4-BE49-F238E27FC236}">
              <a16:creationId xmlns:a16="http://schemas.microsoft.com/office/drawing/2014/main" id="{F1A27F87-ED9B-4B44-B24F-B72C7BA54F01}"/>
            </a:ext>
          </a:extLst>
        </xdr:cNvPr>
        <xdr:cNvSpPr txBox="1"/>
      </xdr:nvSpPr>
      <xdr:spPr>
        <a:xfrm>
          <a:off x="2870141" y="114634588"/>
          <a:ext cx="3254434" cy="32263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GB" sz="1100" u="sng">
              <a:solidFill>
                <a:schemeClr val="tx2"/>
              </a:solidFill>
            </a:rPr>
            <a:t>homecare-services-handbook.pdf (rpharms.com)</a:t>
          </a:r>
        </a:p>
      </xdr:txBody>
    </xdr:sp>
    <xdr:clientData/>
  </xdr:twoCellAnchor>
  <xdr:twoCellAnchor editAs="oneCell">
    <xdr:from>
      <xdr:col>2</xdr:col>
      <xdr:colOff>514696</xdr:colOff>
      <xdr:row>89</xdr:row>
      <xdr:rowOff>2199063</xdr:rowOff>
    </xdr:from>
    <xdr:to>
      <xdr:col>2</xdr:col>
      <xdr:colOff>3952875</xdr:colOff>
      <xdr:row>89</xdr:row>
      <xdr:rowOff>2627746</xdr:rowOff>
    </xdr:to>
    <xdr:sp macro="" textlink="">
      <xdr:nvSpPr>
        <xdr:cNvPr id="8" name="TextBox 2">
          <a:hlinkClick xmlns:r="http://schemas.openxmlformats.org/officeDocument/2006/relationships" r:id="rId3"/>
          <a:extLst>
            <a:ext uri="{FF2B5EF4-FFF2-40B4-BE49-F238E27FC236}">
              <a16:creationId xmlns:a16="http://schemas.microsoft.com/office/drawing/2014/main" id="{3331971E-227A-42ED-97FE-917055148EE5}"/>
            </a:ext>
          </a:extLst>
        </xdr:cNvPr>
        <xdr:cNvSpPr txBox="1"/>
      </xdr:nvSpPr>
      <xdr:spPr>
        <a:xfrm>
          <a:off x="2867371" y="102344913"/>
          <a:ext cx="3438179" cy="4318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en-GB" sz="1100" u="sng">
              <a:solidFill>
                <a:schemeClr val="tx2"/>
              </a:solidFill>
            </a:rPr>
            <a:t>Patient Satisfaction Survey Guidance (rpharms.com)</a:t>
          </a:r>
        </a:p>
      </xdr:txBody>
    </xdr:sp>
    <xdr:clientData/>
  </xdr:twoCellAnchor>
  <xdr:oneCellAnchor>
    <xdr:from>
      <xdr:col>0</xdr:col>
      <xdr:colOff>0</xdr:colOff>
      <xdr:row>87</xdr:row>
      <xdr:rowOff>942975</xdr:rowOff>
    </xdr:from>
    <xdr:ext cx="4533900" cy="264560"/>
    <xdr:sp macro="" textlink="">
      <xdr:nvSpPr>
        <xdr:cNvPr id="6" name="TextBox 5">
          <a:extLst>
            <a:ext uri="{FF2B5EF4-FFF2-40B4-BE49-F238E27FC236}">
              <a16:creationId xmlns:a16="http://schemas.microsoft.com/office/drawing/2014/main" id="{F6DB55B1-5AAD-4F80-B35E-579DBE526AFA}"/>
            </a:ext>
          </a:extLst>
        </xdr:cNvPr>
        <xdr:cNvSpPr txBox="1"/>
      </xdr:nvSpPr>
      <xdr:spPr>
        <a:xfrm>
          <a:off x="0" y="5714546"/>
          <a:ext cx="453390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en-GB" sz="1100"/>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2</xdr:col>
      <xdr:colOff>952908</xdr:colOff>
      <xdr:row>16</xdr:row>
      <xdr:rowOff>1019437</xdr:rowOff>
    </xdr:from>
    <xdr:to>
      <xdr:col>2</xdr:col>
      <xdr:colOff>3069536</xdr:colOff>
      <xdr:row>16</xdr:row>
      <xdr:rowOff>1318969</xdr:rowOff>
    </xdr:to>
    <xdr:sp macro="" textlink="">
      <xdr:nvSpPr>
        <xdr:cNvPr id="2" name="TextBox 1">
          <a:hlinkClick xmlns:r="http://schemas.openxmlformats.org/officeDocument/2006/relationships" r:id="rId1"/>
          <a:extLst>
            <a:ext uri="{FF2B5EF4-FFF2-40B4-BE49-F238E27FC236}">
              <a16:creationId xmlns:a16="http://schemas.microsoft.com/office/drawing/2014/main" id="{3D15801D-886A-45E8-A5D0-545BFF000302}"/>
            </a:ext>
          </a:extLst>
        </xdr:cNvPr>
        <xdr:cNvSpPr txBox="1"/>
      </xdr:nvSpPr>
      <xdr:spPr>
        <a:xfrm>
          <a:off x="3429408" y="10322187"/>
          <a:ext cx="2116628" cy="299532"/>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2</xdr:col>
      <xdr:colOff>26503</xdr:colOff>
      <xdr:row>45</xdr:row>
      <xdr:rowOff>1205566</xdr:rowOff>
    </xdr:from>
    <xdr:to>
      <xdr:col>2</xdr:col>
      <xdr:colOff>3929960</xdr:colOff>
      <xdr:row>45</xdr:row>
      <xdr:rowOff>1670050</xdr:rowOff>
    </xdr:to>
    <xdr:sp macro="" textlink="">
      <xdr:nvSpPr>
        <xdr:cNvPr id="3" name="TextBox 2">
          <a:hlinkClick xmlns:r="http://schemas.openxmlformats.org/officeDocument/2006/relationships" r:id="rId2"/>
          <a:extLst>
            <a:ext uri="{FF2B5EF4-FFF2-40B4-BE49-F238E27FC236}">
              <a16:creationId xmlns:a16="http://schemas.microsoft.com/office/drawing/2014/main" id="{C0358EC2-3BCC-48FC-BC16-06C088EC0634}"/>
            </a:ext>
          </a:extLst>
        </xdr:cNvPr>
        <xdr:cNvSpPr txBox="1"/>
      </xdr:nvSpPr>
      <xdr:spPr>
        <a:xfrm>
          <a:off x="2503003" y="34104916"/>
          <a:ext cx="3903457" cy="4644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GB" sz="1100" u="sng">
              <a:solidFill>
                <a:srgbClr val="0070C0"/>
              </a:solidFill>
              <a:effectLst/>
              <a:uFill>
                <a:solidFill>
                  <a:srgbClr val="0070C0"/>
                </a:solidFill>
              </a:uFill>
              <a:latin typeface="+mn-lt"/>
              <a:ea typeface="+mn-ea"/>
              <a:cs typeface="+mn-cs"/>
            </a:rPr>
            <a:t>http://</a:t>
          </a:r>
          <a:r>
            <a:rPr lang="en-GB" sz="1100" u="sng" baseline="0">
              <a:solidFill>
                <a:srgbClr val="0070C0"/>
              </a:solidFill>
              <a:effectLst/>
              <a:uFill>
                <a:solidFill>
                  <a:srgbClr val="0070C0"/>
                </a:solidFill>
              </a:uFill>
              <a:latin typeface="+mn-lt"/>
              <a:ea typeface="+mn-ea"/>
              <a:cs typeface="+mn-cs"/>
            </a:rPr>
            <a:t>www.hse.gov.uk/msd/labellingloads.htm</a:t>
          </a:r>
        </a:p>
        <a:p>
          <a:pPr marL="0" marR="0" indent="0" defTabSz="914400" eaLnBrk="1" fontAlgn="auto" latinLnBrk="0" hangingPunct="1">
            <a:lnSpc>
              <a:spcPct val="100000"/>
            </a:lnSpc>
            <a:spcBef>
              <a:spcPts val="0"/>
            </a:spcBef>
            <a:spcAft>
              <a:spcPts val="0"/>
            </a:spcAft>
            <a:buClrTx/>
            <a:buSzTx/>
            <a:buFontTx/>
            <a:buNone/>
            <a:tabLst/>
            <a:defRPr/>
          </a:pPr>
          <a:endParaRPr lang="en-GB"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55669</xdr:colOff>
      <xdr:row>17</xdr:row>
      <xdr:rowOff>1578188</xdr:rowOff>
    </xdr:from>
    <xdr:to>
      <xdr:col>2</xdr:col>
      <xdr:colOff>1695450</xdr:colOff>
      <xdr:row>17</xdr:row>
      <xdr:rowOff>1878331</xdr:rowOff>
    </xdr:to>
    <xdr:sp macro="" textlink="">
      <xdr:nvSpPr>
        <xdr:cNvPr id="2" name="TextBox 1">
          <a:hlinkClick xmlns:r="http://schemas.openxmlformats.org/officeDocument/2006/relationships" r:id="rId1"/>
          <a:extLst>
            <a:ext uri="{FF2B5EF4-FFF2-40B4-BE49-F238E27FC236}">
              <a16:creationId xmlns:a16="http://schemas.microsoft.com/office/drawing/2014/main" id="{10F6D093-4248-47E5-94C6-0FBBE8727C07}"/>
            </a:ext>
          </a:extLst>
        </xdr:cNvPr>
        <xdr:cNvSpPr txBox="1"/>
      </xdr:nvSpPr>
      <xdr:spPr>
        <a:xfrm>
          <a:off x="2846494" y="13941638"/>
          <a:ext cx="1639781" cy="30014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tx2"/>
              </a:solidFill>
            </a:rPr>
            <a:t>LITRE report - PINNT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851959</xdr:colOff>
      <xdr:row>74</xdr:row>
      <xdr:rowOff>3167590</xdr:rowOff>
    </xdr:from>
    <xdr:to>
      <xdr:col>2</xdr:col>
      <xdr:colOff>2960159</xdr:colOff>
      <xdr:row>74</xdr:row>
      <xdr:rowOff>3514724</xdr:rowOff>
    </xdr:to>
    <xdr:sp macro="" textlink="">
      <xdr:nvSpPr>
        <xdr:cNvPr id="2" name="TextBox 1">
          <a:hlinkClick xmlns:r="http://schemas.openxmlformats.org/officeDocument/2006/relationships" r:id="rId1"/>
          <a:extLst>
            <a:ext uri="{FF2B5EF4-FFF2-40B4-BE49-F238E27FC236}">
              <a16:creationId xmlns:a16="http://schemas.microsoft.com/office/drawing/2014/main" id="{A6B534C3-C453-4329-9F90-5711EE9859EF}"/>
            </a:ext>
          </a:extLst>
        </xdr:cNvPr>
        <xdr:cNvSpPr txBox="1"/>
      </xdr:nvSpPr>
      <xdr:spPr>
        <a:xfrm rot="10800000" flipH="1" flipV="1">
          <a:off x="3315759" y="59841340"/>
          <a:ext cx="2108200" cy="347134"/>
        </a:xfrm>
        <a:prstGeom prst="rect">
          <a:avLst/>
        </a:prstGeom>
        <a:solidFill>
          <a:schemeClr val="l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rgbClr val="0000FF"/>
              </a:solidFill>
            </a:rPr>
            <a:t>https://www.dsptoolkit.nhs.uk/</a:t>
          </a:r>
        </a:p>
      </xdr:txBody>
    </xdr:sp>
    <xdr:clientData/>
  </xdr:twoCellAnchor>
  <xdr:twoCellAnchor>
    <xdr:from>
      <xdr:col>2</xdr:col>
      <xdr:colOff>8467</xdr:colOff>
      <xdr:row>77</xdr:row>
      <xdr:rowOff>939800</xdr:rowOff>
    </xdr:from>
    <xdr:to>
      <xdr:col>2</xdr:col>
      <xdr:colOff>4614333</xdr:colOff>
      <xdr:row>77</xdr:row>
      <xdr:rowOff>1422400</xdr:rowOff>
    </xdr:to>
    <xdr:sp macro="" textlink="">
      <xdr:nvSpPr>
        <xdr:cNvPr id="3" name="TextBox 2">
          <a:hlinkClick xmlns:r="http://schemas.openxmlformats.org/officeDocument/2006/relationships" r:id="rId2"/>
          <a:extLst>
            <a:ext uri="{FF2B5EF4-FFF2-40B4-BE49-F238E27FC236}">
              <a16:creationId xmlns:a16="http://schemas.microsoft.com/office/drawing/2014/main" id="{291B1E96-F352-4A9A-B005-A415F1AF9B11}"/>
            </a:ext>
          </a:extLst>
        </xdr:cNvPr>
        <xdr:cNvSpPr txBox="1"/>
      </xdr:nvSpPr>
      <xdr:spPr>
        <a:xfrm>
          <a:off x="2472267" y="64369950"/>
          <a:ext cx="4605866" cy="48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baseline="0">
              <a:solidFill>
                <a:srgbClr val="0070C0"/>
              </a:solidFill>
              <a:uFill>
                <a:solidFill>
                  <a:srgbClr val="0070C0"/>
                </a:solidFill>
              </a:uFill>
            </a:rPr>
            <a:t>https://www.bapen.org.uk/pdfs/bifa/standardised-parenteral-support-catheter-guidelines.pdf</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76200</xdr:colOff>
      <xdr:row>32</xdr:row>
      <xdr:rowOff>933450</xdr:rowOff>
    </xdr:from>
    <xdr:to>
      <xdr:col>2</xdr:col>
      <xdr:colOff>4162425</xdr:colOff>
      <xdr:row>32</xdr:row>
      <xdr:rowOff>1200150</xdr:rowOff>
    </xdr:to>
    <xdr:sp macro="" textlink="">
      <xdr:nvSpPr>
        <xdr:cNvPr id="2" name="TextBox 1">
          <a:hlinkClick xmlns:r="http://schemas.openxmlformats.org/officeDocument/2006/relationships" r:id="rId1"/>
          <a:extLst>
            <a:ext uri="{FF2B5EF4-FFF2-40B4-BE49-F238E27FC236}">
              <a16:creationId xmlns:a16="http://schemas.microsoft.com/office/drawing/2014/main" id="{2F60A211-5871-46EA-9D51-89D6F0CCB4B2}"/>
            </a:ext>
          </a:extLst>
        </xdr:cNvPr>
        <xdr:cNvSpPr txBox="1"/>
      </xdr:nvSpPr>
      <xdr:spPr>
        <a:xfrm>
          <a:off x="2470150" y="24212550"/>
          <a:ext cx="4086225" cy="266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tx2"/>
              </a:solidFill>
            </a:rPr>
            <a:t>Professional Standards for Homecare Services (rpharms.com)</a:t>
          </a:r>
        </a:p>
      </xdr:txBody>
    </xdr:sp>
    <xdr:clientData/>
  </xdr:twoCellAnchor>
  <xdr:twoCellAnchor>
    <xdr:from>
      <xdr:col>2</xdr:col>
      <xdr:colOff>558910</xdr:colOff>
      <xdr:row>28</xdr:row>
      <xdr:rowOff>871320</xdr:rowOff>
    </xdr:from>
    <xdr:to>
      <xdr:col>2</xdr:col>
      <xdr:colOff>2754855</xdr:colOff>
      <xdr:row>28</xdr:row>
      <xdr:rowOff>1220677</xdr:rowOff>
    </xdr:to>
    <xdr:sp macro="" textlink="">
      <xdr:nvSpPr>
        <xdr:cNvPr id="3" name="TextBox 2">
          <a:hlinkClick xmlns:r="http://schemas.openxmlformats.org/officeDocument/2006/relationships" r:id="rId2"/>
          <a:extLst>
            <a:ext uri="{FF2B5EF4-FFF2-40B4-BE49-F238E27FC236}">
              <a16:creationId xmlns:a16="http://schemas.microsoft.com/office/drawing/2014/main" id="{4715E76E-12E7-487B-9170-E0670B02EE54}"/>
            </a:ext>
          </a:extLst>
        </xdr:cNvPr>
        <xdr:cNvSpPr txBox="1"/>
      </xdr:nvSpPr>
      <xdr:spPr>
        <a:xfrm>
          <a:off x="2951236" y="24395855"/>
          <a:ext cx="2195945" cy="3493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0000FF"/>
              </a:solidFill>
            </a:rPr>
            <a:t>https://www.dsptoolkit.nhs.uk/</a:t>
          </a:r>
        </a:p>
      </xdr:txBody>
    </xdr:sp>
    <xdr:clientData/>
  </xdr:twoCellAnchor>
  <xdr:oneCellAnchor>
    <xdr:from>
      <xdr:col>2</xdr:col>
      <xdr:colOff>273257</xdr:colOff>
      <xdr:row>30</xdr:row>
      <xdr:rowOff>1164264</xdr:rowOff>
    </xdr:from>
    <xdr:ext cx="2156114" cy="264560"/>
    <xdr:sp macro="" textlink="">
      <xdr:nvSpPr>
        <xdr:cNvPr id="4" name="TextBox 3">
          <a:hlinkClick xmlns:r="http://schemas.openxmlformats.org/officeDocument/2006/relationships" r:id="rId2"/>
          <a:extLst>
            <a:ext uri="{FF2B5EF4-FFF2-40B4-BE49-F238E27FC236}">
              <a16:creationId xmlns:a16="http://schemas.microsoft.com/office/drawing/2014/main" id="{50309A0A-CA38-4E07-AE15-457226C5C2D3}"/>
            </a:ext>
          </a:extLst>
        </xdr:cNvPr>
        <xdr:cNvSpPr txBox="1"/>
      </xdr:nvSpPr>
      <xdr:spPr>
        <a:xfrm>
          <a:off x="2665583" y="26372287"/>
          <a:ext cx="2156114"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1100" b="1" u="sng">
              <a:solidFill>
                <a:srgbClr val="0000FF"/>
              </a:solidFill>
            </a:rPr>
            <a:t>https://www.dsptoolkit.nhs.uk/</a:t>
          </a:r>
        </a:p>
      </xdr:txBody>
    </xdr:sp>
    <xdr:clientData/>
  </xdr:oneCellAnchor>
  <xdr:twoCellAnchor>
    <xdr:from>
      <xdr:col>2</xdr:col>
      <xdr:colOff>130810</xdr:colOff>
      <xdr:row>61</xdr:row>
      <xdr:rowOff>1344719</xdr:rowOff>
    </xdr:from>
    <xdr:to>
      <xdr:col>2</xdr:col>
      <xdr:colOff>4582371</xdr:colOff>
      <xdr:row>61</xdr:row>
      <xdr:rowOff>1847003</xdr:rowOff>
    </xdr:to>
    <xdr:sp macro="" textlink="">
      <xdr:nvSpPr>
        <xdr:cNvPr id="5" name="TextBox 4">
          <a:hlinkClick xmlns:r="http://schemas.openxmlformats.org/officeDocument/2006/relationships" r:id="rId3"/>
          <a:extLst>
            <a:ext uri="{FF2B5EF4-FFF2-40B4-BE49-F238E27FC236}">
              <a16:creationId xmlns:a16="http://schemas.microsoft.com/office/drawing/2014/main" id="{55A6934B-76D3-49C6-BAD0-DCC31F65D3BF}"/>
            </a:ext>
          </a:extLst>
        </xdr:cNvPr>
        <xdr:cNvSpPr txBox="1"/>
      </xdr:nvSpPr>
      <xdr:spPr>
        <a:xfrm>
          <a:off x="2524760" y="50303219"/>
          <a:ext cx="4451561" cy="50228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tx2"/>
              </a:solidFill>
            </a:rPr>
            <a:t>https://www.rpharms.com/resources/professional-standards/professional-standards-for-homecare-services/appendix-19</a:t>
          </a:r>
        </a:p>
        <a:p>
          <a:endParaRPr lang="en-GB" sz="1100"/>
        </a:p>
        <a:p>
          <a:endParaRPr lang="en-GB" sz="1100"/>
        </a:p>
        <a:p>
          <a:endParaRPr lang="en-GB"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777875</xdr:colOff>
      <xdr:row>20</xdr:row>
      <xdr:rowOff>1241425</xdr:rowOff>
    </xdr:from>
    <xdr:to>
      <xdr:col>2</xdr:col>
      <xdr:colOff>3182408</xdr:colOff>
      <xdr:row>20</xdr:row>
      <xdr:rowOff>1563158</xdr:rowOff>
    </xdr:to>
    <xdr:sp macro="" textlink="">
      <xdr:nvSpPr>
        <xdr:cNvPr id="2" name="TextBox 1">
          <a:hlinkClick xmlns:r="http://schemas.openxmlformats.org/officeDocument/2006/relationships" r:id="rId1"/>
          <a:extLst>
            <a:ext uri="{FF2B5EF4-FFF2-40B4-BE49-F238E27FC236}">
              <a16:creationId xmlns:a16="http://schemas.microsoft.com/office/drawing/2014/main" id="{06826655-183F-4624-A27E-92EDF779330A}"/>
            </a:ext>
          </a:extLst>
        </xdr:cNvPr>
        <xdr:cNvSpPr txBox="1"/>
      </xdr:nvSpPr>
      <xdr:spPr>
        <a:xfrm>
          <a:off x="3222625" y="11858625"/>
          <a:ext cx="2404533" cy="3217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en-GB" sz="1100" u="sng">
              <a:solidFill>
                <a:srgbClr val="0000FF"/>
              </a:solidFill>
              <a:effectLst/>
              <a:latin typeface="+mn-lt"/>
              <a:ea typeface="+mn-ea"/>
              <a:cs typeface="+mn-cs"/>
            </a:rPr>
            <a:t>https://www.dsptoolkit.nhs.uk/</a:t>
          </a:r>
          <a:endParaRPr lang="en-GB">
            <a:solidFill>
              <a:srgbClr val="0000FF"/>
            </a:solidFill>
            <a:effectLst/>
          </a:endParaRPr>
        </a:p>
        <a:p>
          <a:endParaRPr lang="en-GB"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RAFT%20BCHD%20Document%205%20-%20Specificatio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wardCriteria"/>
      <sheetName val="ITT_Responses"/>
      <sheetName val="Instructions"/>
      <sheetName val="Introduction"/>
      <sheetName val="5a_General"/>
      <sheetName val="5b_Delivery"/>
      <sheetName val="5c_Prescribing"/>
      <sheetName val="5d_Training"/>
      <sheetName val="5e_Equipment"/>
      <sheetName val="5f_Experience"/>
    </sheetNames>
    <sheetDataSet>
      <sheetData sheetId="0"/>
      <sheetData sheetId="1"/>
      <sheetData sheetId="2"/>
      <sheetData sheetId="3"/>
      <sheetData sheetId="4">
        <row r="12">
          <cell r="B12" t="str">
            <v>[5a_5]</v>
          </cell>
          <cell r="C12" t="str">
            <v>Selection, Registration and Discharge of Patients</v>
          </cell>
        </row>
        <row r="14">
          <cell r="B14" t="str">
            <v>[5a_5.1]</v>
          </cell>
          <cell r="C14" t="str">
            <v>Patient selection will be carried out by the Purchasing Authority. The Purchasing Authority will confirm the patient’s motivation and suitability for the home delivery scheme.</v>
          </cell>
        </row>
        <row r="16">
          <cell r="B16" t="str">
            <v>[5a_5.2]</v>
          </cell>
          <cell r="C16" t="str">
            <v>Assessment of the patient’s home environment will be the responsibility of the Purchasing Authority.</v>
          </cell>
        </row>
        <row r="18">
          <cell r="B18" t="str">
            <v>[5a_5.3]</v>
          </cell>
          <cell r="C18" t="str">
            <v xml:space="preserve">Service will not commence until the Purchasing Authority has gained patient consent and the Purchasing Authority has evidence as to the suitability for the patient to receive a home delivery service. </v>
          </cell>
        </row>
        <row r="20">
          <cell r="B20" t="str">
            <v>[5a_5.4]</v>
          </cell>
          <cell r="C20" t="str">
            <v>The Purchasing Authority will complete a registration form for each patient, for dispatch to the Contractor. An example is included at Appendix One. On receipt of the registration paperwork, the Contractor will identify the service elements and activate a</v>
          </cell>
        </row>
        <row r="22">
          <cell r="B22" t="str">
            <v>[5a_5.5]</v>
          </cell>
          <cell r="C22" t="str">
            <v xml:space="preserve">The Contractor will adopt and use the Purchasing Authority’s patient number to identify each patient once the registration forms have been accepted. </v>
          </cell>
        </row>
        <row r="24">
          <cell r="B24" t="str">
            <v>[5a_5.6]</v>
          </cell>
          <cell r="C24" t="str">
            <v>The Contractor will make initial contact with the patient to confirm registration, and explain the process in line with the requirements of the patient information section of this specification.</v>
          </cell>
        </row>
        <row r="26">
          <cell r="B26" t="str">
            <v>[5a_5.7]</v>
          </cell>
          <cell r="C26" t="str">
            <v xml:space="preserve">As the home delivery of each patient is transferred to the Contractor, it will be the responsibility of the Contractor and the Purchasing Authority to ensure a smooth transition from hospital to home-based supply. Agreement must be made and stated on the </v>
          </cell>
        </row>
        <row r="27">
          <cell r="B27" t="str">
            <v>[5a_5.7R]</v>
          </cell>
        </row>
        <row r="29">
          <cell r="B29" t="str">
            <v>[5a_5.8]</v>
          </cell>
          <cell r="C29" t="str">
            <v>The Contractor must receive an official order in addition to a prescription from the Purchasing Authority to commence a delivery.</v>
          </cell>
        </row>
        <row r="31">
          <cell r="B31" t="str">
            <v>[5a_5.9]</v>
          </cell>
          <cell r="C31" t="str">
            <v>Contractors will be expected to transfer patients between companies.</v>
          </cell>
        </row>
        <row r="32">
          <cell r="C32" t="str">
            <v>Example guidance for  change management is provided in Appendix Two which has been agreed by with National Homecare Medicines Committee (NHMC). If there are any elements with which you cannot comply fully, please provide details:</v>
          </cell>
        </row>
        <row r="33">
          <cell r="B33" t="str">
            <v>[5a_5.9R]</v>
          </cell>
        </row>
        <row r="35">
          <cell r="B35" t="str">
            <v>[5a_5.10]</v>
          </cell>
          <cell r="C35" t="str">
            <v>In the event of a patient no longer requiring the delivery service and medicines due to transfer to another therapy, admission into hospital or returning to collecting medicines from hospital, the Purchasing Authority will request the Contractor to collec</v>
          </cell>
        </row>
        <row r="36">
          <cell r="B36" t="str">
            <v>[5a_5.10R]</v>
          </cell>
        </row>
        <row r="38">
          <cell r="B38" t="str">
            <v>[5a_5.11]</v>
          </cell>
          <cell r="C38" t="str">
            <v>In the event of a patient’s death the process described in 5a_5.10 will be carried out with particular sensitivity at a time convenient to the patient’s family or carer.</v>
          </cell>
        </row>
        <row r="40">
          <cell r="B40" t="str">
            <v>[5a_5.12]</v>
          </cell>
          <cell r="C40" t="str">
            <v>Contractors are required to provide details of the maximum number of deliveries they can undertake per month in the execution of this framework. Please confirm you have provided this information in Document 6 Offer Schedule.</v>
          </cell>
        </row>
        <row r="42">
          <cell r="B42" t="str">
            <v>[5a_5.13]</v>
          </cell>
          <cell r="C42" t="str">
            <v xml:space="preserve">Contractors should specify if they can make deliveries to all the geographic locations covered in this framework; please select 'Yes' for EACH individual Centre you are able to supply from the following list:
</v>
          </cell>
        </row>
        <row r="43">
          <cell r="B43" t="str">
            <v>Type</v>
          </cell>
          <cell r="C43" t="str">
            <v>Centre Name</v>
          </cell>
        </row>
        <row r="44">
          <cell r="B44" t="str">
            <v>CCC</v>
          </cell>
          <cell r="C44" t="str">
            <v>Leicester</v>
          </cell>
        </row>
        <row r="45">
          <cell r="C45" t="str">
            <v>Nottingham</v>
          </cell>
        </row>
        <row r="46">
          <cell r="B46" t="str">
            <v>HC</v>
          </cell>
          <cell r="C46" t="str">
            <v>Derby</v>
          </cell>
        </row>
        <row r="47">
          <cell r="C47" t="str">
            <v>Kettering</v>
          </cell>
        </row>
        <row r="48">
          <cell r="C48" t="str">
            <v>Lincoln</v>
          </cell>
        </row>
        <row r="49">
          <cell r="B49" t="str">
            <v>CCC</v>
          </cell>
          <cell r="C49" t="str">
            <v>Newcastle upon Tyne</v>
          </cell>
        </row>
        <row r="50">
          <cell r="B50" t="str">
            <v>CCC</v>
          </cell>
          <cell r="C50" t="str">
            <v>Liverpool (R. I.)</v>
          </cell>
        </row>
        <row r="51">
          <cell r="C51" t="str">
            <v>Liverpool Children's</v>
          </cell>
        </row>
        <row r="52">
          <cell r="C52" t="str">
            <v>Manchester (Adults)</v>
          </cell>
        </row>
        <row r="53">
          <cell r="C53" t="str">
            <v>Manchester Children's</v>
          </cell>
        </row>
        <row r="54">
          <cell r="B54" t="str">
            <v>HC</v>
          </cell>
          <cell r="C54" t="str">
            <v>Blackburn</v>
          </cell>
        </row>
        <row r="55">
          <cell r="C55" t="str">
            <v>Lancaster</v>
          </cell>
        </row>
        <row r="56">
          <cell r="B56" t="str">
            <v>NHS Trust</v>
          </cell>
          <cell r="C56" t="str">
            <v>Blackpool</v>
          </cell>
        </row>
        <row r="57">
          <cell r="B57" t="str">
            <v>NHS Trust</v>
          </cell>
          <cell r="C57" t="str">
            <v>Isle of Man</v>
          </cell>
        </row>
        <row r="58">
          <cell r="B58" t="str">
            <v>CCC</v>
          </cell>
          <cell r="C58" t="str">
            <v>Belfast - Adult's</v>
          </cell>
        </row>
        <row r="59">
          <cell r="C59" t="str">
            <v>Belfast - Children's</v>
          </cell>
        </row>
        <row r="60">
          <cell r="B60" t="str">
            <v>CCC</v>
          </cell>
          <cell r="C60" t="str">
            <v>Oxford</v>
          </cell>
        </row>
        <row r="61">
          <cell r="B61" t="str">
            <v>HC</v>
          </cell>
          <cell r="C61" t="str">
            <v>North Hampshire (Basingstoke)</v>
          </cell>
        </row>
        <row r="62">
          <cell r="C62" t="str">
            <v>Portsmouth</v>
          </cell>
        </row>
        <row r="63">
          <cell r="C63" t="str">
            <v>Southampton</v>
          </cell>
        </row>
        <row r="64">
          <cell r="B64" t="str">
            <v>NHS Trust</v>
          </cell>
          <cell r="C64" t="str">
            <v>Isle of Wight</v>
          </cell>
        </row>
        <row r="65">
          <cell r="B65" t="str">
            <v>NHS Trust</v>
          </cell>
          <cell r="C65" t="str">
            <v>Jersey</v>
          </cell>
        </row>
        <row r="66">
          <cell r="B66" t="str">
            <v>CCC</v>
          </cell>
          <cell r="C66" t="str">
            <v>Bristol (Infirmary &amp; Children's)</v>
          </cell>
        </row>
        <row r="67">
          <cell r="B67" t="str">
            <v>HC</v>
          </cell>
          <cell r="C67" t="str">
            <v>Barnstaple</v>
          </cell>
        </row>
        <row r="68">
          <cell r="C68" t="str">
            <v>Bournemouth / Poole</v>
          </cell>
        </row>
        <row r="69">
          <cell r="C69" t="str">
            <v>Dorchester</v>
          </cell>
        </row>
        <row r="70">
          <cell r="C70" t="str">
            <v>Exeter</v>
          </cell>
        </row>
        <row r="71">
          <cell r="C71" t="str">
            <v>Plymouth</v>
          </cell>
        </row>
        <row r="72">
          <cell r="C72" t="str">
            <v>Salisbury</v>
          </cell>
        </row>
        <row r="73">
          <cell r="C73" t="str">
            <v>Taunton / Yeovil</v>
          </cell>
        </row>
        <row r="74">
          <cell r="C74" t="str">
            <v>Torquay</v>
          </cell>
        </row>
        <row r="75">
          <cell r="C75" t="str">
            <v>Truro</v>
          </cell>
        </row>
        <row r="76">
          <cell r="B76" t="str">
            <v>NHS Trust</v>
          </cell>
          <cell r="C76" t="str">
            <v>Bath</v>
          </cell>
        </row>
        <row r="77">
          <cell r="B77" t="str">
            <v>CCC</v>
          </cell>
          <cell r="C77" t="str">
            <v>Cardiff</v>
          </cell>
        </row>
        <row r="78">
          <cell r="B78" t="str">
            <v>HC</v>
          </cell>
          <cell r="C78" t="str">
            <v>Bangor</v>
          </cell>
        </row>
        <row r="79">
          <cell r="C79" t="str">
            <v>Swansea</v>
          </cell>
        </row>
        <row r="80">
          <cell r="B80" t="str">
            <v>NHS Trust</v>
          </cell>
          <cell r="C80" t="str">
            <v>Maelor Hospital</v>
          </cell>
        </row>
        <row r="81">
          <cell r="B81" t="str">
            <v>CCC</v>
          </cell>
          <cell r="C81" t="str">
            <v>Birmingham (Queen Elizabeth)</v>
          </cell>
        </row>
        <row r="82">
          <cell r="C82" t="str">
            <v>Birmingham Children's</v>
          </cell>
        </row>
        <row r="83">
          <cell r="B83" t="str">
            <v>HC</v>
          </cell>
          <cell r="C83" t="str">
            <v>Coventry</v>
          </cell>
        </row>
        <row r="84">
          <cell r="C84" t="str">
            <v>Shrewsbury</v>
          </cell>
        </row>
        <row r="85">
          <cell r="C85" t="str">
            <v>Staffordshire (Stoke on Trent)</v>
          </cell>
        </row>
        <row r="86">
          <cell r="C86" t="str">
            <v>Wolverhampton</v>
          </cell>
        </row>
        <row r="87">
          <cell r="C87" t="str">
            <v>Worcester</v>
          </cell>
        </row>
        <row r="88">
          <cell r="B88" t="str">
            <v>CCC</v>
          </cell>
          <cell r="C88" t="str">
            <v>Leeds</v>
          </cell>
        </row>
        <row r="89">
          <cell r="C89" t="str">
            <v>Sheffield (Children's)</v>
          </cell>
        </row>
        <row r="90">
          <cell r="C90" t="str">
            <v>Sheffield (Royal Hallamshire)</v>
          </cell>
        </row>
        <row r="91">
          <cell r="B91" t="str">
            <v>HC</v>
          </cell>
          <cell r="C91" t="str">
            <v>Bradford</v>
          </cell>
        </row>
        <row r="92">
          <cell r="C92" t="str">
            <v>Kingston upon Hull (Hull)</v>
          </cell>
        </row>
        <row r="93">
          <cell r="C93" t="str">
            <v>York</v>
          </cell>
        </row>
        <row r="94">
          <cell r="B94" t="str">
            <v>NHS Trust</v>
          </cell>
          <cell r="C94" t="str">
            <v>Harrogate</v>
          </cell>
        </row>
        <row r="95">
          <cell r="B95" t="str">
            <v>CCC</v>
          </cell>
          <cell r="C95" t="str">
            <v>Cambridge</v>
          </cell>
        </row>
        <row r="96">
          <cell r="B96" t="str">
            <v>HC</v>
          </cell>
          <cell r="C96" t="str">
            <v>Colchester</v>
          </cell>
        </row>
        <row r="97">
          <cell r="C97" t="str">
            <v>Ipswich</v>
          </cell>
        </row>
        <row r="98">
          <cell r="C98" t="str">
            <v>James Paget</v>
          </cell>
        </row>
        <row r="99">
          <cell r="C99" t="str">
            <v>Luton</v>
          </cell>
        </row>
        <row r="100">
          <cell r="C100" t="str">
            <v>Norwich</v>
          </cell>
        </row>
        <row r="101">
          <cell r="C101" t="str">
            <v>Peterborough</v>
          </cell>
        </row>
        <row r="102">
          <cell r="B102" t="str">
            <v>NHS Trust</v>
          </cell>
          <cell r="C102" t="str">
            <v>Bedford</v>
          </cell>
        </row>
        <row r="103">
          <cell r="C103" t="str">
            <v>Harlow</v>
          </cell>
        </row>
        <row r="104">
          <cell r="C104" t="str">
            <v>Kings Lynn</v>
          </cell>
        </row>
        <row r="105">
          <cell r="C105" t="str">
            <v>Southend - Westcliffe on Sea</v>
          </cell>
        </row>
        <row r="106">
          <cell r="B106" t="str">
            <v>CCC</v>
          </cell>
          <cell r="C106" t="str">
            <v>Great Ormond Street</v>
          </cell>
        </row>
        <row r="107">
          <cell r="C107" t="str">
            <v>Royal Free</v>
          </cell>
        </row>
        <row r="108">
          <cell r="C108" t="str">
            <v>St Thomas' and Guy's Hospital</v>
          </cell>
        </row>
        <row r="109">
          <cell r="C109" t="str">
            <v>The Royal London Hospital</v>
          </cell>
        </row>
        <row r="110">
          <cell r="B110" t="str">
            <v>HC</v>
          </cell>
          <cell r="C110" t="str">
            <v>Carshalton</v>
          </cell>
        </row>
        <row r="111">
          <cell r="C111" t="str">
            <v>Hammersmith Hospital, London</v>
          </cell>
        </row>
        <row r="112">
          <cell r="C112" t="str">
            <v>King's College Hospital</v>
          </cell>
        </row>
        <row r="113">
          <cell r="C113" t="str">
            <v>Kingston on Thames</v>
          </cell>
        </row>
        <row r="114">
          <cell r="C114" t="str">
            <v>Lewisham</v>
          </cell>
        </row>
        <row r="115">
          <cell r="C115" t="str">
            <v>St George's Hospital, London</v>
          </cell>
        </row>
        <row r="116">
          <cell r="C116" t="str">
            <v>Thornton Heath</v>
          </cell>
        </row>
        <row r="117">
          <cell r="C117" t="str">
            <v>U.C.H. and Middlesex Hospitals</v>
          </cell>
        </row>
        <row r="118">
          <cell r="B118" t="str">
            <v>CCC</v>
          </cell>
          <cell r="C118" t="str">
            <v>Canterbury</v>
          </cell>
        </row>
        <row r="119">
          <cell r="B119" t="str">
            <v>HC</v>
          </cell>
          <cell r="C119" t="str">
            <v>Ashford &amp; St. Peters</v>
          </cell>
        </row>
        <row r="120">
          <cell r="C120" t="str">
            <v>Brighton</v>
          </cell>
        </row>
        <row r="121">
          <cell r="C121" t="str">
            <v>Camberley (Frimley Park)</v>
          </cell>
        </row>
        <row r="122">
          <cell r="C122" t="str">
            <v>Chichester</v>
          </cell>
        </row>
        <row r="123">
          <cell r="C123" t="str">
            <v>Eastbourne</v>
          </cell>
        </row>
        <row r="124">
          <cell r="C124" t="str">
            <v>Gillingham, Kent (Medway)</v>
          </cell>
        </row>
        <row r="125">
          <cell r="C125" t="str">
            <v>St. Leonard's on Sea</v>
          </cell>
        </row>
        <row r="126">
          <cell r="B126" t="str">
            <v>Key</v>
          </cell>
        </row>
        <row r="127">
          <cell r="B127" t="str">
            <v>CCC</v>
          </cell>
          <cell r="C127" t="str">
            <v>Comprehensive Care Centre</v>
          </cell>
        </row>
        <row r="128">
          <cell r="B128" t="str">
            <v>HC</v>
          </cell>
          <cell r="C128" t="str">
            <v>Haemophilia Centre</v>
          </cell>
        </row>
        <row r="130">
          <cell r="B130" t="str">
            <v>[5a_6]</v>
          </cell>
          <cell r="C130" t="str">
            <v>Quality</v>
          </cell>
        </row>
        <row r="131">
          <cell r="B131">
            <v>0</v>
          </cell>
        </row>
        <row r="132">
          <cell r="C132" t="str">
            <v>The Contractor warrants, represents and undertakes that any goods held and then supplied by it will:</v>
          </cell>
        </row>
        <row r="134">
          <cell r="B134" t="str">
            <v>[5a_6.1]</v>
          </cell>
          <cell r="C134" t="str">
            <v>Pass any tests and trials the Purchasing Authority requires to satisfy itself that the  goods are not injurious to health including without limitation any tests and trials conducted by NIBSC where applicable.</v>
          </cell>
        </row>
        <row r="136">
          <cell r="B136" t="str">
            <v>[5a_6.2]</v>
          </cell>
          <cell r="C136" t="str">
            <v>Meet the specification. In the event of any dispute as to whether the goods have been supplied in accordance with the relevant specification, the Purchasing Authority shall refer the matter to the regional quality control pharmacist who shall keep a sampl</v>
          </cell>
        </row>
        <row r="138">
          <cell r="B138" t="str">
            <v>[5a_6.3]</v>
          </cell>
          <cell r="C138" t="str">
            <v>The Contractor shall operate and maintain a quality control monitoring system which meets the requirements of the MHRA and NIBSC and is approved by the Purchasing Authority and make available to Purchasing Authority on demand the results of such quality c</v>
          </cell>
        </row>
        <row r="140">
          <cell r="B140" t="str">
            <v>[5a_6.4]</v>
          </cell>
          <cell r="C140" t="str">
            <v>The Contractor shall respond to any relevant national quality standards and general guidance recommended by the National Pharmaceuticals Supply Group (NPSG), the Pharmaceuticals Market Support Group (PMSG) or the National Home Care Medicines Committee (NH</v>
          </cell>
        </row>
        <row r="142">
          <cell r="B142" t="str">
            <v>[5a_7]</v>
          </cell>
          <cell r="C142" t="str">
            <v>Management Information</v>
          </cell>
        </row>
        <row r="143">
          <cell r="B143">
            <v>0</v>
          </cell>
        </row>
        <row r="144">
          <cell r="B144" t="str">
            <v>[5a_7.1]</v>
          </cell>
          <cell r="C144" t="str">
            <v>The Contractor will ensure that records of all hospital sales detailing volumes and prices are kept and given to a nominated Authorised Officer of the Purchasing Authority on a monthly basis in the format given in Appendix three.</v>
          </cell>
        </row>
        <row r="146">
          <cell r="B146" t="str">
            <v>[5a_7.2]</v>
          </cell>
          <cell r="C146" t="str">
            <v>The Contractor will comply with all requests by the Department of Health, NHS CMU, UKHCDO and the Purchasing Authority for management data to be provided in respect of the products supplied under this framework. This information is to be provided within 1</v>
          </cell>
        </row>
        <row r="148">
          <cell r="B148" t="str">
            <v>[5a_7.3]</v>
          </cell>
          <cell r="C148" t="str">
            <v>All reports of usage and expenditure will be coded so that patients’ names are not revealed with a unique patient identifier.</v>
          </cell>
        </row>
        <row r="150">
          <cell r="B150" t="str">
            <v>[5a_7.4]</v>
          </cell>
          <cell r="C150" t="str">
            <v>Particular care must be taken on the security of patient information. Where identifiable patient personal information must be transmitted this must be by high level encryption, suppliers to be accredited to ISO27001. Please confirm accreditation to ISO270</v>
          </cell>
        </row>
        <row r="152">
          <cell r="B152" t="str">
            <v>[5a_7.4R]</v>
          </cell>
        </row>
        <row r="154">
          <cell r="B154" t="str">
            <v>[5a_8]</v>
          </cell>
          <cell r="C154" t="str">
            <v>Performance Monitoring</v>
          </cell>
        </row>
        <row r="155">
          <cell r="B155">
            <v>0</v>
          </cell>
        </row>
        <row r="156">
          <cell r="B156" t="str">
            <v>[5a_8.1]</v>
          </cell>
          <cell r="C156" t="str">
            <v>Key Performance Indicators have been developed for the purpose of monitoring the performance of the Contractor and are detailed in Appendix three. The required information will be provided to the Purchasing Officer at agreed intervals.</v>
          </cell>
        </row>
        <row r="158">
          <cell r="B158" t="str">
            <v>[5a_8.2]</v>
          </cell>
          <cell r="C158" t="str">
            <v>Management and performance information must: 
• be in the spreadsheet format prescribed by the Purchasing Authority
• contain product and or service level detail for each NHS site or organisation and other third parties if appropriate
• be provided to the</v>
          </cell>
        </row>
        <row r="159">
          <cell r="C159" t="str">
            <v>Contractors are required to provide below a named contact responsible for the provision of management and performance information:</v>
          </cell>
        </row>
        <row r="160">
          <cell r="B160" t="str">
            <v>[5a_8.2R]</v>
          </cell>
        </row>
        <row r="162">
          <cell r="B162" t="str">
            <v>[5a_8.3]</v>
          </cell>
          <cell r="C162" t="str">
            <v xml:space="preserve">Framework monitoring meetings will be held with each of the successful Contractors by the NHS CMU and stakeholder members at agreed intervals. </v>
          </cell>
        </row>
        <row r="164">
          <cell r="B164" t="str">
            <v>[5a_8.4]</v>
          </cell>
          <cell r="C164" t="str">
            <v>On occasion a questionnaire will be issued by the Purchasing Authority to the patient and or carer in order to ascertain the quality of the level of service. This will be required to be included with deliveries that are despatched by the Contractor. The Q</v>
          </cell>
        </row>
        <row r="166">
          <cell r="B166" t="str">
            <v>[5a_9]</v>
          </cell>
          <cell r="C166" t="str">
            <v>Arrangements for the Payment of Invoices</v>
          </cell>
        </row>
        <row r="167">
          <cell r="B167">
            <v>0</v>
          </cell>
        </row>
        <row r="168">
          <cell r="B168" t="str">
            <v>[5a_9.1]</v>
          </cell>
          <cell r="C168" t="str">
            <v>The Contractor shall issue monthly invoices detailing the patient number, items supplied, itemised product and medicine costs, delivery costs and framework references.</v>
          </cell>
        </row>
        <row r="170">
          <cell r="B170" t="str">
            <v>[5a_9.2]</v>
          </cell>
          <cell r="C170" t="str">
            <v xml:space="preserve">Invoices to include service charges, these charges should be separately stated on the invoice documentation and indicated by the Contractor even if only consumables and ancillaries. </v>
          </cell>
        </row>
        <row r="172">
          <cell r="B172" t="str">
            <v>[5a_9.3]</v>
          </cell>
          <cell r="C172" t="str">
            <v>The patient endorsed delivery note will be sent with each invoice by the Contractor Agent to the Purchasing Authorities’ Finance Department or Pharmacy as agreed. Only invoices that are cross-referenced to patient endorsed delivery notes will be authorise</v>
          </cell>
        </row>
        <row r="174">
          <cell r="B174" t="str">
            <v>[5a_10]</v>
          </cell>
          <cell r="C174" t="str">
            <v>Confidentiality</v>
          </cell>
        </row>
        <row r="176">
          <cell r="C176" t="str">
            <v>In addition to the Section 34 on confidentiality in the NHS Conditions of Contract for the Purchase of Goods and section 37 for the Supply of Services:</v>
          </cell>
        </row>
        <row r="178">
          <cell r="B178" t="str">
            <v>[5a_10.1]</v>
          </cell>
          <cell r="C178" t="str">
            <v>No promotional material, circulars or questionnaires will be sent to patients, relatives or GPs without the express permission of the patient’s carer, or authorised representative.</v>
          </cell>
        </row>
        <row r="180">
          <cell r="B180" t="str">
            <v>[5a_10.2]</v>
          </cell>
          <cell r="C180" t="str">
            <v>All information, including prices, made available to the service Contractor or the service Contractor’s employees under this framework must NOT be divulged for any purposes to any other party including other companies within the group.</v>
          </cell>
        </row>
        <row r="182">
          <cell r="B182" t="str">
            <v>[5a_11]</v>
          </cell>
          <cell r="C182" t="str">
            <v>Communications</v>
          </cell>
        </row>
        <row r="184">
          <cell r="B184" t="str">
            <v>[5a_11.1]</v>
          </cell>
          <cell r="C184" t="str">
            <v xml:space="preserve">The Contractor will provide and maintain a named individual, and deputy, and contact telephone number for the following categories and ensure this information is kept up-to-date:
• Queries on referrals
• Finance/invoice queries
• Emergency/out of hours
• </v>
          </cell>
        </row>
        <row r="185">
          <cell r="C185" t="str">
            <v xml:space="preserve">Key individuals will be designated the point of contact for the homecare service within the Purchasing Authority and their contact numbers will be made known to the Contractor. </v>
          </cell>
        </row>
        <row r="187">
          <cell r="B187" t="str">
            <v>[5a_11.2]</v>
          </cell>
          <cell r="C187" t="str">
            <v>A free phone Help Line will be available 8:00am to 6:00pm (plus answer phone or emergency bleep outside those hours) 365 days a year, for patients and carers to contact the service Contractor by telephone for information on their products and services. An</v>
          </cell>
        </row>
        <row r="188">
          <cell r="B188" t="str">
            <v>[5a_11.2R]</v>
          </cell>
        </row>
        <row r="190">
          <cell r="B190" t="str">
            <v>[5a_12]</v>
          </cell>
          <cell r="C190" t="str">
            <v>Managing Complaints and Adverse Incidents</v>
          </cell>
        </row>
        <row r="192">
          <cell r="B192" t="str">
            <v>[5a_12.1]</v>
          </cell>
          <cell r="C192" t="str">
            <v xml:space="preserve">Any complaints regarding the delivery or service, received from patients by the Purchasing Authority will be forwarded in writing to the Contractor for a written resolution within two weeks, unless requested by the Purchasing Authority to the contrary.  </v>
          </cell>
        </row>
        <row r="194">
          <cell r="B194" t="str">
            <v>[5a_12.2]</v>
          </cell>
          <cell r="C194" t="str">
            <v>The reasons for any faulty or spoiled products will be notified by the Contractor to the Purchasing Authority in writing within one month of the complaint.</v>
          </cell>
        </row>
        <row r="196">
          <cell r="B196" t="str">
            <v>[5a_13]</v>
          </cell>
          <cell r="C196" t="str">
            <v>Sub-Contractors</v>
          </cell>
        </row>
        <row r="198">
          <cell r="B198" t="str">
            <v>[5a_13.1]</v>
          </cell>
          <cell r="C198" t="str">
            <v>Where sub-contractors are used for the provision of products and service within this Framework agreement, all requirements within this specification will be extended to the company and individuals involved. It is the responsibility of the Contractor to en</v>
          </cell>
        </row>
        <row r="200">
          <cell r="B200" t="str">
            <v>[5a_14]</v>
          </cell>
          <cell r="C200" t="str">
            <v>Legal</v>
          </cell>
        </row>
        <row r="202">
          <cell r="B202" t="str">
            <v>[5a_14.1]</v>
          </cell>
          <cell r="C202" t="str">
            <v>The requirements detailed in this specification are in addition to and complement the NHS Conditions of Contract for the Supply of Service where the medicines and or products are being sourced separately i.e. through national and or regional frameworks or</v>
          </cell>
        </row>
      </sheetData>
      <sheetData sheetId="5">
        <row r="13">
          <cell r="B13" t="str">
            <v>[5b_1]</v>
          </cell>
          <cell r="C13" t="str">
            <v>Delivery scheduling</v>
          </cell>
        </row>
        <row r="15">
          <cell r="B15" t="str">
            <v>[5b_1.1]</v>
          </cell>
          <cell r="C15" t="str">
            <v>The Contractor shall ensure that the goods are delivered safely and securely to the patient’s nominated address at any time between Monday and Friday, 8:00am and 6:00pm. Normal delivery dates should include Bank Holidays except Christmas day and New Years</v>
          </cell>
        </row>
        <row r="17">
          <cell r="B17" t="str">
            <v>[5b_1.2]</v>
          </cell>
          <cell r="C17" t="str">
            <v xml:space="preserve">The Contractor shall operate an emergency delivery service whereby delivery will be made within 6 hours of the request being made by the Purchasing Authority at the agreed costs per delivery. Please describe how you would manage this process.
</v>
          </cell>
        </row>
        <row r="18">
          <cell r="B18" t="str">
            <v>[5b_1.2R]</v>
          </cell>
        </row>
        <row r="20">
          <cell r="B20" t="str">
            <v>[5b_1.3]</v>
          </cell>
          <cell r="C20" t="str">
            <v>Costs should be made available via the Offer Schedule Document 6 for Monday-Friday early delivery/late delivery (before 8am or after 6pm), Saturday (9am-4pm), and Sunday (10am-4pm). Contractors should also indicate if there is any supplementary charge tha</v>
          </cell>
        </row>
        <row r="21">
          <cell r="C21" t="str">
            <v>Monday-Friday early delivery (before 8am)</v>
          </cell>
        </row>
        <row r="22">
          <cell r="C22" t="str">
            <v>Monday-Friday late delivery (after 6pm)</v>
          </cell>
        </row>
        <row r="23">
          <cell r="C23" t="str">
            <v>Saturday delivery (9am-4pm)</v>
          </cell>
        </row>
        <row r="24">
          <cell r="C24" t="str">
            <v>Sunday deliveries 10am-4pm</v>
          </cell>
        </row>
        <row r="26">
          <cell r="B26" t="str">
            <v>[5b_1.4]</v>
          </cell>
          <cell r="C26" t="str">
            <v>The Contractor must agree a delivery time with the patient or carer which is convenient to the patient and or carer and the delivery must be made within a two hour window (i.e. 11.00am +/- 1 hour) as agreed with the patient and or carer. The delivery time</v>
          </cell>
        </row>
        <row r="27">
          <cell r="B27" t="str">
            <v>[5b_1.4R]</v>
          </cell>
        </row>
        <row r="29">
          <cell r="B29" t="str">
            <v>[5b_1.5]</v>
          </cell>
          <cell r="C29" t="str">
            <v>Delivery date will be no more than two working days after date of dispensing.</v>
          </cell>
        </row>
        <row r="31">
          <cell r="B31" t="str">
            <v>[5b_1.6]</v>
          </cell>
          <cell r="C31" t="str">
            <v>The frequency of deliveries depends on each patient and stability of product. Deliveries are usually every 4 weeks but could also be - weekly, fortnightly, 1-, 2-, 3-, 4-, 5-, or 6-monthly. Should deliveries be required more or less frequently the contrac</v>
          </cell>
        </row>
        <row r="33">
          <cell r="B33" t="str">
            <v>[5b_1.7]</v>
          </cell>
          <cell r="C33" t="str">
            <v>Before dispatch the Contractor should ensure that the weight of every package is clearly specified on the external packaging of the medicines.</v>
          </cell>
        </row>
        <row r="35">
          <cell r="B35" t="str">
            <v>[5b_1.8]</v>
          </cell>
          <cell r="C35" t="str">
            <v xml:space="preserve">If it is anticipated there will be failure to achieve the planned delivery time, the patient and or carer must be contacted prior to the expected delivery to arrange an alternative delivery time if requested by the patient and or carer.  </v>
          </cell>
        </row>
        <row r="37">
          <cell r="B37" t="str">
            <v>[5b_1.9]</v>
          </cell>
          <cell r="C37" t="str">
            <v xml:space="preserve">If a patient is not available at the agreed delivery time, it is the patient’s responsibility to contact the Contractor to re-arrange delivery. </v>
          </cell>
        </row>
        <row r="39">
          <cell r="B39" t="str">
            <v>[5b_1.10]</v>
          </cell>
          <cell r="C39" t="str">
            <v>The Contractor will have a contingency plan in place to adjust supplies for any patients in the event of shortfall of supply, vehicle breakdown, emergency planning, pandemic flu. Please describe how you would propose to monitor these events and what conti</v>
          </cell>
        </row>
        <row r="40">
          <cell r="B40" t="str">
            <v>[5b_1.10R]</v>
          </cell>
        </row>
        <row r="42">
          <cell r="B42" t="str">
            <v>[5b_2]</v>
          </cell>
          <cell r="C42" t="str">
            <v>Refrigeration</v>
          </cell>
        </row>
        <row r="44">
          <cell r="B44" t="str">
            <v>[5b_2.1]</v>
          </cell>
          <cell r="C44" t="str">
            <v xml:space="preserve">The Contractor must be able to maintain the cold chain, and provide details of validation of this, up to the point of delivery required for the medicines. Please provide details of the proposed process to manage this. 
</v>
          </cell>
        </row>
        <row r="45">
          <cell r="B45" t="str">
            <v>[5b_2.1R]</v>
          </cell>
        </row>
        <row r="47">
          <cell r="B47" t="str">
            <v>[5b_2.2]</v>
          </cell>
          <cell r="C47" t="str">
            <v>The Contractor may be required to provide refrigeration facilities for the product in the patient’s home. Further detail of this requirement is outlined in Equipment and Ancillaries specification.</v>
          </cell>
        </row>
        <row r="49">
          <cell r="B49" t="str">
            <v>[5b_3]</v>
          </cell>
          <cell r="C49" t="str">
            <v>Delivery location and stock control</v>
          </cell>
        </row>
        <row r="51">
          <cell r="B51" t="str">
            <v>[5b_3.1]</v>
          </cell>
          <cell r="C51" t="str">
            <v>The Contractor will work with the patient, with their consent, to ensure an appropriate stock level within the patient’s home as agreed by the patient’s prescriber.</v>
          </cell>
        </row>
        <row r="53">
          <cell r="B53" t="str">
            <v>[5b_3.2]</v>
          </cell>
          <cell r="C53" t="str">
            <v xml:space="preserve">All drivers should deliver all items to the agreed location within the patient’s home, in some circumstances this may be in the supplied refrigerator, unless directed by the patient and or carer.  </v>
          </cell>
        </row>
        <row r="55">
          <cell r="B55" t="str">
            <v>[5b_3.3]</v>
          </cell>
          <cell r="C55" t="str">
            <v>Where applicable, all stock delivered is unpacked and rotated enabling normal access to the product on a first-in-first-out basis.</v>
          </cell>
        </row>
        <row r="57">
          <cell r="B57" t="str">
            <v>[5b_3.4]</v>
          </cell>
          <cell r="C57" t="str">
            <v>All recombinant stock should have a shelf life of at least twelve months from date of delivery to a patients home, with plasma derived products having a more variable shelf life but should be delivered to within 80% of the maximum shelf life. Any stock  i</v>
          </cell>
        </row>
        <row r="59">
          <cell r="B59" t="str">
            <v>[5b_3.5]</v>
          </cell>
          <cell r="C59" t="str">
            <v>To ensure against over-provision, the Contractor, as required or requested by the Purchasing Authority, will at regular intervals not exceeding three months duration, undertake a stock check of items delivered to the patients home to ensure stocks are wit</v>
          </cell>
        </row>
        <row r="60">
          <cell r="B60" t="str">
            <v>[5b_4.1R]</v>
          </cell>
        </row>
        <row r="62">
          <cell r="B62" t="str">
            <v>[5b_4]</v>
          </cell>
          <cell r="C62" t="str">
            <v>Waste and disposal</v>
          </cell>
        </row>
        <row r="64">
          <cell r="B64" t="str">
            <v>[5b_4.1]</v>
          </cell>
          <cell r="C64" t="str">
            <v xml:space="preserve">The Contractor will be responsible for the safe disposal of the patient’s clinical waste (in accordance with legislation ruling at any time during the framework period on the collection, transportation and disposal of hazardous waste) at intervals agreed </v>
          </cell>
        </row>
        <row r="65">
          <cell r="B65" t="str">
            <v>[5b_4.1R]</v>
          </cell>
        </row>
        <row r="67">
          <cell r="B67" t="str">
            <v>[5b_4.2]</v>
          </cell>
          <cell r="C67" t="str">
            <v xml:space="preserve">All current UK and EU law and regulations on medicines waste must be adhered to by the Contractor. Please provide evidence of how your company procedures are in line with these regulations. 
</v>
          </cell>
        </row>
        <row r="68">
          <cell r="B68" t="str">
            <v>[5b_4.2R]</v>
          </cell>
        </row>
        <row r="70">
          <cell r="B70" t="str">
            <v>[5b_4.3]</v>
          </cell>
          <cell r="C70" t="str">
            <v>The delivery personnel must remove all delivery packaging unless directed otherwise by the patient or carer.</v>
          </cell>
        </row>
        <row r="72">
          <cell r="B72" t="str">
            <v>[5b_5]</v>
          </cell>
          <cell r="C72" t="str">
            <v>Staffing and compliance</v>
          </cell>
        </row>
        <row r="74">
          <cell r="B74" t="str">
            <v>[5b_5.1]</v>
          </cell>
          <cell r="C74" t="str">
            <v>The Contractor must ensure that all staff having contact with patients, either in person or on the phone, have undergone Criminal Records Bureau (CRB) clearance. Contractors will bear the cost of carrying out these checks and will indicate how often these</v>
          </cell>
        </row>
        <row r="75">
          <cell r="B75" t="str">
            <v>[5b_5.1R]</v>
          </cell>
        </row>
        <row r="77">
          <cell r="B77" t="str">
            <v>[5b_5.2]</v>
          </cell>
          <cell r="C77" t="str">
            <v xml:space="preserve">All delivery staff, own or courier should be trained in all aspects of the service and in patient’s confidentiality requirements. Please provide details of company employee training and how you propose to track individual’s training. 
</v>
          </cell>
        </row>
        <row r="78">
          <cell r="B78" t="str">
            <v>[5b_5.2R]</v>
          </cell>
        </row>
        <row r="80">
          <cell r="B80" t="str">
            <v>[5b_5.3]</v>
          </cell>
          <cell r="C80" t="str">
            <v xml:space="preserve">The service is to be provided in a courteous, helpful and confidential manner. Drivers are to be flexible and respect patient’s needs. Products must not be left on doorsteps. </v>
          </cell>
        </row>
        <row r="82">
          <cell r="B82" t="str">
            <v>[5b_5.4]</v>
          </cell>
          <cell r="C82" t="str">
            <v>The Contractor will adhere to the conditions of entry into the patient’s home which may be laid down from time to time by the Purchasing Authority or the patients themselves.</v>
          </cell>
        </row>
        <row r="84">
          <cell r="B84" t="str">
            <v>[5b_5.5]</v>
          </cell>
          <cell r="C84" t="str">
            <v>On no account should any agent or servant of the Contractor enter into the patient's home unless requested by the patient for any reason other than a scheduled delivery. The Contractor will issue specific instructions and take all necessary steps to ensur</v>
          </cell>
        </row>
        <row r="86">
          <cell r="B86" t="str">
            <v>[5b_5.6]</v>
          </cell>
          <cell r="C86" t="str">
            <v>The delivery personnel will carry identification, to be shown if requested and be of smart appearance and fully conversant with the delivery system. Wherever possible, patients should receive deliveries from the same driver. Patients must be informed in a</v>
          </cell>
        </row>
        <row r="87">
          <cell r="B87" t="str">
            <v>[5b_5.6R]</v>
          </cell>
        </row>
        <row r="89">
          <cell r="B89" t="str">
            <v>[5b_5.7]</v>
          </cell>
          <cell r="C89" t="str">
            <v xml:space="preserve">The delivery transport must not bear any markings other than those required by law. </v>
          </cell>
        </row>
        <row r="91">
          <cell r="B91" t="str">
            <v>[5b_6]</v>
          </cell>
          <cell r="C91" t="str">
            <v>Receipt of delivery</v>
          </cell>
        </row>
        <row r="93">
          <cell r="B93" t="str">
            <v>[5b_6.1]</v>
          </cell>
          <cell r="C93" t="str">
            <v xml:space="preserve">The Contractor must have a list of designated signatories (name and example signature) who are the only persons who can sign on receipt of delivery. The delivery driver must have a copy of these signatories to match with who is signing on delivery.  </v>
          </cell>
        </row>
        <row r="95">
          <cell r="B95" t="str">
            <v>[5b_6.2]</v>
          </cell>
          <cell r="C95" t="str">
            <v>The Contractor must give patients the opportunity to provide an alternative and or additional delivery address. This information will form part of the Contractor’s welcome pack.</v>
          </cell>
        </row>
        <row r="97">
          <cell r="B97" t="str">
            <v>[5b_6.3]</v>
          </cell>
          <cell r="C97" t="str">
            <v>A courier delivery requires a signature. If a patient is not contactable, the Purchasing Authority must be notified immediately.</v>
          </cell>
        </row>
        <row r="99">
          <cell r="B99" t="str">
            <v>[5b_6.4]</v>
          </cell>
          <cell r="C99" t="str">
            <v>The contractor will have a contingency plan to adjust supplies for any patient who urgently requires (i.e. within 6 hours) extra medication or who is not using home treatment due to hospital admission. Urgent is defined as any incident which compromises p</v>
          </cell>
        </row>
        <row r="100">
          <cell r="B100" t="str">
            <v>[5b_6.4R]</v>
          </cell>
        </row>
        <row r="102">
          <cell r="B102" t="str">
            <v>[5b_6.5]</v>
          </cell>
          <cell r="C102" t="str">
            <v xml:space="preserve">All Contractors should have the facility and procedures for holding keys for patients, if requested, or to be able to access entrance by the use of a keypad code. Please detail what procedures you have in place to manage this request. 
</v>
          </cell>
        </row>
        <row r="103">
          <cell r="B103" t="str">
            <v>[5b_6.5R]</v>
          </cell>
        </row>
        <row r="105">
          <cell r="B105" t="str">
            <v>[5b_6.6]</v>
          </cell>
          <cell r="C105" t="str">
            <v>If there is an agreed, planned delivery which has to be redelivered due to no-one being at home, the driver will speak to the co-ordinator who will in turn liaise with the Purchasing Authority; if an additional delivery has to be organised, a supplementar</v>
          </cell>
        </row>
        <row r="107">
          <cell r="B107" t="str">
            <v>[5b_7]</v>
          </cell>
          <cell r="C107" t="str">
            <v xml:space="preserve">Patient support </v>
          </cell>
        </row>
        <row r="109">
          <cell r="B109" t="str">
            <v>[5b_7.1]</v>
          </cell>
          <cell r="C109" t="str">
            <v>The Contractor should monitor usage trends and will inform a designated person of the Purchasing Authority immediately, with regard to any patient who gives cause for concern. Areas of concern may include evidence of neglect, poor stock control, over or u</v>
          </cell>
        </row>
        <row r="110">
          <cell r="B110" t="str">
            <v>[5b_7.1R]</v>
          </cell>
        </row>
        <row r="112">
          <cell r="B112" t="str">
            <v>[5b_7.2]</v>
          </cell>
          <cell r="C112" t="str">
            <v xml:space="preserve">At the initiation of a service for a new patient, for a first time delivery to a patient, a minimum of three working days notice must be given. </v>
          </cell>
        </row>
        <row r="114">
          <cell r="B114" t="str">
            <v>[5b_7.3]</v>
          </cell>
          <cell r="C114" t="str">
            <v>Where delivery is not made to the patient directly, the Contractor must make contact with the patient post delivery to ensure that the patient has received the medicines.</v>
          </cell>
        </row>
        <row r="116">
          <cell r="B116" t="str">
            <v>[5b_7.4]</v>
          </cell>
          <cell r="C116" t="str">
            <v>All contact between the Contractor and the patient must be logged with a full audit trail and made available to the Purchasing Authority on request.</v>
          </cell>
        </row>
        <row r="118">
          <cell r="B118" t="str">
            <v>[5b_8]</v>
          </cell>
          <cell r="C118" t="str">
            <v>Compliance with the Appropriate Policies</v>
          </cell>
        </row>
        <row r="120">
          <cell r="B120" t="str">
            <v>[5b_8.1]</v>
          </cell>
          <cell r="C120" t="str">
            <v xml:space="preserve">The Contractor shall ensure, when in the patient’s home, that its employees and agents shall in the performance of this framework comply with all relevant health and safety policies and working practices in force within the Purchasing Authority from time </v>
          </cell>
        </row>
        <row r="122">
          <cell r="B122" t="str">
            <v>[5b_9]</v>
          </cell>
          <cell r="C122" t="str">
            <v xml:space="preserve">Holiday Service </v>
          </cell>
        </row>
        <row r="124">
          <cell r="B124" t="str">
            <v>[5b_9.1]</v>
          </cell>
          <cell r="C124" t="str">
            <v>The Contractor will be required in exceptional circumstances to provide additional supplies to cover patient holidays and travel away from home to a temporary additional delivery address other than the patient’s normal delivery address. The supplier shoul</v>
          </cell>
        </row>
        <row r="125">
          <cell r="B125" t="str">
            <v>[5b_9.1R]</v>
          </cell>
        </row>
      </sheetData>
      <sheetData sheetId="6">
        <row r="12">
          <cell r="D12" t="str">
            <v>[5c_1]</v>
          </cell>
        </row>
      </sheetData>
      <sheetData sheetId="7">
        <row r="12">
          <cell r="B12" t="str">
            <v>[5d_1]</v>
          </cell>
        </row>
      </sheetData>
      <sheetData sheetId="8">
        <row r="12">
          <cell r="B12" t="str">
            <v>[5e_1]</v>
          </cell>
        </row>
      </sheetData>
      <sheetData sheetId="9">
        <row r="9">
          <cell r="D9" t="str">
            <v>[5f_1]</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5.bin"/><Relationship Id="rId1" Type="http://schemas.openxmlformats.org/officeDocument/2006/relationships/hyperlink" Target="https://www.rpharms.com/Portals/0/RPS%20document%20library/Open%20access/Professional%20standards/Professional%20standards%20for%20Homecare%20services/homecare-services-handbook.pdf"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pageSetUpPr fitToPage="1"/>
  </sheetPr>
  <dimension ref="A1:I61"/>
  <sheetViews>
    <sheetView zoomScaleNormal="100" workbookViewId="0">
      <selection activeCell="E47" sqref="E47"/>
    </sheetView>
  </sheetViews>
  <sheetFormatPr defaultColWidth="8.84375" defaultRowHeight="15.5" x14ac:dyDescent="0.35"/>
  <cols>
    <col min="1" max="1" width="15.4609375" customWidth="1"/>
    <col min="2" max="2" width="21.23046875" customWidth="1"/>
    <col min="3" max="3" width="11.4609375" customWidth="1"/>
    <col min="4" max="4" width="16.69140625" customWidth="1"/>
    <col min="5" max="5" width="15.69140625" customWidth="1"/>
    <col min="6" max="6" width="34.69140625" customWidth="1"/>
    <col min="7" max="7" width="11.69140625" customWidth="1"/>
    <col min="8" max="8" width="2.4609375" customWidth="1"/>
    <col min="9" max="9" width="23.07421875" customWidth="1"/>
  </cols>
  <sheetData>
    <row r="1" spans="1:9" x14ac:dyDescent="0.35">
      <c r="A1" s="472" t="s">
        <v>0</v>
      </c>
      <c r="B1" s="472"/>
      <c r="C1" s="472"/>
      <c r="D1" s="472"/>
      <c r="E1" s="472"/>
      <c r="F1" s="472"/>
      <c r="G1" s="1"/>
    </row>
    <row r="2" spans="1:9" ht="16" thickBot="1" x14ac:dyDescent="0.4">
      <c r="A2" s="105"/>
      <c r="B2" s="105"/>
      <c r="C2" s="105"/>
      <c r="D2" s="105"/>
      <c r="E2" s="105"/>
      <c r="F2" s="105"/>
      <c r="G2" s="1"/>
    </row>
    <row r="3" spans="1:9" ht="13.5" customHeight="1" thickBot="1" x14ac:dyDescent="0.4">
      <c r="A3" s="473" t="s">
        <v>118</v>
      </c>
      <c r="B3" s="474"/>
      <c r="C3" s="474"/>
      <c r="D3" s="474"/>
      <c r="E3" s="474"/>
      <c r="F3" s="475"/>
      <c r="G3" s="1"/>
    </row>
    <row r="4" spans="1:9" x14ac:dyDescent="0.35">
      <c r="A4" s="105"/>
      <c r="B4" s="105"/>
      <c r="C4" s="105"/>
      <c r="D4" s="105"/>
      <c r="E4" s="105"/>
      <c r="F4" s="105"/>
      <c r="G4" s="1"/>
    </row>
    <row r="5" spans="1:9" x14ac:dyDescent="0.35">
      <c r="A5" s="2" t="s">
        <v>1</v>
      </c>
      <c r="B5" s="105"/>
      <c r="C5" s="105"/>
      <c r="D5" s="105"/>
      <c r="E5" s="105"/>
      <c r="F5" s="105"/>
      <c r="G5" s="1"/>
    </row>
    <row r="6" spans="1:9" x14ac:dyDescent="0.35">
      <c r="A6" s="2" t="s">
        <v>2</v>
      </c>
      <c r="B6" s="105"/>
      <c r="C6" s="105"/>
      <c r="D6" s="105"/>
      <c r="E6" s="105"/>
      <c r="F6" s="105"/>
      <c r="G6" s="1"/>
    </row>
    <row r="7" spans="1:9" x14ac:dyDescent="0.35">
      <c r="A7" s="2" t="s">
        <v>3</v>
      </c>
      <c r="B7" s="105"/>
      <c r="C7" s="105"/>
      <c r="D7" s="105"/>
      <c r="E7" s="105"/>
      <c r="F7" s="105"/>
      <c r="G7" s="1"/>
    </row>
    <row r="8" spans="1:9" x14ac:dyDescent="0.35">
      <c r="A8" s="2"/>
      <c r="B8" s="105"/>
      <c r="C8" s="105"/>
      <c r="D8" s="105"/>
      <c r="E8" s="105"/>
      <c r="F8" s="105"/>
      <c r="G8" s="1"/>
    </row>
    <row r="9" spans="1:9" x14ac:dyDescent="0.35">
      <c r="A9" s="476" t="s">
        <v>4</v>
      </c>
      <c r="B9" s="476"/>
      <c r="C9" s="476"/>
      <c r="D9" s="476"/>
      <c r="E9" s="476"/>
      <c r="F9" s="476"/>
      <c r="G9" s="1"/>
    </row>
    <row r="10" spans="1:9" x14ac:dyDescent="0.35">
      <c r="A10" s="476" t="s">
        <v>5</v>
      </c>
      <c r="B10" s="476"/>
      <c r="C10" s="476"/>
      <c r="D10" s="476"/>
      <c r="E10" s="476"/>
      <c r="F10" s="476"/>
      <c r="G10" s="3"/>
    </row>
    <row r="11" spans="1:9" s="5" customFormat="1" ht="34.5" customHeight="1" x14ac:dyDescent="0.35">
      <c r="A11" s="477" t="s">
        <v>6</v>
      </c>
      <c r="B11" s="477"/>
      <c r="C11" s="477"/>
      <c r="D11" s="477"/>
      <c r="E11" s="477"/>
      <c r="F11" s="477"/>
      <c r="G11" s="1"/>
      <c r="H11"/>
      <c r="I11" s="4"/>
    </row>
    <row r="12" spans="1:9" ht="16" thickBot="1" x14ac:dyDescent="0.4">
      <c r="A12" s="6"/>
      <c r="I12" s="7"/>
    </row>
    <row r="13" spans="1:9" ht="39.5" x14ac:dyDescent="0.35">
      <c r="A13" s="8" t="s">
        <v>7</v>
      </c>
      <c r="B13" s="470"/>
      <c r="C13" s="471"/>
      <c r="D13" s="471"/>
      <c r="E13" s="471"/>
      <c r="F13" s="5"/>
      <c r="G13" s="5"/>
      <c r="H13" s="5"/>
    </row>
    <row r="14" spans="1:9" x14ac:dyDescent="0.35">
      <c r="A14" s="9" t="s">
        <v>8</v>
      </c>
    </row>
    <row r="15" spans="1:9" x14ac:dyDescent="0.35">
      <c r="A15" s="10" t="s">
        <v>9</v>
      </c>
    </row>
    <row r="16" spans="1:9" ht="16" thickBot="1" x14ac:dyDescent="0.4">
      <c r="A16" s="11" t="s">
        <v>10</v>
      </c>
      <c r="C16" s="12"/>
      <c r="D16" s="12"/>
      <c r="E16" s="12"/>
      <c r="F16" s="12"/>
      <c r="G16" s="12"/>
    </row>
    <row r="20" spans="1:6" s="13" customFormat="1" ht="13" thickBot="1" x14ac:dyDescent="0.3">
      <c r="A20" s="13" t="s">
        <v>11</v>
      </c>
      <c r="D20" s="13" t="s">
        <v>12</v>
      </c>
    </row>
    <row r="21" spans="1:6" ht="27" thickBot="1" x14ac:dyDescent="0.4">
      <c r="A21" s="14" t="s">
        <v>13</v>
      </c>
      <c r="B21" s="15" t="s">
        <v>14</v>
      </c>
      <c r="D21" s="14" t="s">
        <v>13</v>
      </c>
      <c r="E21" s="15" t="s">
        <v>14</v>
      </c>
      <c r="F21" s="15" t="s">
        <v>15</v>
      </c>
    </row>
    <row r="22" spans="1:6" ht="21.5" x14ac:dyDescent="0.35">
      <c r="A22" s="16" t="s">
        <v>16</v>
      </c>
      <c r="B22" s="35">
        <v>2</v>
      </c>
      <c r="D22" s="16" t="s">
        <v>17</v>
      </c>
      <c r="E22" s="17">
        <v>0</v>
      </c>
      <c r="F22" s="17" t="s">
        <v>18</v>
      </c>
    </row>
    <row r="23" spans="1:6" ht="21.5" x14ac:dyDescent="0.35">
      <c r="A23" s="18" t="s">
        <v>19</v>
      </c>
      <c r="B23" s="19">
        <v>2</v>
      </c>
      <c r="D23" s="18" t="s">
        <v>20</v>
      </c>
      <c r="E23" s="19">
        <v>1</v>
      </c>
      <c r="F23" s="19" t="s">
        <v>21</v>
      </c>
    </row>
    <row r="24" spans="1:6" ht="21.5" x14ac:dyDescent="0.35">
      <c r="A24" s="18" t="s">
        <v>22</v>
      </c>
      <c r="B24" s="19">
        <v>4</v>
      </c>
      <c r="D24" s="18" t="s">
        <v>16</v>
      </c>
      <c r="E24" s="19">
        <v>2</v>
      </c>
      <c r="F24" s="19" t="s">
        <v>23</v>
      </c>
    </row>
    <row r="25" spans="1:6" ht="31.5" x14ac:dyDescent="0.35">
      <c r="A25" s="18" t="s">
        <v>24</v>
      </c>
      <c r="B25" s="19">
        <v>6</v>
      </c>
      <c r="D25" s="18" t="s">
        <v>25</v>
      </c>
      <c r="E25" s="19">
        <v>2</v>
      </c>
      <c r="F25" s="19" t="s">
        <v>26</v>
      </c>
    </row>
    <row r="26" spans="1:6" ht="21.5" x14ac:dyDescent="0.35">
      <c r="A26" s="18" t="s">
        <v>27</v>
      </c>
      <c r="B26" s="19">
        <v>5</v>
      </c>
      <c r="D26" s="18" t="s">
        <v>19</v>
      </c>
      <c r="E26" s="19">
        <v>2</v>
      </c>
      <c r="F26" s="19" t="s">
        <v>28</v>
      </c>
    </row>
    <row r="27" spans="1:6" ht="41.5" x14ac:dyDescent="0.35">
      <c r="A27" s="18" t="s">
        <v>17</v>
      </c>
      <c r="B27" s="19">
        <v>0</v>
      </c>
      <c r="D27" s="18" t="s">
        <v>29</v>
      </c>
      <c r="E27" s="19">
        <v>3</v>
      </c>
      <c r="F27" s="19" t="s">
        <v>30</v>
      </c>
    </row>
    <row r="28" spans="1:6" ht="41.5" x14ac:dyDescent="0.35">
      <c r="A28" s="18" t="s">
        <v>20</v>
      </c>
      <c r="B28" s="19">
        <v>1</v>
      </c>
      <c r="D28" s="18" t="s">
        <v>22</v>
      </c>
      <c r="E28" s="19">
        <v>4</v>
      </c>
      <c r="F28" s="19" t="s">
        <v>31</v>
      </c>
    </row>
    <row r="29" spans="1:6" ht="31.5" x14ac:dyDescent="0.35">
      <c r="A29" s="18" t="s">
        <v>25</v>
      </c>
      <c r="B29" s="19">
        <v>2</v>
      </c>
      <c r="D29" s="18" t="s">
        <v>27</v>
      </c>
      <c r="E29" s="19">
        <v>5</v>
      </c>
      <c r="F29" s="19" t="s">
        <v>32</v>
      </c>
    </row>
    <row r="30" spans="1:6" ht="32" thickBot="1" x14ac:dyDescent="0.4">
      <c r="A30" s="20" t="s">
        <v>29</v>
      </c>
      <c r="B30" s="21">
        <v>3</v>
      </c>
      <c r="D30" s="20" t="s">
        <v>24</v>
      </c>
      <c r="E30" s="21">
        <v>6</v>
      </c>
      <c r="F30" s="21" t="s">
        <v>33</v>
      </c>
    </row>
    <row r="33" spans="1:6" s="13" customFormat="1" ht="13" thickBot="1" x14ac:dyDescent="0.3">
      <c r="A33" s="13" t="s">
        <v>11</v>
      </c>
      <c r="D33" s="13" t="s">
        <v>12</v>
      </c>
    </row>
    <row r="34" spans="1:6" ht="27" thickBot="1" x14ac:dyDescent="0.4">
      <c r="A34" s="22" t="s">
        <v>34</v>
      </c>
      <c r="B34" s="23" t="s">
        <v>35</v>
      </c>
      <c r="D34" s="22" t="s">
        <v>34</v>
      </c>
      <c r="E34" s="23" t="s">
        <v>35</v>
      </c>
      <c r="F34" s="23" t="s">
        <v>15</v>
      </c>
    </row>
    <row r="35" spans="1:6" x14ac:dyDescent="0.35">
      <c r="A35" s="24" t="s">
        <v>36</v>
      </c>
      <c r="B35" s="38">
        <v>4</v>
      </c>
      <c r="D35" s="24" t="s">
        <v>17</v>
      </c>
      <c r="E35" s="41">
        <v>0</v>
      </c>
      <c r="F35" s="38" t="s">
        <v>18</v>
      </c>
    </row>
    <row r="36" spans="1:6" ht="21.5" x14ac:dyDescent="0.35">
      <c r="A36" s="25" t="s">
        <v>37</v>
      </c>
      <c r="B36" s="39">
        <v>0</v>
      </c>
      <c r="D36" s="25" t="s">
        <v>37</v>
      </c>
      <c r="E36" s="39">
        <v>0</v>
      </c>
      <c r="F36" s="39" t="s">
        <v>38</v>
      </c>
    </row>
    <row r="37" spans="1:6" ht="31.5" x14ac:dyDescent="0.35">
      <c r="A37" s="25" t="s">
        <v>39</v>
      </c>
      <c r="B37" s="39">
        <v>6</v>
      </c>
      <c r="D37" s="25" t="s">
        <v>40</v>
      </c>
      <c r="E37" s="39">
        <v>1</v>
      </c>
      <c r="F37" s="39" t="s">
        <v>41</v>
      </c>
    </row>
    <row r="38" spans="1:6" x14ac:dyDescent="0.35">
      <c r="A38" s="25" t="s">
        <v>42</v>
      </c>
      <c r="B38" s="39">
        <v>5</v>
      </c>
      <c r="D38" s="25" t="s">
        <v>36</v>
      </c>
      <c r="E38" s="39">
        <v>4</v>
      </c>
      <c r="F38" s="39" t="s">
        <v>43</v>
      </c>
    </row>
    <row r="39" spans="1:6" ht="31.5" x14ac:dyDescent="0.35">
      <c r="A39" s="25" t="s">
        <v>40</v>
      </c>
      <c r="B39" s="39">
        <v>1</v>
      </c>
      <c r="D39" s="25" t="s">
        <v>42</v>
      </c>
      <c r="E39" s="39">
        <v>5</v>
      </c>
      <c r="F39" s="39" t="s">
        <v>44</v>
      </c>
    </row>
    <row r="40" spans="1:6" ht="33.65" customHeight="1" thickBot="1" x14ac:dyDescent="0.4">
      <c r="A40" s="26" t="s">
        <v>17</v>
      </c>
      <c r="B40" s="40">
        <v>0</v>
      </c>
      <c r="D40" s="26" t="s">
        <v>39</v>
      </c>
      <c r="E40" s="42">
        <v>6</v>
      </c>
      <c r="F40" s="40" t="s">
        <v>45</v>
      </c>
    </row>
    <row r="43" spans="1:6" s="13" customFormat="1" ht="13" thickBot="1" x14ac:dyDescent="0.3">
      <c r="A43" s="13" t="s">
        <v>11</v>
      </c>
      <c r="D43" s="13" t="s">
        <v>12</v>
      </c>
    </row>
    <row r="44" spans="1:6" ht="27" thickBot="1" x14ac:dyDescent="0.4">
      <c r="A44" s="27" t="s">
        <v>46</v>
      </c>
      <c r="B44" s="28" t="s">
        <v>47</v>
      </c>
      <c r="D44" s="27" t="s">
        <v>46</v>
      </c>
      <c r="E44" s="28" t="s">
        <v>47</v>
      </c>
      <c r="F44" s="28" t="s">
        <v>15</v>
      </c>
    </row>
    <row r="45" spans="1:6" x14ac:dyDescent="0.35">
      <c r="A45" s="29" t="s">
        <v>48</v>
      </c>
      <c r="B45" s="30">
        <v>5</v>
      </c>
      <c r="D45" s="29" t="s">
        <v>17</v>
      </c>
      <c r="E45" s="36">
        <v>1.0000000000000001E-5</v>
      </c>
      <c r="F45" s="30" t="s">
        <v>18</v>
      </c>
    </row>
    <row r="46" spans="1:6" x14ac:dyDescent="0.35">
      <c r="A46" s="31" t="s">
        <v>49</v>
      </c>
      <c r="B46" s="32">
        <v>10</v>
      </c>
      <c r="D46" s="31" t="s">
        <v>50</v>
      </c>
      <c r="E46" s="32">
        <v>1</v>
      </c>
      <c r="F46" s="32" t="s">
        <v>51</v>
      </c>
    </row>
    <row r="47" spans="1:6" ht="31.5" x14ac:dyDescent="0.35">
      <c r="A47" s="31" t="s">
        <v>52</v>
      </c>
      <c r="B47" s="32">
        <v>8</v>
      </c>
      <c r="D47" s="31" t="s">
        <v>53</v>
      </c>
      <c r="E47" s="32">
        <v>3</v>
      </c>
      <c r="F47" s="32" t="s">
        <v>54</v>
      </c>
    </row>
    <row r="48" spans="1:6" ht="31.5" x14ac:dyDescent="0.35">
      <c r="A48" s="31" t="s">
        <v>53</v>
      </c>
      <c r="B48" s="32">
        <v>3</v>
      </c>
      <c r="D48" s="31" t="s">
        <v>48</v>
      </c>
      <c r="E48" s="32">
        <v>5</v>
      </c>
      <c r="F48" s="32" t="s">
        <v>55</v>
      </c>
    </row>
    <row r="49" spans="1:6" x14ac:dyDescent="0.35">
      <c r="A49" s="31" t="s">
        <v>17</v>
      </c>
      <c r="B49" s="37">
        <v>1.0000000000000001E-5</v>
      </c>
      <c r="D49" s="31" t="s">
        <v>52</v>
      </c>
      <c r="E49" s="32">
        <v>8</v>
      </c>
      <c r="F49" s="32" t="s">
        <v>56</v>
      </c>
    </row>
    <row r="50" spans="1:6" ht="22" thickBot="1" x14ac:dyDescent="0.4">
      <c r="A50" s="33" t="s">
        <v>50</v>
      </c>
      <c r="B50" s="34">
        <v>1</v>
      </c>
      <c r="D50" s="33" t="s">
        <v>49</v>
      </c>
      <c r="E50" s="34">
        <v>10</v>
      </c>
      <c r="F50" s="34" t="s">
        <v>57</v>
      </c>
    </row>
    <row r="55" spans="1:6" ht="30.5" thickBot="1" x14ac:dyDescent="0.4">
      <c r="A55" s="43" t="s">
        <v>119</v>
      </c>
    </row>
    <row r="56" spans="1:6" ht="16" thickBot="1" x14ac:dyDescent="0.4">
      <c r="A56" s="44" t="s">
        <v>17</v>
      </c>
      <c r="B56" s="45">
        <v>0</v>
      </c>
    </row>
    <row r="57" spans="1:6" ht="16" thickBot="1" x14ac:dyDescent="0.4">
      <c r="A57" s="46" t="s">
        <v>120</v>
      </c>
      <c r="B57" s="47">
        <v>0</v>
      </c>
    </row>
    <row r="58" spans="1:6" ht="16" thickBot="1" x14ac:dyDescent="0.4">
      <c r="A58" s="46" t="s">
        <v>121</v>
      </c>
      <c r="B58" s="48">
        <v>1</v>
      </c>
    </row>
    <row r="59" spans="1:6" ht="16" thickBot="1" x14ac:dyDescent="0.4">
      <c r="A59" s="46" t="s">
        <v>122</v>
      </c>
      <c r="B59" s="48">
        <v>2</v>
      </c>
    </row>
    <row r="60" spans="1:6" ht="16" thickBot="1" x14ac:dyDescent="0.4">
      <c r="A60" s="46" t="s">
        <v>123</v>
      </c>
      <c r="B60" s="48">
        <v>4</v>
      </c>
    </row>
    <row r="61" spans="1:6" ht="16" thickBot="1" x14ac:dyDescent="0.4">
      <c r="A61" s="46" t="s">
        <v>124</v>
      </c>
      <c r="B61" s="48">
        <v>6</v>
      </c>
    </row>
  </sheetData>
  <sheetProtection algorithmName="SHA-512" hashValue="mQNsPGUCgyaSlTbzV5eQRuvUWqykoBZAe4Ou6MUdESJolavuNyE4KwcgQ9rV5vHKjf1hgqRdv0MOMLUXu8My7g==" saltValue="04TBWebh5aCKIn6vSzUqIQ==" spinCount="100000" sheet="1" formatCells="0" formatColumns="0" pivotTables="0"/>
  <mergeCells count="6">
    <mergeCell ref="B13:E13"/>
    <mergeCell ref="A1:F1"/>
    <mergeCell ref="A3:F3"/>
    <mergeCell ref="A9:F9"/>
    <mergeCell ref="A10:F10"/>
    <mergeCell ref="A11:F11"/>
  </mergeCells>
  <pageMargins left="0.70866141732283472" right="0.70866141732283472" top="0.74803149606299213" bottom="0.74803149606299213" header="0.31496062992125984" footer="0.31496062992125984"/>
  <pageSetup paperSize="9" scale="47" fitToHeight="0" orientation="portrait" r:id="rId1"/>
  <headerFooter>
    <oddHeader>&amp;A</oddHeader>
    <oddFooter>&amp;F</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74E94-C0F4-41A9-B8C3-77BA51040B12}">
  <sheetPr>
    <tabColor theme="6" tint="0.39997558519241921"/>
    <pageSetUpPr fitToPage="1"/>
  </sheetPr>
  <dimension ref="A1:AL100"/>
  <sheetViews>
    <sheetView zoomScale="87" zoomScaleNormal="87" workbookViewId="0">
      <pane ySplit="7" topLeftCell="A8" activePane="bottomLeft" state="frozen"/>
      <selection pane="bottomLeft" activeCell="D9" sqref="D9"/>
    </sheetView>
  </sheetViews>
  <sheetFormatPr defaultColWidth="8.84375" defaultRowHeight="14" x14ac:dyDescent="0.35"/>
  <cols>
    <col min="1" max="1" width="12" style="360" customWidth="1"/>
    <col min="2" max="2" width="17.84375" style="360" customWidth="1"/>
    <col min="3" max="3" width="71.07421875" style="315" customWidth="1"/>
    <col min="4" max="4" width="17.69140625" style="358" customWidth="1"/>
    <col min="5" max="5" width="12.53515625" style="358" hidden="1" customWidth="1"/>
    <col min="6" max="6" width="55.3046875" style="358" customWidth="1"/>
    <col min="7" max="7" width="13" style="358" customWidth="1"/>
    <col min="8" max="8" width="10.3828125" style="358" customWidth="1"/>
    <col min="9" max="9" width="10.84375" style="358" customWidth="1"/>
    <col min="10" max="10" width="13.07421875" style="358" customWidth="1"/>
    <col min="11" max="11" width="6.07421875" style="358" hidden="1" customWidth="1"/>
    <col min="12" max="13" width="11" style="358" hidden="1" customWidth="1"/>
    <col min="14" max="15" width="6.07421875" style="358" hidden="1" customWidth="1"/>
    <col min="16" max="16" width="10.4609375" style="361" customWidth="1"/>
    <col min="17" max="17" width="8.84375" style="361"/>
    <col min="18" max="18" width="10" style="358" hidden="1" customWidth="1"/>
    <col min="19" max="19" width="0" style="358" hidden="1" customWidth="1"/>
    <col min="20" max="20" width="28.4609375" style="358" hidden="1" customWidth="1"/>
    <col min="21" max="21" width="3.84375" style="358" hidden="1" customWidth="1"/>
    <col min="22" max="22" width="14.53515625" style="358" hidden="1" customWidth="1"/>
    <col min="23" max="23" width="12.69140625" style="358" hidden="1" customWidth="1"/>
    <col min="24" max="24" width="30.15234375" style="358" hidden="1" customWidth="1"/>
    <col min="25" max="25" width="13" style="358" hidden="1" customWidth="1"/>
    <col min="26" max="26" width="6.15234375" style="358" hidden="1" customWidth="1"/>
    <col min="27" max="27" width="10.84375" style="358" hidden="1" customWidth="1"/>
    <col min="28" max="28" width="13.07421875" style="358" hidden="1" customWidth="1"/>
    <col min="29" max="33" width="6.15234375" style="358" hidden="1" customWidth="1"/>
    <col min="34" max="37" width="0" style="358" hidden="1" customWidth="1"/>
    <col min="38" max="38" width="26.15234375" style="358" hidden="1" customWidth="1"/>
    <col min="39" max="16384" width="8.84375" style="358"/>
  </cols>
  <sheetData>
    <row r="1" spans="1:38" s="106" customFormat="1" ht="39.5" customHeight="1" x14ac:dyDescent="0.4">
      <c r="A1" s="252" t="s">
        <v>555</v>
      </c>
      <c r="D1" s="253"/>
      <c r="E1" s="253"/>
      <c r="F1" s="253"/>
      <c r="G1" s="254"/>
      <c r="H1" s="256"/>
      <c r="I1" s="256"/>
      <c r="J1" s="257">
        <f>COUNTIF($B4:$B100,"Compliance Yes/No")+COUNTIF($B4:$B100,"Adjudication Question")</f>
        <v>8</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COUNTIF($B4:$B100,"Compliance Yes/No")+COUNTIF($B4:$B100,"Adjudication Question")</f>
        <v>8</v>
      </c>
      <c r="AC1" s="256" t="s">
        <v>403</v>
      </c>
      <c r="AD1" s="256" t="s">
        <v>403</v>
      </c>
      <c r="AE1" s="256" t="s">
        <v>403</v>
      </c>
      <c r="AF1" s="256" t="s">
        <v>403</v>
      </c>
      <c r="AG1" s="256" t="s">
        <v>403</v>
      </c>
      <c r="AH1" s="107"/>
      <c r="AI1" s="107"/>
      <c r="AJ1" s="227">
        <f>AD2/AG2</f>
        <v>1</v>
      </c>
      <c r="AK1" s="228">
        <f>AJ1*0.12</f>
        <v>0.12</v>
      </c>
      <c r="AL1" s="341"/>
    </row>
    <row r="2" spans="1:38" s="106" customFormat="1" ht="15.5" x14ac:dyDescent="0.35">
      <c r="A2" s="137" t="s">
        <v>902</v>
      </c>
      <c r="B2" s="261">
        <f>COUNTIF(B5:B100,"Compliance Yes/No")+COUNTIF(B5:B100,"Specification")</f>
        <v>81</v>
      </c>
      <c r="C2" s="262" t="s">
        <v>111</v>
      </c>
      <c r="D2" s="263"/>
      <c r="E2" s="263"/>
      <c r="F2" s="263"/>
      <c r="G2" s="264"/>
      <c r="H2" s="264"/>
      <c r="I2" s="264"/>
      <c r="J2" s="265" t="s">
        <v>404</v>
      </c>
      <c r="K2" s="266"/>
      <c r="L2" s="267" t="e">
        <f>SUM(L7:L100)</f>
        <v>#N/A</v>
      </c>
      <c r="M2" s="108" t="e">
        <f>L2/O2</f>
        <v>#N/A</v>
      </c>
      <c r="N2" s="268"/>
      <c r="O2" s="267">
        <f>SUM(O7:O100)</f>
        <v>396</v>
      </c>
      <c r="P2" s="234">
        <f>SUM(P7:P100)</f>
        <v>1</v>
      </c>
      <c r="Q2" s="235">
        <f>SUM(Q7:Q100)</f>
        <v>7.0000000000000007E-2</v>
      </c>
      <c r="R2" s="229" t="str">
        <f>IF(ISERROR(SUM(R7:R100)),"",SUM(R7:R100))</f>
        <v/>
      </c>
      <c r="S2" s="229">
        <f>IF(ISERROR(SUM(S7:S100)),"",SUM(S7:S100))</f>
        <v>0</v>
      </c>
      <c r="T2" s="341"/>
      <c r="V2" s="263"/>
      <c r="W2" s="263"/>
      <c r="X2" s="263"/>
      <c r="Y2" s="264"/>
      <c r="Z2" s="264"/>
      <c r="AA2" s="264"/>
      <c r="AB2" s="265" t="s">
        <v>404</v>
      </c>
      <c r="AC2" s="266"/>
      <c r="AD2" s="267">
        <f>SUM(AD7:AD100)</f>
        <v>396</v>
      </c>
      <c r="AE2" s="108">
        <f>AD2/AG2</f>
        <v>1</v>
      </c>
      <c r="AF2" s="268"/>
      <c r="AG2" s="267">
        <f>SUM(AG7:AG100)</f>
        <v>396</v>
      </c>
      <c r="AH2" s="109">
        <f>SUM(AH7:AH100)</f>
        <v>1</v>
      </c>
      <c r="AI2" s="117">
        <f>SUM(AI7:AI100)</f>
        <v>7.0000000000000007E-2</v>
      </c>
      <c r="AJ2" s="229">
        <f>SUM(AJ7:AJ100)</f>
        <v>1</v>
      </c>
      <c r="AK2" s="229">
        <f>SUM(AK7:AK100)</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3"/>
      <c r="X3" s="273" t="str">
        <f>Introduction!$B$8</f>
        <v>Supplier Name</v>
      </c>
      <c r="Y3" s="271"/>
      <c r="Z3" s="271"/>
      <c r="AA3" s="271"/>
      <c r="AB3" s="271"/>
      <c r="AC3" s="271"/>
      <c r="AD3" s="271"/>
      <c r="AE3" s="271"/>
      <c r="AF3" s="271"/>
      <c r="AG3" s="272"/>
      <c r="AH3" s="135"/>
      <c r="AI3" s="135"/>
      <c r="AJ3" s="271"/>
      <c r="AK3" s="271"/>
      <c r="AL3" s="271"/>
    </row>
    <row r="4" spans="1:38" s="279" customFormat="1" ht="29" customHeight="1" x14ac:dyDescent="0.35">
      <c r="A4" s="275" t="s">
        <v>907</v>
      </c>
      <c r="B4" s="275" t="s">
        <v>92</v>
      </c>
      <c r="C4" s="276"/>
      <c r="D4" s="277"/>
      <c r="E4" s="277"/>
      <c r="F4" s="277"/>
      <c r="G4" s="277"/>
      <c r="H4" s="277"/>
      <c r="I4" s="277"/>
      <c r="J4" s="277"/>
      <c r="K4" s="277"/>
      <c r="L4" s="277"/>
      <c r="M4" s="277"/>
      <c r="N4" s="277"/>
      <c r="O4" s="278"/>
      <c r="P4" s="237"/>
      <c r="Q4" s="237"/>
      <c r="R4" s="277"/>
      <c r="S4" s="277"/>
      <c r="T4" s="277"/>
      <c r="V4" s="280"/>
      <c r="W4" s="280"/>
      <c r="X4" s="280"/>
      <c r="Y4" s="277"/>
      <c r="Z4" s="277"/>
      <c r="AA4" s="277"/>
      <c r="AB4" s="277"/>
      <c r="AC4" s="277"/>
      <c r="AD4" s="277"/>
      <c r="AE4" s="277"/>
      <c r="AF4" s="277"/>
      <c r="AG4" s="278"/>
      <c r="AH4" s="136"/>
      <c r="AI4" s="136"/>
      <c r="AJ4" s="277"/>
      <c r="AK4" s="277"/>
      <c r="AL4" s="277"/>
    </row>
    <row r="5" spans="1:38" s="290" customFormat="1" ht="66.5"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82" customHeight="1" x14ac:dyDescent="0.35">
      <c r="A7" s="296" t="s">
        <v>114</v>
      </c>
      <c r="B7" s="296" t="s">
        <v>9</v>
      </c>
      <c r="C7" s="297" t="s">
        <v>532</v>
      </c>
      <c r="D7" s="111">
        <f>ROUND(COUNTIF(D9:D123,"Yes")/($B$2-1),2)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0.15151515151515152</v>
      </c>
      <c r="Q7" s="232">
        <f>IF(ISERROR(P7*0.0001),"n/a",P7*VLOOKUP($B$4,Weighting!$B$22:$D$35,2,0))</f>
        <v>1.0606060606060607E-2</v>
      </c>
      <c r="R7" s="230">
        <f>IF($B7="Specification","n/a",L7/$O$2)</f>
        <v>0</v>
      </c>
      <c r="S7" s="230">
        <f>IF(ISERROR(R7*VLOOKUP($B$4,Weighting!$B$22:$D$35,2,0)),"n/a",R7*VLOOKUP($B$4,Weighting!$B$22:$D$35,2,0))</f>
        <v>0</v>
      </c>
      <c r="T7" s="345"/>
      <c r="U7" s="279"/>
      <c r="V7" s="111">
        <f>ROUND(COUNTIF(V9:V123,"Yes")/($B$2-1),2)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0.15151515151515152</v>
      </c>
      <c r="AI7" s="116">
        <f>IF(ISERROR(AH7*0.0001),"n/a",AH7*VLOOKUP($B$4,Weighting!$B$22:$D$35,2,0))</f>
        <v>1.0606060606060607E-2</v>
      </c>
      <c r="AJ7" s="230">
        <f>IF($B7="Specification","n/a",AD7/$O$2)</f>
        <v>0.15151515151515152</v>
      </c>
      <c r="AK7" s="230">
        <f>IF(ISERROR(AJ7*VLOOKUP($B$4,Weighting!$B$22:$D$35,2,0)),"n/a",AJ7*VLOOKUP($B$4,Weighting!$B$22:$D$35,2,0))</f>
        <v>1.0606060606060607E-2</v>
      </c>
      <c r="AL7" s="345"/>
    </row>
    <row r="8" spans="1:38" s="355" customFormat="1" x14ac:dyDescent="0.35">
      <c r="A8" s="380"/>
      <c r="B8" s="380"/>
      <c r="C8" s="294" t="s">
        <v>92</v>
      </c>
      <c r="D8" s="348"/>
      <c r="E8" s="348"/>
      <c r="F8" s="294"/>
      <c r="G8" s="294"/>
      <c r="H8" s="389" t="e">
        <f>VLOOKUP(G8,Lists!$A$45:$B$50,2,FALSE)</f>
        <v>#N/A</v>
      </c>
      <c r="I8" s="294"/>
      <c r="J8" s="294"/>
      <c r="K8" s="294"/>
      <c r="L8" s="294"/>
      <c r="M8" s="294"/>
      <c r="N8" s="294"/>
      <c r="O8" s="295"/>
      <c r="P8" s="240"/>
      <c r="Q8" s="240"/>
      <c r="R8" s="110"/>
      <c r="S8" s="110"/>
      <c r="T8" s="110"/>
      <c r="U8" s="290"/>
      <c r="V8" s="348"/>
      <c r="W8" s="348"/>
      <c r="X8" s="294"/>
      <c r="Y8" s="294"/>
      <c r="Z8" s="389" t="e">
        <f>VLOOKUP(Y8,Lists!$A$45:$B$50,2,FALSE)</f>
        <v>#N/A</v>
      </c>
      <c r="AA8" s="294"/>
      <c r="AB8" s="294"/>
      <c r="AC8" s="294"/>
      <c r="AD8" s="294"/>
      <c r="AE8" s="294"/>
      <c r="AF8" s="294"/>
      <c r="AG8" s="295"/>
      <c r="AH8" s="110"/>
      <c r="AI8" s="110"/>
      <c r="AJ8" s="110"/>
      <c r="AK8" s="110"/>
      <c r="AL8" s="110"/>
    </row>
    <row r="9" spans="1:38" s="342" customFormat="1" ht="35.5" customHeight="1" x14ac:dyDescent="0.35">
      <c r="A9" s="296" t="s">
        <v>462</v>
      </c>
      <c r="B9" s="296" t="s">
        <v>8</v>
      </c>
      <c r="C9" s="297" t="s">
        <v>1386</v>
      </c>
      <c r="D9" s="114"/>
      <c r="E9" s="115"/>
      <c r="F9" s="444" t="s">
        <v>406</v>
      </c>
      <c r="G9" s="299" t="s">
        <v>17</v>
      </c>
      <c r="H9" s="310">
        <f>VLOOKUP(G9,Lists!$A$45:$B$50,2,FALSE)</f>
        <v>1.0000000000000001E-5</v>
      </c>
      <c r="I9" s="311" t="s">
        <v>17</v>
      </c>
      <c r="J9" s="311" t="s">
        <v>17</v>
      </c>
      <c r="K9" s="312">
        <f>VLOOKUP(J9,Lists!$A$35:$B$40,2,FALSE)</f>
        <v>0</v>
      </c>
      <c r="L9" s="313">
        <f t="shared" ref="L9:L16" si="0">K9*H9</f>
        <v>0</v>
      </c>
      <c r="M9" s="314" t="str">
        <f>IF(ISERROR(L9/O9),"n/a",L9/O9)</f>
        <v>n/a</v>
      </c>
      <c r="N9" s="304">
        <f>IF($B9=Lists!$A$14,Lists!$E$35)+IF($B9=Lists!$A$15,Lists!$E$40)+IF($B9=Lists!$A$16,Lists!$E$40)</f>
        <v>0</v>
      </c>
      <c r="O9" s="313">
        <f t="shared" ref="O9:O16" si="1">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35.5" customHeight="1" x14ac:dyDescent="0.35">
      <c r="A10" s="296" t="s">
        <v>463</v>
      </c>
      <c r="B10" s="296" t="s">
        <v>8</v>
      </c>
      <c r="C10" s="297" t="s">
        <v>776</v>
      </c>
      <c r="D10" s="114"/>
      <c r="E10" s="115"/>
      <c r="F10" s="444" t="s">
        <v>406</v>
      </c>
      <c r="G10" s="299" t="s">
        <v>17</v>
      </c>
      <c r="H10" s="310">
        <f>VLOOKUP(G10,Lists!$A$45:$B$50,2,FALSE)</f>
        <v>1.0000000000000001E-5</v>
      </c>
      <c r="I10" s="311" t="s">
        <v>17</v>
      </c>
      <c r="J10" s="311" t="s">
        <v>17</v>
      </c>
      <c r="K10" s="312">
        <f>VLOOKUP(J10,Lists!$A$35:$B$40,2,FALSE)</f>
        <v>0</v>
      </c>
      <c r="L10" s="313">
        <f t="shared" si="0"/>
        <v>0</v>
      </c>
      <c r="M10" s="314" t="str">
        <f t="shared" ref="M10:M16" si="2">IF(ISERROR(L10/O10),"n/a",L10/O10)</f>
        <v>n/a</v>
      </c>
      <c r="N10" s="304">
        <f>IF($B10=Lists!$A$14,Lists!$E$35)+IF($B10=Lists!$A$15,Lists!$E$40)+IF($B10=Lists!$A$16,Lists!$E$40)</f>
        <v>0</v>
      </c>
      <c r="O10" s="313">
        <f t="shared" si="1"/>
        <v>0</v>
      </c>
      <c r="P10" s="242" t="str">
        <f t="shared" ref="P10:P16" si="3">IF((O10/O$2)&gt;0.0001,O10/O$2,"n/a")</f>
        <v>n/a</v>
      </c>
      <c r="Q10" s="232" t="str">
        <f>IF(ISERROR(P10*0.0001),"n/a",P10*VLOOKUP($B$4,Weighting!$B$22:$D$35,2,0))</f>
        <v>n/a</v>
      </c>
      <c r="R10" s="230" t="str">
        <f t="shared" ref="R10:R16" si="4">IF($B10="Specification","n/a",L10/$O$2)</f>
        <v>n/a</v>
      </c>
      <c r="S10" s="230" t="str">
        <f>IF(ISERROR(R10*VLOOKUP($B$4,Weighting!$B$22:$D$35,2,0)),"n/a",R10*VLOOKUP($B$4,Weighting!$B$22:$D$35,2,0))</f>
        <v>n/a</v>
      </c>
      <c r="T10" s="345"/>
      <c r="U10" s="279"/>
      <c r="V10" s="308" t="s">
        <v>408</v>
      </c>
      <c r="W10" s="308"/>
      <c r="X10" s="309" t="s">
        <v>406</v>
      </c>
      <c r="Y10" s="299" t="s">
        <v>17</v>
      </c>
      <c r="Z10" s="310">
        <f>VLOOKUP(Y10,Lists!$A$45:$B$50,2,FALSE)</f>
        <v>1.0000000000000001E-5</v>
      </c>
      <c r="AA10" s="311" t="s">
        <v>17</v>
      </c>
      <c r="AB10" s="311" t="s">
        <v>17</v>
      </c>
      <c r="AC10" s="312">
        <f>VLOOKUP(AB10,Lists!$A$35:$B$40,2,FALSE)</f>
        <v>0</v>
      </c>
      <c r="AD10" s="313">
        <f t="shared" ref="AD10:AD16" si="5">AC10*Z10</f>
        <v>0</v>
      </c>
      <c r="AE10" s="314" t="str">
        <f t="shared" ref="AE10:AE16" si="6">IF(ISERROR(AD10/AG10),"n/a",AD10/AG10)</f>
        <v>n/a</v>
      </c>
      <c r="AF10" s="304">
        <f>IF($B10=Lists!$A$14,Lists!$E$35)+IF($B10=Lists!$A$15,Lists!$E$40)+IF($B10=Lists!$A$16,Lists!$E$40)</f>
        <v>0</v>
      </c>
      <c r="AG10" s="313">
        <f t="shared" ref="AG10:AG16" si="7">Z10*AF10</f>
        <v>0</v>
      </c>
      <c r="AH10" s="112" t="str">
        <f t="shared" ref="AH10:AH16" si="8">IF((AG10/AG$2)&gt;0.0001,AG10/AG$2,"n/a")</f>
        <v>n/a</v>
      </c>
      <c r="AI10" s="116" t="str">
        <f>IF(ISERROR(AH10*0.0001),"n/a",AH10*VLOOKUP($B$4,Weighting!$B$22:$D$35,2,0))</f>
        <v>n/a</v>
      </c>
      <c r="AJ10" s="230" t="str">
        <f t="shared" ref="AJ10:AJ16" si="9">IF($B10="Specification","n/a",AD10/$O$2)</f>
        <v>n/a</v>
      </c>
      <c r="AK10" s="230" t="str">
        <f>IF(ISERROR(AJ10*VLOOKUP($B$4,Weighting!$B$22:$D$35,2,0)),"n/a",AJ10*VLOOKUP($B$4,Weighting!$B$22:$D$35,2,0))</f>
        <v>n/a</v>
      </c>
      <c r="AL10" s="345"/>
    </row>
    <row r="11" spans="1:38" ht="144.65" customHeight="1" x14ac:dyDescent="0.35">
      <c r="A11" s="296" t="s">
        <v>464</v>
      </c>
      <c r="B11" s="296" t="s">
        <v>8</v>
      </c>
      <c r="C11" s="297" t="s">
        <v>167</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2"/>
        <v>n/a</v>
      </c>
      <c r="N11" s="304">
        <f>IF($B11=Lists!$A$14,Lists!$E$35)+IF($B11=Lists!$A$15,Lists!$E$40)+IF($B11=Lists!$A$16,Lists!$E$40)</f>
        <v>0</v>
      </c>
      <c r="O11" s="313">
        <f t="shared" si="1"/>
        <v>0</v>
      </c>
      <c r="P11" s="242" t="str">
        <f t="shared" si="3"/>
        <v>n/a</v>
      </c>
      <c r="Q11" s="232" t="str">
        <f>IF(ISERROR(P11*0.0001),"n/a",P11*VLOOKUP($B$4,Weighting!$B$22:$D$35,2,0))</f>
        <v>n/a</v>
      </c>
      <c r="R11" s="230" t="str">
        <f t="shared" si="4"/>
        <v>n/a</v>
      </c>
      <c r="S11" s="230" t="str">
        <f>IF(ISERROR(R11*VLOOKUP($B$4,Weighting!$B$22:$D$35,2,0)),"n/a",R11*VLOOKUP($B$4,Weighting!$B$22:$D$35,2,0))</f>
        <v>n/a</v>
      </c>
      <c r="T11" s="345"/>
      <c r="U11" s="279"/>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s="342" customFormat="1" ht="48.5" customHeight="1" x14ac:dyDescent="0.35">
      <c r="A12" s="296" t="s">
        <v>465</v>
      </c>
      <c r="B12" s="296" t="s">
        <v>8</v>
      </c>
      <c r="C12" s="352" t="s">
        <v>777</v>
      </c>
      <c r="D12" s="114"/>
      <c r="E12" s="115"/>
      <c r="F12" s="444" t="s">
        <v>406</v>
      </c>
      <c r="G12" s="299" t="s">
        <v>17</v>
      </c>
      <c r="H12" s="310">
        <f>VLOOKUP(G12,Lists!$A$45:$B$50,2,FALSE)</f>
        <v>1.0000000000000001E-5</v>
      </c>
      <c r="I12" s="311" t="s">
        <v>17</v>
      </c>
      <c r="J12" s="311" t="s">
        <v>17</v>
      </c>
      <c r="K12" s="312">
        <f>VLOOKUP(J12,Lists!$A$35:$B$40,2,FALSE)</f>
        <v>0</v>
      </c>
      <c r="L12" s="313">
        <f t="shared" si="0"/>
        <v>0</v>
      </c>
      <c r="M12" s="314" t="str">
        <f t="shared" si="2"/>
        <v>n/a</v>
      </c>
      <c r="N12" s="304">
        <f>IF($B12=Lists!$A$14,Lists!$E$35)+IF($B12=Lists!$A$15,Lists!$E$40)+IF($B12=Lists!$A$16,Lists!$E$40)</f>
        <v>0</v>
      </c>
      <c r="O12" s="313">
        <f t="shared" si="1"/>
        <v>0</v>
      </c>
      <c r="P12" s="242" t="str">
        <f t="shared" si="3"/>
        <v>n/a</v>
      </c>
      <c r="Q12" s="232" t="str">
        <f>IF(ISERROR(P12*0.0001),"n/a",P12*VLOOKUP($B$4,Weighting!$B$22:$D$35,2,0))</f>
        <v>n/a</v>
      </c>
      <c r="R12" s="230" t="str">
        <f t="shared" si="4"/>
        <v>n/a</v>
      </c>
      <c r="S12" s="230" t="str">
        <f>IF(ISERROR(R12*VLOOKUP($B$4,Weighting!$B$22:$D$35,2,0)),"n/a",R12*VLOOKUP($B$4,Weighting!$B$22:$D$35,2,0))</f>
        <v>n/a</v>
      </c>
      <c r="T12" s="345"/>
      <c r="U12" s="279"/>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42" customFormat="1" ht="61.5" customHeight="1" x14ac:dyDescent="0.35">
      <c r="A13" s="296" t="s">
        <v>466</v>
      </c>
      <c r="B13" s="296" t="s">
        <v>8</v>
      </c>
      <c r="C13" s="297" t="s">
        <v>778</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2"/>
        <v>n/a</v>
      </c>
      <c r="N13" s="304">
        <f>IF($B13=Lists!$A$14,Lists!$E$35)+IF($B13=Lists!$A$15,Lists!$E$40)+IF($B13=Lists!$A$16,Lists!$E$40)</f>
        <v>0</v>
      </c>
      <c r="O13" s="313">
        <f t="shared" si="1"/>
        <v>0</v>
      </c>
      <c r="P13" s="242" t="str">
        <f t="shared" si="3"/>
        <v>n/a</v>
      </c>
      <c r="Q13" s="232" t="str">
        <f>IF(ISERROR(P13*0.0001),"n/a",P13*VLOOKUP($B$4,Weighting!$B$22:$D$35,2,0))</f>
        <v>n/a</v>
      </c>
      <c r="R13" s="230" t="str">
        <f t="shared" si="4"/>
        <v>n/a</v>
      </c>
      <c r="S13" s="230" t="str">
        <f>IF(ISERROR(R13*VLOOKUP($B$4,Weighting!$B$22:$D$35,2,0)),"n/a",R13*VLOOKUP($B$4,Weighting!$B$22:$D$35,2,0))</f>
        <v>n/a</v>
      </c>
      <c r="T13" s="345"/>
      <c r="U13" s="279"/>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38" customHeight="1" x14ac:dyDescent="0.35">
      <c r="A14" s="296" t="s">
        <v>467</v>
      </c>
      <c r="B14" s="296" t="s">
        <v>8</v>
      </c>
      <c r="C14" s="297" t="s">
        <v>168</v>
      </c>
      <c r="D14" s="114"/>
      <c r="E14" s="115"/>
      <c r="F14" s="444" t="s">
        <v>406</v>
      </c>
      <c r="G14" s="299" t="s">
        <v>17</v>
      </c>
      <c r="H14" s="310">
        <f>VLOOKUP(G14,Lists!$A$45:$B$50,2,FALSE)</f>
        <v>1.0000000000000001E-5</v>
      </c>
      <c r="I14" s="311" t="s">
        <v>17</v>
      </c>
      <c r="J14" s="311" t="s">
        <v>17</v>
      </c>
      <c r="K14" s="312">
        <f>VLOOKUP(J14,Lists!$A$35:$B$40,2,FALSE)</f>
        <v>0</v>
      </c>
      <c r="L14" s="313">
        <f t="shared" si="0"/>
        <v>0</v>
      </c>
      <c r="M14" s="314" t="str">
        <f t="shared" si="2"/>
        <v>n/a</v>
      </c>
      <c r="N14" s="304">
        <f>IF($B14=Lists!$A$14,Lists!$E$35)+IF($B14=Lists!$A$15,Lists!$E$40)+IF($B14=Lists!$A$16,Lists!$E$40)</f>
        <v>0</v>
      </c>
      <c r="O14" s="313">
        <f t="shared" si="1"/>
        <v>0</v>
      </c>
      <c r="P14" s="242" t="str">
        <f t="shared" si="3"/>
        <v>n/a</v>
      </c>
      <c r="Q14" s="232" t="str">
        <f>IF(ISERROR(P14*0.0001),"n/a",P14*VLOOKUP($B$4,Weighting!$B$22:$D$35,2,0))</f>
        <v>n/a</v>
      </c>
      <c r="R14" s="230" t="str">
        <f t="shared" si="4"/>
        <v>n/a</v>
      </c>
      <c r="S14" s="230" t="str">
        <f>IF(ISERROR(R14*VLOOKUP($B$4,Weighting!$B$22:$D$35,2,0)),"n/a",R14*VLOOKUP($B$4,Weighting!$B$22:$D$35,2,0))</f>
        <v>n/a</v>
      </c>
      <c r="T14" s="345"/>
      <c r="U14" s="279"/>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7"/>
        <v>0</v>
      </c>
      <c r="AH14" s="112" t="str">
        <f t="shared" si="8"/>
        <v>n/a</v>
      </c>
      <c r="AI14" s="116" t="str">
        <f>IF(ISERROR(AH14*0.0001),"n/a",AH14*VLOOKUP($B$4,Weighting!$B$22:$D$35,2,0))</f>
        <v>n/a</v>
      </c>
      <c r="AJ14" s="230" t="str">
        <f t="shared" si="9"/>
        <v>n/a</v>
      </c>
      <c r="AK14" s="230" t="str">
        <f>IF(ISERROR(AJ14*VLOOKUP($B$4,Weighting!$B$22:$D$35,2,0)),"n/a",AJ14*VLOOKUP($B$4,Weighting!$B$22:$D$35,2,0))</f>
        <v>n/a</v>
      </c>
      <c r="AL14" s="345"/>
    </row>
    <row r="15" spans="1:38" s="342" customFormat="1" ht="74.5" customHeight="1" x14ac:dyDescent="0.35">
      <c r="A15" s="296" t="s">
        <v>468</v>
      </c>
      <c r="B15" s="296" t="s">
        <v>8</v>
      </c>
      <c r="C15" s="297" t="s">
        <v>779</v>
      </c>
      <c r="D15" s="114"/>
      <c r="E15" s="115"/>
      <c r="F15" s="444" t="s">
        <v>406</v>
      </c>
      <c r="G15" s="299" t="s">
        <v>17</v>
      </c>
      <c r="H15" s="310">
        <f>VLOOKUP(G15,Lists!$A$45:$B$50,2,FALSE)</f>
        <v>1.0000000000000001E-5</v>
      </c>
      <c r="I15" s="311" t="s">
        <v>17</v>
      </c>
      <c r="J15" s="311" t="s">
        <v>17</v>
      </c>
      <c r="K15" s="312">
        <f>VLOOKUP(J15,Lists!$A$35:$B$40,2,FALSE)</f>
        <v>0</v>
      </c>
      <c r="L15" s="313">
        <f t="shared" si="0"/>
        <v>0</v>
      </c>
      <c r="M15" s="314" t="str">
        <f t="shared" si="2"/>
        <v>n/a</v>
      </c>
      <c r="N15" s="304">
        <f>IF($B15=Lists!$A$14,Lists!$E$35)+IF($B15=Lists!$A$15,Lists!$E$40)+IF($B15=Lists!$A$16,Lists!$E$40)</f>
        <v>0</v>
      </c>
      <c r="O15" s="313">
        <f t="shared" si="1"/>
        <v>0</v>
      </c>
      <c r="P15" s="242" t="str">
        <f t="shared" si="3"/>
        <v>n/a</v>
      </c>
      <c r="Q15" s="232" t="str">
        <f>IF(ISERROR(P15*0.0001),"n/a",P15*VLOOKUP($B$4,Weighting!$B$22:$D$35,2,0))</f>
        <v>n/a</v>
      </c>
      <c r="R15" s="230" t="str">
        <f t="shared" si="4"/>
        <v>n/a</v>
      </c>
      <c r="S15" s="230" t="str">
        <f>IF(ISERROR(R15*VLOOKUP($B$4,Weighting!$B$22:$D$35,2,0)),"n/a",R15*VLOOKUP($B$4,Weighting!$B$22:$D$35,2,0))</f>
        <v>n/a</v>
      </c>
      <c r="T15" s="345"/>
      <c r="U15" s="279"/>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ht="50.5" customHeight="1" x14ac:dyDescent="0.35">
      <c r="A16" s="296" t="s">
        <v>919</v>
      </c>
      <c r="B16" s="296" t="s">
        <v>8</v>
      </c>
      <c r="C16" s="297" t="s">
        <v>485</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2"/>
        <v>n/a</v>
      </c>
      <c r="N16" s="304">
        <f>IF($B16=Lists!$A$14,Lists!$E$35)+IF($B16=Lists!$A$15,Lists!$E$40)+IF($B16=Lists!$A$16,Lists!$E$40)</f>
        <v>0</v>
      </c>
      <c r="O16" s="313">
        <f t="shared" si="1"/>
        <v>0</v>
      </c>
      <c r="P16" s="242" t="str">
        <f t="shared" si="3"/>
        <v>n/a</v>
      </c>
      <c r="Q16" s="232" t="str">
        <f>IF(ISERROR(P16*0.0001),"n/a",P16*VLOOKUP($B$4,Weighting!$B$22:$D$35,2,0))</f>
        <v>n/a</v>
      </c>
      <c r="R16" s="230" t="str">
        <f t="shared" si="4"/>
        <v>n/a</v>
      </c>
      <c r="S16" s="230" t="str">
        <f>IF(ISERROR(R16*VLOOKUP($B$4,Weighting!$B$22:$D$35,2,0)),"n/a",R16*VLOOKUP($B$4,Weighting!$B$22:$D$35,2,0))</f>
        <v>n/a</v>
      </c>
      <c r="T16" s="345"/>
      <c r="U16" s="279"/>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x14ac:dyDescent="0.35">
      <c r="A17" s="380"/>
      <c r="B17" s="380"/>
      <c r="C17" s="294" t="s">
        <v>169</v>
      </c>
      <c r="D17" s="446"/>
      <c r="E17" s="446"/>
      <c r="F17" s="448"/>
      <c r="G17" s="294"/>
      <c r="H17" s="389" t="e">
        <f>VLOOKUP(G17,Lists!$A$45:$B$50,2,FALSE)</f>
        <v>#N/A</v>
      </c>
      <c r="I17" s="294"/>
      <c r="J17" s="294"/>
      <c r="K17" s="294"/>
      <c r="L17" s="294"/>
      <c r="M17" s="294"/>
      <c r="N17" s="294"/>
      <c r="O17" s="295"/>
      <c r="P17" s="240"/>
      <c r="Q17" s="240"/>
      <c r="R17" s="110"/>
      <c r="S17" s="110"/>
      <c r="T17" s="110"/>
      <c r="U17" s="290"/>
      <c r="V17" s="348"/>
      <c r="W17" s="348"/>
      <c r="X17" s="294"/>
      <c r="Y17" s="294"/>
      <c r="Z17" s="389" t="e">
        <f>VLOOKUP(Y17,Lists!$A$45:$B$50,2,FALSE)</f>
        <v>#N/A</v>
      </c>
      <c r="AA17" s="294"/>
      <c r="AB17" s="294"/>
      <c r="AC17" s="294"/>
      <c r="AD17" s="294"/>
      <c r="AE17" s="294"/>
      <c r="AF17" s="294"/>
      <c r="AG17" s="295"/>
      <c r="AH17" s="110"/>
      <c r="AI17" s="110"/>
      <c r="AJ17" s="110"/>
      <c r="AK17" s="110"/>
      <c r="AL17" s="110"/>
    </row>
    <row r="18" spans="1:38" ht="90.65" customHeight="1" x14ac:dyDescent="0.35">
      <c r="A18" s="296" t="s">
        <v>469</v>
      </c>
      <c r="B18" s="379" t="s">
        <v>8</v>
      </c>
      <c r="C18" s="374" t="s">
        <v>780</v>
      </c>
      <c r="D18" s="114"/>
      <c r="E18" s="115"/>
      <c r="F18" s="444" t="s">
        <v>406</v>
      </c>
      <c r="G18" s="299" t="s">
        <v>17</v>
      </c>
      <c r="H18" s="310">
        <f>VLOOKUP(G18,Lists!$A$45:$B$50,2,FALSE)</f>
        <v>1.0000000000000001E-5</v>
      </c>
      <c r="I18" s="311" t="s">
        <v>17</v>
      </c>
      <c r="J18" s="311" t="s">
        <v>17</v>
      </c>
      <c r="K18" s="312">
        <f>VLOOKUP(J18,Lists!$A$35:$B$40,2,FALSE)</f>
        <v>0</v>
      </c>
      <c r="L18" s="313">
        <f t="shared" ref="L18:L24" si="10">K18*H18</f>
        <v>0</v>
      </c>
      <c r="M18" s="314" t="str">
        <f t="shared" ref="M18:M22" si="11">IF(ISERROR(L18/O18),"n/a",L18/O18)</f>
        <v>n/a</v>
      </c>
      <c r="N18" s="304">
        <f>IF($B18=Lists!$A$14,Lists!$E$35)+IF($B18=Lists!$A$15,Lists!$E$40)+IF($B18=Lists!$A$16,Lists!$E$40)</f>
        <v>0</v>
      </c>
      <c r="O18" s="313">
        <f t="shared" ref="O18:O24" si="12">H18*N18</f>
        <v>0</v>
      </c>
      <c r="P18" s="242" t="str">
        <f t="shared" ref="P18:P22" si="13">IF((O18/O$2)&gt;0.0001,O18/O$2,"n/a")</f>
        <v>n/a</v>
      </c>
      <c r="Q18" s="232" t="str">
        <f>IF(ISERROR(P18*0.0001),"n/a",P18*VLOOKUP($B$4,Weighting!$B$22:$D$35,2,0))</f>
        <v>n/a</v>
      </c>
      <c r="R18" s="230" t="str">
        <f t="shared" ref="R18:R22" si="14">IF($B18="Specification","n/a",L18/$O$2)</f>
        <v>n/a</v>
      </c>
      <c r="S18" s="230" t="str">
        <f>IF(ISERROR(R18*VLOOKUP($B$4,Weighting!$B$22:$D$35,2,0)),"n/a",R18*VLOOKUP($B$4,Weighting!$B$22:$D$35,2,0))</f>
        <v>n/a</v>
      </c>
      <c r="T18" s="345"/>
      <c r="U18" s="279"/>
      <c r="V18" s="308" t="s">
        <v>408</v>
      </c>
      <c r="W18" s="308"/>
      <c r="X18" s="309" t="s">
        <v>406</v>
      </c>
      <c r="Y18" s="299" t="s">
        <v>17</v>
      </c>
      <c r="Z18" s="310">
        <f>VLOOKUP(Y18,Lists!$A$45:$B$50,2,FALSE)</f>
        <v>1.0000000000000001E-5</v>
      </c>
      <c r="AA18" s="311" t="s">
        <v>17</v>
      </c>
      <c r="AB18" s="311" t="s">
        <v>17</v>
      </c>
      <c r="AC18" s="312">
        <f>VLOOKUP(AB18,Lists!$A$35:$B$40,2,FALSE)</f>
        <v>0</v>
      </c>
      <c r="AD18" s="313">
        <f t="shared" ref="AD18:AD22" si="15">AC18*Z18</f>
        <v>0</v>
      </c>
      <c r="AE18" s="314" t="str">
        <f t="shared" ref="AE18:AE22" si="16">IF(ISERROR(AD18/AG18),"n/a",AD18/AG18)</f>
        <v>n/a</v>
      </c>
      <c r="AF18" s="304">
        <f>IF($B18=Lists!$A$14,Lists!$E$35)+IF($B18=Lists!$A$15,Lists!$E$40)+IF($B18=Lists!$A$16,Lists!$E$40)</f>
        <v>0</v>
      </c>
      <c r="AG18" s="313">
        <f t="shared" ref="AG18:AG22" si="17">Z18*AF18</f>
        <v>0</v>
      </c>
      <c r="AH18" s="112" t="str">
        <f t="shared" ref="AH18:AH22" si="18">IF((AG18/AG$2)&gt;0.0001,AG18/AG$2,"n/a")</f>
        <v>n/a</v>
      </c>
      <c r="AI18" s="116" t="str">
        <f>IF(ISERROR(AH18*0.0001),"n/a",AH18*VLOOKUP($B$4,Weighting!$B$22:$D$35,2,0))</f>
        <v>n/a</v>
      </c>
      <c r="AJ18" s="230" t="str">
        <f t="shared" ref="AJ18:AJ22" si="19">IF($B18="Specification","n/a",AD18/$O$2)</f>
        <v>n/a</v>
      </c>
      <c r="AK18" s="230" t="str">
        <f>IF(ISERROR(AJ18*VLOOKUP($B$4,Weighting!$B$22:$D$35,2,0)),"n/a",AJ18*VLOOKUP($B$4,Weighting!$B$22:$D$35,2,0))</f>
        <v>n/a</v>
      </c>
      <c r="AL18" s="345"/>
    </row>
    <row r="19" spans="1:38" ht="119" customHeight="1" x14ac:dyDescent="0.35">
      <c r="A19" s="296" t="s">
        <v>470</v>
      </c>
      <c r="B19" s="379" t="s">
        <v>8</v>
      </c>
      <c r="C19" s="374" t="s">
        <v>781</v>
      </c>
      <c r="D19" s="114"/>
      <c r="E19" s="115"/>
      <c r="F19" s="444" t="s">
        <v>406</v>
      </c>
      <c r="G19" s="299" t="s">
        <v>17</v>
      </c>
      <c r="H19" s="310">
        <f>VLOOKUP(G19,Lists!$A$45:$B$50,2,FALSE)</f>
        <v>1.0000000000000001E-5</v>
      </c>
      <c r="I19" s="311" t="s">
        <v>17</v>
      </c>
      <c r="J19" s="311" t="s">
        <v>17</v>
      </c>
      <c r="K19" s="312">
        <f>VLOOKUP(J19,Lists!$A$35:$B$40,2,FALSE)</f>
        <v>0</v>
      </c>
      <c r="L19" s="313">
        <f t="shared" si="10"/>
        <v>0</v>
      </c>
      <c r="M19" s="314" t="str">
        <f t="shared" si="11"/>
        <v>n/a</v>
      </c>
      <c r="N19" s="304">
        <f>IF($B19=Lists!$A$14,Lists!$E$35)+IF($B19=Lists!$A$15,Lists!$E$40)+IF($B19=Lists!$A$16,Lists!$E$40)</f>
        <v>0</v>
      </c>
      <c r="O19" s="313">
        <f t="shared" si="12"/>
        <v>0</v>
      </c>
      <c r="P19" s="242" t="str">
        <f t="shared" si="13"/>
        <v>n/a</v>
      </c>
      <c r="Q19" s="232" t="str">
        <f>IF(ISERROR(P19*0.0001),"n/a",P19*VLOOKUP($B$4,Weighting!$B$22:$D$35,2,0))</f>
        <v>n/a</v>
      </c>
      <c r="R19" s="230" t="str">
        <f t="shared" si="14"/>
        <v>n/a</v>
      </c>
      <c r="S19" s="230" t="str">
        <f>IF(ISERROR(R19*VLOOKUP($B$4,Weighting!$B$22:$D$35,2,0)),"n/a",R19*VLOOKUP($B$4,Weighting!$B$22:$D$35,2,0))</f>
        <v>n/a</v>
      </c>
      <c r="T19" s="345"/>
      <c r="U19" s="279"/>
      <c r="V19" s="308" t="s">
        <v>408</v>
      </c>
      <c r="W19" s="308"/>
      <c r="X19" s="309" t="s">
        <v>406</v>
      </c>
      <c r="Y19" s="299" t="s">
        <v>17</v>
      </c>
      <c r="Z19" s="310">
        <f>VLOOKUP(Y19,Lists!$A$45:$B$50,2,FALSE)</f>
        <v>1.0000000000000001E-5</v>
      </c>
      <c r="AA19" s="311" t="s">
        <v>17</v>
      </c>
      <c r="AB19" s="311" t="s">
        <v>17</v>
      </c>
      <c r="AC19" s="312">
        <f>VLOOKUP(AB19,Lists!$A$35:$B$40,2,FALSE)</f>
        <v>0</v>
      </c>
      <c r="AD19" s="313">
        <f t="shared" si="15"/>
        <v>0</v>
      </c>
      <c r="AE19" s="314" t="str">
        <f t="shared" si="16"/>
        <v>n/a</v>
      </c>
      <c r="AF19" s="304">
        <f>IF($B19=Lists!$A$14,Lists!$E$35)+IF($B19=Lists!$A$15,Lists!$E$40)+IF($B19=Lists!$A$16,Lists!$E$40)</f>
        <v>0</v>
      </c>
      <c r="AG19" s="313">
        <f t="shared" si="17"/>
        <v>0</v>
      </c>
      <c r="AH19" s="112" t="str">
        <f t="shared" si="18"/>
        <v>n/a</v>
      </c>
      <c r="AI19" s="116" t="str">
        <f>IF(ISERROR(AH19*0.0001),"n/a",AH19*VLOOKUP($B$4,Weighting!$B$22:$D$35,2,0))</f>
        <v>n/a</v>
      </c>
      <c r="AJ19" s="230" t="str">
        <f t="shared" si="19"/>
        <v>n/a</v>
      </c>
      <c r="AK19" s="230" t="str">
        <f>IF(ISERROR(AJ19*VLOOKUP($B$4,Weighting!$B$22:$D$35,2,0)),"n/a",AJ19*VLOOKUP($B$4,Weighting!$B$22:$D$35,2,0))</f>
        <v>n/a</v>
      </c>
      <c r="AL19" s="345"/>
    </row>
    <row r="20" spans="1:38" ht="57" customHeight="1" x14ac:dyDescent="0.35">
      <c r="A20" s="296" t="s">
        <v>1049</v>
      </c>
      <c r="B20" s="296" t="s">
        <v>8</v>
      </c>
      <c r="C20" s="297" t="s">
        <v>170</v>
      </c>
      <c r="D20" s="114"/>
      <c r="E20" s="115"/>
      <c r="F20" s="444" t="s">
        <v>406</v>
      </c>
      <c r="G20" s="299" t="s">
        <v>17</v>
      </c>
      <c r="H20" s="310">
        <f>VLOOKUP(G20,Lists!$A$45:$B$50,2,FALSE)</f>
        <v>1.0000000000000001E-5</v>
      </c>
      <c r="I20" s="311" t="s">
        <v>17</v>
      </c>
      <c r="J20" s="311" t="s">
        <v>17</v>
      </c>
      <c r="K20" s="312">
        <f>VLOOKUP(J20,Lists!$A$35:$B$40,2,FALSE)</f>
        <v>0</v>
      </c>
      <c r="L20" s="313">
        <f t="shared" si="10"/>
        <v>0</v>
      </c>
      <c r="M20" s="314" t="str">
        <f t="shared" si="11"/>
        <v>n/a</v>
      </c>
      <c r="N20" s="304">
        <f>IF($B20=Lists!$A$14,Lists!$E$35)+IF($B20=Lists!$A$15,Lists!$E$40)+IF($B20=Lists!$A$16,Lists!$E$40)</f>
        <v>0</v>
      </c>
      <c r="O20" s="313">
        <f t="shared" si="12"/>
        <v>0</v>
      </c>
      <c r="P20" s="242" t="str">
        <f t="shared" si="13"/>
        <v>n/a</v>
      </c>
      <c r="Q20" s="232" t="str">
        <f>IF(ISERROR(P20*0.0001),"n/a",P20*VLOOKUP($B$4,Weighting!$B$22:$D$35,2,0))</f>
        <v>n/a</v>
      </c>
      <c r="R20" s="230" t="str">
        <f t="shared" si="14"/>
        <v>n/a</v>
      </c>
      <c r="S20" s="230" t="str">
        <f>IF(ISERROR(R20*VLOOKUP($B$4,Weighting!$B$22:$D$35,2,0)),"n/a",R20*VLOOKUP($B$4,Weighting!$B$22:$D$35,2,0))</f>
        <v>n/a</v>
      </c>
      <c r="T20" s="345"/>
      <c r="U20" s="279"/>
      <c r="V20" s="308" t="s">
        <v>408</v>
      </c>
      <c r="W20" s="308"/>
      <c r="X20" s="309" t="s">
        <v>406</v>
      </c>
      <c r="Y20" s="299" t="s">
        <v>17</v>
      </c>
      <c r="Z20" s="310">
        <f>VLOOKUP(Y20,Lists!$A$45:$B$50,2,FALSE)</f>
        <v>1.0000000000000001E-5</v>
      </c>
      <c r="AA20" s="311" t="s">
        <v>17</v>
      </c>
      <c r="AB20" s="311" t="s">
        <v>17</v>
      </c>
      <c r="AC20" s="312">
        <f>VLOOKUP(AB20,Lists!$A$35:$B$40,2,FALSE)</f>
        <v>0</v>
      </c>
      <c r="AD20" s="313">
        <f t="shared" si="15"/>
        <v>0</v>
      </c>
      <c r="AE20" s="314" t="str">
        <f t="shared" si="16"/>
        <v>n/a</v>
      </c>
      <c r="AF20" s="304">
        <f>IF($B20=Lists!$A$14,Lists!$E$35)+IF($B20=Lists!$A$15,Lists!$E$40)+IF($B20=Lists!$A$16,Lists!$E$40)</f>
        <v>0</v>
      </c>
      <c r="AG20" s="313">
        <f t="shared" si="17"/>
        <v>0</v>
      </c>
      <c r="AH20" s="112" t="str">
        <f t="shared" si="18"/>
        <v>n/a</v>
      </c>
      <c r="AI20" s="116" t="str">
        <f>IF(ISERROR(AH20*0.0001),"n/a",AH20*VLOOKUP($B$4,Weighting!$B$22:$D$35,2,0))</f>
        <v>n/a</v>
      </c>
      <c r="AJ20" s="230" t="str">
        <f t="shared" si="19"/>
        <v>n/a</v>
      </c>
      <c r="AK20" s="230" t="str">
        <f>IF(ISERROR(AJ20*VLOOKUP($B$4,Weighting!$B$22:$D$35,2,0)),"n/a",AJ20*VLOOKUP($B$4,Weighting!$B$22:$D$35,2,0))</f>
        <v>n/a</v>
      </c>
      <c r="AL20" s="345"/>
    </row>
    <row r="21" spans="1:38" ht="41" customHeight="1" x14ac:dyDescent="0.35">
      <c r="A21" s="296" t="s">
        <v>1050</v>
      </c>
      <c r="B21" s="296" t="s">
        <v>8</v>
      </c>
      <c r="C21" s="297" t="s">
        <v>171</v>
      </c>
      <c r="D21" s="114"/>
      <c r="E21" s="115"/>
      <c r="F21" s="444" t="s">
        <v>406</v>
      </c>
      <c r="G21" s="299" t="s">
        <v>17</v>
      </c>
      <c r="H21" s="310">
        <f>VLOOKUP(G21,Lists!$A$45:$B$50,2,FALSE)</f>
        <v>1.0000000000000001E-5</v>
      </c>
      <c r="I21" s="311" t="s">
        <v>17</v>
      </c>
      <c r="J21" s="311" t="s">
        <v>17</v>
      </c>
      <c r="K21" s="312">
        <f>VLOOKUP(J21,Lists!$A$35:$B$40,2,FALSE)</f>
        <v>0</v>
      </c>
      <c r="L21" s="313">
        <f t="shared" si="10"/>
        <v>0</v>
      </c>
      <c r="M21" s="314" t="str">
        <f t="shared" si="11"/>
        <v>n/a</v>
      </c>
      <c r="N21" s="304">
        <f>IF($B21=Lists!$A$14,Lists!$E$35)+IF($B21=Lists!$A$15,Lists!$E$40)+IF($B21=Lists!$A$16,Lists!$E$40)</f>
        <v>0</v>
      </c>
      <c r="O21" s="313">
        <f t="shared" si="12"/>
        <v>0</v>
      </c>
      <c r="P21" s="242" t="str">
        <f t="shared" si="13"/>
        <v>n/a</v>
      </c>
      <c r="Q21" s="232" t="str">
        <f>IF(ISERROR(P21*0.0001),"n/a",P21*VLOOKUP($B$4,Weighting!$B$22:$D$35,2,0))</f>
        <v>n/a</v>
      </c>
      <c r="R21" s="230" t="str">
        <f t="shared" si="14"/>
        <v>n/a</v>
      </c>
      <c r="S21" s="230" t="str">
        <f>IF(ISERROR(R21*VLOOKUP($B$4,Weighting!$B$22:$D$35,2,0)),"n/a",R21*VLOOKUP($B$4,Weighting!$B$22:$D$35,2,0))</f>
        <v>n/a</v>
      </c>
      <c r="T21" s="345"/>
      <c r="U21" s="279"/>
      <c r="V21" s="308" t="s">
        <v>408</v>
      </c>
      <c r="W21" s="308"/>
      <c r="X21" s="309" t="s">
        <v>406</v>
      </c>
      <c r="Y21" s="299" t="s">
        <v>17</v>
      </c>
      <c r="Z21" s="310">
        <f>VLOOKUP(Y21,Lists!$A$45:$B$50,2,FALSE)</f>
        <v>1.0000000000000001E-5</v>
      </c>
      <c r="AA21" s="311" t="s">
        <v>17</v>
      </c>
      <c r="AB21" s="311" t="s">
        <v>17</v>
      </c>
      <c r="AC21" s="312">
        <f>VLOOKUP(AB21,Lists!$A$35:$B$40,2,FALSE)</f>
        <v>0</v>
      </c>
      <c r="AD21" s="313">
        <f t="shared" si="15"/>
        <v>0</v>
      </c>
      <c r="AE21" s="314" t="str">
        <f t="shared" si="16"/>
        <v>n/a</v>
      </c>
      <c r="AF21" s="304">
        <f>IF($B21=Lists!$A$14,Lists!$E$35)+IF($B21=Lists!$A$15,Lists!$E$40)+IF($B21=Lists!$A$16,Lists!$E$40)</f>
        <v>0</v>
      </c>
      <c r="AG21" s="313">
        <f t="shared" si="17"/>
        <v>0</v>
      </c>
      <c r="AH21" s="112" t="str">
        <f t="shared" si="18"/>
        <v>n/a</v>
      </c>
      <c r="AI21" s="116" t="str">
        <f>IF(ISERROR(AH21*0.0001),"n/a",AH21*VLOOKUP($B$4,Weighting!$B$22:$D$35,2,0))</f>
        <v>n/a</v>
      </c>
      <c r="AJ21" s="230" t="str">
        <f t="shared" si="19"/>
        <v>n/a</v>
      </c>
      <c r="AK21" s="230" t="str">
        <f>IF(ISERROR(AJ21*VLOOKUP($B$4,Weighting!$B$22:$D$35,2,0)),"n/a",AJ21*VLOOKUP($B$4,Weighting!$B$22:$D$35,2,0))</f>
        <v>n/a</v>
      </c>
      <c r="AL21" s="345"/>
    </row>
    <row r="22" spans="1:38" ht="56" x14ac:dyDescent="0.35">
      <c r="A22" s="296" t="s">
        <v>1051</v>
      </c>
      <c r="B22" s="296" t="s">
        <v>8</v>
      </c>
      <c r="C22" s="297" t="s">
        <v>172</v>
      </c>
      <c r="D22" s="114"/>
      <c r="E22" s="115"/>
      <c r="F22" s="444" t="s">
        <v>406</v>
      </c>
      <c r="G22" s="299" t="s">
        <v>17</v>
      </c>
      <c r="H22" s="310">
        <f>VLOOKUP(G22,Lists!$A$45:$B$50,2,FALSE)</f>
        <v>1.0000000000000001E-5</v>
      </c>
      <c r="I22" s="311" t="s">
        <v>17</v>
      </c>
      <c r="J22" s="311" t="s">
        <v>17</v>
      </c>
      <c r="K22" s="312">
        <f>VLOOKUP(J22,Lists!$A$35:$B$40,2,FALSE)</f>
        <v>0</v>
      </c>
      <c r="L22" s="313">
        <f t="shared" si="10"/>
        <v>0</v>
      </c>
      <c r="M22" s="314" t="str">
        <f t="shared" si="11"/>
        <v>n/a</v>
      </c>
      <c r="N22" s="304">
        <f>IF($B22=Lists!$A$14,Lists!$E$35)+IF($B22=Lists!$A$15,Lists!$E$40)+IF($B22=Lists!$A$16,Lists!$E$40)</f>
        <v>0</v>
      </c>
      <c r="O22" s="313">
        <f t="shared" si="12"/>
        <v>0</v>
      </c>
      <c r="P22" s="242" t="str">
        <f t="shared" si="13"/>
        <v>n/a</v>
      </c>
      <c r="Q22" s="232" t="str">
        <f>IF(ISERROR(P22*0.0001),"n/a",P22*VLOOKUP($B$4,Weighting!$B$22:$D$35,2,0))</f>
        <v>n/a</v>
      </c>
      <c r="R22" s="230" t="str">
        <f t="shared" si="14"/>
        <v>n/a</v>
      </c>
      <c r="S22" s="230" t="str">
        <f>IF(ISERROR(R22*VLOOKUP($B$4,Weighting!$B$22:$D$35,2,0)),"n/a",R22*VLOOKUP($B$4,Weighting!$B$22:$D$35,2,0))</f>
        <v>n/a</v>
      </c>
      <c r="T22" s="345"/>
      <c r="U22" s="279"/>
      <c r="V22" s="308" t="s">
        <v>408</v>
      </c>
      <c r="W22" s="308"/>
      <c r="X22" s="309" t="s">
        <v>406</v>
      </c>
      <c r="Y22" s="299" t="s">
        <v>17</v>
      </c>
      <c r="Z22" s="310">
        <f>VLOOKUP(Y22,Lists!$A$45:$B$50,2,FALSE)</f>
        <v>1.0000000000000001E-5</v>
      </c>
      <c r="AA22" s="311" t="s">
        <v>17</v>
      </c>
      <c r="AB22" s="311" t="s">
        <v>17</v>
      </c>
      <c r="AC22" s="312">
        <f>VLOOKUP(AB22,Lists!$A$35:$B$40,2,FALSE)</f>
        <v>0</v>
      </c>
      <c r="AD22" s="313">
        <f t="shared" si="15"/>
        <v>0</v>
      </c>
      <c r="AE22" s="314" t="str">
        <f t="shared" si="16"/>
        <v>n/a</v>
      </c>
      <c r="AF22" s="304">
        <f>IF($B22=Lists!$A$14,Lists!$E$35)+IF($B22=Lists!$A$15,Lists!$E$40)+IF($B22=Lists!$A$16,Lists!$E$40)</f>
        <v>0</v>
      </c>
      <c r="AG22" s="313">
        <f t="shared" si="17"/>
        <v>0</v>
      </c>
      <c r="AH22" s="112" t="str">
        <f t="shared" si="18"/>
        <v>n/a</v>
      </c>
      <c r="AI22" s="116" t="str">
        <f>IF(ISERROR(AH22*0.0001),"n/a",AH22*VLOOKUP($B$4,Weighting!$B$22:$D$35,2,0))</f>
        <v>n/a</v>
      </c>
      <c r="AJ22" s="230" t="str">
        <f t="shared" si="19"/>
        <v>n/a</v>
      </c>
      <c r="AK22" s="230" t="str">
        <f>IF(ISERROR(AJ22*VLOOKUP($B$4,Weighting!$B$22:$D$35,2,0)),"n/a",AJ22*VLOOKUP($B$4,Weighting!$B$22:$D$35,2,0))</f>
        <v>n/a</v>
      </c>
      <c r="AL22" s="345"/>
    </row>
    <row r="23" spans="1:38" ht="97" customHeight="1" x14ac:dyDescent="0.35">
      <c r="A23" s="296" t="s">
        <v>1052</v>
      </c>
      <c r="B23" s="296" t="s">
        <v>10</v>
      </c>
      <c r="C23" s="359" t="s">
        <v>173</v>
      </c>
      <c r="D23" s="115" t="s">
        <v>406</v>
      </c>
      <c r="E23" s="115"/>
      <c r="F23" s="113"/>
      <c r="G23" s="299" t="s">
        <v>52</v>
      </c>
      <c r="H23" s="310">
        <f>VLOOKUP(G23,Lists!$A$45:$B$50,2,FALSE)</f>
        <v>8</v>
      </c>
      <c r="I23" s="299" t="s">
        <v>25</v>
      </c>
      <c r="J23" s="299"/>
      <c r="K23" s="312" t="e">
        <f>VLOOKUP(J23,Lists!$A$35:$B$40,2,FALSE)</f>
        <v>#N/A</v>
      </c>
      <c r="L23" s="313" t="e">
        <f t="shared" si="10"/>
        <v>#N/A</v>
      </c>
      <c r="M23" s="314" t="str">
        <f t="shared" ref="M23:M24" si="20">IF(ISERROR(L23/O23),"n/a",L23/O23)</f>
        <v>n/a</v>
      </c>
      <c r="N23" s="304">
        <f>IF($B23=Lists!$A$14,Lists!$E$35)+IF($B23=Lists!$A$15,Lists!$E$40)+IF($B23=Lists!$A$16,Lists!$E$40)</f>
        <v>6</v>
      </c>
      <c r="O23" s="313">
        <f t="shared" si="12"/>
        <v>48</v>
      </c>
      <c r="P23" s="242">
        <f t="shared" ref="P23:P24" si="21">IF((O23/O$2)&gt;0.0001,O23/O$2,"n/a")</f>
        <v>0.12121212121212122</v>
      </c>
      <c r="Q23" s="232">
        <f>IF(ISERROR(P23*0.0001),"n/a",P23*VLOOKUP($B$4,Weighting!$B$22:$D$35,2,0))</f>
        <v>8.4848484848484857E-3</v>
      </c>
      <c r="R23" s="230" t="e">
        <f t="shared" ref="R23:R24" si="22">IF($B23="Specification","n/a",L23/$O$2)</f>
        <v>#N/A</v>
      </c>
      <c r="S23" s="230" t="str">
        <f>IF(ISERROR(R23*VLOOKUP($B$4,Weighting!$B$22:$D$35,2,0)),"n/a",R23*VLOOKUP($B$4,Weighting!$B$22:$D$35,2,0))</f>
        <v>n/a</v>
      </c>
      <c r="T23" s="345"/>
      <c r="U23" s="290"/>
      <c r="V23" s="299" t="s">
        <v>406</v>
      </c>
      <c r="W23" s="299"/>
      <c r="X23" s="298"/>
      <c r="Y23" s="299" t="s">
        <v>52</v>
      </c>
      <c r="Z23" s="310">
        <f>VLOOKUP(Y23,Lists!$A$45:$B$50,2,FALSE)</f>
        <v>8</v>
      </c>
      <c r="AA23" s="299" t="s">
        <v>25</v>
      </c>
      <c r="AB23" s="299" t="s">
        <v>39</v>
      </c>
      <c r="AC23" s="312">
        <f>VLOOKUP(AB23,Lists!$A$35:$B$40,2,FALSE)</f>
        <v>6</v>
      </c>
      <c r="AD23" s="313">
        <f t="shared" ref="AD23:AD24" si="23">AC23*Z23</f>
        <v>48</v>
      </c>
      <c r="AE23" s="314">
        <f t="shared" ref="AE23:AE24" si="24">IF(ISERROR(AD23/AG23),"n/a",AD23/AG23)</f>
        <v>1</v>
      </c>
      <c r="AF23" s="304">
        <f>IF($B23=Lists!$A$14,Lists!$E$35)+IF($B23=Lists!$A$15,Lists!$E$40)+IF($B23=Lists!$A$16,Lists!$E$40)</f>
        <v>6</v>
      </c>
      <c r="AG23" s="313">
        <f t="shared" ref="AG23:AG24" si="25">Z23*AF23</f>
        <v>48</v>
      </c>
      <c r="AH23" s="112">
        <f t="shared" ref="AH23:AH24" si="26">IF((AG23/AG$2)&gt;0.0001,AG23/AG$2,"n/a")</f>
        <v>0.12121212121212122</v>
      </c>
      <c r="AI23" s="116">
        <f>IF(ISERROR(AH23*0.0001),"n/a",AH23*VLOOKUP($B$4,Weighting!$B$22:$D$35,2,0))</f>
        <v>8.4848484848484857E-3</v>
      </c>
      <c r="AJ23" s="230">
        <f t="shared" ref="AJ23:AJ24" si="27">IF($B23="Specification","n/a",AD23/$O$2)</f>
        <v>0.12121212121212122</v>
      </c>
      <c r="AK23" s="230">
        <f>IF(ISERROR(AJ23*VLOOKUP($B$4,Weighting!$B$22:$D$35,2,0)),"n/a",AJ23*VLOOKUP($B$4,Weighting!$B$22:$D$35,2,0))</f>
        <v>8.4848484848484857E-3</v>
      </c>
      <c r="AL23" s="345"/>
    </row>
    <row r="24" spans="1:38" ht="93" customHeight="1" x14ac:dyDescent="0.35">
      <c r="A24" s="296" t="s">
        <v>1053</v>
      </c>
      <c r="B24" s="296" t="s">
        <v>10</v>
      </c>
      <c r="C24" s="359" t="s">
        <v>174</v>
      </c>
      <c r="D24" s="115" t="s">
        <v>406</v>
      </c>
      <c r="E24" s="115"/>
      <c r="F24" s="113"/>
      <c r="G24" s="299" t="s">
        <v>52</v>
      </c>
      <c r="H24" s="310">
        <f>VLOOKUP(G24,Lists!$A$45:$B$50,2,FALSE)</f>
        <v>8</v>
      </c>
      <c r="I24" s="299" t="s">
        <v>25</v>
      </c>
      <c r="J24" s="299"/>
      <c r="K24" s="312" t="e">
        <f>VLOOKUP(J24,Lists!$A$35:$B$40,2,FALSE)</f>
        <v>#N/A</v>
      </c>
      <c r="L24" s="313" t="e">
        <f t="shared" si="10"/>
        <v>#N/A</v>
      </c>
      <c r="M24" s="314" t="str">
        <f t="shared" si="20"/>
        <v>n/a</v>
      </c>
      <c r="N24" s="304">
        <f>IF($B24=Lists!$A$14,Lists!$E$35)+IF($B24=Lists!$A$15,Lists!$E$40)+IF($B24=Lists!$A$16,Lists!$E$40)</f>
        <v>6</v>
      </c>
      <c r="O24" s="313">
        <f t="shared" si="12"/>
        <v>48</v>
      </c>
      <c r="P24" s="242">
        <f t="shared" si="21"/>
        <v>0.12121212121212122</v>
      </c>
      <c r="Q24" s="232">
        <f>IF(ISERROR(P24*0.0001),"n/a",P24*VLOOKUP($B$4,Weighting!$B$22:$D$35,2,0))</f>
        <v>8.4848484848484857E-3</v>
      </c>
      <c r="R24" s="230" t="e">
        <f t="shared" si="22"/>
        <v>#N/A</v>
      </c>
      <c r="S24" s="230" t="str">
        <f>IF(ISERROR(R24*VLOOKUP($B$4,Weighting!$B$22:$D$35,2,0)),"n/a",R24*VLOOKUP($B$4,Weighting!$B$22:$D$35,2,0))</f>
        <v>n/a</v>
      </c>
      <c r="T24" s="345"/>
      <c r="U24" s="290"/>
      <c r="V24" s="299" t="s">
        <v>406</v>
      </c>
      <c r="W24" s="299"/>
      <c r="X24" s="298"/>
      <c r="Y24" s="299" t="s">
        <v>52</v>
      </c>
      <c r="Z24" s="310">
        <f>VLOOKUP(Y24,Lists!$A$45:$B$50,2,FALSE)</f>
        <v>8</v>
      </c>
      <c r="AA24" s="299" t="s">
        <v>25</v>
      </c>
      <c r="AB24" s="299" t="s">
        <v>39</v>
      </c>
      <c r="AC24" s="312">
        <f>VLOOKUP(AB24,Lists!$A$35:$B$40,2,FALSE)</f>
        <v>6</v>
      </c>
      <c r="AD24" s="313">
        <f t="shared" si="23"/>
        <v>48</v>
      </c>
      <c r="AE24" s="314">
        <f t="shared" si="24"/>
        <v>1</v>
      </c>
      <c r="AF24" s="304">
        <f>IF($B24=Lists!$A$14,Lists!$E$35)+IF($B24=Lists!$A$15,Lists!$E$40)+IF($B24=Lists!$A$16,Lists!$E$40)</f>
        <v>6</v>
      </c>
      <c r="AG24" s="313">
        <f t="shared" si="25"/>
        <v>48</v>
      </c>
      <c r="AH24" s="112">
        <f t="shared" si="26"/>
        <v>0.12121212121212122</v>
      </c>
      <c r="AI24" s="116">
        <f>IF(ISERROR(AH24*0.0001),"n/a",AH24*VLOOKUP($B$4,Weighting!$B$22:$D$35,2,0))</f>
        <v>8.4848484848484857E-3</v>
      </c>
      <c r="AJ24" s="230">
        <f t="shared" si="27"/>
        <v>0.12121212121212122</v>
      </c>
      <c r="AK24" s="230">
        <f>IF(ISERROR(AJ24*VLOOKUP($B$4,Weighting!$B$22:$D$35,2,0)),"n/a",AJ24*VLOOKUP($B$4,Weighting!$B$22:$D$35,2,0))</f>
        <v>8.4848484848484857E-3</v>
      </c>
      <c r="AL24" s="345"/>
    </row>
    <row r="25" spans="1:38" x14ac:dyDescent="0.35">
      <c r="A25" s="380"/>
      <c r="B25" s="380"/>
      <c r="C25" s="294" t="s">
        <v>782</v>
      </c>
      <c r="D25" s="446"/>
      <c r="E25" s="446"/>
      <c r="F25" s="448"/>
      <c r="G25" s="294"/>
      <c r="H25" s="389" t="e">
        <f>VLOOKUP(G25,Lists!$A$45:$B$50,2,FALSE)</f>
        <v>#N/A</v>
      </c>
      <c r="I25" s="294"/>
      <c r="J25" s="294"/>
      <c r="K25" s="294"/>
      <c r="L25" s="294"/>
      <c r="M25" s="294"/>
      <c r="N25" s="294"/>
      <c r="O25" s="295"/>
      <c r="P25" s="240"/>
      <c r="Q25" s="240"/>
      <c r="R25" s="110"/>
      <c r="S25" s="110"/>
      <c r="T25" s="110"/>
      <c r="U25" s="290"/>
      <c r="V25" s="348"/>
      <c r="W25" s="348"/>
      <c r="X25" s="294"/>
      <c r="Y25" s="294"/>
      <c r="Z25" s="389" t="e">
        <f>VLOOKUP(Y25,Lists!$A$45:$B$50,2,FALSE)</f>
        <v>#N/A</v>
      </c>
      <c r="AA25" s="294"/>
      <c r="AB25" s="294"/>
      <c r="AC25" s="294"/>
      <c r="AD25" s="294"/>
      <c r="AE25" s="294"/>
      <c r="AF25" s="294"/>
      <c r="AG25" s="295"/>
      <c r="AH25" s="110"/>
      <c r="AI25" s="110"/>
      <c r="AJ25" s="110"/>
      <c r="AK25" s="110"/>
      <c r="AL25" s="110"/>
    </row>
    <row r="26" spans="1:38" ht="409.5" x14ac:dyDescent="0.35">
      <c r="A26" s="296" t="s">
        <v>471</v>
      </c>
      <c r="B26" s="296" t="s">
        <v>8</v>
      </c>
      <c r="C26" s="297" t="s">
        <v>783</v>
      </c>
      <c r="D26" s="114"/>
      <c r="E26" s="115"/>
      <c r="F26" s="444" t="s">
        <v>406</v>
      </c>
      <c r="G26" s="299" t="s">
        <v>17</v>
      </c>
      <c r="H26" s="310">
        <f>VLOOKUP(G26,Lists!$A$45:$B$50,2,FALSE)</f>
        <v>1.0000000000000001E-5</v>
      </c>
      <c r="I26" s="311" t="s">
        <v>17</v>
      </c>
      <c r="J26" s="311" t="s">
        <v>17</v>
      </c>
      <c r="K26" s="312">
        <f>VLOOKUP(J26,Lists!$A$35:$B$40,2,FALSE)</f>
        <v>0</v>
      </c>
      <c r="L26" s="313">
        <f>K26*H26</f>
        <v>0</v>
      </c>
      <c r="M26" s="314" t="str">
        <f t="shared" ref="M26:M28" si="28">IF(ISERROR(L26/O26),"n/a",L26/O26)</f>
        <v>n/a</v>
      </c>
      <c r="N26" s="304">
        <f>IF($B26=Lists!$A$14,Lists!$E$35)+IF($B26=Lists!$A$15,Lists!$E$40)+IF($B26=Lists!$A$16,Lists!$E$40)</f>
        <v>0</v>
      </c>
      <c r="O26" s="313">
        <f>H26*N26</f>
        <v>0</v>
      </c>
      <c r="P26" s="242" t="str">
        <f t="shared" ref="P26:P71" si="29">IF((O26/O$2)&gt;0.0001,O26/O$2,"n/a")</f>
        <v>n/a</v>
      </c>
      <c r="Q26" s="232" t="str">
        <f>IF(ISERROR(P26*0.0001),"n/a",P26*VLOOKUP($B$4,Weighting!$B$22:$D$35,2,0))</f>
        <v>n/a</v>
      </c>
      <c r="R26" s="230" t="str">
        <f t="shared" ref="R26:R28" si="30">IF($B26="Specification","n/a",L26/$O$2)</f>
        <v>n/a</v>
      </c>
      <c r="S26" s="230" t="str">
        <f>IF(ISERROR(R26*VLOOKUP($B$4,Weighting!$B$22:$D$35,2,0)),"n/a",R26*VLOOKUP($B$4,Weighting!$B$22:$D$35,2,0))</f>
        <v>n/a</v>
      </c>
      <c r="T26" s="345"/>
      <c r="U26" s="279"/>
      <c r="V26" s="308" t="s">
        <v>408</v>
      </c>
      <c r="W26" s="308"/>
      <c r="X26" s="309" t="s">
        <v>406</v>
      </c>
      <c r="Y26" s="299" t="s">
        <v>17</v>
      </c>
      <c r="Z26" s="310">
        <f>VLOOKUP(Y26,Lists!$A$45:$B$50,2,FALSE)</f>
        <v>1.0000000000000001E-5</v>
      </c>
      <c r="AA26" s="311" t="s">
        <v>17</v>
      </c>
      <c r="AB26" s="311" t="s">
        <v>17</v>
      </c>
      <c r="AC26" s="312">
        <f>VLOOKUP(AB26,Lists!$A$35:$B$40,2,FALSE)</f>
        <v>0</v>
      </c>
      <c r="AD26" s="313">
        <f t="shared" ref="AD26:AD28" si="31">AC26*Z26</f>
        <v>0</v>
      </c>
      <c r="AE26" s="314" t="str">
        <f t="shared" ref="AE26:AE28" si="32">IF(ISERROR(AD26/AG26),"n/a",AD26/AG26)</f>
        <v>n/a</v>
      </c>
      <c r="AF26" s="304">
        <f>IF($B26=Lists!$A$14,Lists!$E$35)+IF($B26=Lists!$A$15,Lists!$E$40)+IF($B26=Lists!$A$16,Lists!$E$40)</f>
        <v>0</v>
      </c>
      <c r="AG26" s="313">
        <f t="shared" ref="AG26:AG28" si="33">Z26*AF26</f>
        <v>0</v>
      </c>
      <c r="AH26" s="112" t="str">
        <f t="shared" ref="AH26:AH71" si="34">IF((AG26/AG$2)&gt;0.0001,AG26/AG$2,"n/a")</f>
        <v>n/a</v>
      </c>
      <c r="AI26" s="116" t="str">
        <f>IF(ISERROR(AH26*0.0001),"n/a",AH26*VLOOKUP($B$4,Weighting!$B$22:$D$35,2,0))</f>
        <v>n/a</v>
      </c>
      <c r="AJ26" s="230" t="str">
        <f t="shared" ref="AJ26:AJ28" si="35">IF($B26="Specification","n/a",AD26/$O$2)</f>
        <v>n/a</v>
      </c>
      <c r="AK26" s="230" t="str">
        <f>IF(ISERROR(AJ26*VLOOKUP($B$4,Weighting!$B$22:$D$35,2,0)),"n/a",AJ26*VLOOKUP($B$4,Weighting!$B$22:$D$35,2,0))</f>
        <v>n/a</v>
      </c>
      <c r="AL26" s="345"/>
    </row>
    <row r="27" spans="1:38" ht="39.5" customHeight="1" x14ac:dyDescent="0.35">
      <c r="A27" s="296" t="s">
        <v>472</v>
      </c>
      <c r="B27" s="296" t="s">
        <v>8</v>
      </c>
      <c r="C27" s="375" t="s">
        <v>784</v>
      </c>
      <c r="D27" s="114"/>
      <c r="E27" s="115"/>
      <c r="F27" s="444" t="s">
        <v>406</v>
      </c>
      <c r="G27" s="299" t="s">
        <v>17</v>
      </c>
      <c r="H27" s="310">
        <f>VLOOKUP(G27,Lists!$A$45:$B$50,2,FALSE)</f>
        <v>1.0000000000000001E-5</v>
      </c>
      <c r="I27" s="311" t="s">
        <v>17</v>
      </c>
      <c r="J27" s="311" t="s">
        <v>17</v>
      </c>
      <c r="K27" s="312">
        <f>VLOOKUP(J27,Lists!$A$35:$B$40,2,FALSE)</f>
        <v>0</v>
      </c>
      <c r="L27" s="313">
        <f>K27*H27</f>
        <v>0</v>
      </c>
      <c r="M27" s="314" t="str">
        <f t="shared" si="28"/>
        <v>n/a</v>
      </c>
      <c r="N27" s="304">
        <f>IF($B27=Lists!$A$14,Lists!$E$35)+IF($B27=Lists!$A$15,Lists!$E$40)+IF($B27=Lists!$A$16,Lists!$E$40)</f>
        <v>0</v>
      </c>
      <c r="O27" s="313">
        <f>H27*N27</f>
        <v>0</v>
      </c>
      <c r="P27" s="242" t="str">
        <f t="shared" si="29"/>
        <v>n/a</v>
      </c>
      <c r="Q27" s="232" t="str">
        <f>IF(ISERROR(P27*0.0001),"n/a",P27*VLOOKUP($B$4,Weighting!$B$22:$D$35,2,0))</f>
        <v>n/a</v>
      </c>
      <c r="R27" s="230" t="str">
        <f t="shared" si="30"/>
        <v>n/a</v>
      </c>
      <c r="S27" s="230" t="str">
        <f>IF(ISERROR(R27*VLOOKUP($B$4,Weighting!$B$22:$D$35,2,0)),"n/a",R27*VLOOKUP($B$4,Weighting!$B$22:$D$35,2,0))</f>
        <v>n/a</v>
      </c>
      <c r="T27" s="345"/>
      <c r="U27" s="279"/>
      <c r="V27" s="308" t="s">
        <v>408</v>
      </c>
      <c r="W27" s="308"/>
      <c r="X27" s="309" t="s">
        <v>406</v>
      </c>
      <c r="Y27" s="299" t="s">
        <v>17</v>
      </c>
      <c r="Z27" s="310">
        <f>VLOOKUP(Y27,Lists!$A$45:$B$50,2,FALSE)</f>
        <v>1.0000000000000001E-5</v>
      </c>
      <c r="AA27" s="311" t="s">
        <v>17</v>
      </c>
      <c r="AB27" s="311" t="s">
        <v>17</v>
      </c>
      <c r="AC27" s="312">
        <f>VLOOKUP(AB27,Lists!$A$35:$B$40,2,FALSE)</f>
        <v>0</v>
      </c>
      <c r="AD27" s="313">
        <f t="shared" si="31"/>
        <v>0</v>
      </c>
      <c r="AE27" s="314" t="str">
        <f t="shared" si="32"/>
        <v>n/a</v>
      </c>
      <c r="AF27" s="304">
        <f>IF($B27=Lists!$A$14,Lists!$E$35)+IF($B27=Lists!$A$15,Lists!$E$40)+IF($B27=Lists!$A$16,Lists!$E$40)</f>
        <v>0</v>
      </c>
      <c r="AG27" s="313">
        <f t="shared" si="33"/>
        <v>0</v>
      </c>
      <c r="AH27" s="112" t="str">
        <f t="shared" si="34"/>
        <v>n/a</v>
      </c>
      <c r="AI27" s="116" t="str">
        <f>IF(ISERROR(AH27*0.0001),"n/a",AH27*VLOOKUP($B$4,Weighting!$B$22:$D$35,2,0))</f>
        <v>n/a</v>
      </c>
      <c r="AJ27" s="230" t="str">
        <f t="shared" si="35"/>
        <v>n/a</v>
      </c>
      <c r="AK27" s="230" t="str">
        <f>IF(ISERROR(AJ27*VLOOKUP($B$4,Weighting!$B$22:$D$35,2,0)),"n/a",AJ27*VLOOKUP($B$4,Weighting!$B$22:$D$35,2,0))</f>
        <v>n/a</v>
      </c>
      <c r="AL27" s="345"/>
    </row>
    <row r="28" spans="1:38" ht="62.5" customHeight="1" x14ac:dyDescent="0.35">
      <c r="A28" s="296" t="s">
        <v>1054</v>
      </c>
      <c r="B28" s="296" t="s">
        <v>8</v>
      </c>
      <c r="C28" s="363" t="s">
        <v>689</v>
      </c>
      <c r="D28" s="114"/>
      <c r="E28" s="115"/>
      <c r="F28" s="444" t="s">
        <v>406</v>
      </c>
      <c r="G28" s="299" t="s">
        <v>17</v>
      </c>
      <c r="H28" s="310">
        <f>VLOOKUP(G28,Lists!$A$45:$B$50,2,FALSE)</f>
        <v>1.0000000000000001E-5</v>
      </c>
      <c r="I28" s="311" t="s">
        <v>17</v>
      </c>
      <c r="J28" s="311" t="s">
        <v>17</v>
      </c>
      <c r="K28" s="312">
        <f>VLOOKUP(J28,Lists!$A$35:$B$40,2,FALSE)</f>
        <v>0</v>
      </c>
      <c r="L28" s="313">
        <f>K28*H28</f>
        <v>0</v>
      </c>
      <c r="M28" s="314" t="str">
        <f t="shared" si="28"/>
        <v>n/a</v>
      </c>
      <c r="N28" s="304">
        <f>IF($B28=Lists!$A$14,Lists!$E$35)+IF($B28=Lists!$A$15,Lists!$E$40)+IF($B28=Lists!$A$16,Lists!$E$40)</f>
        <v>0</v>
      </c>
      <c r="O28" s="313">
        <f>H28*N28</f>
        <v>0</v>
      </c>
      <c r="P28" s="242" t="str">
        <f t="shared" si="29"/>
        <v>n/a</v>
      </c>
      <c r="Q28" s="232" t="str">
        <f>IF(ISERROR(P28*0.0001),"n/a",P28*VLOOKUP($B$4,Weighting!$B$22:$D$35,2,0))</f>
        <v>n/a</v>
      </c>
      <c r="R28" s="230" t="str">
        <f t="shared" si="30"/>
        <v>n/a</v>
      </c>
      <c r="S28" s="230" t="str">
        <f>IF(ISERROR(R28*VLOOKUP($B$4,Weighting!$B$22:$D$35,2,0)),"n/a",R28*VLOOKUP($B$4,Weighting!$B$22:$D$35,2,0))</f>
        <v>n/a</v>
      </c>
      <c r="T28" s="345"/>
      <c r="U28" s="279"/>
      <c r="V28" s="308" t="s">
        <v>408</v>
      </c>
      <c r="W28" s="308"/>
      <c r="X28" s="309" t="s">
        <v>406</v>
      </c>
      <c r="Y28" s="299" t="s">
        <v>17</v>
      </c>
      <c r="Z28" s="310">
        <f>VLOOKUP(Y28,Lists!$A$45:$B$50,2,FALSE)</f>
        <v>1.0000000000000001E-5</v>
      </c>
      <c r="AA28" s="311" t="s">
        <v>17</v>
      </c>
      <c r="AB28" s="311" t="s">
        <v>17</v>
      </c>
      <c r="AC28" s="312">
        <f>VLOOKUP(AB28,Lists!$A$35:$B$40,2,FALSE)</f>
        <v>0</v>
      </c>
      <c r="AD28" s="313">
        <f t="shared" si="31"/>
        <v>0</v>
      </c>
      <c r="AE28" s="314" t="str">
        <f t="shared" si="32"/>
        <v>n/a</v>
      </c>
      <c r="AF28" s="304">
        <f>IF($B28=Lists!$A$14,Lists!$E$35)+IF($B28=Lists!$A$15,Lists!$E$40)+IF($B28=Lists!$A$16,Lists!$E$40)</f>
        <v>0</v>
      </c>
      <c r="AG28" s="313">
        <f t="shared" si="33"/>
        <v>0</v>
      </c>
      <c r="AH28" s="112" t="str">
        <f t="shared" si="34"/>
        <v>n/a</v>
      </c>
      <c r="AI28" s="116" t="str">
        <f>IF(ISERROR(AH28*0.0001),"n/a",AH28*VLOOKUP($B$4,Weighting!$B$22:$D$35,2,0))</f>
        <v>n/a</v>
      </c>
      <c r="AJ28" s="230" t="str">
        <f t="shared" si="35"/>
        <v>n/a</v>
      </c>
      <c r="AK28" s="230" t="str">
        <f>IF(ISERROR(AJ28*VLOOKUP($B$4,Weighting!$B$22:$D$35,2,0)),"n/a",AJ28*VLOOKUP($B$4,Weighting!$B$22:$D$35,2,0))</f>
        <v>n/a</v>
      </c>
      <c r="AL28" s="345"/>
    </row>
    <row r="29" spans="1:38" x14ac:dyDescent="0.35">
      <c r="A29" s="390"/>
      <c r="B29" s="391"/>
      <c r="C29" s="392" t="s">
        <v>690</v>
      </c>
      <c r="D29" s="449"/>
      <c r="E29" s="449"/>
      <c r="F29" s="451"/>
      <c r="G29" s="368"/>
      <c r="H29" s="393" t="e">
        <f>VLOOKUP(G29,Lists!$A$45:$B$50,2,FALSE)</f>
        <v>#N/A</v>
      </c>
      <c r="I29" s="368"/>
      <c r="J29" s="368"/>
      <c r="K29" s="368"/>
      <c r="L29" s="368"/>
      <c r="M29" s="368"/>
      <c r="N29" s="368"/>
      <c r="O29" s="369"/>
      <c r="P29" s="249"/>
      <c r="Q29" s="249"/>
      <c r="R29" s="139"/>
      <c r="S29" s="139"/>
      <c r="T29" s="139"/>
      <c r="U29" s="290"/>
      <c r="V29" s="367"/>
      <c r="W29" s="367"/>
      <c r="X29" s="368"/>
      <c r="Y29" s="368"/>
      <c r="Z29" s="393" t="e">
        <f>VLOOKUP(Y29,Lists!$A$45:$B$50,2,FALSE)</f>
        <v>#N/A</v>
      </c>
      <c r="AA29" s="368"/>
      <c r="AB29" s="368"/>
      <c r="AC29" s="368"/>
      <c r="AD29" s="368"/>
      <c r="AE29" s="368"/>
      <c r="AF29" s="368"/>
      <c r="AG29" s="369"/>
      <c r="AH29" s="139"/>
      <c r="AI29" s="139"/>
      <c r="AJ29" s="139"/>
      <c r="AK29" s="139"/>
      <c r="AL29" s="139"/>
    </row>
    <row r="30" spans="1:38" ht="42" x14ac:dyDescent="0.35">
      <c r="A30" s="296" t="s">
        <v>1055</v>
      </c>
      <c r="B30" s="296" t="s">
        <v>8</v>
      </c>
      <c r="C30" s="394" t="s">
        <v>691</v>
      </c>
      <c r="D30" s="114"/>
      <c r="E30" s="115"/>
      <c r="F30" s="444" t="s">
        <v>406</v>
      </c>
      <c r="G30" s="299" t="s">
        <v>17</v>
      </c>
      <c r="H30" s="310">
        <f>VLOOKUP(G30,Lists!$A$45:$B$50,2,FALSE)</f>
        <v>1.0000000000000001E-5</v>
      </c>
      <c r="I30" s="311" t="s">
        <v>17</v>
      </c>
      <c r="J30" s="311" t="s">
        <v>17</v>
      </c>
      <c r="K30" s="312">
        <f>VLOOKUP(J30,Lists!$A$35:$B$40,2,FALSE)</f>
        <v>0</v>
      </c>
      <c r="L30" s="313">
        <f t="shared" ref="L30:L61" si="36">K30*H30</f>
        <v>0</v>
      </c>
      <c r="M30" s="314" t="str">
        <f t="shared" ref="M30:M71" si="37">IF(ISERROR(L30/O30),"n/a",L30/O30)</f>
        <v>n/a</v>
      </c>
      <c r="N30" s="304">
        <f>IF($B30=Lists!$A$14,Lists!$E$35)+IF($B30=Lists!$A$15,Lists!$E$40)+IF($B30=Lists!$A$16,Lists!$E$40)</f>
        <v>0</v>
      </c>
      <c r="O30" s="313">
        <f t="shared" ref="O30:O61" si="38">H30*N30</f>
        <v>0</v>
      </c>
      <c r="P30" s="242" t="str">
        <f t="shared" si="29"/>
        <v>n/a</v>
      </c>
      <c r="Q30" s="232" t="str">
        <f>IF(ISERROR(P30*0.0001),"n/a",P30*VLOOKUP($B$4,Weighting!$B$22:$D$35,2,0))</f>
        <v>n/a</v>
      </c>
      <c r="R30" s="230" t="str">
        <f t="shared" ref="R30:R71" si="39">IF($B30="Specification","n/a",L30/$O$2)</f>
        <v>n/a</v>
      </c>
      <c r="S30" s="230" t="str">
        <f>IF(ISERROR(R30*VLOOKUP($B$4,Weighting!$B$22:$D$35,2,0)),"n/a",R30*VLOOKUP($B$4,Weighting!$B$22:$D$35,2,0))</f>
        <v>n/a</v>
      </c>
      <c r="T30" s="345"/>
      <c r="U30" s="279"/>
      <c r="V30" s="308" t="s">
        <v>408</v>
      </c>
      <c r="W30" s="308"/>
      <c r="X30" s="309" t="s">
        <v>406</v>
      </c>
      <c r="Y30" s="299" t="s">
        <v>17</v>
      </c>
      <c r="Z30" s="310">
        <f>VLOOKUP(Y30,Lists!$A$45:$B$50,2,FALSE)</f>
        <v>1.0000000000000001E-5</v>
      </c>
      <c r="AA30" s="311" t="s">
        <v>17</v>
      </c>
      <c r="AB30" s="311" t="s">
        <v>17</v>
      </c>
      <c r="AC30" s="312">
        <f>VLOOKUP(AB30,Lists!$A$35:$B$40,2,FALSE)</f>
        <v>0</v>
      </c>
      <c r="AD30" s="313">
        <f t="shared" ref="AD30:AD71" si="40">AC30*Z30</f>
        <v>0</v>
      </c>
      <c r="AE30" s="314" t="str">
        <f t="shared" ref="AE30:AE71" si="41">IF(ISERROR(AD30/AG30),"n/a",AD30/AG30)</f>
        <v>n/a</v>
      </c>
      <c r="AF30" s="304">
        <f>IF($B30=Lists!$A$14,Lists!$E$35)+IF($B30=Lists!$A$15,Lists!$E$40)+IF($B30=Lists!$A$16,Lists!$E$40)</f>
        <v>0</v>
      </c>
      <c r="AG30" s="313">
        <f t="shared" ref="AG30:AG71" si="42">Z30*AF30</f>
        <v>0</v>
      </c>
      <c r="AH30" s="112" t="str">
        <f t="shared" si="34"/>
        <v>n/a</v>
      </c>
      <c r="AI30" s="116" t="str">
        <f>IF(ISERROR(AH30*0.0001),"n/a",AH30*VLOOKUP($B$4,Weighting!$B$22:$D$35,2,0))</f>
        <v>n/a</v>
      </c>
      <c r="AJ30" s="230" t="str">
        <f t="shared" ref="AJ30:AJ71" si="43">IF($B30="Specification","n/a",AD30/$O$2)</f>
        <v>n/a</v>
      </c>
      <c r="AK30" s="230" t="str">
        <f>IF(ISERROR(AJ30*VLOOKUP($B$4,Weighting!$B$22:$D$35,2,0)),"n/a",AJ30*VLOOKUP($B$4,Weighting!$B$22:$D$35,2,0))</f>
        <v>n/a</v>
      </c>
      <c r="AL30" s="345"/>
    </row>
    <row r="31" spans="1:38" ht="42" x14ac:dyDescent="0.35">
      <c r="A31" s="296" t="s">
        <v>1056</v>
      </c>
      <c r="B31" s="296" t="s">
        <v>8</v>
      </c>
      <c r="C31" s="394" t="s">
        <v>692</v>
      </c>
      <c r="D31" s="114"/>
      <c r="E31" s="115"/>
      <c r="F31" s="444" t="s">
        <v>406</v>
      </c>
      <c r="G31" s="299" t="s">
        <v>17</v>
      </c>
      <c r="H31" s="310">
        <f>VLOOKUP(G31,Lists!$A$45:$B$50,2,FALSE)</f>
        <v>1.0000000000000001E-5</v>
      </c>
      <c r="I31" s="311" t="s">
        <v>17</v>
      </c>
      <c r="J31" s="311" t="s">
        <v>17</v>
      </c>
      <c r="K31" s="312">
        <f>VLOOKUP(J31,Lists!$A$35:$B$40,2,FALSE)</f>
        <v>0</v>
      </c>
      <c r="L31" s="313">
        <f t="shared" si="36"/>
        <v>0</v>
      </c>
      <c r="M31" s="314" t="str">
        <f t="shared" si="37"/>
        <v>n/a</v>
      </c>
      <c r="N31" s="304">
        <f>IF($B31=Lists!$A$14,Lists!$E$35)+IF($B31=Lists!$A$15,Lists!$E$40)+IF($B31=Lists!$A$16,Lists!$E$40)</f>
        <v>0</v>
      </c>
      <c r="O31" s="313">
        <f t="shared" si="38"/>
        <v>0</v>
      </c>
      <c r="P31" s="242" t="str">
        <f t="shared" si="29"/>
        <v>n/a</v>
      </c>
      <c r="Q31" s="232" t="str">
        <f>IF(ISERROR(P31*0.0001),"n/a",P31*VLOOKUP($B$4,Weighting!$B$22:$D$35,2,0))</f>
        <v>n/a</v>
      </c>
      <c r="R31" s="230" t="str">
        <f t="shared" si="39"/>
        <v>n/a</v>
      </c>
      <c r="S31" s="230" t="str">
        <f>IF(ISERROR(R31*VLOOKUP($B$4,Weighting!$B$22:$D$35,2,0)),"n/a",R31*VLOOKUP($B$4,Weighting!$B$22:$D$35,2,0))</f>
        <v>n/a</v>
      </c>
      <c r="T31" s="345"/>
      <c r="U31" s="279"/>
      <c r="V31" s="308" t="s">
        <v>408</v>
      </c>
      <c r="W31" s="308"/>
      <c r="X31" s="309" t="s">
        <v>406</v>
      </c>
      <c r="Y31" s="299" t="s">
        <v>17</v>
      </c>
      <c r="Z31" s="310">
        <f>VLOOKUP(Y31,Lists!$A$45:$B$50,2,FALSE)</f>
        <v>1.0000000000000001E-5</v>
      </c>
      <c r="AA31" s="311" t="s">
        <v>17</v>
      </c>
      <c r="AB31" s="311" t="s">
        <v>17</v>
      </c>
      <c r="AC31" s="312">
        <f>VLOOKUP(AB31,Lists!$A$35:$B$40,2,FALSE)</f>
        <v>0</v>
      </c>
      <c r="AD31" s="313">
        <f t="shared" si="40"/>
        <v>0</v>
      </c>
      <c r="AE31" s="314" t="str">
        <f t="shared" si="41"/>
        <v>n/a</v>
      </c>
      <c r="AF31" s="304">
        <f>IF($B31=Lists!$A$14,Lists!$E$35)+IF($B31=Lists!$A$15,Lists!$E$40)+IF($B31=Lists!$A$16,Lists!$E$40)</f>
        <v>0</v>
      </c>
      <c r="AG31" s="313">
        <f t="shared" si="42"/>
        <v>0</v>
      </c>
      <c r="AH31" s="112" t="str">
        <f t="shared" si="34"/>
        <v>n/a</v>
      </c>
      <c r="AI31" s="116" t="str">
        <f>IF(ISERROR(AH31*0.0001),"n/a",AH31*VLOOKUP($B$4,Weighting!$B$22:$D$35,2,0))</f>
        <v>n/a</v>
      </c>
      <c r="AJ31" s="230" t="str">
        <f t="shared" si="43"/>
        <v>n/a</v>
      </c>
      <c r="AK31" s="230" t="str">
        <f>IF(ISERROR(AJ31*VLOOKUP($B$4,Weighting!$B$22:$D$35,2,0)),"n/a",AJ31*VLOOKUP($B$4,Weighting!$B$22:$D$35,2,0))</f>
        <v>n/a</v>
      </c>
      <c r="AL31" s="345"/>
    </row>
    <row r="32" spans="1:38" ht="28" x14ac:dyDescent="0.35">
      <c r="A32" s="296" t="s">
        <v>1057</v>
      </c>
      <c r="B32" s="296" t="s">
        <v>8</v>
      </c>
      <c r="C32" s="394" t="s">
        <v>693</v>
      </c>
      <c r="D32" s="114"/>
      <c r="E32" s="115"/>
      <c r="F32" s="444" t="s">
        <v>406</v>
      </c>
      <c r="G32" s="299" t="s">
        <v>17</v>
      </c>
      <c r="H32" s="310">
        <f>VLOOKUP(G32,Lists!$A$45:$B$50,2,FALSE)</f>
        <v>1.0000000000000001E-5</v>
      </c>
      <c r="I32" s="311" t="s">
        <v>17</v>
      </c>
      <c r="J32" s="311" t="s">
        <v>17</v>
      </c>
      <c r="K32" s="312">
        <f>VLOOKUP(J32,Lists!$A$35:$B$40,2,FALSE)</f>
        <v>0</v>
      </c>
      <c r="L32" s="313">
        <f t="shared" si="36"/>
        <v>0</v>
      </c>
      <c r="M32" s="314" t="str">
        <f t="shared" si="37"/>
        <v>n/a</v>
      </c>
      <c r="N32" s="304">
        <f>IF($B32=Lists!$A$14,Lists!$E$35)+IF($B32=Lists!$A$15,Lists!$E$40)+IF($B32=Lists!$A$16,Lists!$E$40)</f>
        <v>0</v>
      </c>
      <c r="O32" s="313">
        <f t="shared" si="38"/>
        <v>0</v>
      </c>
      <c r="P32" s="242" t="str">
        <f t="shared" si="29"/>
        <v>n/a</v>
      </c>
      <c r="Q32" s="232" t="str">
        <f>IF(ISERROR(P32*0.0001),"n/a",P32*VLOOKUP($B$4,Weighting!$B$22:$D$35,2,0))</f>
        <v>n/a</v>
      </c>
      <c r="R32" s="230" t="str">
        <f t="shared" si="39"/>
        <v>n/a</v>
      </c>
      <c r="S32" s="230" t="str">
        <f>IF(ISERROR(R32*VLOOKUP($B$4,Weighting!$B$22:$D$35,2,0)),"n/a",R32*VLOOKUP($B$4,Weighting!$B$22:$D$35,2,0))</f>
        <v>n/a</v>
      </c>
      <c r="T32" s="345"/>
      <c r="U32" s="279"/>
      <c r="V32" s="308" t="s">
        <v>408</v>
      </c>
      <c r="W32" s="308"/>
      <c r="X32" s="309" t="s">
        <v>406</v>
      </c>
      <c r="Y32" s="299" t="s">
        <v>17</v>
      </c>
      <c r="Z32" s="310">
        <f>VLOOKUP(Y32,Lists!$A$45:$B$50,2,FALSE)</f>
        <v>1.0000000000000001E-5</v>
      </c>
      <c r="AA32" s="311" t="s">
        <v>17</v>
      </c>
      <c r="AB32" s="311" t="s">
        <v>17</v>
      </c>
      <c r="AC32" s="312">
        <f>VLOOKUP(AB32,Lists!$A$35:$B$40,2,FALSE)</f>
        <v>0</v>
      </c>
      <c r="AD32" s="313">
        <f t="shared" si="40"/>
        <v>0</v>
      </c>
      <c r="AE32" s="314" t="str">
        <f t="shared" si="41"/>
        <v>n/a</v>
      </c>
      <c r="AF32" s="304">
        <f>IF($B32=Lists!$A$14,Lists!$E$35)+IF($B32=Lists!$A$15,Lists!$E$40)+IF($B32=Lists!$A$16,Lists!$E$40)</f>
        <v>0</v>
      </c>
      <c r="AG32" s="313">
        <f t="shared" si="42"/>
        <v>0</v>
      </c>
      <c r="AH32" s="112" t="str">
        <f t="shared" si="34"/>
        <v>n/a</v>
      </c>
      <c r="AI32" s="116" t="str">
        <f>IF(ISERROR(AH32*0.0001),"n/a",AH32*VLOOKUP($B$4,Weighting!$B$22:$D$35,2,0))</f>
        <v>n/a</v>
      </c>
      <c r="AJ32" s="230" t="str">
        <f t="shared" si="43"/>
        <v>n/a</v>
      </c>
      <c r="AK32" s="230" t="str">
        <f>IF(ISERROR(AJ32*VLOOKUP($B$4,Weighting!$B$22:$D$35,2,0)),"n/a",AJ32*VLOOKUP($B$4,Weighting!$B$22:$D$35,2,0))</f>
        <v>n/a</v>
      </c>
      <c r="AL32" s="345"/>
    </row>
    <row r="33" spans="1:38" ht="42" x14ac:dyDescent="0.35">
      <c r="A33" s="296" t="s">
        <v>1058</v>
      </c>
      <c r="B33" s="296" t="s">
        <v>8</v>
      </c>
      <c r="C33" s="394" t="s">
        <v>694</v>
      </c>
      <c r="D33" s="114"/>
      <c r="E33" s="115"/>
      <c r="F33" s="444" t="s">
        <v>406</v>
      </c>
      <c r="G33" s="299" t="s">
        <v>17</v>
      </c>
      <c r="H33" s="310">
        <f>VLOOKUP(G33,Lists!$A$45:$B$50,2,FALSE)</f>
        <v>1.0000000000000001E-5</v>
      </c>
      <c r="I33" s="311" t="s">
        <v>17</v>
      </c>
      <c r="J33" s="311" t="s">
        <v>17</v>
      </c>
      <c r="K33" s="312">
        <f>VLOOKUP(J33,Lists!$A$35:$B$40,2,FALSE)</f>
        <v>0</v>
      </c>
      <c r="L33" s="313">
        <f t="shared" si="36"/>
        <v>0</v>
      </c>
      <c r="M33" s="314" t="str">
        <f t="shared" si="37"/>
        <v>n/a</v>
      </c>
      <c r="N33" s="304">
        <f>IF($B33=Lists!$A$14,Lists!$E$35)+IF($B33=Lists!$A$15,Lists!$E$40)+IF($B33=Lists!$A$16,Lists!$E$40)</f>
        <v>0</v>
      </c>
      <c r="O33" s="313">
        <f t="shared" si="38"/>
        <v>0</v>
      </c>
      <c r="P33" s="242" t="str">
        <f t="shared" si="29"/>
        <v>n/a</v>
      </c>
      <c r="Q33" s="232" t="str">
        <f>IF(ISERROR(P33*0.0001),"n/a",P33*VLOOKUP($B$4,Weighting!$B$22:$D$35,2,0))</f>
        <v>n/a</v>
      </c>
      <c r="R33" s="230" t="str">
        <f t="shared" si="39"/>
        <v>n/a</v>
      </c>
      <c r="S33" s="230" t="str">
        <f>IF(ISERROR(R33*VLOOKUP($B$4,Weighting!$B$22:$D$35,2,0)),"n/a",R33*VLOOKUP($B$4,Weighting!$B$22:$D$35,2,0))</f>
        <v>n/a</v>
      </c>
      <c r="T33" s="345"/>
      <c r="U33" s="279"/>
      <c r="V33" s="308" t="s">
        <v>408</v>
      </c>
      <c r="W33" s="308"/>
      <c r="X33" s="309" t="s">
        <v>406</v>
      </c>
      <c r="Y33" s="299" t="s">
        <v>17</v>
      </c>
      <c r="Z33" s="310">
        <f>VLOOKUP(Y33,Lists!$A$45:$B$50,2,FALSE)</f>
        <v>1.0000000000000001E-5</v>
      </c>
      <c r="AA33" s="311" t="s">
        <v>17</v>
      </c>
      <c r="AB33" s="311" t="s">
        <v>17</v>
      </c>
      <c r="AC33" s="312">
        <f>VLOOKUP(AB33,Lists!$A$35:$B$40,2,FALSE)</f>
        <v>0</v>
      </c>
      <c r="AD33" s="313">
        <f t="shared" si="40"/>
        <v>0</v>
      </c>
      <c r="AE33" s="314" t="str">
        <f t="shared" si="41"/>
        <v>n/a</v>
      </c>
      <c r="AF33" s="304">
        <f>IF($B33=Lists!$A$14,Lists!$E$35)+IF($B33=Lists!$A$15,Lists!$E$40)+IF($B33=Lists!$A$16,Lists!$E$40)</f>
        <v>0</v>
      </c>
      <c r="AG33" s="313">
        <f t="shared" si="42"/>
        <v>0</v>
      </c>
      <c r="AH33" s="112" t="str">
        <f t="shared" si="34"/>
        <v>n/a</v>
      </c>
      <c r="AI33" s="116" t="str">
        <f>IF(ISERROR(AH33*0.0001),"n/a",AH33*VLOOKUP($B$4,Weighting!$B$22:$D$35,2,0))</f>
        <v>n/a</v>
      </c>
      <c r="AJ33" s="230" t="str">
        <f t="shared" si="43"/>
        <v>n/a</v>
      </c>
      <c r="AK33" s="230" t="str">
        <f>IF(ISERROR(AJ33*VLOOKUP($B$4,Weighting!$B$22:$D$35,2,0)),"n/a",AJ33*VLOOKUP($B$4,Weighting!$B$22:$D$35,2,0))</f>
        <v>n/a</v>
      </c>
      <c r="AL33" s="345"/>
    </row>
    <row r="34" spans="1:38" ht="42" x14ac:dyDescent="0.35">
      <c r="A34" s="296" t="s">
        <v>1059</v>
      </c>
      <c r="B34" s="296" t="s">
        <v>8</v>
      </c>
      <c r="C34" s="394" t="s">
        <v>695</v>
      </c>
      <c r="D34" s="114"/>
      <c r="E34" s="115"/>
      <c r="F34" s="444" t="s">
        <v>406</v>
      </c>
      <c r="G34" s="299" t="s">
        <v>17</v>
      </c>
      <c r="H34" s="310">
        <f>VLOOKUP(G34,Lists!$A$45:$B$50,2,FALSE)</f>
        <v>1.0000000000000001E-5</v>
      </c>
      <c r="I34" s="311" t="s">
        <v>17</v>
      </c>
      <c r="J34" s="311" t="s">
        <v>17</v>
      </c>
      <c r="K34" s="312">
        <f>VLOOKUP(J34,Lists!$A$35:$B$40,2,FALSE)</f>
        <v>0</v>
      </c>
      <c r="L34" s="313">
        <f t="shared" si="36"/>
        <v>0</v>
      </c>
      <c r="M34" s="314" t="str">
        <f t="shared" si="37"/>
        <v>n/a</v>
      </c>
      <c r="N34" s="304">
        <f>IF($B34=Lists!$A$14,Lists!$E$35)+IF($B34=Lists!$A$15,Lists!$E$40)+IF($B34=Lists!$A$16,Lists!$E$40)</f>
        <v>0</v>
      </c>
      <c r="O34" s="313">
        <f t="shared" si="38"/>
        <v>0</v>
      </c>
      <c r="P34" s="242" t="str">
        <f t="shared" si="29"/>
        <v>n/a</v>
      </c>
      <c r="Q34" s="232" t="str">
        <f>IF(ISERROR(P34*0.0001),"n/a",P34*VLOOKUP($B$4,Weighting!$B$22:$D$35,2,0))</f>
        <v>n/a</v>
      </c>
      <c r="R34" s="230" t="str">
        <f t="shared" si="39"/>
        <v>n/a</v>
      </c>
      <c r="S34" s="230" t="str">
        <f>IF(ISERROR(R34*VLOOKUP($B$4,Weighting!$B$22:$D$35,2,0)),"n/a",R34*VLOOKUP($B$4,Weighting!$B$22:$D$35,2,0))</f>
        <v>n/a</v>
      </c>
      <c r="T34" s="345"/>
      <c r="U34" s="279"/>
      <c r="V34" s="308" t="s">
        <v>408</v>
      </c>
      <c r="W34" s="308"/>
      <c r="X34" s="309" t="s">
        <v>406</v>
      </c>
      <c r="Y34" s="299" t="s">
        <v>17</v>
      </c>
      <c r="Z34" s="310">
        <f>VLOOKUP(Y34,Lists!$A$45:$B$50,2,FALSE)</f>
        <v>1.0000000000000001E-5</v>
      </c>
      <c r="AA34" s="311" t="s">
        <v>17</v>
      </c>
      <c r="AB34" s="311" t="s">
        <v>17</v>
      </c>
      <c r="AC34" s="312">
        <f>VLOOKUP(AB34,Lists!$A$35:$B$40,2,FALSE)</f>
        <v>0</v>
      </c>
      <c r="AD34" s="313">
        <f t="shared" si="40"/>
        <v>0</v>
      </c>
      <c r="AE34" s="314" t="str">
        <f t="shared" si="41"/>
        <v>n/a</v>
      </c>
      <c r="AF34" s="304">
        <f>IF($B34=Lists!$A$14,Lists!$E$35)+IF($B34=Lists!$A$15,Lists!$E$40)+IF($B34=Lists!$A$16,Lists!$E$40)</f>
        <v>0</v>
      </c>
      <c r="AG34" s="313">
        <f t="shared" si="42"/>
        <v>0</v>
      </c>
      <c r="AH34" s="112" t="str">
        <f t="shared" si="34"/>
        <v>n/a</v>
      </c>
      <c r="AI34" s="116" t="str">
        <f>IF(ISERROR(AH34*0.0001),"n/a",AH34*VLOOKUP($B$4,Weighting!$B$22:$D$35,2,0))</f>
        <v>n/a</v>
      </c>
      <c r="AJ34" s="230" t="str">
        <f t="shared" si="43"/>
        <v>n/a</v>
      </c>
      <c r="AK34" s="230" t="str">
        <f>IF(ISERROR(AJ34*VLOOKUP($B$4,Weighting!$B$22:$D$35,2,0)),"n/a",AJ34*VLOOKUP($B$4,Weighting!$B$22:$D$35,2,0))</f>
        <v>n/a</v>
      </c>
      <c r="AL34" s="345"/>
    </row>
    <row r="35" spans="1:38" ht="56" x14ac:dyDescent="0.35">
      <c r="A35" s="296" t="s">
        <v>1060</v>
      </c>
      <c r="B35" s="296" t="s">
        <v>8</v>
      </c>
      <c r="C35" s="394" t="s">
        <v>696</v>
      </c>
      <c r="D35" s="114"/>
      <c r="E35" s="115"/>
      <c r="F35" s="444" t="s">
        <v>406</v>
      </c>
      <c r="G35" s="299" t="s">
        <v>17</v>
      </c>
      <c r="H35" s="310">
        <f>VLOOKUP(G35,Lists!$A$45:$B$50,2,FALSE)</f>
        <v>1.0000000000000001E-5</v>
      </c>
      <c r="I35" s="311" t="s">
        <v>17</v>
      </c>
      <c r="J35" s="311" t="s">
        <v>17</v>
      </c>
      <c r="K35" s="312">
        <f>VLOOKUP(J35,Lists!$A$35:$B$40,2,FALSE)</f>
        <v>0</v>
      </c>
      <c r="L35" s="313">
        <f t="shared" si="36"/>
        <v>0</v>
      </c>
      <c r="M35" s="314" t="str">
        <f t="shared" si="37"/>
        <v>n/a</v>
      </c>
      <c r="N35" s="304">
        <f>IF($B35=Lists!$A$14,Lists!$E$35)+IF($B35=Lists!$A$15,Lists!$E$40)+IF($B35=Lists!$A$16,Lists!$E$40)</f>
        <v>0</v>
      </c>
      <c r="O35" s="313">
        <f t="shared" si="38"/>
        <v>0</v>
      </c>
      <c r="P35" s="242" t="str">
        <f t="shared" si="29"/>
        <v>n/a</v>
      </c>
      <c r="Q35" s="232" t="str">
        <f>IF(ISERROR(P35*0.0001),"n/a",P35*VLOOKUP($B$4,Weighting!$B$22:$D$35,2,0))</f>
        <v>n/a</v>
      </c>
      <c r="R35" s="230" t="str">
        <f t="shared" si="39"/>
        <v>n/a</v>
      </c>
      <c r="S35" s="230" t="str">
        <f>IF(ISERROR(R35*VLOOKUP($B$4,Weighting!$B$22:$D$35,2,0)),"n/a",R35*VLOOKUP($B$4,Weighting!$B$22:$D$35,2,0))</f>
        <v>n/a</v>
      </c>
      <c r="T35" s="345"/>
      <c r="U35" s="279"/>
      <c r="V35" s="308" t="s">
        <v>408</v>
      </c>
      <c r="W35" s="308"/>
      <c r="X35" s="309" t="s">
        <v>406</v>
      </c>
      <c r="Y35" s="299" t="s">
        <v>17</v>
      </c>
      <c r="Z35" s="310">
        <f>VLOOKUP(Y35,Lists!$A$45:$B$50,2,FALSE)</f>
        <v>1.0000000000000001E-5</v>
      </c>
      <c r="AA35" s="311" t="s">
        <v>17</v>
      </c>
      <c r="AB35" s="311" t="s">
        <v>17</v>
      </c>
      <c r="AC35" s="312">
        <f>VLOOKUP(AB35,Lists!$A$35:$B$40,2,FALSE)</f>
        <v>0</v>
      </c>
      <c r="AD35" s="313">
        <f t="shared" si="40"/>
        <v>0</v>
      </c>
      <c r="AE35" s="314" t="str">
        <f t="shared" si="41"/>
        <v>n/a</v>
      </c>
      <c r="AF35" s="304">
        <f>IF($B35=Lists!$A$14,Lists!$E$35)+IF($B35=Lists!$A$15,Lists!$E$40)+IF($B35=Lists!$A$16,Lists!$E$40)</f>
        <v>0</v>
      </c>
      <c r="AG35" s="313">
        <f t="shared" si="42"/>
        <v>0</v>
      </c>
      <c r="AH35" s="112" t="str">
        <f t="shared" si="34"/>
        <v>n/a</v>
      </c>
      <c r="AI35" s="116" t="str">
        <f>IF(ISERROR(AH35*0.0001),"n/a",AH35*VLOOKUP($B$4,Weighting!$B$22:$D$35,2,0))</f>
        <v>n/a</v>
      </c>
      <c r="AJ35" s="230" t="str">
        <f t="shared" si="43"/>
        <v>n/a</v>
      </c>
      <c r="AK35" s="230" t="str">
        <f>IF(ISERROR(AJ35*VLOOKUP($B$4,Weighting!$B$22:$D$35,2,0)),"n/a",AJ35*VLOOKUP($B$4,Weighting!$B$22:$D$35,2,0))</f>
        <v>n/a</v>
      </c>
      <c r="AL35" s="345"/>
    </row>
    <row r="36" spans="1:38" ht="42" x14ac:dyDescent="0.35">
      <c r="A36" s="296" t="s">
        <v>1061</v>
      </c>
      <c r="B36" s="296" t="s">
        <v>8</v>
      </c>
      <c r="C36" s="394" t="s">
        <v>697</v>
      </c>
      <c r="D36" s="114"/>
      <c r="E36" s="115"/>
      <c r="F36" s="444" t="s">
        <v>406</v>
      </c>
      <c r="G36" s="299" t="s">
        <v>17</v>
      </c>
      <c r="H36" s="310">
        <f>VLOOKUP(G36,Lists!$A$45:$B$50,2,FALSE)</f>
        <v>1.0000000000000001E-5</v>
      </c>
      <c r="I36" s="311" t="s">
        <v>17</v>
      </c>
      <c r="J36" s="311" t="s">
        <v>17</v>
      </c>
      <c r="K36" s="312">
        <f>VLOOKUP(J36,Lists!$A$35:$B$40,2,FALSE)</f>
        <v>0</v>
      </c>
      <c r="L36" s="313">
        <f t="shared" si="36"/>
        <v>0</v>
      </c>
      <c r="M36" s="314" t="str">
        <f t="shared" si="37"/>
        <v>n/a</v>
      </c>
      <c r="N36" s="304">
        <f>IF($B36=Lists!$A$14,Lists!$E$35)+IF($B36=Lists!$A$15,Lists!$E$40)+IF($B36=Lists!$A$16,Lists!$E$40)</f>
        <v>0</v>
      </c>
      <c r="O36" s="313">
        <f t="shared" si="38"/>
        <v>0</v>
      </c>
      <c r="P36" s="242" t="str">
        <f t="shared" si="29"/>
        <v>n/a</v>
      </c>
      <c r="Q36" s="232" t="str">
        <f>IF(ISERROR(P36*0.0001),"n/a",P36*VLOOKUP($B$4,Weighting!$B$22:$D$35,2,0))</f>
        <v>n/a</v>
      </c>
      <c r="R36" s="230" t="str">
        <f t="shared" si="39"/>
        <v>n/a</v>
      </c>
      <c r="S36" s="230" t="str">
        <f>IF(ISERROR(R36*VLOOKUP($B$4,Weighting!$B$22:$D$35,2,0)),"n/a",R36*VLOOKUP($B$4,Weighting!$B$22:$D$35,2,0))</f>
        <v>n/a</v>
      </c>
      <c r="T36" s="345"/>
      <c r="U36" s="279"/>
      <c r="V36" s="308" t="s">
        <v>408</v>
      </c>
      <c r="W36" s="308"/>
      <c r="X36" s="309" t="s">
        <v>406</v>
      </c>
      <c r="Y36" s="299" t="s">
        <v>17</v>
      </c>
      <c r="Z36" s="310">
        <f>VLOOKUP(Y36,Lists!$A$45:$B$50,2,FALSE)</f>
        <v>1.0000000000000001E-5</v>
      </c>
      <c r="AA36" s="311" t="s">
        <v>17</v>
      </c>
      <c r="AB36" s="311" t="s">
        <v>17</v>
      </c>
      <c r="AC36" s="312">
        <f>VLOOKUP(AB36,Lists!$A$35:$B$40,2,FALSE)</f>
        <v>0</v>
      </c>
      <c r="AD36" s="313">
        <f t="shared" si="40"/>
        <v>0</v>
      </c>
      <c r="AE36" s="314" t="str">
        <f t="shared" si="41"/>
        <v>n/a</v>
      </c>
      <c r="AF36" s="304">
        <f>IF($B36=Lists!$A$14,Lists!$E$35)+IF($B36=Lists!$A$15,Lists!$E$40)+IF($B36=Lists!$A$16,Lists!$E$40)</f>
        <v>0</v>
      </c>
      <c r="AG36" s="313">
        <f t="shared" si="42"/>
        <v>0</v>
      </c>
      <c r="AH36" s="112" t="str">
        <f t="shared" si="34"/>
        <v>n/a</v>
      </c>
      <c r="AI36" s="116" t="str">
        <f>IF(ISERROR(AH36*0.0001),"n/a",AH36*VLOOKUP($B$4,Weighting!$B$22:$D$35,2,0))</f>
        <v>n/a</v>
      </c>
      <c r="AJ36" s="230" t="str">
        <f t="shared" si="43"/>
        <v>n/a</v>
      </c>
      <c r="AK36" s="230" t="str">
        <f>IF(ISERROR(AJ36*VLOOKUP($B$4,Weighting!$B$22:$D$35,2,0)),"n/a",AJ36*VLOOKUP($B$4,Weighting!$B$22:$D$35,2,0))</f>
        <v>n/a</v>
      </c>
      <c r="AL36" s="345"/>
    </row>
    <row r="37" spans="1:38" ht="56" x14ac:dyDescent="0.35">
      <c r="A37" s="296" t="s">
        <v>1062</v>
      </c>
      <c r="B37" s="296" t="s">
        <v>8</v>
      </c>
      <c r="C37" s="394" t="s">
        <v>698</v>
      </c>
      <c r="D37" s="114"/>
      <c r="E37" s="115"/>
      <c r="F37" s="444" t="s">
        <v>406</v>
      </c>
      <c r="G37" s="299" t="s">
        <v>17</v>
      </c>
      <c r="H37" s="310">
        <f>VLOOKUP(G37,Lists!$A$45:$B$50,2,FALSE)</f>
        <v>1.0000000000000001E-5</v>
      </c>
      <c r="I37" s="311" t="s">
        <v>17</v>
      </c>
      <c r="J37" s="311" t="s">
        <v>17</v>
      </c>
      <c r="K37" s="312">
        <f>VLOOKUP(J37,Lists!$A$35:$B$40,2,FALSE)</f>
        <v>0</v>
      </c>
      <c r="L37" s="313">
        <f t="shared" si="36"/>
        <v>0</v>
      </c>
      <c r="M37" s="314" t="str">
        <f t="shared" si="37"/>
        <v>n/a</v>
      </c>
      <c r="N37" s="304">
        <f>IF($B37=Lists!$A$14,Lists!$E$35)+IF($B37=Lists!$A$15,Lists!$E$40)+IF($B37=Lists!$A$16,Lists!$E$40)</f>
        <v>0</v>
      </c>
      <c r="O37" s="313">
        <f t="shared" si="38"/>
        <v>0</v>
      </c>
      <c r="P37" s="242" t="str">
        <f t="shared" si="29"/>
        <v>n/a</v>
      </c>
      <c r="Q37" s="232" t="str">
        <f>IF(ISERROR(P37*0.0001),"n/a",P37*VLOOKUP($B$4,Weighting!$B$22:$D$35,2,0))</f>
        <v>n/a</v>
      </c>
      <c r="R37" s="230" t="str">
        <f t="shared" si="39"/>
        <v>n/a</v>
      </c>
      <c r="S37" s="230" t="str">
        <f>IF(ISERROR(R37*VLOOKUP($B$4,Weighting!$B$22:$D$35,2,0)),"n/a",R37*VLOOKUP($B$4,Weighting!$B$22:$D$35,2,0))</f>
        <v>n/a</v>
      </c>
      <c r="T37" s="345"/>
      <c r="U37" s="279"/>
      <c r="V37" s="308" t="s">
        <v>408</v>
      </c>
      <c r="W37" s="308"/>
      <c r="X37" s="309" t="s">
        <v>406</v>
      </c>
      <c r="Y37" s="299" t="s">
        <v>17</v>
      </c>
      <c r="Z37" s="310">
        <f>VLOOKUP(Y37,Lists!$A$45:$B$50,2,FALSE)</f>
        <v>1.0000000000000001E-5</v>
      </c>
      <c r="AA37" s="311" t="s">
        <v>17</v>
      </c>
      <c r="AB37" s="311" t="s">
        <v>17</v>
      </c>
      <c r="AC37" s="312">
        <f>VLOOKUP(AB37,Lists!$A$35:$B$40,2,FALSE)</f>
        <v>0</v>
      </c>
      <c r="AD37" s="313">
        <f t="shared" si="40"/>
        <v>0</v>
      </c>
      <c r="AE37" s="314" t="str">
        <f t="shared" si="41"/>
        <v>n/a</v>
      </c>
      <c r="AF37" s="304">
        <f>IF($B37=Lists!$A$14,Lists!$E$35)+IF($B37=Lists!$A$15,Lists!$E$40)+IF($B37=Lists!$A$16,Lists!$E$40)</f>
        <v>0</v>
      </c>
      <c r="AG37" s="313">
        <f t="shared" si="42"/>
        <v>0</v>
      </c>
      <c r="AH37" s="112" t="str">
        <f t="shared" si="34"/>
        <v>n/a</v>
      </c>
      <c r="AI37" s="116" t="str">
        <f>IF(ISERROR(AH37*0.0001),"n/a",AH37*VLOOKUP($B$4,Weighting!$B$22:$D$35,2,0))</f>
        <v>n/a</v>
      </c>
      <c r="AJ37" s="230" t="str">
        <f t="shared" si="43"/>
        <v>n/a</v>
      </c>
      <c r="AK37" s="230" t="str">
        <f>IF(ISERROR(AJ37*VLOOKUP($B$4,Weighting!$B$22:$D$35,2,0)),"n/a",AJ37*VLOOKUP($B$4,Weighting!$B$22:$D$35,2,0))</f>
        <v>n/a</v>
      </c>
      <c r="AL37" s="345"/>
    </row>
    <row r="38" spans="1:38" ht="28" x14ac:dyDescent="0.35">
      <c r="A38" s="296" t="s">
        <v>1063</v>
      </c>
      <c r="B38" s="296" t="s">
        <v>8</v>
      </c>
      <c r="C38" s="394" t="s">
        <v>699</v>
      </c>
      <c r="D38" s="114"/>
      <c r="E38" s="115"/>
      <c r="F38" s="444" t="s">
        <v>406</v>
      </c>
      <c r="G38" s="299" t="s">
        <v>17</v>
      </c>
      <c r="H38" s="310">
        <f>VLOOKUP(G38,Lists!$A$45:$B$50,2,FALSE)</f>
        <v>1.0000000000000001E-5</v>
      </c>
      <c r="I38" s="311" t="s">
        <v>17</v>
      </c>
      <c r="J38" s="311" t="s">
        <v>17</v>
      </c>
      <c r="K38" s="312">
        <f>VLOOKUP(J38,Lists!$A$35:$B$40,2,FALSE)</f>
        <v>0</v>
      </c>
      <c r="L38" s="313">
        <f t="shared" si="36"/>
        <v>0</v>
      </c>
      <c r="M38" s="314" t="str">
        <f t="shared" si="37"/>
        <v>n/a</v>
      </c>
      <c r="N38" s="304">
        <f>IF($B38=Lists!$A$14,Lists!$E$35)+IF($B38=Lists!$A$15,Lists!$E$40)+IF($B38=Lists!$A$16,Lists!$E$40)</f>
        <v>0</v>
      </c>
      <c r="O38" s="313">
        <f t="shared" si="38"/>
        <v>0</v>
      </c>
      <c r="P38" s="242" t="str">
        <f t="shared" si="29"/>
        <v>n/a</v>
      </c>
      <c r="Q38" s="232" t="str">
        <f>IF(ISERROR(P38*0.0001),"n/a",P38*VLOOKUP($B$4,Weighting!$B$22:$D$35,2,0))</f>
        <v>n/a</v>
      </c>
      <c r="R38" s="230" t="str">
        <f t="shared" si="39"/>
        <v>n/a</v>
      </c>
      <c r="S38" s="230" t="str">
        <f>IF(ISERROR(R38*VLOOKUP($B$4,Weighting!$B$22:$D$35,2,0)),"n/a",R38*VLOOKUP($B$4,Weighting!$B$22:$D$35,2,0))</f>
        <v>n/a</v>
      </c>
      <c r="T38" s="345"/>
      <c r="U38" s="279"/>
      <c r="V38" s="308" t="s">
        <v>408</v>
      </c>
      <c r="W38" s="308"/>
      <c r="X38" s="309" t="s">
        <v>406</v>
      </c>
      <c r="Y38" s="299" t="s">
        <v>17</v>
      </c>
      <c r="Z38" s="310">
        <f>VLOOKUP(Y38,Lists!$A$45:$B$50,2,FALSE)</f>
        <v>1.0000000000000001E-5</v>
      </c>
      <c r="AA38" s="311" t="s">
        <v>17</v>
      </c>
      <c r="AB38" s="311" t="s">
        <v>17</v>
      </c>
      <c r="AC38" s="312">
        <f>VLOOKUP(AB38,Lists!$A$35:$B$40,2,FALSE)</f>
        <v>0</v>
      </c>
      <c r="AD38" s="313">
        <f t="shared" si="40"/>
        <v>0</v>
      </c>
      <c r="AE38" s="314" t="str">
        <f t="shared" si="41"/>
        <v>n/a</v>
      </c>
      <c r="AF38" s="304">
        <f>IF($B38=Lists!$A$14,Lists!$E$35)+IF($B38=Lists!$A$15,Lists!$E$40)+IF($B38=Lists!$A$16,Lists!$E$40)</f>
        <v>0</v>
      </c>
      <c r="AG38" s="313">
        <f t="shared" si="42"/>
        <v>0</v>
      </c>
      <c r="AH38" s="112" t="str">
        <f t="shared" si="34"/>
        <v>n/a</v>
      </c>
      <c r="AI38" s="116" t="str">
        <f>IF(ISERROR(AH38*0.0001),"n/a",AH38*VLOOKUP($B$4,Weighting!$B$22:$D$35,2,0))</f>
        <v>n/a</v>
      </c>
      <c r="AJ38" s="230" t="str">
        <f t="shared" si="43"/>
        <v>n/a</v>
      </c>
      <c r="AK38" s="230" t="str">
        <f>IF(ISERROR(AJ38*VLOOKUP($B$4,Weighting!$B$22:$D$35,2,0)),"n/a",AJ38*VLOOKUP($B$4,Weighting!$B$22:$D$35,2,0))</f>
        <v>n/a</v>
      </c>
      <c r="AL38" s="345"/>
    </row>
    <row r="39" spans="1:38" ht="56" x14ac:dyDescent="0.35">
      <c r="A39" s="296" t="s">
        <v>1064</v>
      </c>
      <c r="B39" s="296" t="s">
        <v>8</v>
      </c>
      <c r="C39" s="394" t="s">
        <v>700</v>
      </c>
      <c r="D39" s="114"/>
      <c r="E39" s="115"/>
      <c r="F39" s="444" t="s">
        <v>406</v>
      </c>
      <c r="G39" s="299" t="s">
        <v>17</v>
      </c>
      <c r="H39" s="310">
        <f>VLOOKUP(G39,Lists!$A$45:$B$50,2,FALSE)</f>
        <v>1.0000000000000001E-5</v>
      </c>
      <c r="I39" s="311" t="s">
        <v>17</v>
      </c>
      <c r="J39" s="311" t="s">
        <v>17</v>
      </c>
      <c r="K39" s="312">
        <f>VLOOKUP(J39,Lists!$A$35:$B$40,2,FALSE)</f>
        <v>0</v>
      </c>
      <c r="L39" s="313">
        <f t="shared" si="36"/>
        <v>0</v>
      </c>
      <c r="M39" s="314" t="str">
        <f t="shared" si="37"/>
        <v>n/a</v>
      </c>
      <c r="N39" s="304">
        <f>IF($B39=Lists!$A$14,Lists!$E$35)+IF($B39=Lists!$A$15,Lists!$E$40)+IF($B39=Lists!$A$16,Lists!$E$40)</f>
        <v>0</v>
      </c>
      <c r="O39" s="313">
        <f t="shared" si="38"/>
        <v>0</v>
      </c>
      <c r="P39" s="242" t="str">
        <f t="shared" si="29"/>
        <v>n/a</v>
      </c>
      <c r="Q39" s="232" t="str">
        <f>IF(ISERROR(P39*0.0001),"n/a",P39*VLOOKUP($B$4,Weighting!$B$22:$D$35,2,0))</f>
        <v>n/a</v>
      </c>
      <c r="R39" s="230" t="str">
        <f t="shared" si="39"/>
        <v>n/a</v>
      </c>
      <c r="S39" s="230" t="str">
        <f>IF(ISERROR(R39*VLOOKUP($B$4,Weighting!$B$22:$D$35,2,0)),"n/a",R39*VLOOKUP($B$4,Weighting!$B$22:$D$35,2,0))</f>
        <v>n/a</v>
      </c>
      <c r="T39" s="345"/>
      <c r="U39" s="279"/>
      <c r="V39" s="308" t="s">
        <v>408</v>
      </c>
      <c r="W39" s="308"/>
      <c r="X39" s="309" t="s">
        <v>406</v>
      </c>
      <c r="Y39" s="299" t="s">
        <v>17</v>
      </c>
      <c r="Z39" s="310">
        <f>VLOOKUP(Y39,Lists!$A$45:$B$50,2,FALSE)</f>
        <v>1.0000000000000001E-5</v>
      </c>
      <c r="AA39" s="311" t="s">
        <v>17</v>
      </c>
      <c r="AB39" s="311" t="s">
        <v>17</v>
      </c>
      <c r="AC39" s="312">
        <f>VLOOKUP(AB39,Lists!$A$35:$B$40,2,FALSE)</f>
        <v>0</v>
      </c>
      <c r="AD39" s="313">
        <f t="shared" si="40"/>
        <v>0</v>
      </c>
      <c r="AE39" s="314" t="str">
        <f t="shared" si="41"/>
        <v>n/a</v>
      </c>
      <c r="AF39" s="304">
        <f>IF($B39=Lists!$A$14,Lists!$E$35)+IF($B39=Lists!$A$15,Lists!$E$40)+IF($B39=Lists!$A$16,Lists!$E$40)</f>
        <v>0</v>
      </c>
      <c r="AG39" s="313">
        <f t="shared" si="42"/>
        <v>0</v>
      </c>
      <c r="AH39" s="112" t="str">
        <f t="shared" si="34"/>
        <v>n/a</v>
      </c>
      <c r="AI39" s="116" t="str">
        <f>IF(ISERROR(AH39*0.0001),"n/a",AH39*VLOOKUP($B$4,Weighting!$B$22:$D$35,2,0))</f>
        <v>n/a</v>
      </c>
      <c r="AJ39" s="230" t="str">
        <f t="shared" si="43"/>
        <v>n/a</v>
      </c>
      <c r="AK39" s="230" t="str">
        <f>IF(ISERROR(AJ39*VLOOKUP($B$4,Weighting!$B$22:$D$35,2,0)),"n/a",AJ39*VLOOKUP($B$4,Weighting!$B$22:$D$35,2,0))</f>
        <v>n/a</v>
      </c>
      <c r="AL39" s="345"/>
    </row>
    <row r="40" spans="1:38" ht="56" x14ac:dyDescent="0.35">
      <c r="A40" s="296" t="s">
        <v>1065</v>
      </c>
      <c r="B40" s="296" t="s">
        <v>8</v>
      </c>
      <c r="C40" s="394" t="s">
        <v>701</v>
      </c>
      <c r="D40" s="114"/>
      <c r="E40" s="115"/>
      <c r="F40" s="444" t="s">
        <v>406</v>
      </c>
      <c r="G40" s="299" t="s">
        <v>17</v>
      </c>
      <c r="H40" s="310">
        <f>VLOOKUP(G40,Lists!$A$45:$B$50,2,FALSE)</f>
        <v>1.0000000000000001E-5</v>
      </c>
      <c r="I40" s="311" t="s">
        <v>17</v>
      </c>
      <c r="J40" s="311" t="s">
        <v>17</v>
      </c>
      <c r="K40" s="312">
        <f>VLOOKUP(J40,Lists!$A$35:$B$40,2,FALSE)</f>
        <v>0</v>
      </c>
      <c r="L40" s="313">
        <f t="shared" si="36"/>
        <v>0</v>
      </c>
      <c r="M40" s="314" t="str">
        <f t="shared" si="37"/>
        <v>n/a</v>
      </c>
      <c r="N40" s="304">
        <f>IF($B40=Lists!$A$14,Lists!$E$35)+IF($B40=Lists!$A$15,Lists!$E$40)+IF($B40=Lists!$A$16,Lists!$E$40)</f>
        <v>0</v>
      </c>
      <c r="O40" s="313">
        <f t="shared" si="38"/>
        <v>0</v>
      </c>
      <c r="P40" s="242" t="str">
        <f t="shared" si="29"/>
        <v>n/a</v>
      </c>
      <c r="Q40" s="232" t="str">
        <f>IF(ISERROR(P40*0.0001),"n/a",P40*VLOOKUP($B$4,Weighting!$B$22:$D$35,2,0))</f>
        <v>n/a</v>
      </c>
      <c r="R40" s="230" t="str">
        <f t="shared" si="39"/>
        <v>n/a</v>
      </c>
      <c r="S40" s="230" t="str">
        <f>IF(ISERROR(R40*VLOOKUP($B$4,Weighting!$B$22:$D$35,2,0)),"n/a",R40*VLOOKUP($B$4,Weighting!$B$22:$D$35,2,0))</f>
        <v>n/a</v>
      </c>
      <c r="T40" s="345"/>
      <c r="U40" s="279"/>
      <c r="V40" s="308" t="s">
        <v>408</v>
      </c>
      <c r="W40" s="308"/>
      <c r="X40" s="309" t="s">
        <v>406</v>
      </c>
      <c r="Y40" s="299" t="s">
        <v>17</v>
      </c>
      <c r="Z40" s="310">
        <f>VLOOKUP(Y40,Lists!$A$45:$B$50,2,FALSE)</f>
        <v>1.0000000000000001E-5</v>
      </c>
      <c r="AA40" s="311" t="s">
        <v>17</v>
      </c>
      <c r="AB40" s="311" t="s">
        <v>17</v>
      </c>
      <c r="AC40" s="312">
        <f>VLOOKUP(AB40,Lists!$A$35:$B$40,2,FALSE)</f>
        <v>0</v>
      </c>
      <c r="AD40" s="313">
        <f t="shared" si="40"/>
        <v>0</v>
      </c>
      <c r="AE40" s="314" t="str">
        <f t="shared" si="41"/>
        <v>n/a</v>
      </c>
      <c r="AF40" s="304">
        <f>IF($B40=Lists!$A$14,Lists!$E$35)+IF($B40=Lists!$A$15,Lists!$E$40)+IF($B40=Lists!$A$16,Lists!$E$40)</f>
        <v>0</v>
      </c>
      <c r="AG40" s="313">
        <f t="shared" si="42"/>
        <v>0</v>
      </c>
      <c r="AH40" s="112" t="str">
        <f t="shared" si="34"/>
        <v>n/a</v>
      </c>
      <c r="AI40" s="116" t="str">
        <f>IF(ISERROR(AH40*0.0001),"n/a",AH40*VLOOKUP($B$4,Weighting!$B$22:$D$35,2,0))</f>
        <v>n/a</v>
      </c>
      <c r="AJ40" s="230" t="str">
        <f t="shared" si="43"/>
        <v>n/a</v>
      </c>
      <c r="AK40" s="230" t="str">
        <f>IF(ISERROR(AJ40*VLOOKUP($B$4,Weighting!$B$22:$D$35,2,0)),"n/a",AJ40*VLOOKUP($B$4,Weighting!$B$22:$D$35,2,0))</f>
        <v>n/a</v>
      </c>
      <c r="AL40" s="345"/>
    </row>
    <row r="41" spans="1:38" ht="56" x14ac:dyDescent="0.35">
      <c r="A41" s="296" t="s">
        <v>1066</v>
      </c>
      <c r="B41" s="296" t="s">
        <v>8</v>
      </c>
      <c r="C41" s="394" t="s">
        <v>702</v>
      </c>
      <c r="D41" s="114"/>
      <c r="E41" s="115"/>
      <c r="F41" s="444" t="s">
        <v>406</v>
      </c>
      <c r="G41" s="299" t="s">
        <v>17</v>
      </c>
      <c r="H41" s="310">
        <f>VLOOKUP(G41,Lists!$A$45:$B$50,2,FALSE)</f>
        <v>1.0000000000000001E-5</v>
      </c>
      <c r="I41" s="311" t="s">
        <v>17</v>
      </c>
      <c r="J41" s="311" t="s">
        <v>17</v>
      </c>
      <c r="K41" s="312">
        <f>VLOOKUP(J41,Lists!$A$35:$B$40,2,FALSE)</f>
        <v>0</v>
      </c>
      <c r="L41" s="313">
        <f t="shared" si="36"/>
        <v>0</v>
      </c>
      <c r="M41" s="314" t="str">
        <f t="shared" si="37"/>
        <v>n/a</v>
      </c>
      <c r="N41" s="304">
        <f>IF($B41=Lists!$A$14,Lists!$E$35)+IF($B41=Lists!$A$15,Lists!$E$40)+IF($B41=Lists!$A$16,Lists!$E$40)</f>
        <v>0</v>
      </c>
      <c r="O41" s="313">
        <f t="shared" si="38"/>
        <v>0</v>
      </c>
      <c r="P41" s="242" t="str">
        <f t="shared" si="29"/>
        <v>n/a</v>
      </c>
      <c r="Q41" s="232" t="str">
        <f>IF(ISERROR(P41*0.0001),"n/a",P41*VLOOKUP($B$4,Weighting!$B$22:$D$35,2,0))</f>
        <v>n/a</v>
      </c>
      <c r="R41" s="230" t="str">
        <f t="shared" si="39"/>
        <v>n/a</v>
      </c>
      <c r="S41" s="230" t="str">
        <f>IF(ISERROR(R41*VLOOKUP($B$4,Weighting!$B$22:$D$35,2,0)),"n/a",R41*VLOOKUP($B$4,Weighting!$B$22:$D$35,2,0))</f>
        <v>n/a</v>
      </c>
      <c r="T41" s="345"/>
      <c r="U41" s="279"/>
      <c r="V41" s="308" t="s">
        <v>408</v>
      </c>
      <c r="W41" s="308"/>
      <c r="X41" s="309" t="s">
        <v>406</v>
      </c>
      <c r="Y41" s="299" t="s">
        <v>17</v>
      </c>
      <c r="Z41" s="310">
        <f>VLOOKUP(Y41,Lists!$A$45:$B$50,2,FALSE)</f>
        <v>1.0000000000000001E-5</v>
      </c>
      <c r="AA41" s="311" t="s">
        <v>17</v>
      </c>
      <c r="AB41" s="311" t="s">
        <v>17</v>
      </c>
      <c r="AC41" s="312">
        <f>VLOOKUP(AB41,Lists!$A$35:$B$40,2,FALSE)</f>
        <v>0</v>
      </c>
      <c r="AD41" s="313">
        <f t="shared" si="40"/>
        <v>0</v>
      </c>
      <c r="AE41" s="314" t="str">
        <f t="shared" si="41"/>
        <v>n/a</v>
      </c>
      <c r="AF41" s="304">
        <f>IF($B41=Lists!$A$14,Lists!$E$35)+IF($B41=Lists!$A$15,Lists!$E$40)+IF($B41=Lists!$A$16,Lists!$E$40)</f>
        <v>0</v>
      </c>
      <c r="AG41" s="313">
        <f t="shared" si="42"/>
        <v>0</v>
      </c>
      <c r="AH41" s="112" t="str">
        <f t="shared" si="34"/>
        <v>n/a</v>
      </c>
      <c r="AI41" s="116" t="str">
        <f>IF(ISERROR(AH41*0.0001),"n/a",AH41*VLOOKUP($B$4,Weighting!$B$22:$D$35,2,0))</f>
        <v>n/a</v>
      </c>
      <c r="AJ41" s="230" t="str">
        <f t="shared" si="43"/>
        <v>n/a</v>
      </c>
      <c r="AK41" s="230" t="str">
        <f>IF(ISERROR(AJ41*VLOOKUP($B$4,Weighting!$B$22:$D$35,2,0)),"n/a",AJ41*VLOOKUP($B$4,Weighting!$B$22:$D$35,2,0))</f>
        <v>n/a</v>
      </c>
      <c r="AL41" s="345"/>
    </row>
    <row r="42" spans="1:38" ht="42" x14ac:dyDescent="0.35">
      <c r="A42" s="296" t="s">
        <v>1067</v>
      </c>
      <c r="B42" s="296" t="s">
        <v>8</v>
      </c>
      <c r="C42" s="394" t="s">
        <v>703</v>
      </c>
      <c r="D42" s="114"/>
      <c r="E42" s="115"/>
      <c r="F42" s="444" t="s">
        <v>406</v>
      </c>
      <c r="G42" s="299" t="s">
        <v>17</v>
      </c>
      <c r="H42" s="310">
        <f>VLOOKUP(G42,Lists!$A$45:$B$50,2,FALSE)</f>
        <v>1.0000000000000001E-5</v>
      </c>
      <c r="I42" s="311" t="s">
        <v>17</v>
      </c>
      <c r="J42" s="311" t="s">
        <v>17</v>
      </c>
      <c r="K42" s="312">
        <f>VLOOKUP(J42,Lists!$A$35:$B$40,2,FALSE)</f>
        <v>0</v>
      </c>
      <c r="L42" s="313">
        <f t="shared" si="36"/>
        <v>0</v>
      </c>
      <c r="M42" s="314" t="str">
        <f t="shared" si="37"/>
        <v>n/a</v>
      </c>
      <c r="N42" s="304">
        <f>IF($B42=Lists!$A$14,Lists!$E$35)+IF($B42=Lists!$A$15,Lists!$E$40)+IF($B42=Lists!$A$16,Lists!$E$40)</f>
        <v>0</v>
      </c>
      <c r="O42" s="313">
        <f t="shared" si="38"/>
        <v>0</v>
      </c>
      <c r="P42" s="242" t="str">
        <f t="shared" si="29"/>
        <v>n/a</v>
      </c>
      <c r="Q42" s="232" t="str">
        <f>IF(ISERROR(P42*0.0001),"n/a",P42*VLOOKUP($B$4,Weighting!$B$22:$D$35,2,0))</f>
        <v>n/a</v>
      </c>
      <c r="R42" s="230" t="str">
        <f t="shared" si="39"/>
        <v>n/a</v>
      </c>
      <c r="S42" s="230" t="str">
        <f>IF(ISERROR(R42*VLOOKUP($B$4,Weighting!$B$22:$D$35,2,0)),"n/a",R42*VLOOKUP($B$4,Weighting!$B$22:$D$35,2,0))</f>
        <v>n/a</v>
      </c>
      <c r="T42" s="345"/>
      <c r="U42" s="279"/>
      <c r="V42" s="308" t="s">
        <v>408</v>
      </c>
      <c r="W42" s="308"/>
      <c r="X42" s="309" t="s">
        <v>406</v>
      </c>
      <c r="Y42" s="299" t="s">
        <v>17</v>
      </c>
      <c r="Z42" s="310">
        <f>VLOOKUP(Y42,Lists!$A$45:$B$50,2,FALSE)</f>
        <v>1.0000000000000001E-5</v>
      </c>
      <c r="AA42" s="311" t="s">
        <v>17</v>
      </c>
      <c r="AB42" s="311" t="s">
        <v>17</v>
      </c>
      <c r="AC42" s="312">
        <f>VLOOKUP(AB42,Lists!$A$35:$B$40,2,FALSE)</f>
        <v>0</v>
      </c>
      <c r="AD42" s="313">
        <f t="shared" si="40"/>
        <v>0</v>
      </c>
      <c r="AE42" s="314" t="str">
        <f t="shared" si="41"/>
        <v>n/a</v>
      </c>
      <c r="AF42" s="304">
        <f>IF($B42=Lists!$A$14,Lists!$E$35)+IF($B42=Lists!$A$15,Lists!$E$40)+IF($B42=Lists!$A$16,Lists!$E$40)</f>
        <v>0</v>
      </c>
      <c r="AG42" s="313">
        <f t="shared" si="42"/>
        <v>0</v>
      </c>
      <c r="AH42" s="112" t="str">
        <f t="shared" si="34"/>
        <v>n/a</v>
      </c>
      <c r="AI42" s="116" t="str">
        <f>IF(ISERROR(AH42*0.0001),"n/a",AH42*VLOOKUP($B$4,Weighting!$B$22:$D$35,2,0))</f>
        <v>n/a</v>
      </c>
      <c r="AJ42" s="230" t="str">
        <f t="shared" si="43"/>
        <v>n/a</v>
      </c>
      <c r="AK42" s="230" t="str">
        <f>IF(ISERROR(AJ42*VLOOKUP($B$4,Weighting!$B$22:$D$35,2,0)),"n/a",AJ42*VLOOKUP($B$4,Weighting!$B$22:$D$35,2,0))</f>
        <v>n/a</v>
      </c>
      <c r="AL42" s="345"/>
    </row>
    <row r="43" spans="1:38" ht="42" x14ac:dyDescent="0.35">
      <c r="A43" s="296" t="s">
        <v>1068</v>
      </c>
      <c r="B43" s="296" t="s">
        <v>8</v>
      </c>
      <c r="C43" s="394" t="s">
        <v>704</v>
      </c>
      <c r="D43" s="114"/>
      <c r="E43" s="115"/>
      <c r="F43" s="444" t="s">
        <v>406</v>
      </c>
      <c r="G43" s="299" t="s">
        <v>17</v>
      </c>
      <c r="H43" s="310">
        <f>VLOOKUP(G43,Lists!$A$45:$B$50,2,FALSE)</f>
        <v>1.0000000000000001E-5</v>
      </c>
      <c r="I43" s="311" t="s">
        <v>17</v>
      </c>
      <c r="J43" s="311" t="s">
        <v>17</v>
      </c>
      <c r="K43" s="312">
        <f>VLOOKUP(J43,Lists!$A$35:$B$40,2,FALSE)</f>
        <v>0</v>
      </c>
      <c r="L43" s="313">
        <f t="shared" si="36"/>
        <v>0</v>
      </c>
      <c r="M43" s="314" t="str">
        <f t="shared" si="37"/>
        <v>n/a</v>
      </c>
      <c r="N43" s="304">
        <f>IF($B43=Lists!$A$14,Lists!$E$35)+IF($B43=Lists!$A$15,Lists!$E$40)+IF($B43=Lists!$A$16,Lists!$E$40)</f>
        <v>0</v>
      </c>
      <c r="O43" s="313">
        <f t="shared" si="38"/>
        <v>0</v>
      </c>
      <c r="P43" s="242" t="str">
        <f t="shared" si="29"/>
        <v>n/a</v>
      </c>
      <c r="Q43" s="232" t="str">
        <f>IF(ISERROR(P43*0.0001),"n/a",P43*VLOOKUP($B$4,Weighting!$B$22:$D$35,2,0))</f>
        <v>n/a</v>
      </c>
      <c r="R43" s="230" t="str">
        <f t="shared" si="39"/>
        <v>n/a</v>
      </c>
      <c r="S43" s="230" t="str">
        <f>IF(ISERROR(R43*VLOOKUP($B$4,Weighting!$B$22:$D$35,2,0)),"n/a",R43*VLOOKUP($B$4,Weighting!$B$22:$D$35,2,0))</f>
        <v>n/a</v>
      </c>
      <c r="T43" s="345"/>
      <c r="U43" s="279"/>
      <c r="V43" s="308" t="s">
        <v>408</v>
      </c>
      <c r="W43" s="308"/>
      <c r="X43" s="309" t="s">
        <v>406</v>
      </c>
      <c r="Y43" s="299" t="s">
        <v>17</v>
      </c>
      <c r="Z43" s="310">
        <f>VLOOKUP(Y43,Lists!$A$45:$B$50,2,FALSE)</f>
        <v>1.0000000000000001E-5</v>
      </c>
      <c r="AA43" s="311" t="s">
        <v>17</v>
      </c>
      <c r="AB43" s="311" t="s">
        <v>17</v>
      </c>
      <c r="AC43" s="312">
        <f>VLOOKUP(AB43,Lists!$A$35:$B$40,2,FALSE)</f>
        <v>0</v>
      </c>
      <c r="AD43" s="313">
        <f t="shared" si="40"/>
        <v>0</v>
      </c>
      <c r="AE43" s="314" t="str">
        <f t="shared" si="41"/>
        <v>n/a</v>
      </c>
      <c r="AF43" s="304">
        <f>IF($B43=Lists!$A$14,Lists!$E$35)+IF($B43=Lists!$A$15,Lists!$E$40)+IF($B43=Lists!$A$16,Lists!$E$40)</f>
        <v>0</v>
      </c>
      <c r="AG43" s="313">
        <f t="shared" si="42"/>
        <v>0</v>
      </c>
      <c r="AH43" s="112" t="str">
        <f t="shared" si="34"/>
        <v>n/a</v>
      </c>
      <c r="AI43" s="116" t="str">
        <f>IF(ISERROR(AH43*0.0001),"n/a",AH43*VLOOKUP($B$4,Weighting!$B$22:$D$35,2,0))</f>
        <v>n/a</v>
      </c>
      <c r="AJ43" s="230" t="str">
        <f t="shared" si="43"/>
        <v>n/a</v>
      </c>
      <c r="AK43" s="230" t="str">
        <f>IF(ISERROR(AJ43*VLOOKUP($B$4,Weighting!$B$22:$D$35,2,0)),"n/a",AJ43*VLOOKUP($B$4,Weighting!$B$22:$D$35,2,0))</f>
        <v>n/a</v>
      </c>
      <c r="AL43" s="345"/>
    </row>
    <row r="44" spans="1:38" ht="42" x14ac:dyDescent="0.35">
      <c r="A44" s="296" t="s">
        <v>1069</v>
      </c>
      <c r="B44" s="296" t="s">
        <v>8</v>
      </c>
      <c r="C44" s="394" t="s">
        <v>705</v>
      </c>
      <c r="D44" s="114"/>
      <c r="E44" s="115"/>
      <c r="F44" s="444" t="s">
        <v>406</v>
      </c>
      <c r="G44" s="299" t="s">
        <v>17</v>
      </c>
      <c r="H44" s="310">
        <f>VLOOKUP(G44,Lists!$A$45:$B$50,2,FALSE)</f>
        <v>1.0000000000000001E-5</v>
      </c>
      <c r="I44" s="311" t="s">
        <v>17</v>
      </c>
      <c r="J44" s="311" t="s">
        <v>17</v>
      </c>
      <c r="K44" s="312">
        <f>VLOOKUP(J44,Lists!$A$35:$B$40,2,FALSE)</f>
        <v>0</v>
      </c>
      <c r="L44" s="313">
        <f t="shared" si="36"/>
        <v>0</v>
      </c>
      <c r="M44" s="314" t="str">
        <f t="shared" si="37"/>
        <v>n/a</v>
      </c>
      <c r="N44" s="304">
        <f>IF($B44=Lists!$A$14,Lists!$E$35)+IF($B44=Lists!$A$15,Lists!$E$40)+IF($B44=Lists!$A$16,Lists!$E$40)</f>
        <v>0</v>
      </c>
      <c r="O44" s="313">
        <f t="shared" si="38"/>
        <v>0</v>
      </c>
      <c r="P44" s="242" t="str">
        <f t="shared" si="29"/>
        <v>n/a</v>
      </c>
      <c r="Q44" s="232" t="str">
        <f>IF(ISERROR(P44*0.0001),"n/a",P44*VLOOKUP($B$4,Weighting!$B$22:$D$35,2,0))</f>
        <v>n/a</v>
      </c>
      <c r="R44" s="230" t="str">
        <f t="shared" si="39"/>
        <v>n/a</v>
      </c>
      <c r="S44" s="230" t="str">
        <f>IF(ISERROR(R44*VLOOKUP($B$4,Weighting!$B$22:$D$35,2,0)),"n/a",R44*VLOOKUP($B$4,Weighting!$B$22:$D$35,2,0))</f>
        <v>n/a</v>
      </c>
      <c r="T44" s="345"/>
      <c r="U44" s="279"/>
      <c r="V44" s="308" t="s">
        <v>408</v>
      </c>
      <c r="W44" s="308"/>
      <c r="X44" s="309" t="s">
        <v>406</v>
      </c>
      <c r="Y44" s="299" t="s">
        <v>17</v>
      </c>
      <c r="Z44" s="310">
        <f>VLOOKUP(Y44,Lists!$A$45:$B$50,2,FALSE)</f>
        <v>1.0000000000000001E-5</v>
      </c>
      <c r="AA44" s="311" t="s">
        <v>17</v>
      </c>
      <c r="AB44" s="311" t="s">
        <v>17</v>
      </c>
      <c r="AC44" s="312">
        <f>VLOOKUP(AB44,Lists!$A$35:$B$40,2,FALSE)</f>
        <v>0</v>
      </c>
      <c r="AD44" s="313">
        <f t="shared" si="40"/>
        <v>0</v>
      </c>
      <c r="AE44" s="314" t="str">
        <f t="shared" si="41"/>
        <v>n/a</v>
      </c>
      <c r="AF44" s="304">
        <f>IF($B44=Lists!$A$14,Lists!$E$35)+IF($B44=Lists!$A$15,Lists!$E$40)+IF($B44=Lists!$A$16,Lists!$E$40)</f>
        <v>0</v>
      </c>
      <c r="AG44" s="313">
        <f t="shared" si="42"/>
        <v>0</v>
      </c>
      <c r="AH44" s="112" t="str">
        <f t="shared" si="34"/>
        <v>n/a</v>
      </c>
      <c r="AI44" s="116" t="str">
        <f>IF(ISERROR(AH44*0.0001),"n/a",AH44*VLOOKUP($B$4,Weighting!$B$22:$D$35,2,0))</f>
        <v>n/a</v>
      </c>
      <c r="AJ44" s="230" t="str">
        <f t="shared" si="43"/>
        <v>n/a</v>
      </c>
      <c r="AK44" s="230" t="str">
        <f>IF(ISERROR(AJ44*VLOOKUP($B$4,Weighting!$B$22:$D$35,2,0)),"n/a",AJ44*VLOOKUP($B$4,Weighting!$B$22:$D$35,2,0))</f>
        <v>n/a</v>
      </c>
      <c r="AL44" s="345"/>
    </row>
    <row r="45" spans="1:38" ht="56" x14ac:dyDescent="0.35">
      <c r="A45" s="296" t="s">
        <v>1070</v>
      </c>
      <c r="B45" s="296" t="s">
        <v>8</v>
      </c>
      <c r="C45" s="394" t="s">
        <v>706</v>
      </c>
      <c r="D45" s="114"/>
      <c r="E45" s="115"/>
      <c r="F45" s="444" t="s">
        <v>406</v>
      </c>
      <c r="G45" s="299" t="s">
        <v>17</v>
      </c>
      <c r="H45" s="310">
        <f>VLOOKUP(G45,Lists!$A$45:$B$50,2,FALSE)</f>
        <v>1.0000000000000001E-5</v>
      </c>
      <c r="I45" s="311" t="s">
        <v>17</v>
      </c>
      <c r="J45" s="311" t="s">
        <v>17</v>
      </c>
      <c r="K45" s="312">
        <f>VLOOKUP(J45,Lists!$A$35:$B$40,2,FALSE)</f>
        <v>0</v>
      </c>
      <c r="L45" s="313">
        <f t="shared" si="36"/>
        <v>0</v>
      </c>
      <c r="M45" s="314" t="str">
        <f t="shared" si="37"/>
        <v>n/a</v>
      </c>
      <c r="N45" s="304">
        <f>IF($B45=Lists!$A$14,Lists!$E$35)+IF($B45=Lists!$A$15,Lists!$E$40)+IF($B45=Lists!$A$16,Lists!$E$40)</f>
        <v>0</v>
      </c>
      <c r="O45" s="313">
        <f t="shared" si="38"/>
        <v>0</v>
      </c>
      <c r="P45" s="242" t="str">
        <f t="shared" si="29"/>
        <v>n/a</v>
      </c>
      <c r="Q45" s="232" t="str">
        <f>IF(ISERROR(P45*0.0001),"n/a",P45*VLOOKUP($B$4,Weighting!$B$22:$D$35,2,0))</f>
        <v>n/a</v>
      </c>
      <c r="R45" s="230" t="str">
        <f t="shared" si="39"/>
        <v>n/a</v>
      </c>
      <c r="S45" s="230" t="str">
        <f>IF(ISERROR(R45*VLOOKUP($B$4,Weighting!$B$22:$D$35,2,0)),"n/a",R45*VLOOKUP($B$4,Weighting!$B$22:$D$35,2,0))</f>
        <v>n/a</v>
      </c>
      <c r="T45" s="345"/>
      <c r="U45" s="279"/>
      <c r="V45" s="308" t="s">
        <v>408</v>
      </c>
      <c r="W45" s="308"/>
      <c r="X45" s="309" t="s">
        <v>406</v>
      </c>
      <c r="Y45" s="299" t="s">
        <v>17</v>
      </c>
      <c r="Z45" s="310">
        <f>VLOOKUP(Y45,Lists!$A$45:$B$50,2,FALSE)</f>
        <v>1.0000000000000001E-5</v>
      </c>
      <c r="AA45" s="311" t="s">
        <v>17</v>
      </c>
      <c r="AB45" s="311" t="s">
        <v>17</v>
      </c>
      <c r="AC45" s="312">
        <f>VLOOKUP(AB45,Lists!$A$35:$B$40,2,FALSE)</f>
        <v>0</v>
      </c>
      <c r="AD45" s="313">
        <f t="shared" si="40"/>
        <v>0</v>
      </c>
      <c r="AE45" s="314" t="str">
        <f t="shared" si="41"/>
        <v>n/a</v>
      </c>
      <c r="AF45" s="304">
        <f>IF($B45=Lists!$A$14,Lists!$E$35)+IF($B45=Lists!$A$15,Lists!$E$40)+IF($B45=Lists!$A$16,Lists!$E$40)</f>
        <v>0</v>
      </c>
      <c r="AG45" s="313">
        <f t="shared" si="42"/>
        <v>0</v>
      </c>
      <c r="AH45" s="112" t="str">
        <f t="shared" si="34"/>
        <v>n/a</v>
      </c>
      <c r="AI45" s="116" t="str">
        <f>IF(ISERROR(AH45*0.0001),"n/a",AH45*VLOOKUP($B$4,Weighting!$B$22:$D$35,2,0))</f>
        <v>n/a</v>
      </c>
      <c r="AJ45" s="230" t="str">
        <f t="shared" si="43"/>
        <v>n/a</v>
      </c>
      <c r="AK45" s="230" t="str">
        <f>IF(ISERROR(AJ45*VLOOKUP($B$4,Weighting!$B$22:$D$35,2,0)),"n/a",AJ45*VLOOKUP($B$4,Weighting!$B$22:$D$35,2,0))</f>
        <v>n/a</v>
      </c>
      <c r="AL45" s="345"/>
    </row>
    <row r="46" spans="1:38" ht="70" x14ac:dyDescent="0.35">
      <c r="A46" s="296" t="s">
        <v>1071</v>
      </c>
      <c r="B46" s="296" t="s">
        <v>8</v>
      </c>
      <c r="C46" s="394" t="s">
        <v>707</v>
      </c>
      <c r="D46" s="114"/>
      <c r="E46" s="115"/>
      <c r="F46" s="444" t="s">
        <v>406</v>
      </c>
      <c r="G46" s="299" t="s">
        <v>17</v>
      </c>
      <c r="H46" s="310">
        <f>VLOOKUP(G46,Lists!$A$45:$B$50,2,FALSE)</f>
        <v>1.0000000000000001E-5</v>
      </c>
      <c r="I46" s="311" t="s">
        <v>17</v>
      </c>
      <c r="J46" s="311" t="s">
        <v>17</v>
      </c>
      <c r="K46" s="312">
        <f>VLOOKUP(J46,Lists!$A$35:$B$40,2,FALSE)</f>
        <v>0</v>
      </c>
      <c r="L46" s="313">
        <f t="shared" si="36"/>
        <v>0</v>
      </c>
      <c r="M46" s="314" t="str">
        <f t="shared" si="37"/>
        <v>n/a</v>
      </c>
      <c r="N46" s="304">
        <f>IF($B46=Lists!$A$14,Lists!$E$35)+IF($B46=Lists!$A$15,Lists!$E$40)+IF($B46=Lists!$A$16,Lists!$E$40)</f>
        <v>0</v>
      </c>
      <c r="O46" s="313">
        <f t="shared" si="38"/>
        <v>0</v>
      </c>
      <c r="P46" s="242" t="str">
        <f t="shared" si="29"/>
        <v>n/a</v>
      </c>
      <c r="Q46" s="232" t="str">
        <f>IF(ISERROR(P46*0.0001),"n/a",P46*VLOOKUP($B$4,Weighting!$B$22:$D$35,2,0))</f>
        <v>n/a</v>
      </c>
      <c r="R46" s="230" t="str">
        <f t="shared" si="39"/>
        <v>n/a</v>
      </c>
      <c r="S46" s="230" t="str">
        <f>IF(ISERROR(R46*VLOOKUP($B$4,Weighting!$B$22:$D$35,2,0)),"n/a",R46*VLOOKUP($B$4,Weighting!$B$22:$D$35,2,0))</f>
        <v>n/a</v>
      </c>
      <c r="T46" s="345"/>
      <c r="U46" s="279"/>
      <c r="V46" s="308" t="s">
        <v>408</v>
      </c>
      <c r="W46" s="308"/>
      <c r="X46" s="309" t="s">
        <v>406</v>
      </c>
      <c r="Y46" s="299" t="s">
        <v>17</v>
      </c>
      <c r="Z46" s="310">
        <f>VLOOKUP(Y46,Lists!$A$45:$B$50,2,FALSE)</f>
        <v>1.0000000000000001E-5</v>
      </c>
      <c r="AA46" s="311" t="s">
        <v>17</v>
      </c>
      <c r="AB46" s="311" t="s">
        <v>17</v>
      </c>
      <c r="AC46" s="312">
        <f>VLOOKUP(AB46,Lists!$A$35:$B$40,2,FALSE)</f>
        <v>0</v>
      </c>
      <c r="AD46" s="313">
        <f t="shared" si="40"/>
        <v>0</v>
      </c>
      <c r="AE46" s="314" t="str">
        <f t="shared" si="41"/>
        <v>n/a</v>
      </c>
      <c r="AF46" s="304">
        <f>IF($B46=Lists!$A$14,Lists!$E$35)+IF($B46=Lists!$A$15,Lists!$E$40)+IF($B46=Lists!$A$16,Lists!$E$40)</f>
        <v>0</v>
      </c>
      <c r="AG46" s="313">
        <f t="shared" si="42"/>
        <v>0</v>
      </c>
      <c r="AH46" s="112" t="str">
        <f t="shared" si="34"/>
        <v>n/a</v>
      </c>
      <c r="AI46" s="116" t="str">
        <f>IF(ISERROR(AH46*0.0001),"n/a",AH46*VLOOKUP($B$4,Weighting!$B$22:$D$35,2,0))</f>
        <v>n/a</v>
      </c>
      <c r="AJ46" s="230" t="str">
        <f t="shared" si="43"/>
        <v>n/a</v>
      </c>
      <c r="AK46" s="230" t="str">
        <f>IF(ISERROR(AJ46*VLOOKUP($B$4,Weighting!$B$22:$D$35,2,0)),"n/a",AJ46*VLOOKUP($B$4,Weighting!$B$22:$D$35,2,0))</f>
        <v>n/a</v>
      </c>
      <c r="AL46" s="345"/>
    </row>
    <row r="47" spans="1:38" ht="56" x14ac:dyDescent="0.35">
      <c r="A47" s="296" t="s">
        <v>1072</v>
      </c>
      <c r="B47" s="296" t="s">
        <v>8</v>
      </c>
      <c r="C47" s="394" t="s">
        <v>708</v>
      </c>
      <c r="D47" s="114"/>
      <c r="E47" s="115"/>
      <c r="F47" s="444" t="s">
        <v>406</v>
      </c>
      <c r="G47" s="299" t="s">
        <v>17</v>
      </c>
      <c r="H47" s="310">
        <f>VLOOKUP(G47,Lists!$A$45:$B$50,2,FALSE)</f>
        <v>1.0000000000000001E-5</v>
      </c>
      <c r="I47" s="311" t="s">
        <v>17</v>
      </c>
      <c r="J47" s="311" t="s">
        <v>17</v>
      </c>
      <c r="K47" s="312">
        <f>VLOOKUP(J47,Lists!$A$35:$B$40,2,FALSE)</f>
        <v>0</v>
      </c>
      <c r="L47" s="313">
        <f t="shared" si="36"/>
        <v>0</v>
      </c>
      <c r="M47" s="314" t="str">
        <f t="shared" si="37"/>
        <v>n/a</v>
      </c>
      <c r="N47" s="304">
        <f>IF($B47=Lists!$A$14,Lists!$E$35)+IF($B47=Lists!$A$15,Lists!$E$40)+IF($B47=Lists!$A$16,Lists!$E$40)</f>
        <v>0</v>
      </c>
      <c r="O47" s="313">
        <f t="shared" si="38"/>
        <v>0</v>
      </c>
      <c r="P47" s="242" t="str">
        <f t="shared" si="29"/>
        <v>n/a</v>
      </c>
      <c r="Q47" s="232" t="str">
        <f>IF(ISERROR(P47*0.0001),"n/a",P47*VLOOKUP($B$4,Weighting!$B$22:$D$35,2,0))</f>
        <v>n/a</v>
      </c>
      <c r="R47" s="230" t="str">
        <f t="shared" si="39"/>
        <v>n/a</v>
      </c>
      <c r="S47" s="230" t="str">
        <f>IF(ISERROR(R47*VLOOKUP($B$4,Weighting!$B$22:$D$35,2,0)),"n/a",R47*VLOOKUP($B$4,Weighting!$B$22:$D$35,2,0))</f>
        <v>n/a</v>
      </c>
      <c r="T47" s="345"/>
      <c r="U47" s="279"/>
      <c r="V47" s="308" t="s">
        <v>408</v>
      </c>
      <c r="W47" s="308"/>
      <c r="X47" s="309" t="s">
        <v>406</v>
      </c>
      <c r="Y47" s="299" t="s">
        <v>17</v>
      </c>
      <c r="Z47" s="310">
        <f>VLOOKUP(Y47,Lists!$A$45:$B$50,2,FALSE)</f>
        <v>1.0000000000000001E-5</v>
      </c>
      <c r="AA47" s="311" t="s">
        <v>17</v>
      </c>
      <c r="AB47" s="311" t="s">
        <v>17</v>
      </c>
      <c r="AC47" s="312">
        <f>VLOOKUP(AB47,Lists!$A$35:$B$40,2,FALSE)</f>
        <v>0</v>
      </c>
      <c r="AD47" s="313">
        <f t="shared" si="40"/>
        <v>0</v>
      </c>
      <c r="AE47" s="314" t="str">
        <f t="shared" si="41"/>
        <v>n/a</v>
      </c>
      <c r="AF47" s="304">
        <f>IF($B47=Lists!$A$14,Lists!$E$35)+IF($B47=Lists!$A$15,Lists!$E$40)+IF($B47=Lists!$A$16,Lists!$E$40)</f>
        <v>0</v>
      </c>
      <c r="AG47" s="313">
        <f t="shared" si="42"/>
        <v>0</v>
      </c>
      <c r="AH47" s="112" t="str">
        <f t="shared" si="34"/>
        <v>n/a</v>
      </c>
      <c r="AI47" s="116" t="str">
        <f>IF(ISERROR(AH47*0.0001),"n/a",AH47*VLOOKUP($B$4,Weighting!$B$22:$D$35,2,0))</f>
        <v>n/a</v>
      </c>
      <c r="AJ47" s="230" t="str">
        <f t="shared" si="43"/>
        <v>n/a</v>
      </c>
      <c r="AK47" s="230" t="str">
        <f>IF(ISERROR(AJ47*VLOOKUP($B$4,Weighting!$B$22:$D$35,2,0)),"n/a",AJ47*VLOOKUP($B$4,Weighting!$B$22:$D$35,2,0))</f>
        <v>n/a</v>
      </c>
      <c r="AL47" s="345"/>
    </row>
    <row r="48" spans="1:38" ht="70" x14ac:dyDescent="0.35">
      <c r="A48" s="296" t="s">
        <v>1073</v>
      </c>
      <c r="B48" s="296" t="s">
        <v>8</v>
      </c>
      <c r="C48" s="394" t="s">
        <v>709</v>
      </c>
      <c r="D48" s="114"/>
      <c r="E48" s="115"/>
      <c r="F48" s="444" t="s">
        <v>406</v>
      </c>
      <c r="G48" s="299" t="s">
        <v>17</v>
      </c>
      <c r="H48" s="310">
        <f>VLOOKUP(G48,Lists!$A$45:$B$50,2,FALSE)</f>
        <v>1.0000000000000001E-5</v>
      </c>
      <c r="I48" s="311" t="s">
        <v>17</v>
      </c>
      <c r="J48" s="311" t="s">
        <v>17</v>
      </c>
      <c r="K48" s="312">
        <f>VLOOKUP(J48,Lists!$A$35:$B$40,2,FALSE)</f>
        <v>0</v>
      </c>
      <c r="L48" s="313">
        <f t="shared" si="36"/>
        <v>0</v>
      </c>
      <c r="M48" s="314" t="str">
        <f t="shared" si="37"/>
        <v>n/a</v>
      </c>
      <c r="N48" s="304">
        <f>IF($B48=Lists!$A$14,Lists!$E$35)+IF($B48=Lists!$A$15,Lists!$E$40)+IF($B48=Lists!$A$16,Lists!$E$40)</f>
        <v>0</v>
      </c>
      <c r="O48" s="313">
        <f t="shared" si="38"/>
        <v>0</v>
      </c>
      <c r="P48" s="242" t="str">
        <f t="shared" si="29"/>
        <v>n/a</v>
      </c>
      <c r="Q48" s="232" t="str">
        <f>IF(ISERROR(P48*0.0001),"n/a",P48*VLOOKUP($B$4,Weighting!$B$22:$D$35,2,0))</f>
        <v>n/a</v>
      </c>
      <c r="R48" s="230" t="str">
        <f t="shared" si="39"/>
        <v>n/a</v>
      </c>
      <c r="S48" s="230" t="str">
        <f>IF(ISERROR(R48*VLOOKUP($B$4,Weighting!$B$22:$D$35,2,0)),"n/a",R48*VLOOKUP($B$4,Weighting!$B$22:$D$35,2,0))</f>
        <v>n/a</v>
      </c>
      <c r="T48" s="345"/>
      <c r="U48" s="279"/>
      <c r="V48" s="308" t="s">
        <v>408</v>
      </c>
      <c r="W48" s="308"/>
      <c r="X48" s="309" t="s">
        <v>406</v>
      </c>
      <c r="Y48" s="299" t="s">
        <v>17</v>
      </c>
      <c r="Z48" s="310">
        <f>VLOOKUP(Y48,Lists!$A$45:$B$50,2,FALSE)</f>
        <v>1.0000000000000001E-5</v>
      </c>
      <c r="AA48" s="311" t="s">
        <v>17</v>
      </c>
      <c r="AB48" s="311" t="s">
        <v>17</v>
      </c>
      <c r="AC48" s="312">
        <f>VLOOKUP(AB48,Lists!$A$35:$B$40,2,FALSE)</f>
        <v>0</v>
      </c>
      <c r="AD48" s="313">
        <f t="shared" si="40"/>
        <v>0</v>
      </c>
      <c r="AE48" s="314" t="str">
        <f t="shared" si="41"/>
        <v>n/a</v>
      </c>
      <c r="AF48" s="304">
        <f>IF($B48=Lists!$A$14,Lists!$E$35)+IF($B48=Lists!$A$15,Lists!$E$40)+IF($B48=Lists!$A$16,Lists!$E$40)</f>
        <v>0</v>
      </c>
      <c r="AG48" s="313">
        <f t="shared" si="42"/>
        <v>0</v>
      </c>
      <c r="AH48" s="112" t="str">
        <f t="shared" si="34"/>
        <v>n/a</v>
      </c>
      <c r="AI48" s="116" t="str">
        <f>IF(ISERROR(AH48*0.0001),"n/a",AH48*VLOOKUP($B$4,Weighting!$B$22:$D$35,2,0))</f>
        <v>n/a</v>
      </c>
      <c r="AJ48" s="230" t="str">
        <f t="shared" si="43"/>
        <v>n/a</v>
      </c>
      <c r="AK48" s="230" t="str">
        <f>IF(ISERROR(AJ48*VLOOKUP($B$4,Weighting!$B$22:$D$35,2,0)),"n/a",AJ48*VLOOKUP($B$4,Weighting!$B$22:$D$35,2,0))</f>
        <v>n/a</v>
      </c>
      <c r="AL48" s="345"/>
    </row>
    <row r="49" spans="1:38" ht="42" x14ac:dyDescent="0.35">
      <c r="A49" s="296" t="s">
        <v>1074</v>
      </c>
      <c r="B49" s="296" t="s">
        <v>8</v>
      </c>
      <c r="C49" s="394" t="s">
        <v>710</v>
      </c>
      <c r="D49" s="114"/>
      <c r="E49" s="115"/>
      <c r="F49" s="444" t="s">
        <v>406</v>
      </c>
      <c r="G49" s="299" t="s">
        <v>17</v>
      </c>
      <c r="H49" s="310">
        <f>VLOOKUP(G49,Lists!$A$45:$B$50,2,FALSE)</f>
        <v>1.0000000000000001E-5</v>
      </c>
      <c r="I49" s="311" t="s">
        <v>17</v>
      </c>
      <c r="J49" s="311" t="s">
        <v>17</v>
      </c>
      <c r="K49" s="312">
        <f>VLOOKUP(J49,Lists!$A$35:$B$40,2,FALSE)</f>
        <v>0</v>
      </c>
      <c r="L49" s="313">
        <f t="shared" si="36"/>
        <v>0</v>
      </c>
      <c r="M49" s="314" t="str">
        <f t="shared" si="37"/>
        <v>n/a</v>
      </c>
      <c r="N49" s="304">
        <f>IF($B49=Lists!$A$14,Lists!$E$35)+IF($B49=Lists!$A$15,Lists!$E$40)+IF($B49=Lists!$A$16,Lists!$E$40)</f>
        <v>0</v>
      </c>
      <c r="O49" s="313">
        <f t="shared" si="38"/>
        <v>0</v>
      </c>
      <c r="P49" s="242" t="str">
        <f t="shared" si="29"/>
        <v>n/a</v>
      </c>
      <c r="Q49" s="232" t="str">
        <f>IF(ISERROR(P49*0.0001),"n/a",P49*VLOOKUP($B$4,Weighting!$B$22:$D$35,2,0))</f>
        <v>n/a</v>
      </c>
      <c r="R49" s="230" t="str">
        <f t="shared" si="39"/>
        <v>n/a</v>
      </c>
      <c r="S49" s="230" t="str">
        <f>IF(ISERROR(R49*VLOOKUP($B$4,Weighting!$B$22:$D$35,2,0)),"n/a",R49*VLOOKUP($B$4,Weighting!$B$22:$D$35,2,0))</f>
        <v>n/a</v>
      </c>
      <c r="T49" s="345"/>
      <c r="U49" s="279"/>
      <c r="V49" s="308" t="s">
        <v>408</v>
      </c>
      <c r="W49" s="308"/>
      <c r="X49" s="309" t="s">
        <v>406</v>
      </c>
      <c r="Y49" s="299" t="s">
        <v>17</v>
      </c>
      <c r="Z49" s="310">
        <f>VLOOKUP(Y49,Lists!$A$45:$B$50,2,FALSE)</f>
        <v>1.0000000000000001E-5</v>
      </c>
      <c r="AA49" s="311" t="s">
        <v>17</v>
      </c>
      <c r="AB49" s="311" t="s">
        <v>17</v>
      </c>
      <c r="AC49" s="312">
        <f>VLOOKUP(AB49,Lists!$A$35:$B$40,2,FALSE)</f>
        <v>0</v>
      </c>
      <c r="AD49" s="313">
        <f t="shared" si="40"/>
        <v>0</v>
      </c>
      <c r="AE49" s="314" t="str">
        <f t="shared" si="41"/>
        <v>n/a</v>
      </c>
      <c r="AF49" s="304">
        <f>IF($B49=Lists!$A$14,Lists!$E$35)+IF($B49=Lists!$A$15,Lists!$E$40)+IF($B49=Lists!$A$16,Lists!$E$40)</f>
        <v>0</v>
      </c>
      <c r="AG49" s="313">
        <f t="shared" si="42"/>
        <v>0</v>
      </c>
      <c r="AH49" s="112" t="str">
        <f t="shared" si="34"/>
        <v>n/a</v>
      </c>
      <c r="AI49" s="116" t="str">
        <f>IF(ISERROR(AH49*0.0001),"n/a",AH49*VLOOKUP($B$4,Weighting!$B$22:$D$35,2,0))</f>
        <v>n/a</v>
      </c>
      <c r="AJ49" s="230" t="str">
        <f t="shared" si="43"/>
        <v>n/a</v>
      </c>
      <c r="AK49" s="230" t="str">
        <f>IF(ISERROR(AJ49*VLOOKUP($B$4,Weighting!$B$22:$D$35,2,0)),"n/a",AJ49*VLOOKUP($B$4,Weighting!$B$22:$D$35,2,0))</f>
        <v>n/a</v>
      </c>
      <c r="AL49" s="345"/>
    </row>
    <row r="50" spans="1:38" ht="70" x14ac:dyDescent="0.35">
      <c r="A50" s="296" t="s">
        <v>1075</v>
      </c>
      <c r="B50" s="296" t="s">
        <v>8</v>
      </c>
      <c r="C50" s="394" t="s">
        <v>711</v>
      </c>
      <c r="D50" s="114"/>
      <c r="E50" s="115"/>
      <c r="F50" s="444" t="s">
        <v>406</v>
      </c>
      <c r="G50" s="299" t="s">
        <v>17</v>
      </c>
      <c r="H50" s="310">
        <f>VLOOKUP(G50,Lists!$A$45:$B$50,2,FALSE)</f>
        <v>1.0000000000000001E-5</v>
      </c>
      <c r="I50" s="311" t="s">
        <v>17</v>
      </c>
      <c r="J50" s="311" t="s">
        <v>17</v>
      </c>
      <c r="K50" s="312">
        <f>VLOOKUP(J50,Lists!$A$35:$B$40,2,FALSE)</f>
        <v>0</v>
      </c>
      <c r="L50" s="313">
        <f t="shared" si="36"/>
        <v>0</v>
      </c>
      <c r="M50" s="314" t="str">
        <f t="shared" si="37"/>
        <v>n/a</v>
      </c>
      <c r="N50" s="304">
        <f>IF($B50=Lists!$A$14,Lists!$E$35)+IF($B50=Lists!$A$15,Lists!$E$40)+IF($B50=Lists!$A$16,Lists!$E$40)</f>
        <v>0</v>
      </c>
      <c r="O50" s="313">
        <f t="shared" si="38"/>
        <v>0</v>
      </c>
      <c r="P50" s="242" t="str">
        <f t="shared" si="29"/>
        <v>n/a</v>
      </c>
      <c r="Q50" s="232" t="str">
        <f>IF(ISERROR(P50*0.0001),"n/a",P50*VLOOKUP($B$4,Weighting!$B$22:$D$35,2,0))</f>
        <v>n/a</v>
      </c>
      <c r="R50" s="230" t="str">
        <f t="shared" si="39"/>
        <v>n/a</v>
      </c>
      <c r="S50" s="230" t="str">
        <f>IF(ISERROR(R50*VLOOKUP($B$4,Weighting!$B$22:$D$35,2,0)),"n/a",R50*VLOOKUP($B$4,Weighting!$B$22:$D$35,2,0))</f>
        <v>n/a</v>
      </c>
      <c r="T50" s="345"/>
      <c r="U50" s="279"/>
      <c r="V50" s="308" t="s">
        <v>408</v>
      </c>
      <c r="W50" s="308"/>
      <c r="X50" s="309" t="s">
        <v>406</v>
      </c>
      <c r="Y50" s="299" t="s">
        <v>17</v>
      </c>
      <c r="Z50" s="310">
        <f>VLOOKUP(Y50,Lists!$A$45:$B$50,2,FALSE)</f>
        <v>1.0000000000000001E-5</v>
      </c>
      <c r="AA50" s="311" t="s">
        <v>17</v>
      </c>
      <c r="AB50" s="311" t="s">
        <v>17</v>
      </c>
      <c r="AC50" s="312">
        <f>VLOOKUP(AB50,Lists!$A$35:$B$40,2,FALSE)</f>
        <v>0</v>
      </c>
      <c r="AD50" s="313">
        <f t="shared" si="40"/>
        <v>0</v>
      </c>
      <c r="AE50" s="314" t="str">
        <f t="shared" si="41"/>
        <v>n/a</v>
      </c>
      <c r="AF50" s="304">
        <f>IF($B50=Lists!$A$14,Lists!$E$35)+IF($B50=Lists!$A$15,Lists!$E$40)+IF($B50=Lists!$A$16,Lists!$E$40)</f>
        <v>0</v>
      </c>
      <c r="AG50" s="313">
        <f t="shared" si="42"/>
        <v>0</v>
      </c>
      <c r="AH50" s="112" t="str">
        <f t="shared" si="34"/>
        <v>n/a</v>
      </c>
      <c r="AI50" s="116" t="str">
        <f>IF(ISERROR(AH50*0.0001),"n/a",AH50*VLOOKUP($B$4,Weighting!$B$22:$D$35,2,0))</f>
        <v>n/a</v>
      </c>
      <c r="AJ50" s="230" t="str">
        <f t="shared" si="43"/>
        <v>n/a</v>
      </c>
      <c r="AK50" s="230" t="str">
        <f>IF(ISERROR(AJ50*VLOOKUP($B$4,Weighting!$B$22:$D$35,2,0)),"n/a",AJ50*VLOOKUP($B$4,Weighting!$B$22:$D$35,2,0))</f>
        <v>n/a</v>
      </c>
      <c r="AL50" s="345"/>
    </row>
    <row r="51" spans="1:38" ht="70" x14ac:dyDescent="0.35">
      <c r="A51" s="296" t="s">
        <v>1076</v>
      </c>
      <c r="B51" s="296" t="s">
        <v>8</v>
      </c>
      <c r="C51" s="394" t="s">
        <v>712</v>
      </c>
      <c r="D51" s="114"/>
      <c r="E51" s="115"/>
      <c r="F51" s="444" t="s">
        <v>406</v>
      </c>
      <c r="G51" s="299" t="s">
        <v>17</v>
      </c>
      <c r="H51" s="310">
        <f>VLOOKUP(G51,Lists!$A$45:$B$50,2,FALSE)</f>
        <v>1.0000000000000001E-5</v>
      </c>
      <c r="I51" s="311" t="s">
        <v>17</v>
      </c>
      <c r="J51" s="311" t="s">
        <v>17</v>
      </c>
      <c r="K51" s="312">
        <f>VLOOKUP(J51,Lists!$A$35:$B$40,2,FALSE)</f>
        <v>0</v>
      </c>
      <c r="L51" s="313">
        <f t="shared" si="36"/>
        <v>0</v>
      </c>
      <c r="M51" s="314" t="str">
        <f t="shared" si="37"/>
        <v>n/a</v>
      </c>
      <c r="N51" s="304">
        <f>IF($B51=Lists!$A$14,Lists!$E$35)+IF($B51=Lists!$A$15,Lists!$E$40)+IF($B51=Lists!$A$16,Lists!$E$40)</f>
        <v>0</v>
      </c>
      <c r="O51" s="313">
        <f t="shared" si="38"/>
        <v>0</v>
      </c>
      <c r="P51" s="242" t="str">
        <f t="shared" si="29"/>
        <v>n/a</v>
      </c>
      <c r="Q51" s="232" t="str">
        <f>IF(ISERROR(P51*0.0001),"n/a",P51*VLOOKUP($B$4,Weighting!$B$22:$D$35,2,0))</f>
        <v>n/a</v>
      </c>
      <c r="R51" s="230" t="str">
        <f t="shared" si="39"/>
        <v>n/a</v>
      </c>
      <c r="S51" s="230" t="str">
        <f>IF(ISERROR(R51*VLOOKUP($B$4,Weighting!$B$22:$D$35,2,0)),"n/a",R51*VLOOKUP($B$4,Weighting!$B$22:$D$35,2,0))</f>
        <v>n/a</v>
      </c>
      <c r="T51" s="345"/>
      <c r="U51" s="279"/>
      <c r="V51" s="308" t="s">
        <v>408</v>
      </c>
      <c r="W51" s="308"/>
      <c r="X51" s="309" t="s">
        <v>406</v>
      </c>
      <c r="Y51" s="299" t="s">
        <v>17</v>
      </c>
      <c r="Z51" s="310">
        <f>VLOOKUP(Y51,Lists!$A$45:$B$50,2,FALSE)</f>
        <v>1.0000000000000001E-5</v>
      </c>
      <c r="AA51" s="311" t="s">
        <v>17</v>
      </c>
      <c r="AB51" s="311" t="s">
        <v>17</v>
      </c>
      <c r="AC51" s="312">
        <f>VLOOKUP(AB51,Lists!$A$35:$B$40,2,FALSE)</f>
        <v>0</v>
      </c>
      <c r="AD51" s="313">
        <f t="shared" si="40"/>
        <v>0</v>
      </c>
      <c r="AE51" s="314" t="str">
        <f t="shared" si="41"/>
        <v>n/a</v>
      </c>
      <c r="AF51" s="304">
        <f>IF($B51=Lists!$A$14,Lists!$E$35)+IF($B51=Lists!$A$15,Lists!$E$40)+IF($B51=Lists!$A$16,Lists!$E$40)</f>
        <v>0</v>
      </c>
      <c r="AG51" s="313">
        <f t="shared" si="42"/>
        <v>0</v>
      </c>
      <c r="AH51" s="112" t="str">
        <f t="shared" si="34"/>
        <v>n/a</v>
      </c>
      <c r="AI51" s="116" t="str">
        <f>IF(ISERROR(AH51*0.0001),"n/a",AH51*VLOOKUP($B$4,Weighting!$B$22:$D$35,2,0))</f>
        <v>n/a</v>
      </c>
      <c r="AJ51" s="230" t="str">
        <f t="shared" si="43"/>
        <v>n/a</v>
      </c>
      <c r="AK51" s="230" t="str">
        <f>IF(ISERROR(AJ51*VLOOKUP($B$4,Weighting!$B$22:$D$35,2,0)),"n/a",AJ51*VLOOKUP($B$4,Weighting!$B$22:$D$35,2,0))</f>
        <v>n/a</v>
      </c>
      <c r="AL51" s="345"/>
    </row>
    <row r="52" spans="1:38" ht="56" x14ac:dyDescent="0.35">
      <c r="A52" s="296" t="s">
        <v>1077</v>
      </c>
      <c r="B52" s="296" t="s">
        <v>8</v>
      </c>
      <c r="C52" s="394" t="s">
        <v>713</v>
      </c>
      <c r="D52" s="114"/>
      <c r="E52" s="115"/>
      <c r="F52" s="444" t="s">
        <v>406</v>
      </c>
      <c r="G52" s="299" t="s">
        <v>17</v>
      </c>
      <c r="H52" s="310">
        <f>VLOOKUP(G52,Lists!$A$45:$B$50,2,FALSE)</f>
        <v>1.0000000000000001E-5</v>
      </c>
      <c r="I52" s="311" t="s">
        <v>17</v>
      </c>
      <c r="J52" s="311" t="s">
        <v>17</v>
      </c>
      <c r="K52" s="312">
        <f>VLOOKUP(J52,Lists!$A$35:$B$40,2,FALSE)</f>
        <v>0</v>
      </c>
      <c r="L52" s="313">
        <f t="shared" si="36"/>
        <v>0</v>
      </c>
      <c r="M52" s="314" t="str">
        <f t="shared" si="37"/>
        <v>n/a</v>
      </c>
      <c r="N52" s="304">
        <f>IF($B52=Lists!$A$14,Lists!$E$35)+IF($B52=Lists!$A$15,Lists!$E$40)+IF($B52=Lists!$A$16,Lists!$E$40)</f>
        <v>0</v>
      </c>
      <c r="O52" s="313">
        <f t="shared" si="38"/>
        <v>0</v>
      </c>
      <c r="P52" s="242" t="str">
        <f t="shared" si="29"/>
        <v>n/a</v>
      </c>
      <c r="Q52" s="232" t="str">
        <f>IF(ISERROR(P52*0.0001),"n/a",P52*VLOOKUP($B$4,Weighting!$B$22:$D$35,2,0))</f>
        <v>n/a</v>
      </c>
      <c r="R52" s="230" t="str">
        <f t="shared" si="39"/>
        <v>n/a</v>
      </c>
      <c r="S52" s="230" t="str">
        <f>IF(ISERROR(R52*VLOOKUP($B$4,Weighting!$B$22:$D$35,2,0)),"n/a",R52*VLOOKUP($B$4,Weighting!$B$22:$D$35,2,0))</f>
        <v>n/a</v>
      </c>
      <c r="T52" s="345"/>
      <c r="U52" s="279"/>
      <c r="V52" s="308" t="s">
        <v>408</v>
      </c>
      <c r="W52" s="308"/>
      <c r="X52" s="309" t="s">
        <v>406</v>
      </c>
      <c r="Y52" s="299" t="s">
        <v>17</v>
      </c>
      <c r="Z52" s="310">
        <f>VLOOKUP(Y52,Lists!$A$45:$B$50,2,FALSE)</f>
        <v>1.0000000000000001E-5</v>
      </c>
      <c r="AA52" s="311" t="s">
        <v>17</v>
      </c>
      <c r="AB52" s="311" t="s">
        <v>17</v>
      </c>
      <c r="AC52" s="312">
        <f>VLOOKUP(AB52,Lists!$A$35:$B$40,2,FALSE)</f>
        <v>0</v>
      </c>
      <c r="AD52" s="313">
        <f t="shared" si="40"/>
        <v>0</v>
      </c>
      <c r="AE52" s="314" t="str">
        <f t="shared" si="41"/>
        <v>n/a</v>
      </c>
      <c r="AF52" s="304">
        <f>IF($B52=Lists!$A$14,Lists!$E$35)+IF($B52=Lists!$A$15,Lists!$E$40)+IF($B52=Lists!$A$16,Lists!$E$40)</f>
        <v>0</v>
      </c>
      <c r="AG52" s="313">
        <f t="shared" si="42"/>
        <v>0</v>
      </c>
      <c r="AH52" s="112" t="str">
        <f t="shared" si="34"/>
        <v>n/a</v>
      </c>
      <c r="AI52" s="116" t="str">
        <f>IF(ISERROR(AH52*0.0001),"n/a",AH52*VLOOKUP($B$4,Weighting!$B$22:$D$35,2,0))</f>
        <v>n/a</v>
      </c>
      <c r="AJ52" s="230" t="str">
        <f t="shared" si="43"/>
        <v>n/a</v>
      </c>
      <c r="AK52" s="230" t="str">
        <f>IF(ISERROR(AJ52*VLOOKUP($B$4,Weighting!$B$22:$D$35,2,0)),"n/a",AJ52*VLOOKUP($B$4,Weighting!$B$22:$D$35,2,0))</f>
        <v>n/a</v>
      </c>
      <c r="AL52" s="345"/>
    </row>
    <row r="53" spans="1:38" ht="56" x14ac:dyDescent="0.35">
      <c r="A53" s="296" t="s">
        <v>1078</v>
      </c>
      <c r="B53" s="296" t="s">
        <v>8</v>
      </c>
      <c r="C53" s="394" t="s">
        <v>714</v>
      </c>
      <c r="D53" s="114"/>
      <c r="E53" s="115"/>
      <c r="F53" s="444" t="s">
        <v>406</v>
      </c>
      <c r="G53" s="299" t="s">
        <v>17</v>
      </c>
      <c r="H53" s="310">
        <f>VLOOKUP(G53,Lists!$A$45:$B$50,2,FALSE)</f>
        <v>1.0000000000000001E-5</v>
      </c>
      <c r="I53" s="311" t="s">
        <v>17</v>
      </c>
      <c r="J53" s="311" t="s">
        <v>17</v>
      </c>
      <c r="K53" s="312">
        <f>VLOOKUP(J53,Lists!$A$35:$B$40,2,FALSE)</f>
        <v>0</v>
      </c>
      <c r="L53" s="313">
        <f t="shared" si="36"/>
        <v>0</v>
      </c>
      <c r="M53" s="314" t="str">
        <f t="shared" si="37"/>
        <v>n/a</v>
      </c>
      <c r="N53" s="304">
        <f>IF($B53=Lists!$A$14,Lists!$E$35)+IF($B53=Lists!$A$15,Lists!$E$40)+IF($B53=Lists!$A$16,Lists!$E$40)</f>
        <v>0</v>
      </c>
      <c r="O53" s="313">
        <f t="shared" si="38"/>
        <v>0</v>
      </c>
      <c r="P53" s="242" t="str">
        <f t="shared" si="29"/>
        <v>n/a</v>
      </c>
      <c r="Q53" s="232" t="str">
        <f>IF(ISERROR(P53*0.0001),"n/a",P53*VLOOKUP($B$4,Weighting!$B$22:$D$35,2,0))</f>
        <v>n/a</v>
      </c>
      <c r="R53" s="230" t="str">
        <f t="shared" si="39"/>
        <v>n/a</v>
      </c>
      <c r="S53" s="230" t="str">
        <f>IF(ISERROR(R53*VLOOKUP($B$4,Weighting!$B$22:$D$35,2,0)),"n/a",R53*VLOOKUP($B$4,Weighting!$B$22:$D$35,2,0))</f>
        <v>n/a</v>
      </c>
      <c r="T53" s="345"/>
      <c r="U53" s="279"/>
      <c r="V53" s="308" t="s">
        <v>408</v>
      </c>
      <c r="W53" s="308"/>
      <c r="X53" s="309" t="s">
        <v>406</v>
      </c>
      <c r="Y53" s="299" t="s">
        <v>17</v>
      </c>
      <c r="Z53" s="310">
        <f>VLOOKUP(Y53,Lists!$A$45:$B$50,2,FALSE)</f>
        <v>1.0000000000000001E-5</v>
      </c>
      <c r="AA53" s="311" t="s">
        <v>17</v>
      </c>
      <c r="AB53" s="311" t="s">
        <v>17</v>
      </c>
      <c r="AC53" s="312">
        <f>VLOOKUP(AB53,Lists!$A$35:$B$40,2,FALSE)</f>
        <v>0</v>
      </c>
      <c r="AD53" s="313">
        <f t="shared" si="40"/>
        <v>0</v>
      </c>
      <c r="AE53" s="314" t="str">
        <f t="shared" si="41"/>
        <v>n/a</v>
      </c>
      <c r="AF53" s="304">
        <f>IF($B53=Lists!$A$14,Lists!$E$35)+IF($B53=Lists!$A$15,Lists!$E$40)+IF($B53=Lists!$A$16,Lists!$E$40)</f>
        <v>0</v>
      </c>
      <c r="AG53" s="313">
        <f t="shared" si="42"/>
        <v>0</v>
      </c>
      <c r="AH53" s="112" t="str">
        <f t="shared" si="34"/>
        <v>n/a</v>
      </c>
      <c r="AI53" s="116" t="str">
        <f>IF(ISERROR(AH53*0.0001),"n/a",AH53*VLOOKUP($B$4,Weighting!$B$22:$D$35,2,0))</f>
        <v>n/a</v>
      </c>
      <c r="AJ53" s="230" t="str">
        <f t="shared" si="43"/>
        <v>n/a</v>
      </c>
      <c r="AK53" s="230" t="str">
        <f>IF(ISERROR(AJ53*VLOOKUP($B$4,Weighting!$B$22:$D$35,2,0)),"n/a",AJ53*VLOOKUP($B$4,Weighting!$B$22:$D$35,2,0))</f>
        <v>n/a</v>
      </c>
      <c r="AL53" s="345"/>
    </row>
    <row r="54" spans="1:38" ht="56" x14ac:dyDescent="0.35">
      <c r="A54" s="296" t="s">
        <v>1079</v>
      </c>
      <c r="B54" s="296" t="s">
        <v>8</v>
      </c>
      <c r="C54" s="394" t="s">
        <v>715</v>
      </c>
      <c r="D54" s="114"/>
      <c r="E54" s="115"/>
      <c r="F54" s="444" t="s">
        <v>406</v>
      </c>
      <c r="G54" s="299" t="s">
        <v>17</v>
      </c>
      <c r="H54" s="310">
        <f>VLOOKUP(G54,Lists!$A$45:$B$50,2,FALSE)</f>
        <v>1.0000000000000001E-5</v>
      </c>
      <c r="I54" s="311" t="s">
        <v>17</v>
      </c>
      <c r="J54" s="311" t="s">
        <v>17</v>
      </c>
      <c r="K54" s="312">
        <f>VLOOKUP(J54,Lists!$A$35:$B$40,2,FALSE)</f>
        <v>0</v>
      </c>
      <c r="L54" s="313">
        <f t="shared" si="36"/>
        <v>0</v>
      </c>
      <c r="M54" s="314" t="str">
        <f t="shared" si="37"/>
        <v>n/a</v>
      </c>
      <c r="N54" s="304">
        <f>IF($B54=Lists!$A$14,Lists!$E$35)+IF($B54=Lists!$A$15,Lists!$E$40)+IF($B54=Lists!$A$16,Lists!$E$40)</f>
        <v>0</v>
      </c>
      <c r="O54" s="313">
        <f t="shared" si="38"/>
        <v>0</v>
      </c>
      <c r="P54" s="242" t="str">
        <f t="shared" si="29"/>
        <v>n/a</v>
      </c>
      <c r="Q54" s="232" t="str">
        <f>IF(ISERROR(P54*0.0001),"n/a",P54*VLOOKUP($B$4,Weighting!$B$22:$D$35,2,0))</f>
        <v>n/a</v>
      </c>
      <c r="R54" s="230" t="str">
        <f t="shared" si="39"/>
        <v>n/a</v>
      </c>
      <c r="S54" s="230" t="str">
        <f>IF(ISERROR(R54*VLOOKUP($B$4,Weighting!$B$22:$D$35,2,0)),"n/a",R54*VLOOKUP($B$4,Weighting!$B$22:$D$35,2,0))</f>
        <v>n/a</v>
      </c>
      <c r="T54" s="345"/>
      <c r="U54" s="279"/>
      <c r="V54" s="308" t="s">
        <v>408</v>
      </c>
      <c r="W54" s="308"/>
      <c r="X54" s="309" t="s">
        <v>406</v>
      </c>
      <c r="Y54" s="299" t="s">
        <v>17</v>
      </c>
      <c r="Z54" s="310">
        <f>VLOOKUP(Y54,Lists!$A$45:$B$50,2,FALSE)</f>
        <v>1.0000000000000001E-5</v>
      </c>
      <c r="AA54" s="311" t="s">
        <v>17</v>
      </c>
      <c r="AB54" s="311" t="s">
        <v>17</v>
      </c>
      <c r="AC54" s="312">
        <f>VLOOKUP(AB54,Lists!$A$35:$B$40,2,FALSE)</f>
        <v>0</v>
      </c>
      <c r="AD54" s="313">
        <f t="shared" si="40"/>
        <v>0</v>
      </c>
      <c r="AE54" s="314" t="str">
        <f t="shared" si="41"/>
        <v>n/a</v>
      </c>
      <c r="AF54" s="304">
        <f>IF($B54=Lists!$A$14,Lists!$E$35)+IF($B54=Lists!$A$15,Lists!$E$40)+IF($B54=Lists!$A$16,Lists!$E$40)</f>
        <v>0</v>
      </c>
      <c r="AG54" s="313">
        <f t="shared" si="42"/>
        <v>0</v>
      </c>
      <c r="AH54" s="112" t="str">
        <f t="shared" si="34"/>
        <v>n/a</v>
      </c>
      <c r="AI54" s="116" t="str">
        <f>IF(ISERROR(AH54*0.0001),"n/a",AH54*VLOOKUP($B$4,Weighting!$B$22:$D$35,2,0))</f>
        <v>n/a</v>
      </c>
      <c r="AJ54" s="230" t="str">
        <f t="shared" si="43"/>
        <v>n/a</v>
      </c>
      <c r="AK54" s="230" t="str">
        <f>IF(ISERROR(AJ54*VLOOKUP($B$4,Weighting!$B$22:$D$35,2,0)),"n/a",AJ54*VLOOKUP($B$4,Weighting!$B$22:$D$35,2,0))</f>
        <v>n/a</v>
      </c>
      <c r="AL54" s="345"/>
    </row>
    <row r="55" spans="1:38" ht="56" x14ac:dyDescent="0.35">
      <c r="A55" s="296" t="s">
        <v>1080</v>
      </c>
      <c r="B55" s="296" t="s">
        <v>8</v>
      </c>
      <c r="C55" s="394" t="s">
        <v>716</v>
      </c>
      <c r="D55" s="114"/>
      <c r="E55" s="115"/>
      <c r="F55" s="444" t="s">
        <v>406</v>
      </c>
      <c r="G55" s="299" t="s">
        <v>17</v>
      </c>
      <c r="H55" s="310">
        <f>VLOOKUP(G55,Lists!$A$45:$B$50,2,FALSE)</f>
        <v>1.0000000000000001E-5</v>
      </c>
      <c r="I55" s="311" t="s">
        <v>17</v>
      </c>
      <c r="J55" s="311" t="s">
        <v>17</v>
      </c>
      <c r="K55" s="312">
        <f>VLOOKUP(J55,Lists!$A$35:$B$40,2,FALSE)</f>
        <v>0</v>
      </c>
      <c r="L55" s="313">
        <f t="shared" si="36"/>
        <v>0</v>
      </c>
      <c r="M55" s="314" t="str">
        <f t="shared" si="37"/>
        <v>n/a</v>
      </c>
      <c r="N55" s="304">
        <f>IF($B55=Lists!$A$14,Lists!$E$35)+IF($B55=Lists!$A$15,Lists!$E$40)+IF($B55=Lists!$A$16,Lists!$E$40)</f>
        <v>0</v>
      </c>
      <c r="O55" s="313">
        <f t="shared" si="38"/>
        <v>0</v>
      </c>
      <c r="P55" s="242" t="str">
        <f t="shared" si="29"/>
        <v>n/a</v>
      </c>
      <c r="Q55" s="232" t="str">
        <f>IF(ISERROR(P55*0.0001),"n/a",P55*VLOOKUP($B$4,Weighting!$B$22:$D$35,2,0))</f>
        <v>n/a</v>
      </c>
      <c r="R55" s="230" t="str">
        <f t="shared" si="39"/>
        <v>n/a</v>
      </c>
      <c r="S55" s="230" t="str">
        <f>IF(ISERROR(R55*VLOOKUP($B$4,Weighting!$B$22:$D$35,2,0)),"n/a",R55*VLOOKUP($B$4,Weighting!$B$22:$D$35,2,0))</f>
        <v>n/a</v>
      </c>
      <c r="T55" s="345"/>
      <c r="U55" s="279"/>
      <c r="V55" s="308" t="s">
        <v>408</v>
      </c>
      <c r="W55" s="308"/>
      <c r="X55" s="309" t="s">
        <v>406</v>
      </c>
      <c r="Y55" s="299" t="s">
        <v>17</v>
      </c>
      <c r="Z55" s="310">
        <f>VLOOKUP(Y55,Lists!$A$45:$B$50,2,FALSE)</f>
        <v>1.0000000000000001E-5</v>
      </c>
      <c r="AA55" s="311" t="s">
        <v>17</v>
      </c>
      <c r="AB55" s="311" t="s">
        <v>17</v>
      </c>
      <c r="AC55" s="312">
        <f>VLOOKUP(AB55,Lists!$A$35:$B$40,2,FALSE)</f>
        <v>0</v>
      </c>
      <c r="AD55" s="313">
        <f t="shared" si="40"/>
        <v>0</v>
      </c>
      <c r="AE55" s="314" t="str">
        <f t="shared" si="41"/>
        <v>n/a</v>
      </c>
      <c r="AF55" s="304">
        <f>IF($B55=Lists!$A$14,Lists!$E$35)+IF($B55=Lists!$A$15,Lists!$E$40)+IF($B55=Lists!$A$16,Lists!$E$40)</f>
        <v>0</v>
      </c>
      <c r="AG55" s="313">
        <f t="shared" si="42"/>
        <v>0</v>
      </c>
      <c r="AH55" s="112" t="str">
        <f t="shared" si="34"/>
        <v>n/a</v>
      </c>
      <c r="AI55" s="116" t="str">
        <f>IF(ISERROR(AH55*0.0001),"n/a",AH55*VLOOKUP($B$4,Weighting!$B$22:$D$35,2,0))</f>
        <v>n/a</v>
      </c>
      <c r="AJ55" s="230" t="str">
        <f t="shared" si="43"/>
        <v>n/a</v>
      </c>
      <c r="AK55" s="230" t="str">
        <f>IF(ISERROR(AJ55*VLOOKUP($B$4,Weighting!$B$22:$D$35,2,0)),"n/a",AJ55*VLOOKUP($B$4,Weighting!$B$22:$D$35,2,0))</f>
        <v>n/a</v>
      </c>
      <c r="AL55" s="345"/>
    </row>
    <row r="56" spans="1:38" ht="42" x14ac:dyDescent="0.35">
      <c r="A56" s="296" t="s">
        <v>1081</v>
      </c>
      <c r="B56" s="296" t="s">
        <v>8</v>
      </c>
      <c r="C56" s="370" t="s">
        <v>717</v>
      </c>
      <c r="D56" s="114"/>
      <c r="E56" s="115"/>
      <c r="F56" s="444" t="s">
        <v>406</v>
      </c>
      <c r="G56" s="299" t="s">
        <v>17</v>
      </c>
      <c r="H56" s="310">
        <f>VLOOKUP(G56,Lists!$A$45:$B$50,2,FALSE)</f>
        <v>1.0000000000000001E-5</v>
      </c>
      <c r="I56" s="311" t="s">
        <v>17</v>
      </c>
      <c r="J56" s="311" t="s">
        <v>17</v>
      </c>
      <c r="K56" s="312">
        <f>VLOOKUP(J56,Lists!$A$35:$B$40,2,FALSE)</f>
        <v>0</v>
      </c>
      <c r="L56" s="313">
        <f t="shared" si="36"/>
        <v>0</v>
      </c>
      <c r="M56" s="314" t="str">
        <f t="shared" si="37"/>
        <v>n/a</v>
      </c>
      <c r="N56" s="304">
        <f>IF($B56=Lists!$A$14,Lists!$E$35)+IF($B56=Lists!$A$15,Lists!$E$40)+IF($B56=Lists!$A$16,Lists!$E$40)</f>
        <v>0</v>
      </c>
      <c r="O56" s="313">
        <f t="shared" si="38"/>
        <v>0</v>
      </c>
      <c r="P56" s="242" t="str">
        <f t="shared" si="29"/>
        <v>n/a</v>
      </c>
      <c r="Q56" s="232" t="str">
        <f>IF(ISERROR(P56*0.0001),"n/a",P56*VLOOKUP($B$4,Weighting!$B$22:$D$35,2,0))</f>
        <v>n/a</v>
      </c>
      <c r="R56" s="230" t="str">
        <f t="shared" si="39"/>
        <v>n/a</v>
      </c>
      <c r="S56" s="230" t="str">
        <f>IF(ISERROR(R56*VLOOKUP($B$4,Weighting!$B$22:$D$35,2,0)),"n/a",R56*VLOOKUP($B$4,Weighting!$B$22:$D$35,2,0))</f>
        <v>n/a</v>
      </c>
      <c r="T56" s="345"/>
      <c r="U56" s="279"/>
      <c r="V56" s="308" t="s">
        <v>408</v>
      </c>
      <c r="W56" s="308"/>
      <c r="X56" s="309" t="s">
        <v>406</v>
      </c>
      <c r="Y56" s="299" t="s">
        <v>17</v>
      </c>
      <c r="Z56" s="310">
        <f>VLOOKUP(Y56,Lists!$A$45:$B$50,2,FALSE)</f>
        <v>1.0000000000000001E-5</v>
      </c>
      <c r="AA56" s="311" t="s">
        <v>17</v>
      </c>
      <c r="AB56" s="311" t="s">
        <v>17</v>
      </c>
      <c r="AC56" s="312">
        <f>VLOOKUP(AB56,Lists!$A$35:$B$40,2,FALSE)</f>
        <v>0</v>
      </c>
      <c r="AD56" s="313">
        <f t="shared" si="40"/>
        <v>0</v>
      </c>
      <c r="AE56" s="314" t="str">
        <f t="shared" si="41"/>
        <v>n/a</v>
      </c>
      <c r="AF56" s="304">
        <f>IF($B56=Lists!$A$14,Lists!$E$35)+IF($B56=Lists!$A$15,Lists!$E$40)+IF($B56=Lists!$A$16,Lists!$E$40)</f>
        <v>0</v>
      </c>
      <c r="AG56" s="313">
        <f t="shared" si="42"/>
        <v>0</v>
      </c>
      <c r="AH56" s="112" t="str">
        <f t="shared" si="34"/>
        <v>n/a</v>
      </c>
      <c r="AI56" s="116" t="str">
        <f>IF(ISERROR(AH56*0.0001),"n/a",AH56*VLOOKUP($B$4,Weighting!$B$22:$D$35,2,0))</f>
        <v>n/a</v>
      </c>
      <c r="AJ56" s="230" t="str">
        <f t="shared" si="43"/>
        <v>n/a</v>
      </c>
      <c r="AK56" s="230" t="str">
        <f>IF(ISERROR(AJ56*VLOOKUP($B$4,Weighting!$B$22:$D$35,2,0)),"n/a",AJ56*VLOOKUP($B$4,Weighting!$B$22:$D$35,2,0))</f>
        <v>n/a</v>
      </c>
      <c r="AL56" s="345"/>
    </row>
    <row r="57" spans="1:38" ht="70" x14ac:dyDescent="0.35">
      <c r="A57" s="296" t="s">
        <v>1082</v>
      </c>
      <c r="B57" s="296" t="s">
        <v>8</v>
      </c>
      <c r="C57" s="370" t="s">
        <v>718</v>
      </c>
      <c r="D57" s="114"/>
      <c r="E57" s="115"/>
      <c r="F57" s="444" t="s">
        <v>406</v>
      </c>
      <c r="G57" s="299" t="s">
        <v>17</v>
      </c>
      <c r="H57" s="310">
        <f>VLOOKUP(G57,Lists!$A$45:$B$50,2,FALSE)</f>
        <v>1.0000000000000001E-5</v>
      </c>
      <c r="I57" s="311" t="s">
        <v>17</v>
      </c>
      <c r="J57" s="311" t="s">
        <v>17</v>
      </c>
      <c r="K57" s="312">
        <f>VLOOKUP(J57,Lists!$A$35:$B$40,2,FALSE)</f>
        <v>0</v>
      </c>
      <c r="L57" s="313">
        <f t="shared" si="36"/>
        <v>0</v>
      </c>
      <c r="M57" s="314" t="str">
        <f t="shared" si="37"/>
        <v>n/a</v>
      </c>
      <c r="N57" s="304">
        <f>IF($B57=Lists!$A$14,Lists!$E$35)+IF($B57=Lists!$A$15,Lists!$E$40)+IF($B57=Lists!$A$16,Lists!$E$40)</f>
        <v>0</v>
      </c>
      <c r="O57" s="313">
        <f t="shared" si="38"/>
        <v>0</v>
      </c>
      <c r="P57" s="242" t="str">
        <f t="shared" si="29"/>
        <v>n/a</v>
      </c>
      <c r="Q57" s="232" t="str">
        <f>IF(ISERROR(P57*0.0001),"n/a",P57*VLOOKUP($B$4,Weighting!$B$22:$D$35,2,0))</f>
        <v>n/a</v>
      </c>
      <c r="R57" s="230" t="str">
        <f t="shared" si="39"/>
        <v>n/a</v>
      </c>
      <c r="S57" s="230" t="str">
        <f>IF(ISERROR(R57*VLOOKUP($B$4,Weighting!$B$22:$D$35,2,0)),"n/a",R57*VLOOKUP($B$4,Weighting!$B$22:$D$35,2,0))</f>
        <v>n/a</v>
      </c>
      <c r="T57" s="345"/>
      <c r="U57" s="279"/>
      <c r="V57" s="308" t="s">
        <v>408</v>
      </c>
      <c r="W57" s="308"/>
      <c r="X57" s="309" t="s">
        <v>406</v>
      </c>
      <c r="Y57" s="299" t="s">
        <v>17</v>
      </c>
      <c r="Z57" s="310">
        <f>VLOOKUP(Y57,Lists!$A$45:$B$50,2,FALSE)</f>
        <v>1.0000000000000001E-5</v>
      </c>
      <c r="AA57" s="311" t="s">
        <v>17</v>
      </c>
      <c r="AB57" s="311" t="s">
        <v>17</v>
      </c>
      <c r="AC57" s="312">
        <f>VLOOKUP(AB57,Lists!$A$35:$B$40,2,FALSE)</f>
        <v>0</v>
      </c>
      <c r="AD57" s="313">
        <f t="shared" si="40"/>
        <v>0</v>
      </c>
      <c r="AE57" s="314" t="str">
        <f t="shared" si="41"/>
        <v>n/a</v>
      </c>
      <c r="AF57" s="304">
        <f>IF($B57=Lists!$A$14,Lists!$E$35)+IF($B57=Lists!$A$15,Lists!$E$40)+IF($B57=Lists!$A$16,Lists!$E$40)</f>
        <v>0</v>
      </c>
      <c r="AG57" s="313">
        <f t="shared" si="42"/>
        <v>0</v>
      </c>
      <c r="AH57" s="112" t="str">
        <f t="shared" si="34"/>
        <v>n/a</v>
      </c>
      <c r="AI57" s="116" t="str">
        <f>IF(ISERROR(AH57*0.0001),"n/a",AH57*VLOOKUP($B$4,Weighting!$B$22:$D$35,2,0))</f>
        <v>n/a</v>
      </c>
      <c r="AJ57" s="230" t="str">
        <f t="shared" si="43"/>
        <v>n/a</v>
      </c>
      <c r="AK57" s="230" t="str">
        <f>IF(ISERROR(AJ57*VLOOKUP($B$4,Weighting!$B$22:$D$35,2,0)),"n/a",AJ57*VLOOKUP($B$4,Weighting!$B$22:$D$35,2,0))</f>
        <v>n/a</v>
      </c>
      <c r="AL57" s="345"/>
    </row>
    <row r="58" spans="1:38" ht="70" x14ac:dyDescent="0.35">
      <c r="A58" s="296" t="s">
        <v>1083</v>
      </c>
      <c r="B58" s="296" t="s">
        <v>8</v>
      </c>
      <c r="C58" s="370" t="s">
        <v>719</v>
      </c>
      <c r="D58" s="114"/>
      <c r="E58" s="115"/>
      <c r="F58" s="444" t="s">
        <v>406</v>
      </c>
      <c r="G58" s="299" t="s">
        <v>17</v>
      </c>
      <c r="H58" s="310">
        <f>VLOOKUP(G58,Lists!$A$45:$B$50,2,FALSE)</f>
        <v>1.0000000000000001E-5</v>
      </c>
      <c r="I58" s="311" t="s">
        <v>17</v>
      </c>
      <c r="J58" s="311" t="s">
        <v>17</v>
      </c>
      <c r="K58" s="312">
        <f>VLOOKUP(J58,Lists!$A$35:$B$40,2,FALSE)</f>
        <v>0</v>
      </c>
      <c r="L58" s="313">
        <f t="shared" si="36"/>
        <v>0</v>
      </c>
      <c r="M58" s="314" t="str">
        <f t="shared" si="37"/>
        <v>n/a</v>
      </c>
      <c r="N58" s="304">
        <f>IF($B58=Lists!$A$14,Lists!$E$35)+IF($B58=Lists!$A$15,Lists!$E$40)+IF($B58=Lists!$A$16,Lists!$E$40)</f>
        <v>0</v>
      </c>
      <c r="O58" s="313">
        <f t="shared" si="38"/>
        <v>0</v>
      </c>
      <c r="P58" s="242" t="str">
        <f t="shared" si="29"/>
        <v>n/a</v>
      </c>
      <c r="Q58" s="232" t="str">
        <f>IF(ISERROR(P58*0.0001),"n/a",P58*VLOOKUP($B$4,Weighting!$B$22:$D$35,2,0))</f>
        <v>n/a</v>
      </c>
      <c r="R58" s="230" t="str">
        <f t="shared" si="39"/>
        <v>n/a</v>
      </c>
      <c r="S58" s="230" t="str">
        <f>IF(ISERROR(R58*VLOOKUP($B$4,Weighting!$B$22:$D$35,2,0)),"n/a",R58*VLOOKUP($B$4,Weighting!$B$22:$D$35,2,0))</f>
        <v>n/a</v>
      </c>
      <c r="T58" s="345"/>
      <c r="U58" s="279"/>
      <c r="V58" s="308" t="s">
        <v>408</v>
      </c>
      <c r="W58" s="308"/>
      <c r="X58" s="309" t="s">
        <v>406</v>
      </c>
      <c r="Y58" s="299" t="s">
        <v>17</v>
      </c>
      <c r="Z58" s="310">
        <f>VLOOKUP(Y58,Lists!$A$45:$B$50,2,FALSE)</f>
        <v>1.0000000000000001E-5</v>
      </c>
      <c r="AA58" s="311" t="s">
        <v>17</v>
      </c>
      <c r="AB58" s="311" t="s">
        <v>17</v>
      </c>
      <c r="AC58" s="312">
        <f>VLOOKUP(AB58,Lists!$A$35:$B$40,2,FALSE)</f>
        <v>0</v>
      </c>
      <c r="AD58" s="313">
        <f t="shared" si="40"/>
        <v>0</v>
      </c>
      <c r="AE58" s="314" t="str">
        <f t="shared" si="41"/>
        <v>n/a</v>
      </c>
      <c r="AF58" s="304">
        <f>IF($B58=Lists!$A$14,Lists!$E$35)+IF($B58=Lists!$A$15,Lists!$E$40)+IF($B58=Lists!$A$16,Lists!$E$40)</f>
        <v>0</v>
      </c>
      <c r="AG58" s="313">
        <f t="shared" si="42"/>
        <v>0</v>
      </c>
      <c r="AH58" s="112" t="str">
        <f t="shared" si="34"/>
        <v>n/a</v>
      </c>
      <c r="AI58" s="116" t="str">
        <f>IF(ISERROR(AH58*0.0001),"n/a",AH58*VLOOKUP($B$4,Weighting!$B$22:$D$35,2,0))</f>
        <v>n/a</v>
      </c>
      <c r="AJ58" s="230" t="str">
        <f t="shared" si="43"/>
        <v>n/a</v>
      </c>
      <c r="AK58" s="230" t="str">
        <f>IF(ISERROR(AJ58*VLOOKUP($B$4,Weighting!$B$22:$D$35,2,0)),"n/a",AJ58*VLOOKUP($B$4,Weighting!$B$22:$D$35,2,0))</f>
        <v>n/a</v>
      </c>
      <c r="AL58" s="345"/>
    </row>
    <row r="59" spans="1:38" ht="70" x14ac:dyDescent="0.35">
      <c r="A59" s="296" t="s">
        <v>1084</v>
      </c>
      <c r="B59" s="296" t="s">
        <v>8</v>
      </c>
      <c r="C59" s="370" t="s">
        <v>720</v>
      </c>
      <c r="D59" s="114"/>
      <c r="E59" s="115"/>
      <c r="F59" s="444" t="s">
        <v>406</v>
      </c>
      <c r="G59" s="299" t="s">
        <v>17</v>
      </c>
      <c r="H59" s="310">
        <f>VLOOKUP(G59,Lists!$A$45:$B$50,2,FALSE)</f>
        <v>1.0000000000000001E-5</v>
      </c>
      <c r="I59" s="311" t="s">
        <v>17</v>
      </c>
      <c r="J59" s="311" t="s">
        <v>17</v>
      </c>
      <c r="K59" s="312">
        <f>VLOOKUP(J59,Lists!$A$35:$B$40,2,FALSE)</f>
        <v>0</v>
      </c>
      <c r="L59" s="313">
        <f t="shared" si="36"/>
        <v>0</v>
      </c>
      <c r="M59" s="314" t="str">
        <f t="shared" si="37"/>
        <v>n/a</v>
      </c>
      <c r="N59" s="304">
        <f>IF($B59=Lists!$A$14,Lists!$E$35)+IF($B59=Lists!$A$15,Lists!$E$40)+IF($B59=Lists!$A$16,Lists!$E$40)</f>
        <v>0</v>
      </c>
      <c r="O59" s="313">
        <f t="shared" si="38"/>
        <v>0</v>
      </c>
      <c r="P59" s="242" t="str">
        <f t="shared" si="29"/>
        <v>n/a</v>
      </c>
      <c r="Q59" s="232" t="str">
        <f>IF(ISERROR(P59*0.0001),"n/a",P59*VLOOKUP($B$4,Weighting!$B$22:$D$35,2,0))</f>
        <v>n/a</v>
      </c>
      <c r="R59" s="230" t="str">
        <f t="shared" si="39"/>
        <v>n/a</v>
      </c>
      <c r="S59" s="230" t="str">
        <f>IF(ISERROR(R59*VLOOKUP($B$4,Weighting!$B$22:$D$35,2,0)),"n/a",R59*VLOOKUP($B$4,Weighting!$B$22:$D$35,2,0))</f>
        <v>n/a</v>
      </c>
      <c r="T59" s="345"/>
      <c r="U59" s="279"/>
      <c r="V59" s="308" t="s">
        <v>408</v>
      </c>
      <c r="W59" s="308"/>
      <c r="X59" s="309" t="s">
        <v>406</v>
      </c>
      <c r="Y59" s="299" t="s">
        <v>17</v>
      </c>
      <c r="Z59" s="310">
        <f>VLOOKUP(Y59,Lists!$A$45:$B$50,2,FALSE)</f>
        <v>1.0000000000000001E-5</v>
      </c>
      <c r="AA59" s="311" t="s">
        <v>17</v>
      </c>
      <c r="AB59" s="311" t="s">
        <v>17</v>
      </c>
      <c r="AC59" s="312">
        <f>VLOOKUP(AB59,Lists!$A$35:$B$40,2,FALSE)</f>
        <v>0</v>
      </c>
      <c r="AD59" s="313">
        <f t="shared" si="40"/>
        <v>0</v>
      </c>
      <c r="AE59" s="314" t="str">
        <f t="shared" si="41"/>
        <v>n/a</v>
      </c>
      <c r="AF59" s="304">
        <f>IF($B59=Lists!$A$14,Lists!$E$35)+IF($B59=Lists!$A$15,Lists!$E$40)+IF($B59=Lists!$A$16,Lists!$E$40)</f>
        <v>0</v>
      </c>
      <c r="AG59" s="313">
        <f t="shared" si="42"/>
        <v>0</v>
      </c>
      <c r="AH59" s="112" t="str">
        <f t="shared" si="34"/>
        <v>n/a</v>
      </c>
      <c r="AI59" s="116" t="str">
        <f>IF(ISERROR(AH59*0.0001),"n/a",AH59*VLOOKUP($B$4,Weighting!$B$22:$D$35,2,0))</f>
        <v>n/a</v>
      </c>
      <c r="AJ59" s="230" t="str">
        <f t="shared" si="43"/>
        <v>n/a</v>
      </c>
      <c r="AK59" s="230" t="str">
        <f>IF(ISERROR(AJ59*VLOOKUP($B$4,Weighting!$B$22:$D$35,2,0)),"n/a",AJ59*VLOOKUP($B$4,Weighting!$B$22:$D$35,2,0))</f>
        <v>n/a</v>
      </c>
      <c r="AL59" s="345"/>
    </row>
    <row r="60" spans="1:38" ht="42" x14ac:dyDescent="0.35">
      <c r="A60" s="296" t="s">
        <v>1085</v>
      </c>
      <c r="B60" s="296" t="s">
        <v>8</v>
      </c>
      <c r="C60" s="370" t="s">
        <v>721</v>
      </c>
      <c r="D60" s="114"/>
      <c r="E60" s="115"/>
      <c r="F60" s="444" t="s">
        <v>406</v>
      </c>
      <c r="G60" s="299" t="s">
        <v>17</v>
      </c>
      <c r="H60" s="310">
        <f>VLOOKUP(G60,Lists!$A$45:$B$50,2,FALSE)</f>
        <v>1.0000000000000001E-5</v>
      </c>
      <c r="I60" s="311" t="s">
        <v>17</v>
      </c>
      <c r="J60" s="311" t="s">
        <v>17</v>
      </c>
      <c r="K60" s="312">
        <f>VLOOKUP(J60,Lists!$A$35:$B$40,2,FALSE)</f>
        <v>0</v>
      </c>
      <c r="L60" s="313">
        <f t="shared" si="36"/>
        <v>0</v>
      </c>
      <c r="M60" s="314" t="str">
        <f t="shared" si="37"/>
        <v>n/a</v>
      </c>
      <c r="N60" s="304">
        <f>IF($B60=Lists!$A$14,Lists!$E$35)+IF($B60=Lists!$A$15,Lists!$E$40)+IF($B60=Lists!$A$16,Lists!$E$40)</f>
        <v>0</v>
      </c>
      <c r="O60" s="313">
        <f t="shared" si="38"/>
        <v>0</v>
      </c>
      <c r="P60" s="242" t="str">
        <f t="shared" si="29"/>
        <v>n/a</v>
      </c>
      <c r="Q60" s="232" t="str">
        <f>IF(ISERROR(P60*0.0001),"n/a",P60*VLOOKUP($B$4,Weighting!$B$22:$D$35,2,0))</f>
        <v>n/a</v>
      </c>
      <c r="R60" s="230" t="str">
        <f t="shared" si="39"/>
        <v>n/a</v>
      </c>
      <c r="S60" s="230" t="str">
        <f>IF(ISERROR(R60*VLOOKUP($B$4,Weighting!$B$22:$D$35,2,0)),"n/a",R60*VLOOKUP($B$4,Weighting!$B$22:$D$35,2,0))</f>
        <v>n/a</v>
      </c>
      <c r="T60" s="345"/>
      <c r="U60" s="279"/>
      <c r="V60" s="308" t="s">
        <v>408</v>
      </c>
      <c r="W60" s="308"/>
      <c r="X60" s="309" t="s">
        <v>406</v>
      </c>
      <c r="Y60" s="299" t="s">
        <v>17</v>
      </c>
      <c r="Z60" s="310">
        <f>VLOOKUP(Y60,Lists!$A$45:$B$50,2,FALSE)</f>
        <v>1.0000000000000001E-5</v>
      </c>
      <c r="AA60" s="311" t="s">
        <v>17</v>
      </c>
      <c r="AB60" s="311" t="s">
        <v>17</v>
      </c>
      <c r="AC60" s="312">
        <f>VLOOKUP(AB60,Lists!$A$35:$B$40,2,FALSE)</f>
        <v>0</v>
      </c>
      <c r="AD60" s="313">
        <f t="shared" si="40"/>
        <v>0</v>
      </c>
      <c r="AE60" s="314" t="str">
        <f t="shared" si="41"/>
        <v>n/a</v>
      </c>
      <c r="AF60" s="304">
        <f>IF($B60=Lists!$A$14,Lists!$E$35)+IF($B60=Lists!$A$15,Lists!$E$40)+IF($B60=Lists!$A$16,Lists!$E$40)</f>
        <v>0</v>
      </c>
      <c r="AG60" s="313">
        <f t="shared" si="42"/>
        <v>0</v>
      </c>
      <c r="AH60" s="112" t="str">
        <f t="shared" si="34"/>
        <v>n/a</v>
      </c>
      <c r="AI60" s="116" t="str">
        <f>IF(ISERROR(AH60*0.0001),"n/a",AH60*VLOOKUP($B$4,Weighting!$B$22:$D$35,2,0))</f>
        <v>n/a</v>
      </c>
      <c r="AJ60" s="230" t="str">
        <f t="shared" si="43"/>
        <v>n/a</v>
      </c>
      <c r="AK60" s="230" t="str">
        <f>IF(ISERROR(AJ60*VLOOKUP($B$4,Weighting!$B$22:$D$35,2,0)),"n/a",AJ60*VLOOKUP($B$4,Weighting!$B$22:$D$35,2,0))</f>
        <v>n/a</v>
      </c>
      <c r="AL60" s="345"/>
    </row>
    <row r="61" spans="1:38" ht="56" x14ac:dyDescent="0.35">
      <c r="A61" s="296" t="s">
        <v>1086</v>
      </c>
      <c r="B61" s="296" t="s">
        <v>8</v>
      </c>
      <c r="C61" s="370" t="s">
        <v>722</v>
      </c>
      <c r="D61" s="114"/>
      <c r="E61" s="115"/>
      <c r="F61" s="444" t="s">
        <v>406</v>
      </c>
      <c r="G61" s="299" t="s">
        <v>17</v>
      </c>
      <c r="H61" s="310">
        <f>VLOOKUP(G61,Lists!$A$45:$B$50,2,FALSE)</f>
        <v>1.0000000000000001E-5</v>
      </c>
      <c r="I61" s="311" t="s">
        <v>17</v>
      </c>
      <c r="J61" s="311" t="s">
        <v>17</v>
      </c>
      <c r="K61" s="312">
        <f>VLOOKUP(J61,Lists!$A$35:$B$40,2,FALSE)</f>
        <v>0</v>
      </c>
      <c r="L61" s="313">
        <f t="shared" si="36"/>
        <v>0</v>
      </c>
      <c r="M61" s="314" t="str">
        <f t="shared" si="37"/>
        <v>n/a</v>
      </c>
      <c r="N61" s="304">
        <f>IF($B61=Lists!$A$14,Lists!$E$35)+IF($B61=Lists!$A$15,Lists!$E$40)+IF($B61=Lists!$A$16,Lists!$E$40)</f>
        <v>0</v>
      </c>
      <c r="O61" s="313">
        <f t="shared" si="38"/>
        <v>0</v>
      </c>
      <c r="P61" s="242" t="str">
        <f t="shared" si="29"/>
        <v>n/a</v>
      </c>
      <c r="Q61" s="232" t="str">
        <f>IF(ISERROR(P61*0.0001),"n/a",P61*VLOOKUP($B$4,Weighting!$B$22:$D$35,2,0))</f>
        <v>n/a</v>
      </c>
      <c r="R61" s="230" t="str">
        <f t="shared" si="39"/>
        <v>n/a</v>
      </c>
      <c r="S61" s="230" t="str">
        <f>IF(ISERROR(R61*VLOOKUP($B$4,Weighting!$B$22:$D$35,2,0)),"n/a",R61*VLOOKUP($B$4,Weighting!$B$22:$D$35,2,0))</f>
        <v>n/a</v>
      </c>
      <c r="T61" s="345"/>
      <c r="U61" s="279"/>
      <c r="V61" s="308" t="s">
        <v>408</v>
      </c>
      <c r="W61" s="308"/>
      <c r="X61" s="309" t="s">
        <v>406</v>
      </c>
      <c r="Y61" s="299" t="s">
        <v>17</v>
      </c>
      <c r="Z61" s="310">
        <f>VLOOKUP(Y61,Lists!$A$45:$B$50,2,FALSE)</f>
        <v>1.0000000000000001E-5</v>
      </c>
      <c r="AA61" s="311" t="s">
        <v>17</v>
      </c>
      <c r="AB61" s="311" t="s">
        <v>17</v>
      </c>
      <c r="AC61" s="312">
        <f>VLOOKUP(AB61,Lists!$A$35:$B$40,2,FALSE)</f>
        <v>0</v>
      </c>
      <c r="AD61" s="313">
        <f t="shared" si="40"/>
        <v>0</v>
      </c>
      <c r="AE61" s="314" t="str">
        <f t="shared" si="41"/>
        <v>n/a</v>
      </c>
      <c r="AF61" s="304">
        <f>IF($B61=Lists!$A$14,Lists!$E$35)+IF($B61=Lists!$A$15,Lists!$E$40)+IF($B61=Lists!$A$16,Lists!$E$40)</f>
        <v>0</v>
      </c>
      <c r="AG61" s="313">
        <f t="shared" si="42"/>
        <v>0</v>
      </c>
      <c r="AH61" s="112" t="str">
        <f t="shared" si="34"/>
        <v>n/a</v>
      </c>
      <c r="AI61" s="116" t="str">
        <f>IF(ISERROR(AH61*0.0001),"n/a",AH61*VLOOKUP($B$4,Weighting!$B$22:$D$35,2,0))</f>
        <v>n/a</v>
      </c>
      <c r="AJ61" s="230" t="str">
        <f t="shared" si="43"/>
        <v>n/a</v>
      </c>
      <c r="AK61" s="230" t="str">
        <f>IF(ISERROR(AJ61*VLOOKUP($B$4,Weighting!$B$22:$D$35,2,0)),"n/a",AJ61*VLOOKUP($B$4,Weighting!$B$22:$D$35,2,0))</f>
        <v>n/a</v>
      </c>
      <c r="AL61" s="345"/>
    </row>
    <row r="62" spans="1:38" ht="28" x14ac:dyDescent="0.35">
      <c r="A62" s="296" t="s">
        <v>1087</v>
      </c>
      <c r="B62" s="296" t="s">
        <v>8</v>
      </c>
      <c r="C62" s="370" t="s">
        <v>723</v>
      </c>
      <c r="D62" s="114"/>
      <c r="E62" s="115"/>
      <c r="F62" s="444" t="s">
        <v>406</v>
      </c>
      <c r="G62" s="299" t="s">
        <v>17</v>
      </c>
      <c r="H62" s="310">
        <f>VLOOKUP(G62,Lists!$A$45:$B$50,2,FALSE)</f>
        <v>1.0000000000000001E-5</v>
      </c>
      <c r="I62" s="311" t="s">
        <v>17</v>
      </c>
      <c r="J62" s="311" t="s">
        <v>17</v>
      </c>
      <c r="K62" s="312">
        <f>VLOOKUP(J62,Lists!$A$35:$B$40,2,FALSE)</f>
        <v>0</v>
      </c>
      <c r="L62" s="313">
        <f t="shared" ref="L62:L83" si="44">K62*H62</f>
        <v>0</v>
      </c>
      <c r="M62" s="314" t="str">
        <f t="shared" si="37"/>
        <v>n/a</v>
      </c>
      <c r="N62" s="304">
        <f>IF($B62=Lists!$A$14,Lists!$E$35)+IF($B62=Lists!$A$15,Lists!$E$40)+IF($B62=Lists!$A$16,Lists!$E$40)</f>
        <v>0</v>
      </c>
      <c r="O62" s="313">
        <f t="shared" ref="O62:O83" si="45">H62*N62</f>
        <v>0</v>
      </c>
      <c r="P62" s="242" t="str">
        <f t="shared" si="29"/>
        <v>n/a</v>
      </c>
      <c r="Q62" s="232" t="str">
        <f>IF(ISERROR(P62*0.0001),"n/a",P62*VLOOKUP($B$4,Weighting!$B$22:$D$35,2,0))</f>
        <v>n/a</v>
      </c>
      <c r="R62" s="230" t="str">
        <f t="shared" si="39"/>
        <v>n/a</v>
      </c>
      <c r="S62" s="230" t="str">
        <f>IF(ISERROR(R62*VLOOKUP($B$4,Weighting!$B$22:$D$35,2,0)),"n/a",R62*VLOOKUP($B$4,Weighting!$B$22:$D$35,2,0))</f>
        <v>n/a</v>
      </c>
      <c r="T62" s="345"/>
      <c r="U62" s="279"/>
      <c r="V62" s="308" t="s">
        <v>408</v>
      </c>
      <c r="W62" s="308"/>
      <c r="X62" s="309" t="s">
        <v>406</v>
      </c>
      <c r="Y62" s="299" t="s">
        <v>17</v>
      </c>
      <c r="Z62" s="310">
        <f>VLOOKUP(Y62,Lists!$A$45:$B$50,2,FALSE)</f>
        <v>1.0000000000000001E-5</v>
      </c>
      <c r="AA62" s="311" t="s">
        <v>17</v>
      </c>
      <c r="AB62" s="311" t="s">
        <v>17</v>
      </c>
      <c r="AC62" s="312">
        <f>VLOOKUP(AB62,Lists!$A$35:$B$40,2,FALSE)</f>
        <v>0</v>
      </c>
      <c r="AD62" s="313">
        <f t="shared" si="40"/>
        <v>0</v>
      </c>
      <c r="AE62" s="314" t="str">
        <f t="shared" si="41"/>
        <v>n/a</v>
      </c>
      <c r="AF62" s="304">
        <f>IF($B62=Lists!$A$14,Lists!$E$35)+IF($B62=Lists!$A$15,Lists!$E$40)+IF($B62=Lists!$A$16,Lists!$E$40)</f>
        <v>0</v>
      </c>
      <c r="AG62" s="313">
        <f t="shared" si="42"/>
        <v>0</v>
      </c>
      <c r="AH62" s="112" t="str">
        <f t="shared" si="34"/>
        <v>n/a</v>
      </c>
      <c r="AI62" s="116" t="str">
        <f>IF(ISERROR(AH62*0.0001),"n/a",AH62*VLOOKUP($B$4,Weighting!$B$22:$D$35,2,0))</f>
        <v>n/a</v>
      </c>
      <c r="AJ62" s="230" t="str">
        <f t="shared" si="43"/>
        <v>n/a</v>
      </c>
      <c r="AK62" s="230" t="str">
        <f>IF(ISERROR(AJ62*VLOOKUP($B$4,Weighting!$B$22:$D$35,2,0)),"n/a",AJ62*VLOOKUP($B$4,Weighting!$B$22:$D$35,2,0))</f>
        <v>n/a</v>
      </c>
      <c r="AL62" s="345"/>
    </row>
    <row r="63" spans="1:38" ht="28" x14ac:dyDescent="0.35">
      <c r="A63" s="296" t="s">
        <v>1088</v>
      </c>
      <c r="B63" s="296" t="s">
        <v>8</v>
      </c>
      <c r="C63" s="370" t="s">
        <v>724</v>
      </c>
      <c r="D63" s="114"/>
      <c r="E63" s="115"/>
      <c r="F63" s="444" t="s">
        <v>406</v>
      </c>
      <c r="G63" s="299" t="s">
        <v>17</v>
      </c>
      <c r="H63" s="310">
        <f>VLOOKUP(G63,Lists!$A$45:$B$50,2,FALSE)</f>
        <v>1.0000000000000001E-5</v>
      </c>
      <c r="I63" s="311" t="s">
        <v>17</v>
      </c>
      <c r="J63" s="311" t="s">
        <v>17</v>
      </c>
      <c r="K63" s="312">
        <f>VLOOKUP(J63,Lists!$A$35:$B$40,2,FALSE)</f>
        <v>0</v>
      </c>
      <c r="L63" s="313">
        <f t="shared" si="44"/>
        <v>0</v>
      </c>
      <c r="M63" s="314" t="str">
        <f t="shared" si="37"/>
        <v>n/a</v>
      </c>
      <c r="N63" s="304">
        <f>IF($B63=Lists!$A$14,Lists!$E$35)+IF($B63=Lists!$A$15,Lists!$E$40)+IF($B63=Lists!$A$16,Lists!$E$40)</f>
        <v>0</v>
      </c>
      <c r="O63" s="313">
        <f t="shared" si="45"/>
        <v>0</v>
      </c>
      <c r="P63" s="242" t="str">
        <f t="shared" si="29"/>
        <v>n/a</v>
      </c>
      <c r="Q63" s="232" t="str">
        <f>IF(ISERROR(P63*0.0001),"n/a",P63*VLOOKUP($B$4,Weighting!$B$22:$D$35,2,0))</f>
        <v>n/a</v>
      </c>
      <c r="R63" s="230" t="str">
        <f t="shared" si="39"/>
        <v>n/a</v>
      </c>
      <c r="S63" s="230" t="str">
        <f>IF(ISERROR(R63*VLOOKUP($B$4,Weighting!$B$22:$D$35,2,0)),"n/a",R63*VLOOKUP($B$4,Weighting!$B$22:$D$35,2,0))</f>
        <v>n/a</v>
      </c>
      <c r="T63" s="345"/>
      <c r="U63" s="279"/>
      <c r="V63" s="308" t="s">
        <v>408</v>
      </c>
      <c r="W63" s="308"/>
      <c r="X63" s="309" t="s">
        <v>406</v>
      </c>
      <c r="Y63" s="299" t="s">
        <v>17</v>
      </c>
      <c r="Z63" s="310">
        <f>VLOOKUP(Y63,Lists!$A$45:$B$50,2,FALSE)</f>
        <v>1.0000000000000001E-5</v>
      </c>
      <c r="AA63" s="311" t="s">
        <v>17</v>
      </c>
      <c r="AB63" s="311" t="s">
        <v>17</v>
      </c>
      <c r="AC63" s="312">
        <f>VLOOKUP(AB63,Lists!$A$35:$B$40,2,FALSE)</f>
        <v>0</v>
      </c>
      <c r="AD63" s="313">
        <f t="shared" si="40"/>
        <v>0</v>
      </c>
      <c r="AE63" s="314" t="str">
        <f t="shared" si="41"/>
        <v>n/a</v>
      </c>
      <c r="AF63" s="304">
        <f>IF($B63=Lists!$A$14,Lists!$E$35)+IF($B63=Lists!$A$15,Lists!$E$40)+IF($B63=Lists!$A$16,Lists!$E$40)</f>
        <v>0</v>
      </c>
      <c r="AG63" s="313">
        <f t="shared" si="42"/>
        <v>0</v>
      </c>
      <c r="AH63" s="112" t="str">
        <f t="shared" si="34"/>
        <v>n/a</v>
      </c>
      <c r="AI63" s="116" t="str">
        <f>IF(ISERROR(AH63*0.0001),"n/a",AH63*VLOOKUP($B$4,Weighting!$B$22:$D$35,2,0))</f>
        <v>n/a</v>
      </c>
      <c r="AJ63" s="230" t="str">
        <f t="shared" si="43"/>
        <v>n/a</v>
      </c>
      <c r="AK63" s="230" t="str">
        <f>IF(ISERROR(AJ63*VLOOKUP($B$4,Weighting!$B$22:$D$35,2,0)),"n/a",AJ63*VLOOKUP($B$4,Weighting!$B$22:$D$35,2,0))</f>
        <v>n/a</v>
      </c>
      <c r="AL63" s="345"/>
    </row>
    <row r="64" spans="1:38" ht="56" x14ac:dyDescent="0.35">
      <c r="A64" s="296" t="s">
        <v>1089</v>
      </c>
      <c r="B64" s="296" t="s">
        <v>8</v>
      </c>
      <c r="C64" s="370" t="s">
        <v>725</v>
      </c>
      <c r="D64" s="114"/>
      <c r="E64" s="115"/>
      <c r="F64" s="444" t="s">
        <v>406</v>
      </c>
      <c r="G64" s="299" t="s">
        <v>17</v>
      </c>
      <c r="H64" s="310">
        <f>VLOOKUP(G64,Lists!$A$45:$B$50,2,FALSE)</f>
        <v>1.0000000000000001E-5</v>
      </c>
      <c r="I64" s="311" t="s">
        <v>17</v>
      </c>
      <c r="J64" s="311" t="s">
        <v>17</v>
      </c>
      <c r="K64" s="312">
        <f>VLOOKUP(J64,Lists!$A$35:$B$40,2,FALSE)</f>
        <v>0</v>
      </c>
      <c r="L64" s="313">
        <f t="shared" si="44"/>
        <v>0</v>
      </c>
      <c r="M64" s="314" t="str">
        <f t="shared" si="37"/>
        <v>n/a</v>
      </c>
      <c r="N64" s="304">
        <f>IF($B64=Lists!$A$14,Lists!$E$35)+IF($B64=Lists!$A$15,Lists!$E$40)+IF($B64=Lists!$A$16,Lists!$E$40)</f>
        <v>0</v>
      </c>
      <c r="O64" s="313">
        <f t="shared" si="45"/>
        <v>0</v>
      </c>
      <c r="P64" s="242" t="str">
        <f t="shared" si="29"/>
        <v>n/a</v>
      </c>
      <c r="Q64" s="232" t="str">
        <f>IF(ISERROR(P64*0.0001),"n/a",P64*VLOOKUP($B$4,Weighting!$B$22:$D$35,2,0))</f>
        <v>n/a</v>
      </c>
      <c r="R64" s="230" t="str">
        <f t="shared" si="39"/>
        <v>n/a</v>
      </c>
      <c r="S64" s="230" t="str">
        <f>IF(ISERROR(R64*VLOOKUP($B$4,Weighting!$B$22:$D$35,2,0)),"n/a",R64*VLOOKUP($B$4,Weighting!$B$22:$D$35,2,0))</f>
        <v>n/a</v>
      </c>
      <c r="T64" s="345"/>
      <c r="U64" s="279"/>
      <c r="V64" s="308" t="s">
        <v>408</v>
      </c>
      <c r="W64" s="308"/>
      <c r="X64" s="309" t="s">
        <v>406</v>
      </c>
      <c r="Y64" s="299" t="s">
        <v>17</v>
      </c>
      <c r="Z64" s="310">
        <f>VLOOKUP(Y64,Lists!$A$45:$B$50,2,FALSE)</f>
        <v>1.0000000000000001E-5</v>
      </c>
      <c r="AA64" s="311" t="s">
        <v>17</v>
      </c>
      <c r="AB64" s="311" t="s">
        <v>17</v>
      </c>
      <c r="AC64" s="312">
        <f>VLOOKUP(AB64,Lists!$A$35:$B$40,2,FALSE)</f>
        <v>0</v>
      </c>
      <c r="AD64" s="313">
        <f t="shared" si="40"/>
        <v>0</v>
      </c>
      <c r="AE64" s="314" t="str">
        <f t="shared" si="41"/>
        <v>n/a</v>
      </c>
      <c r="AF64" s="304">
        <f>IF($B64=Lists!$A$14,Lists!$E$35)+IF($B64=Lists!$A$15,Lists!$E$40)+IF($B64=Lists!$A$16,Lists!$E$40)</f>
        <v>0</v>
      </c>
      <c r="AG64" s="313">
        <f t="shared" si="42"/>
        <v>0</v>
      </c>
      <c r="AH64" s="112" t="str">
        <f t="shared" si="34"/>
        <v>n/a</v>
      </c>
      <c r="AI64" s="116" t="str">
        <f>IF(ISERROR(AH64*0.0001),"n/a",AH64*VLOOKUP($B$4,Weighting!$B$22:$D$35,2,0))</f>
        <v>n/a</v>
      </c>
      <c r="AJ64" s="230" t="str">
        <f t="shared" si="43"/>
        <v>n/a</v>
      </c>
      <c r="AK64" s="230" t="str">
        <f>IF(ISERROR(AJ64*VLOOKUP($B$4,Weighting!$B$22:$D$35,2,0)),"n/a",AJ64*VLOOKUP($B$4,Weighting!$B$22:$D$35,2,0))</f>
        <v>n/a</v>
      </c>
      <c r="AL64" s="345"/>
    </row>
    <row r="65" spans="1:38" ht="56" x14ac:dyDescent="0.35">
      <c r="A65" s="296" t="s">
        <v>1090</v>
      </c>
      <c r="B65" s="296" t="s">
        <v>8</v>
      </c>
      <c r="C65" s="370" t="s">
        <v>726</v>
      </c>
      <c r="D65" s="114"/>
      <c r="E65" s="115"/>
      <c r="F65" s="444" t="s">
        <v>406</v>
      </c>
      <c r="G65" s="299" t="s">
        <v>17</v>
      </c>
      <c r="H65" s="310">
        <f>VLOOKUP(G65,Lists!$A$45:$B$50,2,FALSE)</f>
        <v>1.0000000000000001E-5</v>
      </c>
      <c r="I65" s="311" t="s">
        <v>17</v>
      </c>
      <c r="J65" s="311" t="s">
        <v>17</v>
      </c>
      <c r="K65" s="312">
        <f>VLOOKUP(J65,Lists!$A$35:$B$40,2,FALSE)</f>
        <v>0</v>
      </c>
      <c r="L65" s="313">
        <f t="shared" si="44"/>
        <v>0</v>
      </c>
      <c r="M65" s="314" t="str">
        <f t="shared" si="37"/>
        <v>n/a</v>
      </c>
      <c r="N65" s="304">
        <f>IF($B65=Lists!$A$14,Lists!$E$35)+IF($B65=Lists!$A$15,Lists!$E$40)+IF($B65=Lists!$A$16,Lists!$E$40)</f>
        <v>0</v>
      </c>
      <c r="O65" s="313">
        <f t="shared" si="45"/>
        <v>0</v>
      </c>
      <c r="P65" s="242" t="str">
        <f t="shared" si="29"/>
        <v>n/a</v>
      </c>
      <c r="Q65" s="232" t="str">
        <f>IF(ISERROR(P65*0.0001),"n/a",P65*VLOOKUP($B$4,Weighting!$B$22:$D$35,2,0))</f>
        <v>n/a</v>
      </c>
      <c r="R65" s="230" t="str">
        <f t="shared" si="39"/>
        <v>n/a</v>
      </c>
      <c r="S65" s="230" t="str">
        <f>IF(ISERROR(R65*VLOOKUP($B$4,Weighting!$B$22:$D$35,2,0)),"n/a",R65*VLOOKUP($B$4,Weighting!$B$22:$D$35,2,0))</f>
        <v>n/a</v>
      </c>
      <c r="T65" s="345"/>
      <c r="U65" s="279"/>
      <c r="V65" s="308" t="s">
        <v>408</v>
      </c>
      <c r="W65" s="308"/>
      <c r="X65" s="309" t="s">
        <v>406</v>
      </c>
      <c r="Y65" s="299" t="s">
        <v>17</v>
      </c>
      <c r="Z65" s="310">
        <f>VLOOKUP(Y65,Lists!$A$45:$B$50,2,FALSE)</f>
        <v>1.0000000000000001E-5</v>
      </c>
      <c r="AA65" s="311" t="s">
        <v>17</v>
      </c>
      <c r="AB65" s="311" t="s">
        <v>17</v>
      </c>
      <c r="AC65" s="312">
        <f>VLOOKUP(AB65,Lists!$A$35:$B$40,2,FALSE)</f>
        <v>0</v>
      </c>
      <c r="AD65" s="313">
        <f t="shared" si="40"/>
        <v>0</v>
      </c>
      <c r="AE65" s="314" t="str">
        <f t="shared" si="41"/>
        <v>n/a</v>
      </c>
      <c r="AF65" s="304">
        <f>IF($B65=Lists!$A$14,Lists!$E$35)+IF($B65=Lists!$A$15,Lists!$E$40)+IF($B65=Lists!$A$16,Lists!$E$40)</f>
        <v>0</v>
      </c>
      <c r="AG65" s="313">
        <f t="shared" si="42"/>
        <v>0</v>
      </c>
      <c r="AH65" s="112" t="str">
        <f t="shared" si="34"/>
        <v>n/a</v>
      </c>
      <c r="AI65" s="116" t="str">
        <f>IF(ISERROR(AH65*0.0001),"n/a",AH65*VLOOKUP($B$4,Weighting!$B$22:$D$35,2,0))</f>
        <v>n/a</v>
      </c>
      <c r="AJ65" s="230" t="str">
        <f t="shared" si="43"/>
        <v>n/a</v>
      </c>
      <c r="AK65" s="230" t="str">
        <f>IF(ISERROR(AJ65*VLOOKUP($B$4,Weighting!$B$22:$D$35,2,0)),"n/a",AJ65*VLOOKUP($B$4,Weighting!$B$22:$D$35,2,0))</f>
        <v>n/a</v>
      </c>
      <c r="AL65" s="345"/>
    </row>
    <row r="66" spans="1:38" ht="42" x14ac:dyDescent="0.35">
      <c r="A66" s="296" t="s">
        <v>1091</v>
      </c>
      <c r="B66" s="296" t="s">
        <v>8</v>
      </c>
      <c r="C66" s="371" t="s">
        <v>727</v>
      </c>
      <c r="D66" s="114"/>
      <c r="E66" s="115"/>
      <c r="F66" s="444" t="s">
        <v>406</v>
      </c>
      <c r="G66" s="299" t="s">
        <v>17</v>
      </c>
      <c r="H66" s="310">
        <f>VLOOKUP(G66,Lists!$A$45:$B$50,2,FALSE)</f>
        <v>1.0000000000000001E-5</v>
      </c>
      <c r="I66" s="311" t="s">
        <v>17</v>
      </c>
      <c r="J66" s="311" t="s">
        <v>17</v>
      </c>
      <c r="K66" s="312">
        <f>VLOOKUP(J66,Lists!$A$35:$B$40,2,FALSE)</f>
        <v>0</v>
      </c>
      <c r="L66" s="313">
        <f t="shared" si="44"/>
        <v>0</v>
      </c>
      <c r="M66" s="314" t="str">
        <f t="shared" si="37"/>
        <v>n/a</v>
      </c>
      <c r="N66" s="304">
        <f>IF($B66=Lists!$A$14,Lists!$E$35)+IF($B66=Lists!$A$15,Lists!$E$40)+IF($B66=Lists!$A$16,Lists!$E$40)</f>
        <v>0</v>
      </c>
      <c r="O66" s="313">
        <f t="shared" si="45"/>
        <v>0</v>
      </c>
      <c r="P66" s="242" t="str">
        <f t="shared" si="29"/>
        <v>n/a</v>
      </c>
      <c r="Q66" s="232" t="str">
        <f>IF(ISERROR(P66*0.0001),"n/a",P66*VLOOKUP($B$4,Weighting!$B$22:$D$35,2,0))</f>
        <v>n/a</v>
      </c>
      <c r="R66" s="230" t="str">
        <f t="shared" si="39"/>
        <v>n/a</v>
      </c>
      <c r="S66" s="230" t="str">
        <f>IF(ISERROR(R66*VLOOKUP($B$4,Weighting!$B$22:$D$35,2,0)),"n/a",R66*VLOOKUP($B$4,Weighting!$B$22:$D$35,2,0))</f>
        <v>n/a</v>
      </c>
      <c r="T66" s="345"/>
      <c r="U66" s="279"/>
      <c r="V66" s="308" t="s">
        <v>408</v>
      </c>
      <c r="W66" s="308"/>
      <c r="X66" s="309" t="s">
        <v>406</v>
      </c>
      <c r="Y66" s="299" t="s">
        <v>17</v>
      </c>
      <c r="Z66" s="310">
        <f>VLOOKUP(Y66,Lists!$A$45:$B$50,2,FALSE)</f>
        <v>1.0000000000000001E-5</v>
      </c>
      <c r="AA66" s="311" t="s">
        <v>17</v>
      </c>
      <c r="AB66" s="311" t="s">
        <v>17</v>
      </c>
      <c r="AC66" s="312">
        <f>VLOOKUP(AB66,Lists!$A$35:$B$40,2,FALSE)</f>
        <v>0</v>
      </c>
      <c r="AD66" s="313">
        <f t="shared" si="40"/>
        <v>0</v>
      </c>
      <c r="AE66" s="314" t="str">
        <f t="shared" si="41"/>
        <v>n/a</v>
      </c>
      <c r="AF66" s="304">
        <f>IF($B66=Lists!$A$14,Lists!$E$35)+IF($B66=Lists!$A$15,Lists!$E$40)+IF($B66=Lists!$A$16,Lists!$E$40)</f>
        <v>0</v>
      </c>
      <c r="AG66" s="313">
        <f t="shared" si="42"/>
        <v>0</v>
      </c>
      <c r="AH66" s="112" t="str">
        <f t="shared" si="34"/>
        <v>n/a</v>
      </c>
      <c r="AI66" s="116" t="str">
        <f>IF(ISERROR(AH66*0.0001),"n/a",AH66*VLOOKUP($B$4,Weighting!$B$22:$D$35,2,0))</f>
        <v>n/a</v>
      </c>
      <c r="AJ66" s="230" t="str">
        <f t="shared" si="43"/>
        <v>n/a</v>
      </c>
      <c r="AK66" s="230" t="str">
        <f>IF(ISERROR(AJ66*VLOOKUP($B$4,Weighting!$B$22:$D$35,2,0)),"n/a",AJ66*VLOOKUP($B$4,Weighting!$B$22:$D$35,2,0))</f>
        <v>n/a</v>
      </c>
      <c r="AL66" s="345"/>
    </row>
    <row r="67" spans="1:38" ht="70" x14ac:dyDescent="0.35">
      <c r="A67" s="296" t="s">
        <v>1092</v>
      </c>
      <c r="B67" s="296" t="s">
        <v>8</v>
      </c>
      <c r="C67" s="370" t="s">
        <v>728</v>
      </c>
      <c r="D67" s="114"/>
      <c r="E67" s="115"/>
      <c r="F67" s="444" t="s">
        <v>406</v>
      </c>
      <c r="G67" s="299" t="s">
        <v>17</v>
      </c>
      <c r="H67" s="310">
        <f>VLOOKUP(G67,Lists!$A$45:$B$50,2,FALSE)</f>
        <v>1.0000000000000001E-5</v>
      </c>
      <c r="I67" s="311" t="s">
        <v>17</v>
      </c>
      <c r="J67" s="311" t="s">
        <v>17</v>
      </c>
      <c r="K67" s="312">
        <f>VLOOKUP(J67,Lists!$A$35:$B$40,2,FALSE)</f>
        <v>0</v>
      </c>
      <c r="L67" s="313">
        <f t="shared" si="44"/>
        <v>0</v>
      </c>
      <c r="M67" s="314" t="str">
        <f t="shared" si="37"/>
        <v>n/a</v>
      </c>
      <c r="N67" s="304">
        <f>IF($B67=Lists!$A$14,Lists!$E$35)+IF($B67=Lists!$A$15,Lists!$E$40)+IF($B67=Lists!$A$16,Lists!$E$40)</f>
        <v>0</v>
      </c>
      <c r="O67" s="313">
        <f t="shared" si="45"/>
        <v>0</v>
      </c>
      <c r="P67" s="242" t="str">
        <f t="shared" si="29"/>
        <v>n/a</v>
      </c>
      <c r="Q67" s="232" t="str">
        <f>IF(ISERROR(P67*0.0001),"n/a",P67*VLOOKUP($B$4,Weighting!$B$22:$D$35,2,0))</f>
        <v>n/a</v>
      </c>
      <c r="R67" s="230" t="str">
        <f t="shared" si="39"/>
        <v>n/a</v>
      </c>
      <c r="S67" s="230" t="str">
        <f>IF(ISERROR(R67*VLOOKUP($B$4,Weighting!$B$22:$D$35,2,0)),"n/a",R67*VLOOKUP($B$4,Weighting!$B$22:$D$35,2,0))</f>
        <v>n/a</v>
      </c>
      <c r="T67" s="345"/>
      <c r="U67" s="279"/>
      <c r="V67" s="308" t="s">
        <v>408</v>
      </c>
      <c r="W67" s="308"/>
      <c r="X67" s="309" t="s">
        <v>406</v>
      </c>
      <c r="Y67" s="299" t="s">
        <v>17</v>
      </c>
      <c r="Z67" s="310">
        <f>VLOOKUP(Y67,Lists!$A$45:$B$50,2,FALSE)</f>
        <v>1.0000000000000001E-5</v>
      </c>
      <c r="AA67" s="311" t="s">
        <v>17</v>
      </c>
      <c r="AB67" s="311" t="s">
        <v>17</v>
      </c>
      <c r="AC67" s="312">
        <f>VLOOKUP(AB67,Lists!$A$35:$B$40,2,FALSE)</f>
        <v>0</v>
      </c>
      <c r="AD67" s="313">
        <f t="shared" si="40"/>
        <v>0</v>
      </c>
      <c r="AE67" s="314" t="str">
        <f t="shared" si="41"/>
        <v>n/a</v>
      </c>
      <c r="AF67" s="304">
        <f>IF($B67=Lists!$A$14,Lists!$E$35)+IF($B67=Lists!$A$15,Lists!$E$40)+IF($B67=Lists!$A$16,Lists!$E$40)</f>
        <v>0</v>
      </c>
      <c r="AG67" s="313">
        <f t="shared" si="42"/>
        <v>0</v>
      </c>
      <c r="AH67" s="112" t="str">
        <f t="shared" si="34"/>
        <v>n/a</v>
      </c>
      <c r="AI67" s="116" t="str">
        <f>IF(ISERROR(AH67*0.0001),"n/a",AH67*VLOOKUP($B$4,Weighting!$B$22:$D$35,2,0))</f>
        <v>n/a</v>
      </c>
      <c r="AJ67" s="230" t="str">
        <f t="shared" si="43"/>
        <v>n/a</v>
      </c>
      <c r="AK67" s="230" t="str">
        <f>IF(ISERROR(AJ67*VLOOKUP($B$4,Weighting!$B$22:$D$35,2,0)),"n/a",AJ67*VLOOKUP($B$4,Weighting!$B$22:$D$35,2,0))</f>
        <v>n/a</v>
      </c>
      <c r="AL67" s="345"/>
    </row>
    <row r="68" spans="1:38" ht="42" x14ac:dyDescent="0.35">
      <c r="A68" s="296" t="s">
        <v>1093</v>
      </c>
      <c r="B68" s="296" t="s">
        <v>8</v>
      </c>
      <c r="C68" s="370" t="s">
        <v>729</v>
      </c>
      <c r="D68" s="114"/>
      <c r="E68" s="115"/>
      <c r="F68" s="444" t="s">
        <v>406</v>
      </c>
      <c r="G68" s="299" t="s">
        <v>17</v>
      </c>
      <c r="H68" s="310">
        <f>VLOOKUP(G68,Lists!$A$45:$B$50,2,FALSE)</f>
        <v>1.0000000000000001E-5</v>
      </c>
      <c r="I68" s="311" t="s">
        <v>17</v>
      </c>
      <c r="J68" s="311" t="s">
        <v>17</v>
      </c>
      <c r="K68" s="312">
        <f>VLOOKUP(J68,Lists!$A$35:$B$40,2,FALSE)</f>
        <v>0</v>
      </c>
      <c r="L68" s="313">
        <f t="shared" si="44"/>
        <v>0</v>
      </c>
      <c r="M68" s="314" t="str">
        <f t="shared" si="37"/>
        <v>n/a</v>
      </c>
      <c r="N68" s="304">
        <f>IF($B68=Lists!$A$14,Lists!$E$35)+IF($B68=Lists!$A$15,Lists!$E$40)+IF($B68=Lists!$A$16,Lists!$E$40)</f>
        <v>0</v>
      </c>
      <c r="O68" s="313">
        <f t="shared" si="45"/>
        <v>0</v>
      </c>
      <c r="P68" s="242" t="str">
        <f t="shared" si="29"/>
        <v>n/a</v>
      </c>
      <c r="Q68" s="232" t="str">
        <f>IF(ISERROR(P68*0.0001),"n/a",P68*VLOOKUP($B$4,Weighting!$B$22:$D$35,2,0))</f>
        <v>n/a</v>
      </c>
      <c r="R68" s="230" t="str">
        <f t="shared" si="39"/>
        <v>n/a</v>
      </c>
      <c r="S68" s="230" t="str">
        <f>IF(ISERROR(R68*VLOOKUP($B$4,Weighting!$B$22:$D$35,2,0)),"n/a",R68*VLOOKUP($B$4,Weighting!$B$22:$D$35,2,0))</f>
        <v>n/a</v>
      </c>
      <c r="T68" s="345"/>
      <c r="U68" s="279"/>
      <c r="V68" s="308" t="s">
        <v>408</v>
      </c>
      <c r="W68" s="308"/>
      <c r="X68" s="309" t="s">
        <v>406</v>
      </c>
      <c r="Y68" s="299" t="s">
        <v>17</v>
      </c>
      <c r="Z68" s="310">
        <f>VLOOKUP(Y68,Lists!$A$45:$B$50,2,FALSE)</f>
        <v>1.0000000000000001E-5</v>
      </c>
      <c r="AA68" s="311" t="s">
        <v>17</v>
      </c>
      <c r="AB68" s="311" t="s">
        <v>17</v>
      </c>
      <c r="AC68" s="312">
        <f>VLOOKUP(AB68,Lists!$A$35:$B$40,2,FALSE)</f>
        <v>0</v>
      </c>
      <c r="AD68" s="313">
        <f t="shared" si="40"/>
        <v>0</v>
      </c>
      <c r="AE68" s="314" t="str">
        <f t="shared" si="41"/>
        <v>n/a</v>
      </c>
      <c r="AF68" s="304">
        <f>IF($B68=Lists!$A$14,Lists!$E$35)+IF($B68=Lists!$A$15,Lists!$E$40)+IF($B68=Lists!$A$16,Lists!$E$40)</f>
        <v>0</v>
      </c>
      <c r="AG68" s="313">
        <f t="shared" si="42"/>
        <v>0</v>
      </c>
      <c r="AH68" s="112" t="str">
        <f t="shared" si="34"/>
        <v>n/a</v>
      </c>
      <c r="AI68" s="116" t="str">
        <f>IF(ISERROR(AH68*0.0001),"n/a",AH68*VLOOKUP($B$4,Weighting!$B$22:$D$35,2,0))</f>
        <v>n/a</v>
      </c>
      <c r="AJ68" s="230" t="str">
        <f t="shared" si="43"/>
        <v>n/a</v>
      </c>
      <c r="AK68" s="230" t="str">
        <f>IF(ISERROR(AJ68*VLOOKUP($B$4,Weighting!$B$22:$D$35,2,0)),"n/a",AJ68*VLOOKUP($B$4,Weighting!$B$22:$D$35,2,0))</f>
        <v>n/a</v>
      </c>
      <c r="AL68" s="345"/>
    </row>
    <row r="69" spans="1:38" ht="56" x14ac:dyDescent="0.35">
      <c r="A69" s="296" t="s">
        <v>1094</v>
      </c>
      <c r="B69" s="296" t="s">
        <v>8</v>
      </c>
      <c r="C69" s="370" t="s">
        <v>730</v>
      </c>
      <c r="D69" s="114"/>
      <c r="E69" s="115"/>
      <c r="F69" s="444" t="s">
        <v>406</v>
      </c>
      <c r="G69" s="299" t="s">
        <v>17</v>
      </c>
      <c r="H69" s="310">
        <f>VLOOKUP(G69,Lists!$A$45:$B$50,2,FALSE)</f>
        <v>1.0000000000000001E-5</v>
      </c>
      <c r="I69" s="311" t="s">
        <v>17</v>
      </c>
      <c r="J69" s="311" t="s">
        <v>17</v>
      </c>
      <c r="K69" s="312">
        <f>VLOOKUP(J69,Lists!$A$35:$B$40,2,FALSE)</f>
        <v>0</v>
      </c>
      <c r="L69" s="313">
        <f t="shared" si="44"/>
        <v>0</v>
      </c>
      <c r="M69" s="314" t="str">
        <f t="shared" si="37"/>
        <v>n/a</v>
      </c>
      <c r="N69" s="304">
        <f>IF($B69=Lists!$A$14,Lists!$E$35)+IF($B69=Lists!$A$15,Lists!$E$40)+IF($B69=Lists!$A$16,Lists!$E$40)</f>
        <v>0</v>
      </c>
      <c r="O69" s="313">
        <f t="shared" si="45"/>
        <v>0</v>
      </c>
      <c r="P69" s="242" t="str">
        <f t="shared" si="29"/>
        <v>n/a</v>
      </c>
      <c r="Q69" s="232" t="str">
        <f>IF(ISERROR(P69*0.0001),"n/a",P69*VLOOKUP($B$4,Weighting!$B$22:$D$35,2,0))</f>
        <v>n/a</v>
      </c>
      <c r="R69" s="230" t="str">
        <f t="shared" si="39"/>
        <v>n/a</v>
      </c>
      <c r="S69" s="230" t="str">
        <f>IF(ISERROR(R69*VLOOKUP($B$4,Weighting!$B$22:$D$35,2,0)),"n/a",R69*VLOOKUP($B$4,Weighting!$B$22:$D$35,2,0))</f>
        <v>n/a</v>
      </c>
      <c r="T69" s="345"/>
      <c r="U69" s="279"/>
      <c r="V69" s="308" t="s">
        <v>408</v>
      </c>
      <c r="W69" s="308"/>
      <c r="X69" s="309" t="s">
        <v>406</v>
      </c>
      <c r="Y69" s="299" t="s">
        <v>17</v>
      </c>
      <c r="Z69" s="310">
        <f>VLOOKUP(Y69,Lists!$A$45:$B$50,2,FALSE)</f>
        <v>1.0000000000000001E-5</v>
      </c>
      <c r="AA69" s="311" t="s">
        <v>17</v>
      </c>
      <c r="AB69" s="311" t="s">
        <v>17</v>
      </c>
      <c r="AC69" s="312">
        <f>VLOOKUP(AB69,Lists!$A$35:$B$40,2,FALSE)</f>
        <v>0</v>
      </c>
      <c r="AD69" s="313">
        <f t="shared" si="40"/>
        <v>0</v>
      </c>
      <c r="AE69" s="314" t="str">
        <f t="shared" si="41"/>
        <v>n/a</v>
      </c>
      <c r="AF69" s="304">
        <f>IF($B69=Lists!$A$14,Lists!$E$35)+IF($B69=Lists!$A$15,Lists!$E$40)+IF($B69=Lists!$A$16,Lists!$E$40)</f>
        <v>0</v>
      </c>
      <c r="AG69" s="313">
        <f t="shared" si="42"/>
        <v>0</v>
      </c>
      <c r="AH69" s="112" t="str">
        <f t="shared" si="34"/>
        <v>n/a</v>
      </c>
      <c r="AI69" s="116" t="str">
        <f>IF(ISERROR(AH69*0.0001),"n/a",AH69*VLOOKUP($B$4,Weighting!$B$22:$D$35,2,0))</f>
        <v>n/a</v>
      </c>
      <c r="AJ69" s="230" t="str">
        <f t="shared" si="43"/>
        <v>n/a</v>
      </c>
      <c r="AK69" s="230" t="str">
        <f>IF(ISERROR(AJ69*VLOOKUP($B$4,Weighting!$B$22:$D$35,2,0)),"n/a",AJ69*VLOOKUP($B$4,Weighting!$B$22:$D$35,2,0))</f>
        <v>n/a</v>
      </c>
      <c r="AL69" s="345"/>
    </row>
    <row r="70" spans="1:38" ht="70" x14ac:dyDescent="0.35">
      <c r="A70" s="296" t="s">
        <v>1095</v>
      </c>
      <c r="B70" s="296" t="s">
        <v>8</v>
      </c>
      <c r="C70" s="370" t="s">
        <v>731</v>
      </c>
      <c r="D70" s="114"/>
      <c r="E70" s="115"/>
      <c r="F70" s="444" t="s">
        <v>406</v>
      </c>
      <c r="G70" s="299" t="s">
        <v>17</v>
      </c>
      <c r="H70" s="310">
        <f>VLOOKUP(G70,Lists!$A$45:$B$50,2,FALSE)</f>
        <v>1.0000000000000001E-5</v>
      </c>
      <c r="I70" s="311" t="s">
        <v>17</v>
      </c>
      <c r="J70" s="311" t="s">
        <v>17</v>
      </c>
      <c r="K70" s="312">
        <f>VLOOKUP(J70,Lists!$A$35:$B$40,2,FALSE)</f>
        <v>0</v>
      </c>
      <c r="L70" s="313">
        <f t="shared" si="44"/>
        <v>0</v>
      </c>
      <c r="M70" s="314" t="str">
        <f t="shared" si="37"/>
        <v>n/a</v>
      </c>
      <c r="N70" s="304">
        <f>IF($B70=Lists!$A$14,Lists!$E$35)+IF($B70=Lists!$A$15,Lists!$E$40)+IF($B70=Lists!$A$16,Lists!$E$40)</f>
        <v>0</v>
      </c>
      <c r="O70" s="313">
        <f t="shared" si="45"/>
        <v>0</v>
      </c>
      <c r="P70" s="242" t="str">
        <f t="shared" si="29"/>
        <v>n/a</v>
      </c>
      <c r="Q70" s="232" t="str">
        <f>IF(ISERROR(P70*0.0001),"n/a",P70*VLOOKUP($B$4,Weighting!$B$22:$D$35,2,0))</f>
        <v>n/a</v>
      </c>
      <c r="R70" s="230" t="str">
        <f t="shared" si="39"/>
        <v>n/a</v>
      </c>
      <c r="S70" s="230" t="str">
        <f>IF(ISERROR(R70*VLOOKUP($B$4,Weighting!$B$22:$D$35,2,0)),"n/a",R70*VLOOKUP($B$4,Weighting!$B$22:$D$35,2,0))</f>
        <v>n/a</v>
      </c>
      <c r="T70" s="345"/>
      <c r="U70" s="279"/>
      <c r="V70" s="308" t="s">
        <v>408</v>
      </c>
      <c r="W70" s="308"/>
      <c r="X70" s="309" t="s">
        <v>406</v>
      </c>
      <c r="Y70" s="299" t="s">
        <v>17</v>
      </c>
      <c r="Z70" s="310">
        <f>VLOOKUP(Y70,Lists!$A$45:$B$50,2,FALSE)</f>
        <v>1.0000000000000001E-5</v>
      </c>
      <c r="AA70" s="311" t="s">
        <v>17</v>
      </c>
      <c r="AB70" s="311" t="s">
        <v>17</v>
      </c>
      <c r="AC70" s="312">
        <f>VLOOKUP(AB70,Lists!$A$35:$B$40,2,FALSE)</f>
        <v>0</v>
      </c>
      <c r="AD70" s="313">
        <f t="shared" si="40"/>
        <v>0</v>
      </c>
      <c r="AE70" s="314" t="str">
        <f t="shared" si="41"/>
        <v>n/a</v>
      </c>
      <c r="AF70" s="304">
        <f>IF($B70=Lists!$A$14,Lists!$E$35)+IF($B70=Lists!$A$15,Lists!$E$40)+IF($B70=Lists!$A$16,Lists!$E$40)</f>
        <v>0</v>
      </c>
      <c r="AG70" s="313">
        <f t="shared" si="42"/>
        <v>0</v>
      </c>
      <c r="AH70" s="112" t="str">
        <f t="shared" si="34"/>
        <v>n/a</v>
      </c>
      <c r="AI70" s="116" t="str">
        <f>IF(ISERROR(AH70*0.0001),"n/a",AH70*VLOOKUP($B$4,Weighting!$B$22:$D$35,2,0))</f>
        <v>n/a</v>
      </c>
      <c r="AJ70" s="230" t="str">
        <f t="shared" si="43"/>
        <v>n/a</v>
      </c>
      <c r="AK70" s="230" t="str">
        <f>IF(ISERROR(AJ70*VLOOKUP($B$4,Weighting!$B$22:$D$35,2,0)),"n/a",AJ70*VLOOKUP($B$4,Weighting!$B$22:$D$35,2,0))</f>
        <v>n/a</v>
      </c>
      <c r="AL70" s="345"/>
    </row>
    <row r="71" spans="1:38" ht="42" x14ac:dyDescent="0.35">
      <c r="A71" s="296" t="s">
        <v>1096</v>
      </c>
      <c r="B71" s="296" t="s">
        <v>8</v>
      </c>
      <c r="C71" s="370" t="s">
        <v>732</v>
      </c>
      <c r="D71" s="114"/>
      <c r="E71" s="115"/>
      <c r="F71" s="444" t="s">
        <v>406</v>
      </c>
      <c r="G71" s="299" t="s">
        <v>17</v>
      </c>
      <c r="H71" s="310">
        <f>VLOOKUP(G71,Lists!$A$45:$B$50,2,FALSE)</f>
        <v>1.0000000000000001E-5</v>
      </c>
      <c r="I71" s="311" t="s">
        <v>17</v>
      </c>
      <c r="J71" s="311" t="s">
        <v>17</v>
      </c>
      <c r="K71" s="312">
        <f>VLOOKUP(J71,Lists!$A$35:$B$40,2,FALSE)</f>
        <v>0</v>
      </c>
      <c r="L71" s="313">
        <f t="shared" si="44"/>
        <v>0</v>
      </c>
      <c r="M71" s="314" t="str">
        <f t="shared" si="37"/>
        <v>n/a</v>
      </c>
      <c r="N71" s="304">
        <f>IF($B71=Lists!$A$14,Lists!$E$35)+IF($B71=Lists!$A$15,Lists!$E$40)+IF($B71=Lists!$A$16,Lists!$E$40)</f>
        <v>0</v>
      </c>
      <c r="O71" s="313">
        <f t="shared" si="45"/>
        <v>0</v>
      </c>
      <c r="P71" s="242" t="str">
        <f t="shared" si="29"/>
        <v>n/a</v>
      </c>
      <c r="Q71" s="232" t="str">
        <f>IF(ISERROR(P71*0.0001),"n/a",P71*VLOOKUP($B$4,Weighting!$B$22:$D$35,2,0))</f>
        <v>n/a</v>
      </c>
      <c r="R71" s="230" t="str">
        <f t="shared" si="39"/>
        <v>n/a</v>
      </c>
      <c r="S71" s="230" t="str">
        <f>IF(ISERROR(R71*VLOOKUP($B$4,Weighting!$B$22:$D$35,2,0)),"n/a",R71*VLOOKUP($B$4,Weighting!$B$22:$D$35,2,0))</f>
        <v>n/a</v>
      </c>
      <c r="T71" s="345"/>
      <c r="U71" s="279"/>
      <c r="V71" s="308" t="s">
        <v>408</v>
      </c>
      <c r="W71" s="308"/>
      <c r="X71" s="309" t="s">
        <v>406</v>
      </c>
      <c r="Y71" s="299" t="s">
        <v>17</v>
      </c>
      <c r="Z71" s="310">
        <f>VLOOKUP(Y71,Lists!$A$45:$B$50,2,FALSE)</f>
        <v>1.0000000000000001E-5</v>
      </c>
      <c r="AA71" s="311" t="s">
        <v>17</v>
      </c>
      <c r="AB71" s="311" t="s">
        <v>17</v>
      </c>
      <c r="AC71" s="312">
        <f>VLOOKUP(AB71,Lists!$A$35:$B$40,2,FALSE)</f>
        <v>0</v>
      </c>
      <c r="AD71" s="313">
        <f t="shared" si="40"/>
        <v>0</v>
      </c>
      <c r="AE71" s="314" t="str">
        <f t="shared" si="41"/>
        <v>n/a</v>
      </c>
      <c r="AF71" s="304">
        <f>IF($B71=Lists!$A$14,Lists!$E$35)+IF($B71=Lists!$A$15,Lists!$E$40)+IF($B71=Lists!$A$16,Lists!$E$40)</f>
        <v>0</v>
      </c>
      <c r="AG71" s="313">
        <f t="shared" si="42"/>
        <v>0</v>
      </c>
      <c r="AH71" s="112" t="str">
        <f t="shared" si="34"/>
        <v>n/a</v>
      </c>
      <c r="AI71" s="116" t="str">
        <f>IF(ISERROR(AH71*0.0001),"n/a",AH71*VLOOKUP($B$4,Weighting!$B$22:$D$35,2,0))</f>
        <v>n/a</v>
      </c>
      <c r="AJ71" s="230" t="str">
        <f t="shared" si="43"/>
        <v>n/a</v>
      </c>
      <c r="AK71" s="230" t="str">
        <f>IF(ISERROR(AJ71*VLOOKUP($B$4,Weighting!$B$22:$D$35,2,0)),"n/a",AJ71*VLOOKUP($B$4,Weighting!$B$22:$D$35,2,0))</f>
        <v>n/a</v>
      </c>
      <c r="AL71" s="345"/>
    </row>
    <row r="72" spans="1:38" ht="306.5" customHeight="1" x14ac:dyDescent="0.35">
      <c r="A72" s="296" t="s">
        <v>473</v>
      </c>
      <c r="B72" s="296" t="s">
        <v>8</v>
      </c>
      <c r="C72" s="395" t="s">
        <v>785</v>
      </c>
      <c r="D72" s="114"/>
      <c r="E72" s="115"/>
      <c r="F72" s="444" t="s">
        <v>406</v>
      </c>
      <c r="G72" s="299" t="s">
        <v>17</v>
      </c>
      <c r="H72" s="310">
        <f>VLOOKUP(G72,Lists!$A$45:$B$50,2,FALSE)</f>
        <v>1.0000000000000001E-5</v>
      </c>
      <c r="I72" s="311" t="s">
        <v>17</v>
      </c>
      <c r="J72" s="311" t="s">
        <v>17</v>
      </c>
      <c r="K72" s="312">
        <f>VLOOKUP(J72,Lists!$A$35:$B$40,2,FALSE)</f>
        <v>0</v>
      </c>
      <c r="L72" s="313">
        <f t="shared" si="44"/>
        <v>0</v>
      </c>
      <c r="M72" s="314" t="str">
        <f t="shared" ref="M72:M79" si="46">IF(ISERROR(L72/O72),"n/a",L72/O72)</f>
        <v>n/a</v>
      </c>
      <c r="N72" s="304">
        <f>IF($B72=Lists!$A$14,Lists!$E$35)+IF($B72=Lists!$A$15,Lists!$E$40)+IF($B72=Lists!$A$16,Lists!$E$40)</f>
        <v>0</v>
      </c>
      <c r="O72" s="313">
        <f t="shared" si="45"/>
        <v>0</v>
      </c>
      <c r="P72" s="242" t="str">
        <f t="shared" ref="P72:P79" si="47">IF((O72/O$2)&gt;0.0001,O72/O$2,"n/a")</f>
        <v>n/a</v>
      </c>
      <c r="Q72" s="232" t="str">
        <f>IF(ISERROR(P72*0.0001),"n/a",P72*VLOOKUP($B$4,Weighting!$B$22:$D$35,2,0))</f>
        <v>n/a</v>
      </c>
      <c r="R72" s="230" t="str">
        <f t="shared" ref="R72:R79" si="48">IF($B72="Specification","n/a",L72/$O$2)</f>
        <v>n/a</v>
      </c>
      <c r="S72" s="230" t="str">
        <f>IF(ISERROR(R72*VLOOKUP($B$4,Weighting!$B$22:$D$35,2,0)),"n/a",R72*VLOOKUP($B$4,Weighting!$B$22:$D$35,2,0))</f>
        <v>n/a</v>
      </c>
      <c r="T72" s="345"/>
      <c r="U72" s="279"/>
      <c r="V72" s="308" t="s">
        <v>408</v>
      </c>
      <c r="W72" s="308"/>
      <c r="X72" s="309" t="s">
        <v>406</v>
      </c>
      <c r="Y72" s="299" t="s">
        <v>17</v>
      </c>
      <c r="Z72" s="310">
        <f>VLOOKUP(Y72,Lists!$A$45:$B$50,2,FALSE)</f>
        <v>1.0000000000000001E-5</v>
      </c>
      <c r="AA72" s="311" t="s">
        <v>17</v>
      </c>
      <c r="AB72" s="311" t="s">
        <v>17</v>
      </c>
      <c r="AC72" s="312">
        <f>VLOOKUP(AB72,Lists!$A$35:$B$40,2,FALSE)</f>
        <v>0</v>
      </c>
      <c r="AD72" s="313">
        <f t="shared" ref="AD72:AD79" si="49">AC72*Z72</f>
        <v>0</v>
      </c>
      <c r="AE72" s="314" t="str">
        <f t="shared" ref="AE72:AE79" si="50">IF(ISERROR(AD72/AG72),"n/a",AD72/AG72)</f>
        <v>n/a</v>
      </c>
      <c r="AF72" s="304">
        <f>IF($B72=Lists!$A$14,Lists!$E$35)+IF($B72=Lists!$A$15,Lists!$E$40)+IF($B72=Lists!$A$16,Lists!$E$40)</f>
        <v>0</v>
      </c>
      <c r="AG72" s="313">
        <f t="shared" ref="AG72:AG79" si="51">Z72*AF72</f>
        <v>0</v>
      </c>
      <c r="AH72" s="112" t="str">
        <f t="shared" ref="AH72:AH79" si="52">IF((AG72/AG$2)&gt;0.0001,AG72/AG$2,"n/a")</f>
        <v>n/a</v>
      </c>
      <c r="AI72" s="116" t="str">
        <f>IF(ISERROR(AH72*0.0001),"n/a",AH72*VLOOKUP($B$4,Weighting!$B$22:$D$35,2,0))</f>
        <v>n/a</v>
      </c>
      <c r="AJ72" s="230" t="str">
        <f t="shared" ref="AJ72:AJ79" si="53">IF($B72="Specification","n/a",AD72/$O$2)</f>
        <v>n/a</v>
      </c>
      <c r="AK72" s="230" t="str">
        <f>IF(ISERROR(AJ72*VLOOKUP($B$4,Weighting!$B$22:$D$35,2,0)),"n/a",AJ72*VLOOKUP($B$4,Weighting!$B$22:$D$35,2,0))</f>
        <v>n/a</v>
      </c>
      <c r="AL72" s="345"/>
    </row>
    <row r="73" spans="1:38" ht="126" x14ac:dyDescent="0.35">
      <c r="A73" s="296" t="s">
        <v>474</v>
      </c>
      <c r="B73" s="296" t="s">
        <v>8</v>
      </c>
      <c r="C73" s="297" t="s">
        <v>786</v>
      </c>
      <c r="D73" s="114"/>
      <c r="E73" s="115"/>
      <c r="F73" s="444" t="s">
        <v>406</v>
      </c>
      <c r="G73" s="299" t="s">
        <v>17</v>
      </c>
      <c r="H73" s="310">
        <f>VLOOKUP(G73,Lists!$A$45:$B$50,2,FALSE)</f>
        <v>1.0000000000000001E-5</v>
      </c>
      <c r="I73" s="311" t="s">
        <v>17</v>
      </c>
      <c r="J73" s="311" t="s">
        <v>17</v>
      </c>
      <c r="K73" s="312">
        <f>VLOOKUP(J73,Lists!$A$35:$B$40,2,FALSE)</f>
        <v>0</v>
      </c>
      <c r="L73" s="313">
        <f t="shared" si="44"/>
        <v>0</v>
      </c>
      <c r="M73" s="314" t="str">
        <f t="shared" si="46"/>
        <v>n/a</v>
      </c>
      <c r="N73" s="304">
        <f>IF($B73=Lists!$A$14,Lists!$E$35)+IF($B73=Lists!$A$15,Lists!$E$40)+IF($B73=Lists!$A$16,Lists!$E$40)</f>
        <v>0</v>
      </c>
      <c r="O73" s="313">
        <f t="shared" si="45"/>
        <v>0</v>
      </c>
      <c r="P73" s="242" t="str">
        <f t="shared" si="47"/>
        <v>n/a</v>
      </c>
      <c r="Q73" s="232" t="str">
        <f>IF(ISERROR(P73*0.0001),"n/a",P73*VLOOKUP($B$4,Weighting!$B$22:$D$35,2,0))</f>
        <v>n/a</v>
      </c>
      <c r="R73" s="230" t="str">
        <f t="shared" si="48"/>
        <v>n/a</v>
      </c>
      <c r="S73" s="230" t="str">
        <f>IF(ISERROR(R73*VLOOKUP($B$4,Weighting!$B$22:$D$35,2,0)),"n/a",R73*VLOOKUP($B$4,Weighting!$B$22:$D$35,2,0))</f>
        <v>n/a</v>
      </c>
      <c r="T73" s="345"/>
      <c r="U73" s="279"/>
      <c r="V73" s="308" t="s">
        <v>408</v>
      </c>
      <c r="W73" s="308"/>
      <c r="X73" s="309" t="s">
        <v>406</v>
      </c>
      <c r="Y73" s="299" t="s">
        <v>17</v>
      </c>
      <c r="Z73" s="310">
        <f>VLOOKUP(Y73,Lists!$A$45:$B$50,2,FALSE)</f>
        <v>1.0000000000000001E-5</v>
      </c>
      <c r="AA73" s="311" t="s">
        <v>17</v>
      </c>
      <c r="AB73" s="311" t="s">
        <v>17</v>
      </c>
      <c r="AC73" s="312">
        <f>VLOOKUP(AB73,Lists!$A$35:$B$40,2,FALSE)</f>
        <v>0</v>
      </c>
      <c r="AD73" s="313">
        <f t="shared" si="49"/>
        <v>0</v>
      </c>
      <c r="AE73" s="314" t="str">
        <f t="shared" si="50"/>
        <v>n/a</v>
      </c>
      <c r="AF73" s="304">
        <f>IF($B73=Lists!$A$14,Lists!$E$35)+IF($B73=Lists!$A$15,Lists!$E$40)+IF($B73=Lists!$A$16,Lists!$E$40)</f>
        <v>0</v>
      </c>
      <c r="AG73" s="313">
        <f t="shared" si="51"/>
        <v>0</v>
      </c>
      <c r="AH73" s="112" t="str">
        <f t="shared" si="52"/>
        <v>n/a</v>
      </c>
      <c r="AI73" s="116" t="str">
        <f>IF(ISERROR(AH73*0.0001),"n/a",AH73*VLOOKUP($B$4,Weighting!$B$22:$D$35,2,0))</f>
        <v>n/a</v>
      </c>
      <c r="AJ73" s="230" t="str">
        <f t="shared" si="53"/>
        <v>n/a</v>
      </c>
      <c r="AK73" s="230" t="str">
        <f>IF(ISERROR(AJ73*VLOOKUP($B$4,Weighting!$B$22:$D$35,2,0)),"n/a",AJ73*VLOOKUP($B$4,Weighting!$B$22:$D$35,2,0))</f>
        <v>n/a</v>
      </c>
      <c r="AL73" s="345"/>
    </row>
    <row r="74" spans="1:38" ht="50.5" customHeight="1" x14ac:dyDescent="0.35">
      <c r="A74" s="296" t="s">
        <v>475</v>
      </c>
      <c r="B74" s="296" t="s">
        <v>8</v>
      </c>
      <c r="C74" s="297" t="s">
        <v>787</v>
      </c>
      <c r="D74" s="114"/>
      <c r="E74" s="115"/>
      <c r="F74" s="444" t="s">
        <v>406</v>
      </c>
      <c r="G74" s="299" t="s">
        <v>17</v>
      </c>
      <c r="H74" s="310">
        <f>VLOOKUP(G74,Lists!$A$45:$B$50,2,FALSE)</f>
        <v>1.0000000000000001E-5</v>
      </c>
      <c r="I74" s="311" t="s">
        <v>17</v>
      </c>
      <c r="J74" s="311" t="s">
        <v>17</v>
      </c>
      <c r="K74" s="312">
        <f>VLOOKUP(J74,Lists!$A$35:$B$40,2,FALSE)</f>
        <v>0</v>
      </c>
      <c r="L74" s="313">
        <f t="shared" si="44"/>
        <v>0</v>
      </c>
      <c r="M74" s="314" t="str">
        <f t="shared" si="46"/>
        <v>n/a</v>
      </c>
      <c r="N74" s="304">
        <f>IF($B74=Lists!$A$14,Lists!$E$35)+IF($B74=Lists!$A$15,Lists!$E$40)+IF($B74=Lists!$A$16,Lists!$E$40)</f>
        <v>0</v>
      </c>
      <c r="O74" s="313">
        <f t="shared" si="45"/>
        <v>0</v>
      </c>
      <c r="P74" s="242" t="str">
        <f t="shared" si="47"/>
        <v>n/a</v>
      </c>
      <c r="Q74" s="232" t="str">
        <f>IF(ISERROR(P74*0.0001),"n/a",P74*VLOOKUP($B$4,Weighting!$B$22:$D$35,2,0))</f>
        <v>n/a</v>
      </c>
      <c r="R74" s="230" t="str">
        <f t="shared" si="48"/>
        <v>n/a</v>
      </c>
      <c r="S74" s="230" t="str">
        <f>IF(ISERROR(R74*VLOOKUP($B$4,Weighting!$B$22:$D$35,2,0)),"n/a",R74*VLOOKUP($B$4,Weighting!$B$22:$D$35,2,0))</f>
        <v>n/a</v>
      </c>
      <c r="T74" s="345"/>
      <c r="U74" s="279"/>
      <c r="V74" s="308" t="s">
        <v>408</v>
      </c>
      <c r="W74" s="308"/>
      <c r="X74" s="309" t="s">
        <v>406</v>
      </c>
      <c r="Y74" s="299" t="s">
        <v>17</v>
      </c>
      <c r="Z74" s="310">
        <f>VLOOKUP(Y74,Lists!$A$45:$B$50,2,FALSE)</f>
        <v>1.0000000000000001E-5</v>
      </c>
      <c r="AA74" s="311" t="s">
        <v>17</v>
      </c>
      <c r="AB74" s="311" t="s">
        <v>17</v>
      </c>
      <c r="AC74" s="312">
        <f>VLOOKUP(AB74,Lists!$A$35:$B$40,2,FALSE)</f>
        <v>0</v>
      </c>
      <c r="AD74" s="313">
        <f t="shared" si="49"/>
        <v>0</v>
      </c>
      <c r="AE74" s="314" t="str">
        <f t="shared" si="50"/>
        <v>n/a</v>
      </c>
      <c r="AF74" s="304">
        <f>IF($B74=Lists!$A$14,Lists!$E$35)+IF($B74=Lists!$A$15,Lists!$E$40)+IF($B74=Lists!$A$16,Lists!$E$40)</f>
        <v>0</v>
      </c>
      <c r="AG74" s="313">
        <f t="shared" si="51"/>
        <v>0</v>
      </c>
      <c r="AH74" s="112" t="str">
        <f t="shared" si="52"/>
        <v>n/a</v>
      </c>
      <c r="AI74" s="116" t="str">
        <f>IF(ISERROR(AH74*0.0001),"n/a",AH74*VLOOKUP($B$4,Weighting!$B$22:$D$35,2,0))</f>
        <v>n/a</v>
      </c>
      <c r="AJ74" s="230" t="str">
        <f t="shared" si="53"/>
        <v>n/a</v>
      </c>
      <c r="AK74" s="230" t="str">
        <f>IF(ISERROR(AJ74*VLOOKUP($B$4,Weighting!$B$22:$D$35,2,0)),"n/a",AJ74*VLOOKUP($B$4,Weighting!$B$22:$D$35,2,0))</f>
        <v>n/a</v>
      </c>
      <c r="AL74" s="345"/>
    </row>
    <row r="75" spans="1:38" ht="309.5" customHeight="1" x14ac:dyDescent="0.35">
      <c r="A75" s="296" t="s">
        <v>476</v>
      </c>
      <c r="B75" s="296" t="s">
        <v>8</v>
      </c>
      <c r="C75" s="396" t="s">
        <v>1382</v>
      </c>
      <c r="D75" s="114"/>
      <c r="E75" s="115"/>
      <c r="F75" s="444" t="s">
        <v>406</v>
      </c>
      <c r="G75" s="299" t="s">
        <v>17</v>
      </c>
      <c r="H75" s="310">
        <f>VLOOKUP(G75,Lists!$A$45:$B$50,2,FALSE)</f>
        <v>1.0000000000000001E-5</v>
      </c>
      <c r="I75" s="311" t="s">
        <v>17</v>
      </c>
      <c r="J75" s="311" t="s">
        <v>17</v>
      </c>
      <c r="K75" s="312">
        <f>VLOOKUP(J75,Lists!$A$35:$B$40,2,FALSE)</f>
        <v>0</v>
      </c>
      <c r="L75" s="313">
        <f t="shared" si="44"/>
        <v>0</v>
      </c>
      <c r="M75" s="314" t="str">
        <f t="shared" si="46"/>
        <v>n/a</v>
      </c>
      <c r="N75" s="304">
        <f>IF($B75=Lists!$A$14,Lists!$E$35)+IF($B75=Lists!$A$15,Lists!$E$40)+IF($B75=Lists!$A$16,Lists!$E$40)</f>
        <v>0</v>
      </c>
      <c r="O75" s="313">
        <f t="shared" si="45"/>
        <v>0</v>
      </c>
      <c r="P75" s="242" t="str">
        <f t="shared" si="47"/>
        <v>n/a</v>
      </c>
      <c r="Q75" s="232" t="str">
        <f>IF(ISERROR(P75*0.0001),"n/a",P75*VLOOKUP($B$4,Weighting!$B$22:$D$35,2,0))</f>
        <v>n/a</v>
      </c>
      <c r="R75" s="230" t="str">
        <f t="shared" si="48"/>
        <v>n/a</v>
      </c>
      <c r="S75" s="230" t="str">
        <f>IF(ISERROR(R75*VLOOKUP($B$4,Weighting!$B$22:$D$35,2,0)),"n/a",R75*VLOOKUP($B$4,Weighting!$B$22:$D$35,2,0))</f>
        <v>n/a</v>
      </c>
      <c r="T75" s="345"/>
      <c r="U75" s="279"/>
      <c r="V75" s="308" t="s">
        <v>408</v>
      </c>
      <c r="W75" s="308"/>
      <c r="X75" s="309" t="s">
        <v>406</v>
      </c>
      <c r="Y75" s="299" t="s">
        <v>17</v>
      </c>
      <c r="Z75" s="310">
        <f>VLOOKUP(Y75,Lists!$A$45:$B$50,2,FALSE)</f>
        <v>1.0000000000000001E-5</v>
      </c>
      <c r="AA75" s="311" t="s">
        <v>17</v>
      </c>
      <c r="AB75" s="311" t="s">
        <v>17</v>
      </c>
      <c r="AC75" s="312">
        <f>VLOOKUP(AB75,Lists!$A$35:$B$40,2,FALSE)</f>
        <v>0</v>
      </c>
      <c r="AD75" s="313">
        <f t="shared" si="49"/>
        <v>0</v>
      </c>
      <c r="AE75" s="314" t="str">
        <f t="shared" si="50"/>
        <v>n/a</v>
      </c>
      <c r="AF75" s="304">
        <f>IF($B75=Lists!$A$14,Lists!$E$35)+IF($B75=Lists!$A$15,Lists!$E$40)+IF($B75=Lists!$A$16,Lists!$E$40)</f>
        <v>0</v>
      </c>
      <c r="AG75" s="313">
        <f t="shared" si="51"/>
        <v>0</v>
      </c>
      <c r="AH75" s="112" t="str">
        <f t="shared" si="52"/>
        <v>n/a</v>
      </c>
      <c r="AI75" s="116" t="str">
        <f>IF(ISERROR(AH75*0.0001),"n/a",AH75*VLOOKUP($B$4,Weighting!$B$22:$D$35,2,0))</f>
        <v>n/a</v>
      </c>
      <c r="AJ75" s="230" t="str">
        <f t="shared" si="53"/>
        <v>n/a</v>
      </c>
      <c r="AK75" s="230" t="str">
        <f>IF(ISERROR(AJ75*VLOOKUP($B$4,Weighting!$B$22:$D$35,2,0)),"n/a",AJ75*VLOOKUP($B$4,Weighting!$B$22:$D$35,2,0))</f>
        <v>n/a</v>
      </c>
      <c r="AL75" s="345"/>
    </row>
    <row r="76" spans="1:38" ht="145.5" customHeight="1" x14ac:dyDescent="0.35">
      <c r="A76" s="296" t="s">
        <v>477</v>
      </c>
      <c r="B76" s="296" t="s">
        <v>8</v>
      </c>
      <c r="C76" s="297" t="s">
        <v>788</v>
      </c>
      <c r="D76" s="114"/>
      <c r="E76" s="115"/>
      <c r="F76" s="444" t="s">
        <v>406</v>
      </c>
      <c r="G76" s="299" t="s">
        <v>17</v>
      </c>
      <c r="H76" s="310">
        <f>VLOOKUP(G76,Lists!$A$45:$B$50,2,FALSE)</f>
        <v>1.0000000000000001E-5</v>
      </c>
      <c r="I76" s="311" t="s">
        <v>17</v>
      </c>
      <c r="J76" s="311" t="s">
        <v>17</v>
      </c>
      <c r="K76" s="312">
        <f>VLOOKUP(J76,Lists!$A$35:$B$40,2,FALSE)</f>
        <v>0</v>
      </c>
      <c r="L76" s="313">
        <f t="shared" si="44"/>
        <v>0</v>
      </c>
      <c r="M76" s="314" t="str">
        <f t="shared" si="46"/>
        <v>n/a</v>
      </c>
      <c r="N76" s="304">
        <f>IF($B76=Lists!$A$14,Lists!$E$35)+IF($B76=Lists!$A$15,Lists!$E$40)+IF($B76=Lists!$A$16,Lists!$E$40)</f>
        <v>0</v>
      </c>
      <c r="O76" s="313">
        <f t="shared" si="45"/>
        <v>0</v>
      </c>
      <c r="P76" s="242" t="str">
        <f t="shared" si="47"/>
        <v>n/a</v>
      </c>
      <c r="Q76" s="232" t="str">
        <f>IF(ISERROR(P76*0.0001),"n/a",P76*VLOOKUP($B$4,Weighting!$B$22:$D$35,2,0))</f>
        <v>n/a</v>
      </c>
      <c r="R76" s="230" t="str">
        <f t="shared" si="48"/>
        <v>n/a</v>
      </c>
      <c r="S76" s="230" t="str">
        <f>IF(ISERROR(R76*VLOOKUP($B$4,Weighting!$B$22:$D$35,2,0)),"n/a",R76*VLOOKUP($B$4,Weighting!$B$22:$D$35,2,0))</f>
        <v>n/a</v>
      </c>
      <c r="T76" s="345"/>
      <c r="U76" s="279"/>
      <c r="V76" s="308" t="s">
        <v>408</v>
      </c>
      <c r="W76" s="308"/>
      <c r="X76" s="309" t="s">
        <v>406</v>
      </c>
      <c r="Y76" s="299" t="s">
        <v>17</v>
      </c>
      <c r="Z76" s="310">
        <f>VLOOKUP(Y76,Lists!$A$45:$B$50,2,FALSE)</f>
        <v>1.0000000000000001E-5</v>
      </c>
      <c r="AA76" s="311" t="s">
        <v>17</v>
      </c>
      <c r="AB76" s="311" t="s">
        <v>17</v>
      </c>
      <c r="AC76" s="312">
        <f>VLOOKUP(AB76,Lists!$A$35:$B$40,2,FALSE)</f>
        <v>0</v>
      </c>
      <c r="AD76" s="313">
        <f t="shared" si="49"/>
        <v>0</v>
      </c>
      <c r="AE76" s="314" t="str">
        <f t="shared" si="50"/>
        <v>n/a</v>
      </c>
      <c r="AF76" s="304">
        <f>IF($B76=Lists!$A$14,Lists!$E$35)+IF($B76=Lists!$A$15,Lists!$E$40)+IF($B76=Lists!$A$16,Lists!$E$40)</f>
        <v>0</v>
      </c>
      <c r="AG76" s="313">
        <f t="shared" si="51"/>
        <v>0</v>
      </c>
      <c r="AH76" s="112" t="str">
        <f t="shared" si="52"/>
        <v>n/a</v>
      </c>
      <c r="AI76" s="116" t="str">
        <f>IF(ISERROR(AH76*0.0001),"n/a",AH76*VLOOKUP($B$4,Weighting!$B$22:$D$35,2,0))</f>
        <v>n/a</v>
      </c>
      <c r="AJ76" s="230" t="str">
        <f t="shared" si="53"/>
        <v>n/a</v>
      </c>
      <c r="AK76" s="230" t="str">
        <f>IF(ISERROR(AJ76*VLOOKUP($B$4,Weighting!$B$22:$D$35,2,0)),"n/a",AJ76*VLOOKUP($B$4,Weighting!$B$22:$D$35,2,0))</f>
        <v>n/a</v>
      </c>
      <c r="AL76" s="345"/>
    </row>
    <row r="77" spans="1:38" ht="154.5" customHeight="1" x14ac:dyDescent="0.35">
      <c r="A77" s="296" t="s">
        <v>478</v>
      </c>
      <c r="B77" s="296" t="s">
        <v>8</v>
      </c>
      <c r="C77" s="297" t="s">
        <v>789</v>
      </c>
      <c r="D77" s="114"/>
      <c r="E77" s="115"/>
      <c r="F77" s="444" t="s">
        <v>406</v>
      </c>
      <c r="G77" s="299" t="s">
        <v>17</v>
      </c>
      <c r="H77" s="310">
        <f>VLOOKUP(G77,Lists!$A$45:$B$50,2,FALSE)</f>
        <v>1.0000000000000001E-5</v>
      </c>
      <c r="I77" s="311" t="s">
        <v>17</v>
      </c>
      <c r="J77" s="311" t="s">
        <v>17</v>
      </c>
      <c r="K77" s="312">
        <f>VLOOKUP(J77,Lists!$A$35:$B$40,2,FALSE)</f>
        <v>0</v>
      </c>
      <c r="L77" s="313">
        <f t="shared" si="44"/>
        <v>0</v>
      </c>
      <c r="M77" s="314" t="str">
        <f t="shared" si="46"/>
        <v>n/a</v>
      </c>
      <c r="N77" s="304">
        <f>IF($B77=Lists!$A$14,Lists!$E$35)+IF($B77=Lists!$A$15,Lists!$E$40)+IF($B77=Lists!$A$16,Lists!$E$40)</f>
        <v>0</v>
      </c>
      <c r="O77" s="313">
        <f t="shared" si="45"/>
        <v>0</v>
      </c>
      <c r="P77" s="242" t="str">
        <f t="shared" si="47"/>
        <v>n/a</v>
      </c>
      <c r="Q77" s="232" t="str">
        <f>IF(ISERROR(P77*0.0001),"n/a",P77*VLOOKUP($B$4,Weighting!$B$22:$D$35,2,0))</f>
        <v>n/a</v>
      </c>
      <c r="R77" s="230" t="str">
        <f t="shared" si="48"/>
        <v>n/a</v>
      </c>
      <c r="S77" s="230" t="str">
        <f>IF(ISERROR(R77*VLOOKUP($B$4,Weighting!$B$22:$D$35,2,0)),"n/a",R77*VLOOKUP($B$4,Weighting!$B$22:$D$35,2,0))</f>
        <v>n/a</v>
      </c>
      <c r="T77" s="345"/>
      <c r="U77" s="279"/>
      <c r="V77" s="308" t="s">
        <v>408</v>
      </c>
      <c r="W77" s="308"/>
      <c r="X77" s="309" t="s">
        <v>406</v>
      </c>
      <c r="Y77" s="299" t="s">
        <v>17</v>
      </c>
      <c r="Z77" s="310">
        <f>VLOOKUP(Y77,Lists!$A$45:$B$50,2,FALSE)</f>
        <v>1.0000000000000001E-5</v>
      </c>
      <c r="AA77" s="311" t="s">
        <v>17</v>
      </c>
      <c r="AB77" s="311" t="s">
        <v>17</v>
      </c>
      <c r="AC77" s="312">
        <f>VLOOKUP(AB77,Lists!$A$35:$B$40,2,FALSE)</f>
        <v>0</v>
      </c>
      <c r="AD77" s="313">
        <f t="shared" si="49"/>
        <v>0</v>
      </c>
      <c r="AE77" s="314" t="str">
        <f t="shared" si="50"/>
        <v>n/a</v>
      </c>
      <c r="AF77" s="304">
        <f>IF($B77=Lists!$A$14,Lists!$E$35)+IF($B77=Lists!$A$15,Lists!$E$40)+IF($B77=Lists!$A$16,Lists!$E$40)</f>
        <v>0</v>
      </c>
      <c r="AG77" s="313">
        <f t="shared" si="51"/>
        <v>0</v>
      </c>
      <c r="AH77" s="112" t="str">
        <f t="shared" si="52"/>
        <v>n/a</v>
      </c>
      <c r="AI77" s="116" t="str">
        <f>IF(ISERROR(AH77*0.0001),"n/a",AH77*VLOOKUP($B$4,Weighting!$B$22:$D$35,2,0))</f>
        <v>n/a</v>
      </c>
      <c r="AJ77" s="230" t="str">
        <f t="shared" si="53"/>
        <v>n/a</v>
      </c>
      <c r="AK77" s="230" t="str">
        <f>IF(ISERROR(AJ77*VLOOKUP($B$4,Weighting!$B$22:$D$35,2,0)),"n/a",AJ77*VLOOKUP($B$4,Weighting!$B$22:$D$35,2,0))</f>
        <v>n/a</v>
      </c>
      <c r="AL77" s="345"/>
    </row>
    <row r="78" spans="1:38" ht="138.5" customHeight="1" x14ac:dyDescent="0.35">
      <c r="A78" s="296" t="s">
        <v>1097</v>
      </c>
      <c r="B78" s="296" t="s">
        <v>8</v>
      </c>
      <c r="C78" s="297" t="s">
        <v>790</v>
      </c>
      <c r="D78" s="114"/>
      <c r="E78" s="115"/>
      <c r="F78" s="444" t="s">
        <v>406</v>
      </c>
      <c r="G78" s="299" t="s">
        <v>17</v>
      </c>
      <c r="H78" s="310">
        <f>VLOOKUP(G78,Lists!$A$45:$B$50,2,FALSE)</f>
        <v>1.0000000000000001E-5</v>
      </c>
      <c r="I78" s="311" t="s">
        <v>17</v>
      </c>
      <c r="J78" s="311" t="s">
        <v>17</v>
      </c>
      <c r="K78" s="312">
        <f>VLOOKUP(J78,Lists!$A$35:$B$40,2,FALSE)</f>
        <v>0</v>
      </c>
      <c r="L78" s="313">
        <f t="shared" si="44"/>
        <v>0</v>
      </c>
      <c r="M78" s="314" t="str">
        <f t="shared" si="46"/>
        <v>n/a</v>
      </c>
      <c r="N78" s="304">
        <f>IF($B78=Lists!$A$14,Lists!$E$35)+IF($B78=Lists!$A$15,Lists!$E$40)+IF($B78=Lists!$A$16,Lists!$E$40)</f>
        <v>0</v>
      </c>
      <c r="O78" s="313">
        <f t="shared" si="45"/>
        <v>0</v>
      </c>
      <c r="P78" s="242" t="str">
        <f t="shared" si="47"/>
        <v>n/a</v>
      </c>
      <c r="Q78" s="232" t="str">
        <f>IF(ISERROR(P78*0.0001),"n/a",P78*VLOOKUP($B$4,Weighting!$B$22:$D$35,2,0))</f>
        <v>n/a</v>
      </c>
      <c r="R78" s="230" t="str">
        <f t="shared" si="48"/>
        <v>n/a</v>
      </c>
      <c r="S78" s="230" t="str">
        <f>IF(ISERROR(R78*VLOOKUP($B$4,Weighting!$B$22:$D$35,2,0)),"n/a",R78*VLOOKUP($B$4,Weighting!$B$22:$D$35,2,0))</f>
        <v>n/a</v>
      </c>
      <c r="T78" s="345"/>
      <c r="U78" s="279"/>
      <c r="V78" s="308" t="s">
        <v>408</v>
      </c>
      <c r="W78" s="308"/>
      <c r="X78" s="309" t="s">
        <v>406</v>
      </c>
      <c r="Y78" s="299" t="s">
        <v>17</v>
      </c>
      <c r="Z78" s="310">
        <f>VLOOKUP(Y78,Lists!$A$45:$B$50,2,FALSE)</f>
        <v>1.0000000000000001E-5</v>
      </c>
      <c r="AA78" s="311" t="s">
        <v>17</v>
      </c>
      <c r="AB78" s="311" t="s">
        <v>17</v>
      </c>
      <c r="AC78" s="312">
        <f>VLOOKUP(AB78,Lists!$A$35:$B$40,2,FALSE)</f>
        <v>0</v>
      </c>
      <c r="AD78" s="313">
        <f t="shared" si="49"/>
        <v>0</v>
      </c>
      <c r="AE78" s="314" t="str">
        <f t="shared" si="50"/>
        <v>n/a</v>
      </c>
      <c r="AF78" s="304">
        <f>IF($B78=Lists!$A$14,Lists!$E$35)+IF($B78=Lists!$A$15,Lists!$E$40)+IF($B78=Lists!$A$16,Lists!$E$40)</f>
        <v>0</v>
      </c>
      <c r="AG78" s="313">
        <f t="shared" si="51"/>
        <v>0</v>
      </c>
      <c r="AH78" s="112" t="str">
        <f t="shared" si="52"/>
        <v>n/a</v>
      </c>
      <c r="AI78" s="116" t="str">
        <f>IF(ISERROR(AH78*0.0001),"n/a",AH78*VLOOKUP($B$4,Weighting!$B$22:$D$35,2,0))</f>
        <v>n/a</v>
      </c>
      <c r="AJ78" s="230" t="str">
        <f t="shared" si="53"/>
        <v>n/a</v>
      </c>
      <c r="AK78" s="230" t="str">
        <f>IF(ISERROR(AJ78*VLOOKUP($B$4,Weighting!$B$22:$D$35,2,0)),"n/a",AJ78*VLOOKUP($B$4,Weighting!$B$22:$D$35,2,0))</f>
        <v>n/a</v>
      </c>
      <c r="AL78" s="345"/>
    </row>
    <row r="79" spans="1:38" ht="124.5" customHeight="1" x14ac:dyDescent="0.35">
      <c r="A79" s="296" t="s">
        <v>1097</v>
      </c>
      <c r="B79" s="266" t="s">
        <v>10</v>
      </c>
      <c r="C79" s="376" t="s">
        <v>791</v>
      </c>
      <c r="D79" s="115" t="s">
        <v>406</v>
      </c>
      <c r="E79" s="115"/>
      <c r="F79" s="113"/>
      <c r="G79" s="299" t="s">
        <v>52</v>
      </c>
      <c r="H79" s="310">
        <f>VLOOKUP(G79,Lists!$A$45:$B$50,2,FALSE)</f>
        <v>8</v>
      </c>
      <c r="I79" s="299" t="s">
        <v>22</v>
      </c>
      <c r="J79" s="299"/>
      <c r="K79" s="312" t="e">
        <f>VLOOKUP(J79,Lists!$A$35:$B$40,2,FALSE)</f>
        <v>#N/A</v>
      </c>
      <c r="L79" s="313" t="e">
        <f t="shared" si="44"/>
        <v>#N/A</v>
      </c>
      <c r="M79" s="314" t="str">
        <f t="shared" si="46"/>
        <v>n/a</v>
      </c>
      <c r="N79" s="304">
        <f>IF($B79=Lists!$A$14,Lists!$E$35)+IF($B79=Lists!$A$15,Lists!$E$40)+IF($B79=Lists!$A$16,Lists!$E$40)</f>
        <v>6</v>
      </c>
      <c r="O79" s="313">
        <f t="shared" si="45"/>
        <v>48</v>
      </c>
      <c r="P79" s="242">
        <f t="shared" si="47"/>
        <v>0.12121212121212122</v>
      </c>
      <c r="Q79" s="232">
        <f>IF(ISERROR(P79*0.0001),"n/a",P79*VLOOKUP($B$4,Weighting!$B$22:$D$35,2,0))</f>
        <v>8.4848484848484857E-3</v>
      </c>
      <c r="R79" s="230" t="e">
        <f t="shared" si="48"/>
        <v>#N/A</v>
      </c>
      <c r="S79" s="230" t="str">
        <f>IF(ISERROR(R79*VLOOKUP($B$4,Weighting!$B$22:$D$35,2,0)),"n/a",R79*VLOOKUP($B$4,Weighting!$B$22:$D$35,2,0))</f>
        <v>n/a</v>
      </c>
      <c r="T79" s="345"/>
      <c r="U79" s="290"/>
      <c r="V79" s="299" t="s">
        <v>406</v>
      </c>
      <c r="W79" s="299"/>
      <c r="X79" s="298"/>
      <c r="Y79" s="299" t="s">
        <v>52</v>
      </c>
      <c r="Z79" s="310">
        <f>VLOOKUP(Y79,Lists!$A$45:$B$50,2,FALSE)</f>
        <v>8</v>
      </c>
      <c r="AA79" s="299" t="s">
        <v>22</v>
      </c>
      <c r="AB79" s="299" t="s">
        <v>39</v>
      </c>
      <c r="AC79" s="312">
        <f>VLOOKUP(AB79,Lists!$A$35:$B$40,2,FALSE)</f>
        <v>6</v>
      </c>
      <c r="AD79" s="313">
        <f t="shared" si="49"/>
        <v>48</v>
      </c>
      <c r="AE79" s="314">
        <f t="shared" si="50"/>
        <v>1</v>
      </c>
      <c r="AF79" s="304">
        <f>IF($B79=Lists!$A$14,Lists!$E$35)+IF($B79=Lists!$A$15,Lists!$E$40)+IF($B79=Lists!$A$16,Lists!$E$40)</f>
        <v>6</v>
      </c>
      <c r="AG79" s="313">
        <f t="shared" si="51"/>
        <v>48</v>
      </c>
      <c r="AH79" s="112">
        <f t="shared" si="52"/>
        <v>0.12121212121212122</v>
      </c>
      <c r="AI79" s="116">
        <f>IF(ISERROR(AH79*0.0001),"n/a",AH79*VLOOKUP($B$4,Weighting!$B$22:$D$35,2,0))</f>
        <v>8.4848484848484857E-3</v>
      </c>
      <c r="AJ79" s="230">
        <f t="shared" si="53"/>
        <v>0.12121212121212122</v>
      </c>
      <c r="AK79" s="230">
        <f>IF(ISERROR(AJ79*VLOOKUP($B$4,Weighting!$B$22:$D$35,2,0)),"n/a",AJ79*VLOOKUP($B$4,Weighting!$B$22:$D$35,2,0))</f>
        <v>8.4848484848484857E-3</v>
      </c>
      <c r="AL79" s="345"/>
    </row>
    <row r="80" spans="1:38" ht="191" customHeight="1" x14ac:dyDescent="0.35">
      <c r="A80" s="296" t="s">
        <v>1098</v>
      </c>
      <c r="B80" s="296" t="s">
        <v>8</v>
      </c>
      <c r="C80" s="352" t="s">
        <v>792</v>
      </c>
      <c r="D80" s="114"/>
      <c r="E80" s="115"/>
      <c r="F80" s="444" t="s">
        <v>406</v>
      </c>
      <c r="G80" s="299" t="s">
        <v>17</v>
      </c>
      <c r="H80" s="310">
        <f>VLOOKUP(G80,Lists!$A$45:$B$50,2,FALSE)</f>
        <v>1.0000000000000001E-5</v>
      </c>
      <c r="I80" s="311" t="s">
        <v>17</v>
      </c>
      <c r="J80" s="311" t="s">
        <v>17</v>
      </c>
      <c r="K80" s="312">
        <f>VLOOKUP(J80,Lists!$A$35:$B$40,2,FALSE)</f>
        <v>0</v>
      </c>
      <c r="L80" s="313">
        <f t="shared" si="44"/>
        <v>0</v>
      </c>
      <c r="M80" s="314" t="str">
        <f t="shared" ref="M80:M83" si="54">IF(ISERROR(L80/O80),"n/a",L80/O80)</f>
        <v>n/a</v>
      </c>
      <c r="N80" s="304">
        <f>IF($B80=Lists!$A$14,Lists!$E$35)+IF($B80=Lists!$A$15,Lists!$E$40)+IF($B80=Lists!$A$16,Lists!$E$40)</f>
        <v>0</v>
      </c>
      <c r="O80" s="313">
        <f t="shared" si="45"/>
        <v>0</v>
      </c>
      <c r="P80" s="242" t="str">
        <f t="shared" ref="P80:P83" si="55">IF((O80/O$2)&gt;0.0001,O80/O$2,"n/a")</f>
        <v>n/a</v>
      </c>
      <c r="Q80" s="232" t="str">
        <f>IF(ISERROR(P80*0.0001),"n/a",P80*VLOOKUP($B$4,Weighting!$B$22:$D$35,2,0))</f>
        <v>n/a</v>
      </c>
      <c r="R80" s="230" t="str">
        <f t="shared" ref="R80:R83" si="56">IF($B80="Specification","n/a",L80/$O$2)</f>
        <v>n/a</v>
      </c>
      <c r="S80" s="230" t="str">
        <f>IF(ISERROR(R80*VLOOKUP($B$4,Weighting!$B$22:$D$35,2,0)),"n/a",R80*VLOOKUP($B$4,Weighting!$B$22:$D$35,2,0))</f>
        <v>n/a</v>
      </c>
      <c r="T80" s="345"/>
      <c r="U80" s="279"/>
      <c r="V80" s="308" t="s">
        <v>408</v>
      </c>
      <c r="W80" s="308"/>
      <c r="X80" s="309" t="s">
        <v>406</v>
      </c>
      <c r="Y80" s="299" t="s">
        <v>17</v>
      </c>
      <c r="Z80" s="310">
        <f>VLOOKUP(Y80,Lists!$A$45:$B$50,2,FALSE)</f>
        <v>1.0000000000000001E-5</v>
      </c>
      <c r="AA80" s="311" t="s">
        <v>17</v>
      </c>
      <c r="AB80" s="311" t="s">
        <v>17</v>
      </c>
      <c r="AC80" s="312">
        <f>VLOOKUP(AB80,Lists!$A$35:$B$40,2,FALSE)</f>
        <v>0</v>
      </c>
      <c r="AD80" s="313">
        <f t="shared" ref="AD80:AD83" si="57">AC80*Z80</f>
        <v>0</v>
      </c>
      <c r="AE80" s="314" t="str">
        <f t="shared" ref="AE80:AE83" si="58">IF(ISERROR(AD80/AG80),"n/a",AD80/AG80)</f>
        <v>n/a</v>
      </c>
      <c r="AF80" s="304">
        <f>IF($B80=Lists!$A$14,Lists!$E$35)+IF($B80=Lists!$A$15,Lists!$E$40)+IF($B80=Lists!$A$16,Lists!$E$40)</f>
        <v>0</v>
      </c>
      <c r="AG80" s="313">
        <f t="shared" ref="AG80:AG83" si="59">Z80*AF80</f>
        <v>0</v>
      </c>
      <c r="AH80" s="112" t="str">
        <f t="shared" ref="AH80:AH83" si="60">IF((AG80/AG$2)&gt;0.0001,AG80/AG$2,"n/a")</f>
        <v>n/a</v>
      </c>
      <c r="AI80" s="116" t="str">
        <f>IF(ISERROR(AH80*0.0001),"n/a",AH80*VLOOKUP($B$4,Weighting!$B$22:$D$35,2,0))</f>
        <v>n/a</v>
      </c>
      <c r="AJ80" s="230" t="str">
        <f t="shared" ref="AJ80:AJ83" si="61">IF($B80="Specification","n/a",AD80/$O$2)</f>
        <v>n/a</v>
      </c>
      <c r="AK80" s="230" t="str">
        <f>IF(ISERROR(AJ80*VLOOKUP($B$4,Weighting!$B$22:$D$35,2,0)),"n/a",AJ80*VLOOKUP($B$4,Weighting!$B$22:$D$35,2,0))</f>
        <v>n/a</v>
      </c>
      <c r="AL80" s="345"/>
    </row>
    <row r="81" spans="1:38" ht="50.15" customHeight="1" x14ac:dyDescent="0.35">
      <c r="A81" s="296" t="s">
        <v>1099</v>
      </c>
      <c r="B81" s="296" t="s">
        <v>8</v>
      </c>
      <c r="C81" s="352" t="s">
        <v>793</v>
      </c>
      <c r="D81" s="114"/>
      <c r="E81" s="115"/>
      <c r="F81" s="444" t="s">
        <v>406</v>
      </c>
      <c r="G81" s="299" t="s">
        <v>17</v>
      </c>
      <c r="H81" s="310">
        <f>VLOOKUP(G81,Lists!$A$45:$B$50,2,FALSE)</f>
        <v>1.0000000000000001E-5</v>
      </c>
      <c r="I81" s="311" t="s">
        <v>17</v>
      </c>
      <c r="J81" s="311" t="s">
        <v>17</v>
      </c>
      <c r="K81" s="312">
        <f>VLOOKUP(J81,Lists!$A$35:$B$40,2,FALSE)</f>
        <v>0</v>
      </c>
      <c r="L81" s="313">
        <f t="shared" si="44"/>
        <v>0</v>
      </c>
      <c r="M81" s="314" t="str">
        <f t="shared" si="54"/>
        <v>n/a</v>
      </c>
      <c r="N81" s="304">
        <f>IF($B81=Lists!$A$14,Lists!$E$35)+IF($B81=Lists!$A$15,Lists!$E$40)+IF($B81=Lists!$A$16,Lists!$E$40)</f>
        <v>0</v>
      </c>
      <c r="O81" s="313">
        <f t="shared" si="45"/>
        <v>0</v>
      </c>
      <c r="P81" s="242" t="str">
        <f t="shared" si="55"/>
        <v>n/a</v>
      </c>
      <c r="Q81" s="232" t="str">
        <f>IF(ISERROR(P81*0.0001),"n/a",P81*VLOOKUP($B$4,Weighting!$B$22:$D$35,2,0))</f>
        <v>n/a</v>
      </c>
      <c r="R81" s="230" t="str">
        <f t="shared" si="56"/>
        <v>n/a</v>
      </c>
      <c r="S81" s="230" t="str">
        <f>IF(ISERROR(R81*VLOOKUP($B$4,Weighting!$B$22:$D$35,2,0)),"n/a",R81*VLOOKUP($B$4,Weighting!$B$22:$D$35,2,0))</f>
        <v>n/a</v>
      </c>
      <c r="T81" s="345"/>
      <c r="U81" s="279"/>
      <c r="V81" s="308" t="s">
        <v>408</v>
      </c>
      <c r="W81" s="308"/>
      <c r="X81" s="309" t="s">
        <v>406</v>
      </c>
      <c r="Y81" s="299" t="s">
        <v>17</v>
      </c>
      <c r="Z81" s="310">
        <f>VLOOKUP(Y81,Lists!$A$45:$B$50,2,FALSE)</f>
        <v>1.0000000000000001E-5</v>
      </c>
      <c r="AA81" s="311" t="s">
        <v>17</v>
      </c>
      <c r="AB81" s="311" t="s">
        <v>17</v>
      </c>
      <c r="AC81" s="312">
        <f>VLOOKUP(AB81,Lists!$A$35:$B$40,2,FALSE)</f>
        <v>0</v>
      </c>
      <c r="AD81" s="313">
        <f t="shared" si="57"/>
        <v>0</v>
      </c>
      <c r="AE81" s="314" t="str">
        <f t="shared" si="58"/>
        <v>n/a</v>
      </c>
      <c r="AF81" s="304">
        <f>IF($B81=Lists!$A$14,Lists!$E$35)+IF($B81=Lists!$A$15,Lists!$E$40)+IF($B81=Lists!$A$16,Lists!$E$40)</f>
        <v>0</v>
      </c>
      <c r="AG81" s="313">
        <f t="shared" si="59"/>
        <v>0</v>
      </c>
      <c r="AH81" s="112" t="str">
        <f t="shared" si="60"/>
        <v>n/a</v>
      </c>
      <c r="AI81" s="116" t="str">
        <f>IF(ISERROR(AH81*0.0001),"n/a",AH81*VLOOKUP($B$4,Weighting!$B$22:$D$35,2,0))</f>
        <v>n/a</v>
      </c>
      <c r="AJ81" s="230" t="str">
        <f t="shared" si="61"/>
        <v>n/a</v>
      </c>
      <c r="AK81" s="230" t="str">
        <f>IF(ISERROR(AJ81*VLOOKUP($B$4,Weighting!$B$22:$D$35,2,0)),"n/a",AJ81*VLOOKUP($B$4,Weighting!$B$22:$D$35,2,0))</f>
        <v>n/a</v>
      </c>
      <c r="AL81" s="345"/>
    </row>
    <row r="82" spans="1:38" ht="45.65" customHeight="1" x14ac:dyDescent="0.35">
      <c r="A82" s="296" t="s">
        <v>1100</v>
      </c>
      <c r="B82" s="296" t="s">
        <v>8</v>
      </c>
      <c r="C82" s="297" t="s">
        <v>794</v>
      </c>
      <c r="D82" s="114"/>
      <c r="E82" s="115"/>
      <c r="F82" s="444" t="s">
        <v>406</v>
      </c>
      <c r="G82" s="299" t="s">
        <v>17</v>
      </c>
      <c r="H82" s="310">
        <f>VLOOKUP(G82,Lists!$A$45:$B$50,2,FALSE)</f>
        <v>1.0000000000000001E-5</v>
      </c>
      <c r="I82" s="311" t="s">
        <v>17</v>
      </c>
      <c r="J82" s="311" t="s">
        <v>17</v>
      </c>
      <c r="K82" s="312">
        <f>VLOOKUP(J82,Lists!$A$35:$B$40,2,FALSE)</f>
        <v>0</v>
      </c>
      <c r="L82" s="313">
        <f t="shared" si="44"/>
        <v>0</v>
      </c>
      <c r="M82" s="314" t="str">
        <f t="shared" si="54"/>
        <v>n/a</v>
      </c>
      <c r="N82" s="304">
        <f>IF($B82=Lists!$A$14,Lists!$E$35)+IF($B82=Lists!$A$15,Lists!$E$40)+IF($B82=Lists!$A$16,Lists!$E$40)</f>
        <v>0</v>
      </c>
      <c r="O82" s="313">
        <f t="shared" si="45"/>
        <v>0</v>
      </c>
      <c r="P82" s="242" t="str">
        <f t="shared" si="55"/>
        <v>n/a</v>
      </c>
      <c r="Q82" s="232" t="str">
        <f>IF(ISERROR(P82*0.0001),"n/a",P82*VLOOKUP($B$4,Weighting!$B$22:$D$35,2,0))</f>
        <v>n/a</v>
      </c>
      <c r="R82" s="230" t="str">
        <f t="shared" si="56"/>
        <v>n/a</v>
      </c>
      <c r="S82" s="230" t="str">
        <f>IF(ISERROR(R82*VLOOKUP($B$4,Weighting!$B$22:$D$35,2,0)),"n/a",R82*VLOOKUP($B$4,Weighting!$B$22:$D$35,2,0))</f>
        <v>n/a</v>
      </c>
      <c r="T82" s="345"/>
      <c r="U82" s="279"/>
      <c r="V82" s="308" t="s">
        <v>408</v>
      </c>
      <c r="W82" s="308"/>
      <c r="X82" s="309" t="s">
        <v>406</v>
      </c>
      <c r="Y82" s="299" t="s">
        <v>17</v>
      </c>
      <c r="Z82" s="310">
        <f>VLOOKUP(Y82,Lists!$A$45:$B$50,2,FALSE)</f>
        <v>1.0000000000000001E-5</v>
      </c>
      <c r="AA82" s="311" t="s">
        <v>17</v>
      </c>
      <c r="AB82" s="311" t="s">
        <v>17</v>
      </c>
      <c r="AC82" s="312">
        <f>VLOOKUP(AB82,Lists!$A$35:$B$40,2,FALSE)</f>
        <v>0</v>
      </c>
      <c r="AD82" s="313">
        <f t="shared" si="57"/>
        <v>0</v>
      </c>
      <c r="AE82" s="314" t="str">
        <f t="shared" si="58"/>
        <v>n/a</v>
      </c>
      <c r="AF82" s="304">
        <f>IF($B82=Lists!$A$14,Lists!$E$35)+IF($B82=Lists!$A$15,Lists!$E$40)+IF($B82=Lists!$A$16,Lists!$E$40)</f>
        <v>0</v>
      </c>
      <c r="AG82" s="313">
        <f t="shared" si="59"/>
        <v>0</v>
      </c>
      <c r="AH82" s="112" t="str">
        <f t="shared" si="60"/>
        <v>n/a</v>
      </c>
      <c r="AI82" s="116" t="str">
        <f>IF(ISERROR(AH82*0.0001),"n/a",AH82*VLOOKUP($B$4,Weighting!$B$22:$D$35,2,0))</f>
        <v>n/a</v>
      </c>
      <c r="AJ82" s="230" t="str">
        <f t="shared" si="61"/>
        <v>n/a</v>
      </c>
      <c r="AK82" s="230" t="str">
        <f>IF(ISERROR(AJ82*VLOOKUP($B$4,Weighting!$B$22:$D$35,2,0)),"n/a",AJ82*VLOOKUP($B$4,Weighting!$B$22:$D$35,2,0))</f>
        <v>n/a</v>
      </c>
      <c r="AL82" s="345"/>
    </row>
    <row r="83" spans="1:38" ht="95" customHeight="1" x14ac:dyDescent="0.35">
      <c r="A83" s="296" t="s">
        <v>1101</v>
      </c>
      <c r="B83" s="296" t="s">
        <v>8</v>
      </c>
      <c r="C83" s="297" t="s">
        <v>795</v>
      </c>
      <c r="D83" s="114"/>
      <c r="E83" s="115"/>
      <c r="F83" s="444" t="s">
        <v>406</v>
      </c>
      <c r="G83" s="299" t="s">
        <v>17</v>
      </c>
      <c r="H83" s="310">
        <f>VLOOKUP(G83,Lists!$A$45:$B$50,2,FALSE)</f>
        <v>1.0000000000000001E-5</v>
      </c>
      <c r="I83" s="311" t="s">
        <v>17</v>
      </c>
      <c r="J83" s="311" t="s">
        <v>17</v>
      </c>
      <c r="K83" s="312">
        <f>VLOOKUP(J83,Lists!$A$35:$B$40,2,FALSE)</f>
        <v>0</v>
      </c>
      <c r="L83" s="313">
        <f t="shared" si="44"/>
        <v>0</v>
      </c>
      <c r="M83" s="314" t="str">
        <f t="shared" si="54"/>
        <v>n/a</v>
      </c>
      <c r="N83" s="304">
        <f>IF($B83=Lists!$A$14,Lists!$E$35)+IF($B83=Lists!$A$15,Lists!$E$40)+IF($B83=Lists!$A$16,Lists!$E$40)</f>
        <v>0</v>
      </c>
      <c r="O83" s="313">
        <f t="shared" si="45"/>
        <v>0</v>
      </c>
      <c r="P83" s="242" t="str">
        <f t="shared" si="55"/>
        <v>n/a</v>
      </c>
      <c r="Q83" s="232" t="str">
        <f>IF(ISERROR(P83*0.0001),"n/a",P83*VLOOKUP($B$4,Weighting!$B$22:$D$35,2,0))</f>
        <v>n/a</v>
      </c>
      <c r="R83" s="230" t="str">
        <f t="shared" si="56"/>
        <v>n/a</v>
      </c>
      <c r="S83" s="230" t="str">
        <f>IF(ISERROR(R83*VLOOKUP($B$4,Weighting!$B$22:$D$35,2,0)),"n/a",R83*VLOOKUP($B$4,Weighting!$B$22:$D$35,2,0))</f>
        <v>n/a</v>
      </c>
      <c r="T83" s="345"/>
      <c r="U83" s="279"/>
      <c r="V83" s="308" t="s">
        <v>408</v>
      </c>
      <c r="W83" s="308"/>
      <c r="X83" s="309" t="s">
        <v>406</v>
      </c>
      <c r="Y83" s="299" t="s">
        <v>17</v>
      </c>
      <c r="Z83" s="310">
        <f>VLOOKUP(Y83,Lists!$A$45:$B$50,2,FALSE)</f>
        <v>1.0000000000000001E-5</v>
      </c>
      <c r="AA83" s="311" t="s">
        <v>17</v>
      </c>
      <c r="AB83" s="311" t="s">
        <v>17</v>
      </c>
      <c r="AC83" s="312">
        <f>VLOOKUP(AB83,Lists!$A$35:$B$40,2,FALSE)</f>
        <v>0</v>
      </c>
      <c r="AD83" s="313">
        <f t="shared" si="57"/>
        <v>0</v>
      </c>
      <c r="AE83" s="314" t="str">
        <f t="shared" si="58"/>
        <v>n/a</v>
      </c>
      <c r="AF83" s="304">
        <f>IF($B83=Lists!$A$14,Lists!$E$35)+IF($B83=Lists!$A$15,Lists!$E$40)+IF($B83=Lists!$A$16,Lists!$E$40)</f>
        <v>0</v>
      </c>
      <c r="AG83" s="313">
        <f t="shared" si="59"/>
        <v>0</v>
      </c>
      <c r="AH83" s="112" t="str">
        <f t="shared" si="60"/>
        <v>n/a</v>
      </c>
      <c r="AI83" s="116" t="str">
        <f>IF(ISERROR(AH83*0.0001),"n/a",AH83*VLOOKUP($B$4,Weighting!$B$22:$D$35,2,0))</f>
        <v>n/a</v>
      </c>
      <c r="AJ83" s="230" t="str">
        <f t="shared" si="61"/>
        <v>n/a</v>
      </c>
      <c r="AK83" s="230" t="str">
        <f>IF(ISERROR(AJ83*VLOOKUP($B$4,Weighting!$B$22:$D$35,2,0)),"n/a",AJ83*VLOOKUP($B$4,Weighting!$B$22:$D$35,2,0))</f>
        <v>n/a</v>
      </c>
      <c r="AL83" s="345"/>
    </row>
    <row r="84" spans="1:38" x14ac:dyDescent="0.35">
      <c r="A84" s="397"/>
      <c r="B84" s="398"/>
      <c r="C84" s="399" t="s">
        <v>796</v>
      </c>
      <c r="D84" s="446"/>
      <c r="E84" s="446"/>
      <c r="F84" s="448"/>
      <c r="G84" s="294"/>
      <c r="H84" s="389" t="e">
        <f>VLOOKUP(G84,Lists!$A$45:$B$50,2,FALSE)</f>
        <v>#N/A</v>
      </c>
      <c r="I84" s="294"/>
      <c r="J84" s="294"/>
      <c r="K84" s="294"/>
      <c r="L84" s="294"/>
      <c r="M84" s="294"/>
      <c r="N84" s="294"/>
      <c r="O84" s="295"/>
      <c r="P84" s="240"/>
      <c r="Q84" s="240"/>
      <c r="R84" s="110"/>
      <c r="S84" s="110"/>
      <c r="T84" s="110"/>
      <c r="U84" s="290"/>
      <c r="V84" s="348"/>
      <c r="W84" s="348"/>
      <c r="X84" s="294"/>
      <c r="Y84" s="294"/>
      <c r="Z84" s="389" t="e">
        <f>VLOOKUP(Y84,Lists!$A$45:$B$50,2,FALSE)</f>
        <v>#N/A</v>
      </c>
      <c r="AA84" s="294"/>
      <c r="AB84" s="294"/>
      <c r="AC84" s="294"/>
      <c r="AD84" s="294"/>
      <c r="AE84" s="294"/>
      <c r="AF84" s="294"/>
      <c r="AG84" s="295"/>
      <c r="AH84" s="110"/>
      <c r="AI84" s="110"/>
      <c r="AJ84" s="110"/>
      <c r="AK84" s="110"/>
      <c r="AL84" s="110"/>
    </row>
    <row r="85" spans="1:38" ht="64" customHeight="1" x14ac:dyDescent="0.35">
      <c r="A85" s="296" t="s">
        <v>1102</v>
      </c>
      <c r="B85" s="296" t="s">
        <v>8</v>
      </c>
      <c r="C85" s="400" t="s">
        <v>1383</v>
      </c>
      <c r="D85" s="114"/>
      <c r="E85" s="115"/>
      <c r="F85" s="444" t="s">
        <v>406</v>
      </c>
      <c r="G85" s="299" t="s">
        <v>17</v>
      </c>
      <c r="H85" s="310">
        <f>VLOOKUP(G85,Lists!$A$45:$B$50,2,FALSE)</f>
        <v>1.0000000000000001E-5</v>
      </c>
      <c r="I85" s="311" t="s">
        <v>17</v>
      </c>
      <c r="J85" s="311" t="s">
        <v>17</v>
      </c>
      <c r="K85" s="312">
        <f>VLOOKUP(J85,Lists!$A$35:$B$40,2,FALSE)</f>
        <v>0</v>
      </c>
      <c r="L85" s="313">
        <f>K85*H85</f>
        <v>0</v>
      </c>
      <c r="M85" s="314" t="str">
        <f t="shared" ref="M85:M89" si="62">IF(ISERROR(L85/O85),"n/a",L85/O85)</f>
        <v>n/a</v>
      </c>
      <c r="N85" s="304">
        <f>IF($B85=Lists!$A$14,Lists!$E$35)+IF($B85=Lists!$A$15,Lists!$E$40)+IF($B85=Lists!$A$16,Lists!$E$40)</f>
        <v>0</v>
      </c>
      <c r="O85" s="313">
        <f>H85*N85</f>
        <v>0</v>
      </c>
      <c r="P85" s="242" t="str">
        <f t="shared" ref="P85:P89" si="63">IF((O85/O$2)&gt;0.0001,O85/O$2,"n/a")</f>
        <v>n/a</v>
      </c>
      <c r="Q85" s="232" t="str">
        <f>IF(ISERROR(P85*0.0001),"n/a",P85*VLOOKUP($B$4,Weighting!$B$22:$D$35,2,0))</f>
        <v>n/a</v>
      </c>
      <c r="R85" s="230" t="str">
        <f t="shared" ref="R85:R89" si="64">IF($B85="Specification","n/a",L85/$O$2)</f>
        <v>n/a</v>
      </c>
      <c r="S85" s="230" t="str">
        <f>IF(ISERROR(R85*VLOOKUP($B$4,Weighting!$B$22:$D$35,2,0)),"n/a",R85*VLOOKUP($B$4,Weighting!$B$22:$D$35,2,0))</f>
        <v>n/a</v>
      </c>
      <c r="T85" s="345"/>
      <c r="U85" s="279"/>
      <c r="V85" s="308" t="s">
        <v>408</v>
      </c>
      <c r="W85" s="308"/>
      <c r="X85" s="309" t="s">
        <v>406</v>
      </c>
      <c r="Y85" s="299" t="s">
        <v>17</v>
      </c>
      <c r="Z85" s="310">
        <f>VLOOKUP(Y85,Lists!$A$45:$B$50,2,FALSE)</f>
        <v>1.0000000000000001E-5</v>
      </c>
      <c r="AA85" s="311" t="s">
        <v>17</v>
      </c>
      <c r="AB85" s="311" t="s">
        <v>17</v>
      </c>
      <c r="AC85" s="312">
        <f>VLOOKUP(AB85,Lists!$A$35:$B$40,2,FALSE)</f>
        <v>0</v>
      </c>
      <c r="AD85" s="313">
        <f t="shared" ref="AD85:AD89" si="65">AC85*Z85</f>
        <v>0</v>
      </c>
      <c r="AE85" s="314" t="str">
        <f t="shared" ref="AE85:AE89" si="66">IF(ISERROR(AD85/AG85),"n/a",AD85/AG85)</f>
        <v>n/a</v>
      </c>
      <c r="AF85" s="304">
        <f>IF($B85=Lists!$A$14,Lists!$E$35)+IF($B85=Lists!$A$15,Lists!$E$40)+IF($B85=Lists!$A$16,Lists!$E$40)</f>
        <v>0</v>
      </c>
      <c r="AG85" s="313">
        <f t="shared" ref="AG85:AG89" si="67">Z85*AF85</f>
        <v>0</v>
      </c>
      <c r="AH85" s="112" t="str">
        <f t="shared" ref="AH85:AH89" si="68">IF((AG85/AG$2)&gt;0.0001,AG85/AG$2,"n/a")</f>
        <v>n/a</v>
      </c>
      <c r="AI85" s="116" t="str">
        <f>IF(ISERROR(AH85*0.0001),"n/a",AH85*VLOOKUP($B$4,Weighting!$B$22:$D$35,2,0))</f>
        <v>n/a</v>
      </c>
      <c r="AJ85" s="230" t="str">
        <f t="shared" ref="AJ85:AJ89" si="69">IF($B85="Specification","n/a",AD85/$O$2)</f>
        <v>n/a</v>
      </c>
      <c r="AK85" s="230" t="str">
        <f>IF(ISERROR(AJ85*VLOOKUP($B$4,Weighting!$B$22:$D$35,2,0)),"n/a",AJ85*VLOOKUP($B$4,Weighting!$B$22:$D$35,2,0))</f>
        <v>n/a</v>
      </c>
      <c r="AL85" s="345"/>
    </row>
    <row r="86" spans="1:38" ht="145" customHeight="1" x14ac:dyDescent="0.35">
      <c r="A86" s="296" t="s">
        <v>1103</v>
      </c>
      <c r="B86" s="296" t="s">
        <v>8</v>
      </c>
      <c r="C86" s="401" t="s">
        <v>797</v>
      </c>
      <c r="D86" s="114"/>
      <c r="E86" s="115"/>
      <c r="F86" s="444" t="s">
        <v>406</v>
      </c>
      <c r="G86" s="299" t="s">
        <v>17</v>
      </c>
      <c r="H86" s="310">
        <f>VLOOKUP(G86,Lists!$A$45:$B$50,2,FALSE)</f>
        <v>1.0000000000000001E-5</v>
      </c>
      <c r="I86" s="311" t="s">
        <v>17</v>
      </c>
      <c r="J86" s="311" t="s">
        <v>17</v>
      </c>
      <c r="K86" s="312">
        <f>VLOOKUP(J86,Lists!$A$35:$B$40,2,FALSE)</f>
        <v>0</v>
      </c>
      <c r="L86" s="313">
        <f>K86*H86</f>
        <v>0</v>
      </c>
      <c r="M86" s="314" t="str">
        <f t="shared" si="62"/>
        <v>n/a</v>
      </c>
      <c r="N86" s="304">
        <f>IF($B86=Lists!$A$14,Lists!$E$35)+IF($B86=Lists!$A$15,Lists!$E$40)+IF($B86=Lists!$A$16,Lists!$E$40)</f>
        <v>0</v>
      </c>
      <c r="O86" s="313">
        <f>H86*N86</f>
        <v>0</v>
      </c>
      <c r="P86" s="242" t="str">
        <f t="shared" si="63"/>
        <v>n/a</v>
      </c>
      <c r="Q86" s="232" t="str">
        <f>IF(ISERROR(P86*0.0001),"n/a",P86*VLOOKUP($B$4,Weighting!$B$22:$D$35,2,0))</f>
        <v>n/a</v>
      </c>
      <c r="R86" s="230" t="str">
        <f t="shared" si="64"/>
        <v>n/a</v>
      </c>
      <c r="S86" s="230" t="str">
        <f>IF(ISERROR(R86*VLOOKUP($B$4,Weighting!$B$22:$D$35,2,0)),"n/a",R86*VLOOKUP($B$4,Weighting!$B$22:$D$35,2,0))</f>
        <v>n/a</v>
      </c>
      <c r="T86" s="345"/>
      <c r="U86" s="279"/>
      <c r="V86" s="308" t="s">
        <v>408</v>
      </c>
      <c r="W86" s="308"/>
      <c r="X86" s="309" t="s">
        <v>406</v>
      </c>
      <c r="Y86" s="299" t="s">
        <v>17</v>
      </c>
      <c r="Z86" s="310">
        <f>VLOOKUP(Y86,Lists!$A$45:$B$50,2,FALSE)</f>
        <v>1.0000000000000001E-5</v>
      </c>
      <c r="AA86" s="311" t="s">
        <v>17</v>
      </c>
      <c r="AB86" s="311" t="s">
        <v>17</v>
      </c>
      <c r="AC86" s="312">
        <f>VLOOKUP(AB86,Lists!$A$35:$B$40,2,FALSE)</f>
        <v>0</v>
      </c>
      <c r="AD86" s="313">
        <f t="shared" si="65"/>
        <v>0</v>
      </c>
      <c r="AE86" s="314" t="str">
        <f t="shared" si="66"/>
        <v>n/a</v>
      </c>
      <c r="AF86" s="304">
        <f>IF($B86=Lists!$A$14,Lists!$E$35)+IF($B86=Lists!$A$15,Lists!$E$40)+IF($B86=Lists!$A$16,Lists!$E$40)</f>
        <v>0</v>
      </c>
      <c r="AG86" s="313">
        <f t="shared" si="67"/>
        <v>0</v>
      </c>
      <c r="AH86" s="112" t="str">
        <f t="shared" si="68"/>
        <v>n/a</v>
      </c>
      <c r="AI86" s="116" t="str">
        <f>IF(ISERROR(AH86*0.0001),"n/a",AH86*VLOOKUP($B$4,Weighting!$B$22:$D$35,2,0))</f>
        <v>n/a</v>
      </c>
      <c r="AJ86" s="230" t="str">
        <f t="shared" si="69"/>
        <v>n/a</v>
      </c>
      <c r="AK86" s="230" t="str">
        <f>IF(ISERROR(AJ86*VLOOKUP($B$4,Weighting!$B$22:$D$35,2,0)),"n/a",AJ86*VLOOKUP($B$4,Weighting!$B$22:$D$35,2,0))</f>
        <v>n/a</v>
      </c>
      <c r="AL86" s="345"/>
    </row>
    <row r="87" spans="1:38" ht="89.5" customHeight="1" x14ac:dyDescent="0.35">
      <c r="A87" s="296" t="s">
        <v>1104</v>
      </c>
      <c r="B87" s="296" t="s">
        <v>8</v>
      </c>
      <c r="C87" s="401" t="s">
        <v>798</v>
      </c>
      <c r="D87" s="114"/>
      <c r="E87" s="115"/>
      <c r="F87" s="444" t="s">
        <v>406</v>
      </c>
      <c r="G87" s="299" t="s">
        <v>17</v>
      </c>
      <c r="H87" s="310">
        <f>VLOOKUP(G87,Lists!$A$45:$B$50,2,FALSE)</f>
        <v>1.0000000000000001E-5</v>
      </c>
      <c r="I87" s="311" t="s">
        <v>17</v>
      </c>
      <c r="J87" s="311" t="s">
        <v>17</v>
      </c>
      <c r="K87" s="312">
        <f>VLOOKUP(J87,Lists!$A$35:$B$40,2,FALSE)</f>
        <v>0</v>
      </c>
      <c r="L87" s="313">
        <f>K87*H87</f>
        <v>0</v>
      </c>
      <c r="M87" s="314" t="str">
        <f t="shared" si="62"/>
        <v>n/a</v>
      </c>
      <c r="N87" s="304">
        <f>IF($B87=Lists!$A$14,Lists!$E$35)+IF($B87=Lists!$A$15,Lists!$E$40)+IF($B87=Lists!$A$16,Lists!$E$40)</f>
        <v>0</v>
      </c>
      <c r="O87" s="313">
        <f>H87*N87</f>
        <v>0</v>
      </c>
      <c r="P87" s="242" t="str">
        <f t="shared" si="63"/>
        <v>n/a</v>
      </c>
      <c r="Q87" s="232" t="str">
        <f>IF(ISERROR(P87*0.0001),"n/a",P87*VLOOKUP($B$4,Weighting!$B$22:$D$35,2,0))</f>
        <v>n/a</v>
      </c>
      <c r="R87" s="230" t="str">
        <f t="shared" si="64"/>
        <v>n/a</v>
      </c>
      <c r="S87" s="230" t="str">
        <f>IF(ISERROR(R87*VLOOKUP($B$4,Weighting!$B$22:$D$35,2,0)),"n/a",R87*VLOOKUP($B$4,Weighting!$B$22:$D$35,2,0))</f>
        <v>n/a</v>
      </c>
      <c r="T87" s="345"/>
      <c r="U87" s="279"/>
      <c r="V87" s="308" t="s">
        <v>408</v>
      </c>
      <c r="W87" s="308"/>
      <c r="X87" s="309" t="s">
        <v>406</v>
      </c>
      <c r="Y87" s="299" t="s">
        <v>17</v>
      </c>
      <c r="Z87" s="310">
        <f>VLOOKUP(Y87,Lists!$A$45:$B$50,2,FALSE)</f>
        <v>1.0000000000000001E-5</v>
      </c>
      <c r="AA87" s="311" t="s">
        <v>17</v>
      </c>
      <c r="AB87" s="311" t="s">
        <v>17</v>
      </c>
      <c r="AC87" s="312">
        <f>VLOOKUP(AB87,Lists!$A$35:$B$40,2,FALSE)</f>
        <v>0</v>
      </c>
      <c r="AD87" s="313">
        <f t="shared" si="65"/>
        <v>0</v>
      </c>
      <c r="AE87" s="314" t="str">
        <f t="shared" si="66"/>
        <v>n/a</v>
      </c>
      <c r="AF87" s="304">
        <f>IF($B87=Lists!$A$14,Lists!$E$35)+IF($B87=Lists!$A$15,Lists!$E$40)+IF($B87=Lists!$A$16,Lists!$E$40)</f>
        <v>0</v>
      </c>
      <c r="AG87" s="313">
        <f t="shared" si="67"/>
        <v>0</v>
      </c>
      <c r="AH87" s="112" t="str">
        <f t="shared" si="68"/>
        <v>n/a</v>
      </c>
      <c r="AI87" s="116" t="str">
        <f>IF(ISERROR(AH87*0.0001),"n/a",AH87*VLOOKUP($B$4,Weighting!$B$22:$D$35,2,0))</f>
        <v>n/a</v>
      </c>
      <c r="AJ87" s="230" t="str">
        <f t="shared" si="69"/>
        <v>n/a</v>
      </c>
      <c r="AK87" s="230" t="str">
        <f>IF(ISERROR(AJ87*VLOOKUP($B$4,Weighting!$B$22:$D$35,2,0)),"n/a",AJ87*VLOOKUP($B$4,Weighting!$B$22:$D$35,2,0))</f>
        <v>n/a</v>
      </c>
      <c r="AL87" s="345"/>
    </row>
    <row r="88" spans="1:38" ht="78" customHeight="1" x14ac:dyDescent="0.35">
      <c r="A88" s="296" t="s">
        <v>1105</v>
      </c>
      <c r="B88" s="296" t="s">
        <v>8</v>
      </c>
      <c r="C88" s="401" t="s">
        <v>1384</v>
      </c>
      <c r="D88" s="114"/>
      <c r="E88" s="115"/>
      <c r="F88" s="444" t="s">
        <v>406</v>
      </c>
      <c r="G88" s="299" t="s">
        <v>17</v>
      </c>
      <c r="H88" s="310">
        <f>VLOOKUP(G88,Lists!$A$45:$B$50,2,FALSE)</f>
        <v>1.0000000000000001E-5</v>
      </c>
      <c r="I88" s="311" t="s">
        <v>17</v>
      </c>
      <c r="J88" s="311" t="s">
        <v>17</v>
      </c>
      <c r="K88" s="312">
        <f>VLOOKUP(J88,Lists!$A$35:$B$40,2,FALSE)</f>
        <v>0</v>
      </c>
      <c r="L88" s="313">
        <f>K88*H88</f>
        <v>0</v>
      </c>
      <c r="M88" s="314" t="str">
        <f t="shared" si="62"/>
        <v>n/a</v>
      </c>
      <c r="N88" s="304">
        <f>IF($B88=Lists!$A$14,Lists!$E$35)+IF($B88=Lists!$A$15,Lists!$E$40)+IF($B88=Lists!$A$16,Lists!$E$40)</f>
        <v>0</v>
      </c>
      <c r="O88" s="313">
        <f>H88*N88</f>
        <v>0</v>
      </c>
      <c r="P88" s="242" t="str">
        <f t="shared" si="63"/>
        <v>n/a</v>
      </c>
      <c r="Q88" s="232" t="str">
        <f>IF(ISERROR(P88*0.0001),"n/a",P88*VLOOKUP($B$4,Weighting!$B$22:$D$35,2,0))</f>
        <v>n/a</v>
      </c>
      <c r="R88" s="230" t="str">
        <f t="shared" si="64"/>
        <v>n/a</v>
      </c>
      <c r="S88" s="230" t="str">
        <f>IF(ISERROR(R88*VLOOKUP($B$4,Weighting!$B$22:$D$35,2,0)),"n/a",R88*VLOOKUP($B$4,Weighting!$B$22:$D$35,2,0))</f>
        <v>n/a</v>
      </c>
      <c r="T88" s="345"/>
      <c r="U88" s="279"/>
      <c r="V88" s="308" t="s">
        <v>408</v>
      </c>
      <c r="W88" s="308"/>
      <c r="X88" s="309" t="s">
        <v>406</v>
      </c>
      <c r="Y88" s="299" t="s">
        <v>17</v>
      </c>
      <c r="Z88" s="310">
        <f>VLOOKUP(Y88,Lists!$A$45:$B$50,2,FALSE)</f>
        <v>1.0000000000000001E-5</v>
      </c>
      <c r="AA88" s="311" t="s">
        <v>17</v>
      </c>
      <c r="AB88" s="311" t="s">
        <v>17</v>
      </c>
      <c r="AC88" s="312">
        <f>VLOOKUP(AB88,Lists!$A$35:$B$40,2,FALSE)</f>
        <v>0</v>
      </c>
      <c r="AD88" s="313">
        <f t="shared" si="65"/>
        <v>0</v>
      </c>
      <c r="AE88" s="314" t="str">
        <f t="shared" si="66"/>
        <v>n/a</v>
      </c>
      <c r="AF88" s="304">
        <f>IF($B88=Lists!$A$14,Lists!$E$35)+IF($B88=Lists!$A$15,Lists!$E$40)+IF($B88=Lists!$A$16,Lists!$E$40)</f>
        <v>0</v>
      </c>
      <c r="AG88" s="313">
        <f t="shared" si="67"/>
        <v>0</v>
      </c>
      <c r="AH88" s="112" t="str">
        <f t="shared" si="68"/>
        <v>n/a</v>
      </c>
      <c r="AI88" s="116" t="str">
        <f>IF(ISERROR(AH88*0.0001),"n/a",AH88*VLOOKUP($B$4,Weighting!$B$22:$D$35,2,0))</f>
        <v>n/a</v>
      </c>
      <c r="AJ88" s="230" t="str">
        <f t="shared" si="69"/>
        <v>n/a</v>
      </c>
      <c r="AK88" s="230" t="str">
        <f>IF(ISERROR(AJ88*VLOOKUP($B$4,Weighting!$B$22:$D$35,2,0)),"n/a",AJ88*VLOOKUP($B$4,Weighting!$B$22:$D$35,2,0))</f>
        <v>n/a</v>
      </c>
      <c r="AL88" s="345"/>
    </row>
    <row r="89" spans="1:38" ht="57.5" customHeight="1" x14ac:dyDescent="0.35">
      <c r="A89" s="296" t="s">
        <v>1106</v>
      </c>
      <c r="B89" s="296" t="s">
        <v>8</v>
      </c>
      <c r="C89" s="401" t="s">
        <v>799</v>
      </c>
      <c r="D89" s="114"/>
      <c r="E89" s="115"/>
      <c r="F89" s="444" t="s">
        <v>406</v>
      </c>
      <c r="G89" s="299" t="s">
        <v>17</v>
      </c>
      <c r="H89" s="310">
        <f>VLOOKUP(G89,Lists!$A$45:$B$50,2,FALSE)</f>
        <v>1.0000000000000001E-5</v>
      </c>
      <c r="I89" s="311" t="s">
        <v>17</v>
      </c>
      <c r="J89" s="311" t="s">
        <v>17</v>
      </c>
      <c r="K89" s="312">
        <f>VLOOKUP(J89,Lists!$A$35:$B$40,2,FALSE)</f>
        <v>0</v>
      </c>
      <c r="L89" s="313">
        <f>K89*H89</f>
        <v>0</v>
      </c>
      <c r="M89" s="314" t="str">
        <f t="shared" si="62"/>
        <v>n/a</v>
      </c>
      <c r="N89" s="304">
        <f>IF($B89=Lists!$A$14,Lists!$E$35)+IF($B89=Lists!$A$15,Lists!$E$40)+IF($B89=Lists!$A$16,Lists!$E$40)</f>
        <v>0</v>
      </c>
      <c r="O89" s="313">
        <f>H89*N89</f>
        <v>0</v>
      </c>
      <c r="P89" s="242" t="str">
        <f t="shared" si="63"/>
        <v>n/a</v>
      </c>
      <c r="Q89" s="232" t="str">
        <f>IF(ISERROR(P89*0.0001),"n/a",P89*VLOOKUP($B$4,Weighting!$B$22:$D$35,2,0))</f>
        <v>n/a</v>
      </c>
      <c r="R89" s="230" t="str">
        <f t="shared" si="64"/>
        <v>n/a</v>
      </c>
      <c r="S89" s="230" t="str">
        <f>IF(ISERROR(R89*VLOOKUP($B$4,Weighting!$B$22:$D$35,2,0)),"n/a",R89*VLOOKUP($B$4,Weighting!$B$22:$D$35,2,0))</f>
        <v>n/a</v>
      </c>
      <c r="T89" s="345"/>
      <c r="U89" s="279"/>
      <c r="V89" s="308" t="s">
        <v>408</v>
      </c>
      <c r="W89" s="308"/>
      <c r="X89" s="309" t="s">
        <v>406</v>
      </c>
      <c r="Y89" s="299" t="s">
        <v>17</v>
      </c>
      <c r="Z89" s="310">
        <f>VLOOKUP(Y89,Lists!$A$45:$B$50,2,FALSE)</f>
        <v>1.0000000000000001E-5</v>
      </c>
      <c r="AA89" s="311" t="s">
        <v>17</v>
      </c>
      <c r="AB89" s="311" t="s">
        <v>17</v>
      </c>
      <c r="AC89" s="312">
        <f>VLOOKUP(AB89,Lists!$A$35:$B$40,2,FALSE)</f>
        <v>0</v>
      </c>
      <c r="AD89" s="313">
        <f t="shared" si="65"/>
        <v>0</v>
      </c>
      <c r="AE89" s="314" t="str">
        <f t="shared" si="66"/>
        <v>n/a</v>
      </c>
      <c r="AF89" s="304">
        <f>IF($B89=Lists!$A$14,Lists!$E$35)+IF($B89=Lists!$A$15,Lists!$E$40)+IF($B89=Lists!$A$16,Lists!$E$40)</f>
        <v>0</v>
      </c>
      <c r="AG89" s="313">
        <f t="shared" si="67"/>
        <v>0</v>
      </c>
      <c r="AH89" s="112" t="str">
        <f t="shared" si="68"/>
        <v>n/a</v>
      </c>
      <c r="AI89" s="116" t="str">
        <f>IF(ISERROR(AH89*0.0001),"n/a",AH89*VLOOKUP($B$4,Weighting!$B$22:$D$35,2,0))</f>
        <v>n/a</v>
      </c>
      <c r="AJ89" s="230" t="str">
        <f t="shared" si="69"/>
        <v>n/a</v>
      </c>
      <c r="AK89" s="230" t="str">
        <f>IF(ISERROR(AJ89*VLOOKUP($B$4,Weighting!$B$22:$D$35,2,0)),"n/a",AJ89*VLOOKUP($B$4,Weighting!$B$22:$D$35,2,0))</f>
        <v>n/a</v>
      </c>
      <c r="AL89" s="345"/>
    </row>
    <row r="90" spans="1:38" ht="28" x14ac:dyDescent="0.35">
      <c r="A90" s="397"/>
      <c r="B90" s="398"/>
      <c r="C90" s="402" t="s">
        <v>800</v>
      </c>
      <c r="D90" s="446"/>
      <c r="E90" s="446"/>
      <c r="F90" s="448"/>
      <c r="G90" s="294"/>
      <c r="H90" s="389" t="e">
        <f>VLOOKUP(G90,Lists!$A$45:$B$50,2,FALSE)</f>
        <v>#N/A</v>
      </c>
      <c r="I90" s="294"/>
      <c r="J90" s="294"/>
      <c r="K90" s="294"/>
      <c r="L90" s="294"/>
      <c r="M90" s="294"/>
      <c r="N90" s="294"/>
      <c r="O90" s="295"/>
      <c r="P90" s="240"/>
      <c r="Q90" s="240"/>
      <c r="R90" s="110"/>
      <c r="S90" s="110"/>
      <c r="T90" s="110"/>
      <c r="U90" s="290"/>
      <c r="V90" s="348"/>
      <c r="W90" s="348"/>
      <c r="X90" s="294"/>
      <c r="Y90" s="294"/>
      <c r="Z90" s="389" t="e">
        <f>VLOOKUP(Y90,Lists!$A$45:$B$50,2,FALSE)</f>
        <v>#N/A</v>
      </c>
      <c r="AA90" s="294"/>
      <c r="AB90" s="294"/>
      <c r="AC90" s="294"/>
      <c r="AD90" s="294"/>
      <c r="AE90" s="294"/>
      <c r="AF90" s="294"/>
      <c r="AG90" s="295"/>
      <c r="AH90" s="110"/>
      <c r="AI90" s="110"/>
      <c r="AJ90" s="110"/>
      <c r="AK90" s="110"/>
      <c r="AL90" s="110"/>
    </row>
    <row r="91" spans="1:38" ht="233.5" customHeight="1" x14ac:dyDescent="0.35">
      <c r="A91" s="296" t="s">
        <v>1107</v>
      </c>
      <c r="B91" s="296" t="s">
        <v>8</v>
      </c>
      <c r="C91" s="395" t="s">
        <v>1385</v>
      </c>
      <c r="D91" s="114"/>
      <c r="E91" s="115"/>
      <c r="F91" s="444" t="s">
        <v>406</v>
      </c>
      <c r="G91" s="299" t="s">
        <v>17</v>
      </c>
      <c r="H91" s="310">
        <f>VLOOKUP(G91,Lists!$A$45:$B$50,2,FALSE)</f>
        <v>1.0000000000000001E-5</v>
      </c>
      <c r="I91" s="311" t="s">
        <v>17</v>
      </c>
      <c r="J91" s="311" t="s">
        <v>17</v>
      </c>
      <c r="K91" s="312">
        <f>VLOOKUP(J91,Lists!$A$35:$B$40,2,FALSE)</f>
        <v>0</v>
      </c>
      <c r="L91" s="313">
        <f t="shared" ref="L91:L100" si="70">K91*H91</f>
        <v>0</v>
      </c>
      <c r="M91" s="314" t="str">
        <f>IF(ISERROR(L91/O91),"n/a",L91/O91)</f>
        <v>n/a</v>
      </c>
      <c r="N91" s="304">
        <f>IF($B91=Lists!$A$14,Lists!$E$35)+IF($B91=Lists!$A$15,Lists!$E$40)+IF($B91=Lists!$A$16,Lists!$E$40)</f>
        <v>0</v>
      </c>
      <c r="O91" s="313">
        <f t="shared" ref="O91:O100" si="71">H91*N91</f>
        <v>0</v>
      </c>
      <c r="P91" s="242" t="str">
        <f>IF((O91/O$2)&gt;0.0001,O91/O$2,"n/a")</f>
        <v>n/a</v>
      </c>
      <c r="Q91" s="232" t="str">
        <f>IF(ISERROR(P91*0.0001),"n/a",P91*VLOOKUP($B$4,Weighting!$B$22:$D$35,2,0))</f>
        <v>n/a</v>
      </c>
      <c r="R91" s="230" t="str">
        <f>IF($B91="Specification","n/a",L91/$O$2)</f>
        <v>n/a</v>
      </c>
      <c r="S91" s="230" t="str">
        <f>IF(ISERROR(R91*VLOOKUP($B$4,Weighting!$B$22:$D$35,2,0)),"n/a",R91*VLOOKUP($B$4,Weighting!$B$22:$D$35,2,0))</f>
        <v>n/a</v>
      </c>
      <c r="T91" s="345"/>
      <c r="U91" s="279"/>
      <c r="V91" s="308" t="s">
        <v>408</v>
      </c>
      <c r="W91" s="308"/>
      <c r="X91" s="309" t="s">
        <v>406</v>
      </c>
      <c r="Y91" s="299" t="s">
        <v>17</v>
      </c>
      <c r="Z91" s="310">
        <f>VLOOKUP(Y91,Lists!$A$45:$B$50,2,FALSE)</f>
        <v>1.0000000000000001E-5</v>
      </c>
      <c r="AA91" s="311" t="s">
        <v>17</v>
      </c>
      <c r="AB91" s="311" t="s">
        <v>17</v>
      </c>
      <c r="AC91" s="312">
        <f>VLOOKUP(AB91,Lists!$A$35:$B$40,2,FALSE)</f>
        <v>0</v>
      </c>
      <c r="AD91" s="313">
        <f>AC91*Z91</f>
        <v>0</v>
      </c>
      <c r="AE91" s="314" t="str">
        <f>IF(ISERROR(AD91/AG91),"n/a",AD91/AG91)</f>
        <v>n/a</v>
      </c>
      <c r="AF91" s="304">
        <f>IF($B91=Lists!$A$14,Lists!$E$35)+IF($B91=Lists!$A$15,Lists!$E$40)+IF($B91=Lists!$A$16,Lists!$E$40)</f>
        <v>0</v>
      </c>
      <c r="AG91" s="313">
        <f>Z91*AF91</f>
        <v>0</v>
      </c>
      <c r="AH91" s="112" t="str">
        <f>IF((AG91/AG$2)&gt;0.0001,AG91/AG$2,"n/a")</f>
        <v>n/a</v>
      </c>
      <c r="AI91" s="116" t="str">
        <f>IF(ISERROR(AH91*0.0001),"n/a",AH91*VLOOKUP($B$4,Weighting!$B$22:$D$35,2,0))</f>
        <v>n/a</v>
      </c>
      <c r="AJ91" s="230" t="str">
        <f>IF($B91="Specification","n/a",AD91/$O$2)</f>
        <v>n/a</v>
      </c>
      <c r="AK91" s="230" t="str">
        <f>IF(ISERROR(AJ91*VLOOKUP($B$4,Weighting!$B$22:$D$35,2,0)),"n/a",AJ91*VLOOKUP($B$4,Weighting!$B$22:$D$35,2,0))</f>
        <v>n/a</v>
      </c>
      <c r="AL91" s="345"/>
    </row>
    <row r="92" spans="1:38" ht="93" customHeight="1" x14ac:dyDescent="0.35">
      <c r="A92" s="296" t="s">
        <v>1108</v>
      </c>
      <c r="B92" s="266" t="s">
        <v>10</v>
      </c>
      <c r="C92" s="376" t="s">
        <v>801</v>
      </c>
      <c r="D92" s="115" t="s">
        <v>406</v>
      </c>
      <c r="E92" s="115"/>
      <c r="F92" s="113"/>
      <c r="G92" s="299" t="s">
        <v>52</v>
      </c>
      <c r="H92" s="310">
        <f>VLOOKUP(G92,Lists!$A$45:$B$50,2,FALSE)</f>
        <v>8</v>
      </c>
      <c r="I92" s="299" t="s">
        <v>25</v>
      </c>
      <c r="J92" s="299"/>
      <c r="K92" s="312" t="e">
        <f>VLOOKUP(J92,Lists!$A$35:$B$40,2,FALSE)</f>
        <v>#N/A</v>
      </c>
      <c r="L92" s="313" t="e">
        <f t="shared" si="70"/>
        <v>#N/A</v>
      </c>
      <c r="M92" s="314" t="str">
        <f t="shared" ref="M92" si="72">IF(ISERROR(L92/O92),"n/a",L92/O92)</f>
        <v>n/a</v>
      </c>
      <c r="N92" s="304">
        <f>IF($B92=Lists!$A$14,Lists!$E$35)+IF($B92=Lists!$A$15,Lists!$E$40)+IF($B92=Lists!$A$16,Lists!$E$40)</f>
        <v>6</v>
      </c>
      <c r="O92" s="313">
        <f t="shared" si="71"/>
        <v>48</v>
      </c>
      <c r="P92" s="242">
        <f t="shared" ref="P92" si="73">IF((O92/O$2)&gt;0.0001,O92/O$2,"n/a")</f>
        <v>0.12121212121212122</v>
      </c>
      <c r="Q92" s="232">
        <f>IF(ISERROR(P92*0.0001),"n/a",P92*VLOOKUP($B$4,Weighting!$B$22:$D$35,2,0))</f>
        <v>8.4848484848484857E-3</v>
      </c>
      <c r="R92" s="230" t="e">
        <f t="shared" ref="R92" si="74">IF($B92="Specification","n/a",L92/$O$2)</f>
        <v>#N/A</v>
      </c>
      <c r="S92" s="230" t="str">
        <f>IF(ISERROR(R92*VLOOKUP($B$4,Weighting!$B$22:$D$35,2,0)),"n/a",R92*VLOOKUP($B$4,Weighting!$B$22:$D$35,2,0))</f>
        <v>n/a</v>
      </c>
      <c r="T92" s="345"/>
      <c r="U92" s="290"/>
      <c r="V92" s="299" t="s">
        <v>406</v>
      </c>
      <c r="W92" s="299"/>
      <c r="X92" s="298"/>
      <c r="Y92" s="299" t="s">
        <v>52</v>
      </c>
      <c r="Z92" s="310">
        <f>VLOOKUP(Y92,Lists!$A$45:$B$50,2,FALSE)</f>
        <v>8</v>
      </c>
      <c r="AA92" s="299" t="s">
        <v>25</v>
      </c>
      <c r="AB92" s="299" t="s">
        <v>39</v>
      </c>
      <c r="AC92" s="312">
        <f>VLOOKUP(AB92,Lists!$A$35:$B$40,2,FALSE)</f>
        <v>6</v>
      </c>
      <c r="AD92" s="313">
        <f t="shared" ref="AD92" si="75">AC92*Z92</f>
        <v>48</v>
      </c>
      <c r="AE92" s="314">
        <f t="shared" ref="AE92" si="76">IF(ISERROR(AD92/AG92),"n/a",AD92/AG92)</f>
        <v>1</v>
      </c>
      <c r="AF92" s="304">
        <f>IF($B92=Lists!$A$14,Lists!$E$35)+IF($B92=Lists!$A$15,Lists!$E$40)+IF($B92=Lists!$A$16,Lists!$E$40)</f>
        <v>6</v>
      </c>
      <c r="AG92" s="313">
        <f t="shared" ref="AG92" si="77">Z92*AF92</f>
        <v>48</v>
      </c>
      <c r="AH92" s="112">
        <f t="shared" ref="AH92" si="78">IF((AG92/AG$2)&gt;0.0001,AG92/AG$2,"n/a")</f>
        <v>0.12121212121212122</v>
      </c>
      <c r="AI92" s="116">
        <f>IF(ISERROR(AH92*0.0001),"n/a",AH92*VLOOKUP($B$4,Weighting!$B$22:$D$35,2,0))</f>
        <v>8.4848484848484857E-3</v>
      </c>
      <c r="AJ92" s="230">
        <f t="shared" ref="AJ92" si="79">IF($B92="Specification","n/a",AD92/$O$2)</f>
        <v>0.12121212121212122</v>
      </c>
      <c r="AK92" s="230">
        <f>IF(ISERROR(AJ92*VLOOKUP($B$4,Weighting!$B$22:$D$35,2,0)),"n/a",AJ92*VLOOKUP($B$4,Weighting!$B$22:$D$35,2,0))</f>
        <v>8.4848484848484857E-3</v>
      </c>
      <c r="AL92" s="345"/>
    </row>
    <row r="93" spans="1:38" ht="128.5" customHeight="1" x14ac:dyDescent="0.35">
      <c r="A93" s="296" t="s">
        <v>1109</v>
      </c>
      <c r="B93" s="296" t="s">
        <v>8</v>
      </c>
      <c r="C93" s="297" t="s">
        <v>802</v>
      </c>
      <c r="D93" s="114"/>
      <c r="E93" s="115"/>
      <c r="F93" s="444" t="s">
        <v>406</v>
      </c>
      <c r="G93" s="299" t="s">
        <v>17</v>
      </c>
      <c r="H93" s="310">
        <f>VLOOKUP(G93,Lists!$A$45:$B$50,2,FALSE)</f>
        <v>1.0000000000000001E-5</v>
      </c>
      <c r="I93" s="311" t="s">
        <v>17</v>
      </c>
      <c r="J93" s="311" t="s">
        <v>17</v>
      </c>
      <c r="K93" s="312">
        <f>VLOOKUP(J93,Lists!$A$35:$B$40,2,FALSE)</f>
        <v>0</v>
      </c>
      <c r="L93" s="313">
        <f t="shared" si="70"/>
        <v>0</v>
      </c>
      <c r="M93" s="314" t="str">
        <f>IF(ISERROR(L93/O93),"n/a",L93/O93)</f>
        <v>n/a</v>
      </c>
      <c r="N93" s="304">
        <f>IF($B93=Lists!$A$14,Lists!$E$35)+IF($B93=Lists!$A$15,Lists!$E$40)+IF($B93=Lists!$A$16,Lists!$E$40)</f>
        <v>0</v>
      </c>
      <c r="O93" s="313">
        <f t="shared" si="71"/>
        <v>0</v>
      </c>
      <c r="P93" s="242" t="str">
        <f>IF((O93/O$2)&gt;0.0001,O93/O$2,"n/a")</f>
        <v>n/a</v>
      </c>
      <c r="Q93" s="232" t="str">
        <f>IF(ISERROR(P93*0.0001),"n/a",P93*VLOOKUP($B$4,Weighting!$B$22:$D$35,2,0))</f>
        <v>n/a</v>
      </c>
      <c r="R93" s="230" t="str">
        <f>IF($B93="Specification","n/a",L93/$O$2)</f>
        <v>n/a</v>
      </c>
      <c r="S93" s="230" t="str">
        <f>IF(ISERROR(R93*VLOOKUP($B$4,Weighting!$B$22:$D$35,2,0)),"n/a",R93*VLOOKUP($B$4,Weighting!$B$22:$D$35,2,0))</f>
        <v>n/a</v>
      </c>
      <c r="T93" s="345"/>
      <c r="U93" s="279"/>
      <c r="V93" s="308" t="s">
        <v>408</v>
      </c>
      <c r="W93" s="308"/>
      <c r="X93" s="309" t="s">
        <v>406</v>
      </c>
      <c r="Y93" s="299" t="s">
        <v>17</v>
      </c>
      <c r="Z93" s="310">
        <f>VLOOKUP(Y93,Lists!$A$45:$B$50,2,FALSE)</f>
        <v>1.0000000000000001E-5</v>
      </c>
      <c r="AA93" s="311" t="s">
        <v>17</v>
      </c>
      <c r="AB93" s="311" t="s">
        <v>17</v>
      </c>
      <c r="AC93" s="312">
        <f>VLOOKUP(AB93,Lists!$A$35:$B$40,2,FALSE)</f>
        <v>0</v>
      </c>
      <c r="AD93" s="313">
        <f>AC93*Z93</f>
        <v>0</v>
      </c>
      <c r="AE93" s="314" t="str">
        <f>IF(ISERROR(AD93/AG93),"n/a",AD93/AG93)</f>
        <v>n/a</v>
      </c>
      <c r="AF93" s="304">
        <f>IF($B93=Lists!$A$14,Lists!$E$35)+IF($B93=Lists!$A$15,Lists!$E$40)+IF($B93=Lists!$A$16,Lists!$E$40)</f>
        <v>0</v>
      </c>
      <c r="AG93" s="313">
        <f>Z93*AF93</f>
        <v>0</v>
      </c>
      <c r="AH93" s="112" t="str">
        <f>IF((AG93/AG$2)&gt;0.0001,AG93/AG$2,"n/a")</f>
        <v>n/a</v>
      </c>
      <c r="AI93" s="116" t="str">
        <f>IF(ISERROR(AH93*0.0001),"n/a",AH93*VLOOKUP($B$4,Weighting!$B$22:$D$35,2,0))</f>
        <v>n/a</v>
      </c>
      <c r="AJ93" s="230" t="str">
        <f>IF($B93="Specification","n/a",AD93/$O$2)</f>
        <v>n/a</v>
      </c>
      <c r="AK93" s="230" t="str">
        <f>IF(ISERROR(AJ93*VLOOKUP($B$4,Weighting!$B$22:$D$35,2,0)),"n/a",AJ93*VLOOKUP($B$4,Weighting!$B$22:$D$35,2,0))</f>
        <v>n/a</v>
      </c>
      <c r="AL93" s="345"/>
    </row>
    <row r="94" spans="1:38" ht="101" customHeight="1" x14ac:dyDescent="0.35">
      <c r="A94" s="296" t="s">
        <v>1110</v>
      </c>
      <c r="B94" s="266" t="s">
        <v>10</v>
      </c>
      <c r="C94" s="376" t="s">
        <v>803</v>
      </c>
      <c r="D94" s="115" t="s">
        <v>406</v>
      </c>
      <c r="E94" s="115"/>
      <c r="F94" s="113"/>
      <c r="G94" s="299" t="s">
        <v>52</v>
      </c>
      <c r="H94" s="310">
        <f>VLOOKUP(G94,Lists!$A$45:$B$50,2,FALSE)</f>
        <v>8</v>
      </c>
      <c r="I94" s="299" t="s">
        <v>25</v>
      </c>
      <c r="J94" s="299"/>
      <c r="K94" s="312" t="e">
        <f>VLOOKUP(J94,Lists!$A$35:$B$40,2,FALSE)</f>
        <v>#N/A</v>
      </c>
      <c r="L94" s="313" t="e">
        <f t="shared" si="70"/>
        <v>#N/A</v>
      </c>
      <c r="M94" s="314" t="str">
        <f t="shared" ref="M94" si="80">IF(ISERROR(L94/O94),"n/a",L94/O94)</f>
        <v>n/a</v>
      </c>
      <c r="N94" s="304">
        <f>IF($B94=Lists!$A$14,Lists!$E$35)+IF($B94=Lists!$A$15,Lists!$E$40)+IF($B94=Lists!$A$16,Lists!$E$40)</f>
        <v>6</v>
      </c>
      <c r="O94" s="313">
        <f t="shared" si="71"/>
        <v>48</v>
      </c>
      <c r="P94" s="242">
        <f t="shared" ref="P94" si="81">IF((O94/O$2)&gt;0.0001,O94/O$2,"n/a")</f>
        <v>0.12121212121212122</v>
      </c>
      <c r="Q94" s="232">
        <f>IF(ISERROR(P94*0.0001),"n/a",P94*VLOOKUP($B$4,Weighting!$B$22:$D$35,2,0))</f>
        <v>8.4848484848484857E-3</v>
      </c>
      <c r="R94" s="230" t="e">
        <f t="shared" ref="R94" si="82">IF($B94="Specification","n/a",L94/$O$2)</f>
        <v>#N/A</v>
      </c>
      <c r="S94" s="230" t="str">
        <f>IF(ISERROR(R94*VLOOKUP($B$4,Weighting!$B$22:$D$35,2,0)),"n/a",R94*VLOOKUP($B$4,Weighting!$B$22:$D$35,2,0))</f>
        <v>n/a</v>
      </c>
      <c r="T94" s="345"/>
      <c r="U94" s="290"/>
      <c r="V94" s="299" t="s">
        <v>406</v>
      </c>
      <c r="W94" s="299"/>
      <c r="X94" s="298"/>
      <c r="Y94" s="299" t="s">
        <v>52</v>
      </c>
      <c r="Z94" s="310">
        <f>VLOOKUP(Y94,Lists!$A$45:$B$50,2,FALSE)</f>
        <v>8</v>
      </c>
      <c r="AA94" s="299" t="s">
        <v>25</v>
      </c>
      <c r="AB94" s="299" t="s">
        <v>39</v>
      </c>
      <c r="AC94" s="312">
        <f>VLOOKUP(AB94,Lists!$A$35:$B$40,2,FALSE)</f>
        <v>6</v>
      </c>
      <c r="AD94" s="313">
        <f t="shared" ref="AD94" si="83">AC94*Z94</f>
        <v>48</v>
      </c>
      <c r="AE94" s="314">
        <f t="shared" ref="AE94" si="84">IF(ISERROR(AD94/AG94),"n/a",AD94/AG94)</f>
        <v>1</v>
      </c>
      <c r="AF94" s="304">
        <f>IF($B94=Lists!$A$14,Lists!$E$35)+IF($B94=Lists!$A$15,Lists!$E$40)+IF($B94=Lists!$A$16,Lists!$E$40)</f>
        <v>6</v>
      </c>
      <c r="AG94" s="313">
        <f t="shared" ref="AG94" si="85">Z94*AF94</f>
        <v>48</v>
      </c>
      <c r="AH94" s="112">
        <f t="shared" ref="AH94" si="86">IF((AG94/AG$2)&gt;0.0001,AG94/AG$2,"n/a")</f>
        <v>0.12121212121212122</v>
      </c>
      <c r="AI94" s="116">
        <f>IF(ISERROR(AH94*0.0001),"n/a",AH94*VLOOKUP($B$4,Weighting!$B$22:$D$35,2,0))</f>
        <v>8.4848484848484857E-3</v>
      </c>
      <c r="AJ94" s="230">
        <f t="shared" ref="AJ94" si="87">IF($B94="Specification","n/a",AD94/$O$2)</f>
        <v>0.12121212121212122</v>
      </c>
      <c r="AK94" s="230">
        <f>IF(ISERROR(AJ94*VLOOKUP($B$4,Weighting!$B$22:$D$35,2,0)),"n/a",AJ94*VLOOKUP($B$4,Weighting!$B$22:$D$35,2,0))</f>
        <v>8.4848484848484857E-3</v>
      </c>
      <c r="AL94" s="345"/>
    </row>
    <row r="95" spans="1:38" ht="150" customHeight="1" x14ac:dyDescent="0.35">
      <c r="A95" s="296" t="s">
        <v>1111</v>
      </c>
      <c r="B95" s="296" t="s">
        <v>8</v>
      </c>
      <c r="C95" s="297" t="s">
        <v>804</v>
      </c>
      <c r="D95" s="114"/>
      <c r="E95" s="115"/>
      <c r="F95" s="444" t="s">
        <v>406</v>
      </c>
      <c r="G95" s="299" t="s">
        <v>17</v>
      </c>
      <c r="H95" s="310">
        <f>VLOOKUP(G95,Lists!$A$45:$B$50,2,FALSE)</f>
        <v>1.0000000000000001E-5</v>
      </c>
      <c r="I95" s="311" t="s">
        <v>17</v>
      </c>
      <c r="J95" s="311" t="s">
        <v>17</v>
      </c>
      <c r="K95" s="312">
        <f>VLOOKUP(J95,Lists!$A$35:$B$40,2,FALSE)</f>
        <v>0</v>
      </c>
      <c r="L95" s="313">
        <f t="shared" si="70"/>
        <v>0</v>
      </c>
      <c r="M95" s="314" t="str">
        <f>IF(ISERROR(L95/O95),"n/a",L95/O95)</f>
        <v>n/a</v>
      </c>
      <c r="N95" s="304">
        <f>IF($B95=Lists!$A$14,Lists!$E$35)+IF($B95=Lists!$A$15,Lists!$E$40)+IF($B95=Lists!$A$16,Lists!$E$40)</f>
        <v>0</v>
      </c>
      <c r="O95" s="313">
        <f t="shared" si="71"/>
        <v>0</v>
      </c>
      <c r="P95" s="242" t="str">
        <f>IF((O95/O$2)&gt;0.0001,O95/O$2,"n/a")</f>
        <v>n/a</v>
      </c>
      <c r="Q95" s="232" t="str">
        <f>IF(ISERROR(P95*0.0001),"n/a",P95*VLOOKUP($B$4,Weighting!$B$22:$D$35,2,0))</f>
        <v>n/a</v>
      </c>
      <c r="R95" s="230" t="str">
        <f>IF($B95="Specification","n/a",L95/$O$2)</f>
        <v>n/a</v>
      </c>
      <c r="S95" s="230" t="str">
        <f>IF(ISERROR(R95*VLOOKUP($B$4,Weighting!$B$22:$D$35,2,0)),"n/a",R95*VLOOKUP($B$4,Weighting!$B$22:$D$35,2,0))</f>
        <v>n/a</v>
      </c>
      <c r="T95" s="345"/>
      <c r="U95" s="279"/>
      <c r="V95" s="308" t="s">
        <v>408</v>
      </c>
      <c r="W95" s="308"/>
      <c r="X95" s="309" t="s">
        <v>406</v>
      </c>
      <c r="Y95" s="299" t="s">
        <v>17</v>
      </c>
      <c r="Z95" s="310">
        <f>VLOOKUP(Y95,Lists!$A$45:$B$50,2,FALSE)</f>
        <v>1.0000000000000001E-5</v>
      </c>
      <c r="AA95" s="311" t="s">
        <v>17</v>
      </c>
      <c r="AB95" s="311" t="s">
        <v>17</v>
      </c>
      <c r="AC95" s="312">
        <f>VLOOKUP(AB95,Lists!$A$35:$B$40,2,FALSE)</f>
        <v>0</v>
      </c>
      <c r="AD95" s="313">
        <f>AC95*Z95</f>
        <v>0</v>
      </c>
      <c r="AE95" s="314" t="str">
        <f>IF(ISERROR(AD95/AG95),"n/a",AD95/AG95)</f>
        <v>n/a</v>
      </c>
      <c r="AF95" s="304">
        <f>IF($B95=Lists!$A$14,Lists!$E$35)+IF($B95=Lists!$A$15,Lists!$E$40)+IF($B95=Lists!$A$16,Lists!$E$40)</f>
        <v>0</v>
      </c>
      <c r="AG95" s="313">
        <f>Z95*AF95</f>
        <v>0</v>
      </c>
      <c r="AH95" s="112" t="str">
        <f>IF((AG95/AG$2)&gt;0.0001,AG95/AG$2,"n/a")</f>
        <v>n/a</v>
      </c>
      <c r="AI95" s="116" t="str">
        <f>IF(ISERROR(AH95*0.0001),"n/a",AH95*VLOOKUP($B$4,Weighting!$B$22:$D$35,2,0))</f>
        <v>n/a</v>
      </c>
      <c r="AJ95" s="230" t="str">
        <f>IF($B95="Specification","n/a",AD95/$O$2)</f>
        <v>n/a</v>
      </c>
      <c r="AK95" s="230" t="str">
        <f>IF(ISERROR(AJ95*VLOOKUP($B$4,Weighting!$B$22:$D$35,2,0)),"n/a",AJ95*VLOOKUP($B$4,Weighting!$B$22:$D$35,2,0))</f>
        <v>n/a</v>
      </c>
      <c r="AL95" s="345"/>
    </row>
    <row r="96" spans="1:38" ht="97.5" customHeight="1" x14ac:dyDescent="0.35">
      <c r="A96" s="296" t="s">
        <v>1112</v>
      </c>
      <c r="B96" s="266" t="s">
        <v>10</v>
      </c>
      <c r="C96" s="376" t="s">
        <v>805</v>
      </c>
      <c r="D96" s="115" t="s">
        <v>406</v>
      </c>
      <c r="E96" s="115"/>
      <c r="F96" s="113"/>
      <c r="G96" s="299" t="s">
        <v>52</v>
      </c>
      <c r="H96" s="310">
        <f>VLOOKUP(G96,Lists!$A$45:$B$50,2,FALSE)</f>
        <v>8</v>
      </c>
      <c r="I96" s="299" t="s">
        <v>25</v>
      </c>
      <c r="J96" s="299"/>
      <c r="K96" s="312" t="e">
        <f>VLOOKUP(J96,Lists!$A$35:$B$40,2,FALSE)</f>
        <v>#N/A</v>
      </c>
      <c r="L96" s="313" t="e">
        <f t="shared" si="70"/>
        <v>#N/A</v>
      </c>
      <c r="M96" s="314" t="str">
        <f t="shared" ref="M96" si="88">IF(ISERROR(L96/O96),"n/a",L96/O96)</f>
        <v>n/a</v>
      </c>
      <c r="N96" s="304">
        <f>IF($B96=Lists!$A$14,Lists!$E$35)+IF($B96=Lists!$A$15,Lists!$E$40)+IF($B96=Lists!$A$16,Lists!$E$40)</f>
        <v>6</v>
      </c>
      <c r="O96" s="313">
        <f t="shared" si="71"/>
        <v>48</v>
      </c>
      <c r="P96" s="242">
        <f t="shared" ref="P96" si="89">IF((O96/O$2)&gt;0.0001,O96/O$2,"n/a")</f>
        <v>0.12121212121212122</v>
      </c>
      <c r="Q96" s="232">
        <f>IF(ISERROR(P96*0.0001),"n/a",P96*VLOOKUP($B$4,Weighting!$B$22:$D$35,2,0))</f>
        <v>8.4848484848484857E-3</v>
      </c>
      <c r="R96" s="230" t="e">
        <f t="shared" ref="R96" si="90">IF($B96="Specification","n/a",L96/$O$2)</f>
        <v>#N/A</v>
      </c>
      <c r="S96" s="230" t="str">
        <f>IF(ISERROR(R96*VLOOKUP($B$4,Weighting!$B$22:$D$35,2,0)),"n/a",R96*VLOOKUP($B$4,Weighting!$B$22:$D$35,2,0))</f>
        <v>n/a</v>
      </c>
      <c r="T96" s="345"/>
      <c r="U96" s="290"/>
      <c r="V96" s="299" t="s">
        <v>406</v>
      </c>
      <c r="W96" s="299"/>
      <c r="X96" s="298"/>
      <c r="Y96" s="299" t="s">
        <v>52</v>
      </c>
      <c r="Z96" s="310">
        <f>VLOOKUP(Y96,Lists!$A$45:$B$50,2,FALSE)</f>
        <v>8</v>
      </c>
      <c r="AA96" s="299" t="s">
        <v>25</v>
      </c>
      <c r="AB96" s="299" t="s">
        <v>39</v>
      </c>
      <c r="AC96" s="312">
        <f>VLOOKUP(AB96,Lists!$A$35:$B$40,2,FALSE)</f>
        <v>6</v>
      </c>
      <c r="AD96" s="313">
        <f t="shared" ref="AD96" si="91">AC96*Z96</f>
        <v>48</v>
      </c>
      <c r="AE96" s="314">
        <f t="shared" ref="AE96" si="92">IF(ISERROR(AD96/AG96),"n/a",AD96/AG96)</f>
        <v>1</v>
      </c>
      <c r="AF96" s="304">
        <f>IF($B96=Lists!$A$14,Lists!$E$35)+IF($B96=Lists!$A$15,Lists!$E$40)+IF($B96=Lists!$A$16,Lists!$E$40)</f>
        <v>6</v>
      </c>
      <c r="AG96" s="313">
        <f t="shared" ref="AG96" si="93">Z96*AF96</f>
        <v>48</v>
      </c>
      <c r="AH96" s="112">
        <f t="shared" ref="AH96" si="94">IF((AG96/AG$2)&gt;0.0001,AG96/AG$2,"n/a")</f>
        <v>0.12121212121212122</v>
      </c>
      <c r="AI96" s="116">
        <f>IF(ISERROR(AH96*0.0001),"n/a",AH96*VLOOKUP($B$4,Weighting!$B$22:$D$35,2,0))</f>
        <v>8.4848484848484857E-3</v>
      </c>
      <c r="AJ96" s="230">
        <f t="shared" ref="AJ96" si="95">IF($B96="Specification","n/a",AD96/$O$2)</f>
        <v>0.12121212121212122</v>
      </c>
      <c r="AK96" s="230">
        <f>IF(ISERROR(AJ96*VLOOKUP($B$4,Weighting!$B$22:$D$35,2,0)),"n/a",AJ96*VLOOKUP($B$4,Weighting!$B$22:$D$35,2,0))</f>
        <v>8.4848484848484857E-3</v>
      </c>
      <c r="AL96" s="345"/>
    </row>
    <row r="97" spans="1:38" ht="70" x14ac:dyDescent="0.35">
      <c r="A97" s="296" t="s">
        <v>1113</v>
      </c>
      <c r="B97" s="296" t="s">
        <v>8</v>
      </c>
      <c r="C97" s="297" t="s">
        <v>806</v>
      </c>
      <c r="D97" s="114"/>
      <c r="E97" s="115"/>
      <c r="F97" s="444" t="s">
        <v>406</v>
      </c>
      <c r="G97" s="299" t="s">
        <v>17</v>
      </c>
      <c r="H97" s="310">
        <f>VLOOKUP(G97,Lists!$A$45:$B$50,2,FALSE)</f>
        <v>1.0000000000000001E-5</v>
      </c>
      <c r="I97" s="311" t="s">
        <v>17</v>
      </c>
      <c r="J97" s="311" t="s">
        <v>17</v>
      </c>
      <c r="K97" s="312">
        <f>VLOOKUP(J97,Lists!$A$35:$B$40,2,FALSE)</f>
        <v>0</v>
      </c>
      <c r="L97" s="313">
        <f t="shared" si="70"/>
        <v>0</v>
      </c>
      <c r="M97" s="314" t="str">
        <f t="shared" ref="M97:M99" si="96">IF(ISERROR(L97/O97),"n/a",L97/O97)</f>
        <v>n/a</v>
      </c>
      <c r="N97" s="304">
        <f>IF($B97=Lists!$A$14,Lists!$E$35)+IF($B97=Lists!$A$15,Lists!$E$40)+IF($B97=Lists!$A$16,Lists!$E$40)</f>
        <v>0</v>
      </c>
      <c r="O97" s="313">
        <f t="shared" si="71"/>
        <v>0</v>
      </c>
      <c r="P97" s="242" t="str">
        <f t="shared" ref="P97:P99" si="97">IF((O97/O$2)&gt;0.0001,O97/O$2,"n/a")</f>
        <v>n/a</v>
      </c>
      <c r="Q97" s="232" t="str">
        <f>IF(ISERROR(P97*0.0001),"n/a",P97*VLOOKUP($B$4,Weighting!$B$22:$D$35,2,0))</f>
        <v>n/a</v>
      </c>
      <c r="R97" s="230" t="str">
        <f t="shared" ref="R97:R99" si="98">IF($B97="Specification","n/a",L97/$O$2)</f>
        <v>n/a</v>
      </c>
      <c r="S97" s="230" t="str">
        <f>IF(ISERROR(R97*VLOOKUP($B$4,Weighting!$B$22:$D$35,2,0)),"n/a",R97*VLOOKUP($B$4,Weighting!$B$22:$D$35,2,0))</f>
        <v>n/a</v>
      </c>
      <c r="T97" s="345"/>
      <c r="U97" s="279"/>
      <c r="V97" s="308" t="s">
        <v>408</v>
      </c>
      <c r="W97" s="308"/>
      <c r="X97" s="309" t="s">
        <v>406</v>
      </c>
      <c r="Y97" s="299" t="s">
        <v>17</v>
      </c>
      <c r="Z97" s="310">
        <f>VLOOKUP(Y97,Lists!$A$45:$B$50,2,FALSE)</f>
        <v>1.0000000000000001E-5</v>
      </c>
      <c r="AA97" s="311" t="s">
        <v>17</v>
      </c>
      <c r="AB97" s="311" t="s">
        <v>17</v>
      </c>
      <c r="AC97" s="312">
        <f>VLOOKUP(AB97,Lists!$A$35:$B$40,2,FALSE)</f>
        <v>0</v>
      </c>
      <c r="AD97" s="313">
        <f t="shared" ref="AD97:AD99" si="99">AC97*Z97</f>
        <v>0</v>
      </c>
      <c r="AE97" s="314" t="str">
        <f t="shared" ref="AE97:AE99" si="100">IF(ISERROR(AD97/AG97),"n/a",AD97/AG97)</f>
        <v>n/a</v>
      </c>
      <c r="AF97" s="304">
        <f>IF($B97=Lists!$A$14,Lists!$E$35)+IF($B97=Lists!$A$15,Lists!$E$40)+IF($B97=Lists!$A$16,Lists!$E$40)</f>
        <v>0</v>
      </c>
      <c r="AG97" s="313">
        <f t="shared" ref="AG97:AG99" si="101">Z97*AF97</f>
        <v>0</v>
      </c>
      <c r="AH97" s="112" t="str">
        <f t="shared" ref="AH97:AH99" si="102">IF((AG97/AG$2)&gt;0.0001,AG97/AG$2,"n/a")</f>
        <v>n/a</v>
      </c>
      <c r="AI97" s="116" t="str">
        <f>IF(ISERROR(AH97*0.0001),"n/a",AH97*VLOOKUP($B$4,Weighting!$B$22:$D$35,2,0))</f>
        <v>n/a</v>
      </c>
      <c r="AJ97" s="230" t="str">
        <f t="shared" ref="AJ97:AJ99" si="103">IF($B97="Specification","n/a",AD97/$O$2)</f>
        <v>n/a</v>
      </c>
      <c r="AK97" s="230" t="str">
        <f>IF(ISERROR(AJ97*VLOOKUP($B$4,Weighting!$B$22:$D$35,2,0)),"n/a",AJ97*VLOOKUP($B$4,Weighting!$B$22:$D$35,2,0))</f>
        <v>n/a</v>
      </c>
      <c r="AL97" s="345"/>
    </row>
    <row r="98" spans="1:38" ht="378" x14ac:dyDescent="0.35">
      <c r="A98" s="296" t="s">
        <v>1114</v>
      </c>
      <c r="B98" s="296" t="s">
        <v>8</v>
      </c>
      <c r="C98" s="354" t="s">
        <v>807</v>
      </c>
      <c r="D98" s="114"/>
      <c r="E98" s="115"/>
      <c r="F98" s="444" t="s">
        <v>406</v>
      </c>
      <c r="G98" s="299" t="s">
        <v>17</v>
      </c>
      <c r="H98" s="310">
        <f>VLOOKUP(G98,Lists!$A$45:$B$50,2,FALSE)</f>
        <v>1.0000000000000001E-5</v>
      </c>
      <c r="I98" s="311" t="s">
        <v>17</v>
      </c>
      <c r="J98" s="311" t="s">
        <v>17</v>
      </c>
      <c r="K98" s="312">
        <f>VLOOKUP(J98,Lists!$A$35:$B$40,2,FALSE)</f>
        <v>0</v>
      </c>
      <c r="L98" s="313">
        <f t="shared" si="70"/>
        <v>0</v>
      </c>
      <c r="M98" s="314" t="str">
        <f t="shared" si="96"/>
        <v>n/a</v>
      </c>
      <c r="N98" s="304">
        <f>IF($B98=Lists!$A$14,Lists!$E$35)+IF($B98=Lists!$A$15,Lists!$E$40)+IF($B98=Lists!$A$16,Lists!$E$40)</f>
        <v>0</v>
      </c>
      <c r="O98" s="313">
        <f t="shared" si="71"/>
        <v>0</v>
      </c>
      <c r="P98" s="242" t="str">
        <f t="shared" si="97"/>
        <v>n/a</v>
      </c>
      <c r="Q98" s="232" t="str">
        <f>IF(ISERROR(P98*0.0001),"n/a",P98*VLOOKUP($B$4,Weighting!$B$22:$D$35,2,0))</f>
        <v>n/a</v>
      </c>
      <c r="R98" s="230" t="str">
        <f t="shared" si="98"/>
        <v>n/a</v>
      </c>
      <c r="S98" s="230" t="str">
        <f>IF(ISERROR(R98*VLOOKUP($B$4,Weighting!$B$22:$D$35,2,0)),"n/a",R98*VLOOKUP($B$4,Weighting!$B$22:$D$35,2,0))</f>
        <v>n/a</v>
      </c>
      <c r="T98" s="345"/>
      <c r="U98" s="279"/>
      <c r="V98" s="308" t="s">
        <v>408</v>
      </c>
      <c r="W98" s="308"/>
      <c r="X98" s="309" t="s">
        <v>406</v>
      </c>
      <c r="Y98" s="299" t="s">
        <v>17</v>
      </c>
      <c r="Z98" s="310">
        <f>VLOOKUP(Y98,Lists!$A$45:$B$50,2,FALSE)</f>
        <v>1.0000000000000001E-5</v>
      </c>
      <c r="AA98" s="311" t="s">
        <v>17</v>
      </c>
      <c r="AB98" s="311" t="s">
        <v>17</v>
      </c>
      <c r="AC98" s="312">
        <f>VLOOKUP(AB98,Lists!$A$35:$B$40,2,FALSE)</f>
        <v>0</v>
      </c>
      <c r="AD98" s="313">
        <f t="shared" si="99"/>
        <v>0</v>
      </c>
      <c r="AE98" s="314" t="str">
        <f t="shared" si="100"/>
        <v>n/a</v>
      </c>
      <c r="AF98" s="304">
        <f>IF($B98=Lists!$A$14,Lists!$E$35)+IF($B98=Lists!$A$15,Lists!$E$40)+IF($B98=Lists!$A$16,Lists!$E$40)</f>
        <v>0</v>
      </c>
      <c r="AG98" s="313">
        <f t="shared" si="101"/>
        <v>0</v>
      </c>
      <c r="AH98" s="112" t="str">
        <f t="shared" si="102"/>
        <v>n/a</v>
      </c>
      <c r="AI98" s="116" t="str">
        <f>IF(ISERROR(AH98*0.0001),"n/a",AH98*VLOOKUP($B$4,Weighting!$B$22:$D$35,2,0))</f>
        <v>n/a</v>
      </c>
      <c r="AJ98" s="230" t="str">
        <f t="shared" si="103"/>
        <v>n/a</v>
      </c>
      <c r="AK98" s="230" t="str">
        <f>IF(ISERROR(AJ98*VLOOKUP($B$4,Weighting!$B$22:$D$35,2,0)),"n/a",AJ98*VLOOKUP($B$4,Weighting!$B$22:$D$35,2,0))</f>
        <v>n/a</v>
      </c>
      <c r="AL98" s="345"/>
    </row>
    <row r="99" spans="1:38" ht="87" customHeight="1" x14ac:dyDescent="0.35">
      <c r="A99" s="296" t="s">
        <v>1115</v>
      </c>
      <c r="B99" s="266" t="s">
        <v>10</v>
      </c>
      <c r="C99" s="376" t="s">
        <v>808</v>
      </c>
      <c r="D99" s="115" t="s">
        <v>406</v>
      </c>
      <c r="E99" s="115"/>
      <c r="F99" s="113"/>
      <c r="G99" s="299" t="s">
        <v>52</v>
      </c>
      <c r="H99" s="310">
        <f>VLOOKUP(G99,Lists!$A$45:$B$50,2,FALSE)</f>
        <v>8</v>
      </c>
      <c r="I99" s="299" t="s">
        <v>25</v>
      </c>
      <c r="J99" s="299"/>
      <c r="K99" s="312" t="e">
        <f>VLOOKUP(J99,Lists!$A$35:$B$40,2,FALSE)</f>
        <v>#N/A</v>
      </c>
      <c r="L99" s="313" t="e">
        <f t="shared" si="70"/>
        <v>#N/A</v>
      </c>
      <c r="M99" s="314" t="str">
        <f t="shared" si="96"/>
        <v>n/a</v>
      </c>
      <c r="N99" s="304">
        <f>IF($B99=Lists!$A$14,Lists!$E$35)+IF($B99=Lists!$A$15,Lists!$E$40)+IF($B99=Lists!$A$16,Lists!$E$40)</f>
        <v>6</v>
      </c>
      <c r="O99" s="313">
        <f t="shared" si="71"/>
        <v>48</v>
      </c>
      <c r="P99" s="242">
        <f t="shared" si="97"/>
        <v>0.12121212121212122</v>
      </c>
      <c r="Q99" s="232">
        <f>IF(ISERROR(P99*0.0001),"n/a",P99*VLOOKUP($B$4,Weighting!$B$22:$D$35,2,0))</f>
        <v>8.4848484848484857E-3</v>
      </c>
      <c r="R99" s="230" t="e">
        <f t="shared" si="98"/>
        <v>#N/A</v>
      </c>
      <c r="S99" s="230" t="str">
        <f>IF(ISERROR(R99*VLOOKUP($B$4,Weighting!$B$22:$D$35,2,0)),"n/a",R99*VLOOKUP($B$4,Weighting!$B$22:$D$35,2,0))</f>
        <v>n/a</v>
      </c>
      <c r="T99" s="345"/>
      <c r="U99" s="290"/>
      <c r="V99" s="299" t="s">
        <v>406</v>
      </c>
      <c r="W99" s="299"/>
      <c r="X99" s="298"/>
      <c r="Y99" s="299" t="s">
        <v>52</v>
      </c>
      <c r="Z99" s="310">
        <f>VLOOKUP(Y99,Lists!$A$45:$B$50,2,FALSE)</f>
        <v>8</v>
      </c>
      <c r="AA99" s="299" t="s">
        <v>25</v>
      </c>
      <c r="AB99" s="299" t="s">
        <v>39</v>
      </c>
      <c r="AC99" s="312">
        <f>VLOOKUP(AB99,Lists!$A$35:$B$40,2,FALSE)</f>
        <v>6</v>
      </c>
      <c r="AD99" s="313">
        <f t="shared" si="99"/>
        <v>48</v>
      </c>
      <c r="AE99" s="314">
        <f t="shared" si="100"/>
        <v>1</v>
      </c>
      <c r="AF99" s="304">
        <f>IF($B99=Lists!$A$14,Lists!$E$35)+IF($B99=Lists!$A$15,Lists!$E$40)+IF($B99=Lists!$A$16,Lists!$E$40)</f>
        <v>6</v>
      </c>
      <c r="AG99" s="313">
        <f t="shared" si="101"/>
        <v>48</v>
      </c>
      <c r="AH99" s="112">
        <f t="shared" si="102"/>
        <v>0.12121212121212122</v>
      </c>
      <c r="AI99" s="116">
        <f>IF(ISERROR(AH99*0.0001),"n/a",AH99*VLOOKUP($B$4,Weighting!$B$22:$D$35,2,0))</f>
        <v>8.4848484848484857E-3</v>
      </c>
      <c r="AJ99" s="230">
        <f t="shared" si="103"/>
        <v>0.12121212121212122</v>
      </c>
      <c r="AK99" s="230">
        <f>IF(ISERROR(AJ99*VLOOKUP($B$4,Weighting!$B$22:$D$35,2,0)),"n/a",AJ99*VLOOKUP($B$4,Weighting!$B$22:$D$35,2,0))</f>
        <v>8.4848484848484857E-3</v>
      </c>
      <c r="AL99" s="345"/>
    </row>
    <row r="100" spans="1:38" ht="183" customHeight="1" x14ac:dyDescent="0.35">
      <c r="A100" s="296" t="s">
        <v>1116</v>
      </c>
      <c r="B100" s="296" t="s">
        <v>8</v>
      </c>
      <c r="C100" s="352" t="s">
        <v>809</v>
      </c>
      <c r="D100" s="114"/>
      <c r="E100" s="115"/>
      <c r="F100" s="444" t="s">
        <v>406</v>
      </c>
      <c r="G100" s="299" t="s">
        <v>17</v>
      </c>
      <c r="H100" s="310">
        <f>VLOOKUP(G100,Lists!$A$45:$B$50,2,FALSE)</f>
        <v>1.0000000000000001E-5</v>
      </c>
      <c r="I100" s="311" t="s">
        <v>17</v>
      </c>
      <c r="J100" s="311" t="s">
        <v>17</v>
      </c>
      <c r="K100" s="312">
        <f>VLOOKUP(J100,Lists!$A$35:$B$40,2,FALSE)</f>
        <v>0</v>
      </c>
      <c r="L100" s="313">
        <f t="shared" si="70"/>
        <v>0</v>
      </c>
      <c r="M100" s="314" t="str">
        <f>IF(ISERROR(L100/O100),"n/a",L100/O100)</f>
        <v>n/a</v>
      </c>
      <c r="N100" s="304">
        <f>IF($B100=Lists!$A$14,Lists!$E$35)+IF($B100=Lists!$A$15,Lists!$E$40)+IF($B100=Lists!$A$16,Lists!$E$40)</f>
        <v>0</v>
      </c>
      <c r="O100" s="313">
        <f t="shared" si="71"/>
        <v>0</v>
      </c>
      <c r="P100" s="242" t="str">
        <f>IF((O100/O$2)&gt;0.0001,O100/O$2,"n/a")</f>
        <v>n/a</v>
      </c>
      <c r="Q100" s="232" t="str">
        <f>IF(ISERROR(P100*0.0001),"n/a",P100*VLOOKUP($B$4,Weighting!$B$22:$D$35,2,0))</f>
        <v>n/a</v>
      </c>
      <c r="R100" s="230" t="str">
        <f>IF($B100="Specification","n/a",L100/$O$2)</f>
        <v>n/a</v>
      </c>
      <c r="S100" s="230" t="str">
        <f>IF(ISERROR(R100*VLOOKUP($B$4,Weighting!$B$22:$D$35,2,0)),"n/a",R100*VLOOKUP($B$4,Weighting!$B$22:$D$35,2,0))</f>
        <v>n/a</v>
      </c>
      <c r="T100" s="345"/>
      <c r="U100" s="279"/>
      <c r="V100" s="308" t="s">
        <v>408</v>
      </c>
      <c r="W100" s="308"/>
      <c r="X100" s="309" t="s">
        <v>406</v>
      </c>
      <c r="Y100" s="299" t="s">
        <v>17</v>
      </c>
      <c r="Z100" s="310">
        <f>VLOOKUP(Y100,Lists!$A$45:$B$50,2,FALSE)</f>
        <v>1.0000000000000001E-5</v>
      </c>
      <c r="AA100" s="311" t="s">
        <v>17</v>
      </c>
      <c r="AB100" s="311" t="s">
        <v>17</v>
      </c>
      <c r="AC100" s="312">
        <f>VLOOKUP(AB100,Lists!$A$35:$B$40,2,FALSE)</f>
        <v>0</v>
      </c>
      <c r="AD100" s="313">
        <f>AC100*Z100</f>
        <v>0</v>
      </c>
      <c r="AE100" s="314" t="str">
        <f>IF(ISERROR(AD100/AG100),"n/a",AD100/AG100)</f>
        <v>n/a</v>
      </c>
      <c r="AF100" s="304">
        <f>IF($B100=Lists!$A$14,Lists!$E$35)+IF($B100=Lists!$A$15,Lists!$E$40)+IF($B100=Lists!$A$16,Lists!$E$40)</f>
        <v>0</v>
      </c>
      <c r="AG100" s="313">
        <f>Z100*AF100</f>
        <v>0</v>
      </c>
      <c r="AH100" s="112" t="str">
        <f>IF((AG100/AG$2)&gt;0.0001,AG100/AG$2,"n/a")</f>
        <v>n/a</v>
      </c>
      <c r="AI100" s="116" t="str">
        <f>IF(ISERROR(AH100*0.0001),"n/a",AH100*VLOOKUP($B$4,Weighting!$B$22:$D$35,2,0))</f>
        <v>n/a</v>
      </c>
      <c r="AJ100" s="230" t="str">
        <f>IF($B100="Specification","n/a",AD100/$O$2)</f>
        <v>n/a</v>
      </c>
      <c r="AK100" s="230" t="str">
        <f>IF(ISERROR(AJ100*VLOOKUP($B$4,Weighting!$B$22:$D$35,2,0)),"n/a",AJ100*VLOOKUP($B$4,Weighting!$B$22:$D$35,2,0))</f>
        <v>n/a</v>
      </c>
      <c r="AL100" s="345"/>
    </row>
  </sheetData>
  <sheetProtection algorithmName="SHA-512" hashValue="qydIeRpA1dcpoT95wNKdw8kscdYVx4UZiVdVodxEkQVTg6OvIOZMUYW+AF2526HPmD3VOIDXqA5nNXAyaiAmCw==" saltValue="lE4v+Bcp5mmBOBVPSbzyWw==" spinCount="100000" sheet="1" formatCells="0" formatColumns="0" formatRows="0" autoFilter="0" pivotTables="0"/>
  <protectedRanges>
    <protectedRange sqref="C25" name="Range2"/>
  </protectedRanges>
  <autoFilter ref="A5:AL100" xr:uid="{1A974E94-C0F4-41A9-B8C3-77BA51040B12}"/>
  <phoneticPr fontId="26" type="noConversion"/>
  <dataValidations count="5">
    <dataValidation type="list" allowBlank="1" showInputMessage="1" showErrorMessage="1" sqref="A84 B2 B5:B1048576" xr:uid="{4096014D-1C4A-4261-962A-E376506C57E0}">
      <formula1>Spec_Compl_Adj</formula1>
    </dataValidation>
    <dataValidation type="list" allowBlank="1" showInputMessage="1" showErrorMessage="1" sqref="I4 I6:I8 I79 I17 I92 I94 I84 I96 I90 I99 I29 AA4 AA6:AA8 AA79 AA17 AA92 AA94 AA84 AA96 AA90 AA99 AA29 AA23:AA25 I23:I25" xr:uid="{38E20C5D-7008-4F69-A818-FC213C1F9EA5}">
      <formula1>Adj_Evidence</formula1>
    </dataValidation>
    <dataValidation type="list" allowBlank="1" showInputMessage="1" showErrorMessage="1" sqref="N6 G6:H6 K6:L6 N4 G4:H4 K4:L4 N8 G17 K8:L8 AF6 AF29 AC6:AD6 AF4 G99 AC4:AD4 L17 AF8 AC8:AD8 N17 L25 AF17 G79 AC17:AD17 N25 G84 L84 AF25 G92 AC25:AD25 N84 G90 L90 AF84 G94 AC84:AD84 N90 G29 L29 AF90 G96 AC90:AD90 N29 AC29:AD29 G7:G8 Y6:Z6 Y4:Z4 Y17 Y99 Y79 Y84 Y92 Y90 Y94 Y29 Y96 Y7:Y8 Y23:Y25 G23:G25" xr:uid="{354E5143-80B7-4C1E-B447-D1A3665EE598}">
      <formula1>Adj_Weight</formula1>
    </dataValidation>
    <dataValidation type="list" allowBlank="1" showInputMessage="1" showErrorMessage="1" sqref="J4 J6 J8 J96 J94 J17 J79 J84 J99 J90 J92 J29 AB4 AB6 AB8 AB96 AB94 AB17 AB79 AB84 AB99 AB90 AB92 AB29 AB23:AB25 J23:J25" xr:uid="{F40D078E-D792-4E23-927A-741771A828AA}">
      <formula1>Adj_Service</formula1>
    </dataValidation>
    <dataValidation type="list" allowBlank="1" showInputMessage="1" showErrorMessage="1" sqref="D26:D28 V9:W16 D9:D16 V18:W22 V30:W78 V100:W100 D30:D78 V80:W83 D80:D83 V85:W89 D85:D89 V91:W91 D91 V93:W93 D93 V95:W95 D95 V97:W98 D97:D98 V26:W28 D18:D22 D100" xr:uid="{0F3CFE3E-1AEA-444C-A0BB-CC09FCC28BD5}">
      <formula1>"Yes,No"</formula1>
    </dataValidation>
  </dataValidations>
  <printOptions headings="1"/>
  <pageMargins left="0.70866141732283472" right="0.70866141732283472" top="0.74803149606299213" bottom="0.74803149606299213" header="0.31496062992125984" footer="0.31496062992125984"/>
  <pageSetup paperSize="9" scale="55" fitToHeight="0" orientation="landscape" r:id="rId1"/>
  <headerFooter>
    <oddHeader>&amp;A&amp;RPage &amp;P</oddHeader>
    <oddFooter>&amp;F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15032-92FE-4884-967E-9DF62180C08F}">
  <sheetPr>
    <tabColor theme="6" tint="0.39997558519241921"/>
    <pageSetUpPr fitToPage="1"/>
  </sheetPr>
  <dimension ref="A1:AL73"/>
  <sheetViews>
    <sheetView zoomScale="86" zoomScaleNormal="86" workbookViewId="0">
      <pane ySplit="7" topLeftCell="A8" activePane="bottomLeft" state="frozen"/>
      <selection pane="bottomLeft" activeCell="D9" sqref="D9"/>
    </sheetView>
  </sheetViews>
  <sheetFormatPr defaultColWidth="8.84375" defaultRowHeight="14" x14ac:dyDescent="0.35"/>
  <cols>
    <col min="1" max="1" width="13.53515625" style="315" customWidth="1"/>
    <col min="2" max="2" width="15.4609375" style="260" customWidth="1"/>
    <col min="3" max="3" width="72.53515625" style="315" customWidth="1"/>
    <col min="4" max="4" width="17.69140625" style="358" customWidth="1"/>
    <col min="5" max="5" width="13" style="358" hidden="1" customWidth="1"/>
    <col min="6" max="6" width="51.921875" style="358" customWidth="1"/>
    <col min="7" max="7" width="15.53515625" style="358" customWidth="1"/>
    <col min="8" max="8" width="10.3046875" style="358" customWidth="1"/>
    <col min="9" max="9" width="12.4609375" style="358" customWidth="1"/>
    <col min="10" max="10" width="13.07421875" style="358" customWidth="1"/>
    <col min="11" max="15" width="0" style="358" hidden="1" customWidth="1"/>
    <col min="16" max="16" width="10" style="361" customWidth="1"/>
    <col min="17" max="17" width="8.84375" style="361" customWidth="1"/>
    <col min="18" max="19" width="0" style="358" hidden="1" customWidth="1"/>
    <col min="20" max="20" width="22.69140625" style="404" hidden="1" customWidth="1"/>
    <col min="21" max="21" width="5.4609375" style="358" hidden="1" customWidth="1"/>
    <col min="22" max="22" width="12.69140625" style="358" hidden="1" customWidth="1"/>
    <col min="23" max="23" width="10.4609375" style="358" hidden="1" customWidth="1"/>
    <col min="24" max="24" width="29.07421875" style="358" hidden="1" customWidth="1"/>
    <col min="25" max="25" width="15.53515625" style="358" hidden="1" customWidth="1"/>
    <col min="26" max="26" width="8.84375" style="358" hidden="1" customWidth="1"/>
    <col min="27" max="27" width="12.4609375" style="358" hidden="1" customWidth="1"/>
    <col min="28" max="28" width="12" style="358" hidden="1" customWidth="1"/>
    <col min="29" max="37" width="8.84375" style="358" hidden="1" customWidth="1"/>
    <col min="38" max="38" width="25.15234375" style="358" hidden="1" customWidth="1"/>
    <col min="39" max="16384" width="8.84375" style="358"/>
  </cols>
  <sheetData>
    <row r="1" spans="1:38" s="106" customFormat="1" ht="39.5" customHeight="1" x14ac:dyDescent="0.4">
      <c r="A1" s="252" t="s">
        <v>555</v>
      </c>
      <c r="D1" s="253"/>
      <c r="E1" s="253"/>
      <c r="F1" s="253"/>
      <c r="G1" s="254"/>
      <c r="H1" s="256"/>
      <c r="I1" s="256"/>
      <c r="J1" s="257">
        <f>COUNTIF($B4:$B73,"Compliance Yes/No")+COUNTIF($B4:$B73,"Adjudication Question")</f>
        <v>13</v>
      </c>
      <c r="K1" s="256" t="s">
        <v>403</v>
      </c>
      <c r="L1" s="256" t="s">
        <v>403</v>
      </c>
      <c r="M1" s="256" t="s">
        <v>403</v>
      </c>
      <c r="N1" s="256" t="s">
        <v>403</v>
      </c>
      <c r="O1" s="256" t="s">
        <v>403</v>
      </c>
      <c r="P1" s="233"/>
      <c r="Q1" s="233"/>
      <c r="R1" s="226" t="str">
        <f>IF(ISERROR(L2/O2),"",L2/O2)</f>
        <v/>
      </c>
      <c r="S1" s="226" t="str">
        <f>IF(ISERROR(R1*0.07),"",R1*0.07)</f>
        <v/>
      </c>
      <c r="T1" s="258"/>
      <c r="V1" s="259"/>
      <c r="W1" s="259"/>
      <c r="X1" s="260"/>
      <c r="Y1" s="254"/>
      <c r="Z1" s="256" t="s">
        <v>403</v>
      </c>
      <c r="AA1" s="256"/>
      <c r="AB1" s="257">
        <f>COUNTIF($B4:$B73,"Compliance Yes/No")+COUNTIF($B4:$B73,"Adjudication Question")</f>
        <v>13</v>
      </c>
      <c r="AC1" s="256" t="s">
        <v>403</v>
      </c>
      <c r="AD1" s="256" t="s">
        <v>403</v>
      </c>
      <c r="AE1" s="256" t="s">
        <v>403</v>
      </c>
      <c r="AF1" s="256" t="s">
        <v>403</v>
      </c>
      <c r="AG1" s="256" t="s">
        <v>403</v>
      </c>
      <c r="AH1" s="107"/>
      <c r="AI1" s="107"/>
      <c r="AJ1" s="227">
        <f>AD2/AG2</f>
        <v>1</v>
      </c>
      <c r="AK1" s="228">
        <f>AJ1*0.12</f>
        <v>0.12</v>
      </c>
      <c r="AL1" s="341"/>
    </row>
    <row r="2" spans="1:38" s="106" customFormat="1" ht="15.5" x14ac:dyDescent="0.35">
      <c r="A2" s="137" t="s">
        <v>902</v>
      </c>
      <c r="B2" s="261">
        <f>COUNTIF(B5:B73,"Compliance Yes/No")+COUNTIF(B5:B51,"Specification")</f>
        <v>31</v>
      </c>
      <c r="C2" s="262" t="s">
        <v>111</v>
      </c>
      <c r="D2" s="263"/>
      <c r="E2" s="263"/>
      <c r="F2" s="263"/>
      <c r="G2" s="264"/>
      <c r="H2" s="264"/>
      <c r="I2" s="264"/>
      <c r="J2" s="265" t="s">
        <v>404</v>
      </c>
      <c r="K2" s="266"/>
      <c r="L2" s="267" t="e">
        <f>SUM(L7:L72)</f>
        <v>#N/A</v>
      </c>
      <c r="M2" s="108" t="e">
        <f>L2/O2</f>
        <v>#N/A</v>
      </c>
      <c r="N2" s="268"/>
      <c r="O2" s="267">
        <f>SUM(O7:O73)</f>
        <v>660</v>
      </c>
      <c r="P2" s="234">
        <f>SUM(P7:P73)</f>
        <v>1.0000000000000002</v>
      </c>
      <c r="Q2" s="235">
        <f>SUM(Q7:Q73)</f>
        <v>7.0000000000000007E-2</v>
      </c>
      <c r="R2" s="229" t="str">
        <f>IF(ISERROR(SUM(R7:R73)),"",SUM(R7:R73))</f>
        <v/>
      </c>
      <c r="S2" s="229">
        <f>IF(ISERROR(SUM(S7:S73)),"",SUM(S7:S73))</f>
        <v>0</v>
      </c>
      <c r="T2" s="258"/>
      <c r="V2" s="263"/>
      <c r="W2" s="263"/>
      <c r="X2" s="263"/>
      <c r="Y2" s="264"/>
      <c r="Z2" s="264"/>
      <c r="AA2" s="264"/>
      <c r="AB2" s="265" t="s">
        <v>404</v>
      </c>
      <c r="AC2" s="266"/>
      <c r="AD2" s="267">
        <f>SUM(AD7:AD72)</f>
        <v>660</v>
      </c>
      <c r="AE2" s="108">
        <f>AD2/AG2</f>
        <v>1</v>
      </c>
      <c r="AF2" s="268"/>
      <c r="AG2" s="267">
        <f>SUM(AG7:AG73)</f>
        <v>660</v>
      </c>
      <c r="AH2" s="109">
        <f>SUM(AH7:AH73)</f>
        <v>1.0000000000000002</v>
      </c>
      <c r="AI2" s="117">
        <f>SUM(AI7:AI73)</f>
        <v>7.0000000000000007E-2</v>
      </c>
      <c r="AJ2" s="229">
        <f>SUM(AJ7:AJ73)</f>
        <v>1.0000000000000002</v>
      </c>
      <c r="AK2" s="229">
        <f>SUM(AK7:AK73)</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2"/>
      <c r="V3" s="273"/>
      <c r="W3" s="271"/>
      <c r="X3" s="271" t="str">
        <f>Introduction!$B$8</f>
        <v>Supplier Name</v>
      </c>
      <c r="Y3" s="271"/>
      <c r="Z3" s="271"/>
      <c r="AA3" s="271"/>
      <c r="AB3" s="271"/>
      <c r="AC3" s="271"/>
      <c r="AD3" s="271"/>
      <c r="AE3" s="271"/>
      <c r="AF3" s="271"/>
      <c r="AG3" s="272"/>
      <c r="AH3" s="135"/>
      <c r="AI3" s="135"/>
      <c r="AJ3" s="271"/>
      <c r="AK3" s="271"/>
      <c r="AL3" s="271"/>
    </row>
    <row r="4" spans="1:38" s="279" customFormat="1" ht="29" customHeight="1" x14ac:dyDescent="0.35">
      <c r="A4" s="275" t="s">
        <v>908</v>
      </c>
      <c r="B4" s="275" t="s">
        <v>388</v>
      </c>
      <c r="C4" s="276"/>
      <c r="D4" s="277"/>
      <c r="E4" s="277"/>
      <c r="F4" s="277"/>
      <c r="G4" s="277"/>
      <c r="H4" s="277"/>
      <c r="I4" s="277"/>
      <c r="J4" s="277"/>
      <c r="K4" s="277"/>
      <c r="L4" s="277"/>
      <c r="M4" s="277"/>
      <c r="N4" s="277"/>
      <c r="O4" s="278"/>
      <c r="P4" s="237"/>
      <c r="Q4" s="237"/>
      <c r="R4" s="277"/>
      <c r="S4" s="277"/>
      <c r="T4" s="278"/>
      <c r="V4" s="280"/>
      <c r="W4" s="277"/>
      <c r="X4" s="277"/>
      <c r="Y4" s="277"/>
      <c r="Z4" s="277"/>
      <c r="AA4" s="277"/>
      <c r="AB4" s="277"/>
      <c r="AC4" s="277"/>
      <c r="AD4" s="277"/>
      <c r="AE4" s="277"/>
      <c r="AF4" s="277"/>
      <c r="AG4" s="278"/>
      <c r="AH4" s="136"/>
      <c r="AI4" s="136"/>
      <c r="AJ4" s="277"/>
      <c r="AK4" s="277"/>
      <c r="AL4" s="277"/>
    </row>
    <row r="5" spans="1:38" s="290" customFormat="1" ht="74"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306"/>
      <c r="E6" s="306"/>
      <c r="F6" s="306"/>
      <c r="G6" s="306"/>
      <c r="H6" s="306"/>
      <c r="I6" s="306"/>
      <c r="J6" s="306"/>
      <c r="K6" s="306"/>
      <c r="L6" s="306"/>
      <c r="M6" s="306"/>
      <c r="N6" s="306"/>
      <c r="O6" s="307"/>
      <c r="P6" s="243"/>
      <c r="Q6" s="244"/>
      <c r="R6" s="141"/>
      <c r="S6" s="141"/>
      <c r="T6" s="118"/>
      <c r="V6" s="306"/>
      <c r="W6" s="306"/>
      <c r="X6" s="306"/>
      <c r="Y6" s="306"/>
      <c r="Z6" s="306"/>
      <c r="AA6" s="306"/>
      <c r="AB6" s="306"/>
      <c r="AC6" s="306"/>
      <c r="AD6" s="306"/>
      <c r="AE6" s="306"/>
      <c r="AF6" s="306"/>
      <c r="AG6" s="307"/>
      <c r="AH6" s="140"/>
      <c r="AI6" s="141"/>
      <c r="AJ6" s="141"/>
      <c r="AK6" s="141"/>
      <c r="AL6" s="141"/>
    </row>
    <row r="7" spans="1:38" s="290" customFormat="1" ht="70" x14ac:dyDescent="0.35">
      <c r="A7" s="296" t="s">
        <v>1117</v>
      </c>
      <c r="B7" s="296" t="s">
        <v>9</v>
      </c>
      <c r="C7" s="297" t="s">
        <v>532</v>
      </c>
      <c r="D7" s="111">
        <f>ROUND(COUNTIF(D9:D73,"Yes")/($B$2-1),2)</f>
        <v>0</v>
      </c>
      <c r="E7" s="116"/>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9.0909090909090912E-2</v>
      </c>
      <c r="Q7" s="232">
        <f>IF(ISERROR(P7*0.0001),"n/a",P7*VLOOKUP($B$4,Weighting!$B$22:$D$35,2,0))</f>
        <v>6.3636363636363647E-3</v>
      </c>
      <c r="R7" s="230">
        <f>IF($B7="Specification","n/a",L7/$O$2)</f>
        <v>0</v>
      </c>
      <c r="S7" s="230">
        <f>IF(ISERROR(R7*VLOOKUP($B$4,Weighting!$B$22:$D$35,2,0)),"n/a",R7*VLOOKUP($B$4,Weighting!$B$22:$D$35,2,0))</f>
        <v>0</v>
      </c>
      <c r="T7" s="305"/>
      <c r="U7" s="279"/>
      <c r="V7" s="111">
        <f>ROUND(COUNTIF(V9:V124,"Yes")/($B$2-1),2)</f>
        <v>1.8</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9.0909090909090912E-2</v>
      </c>
      <c r="AI7" s="116">
        <f>IF(ISERROR(AH7*0.0001),"n/a",AH7*VLOOKUP($B$4,Weighting!$B$22:$D$35,2,0))</f>
        <v>6.3636363636363647E-3</v>
      </c>
      <c r="AJ7" s="230">
        <f>IF($B7="Specification","n/a",AD7/$O$2)</f>
        <v>9.0909090909090912E-2</v>
      </c>
      <c r="AK7" s="230">
        <f>IF(ISERROR(AJ7*VLOOKUP($B$4,Weighting!$B$22:$D$35,2,0)),"n/a",AJ7*VLOOKUP($B$4,Weighting!$B$22:$D$35,2,0))</f>
        <v>6.3636363636363647E-3</v>
      </c>
      <c r="AL7" s="345"/>
    </row>
    <row r="8" spans="1:38" s="290" customFormat="1" x14ac:dyDescent="0.35">
      <c r="A8" s="292"/>
      <c r="B8" s="292"/>
      <c r="C8" s="293" t="s">
        <v>175</v>
      </c>
      <c r="D8" s="306"/>
      <c r="E8" s="306"/>
      <c r="F8" s="306"/>
      <c r="G8" s="306"/>
      <c r="H8" s="306" t="e">
        <f>VLOOKUP(G8,Lists!$A$45:$B$50,2,FALSE)</f>
        <v>#N/A</v>
      </c>
      <c r="I8" s="306"/>
      <c r="J8" s="306"/>
      <c r="K8" s="306"/>
      <c r="L8" s="306"/>
      <c r="M8" s="306"/>
      <c r="N8" s="306"/>
      <c r="O8" s="307"/>
      <c r="P8" s="243"/>
      <c r="Q8" s="244"/>
      <c r="R8" s="141"/>
      <c r="S8" s="141"/>
      <c r="T8" s="118"/>
      <c r="V8" s="306"/>
      <c r="W8" s="306"/>
      <c r="X8" s="306"/>
      <c r="Y8" s="306"/>
      <c r="Z8" s="306" t="e">
        <f>VLOOKUP(Y8,Lists!$A$45:$B$50,2,FALSE)</f>
        <v>#N/A</v>
      </c>
      <c r="AA8" s="306"/>
      <c r="AB8" s="306"/>
      <c r="AC8" s="306"/>
      <c r="AD8" s="306"/>
      <c r="AE8" s="306"/>
      <c r="AF8" s="306"/>
      <c r="AG8" s="307"/>
      <c r="AH8" s="140"/>
      <c r="AI8" s="141"/>
      <c r="AJ8" s="141"/>
      <c r="AK8" s="141"/>
      <c r="AL8" s="141"/>
    </row>
    <row r="9" spans="1:38" s="342" customFormat="1" ht="294" x14ac:dyDescent="0.35">
      <c r="A9" s="296" t="s">
        <v>1118</v>
      </c>
      <c r="B9" s="296" t="s">
        <v>8</v>
      </c>
      <c r="C9" s="297" t="s">
        <v>810</v>
      </c>
      <c r="D9" s="114"/>
      <c r="E9" s="452"/>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98.5" customHeight="1" x14ac:dyDescent="0.35">
      <c r="A10" s="296" t="s">
        <v>1119</v>
      </c>
      <c r="B10" s="265" t="s">
        <v>10</v>
      </c>
      <c r="C10" s="359" t="s">
        <v>811</v>
      </c>
      <c r="D10" s="115" t="s">
        <v>406</v>
      </c>
      <c r="E10" s="115"/>
      <c r="F10" s="113"/>
      <c r="G10" s="299" t="s">
        <v>49</v>
      </c>
      <c r="H10" s="310">
        <f>VLOOKUP(G10,Lists!$A$45:$B$50,2,FALSE)</f>
        <v>10</v>
      </c>
      <c r="I10" s="299" t="s">
        <v>16</v>
      </c>
      <c r="J10" s="299"/>
      <c r="K10" s="312" t="e">
        <f>VLOOKUP(J10,Lists!$A$35:$B$40,2,FALSE)</f>
        <v>#N/A</v>
      </c>
      <c r="L10" s="313" t="e">
        <f t="shared" ref="L10:L73" si="0">K10*H10</f>
        <v>#N/A</v>
      </c>
      <c r="M10" s="314" t="str">
        <f t="shared" ref="M10:M73" si="1">IF(ISERROR(L10/O10),"n/a",L10/O10)</f>
        <v>n/a</v>
      </c>
      <c r="N10" s="304">
        <f>IF($B10=Lists!$A$14,Lists!$E$35)+IF($B10=Lists!$A$15,Lists!$E$40)+IF($B10=Lists!$A$16,Lists!$E$40)</f>
        <v>6</v>
      </c>
      <c r="O10" s="313">
        <f t="shared" ref="O10:O73" si="2">H10*N10</f>
        <v>60</v>
      </c>
      <c r="P10" s="242">
        <f t="shared" ref="P10:P73" si="3">IF((O10/O$2)&gt;0.0001,O10/O$2,"n/a")</f>
        <v>9.0909090909090912E-2</v>
      </c>
      <c r="Q10" s="232">
        <f>IF(ISERROR(P10*0.0001),"n/a",P10*VLOOKUP($B$4,Weighting!$B$22:$D$35,2,0))</f>
        <v>6.3636363636363647E-3</v>
      </c>
      <c r="R10" s="230" t="e">
        <f t="shared" ref="R10:R73" si="4">IF($B10="Specification","n/a",L10/$O$2)</f>
        <v>#N/A</v>
      </c>
      <c r="S10" s="230" t="str">
        <f>IF(ISERROR(R10*VLOOKUP($B$4,Weighting!$B$22:$D$35,2,0)),"n/a",R10*VLOOKUP($B$4,Weighting!$B$22:$D$35,2,0))</f>
        <v>n/a</v>
      </c>
      <c r="T10" s="305"/>
      <c r="U10" s="279"/>
      <c r="V10" s="299" t="s">
        <v>406</v>
      </c>
      <c r="W10" s="299"/>
      <c r="X10" s="403"/>
      <c r="Y10" s="299" t="s">
        <v>49</v>
      </c>
      <c r="Z10" s="310">
        <f>VLOOKUP(Y10,Lists!$A$45:$B$50,2,FALSE)</f>
        <v>10</v>
      </c>
      <c r="AA10" s="299" t="s">
        <v>16</v>
      </c>
      <c r="AB10" s="299" t="s">
        <v>39</v>
      </c>
      <c r="AC10" s="312">
        <f>VLOOKUP(AB10,Lists!$A$35:$B$40,2,FALSE)</f>
        <v>6</v>
      </c>
      <c r="AD10" s="313">
        <f t="shared" ref="AD10:AD73" si="5">AC10*Z10</f>
        <v>60</v>
      </c>
      <c r="AE10" s="314">
        <f t="shared" ref="AE10:AE73" si="6">IF(ISERROR(AD10/AG10),"n/a",AD10/AG10)</f>
        <v>1</v>
      </c>
      <c r="AF10" s="304">
        <f>IF($B10=Lists!$A$14,Lists!$E$35)+IF($B10=Lists!$A$15,Lists!$E$40)+IF($B10=Lists!$A$16,Lists!$E$40)</f>
        <v>6</v>
      </c>
      <c r="AG10" s="313">
        <f t="shared" ref="AG10:AG73" si="7">Z10*AF10</f>
        <v>60</v>
      </c>
      <c r="AH10" s="112">
        <f t="shared" ref="AH10:AH73" si="8">IF((AG10/AG$2)&gt;0.0001,AG10/AG$2,"n/a")</f>
        <v>9.0909090909090912E-2</v>
      </c>
      <c r="AI10" s="116">
        <f>IF(ISERROR(AH10*0.0001),"n/a",AH10*VLOOKUP($B$4,Weighting!$B$22:$D$35,2,0))</f>
        <v>6.3636363636363647E-3</v>
      </c>
      <c r="AJ10" s="230">
        <f t="shared" ref="AJ10:AJ73" si="9">IF($B10="Specification","n/a",AD10/$O$2)</f>
        <v>9.0909090909090912E-2</v>
      </c>
      <c r="AK10" s="230">
        <f>IF(ISERROR(AJ10*VLOOKUP($B$4,Weighting!$B$22:$D$35,2,0)),"n/a",AJ10*VLOOKUP($B$4,Weighting!$B$22:$D$35,2,0))</f>
        <v>6.3636363636363647E-3</v>
      </c>
      <c r="AL10" s="345"/>
    </row>
    <row r="11" spans="1:38" s="342" customFormat="1" ht="99.65" customHeight="1" x14ac:dyDescent="0.35">
      <c r="A11" s="296" t="s">
        <v>1120</v>
      </c>
      <c r="B11" s="296" t="s">
        <v>8</v>
      </c>
      <c r="C11" s="297" t="s">
        <v>176</v>
      </c>
      <c r="D11" s="114"/>
      <c r="E11" s="452"/>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05"/>
      <c r="U11" s="279"/>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s="342" customFormat="1" ht="108" customHeight="1" x14ac:dyDescent="0.35">
      <c r="A12" s="296" t="s">
        <v>1121</v>
      </c>
      <c r="B12" s="379" t="s">
        <v>10</v>
      </c>
      <c r="C12" s="297" t="s">
        <v>1345</v>
      </c>
      <c r="D12" s="115" t="s">
        <v>406</v>
      </c>
      <c r="E12" s="115"/>
      <c r="F12" s="113"/>
      <c r="G12" s="299" t="s">
        <v>52</v>
      </c>
      <c r="H12" s="310">
        <f>VLOOKUP(G12,Lists!$A$45:$B$50,2,FALSE)</f>
        <v>8</v>
      </c>
      <c r="I12" s="299" t="s">
        <v>25</v>
      </c>
      <c r="J12" s="299"/>
      <c r="K12" s="312" t="e">
        <f>VLOOKUP(J12,Lists!$A$35:$B$40,2,FALSE)</f>
        <v>#N/A</v>
      </c>
      <c r="L12" s="313" t="e">
        <f t="shared" si="0"/>
        <v>#N/A</v>
      </c>
      <c r="M12" s="314" t="str">
        <f t="shared" si="1"/>
        <v>n/a</v>
      </c>
      <c r="N12" s="304">
        <f>IF($B12=Lists!$A$14,Lists!$E$35)+IF($B12=Lists!$A$15,Lists!$E$40)+IF($B12=Lists!$A$16,Lists!$E$40)</f>
        <v>6</v>
      </c>
      <c r="O12" s="313">
        <f t="shared" si="2"/>
        <v>48</v>
      </c>
      <c r="P12" s="242">
        <f t="shared" si="3"/>
        <v>7.2727272727272724E-2</v>
      </c>
      <c r="Q12" s="232">
        <f>IF(ISERROR(P12*0.0001),"n/a",P12*VLOOKUP($B$4,Weighting!$B$22:$D$35,2,0))</f>
        <v>5.0909090909090913E-3</v>
      </c>
      <c r="R12" s="230" t="e">
        <f t="shared" si="4"/>
        <v>#N/A</v>
      </c>
      <c r="S12" s="230" t="str">
        <f>IF(ISERROR(R12*VLOOKUP($B$4,Weighting!$B$22:$D$35,2,0)),"n/a",R12*VLOOKUP($B$4,Weighting!$B$22:$D$35,2,0))</f>
        <v>n/a</v>
      </c>
      <c r="T12" s="305"/>
      <c r="U12" s="279"/>
      <c r="V12" s="299" t="s">
        <v>406</v>
      </c>
      <c r="W12" s="299"/>
      <c r="X12" s="403"/>
      <c r="Y12" s="299" t="s">
        <v>52</v>
      </c>
      <c r="Z12" s="310">
        <f>VLOOKUP(Y12,Lists!$A$45:$B$50,2,FALSE)</f>
        <v>8</v>
      </c>
      <c r="AA12" s="299" t="s">
        <v>25</v>
      </c>
      <c r="AB12" s="299" t="s">
        <v>39</v>
      </c>
      <c r="AC12" s="312">
        <f>VLOOKUP(AB12,Lists!$A$35:$B$40,2,FALSE)</f>
        <v>6</v>
      </c>
      <c r="AD12" s="313">
        <f t="shared" si="5"/>
        <v>48</v>
      </c>
      <c r="AE12" s="314">
        <f t="shared" si="6"/>
        <v>1</v>
      </c>
      <c r="AF12" s="304">
        <f>IF($B12=Lists!$A$14,Lists!$E$35)+IF($B12=Lists!$A$15,Lists!$E$40)+IF($B12=Lists!$A$16,Lists!$E$40)</f>
        <v>6</v>
      </c>
      <c r="AG12" s="313">
        <f t="shared" si="7"/>
        <v>48</v>
      </c>
      <c r="AH12" s="112">
        <f t="shared" si="8"/>
        <v>7.2727272727272724E-2</v>
      </c>
      <c r="AI12" s="116">
        <f>IF(ISERROR(AH12*0.0001),"n/a",AH12*VLOOKUP($B$4,Weighting!$B$22:$D$35,2,0))</f>
        <v>5.0909090909090913E-3</v>
      </c>
      <c r="AJ12" s="230">
        <f t="shared" si="9"/>
        <v>7.2727272727272724E-2</v>
      </c>
      <c r="AK12" s="230">
        <f>IF(ISERROR(AJ12*VLOOKUP($B$4,Weighting!$B$22:$D$35,2,0)),"n/a",AJ12*VLOOKUP($B$4,Weighting!$B$22:$D$35,2,0))</f>
        <v>5.0909090909090913E-3</v>
      </c>
      <c r="AL12" s="345"/>
    </row>
    <row r="13" spans="1:38" s="342" customFormat="1" ht="42" x14ac:dyDescent="0.35">
      <c r="A13" s="296" t="s">
        <v>1122</v>
      </c>
      <c r="B13" s="296" t="s">
        <v>8</v>
      </c>
      <c r="C13" s="297" t="s">
        <v>812</v>
      </c>
      <c r="D13" s="114"/>
      <c r="E13" s="452"/>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05"/>
      <c r="U13" s="279"/>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290" customFormat="1" x14ac:dyDescent="0.35">
      <c r="A14" s="292"/>
      <c r="B14" s="292"/>
      <c r="C14" s="293" t="s">
        <v>95</v>
      </c>
      <c r="D14" s="438"/>
      <c r="E14" s="438"/>
      <c r="F14" s="438"/>
      <c r="G14" s="306" t="s">
        <v>17</v>
      </c>
      <c r="H14" s="306">
        <f>VLOOKUP(G14,Lists!$A$45:$B$50,2,FALSE)</f>
        <v>1.0000000000000001E-5</v>
      </c>
      <c r="I14" s="306" t="s">
        <v>17</v>
      </c>
      <c r="J14" s="306" t="s">
        <v>17</v>
      </c>
      <c r="K14" s="306">
        <f>VLOOKUP(J14,Lists!$A$35:$B$40,2,FALSE)</f>
        <v>0</v>
      </c>
      <c r="L14" s="306">
        <f t="shared" si="0"/>
        <v>0</v>
      </c>
      <c r="M14" s="306" t="str">
        <f t="shared" si="1"/>
        <v>n/a</v>
      </c>
      <c r="N14" s="306">
        <f>IF($B14=Lists!$A$14,Lists!$E$35)+IF($B14=Lists!$A$15,Lists!$E$40)+IF($B14=Lists!$A$16,Lists!$E$40)</f>
        <v>0</v>
      </c>
      <c r="O14" s="307">
        <f t="shared" si="2"/>
        <v>0</v>
      </c>
      <c r="P14" s="243" t="str">
        <f t="shared" si="3"/>
        <v>n/a</v>
      </c>
      <c r="Q14" s="244" t="str">
        <f>IF(ISERROR(P14*0.0001),"n/a",P14*VLOOKUP($B$4,Weighting!$B$22:$D$35,2,0))</f>
        <v>n/a</v>
      </c>
      <c r="R14" s="141">
        <f t="shared" si="4"/>
        <v>0</v>
      </c>
      <c r="S14" s="141">
        <f>IF(ISERROR(R14*VLOOKUP($B$4,Weighting!$B$22:$D$35,2,0)),"n/a",R14*VLOOKUP($B$4,Weighting!$B$22:$D$35,2,0))</f>
        <v>0</v>
      </c>
      <c r="T14" s="118"/>
      <c r="V14" s="306" t="s">
        <v>408</v>
      </c>
      <c r="W14" s="306"/>
      <c r="X14" s="306" t="s">
        <v>406</v>
      </c>
      <c r="Y14" s="306" t="s">
        <v>17</v>
      </c>
      <c r="Z14" s="306">
        <f>VLOOKUP(Y14,Lists!$A$45:$B$50,2,FALSE)</f>
        <v>1.0000000000000001E-5</v>
      </c>
      <c r="AA14" s="306" t="s">
        <v>17</v>
      </c>
      <c r="AB14" s="306" t="s">
        <v>17</v>
      </c>
      <c r="AC14" s="306">
        <f>VLOOKUP(AB14,Lists!$A$35:$B$40,2,FALSE)</f>
        <v>0</v>
      </c>
      <c r="AD14" s="306">
        <f t="shared" si="5"/>
        <v>0</v>
      </c>
      <c r="AE14" s="306" t="str">
        <f t="shared" si="6"/>
        <v>n/a</v>
      </c>
      <c r="AF14" s="306">
        <f>IF($B14=Lists!$A$14,Lists!$E$35)+IF($B14=Lists!$A$15,Lists!$E$40)+IF($B14=Lists!$A$16,Lists!$E$40)</f>
        <v>0</v>
      </c>
      <c r="AG14" s="307">
        <f t="shared" si="7"/>
        <v>0</v>
      </c>
      <c r="AH14" s="140" t="str">
        <f t="shared" si="8"/>
        <v>n/a</v>
      </c>
      <c r="AI14" s="141" t="str">
        <f>IF(ISERROR(AH14*0.0001),"n/a",AH14*VLOOKUP($B$4,Weighting!$B$22:$D$35,2,0))</f>
        <v>n/a</v>
      </c>
      <c r="AJ14" s="141">
        <f t="shared" si="9"/>
        <v>0</v>
      </c>
      <c r="AK14" s="141">
        <f>IF(ISERROR(AJ14*VLOOKUP($B$4,Weighting!$B$22:$D$35,2,0)),"n/a",AJ14*VLOOKUP($B$4,Weighting!$B$22:$D$35,2,0))</f>
        <v>0</v>
      </c>
      <c r="AL14" s="141"/>
    </row>
    <row r="15" spans="1:38" s="342" customFormat="1" ht="46" customHeight="1" x14ac:dyDescent="0.35">
      <c r="A15" s="296" t="s">
        <v>1123</v>
      </c>
      <c r="B15" s="296" t="s">
        <v>8</v>
      </c>
      <c r="C15" s="352" t="s">
        <v>177</v>
      </c>
      <c r="D15" s="114"/>
      <c r="E15" s="452"/>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05"/>
      <c r="U15" s="279"/>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42" x14ac:dyDescent="0.35">
      <c r="A16" s="296" t="s">
        <v>1124</v>
      </c>
      <c r="B16" s="296" t="s">
        <v>8</v>
      </c>
      <c r="C16" s="352" t="s">
        <v>178</v>
      </c>
      <c r="D16" s="114"/>
      <c r="E16" s="452"/>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05"/>
      <c r="U16" s="279"/>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ht="56" x14ac:dyDescent="0.35">
      <c r="A17" s="296" t="s">
        <v>1125</v>
      </c>
      <c r="B17" s="296" t="s">
        <v>8</v>
      </c>
      <c r="C17" s="352" t="s">
        <v>179</v>
      </c>
      <c r="D17" s="114"/>
      <c r="E17" s="452"/>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05"/>
      <c r="U17" s="279"/>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ht="76" customHeight="1" x14ac:dyDescent="0.35">
      <c r="A18" s="296" t="s">
        <v>1126</v>
      </c>
      <c r="B18" s="296" t="s">
        <v>8</v>
      </c>
      <c r="C18" s="352" t="s">
        <v>813</v>
      </c>
      <c r="D18" s="114"/>
      <c r="E18" s="452"/>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05"/>
      <c r="U18" s="279"/>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ht="55" customHeight="1" x14ac:dyDescent="0.35">
      <c r="A19" s="296" t="s">
        <v>1127</v>
      </c>
      <c r="B19" s="296" t="s">
        <v>8</v>
      </c>
      <c r="C19" s="352" t="s">
        <v>180</v>
      </c>
      <c r="D19" s="114"/>
      <c r="E19" s="452"/>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05"/>
      <c r="U19" s="279"/>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342" customFormat="1" ht="54.5" customHeight="1" x14ac:dyDescent="0.35">
      <c r="A20" s="296" t="s">
        <v>1128</v>
      </c>
      <c r="B20" s="296" t="s">
        <v>8</v>
      </c>
      <c r="C20" s="352" t="s">
        <v>181</v>
      </c>
      <c r="D20" s="114"/>
      <c r="E20" s="452"/>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05"/>
      <c r="U20" s="279"/>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342" customFormat="1" ht="43.5" customHeight="1" x14ac:dyDescent="0.35">
      <c r="A21" s="296" t="s">
        <v>1129</v>
      </c>
      <c r="B21" s="296" t="s">
        <v>8</v>
      </c>
      <c r="C21" s="352" t="s">
        <v>182</v>
      </c>
      <c r="D21" s="114"/>
      <c r="E21" s="452"/>
      <c r="F21" s="444" t="s">
        <v>406</v>
      </c>
      <c r="G21" s="299" t="s">
        <v>17</v>
      </c>
      <c r="H21" s="310">
        <f>VLOOKUP(G21,Lists!$A$45:$B$50,2,FALSE)</f>
        <v>1.0000000000000001E-5</v>
      </c>
      <c r="I21" s="311" t="s">
        <v>17</v>
      </c>
      <c r="J21" s="311" t="s">
        <v>17</v>
      </c>
      <c r="K21" s="312">
        <f>VLOOKUP(J21,Lists!$A$35:$B$40,2,FALSE)</f>
        <v>0</v>
      </c>
      <c r="L21" s="313">
        <f t="shared" si="0"/>
        <v>0</v>
      </c>
      <c r="M21" s="314" t="str">
        <f t="shared" si="1"/>
        <v>n/a</v>
      </c>
      <c r="N21" s="304">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05"/>
      <c r="U21" s="279"/>
      <c r="V21" s="308" t="s">
        <v>408</v>
      </c>
      <c r="W21" s="308"/>
      <c r="X21" s="309" t="s">
        <v>406</v>
      </c>
      <c r="Y21" s="299" t="s">
        <v>17</v>
      </c>
      <c r="Z21" s="310">
        <f>VLOOKUP(Y21,Lists!$A$45:$B$50,2,FALSE)</f>
        <v>1.0000000000000001E-5</v>
      </c>
      <c r="AA21" s="311" t="s">
        <v>17</v>
      </c>
      <c r="AB21" s="311" t="s">
        <v>17</v>
      </c>
      <c r="AC21" s="312">
        <f>VLOOKUP(AB21,Lists!$A$35:$B$40,2,FALSE)</f>
        <v>0</v>
      </c>
      <c r="AD21" s="313">
        <f t="shared" si="5"/>
        <v>0</v>
      </c>
      <c r="AE21" s="314" t="str">
        <f t="shared" si="6"/>
        <v>n/a</v>
      </c>
      <c r="AF21" s="304">
        <f>IF($B21=Lists!$A$14,Lists!$E$35)+IF($B21=Lists!$A$15,Lists!$E$40)+IF($B21=Lists!$A$16,Lists!$E$40)</f>
        <v>0</v>
      </c>
      <c r="AG21" s="313">
        <f t="shared" si="7"/>
        <v>0</v>
      </c>
      <c r="AH21" s="112" t="str">
        <f t="shared" si="8"/>
        <v>n/a</v>
      </c>
      <c r="AI21" s="116" t="str">
        <f>IF(ISERROR(AH21*0.0001),"n/a",AH21*VLOOKUP($B$4,Weighting!$B$22:$D$35,2,0))</f>
        <v>n/a</v>
      </c>
      <c r="AJ21" s="230" t="str">
        <f t="shared" si="9"/>
        <v>n/a</v>
      </c>
      <c r="AK21" s="230" t="str">
        <f>IF(ISERROR(AJ21*VLOOKUP($B$4,Weighting!$B$22:$D$35,2,0)),"n/a",AJ21*VLOOKUP($B$4,Weighting!$B$22:$D$35,2,0))</f>
        <v>n/a</v>
      </c>
      <c r="AL21" s="345"/>
    </row>
    <row r="22" spans="1:38" s="342" customFormat="1" ht="82.5" customHeight="1" x14ac:dyDescent="0.35">
      <c r="A22" s="296" t="s">
        <v>1130</v>
      </c>
      <c r="B22" s="296" t="s">
        <v>8</v>
      </c>
      <c r="C22" s="297" t="s">
        <v>814</v>
      </c>
      <c r="D22" s="114"/>
      <c r="E22" s="452"/>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05"/>
      <c r="U22" s="279"/>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s="290" customFormat="1" x14ac:dyDescent="0.35">
      <c r="A23" s="292"/>
      <c r="B23" s="292"/>
      <c r="C23" s="293" t="s">
        <v>183</v>
      </c>
      <c r="D23" s="438"/>
      <c r="E23" s="438"/>
      <c r="F23" s="438"/>
      <c r="G23" s="306" t="s">
        <v>17</v>
      </c>
      <c r="H23" s="306">
        <f>VLOOKUP(G23,Lists!$A$45:$B$50,2,FALSE)</f>
        <v>1.0000000000000001E-5</v>
      </c>
      <c r="I23" s="306" t="s">
        <v>17</v>
      </c>
      <c r="J23" s="306" t="s">
        <v>17</v>
      </c>
      <c r="K23" s="306">
        <f>VLOOKUP(J23,Lists!$A$35:$B$40,2,FALSE)</f>
        <v>0</v>
      </c>
      <c r="L23" s="306">
        <f t="shared" si="0"/>
        <v>0</v>
      </c>
      <c r="M23" s="306" t="str">
        <f t="shared" si="1"/>
        <v>n/a</v>
      </c>
      <c r="N23" s="306">
        <f>IF($B23=Lists!$A$14,Lists!$E$35)+IF($B23=Lists!$A$15,Lists!$E$40)+IF($B23=Lists!$A$16,Lists!$E$40)</f>
        <v>0</v>
      </c>
      <c r="O23" s="307">
        <f t="shared" si="2"/>
        <v>0</v>
      </c>
      <c r="P23" s="243" t="str">
        <f t="shared" si="3"/>
        <v>n/a</v>
      </c>
      <c r="Q23" s="244" t="str">
        <f>IF(ISERROR(P23*0.0001),"n/a",P23*VLOOKUP($B$4,Weighting!$B$22:$D$35,2,0))</f>
        <v>n/a</v>
      </c>
      <c r="R23" s="141">
        <f t="shared" si="4"/>
        <v>0</v>
      </c>
      <c r="S23" s="141">
        <f>IF(ISERROR(R23*VLOOKUP($B$4,Weighting!$B$22:$D$35,2,0)),"n/a",R23*VLOOKUP($B$4,Weighting!$B$22:$D$35,2,0))</f>
        <v>0</v>
      </c>
      <c r="T23" s="118"/>
      <c r="V23" s="306" t="s">
        <v>408</v>
      </c>
      <c r="W23" s="306"/>
      <c r="X23" s="306" t="s">
        <v>406</v>
      </c>
      <c r="Y23" s="306" t="s">
        <v>17</v>
      </c>
      <c r="Z23" s="306">
        <f>VLOOKUP(Y23,Lists!$A$45:$B$50,2,FALSE)</f>
        <v>1.0000000000000001E-5</v>
      </c>
      <c r="AA23" s="306" t="s">
        <v>17</v>
      </c>
      <c r="AB23" s="306" t="s">
        <v>17</v>
      </c>
      <c r="AC23" s="306">
        <f>VLOOKUP(AB23,Lists!$A$35:$B$40,2,FALSE)</f>
        <v>0</v>
      </c>
      <c r="AD23" s="306">
        <f t="shared" si="5"/>
        <v>0</v>
      </c>
      <c r="AE23" s="306" t="str">
        <f t="shared" si="6"/>
        <v>n/a</v>
      </c>
      <c r="AF23" s="306">
        <f>IF($B23=Lists!$A$14,Lists!$E$35)+IF($B23=Lists!$A$15,Lists!$E$40)+IF($B23=Lists!$A$16,Lists!$E$40)</f>
        <v>0</v>
      </c>
      <c r="AG23" s="307">
        <f t="shared" si="7"/>
        <v>0</v>
      </c>
      <c r="AH23" s="140" t="str">
        <f t="shared" si="8"/>
        <v>n/a</v>
      </c>
      <c r="AI23" s="141" t="str">
        <f>IF(ISERROR(AH23*0.0001),"n/a",AH23*VLOOKUP($B$4,Weighting!$B$22:$D$35,2,0))</f>
        <v>n/a</v>
      </c>
      <c r="AJ23" s="141">
        <f t="shared" si="9"/>
        <v>0</v>
      </c>
      <c r="AK23" s="141">
        <f>IF(ISERROR(AJ23*VLOOKUP($B$4,Weighting!$B$22:$D$35,2,0)),"n/a",AJ23*VLOOKUP($B$4,Weighting!$B$22:$D$35,2,0))</f>
        <v>0</v>
      </c>
      <c r="AL23" s="141"/>
    </row>
    <row r="24" spans="1:38" s="342" customFormat="1" ht="84" customHeight="1" x14ac:dyDescent="0.35">
      <c r="A24" s="296" t="s">
        <v>1131</v>
      </c>
      <c r="B24" s="296" t="s">
        <v>8</v>
      </c>
      <c r="C24" s="297" t="s">
        <v>815</v>
      </c>
      <c r="D24" s="114"/>
      <c r="E24" s="452"/>
      <c r="F24" s="444" t="s">
        <v>406</v>
      </c>
      <c r="G24" s="299" t="s">
        <v>17</v>
      </c>
      <c r="H24" s="310">
        <f>VLOOKUP(G24,Lists!$A$45:$B$50,2,FALSE)</f>
        <v>1.0000000000000001E-5</v>
      </c>
      <c r="I24" s="311" t="s">
        <v>17</v>
      </c>
      <c r="J24" s="311" t="s">
        <v>17</v>
      </c>
      <c r="K24" s="312">
        <f>VLOOKUP(J24,Lists!$A$35:$B$40,2,FALSE)</f>
        <v>0</v>
      </c>
      <c r="L24" s="313">
        <f t="shared" si="0"/>
        <v>0</v>
      </c>
      <c r="M24" s="314" t="str">
        <f t="shared" si="1"/>
        <v>n/a</v>
      </c>
      <c r="N24" s="304">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05"/>
      <c r="U24" s="279"/>
      <c r="V24" s="308" t="s">
        <v>408</v>
      </c>
      <c r="W24" s="308"/>
      <c r="X24" s="309" t="s">
        <v>406</v>
      </c>
      <c r="Y24" s="299" t="s">
        <v>17</v>
      </c>
      <c r="Z24" s="310">
        <f>VLOOKUP(Y24,Lists!$A$45:$B$50,2,FALSE)</f>
        <v>1.0000000000000001E-5</v>
      </c>
      <c r="AA24" s="311" t="s">
        <v>17</v>
      </c>
      <c r="AB24" s="311" t="s">
        <v>17</v>
      </c>
      <c r="AC24" s="312">
        <f>VLOOKUP(AB24,Lists!$A$35:$B$40,2,FALSE)</f>
        <v>0</v>
      </c>
      <c r="AD24" s="313">
        <f t="shared" si="5"/>
        <v>0</v>
      </c>
      <c r="AE24" s="314" t="str">
        <f t="shared" si="6"/>
        <v>n/a</v>
      </c>
      <c r="AF24" s="304">
        <f>IF($B24=Lists!$A$14,Lists!$E$35)+IF($B24=Lists!$A$15,Lists!$E$40)+IF($B24=Lists!$A$16,Lists!$E$40)</f>
        <v>0</v>
      </c>
      <c r="AG24" s="313">
        <f t="shared" si="7"/>
        <v>0</v>
      </c>
      <c r="AH24" s="112" t="str">
        <f t="shared" si="8"/>
        <v>n/a</v>
      </c>
      <c r="AI24" s="116" t="str">
        <f>IF(ISERROR(AH24*0.0001),"n/a",AH24*VLOOKUP($B$4,Weighting!$B$22:$D$35,2,0))</f>
        <v>n/a</v>
      </c>
      <c r="AJ24" s="230" t="str">
        <f t="shared" si="9"/>
        <v>n/a</v>
      </c>
      <c r="AK24" s="230" t="str">
        <f>IF(ISERROR(AJ24*VLOOKUP($B$4,Weighting!$B$22:$D$35,2,0)),"n/a",AJ24*VLOOKUP($B$4,Weighting!$B$22:$D$35,2,0))</f>
        <v>n/a</v>
      </c>
      <c r="AL24" s="345"/>
    </row>
    <row r="25" spans="1:38" s="342" customFormat="1" ht="53" customHeight="1" x14ac:dyDescent="0.35">
      <c r="A25" s="296" t="s">
        <v>1132</v>
      </c>
      <c r="B25" s="296" t="s">
        <v>8</v>
      </c>
      <c r="C25" s="297" t="s">
        <v>816</v>
      </c>
      <c r="D25" s="114"/>
      <c r="E25" s="452"/>
      <c r="F25" s="444" t="s">
        <v>406</v>
      </c>
      <c r="G25" s="299" t="s">
        <v>17</v>
      </c>
      <c r="H25" s="310">
        <f>VLOOKUP(G25,Lists!$A$45:$B$50,2,FALSE)</f>
        <v>1.0000000000000001E-5</v>
      </c>
      <c r="I25" s="311" t="s">
        <v>17</v>
      </c>
      <c r="J25" s="311" t="s">
        <v>17</v>
      </c>
      <c r="K25" s="312">
        <f>VLOOKUP(J25,Lists!$A$35:$B$40,2,FALSE)</f>
        <v>0</v>
      </c>
      <c r="L25" s="313">
        <f t="shared" si="0"/>
        <v>0</v>
      </c>
      <c r="M25" s="314" t="str">
        <f t="shared" si="1"/>
        <v>n/a</v>
      </c>
      <c r="N25" s="304">
        <f>IF($B25=Lists!$A$14,Lists!$E$35)+IF($B25=Lists!$A$15,Lists!$E$40)+IF($B25=Lists!$A$16,Lists!$E$40)</f>
        <v>0</v>
      </c>
      <c r="O25" s="313">
        <f t="shared" si="2"/>
        <v>0</v>
      </c>
      <c r="P25" s="242" t="str">
        <f t="shared" si="3"/>
        <v>n/a</v>
      </c>
      <c r="Q25" s="232" t="str">
        <f>IF(ISERROR(P25*0.0001),"n/a",P25*VLOOKUP($B$4,Weighting!$B$22:$D$35,2,0))</f>
        <v>n/a</v>
      </c>
      <c r="R25" s="230" t="str">
        <f t="shared" si="4"/>
        <v>n/a</v>
      </c>
      <c r="S25" s="230" t="str">
        <f>IF(ISERROR(R25*VLOOKUP($B$4,Weighting!$B$22:$D$35,2,0)),"n/a",R25*VLOOKUP($B$4,Weighting!$B$22:$D$35,2,0))</f>
        <v>n/a</v>
      </c>
      <c r="T25" s="305"/>
      <c r="U25" s="279"/>
      <c r="V25" s="308" t="s">
        <v>408</v>
      </c>
      <c r="W25" s="308"/>
      <c r="X25" s="309" t="s">
        <v>406</v>
      </c>
      <c r="Y25" s="299" t="s">
        <v>17</v>
      </c>
      <c r="Z25" s="310">
        <f>VLOOKUP(Y25,Lists!$A$45:$B$50,2,FALSE)</f>
        <v>1.0000000000000001E-5</v>
      </c>
      <c r="AA25" s="311" t="s">
        <v>17</v>
      </c>
      <c r="AB25" s="311" t="s">
        <v>17</v>
      </c>
      <c r="AC25" s="312">
        <f>VLOOKUP(AB25,Lists!$A$35:$B$40,2,FALSE)</f>
        <v>0</v>
      </c>
      <c r="AD25" s="313">
        <f t="shared" si="5"/>
        <v>0</v>
      </c>
      <c r="AE25" s="314" t="str">
        <f t="shared" si="6"/>
        <v>n/a</v>
      </c>
      <c r="AF25" s="304">
        <f>IF($B25=Lists!$A$14,Lists!$E$35)+IF($B25=Lists!$A$15,Lists!$E$40)+IF($B25=Lists!$A$16,Lists!$E$40)</f>
        <v>0</v>
      </c>
      <c r="AG25" s="313">
        <f t="shared" si="7"/>
        <v>0</v>
      </c>
      <c r="AH25" s="112" t="str">
        <f t="shared" si="8"/>
        <v>n/a</v>
      </c>
      <c r="AI25" s="116" t="str">
        <f>IF(ISERROR(AH25*0.0001),"n/a",AH25*VLOOKUP($B$4,Weighting!$B$22:$D$35,2,0))</f>
        <v>n/a</v>
      </c>
      <c r="AJ25" s="230" t="str">
        <f t="shared" si="9"/>
        <v>n/a</v>
      </c>
      <c r="AK25" s="230" t="str">
        <f>IF(ISERROR(AJ25*VLOOKUP($B$4,Weighting!$B$22:$D$35,2,0)),"n/a",AJ25*VLOOKUP($B$4,Weighting!$B$22:$D$35,2,0))</f>
        <v>n/a</v>
      </c>
      <c r="AL25" s="345"/>
    </row>
    <row r="26" spans="1:38" s="290" customFormat="1" x14ac:dyDescent="0.35">
      <c r="A26" s="292"/>
      <c r="B26" s="292"/>
      <c r="C26" s="293" t="s">
        <v>99</v>
      </c>
      <c r="D26" s="438"/>
      <c r="E26" s="438"/>
      <c r="F26" s="438"/>
      <c r="G26" s="306" t="s">
        <v>17</v>
      </c>
      <c r="H26" s="306">
        <f>VLOOKUP(G26,Lists!$A$45:$B$50,2,FALSE)</f>
        <v>1.0000000000000001E-5</v>
      </c>
      <c r="I26" s="306" t="s">
        <v>17</v>
      </c>
      <c r="J26" s="306" t="s">
        <v>17</v>
      </c>
      <c r="K26" s="306">
        <f>VLOOKUP(J26,Lists!$A$35:$B$40,2,FALSE)</f>
        <v>0</v>
      </c>
      <c r="L26" s="306">
        <f t="shared" si="0"/>
        <v>0</v>
      </c>
      <c r="M26" s="306" t="str">
        <f t="shared" si="1"/>
        <v>n/a</v>
      </c>
      <c r="N26" s="306">
        <f>IF($B26=Lists!$A$14,Lists!$E$35)+IF($B26=Lists!$A$15,Lists!$E$40)+IF($B26=Lists!$A$16,Lists!$E$40)</f>
        <v>0</v>
      </c>
      <c r="O26" s="307">
        <f t="shared" si="2"/>
        <v>0</v>
      </c>
      <c r="P26" s="243" t="str">
        <f t="shared" si="3"/>
        <v>n/a</v>
      </c>
      <c r="Q26" s="244" t="str">
        <f>IF(ISERROR(P26*0.0001),"n/a",P26*VLOOKUP($B$4,Weighting!$B$22:$D$35,2,0))</f>
        <v>n/a</v>
      </c>
      <c r="R26" s="141">
        <f t="shared" si="4"/>
        <v>0</v>
      </c>
      <c r="S26" s="141">
        <f>IF(ISERROR(R26*VLOOKUP($B$4,Weighting!$B$22:$D$35,2,0)),"n/a",R26*VLOOKUP($B$4,Weighting!$B$22:$D$35,2,0))</f>
        <v>0</v>
      </c>
      <c r="T26" s="118"/>
      <c r="V26" s="306" t="s">
        <v>408</v>
      </c>
      <c r="W26" s="306"/>
      <c r="X26" s="306" t="s">
        <v>406</v>
      </c>
      <c r="Y26" s="306" t="s">
        <v>17</v>
      </c>
      <c r="Z26" s="306">
        <f>VLOOKUP(Y26,Lists!$A$45:$B$50,2,FALSE)</f>
        <v>1.0000000000000001E-5</v>
      </c>
      <c r="AA26" s="306" t="s">
        <v>17</v>
      </c>
      <c r="AB26" s="306" t="s">
        <v>17</v>
      </c>
      <c r="AC26" s="306">
        <f>VLOOKUP(AB26,Lists!$A$35:$B$40,2,FALSE)</f>
        <v>0</v>
      </c>
      <c r="AD26" s="306">
        <f t="shared" si="5"/>
        <v>0</v>
      </c>
      <c r="AE26" s="306" t="str">
        <f t="shared" si="6"/>
        <v>n/a</v>
      </c>
      <c r="AF26" s="306">
        <f>IF($B26=Lists!$A$14,Lists!$E$35)+IF($B26=Lists!$A$15,Lists!$E$40)+IF($B26=Lists!$A$16,Lists!$E$40)</f>
        <v>0</v>
      </c>
      <c r="AG26" s="307">
        <f t="shared" si="7"/>
        <v>0</v>
      </c>
      <c r="AH26" s="140" t="str">
        <f t="shared" si="8"/>
        <v>n/a</v>
      </c>
      <c r="AI26" s="141" t="str">
        <f>IF(ISERROR(AH26*0.0001),"n/a",AH26*VLOOKUP($B$4,Weighting!$B$22:$D$35,2,0))</f>
        <v>n/a</v>
      </c>
      <c r="AJ26" s="141">
        <f t="shared" si="9"/>
        <v>0</v>
      </c>
      <c r="AK26" s="141">
        <f>IF(ISERROR(AJ26*VLOOKUP($B$4,Weighting!$B$22:$D$35,2,0)),"n/a",AJ26*VLOOKUP($B$4,Weighting!$B$22:$D$35,2,0))</f>
        <v>0</v>
      </c>
      <c r="AL26" s="141"/>
    </row>
    <row r="27" spans="1:38" s="355" customFormat="1" ht="56" x14ac:dyDescent="0.35">
      <c r="A27" s="296" t="s">
        <v>1134</v>
      </c>
      <c r="B27" s="296" t="s">
        <v>8</v>
      </c>
      <c r="C27" s="375" t="s">
        <v>817</v>
      </c>
      <c r="D27" s="114"/>
      <c r="E27" s="452"/>
      <c r="F27" s="444" t="s">
        <v>406</v>
      </c>
      <c r="G27" s="299" t="s">
        <v>17</v>
      </c>
      <c r="H27" s="310">
        <f>VLOOKUP(G27,Lists!$A$45:$B$50,2,FALSE)</f>
        <v>1.0000000000000001E-5</v>
      </c>
      <c r="I27" s="311" t="s">
        <v>17</v>
      </c>
      <c r="J27" s="311" t="s">
        <v>17</v>
      </c>
      <c r="K27" s="312">
        <f>VLOOKUP(J27,Lists!$A$35:$B$40,2,FALSE)</f>
        <v>0</v>
      </c>
      <c r="L27" s="313">
        <f t="shared" si="0"/>
        <v>0</v>
      </c>
      <c r="M27" s="314" t="str">
        <f t="shared" si="1"/>
        <v>n/a</v>
      </c>
      <c r="N27" s="304">
        <f>IF($B27=Lists!$A$14,Lists!$E$35)+IF($B27=Lists!$A$15,Lists!$E$40)+IF($B27=Lists!$A$16,Lists!$E$40)</f>
        <v>0</v>
      </c>
      <c r="O27" s="313">
        <f t="shared" si="2"/>
        <v>0</v>
      </c>
      <c r="P27" s="242" t="str">
        <f t="shared" si="3"/>
        <v>n/a</v>
      </c>
      <c r="Q27" s="232" t="str">
        <f>IF(ISERROR(P27*0.0001),"n/a",P27*VLOOKUP($B$4,Weighting!$B$22:$D$35,2,0))</f>
        <v>n/a</v>
      </c>
      <c r="R27" s="230" t="str">
        <f t="shared" si="4"/>
        <v>n/a</v>
      </c>
      <c r="S27" s="230" t="str">
        <f>IF(ISERROR(R27*VLOOKUP($B$4,Weighting!$B$22:$D$35,2,0)),"n/a",R27*VLOOKUP($B$4,Weighting!$B$22:$D$35,2,0))</f>
        <v>n/a</v>
      </c>
      <c r="T27" s="305"/>
      <c r="U27" s="279"/>
      <c r="V27" s="308" t="s">
        <v>408</v>
      </c>
      <c r="W27" s="308"/>
      <c r="X27" s="309" t="s">
        <v>406</v>
      </c>
      <c r="Y27" s="299" t="s">
        <v>17</v>
      </c>
      <c r="Z27" s="310">
        <f>VLOOKUP(Y27,Lists!$A$45:$B$50,2,FALSE)</f>
        <v>1.0000000000000001E-5</v>
      </c>
      <c r="AA27" s="311" t="s">
        <v>17</v>
      </c>
      <c r="AB27" s="311" t="s">
        <v>17</v>
      </c>
      <c r="AC27" s="312">
        <f>VLOOKUP(AB27,Lists!$A$35:$B$40,2,FALSE)</f>
        <v>0</v>
      </c>
      <c r="AD27" s="313">
        <f t="shared" si="5"/>
        <v>0</v>
      </c>
      <c r="AE27" s="314" t="str">
        <f t="shared" si="6"/>
        <v>n/a</v>
      </c>
      <c r="AF27" s="304">
        <f>IF($B27=Lists!$A$14,Lists!$E$35)+IF($B27=Lists!$A$15,Lists!$E$40)+IF($B27=Lists!$A$16,Lists!$E$40)</f>
        <v>0</v>
      </c>
      <c r="AG27" s="313">
        <f t="shared" si="7"/>
        <v>0</v>
      </c>
      <c r="AH27" s="112" t="str">
        <f t="shared" si="8"/>
        <v>n/a</v>
      </c>
      <c r="AI27" s="116" t="str">
        <f>IF(ISERROR(AH27*0.0001),"n/a",AH27*VLOOKUP($B$4,Weighting!$B$22:$D$35,2,0))</f>
        <v>n/a</v>
      </c>
      <c r="AJ27" s="230" t="str">
        <f t="shared" si="9"/>
        <v>n/a</v>
      </c>
      <c r="AK27" s="230" t="str">
        <f>IF(ISERROR(AJ27*VLOOKUP($B$4,Weighting!$B$22:$D$35,2,0)),"n/a",AJ27*VLOOKUP($B$4,Weighting!$B$22:$D$35,2,0))</f>
        <v>n/a</v>
      </c>
      <c r="AL27" s="345"/>
    </row>
    <row r="28" spans="1:38" s="355" customFormat="1" ht="39.5" customHeight="1" x14ac:dyDescent="0.35">
      <c r="A28" s="296" t="s">
        <v>1134</v>
      </c>
      <c r="B28" s="296" t="s">
        <v>8</v>
      </c>
      <c r="C28" s="297" t="s">
        <v>818</v>
      </c>
      <c r="D28" s="114"/>
      <c r="E28" s="452"/>
      <c r="F28" s="444" t="s">
        <v>406</v>
      </c>
      <c r="G28" s="299" t="s">
        <v>17</v>
      </c>
      <c r="H28" s="310">
        <f>VLOOKUP(G28,Lists!$A$45:$B$50,2,FALSE)</f>
        <v>1.0000000000000001E-5</v>
      </c>
      <c r="I28" s="311" t="s">
        <v>17</v>
      </c>
      <c r="J28" s="311" t="s">
        <v>17</v>
      </c>
      <c r="K28" s="312">
        <f>VLOOKUP(J28,Lists!$A$35:$B$40,2,FALSE)</f>
        <v>0</v>
      </c>
      <c r="L28" s="313">
        <f t="shared" si="0"/>
        <v>0</v>
      </c>
      <c r="M28" s="314" t="str">
        <f t="shared" si="1"/>
        <v>n/a</v>
      </c>
      <c r="N28" s="304">
        <f>IF($B28=Lists!$A$14,Lists!$E$35)+IF($B28=Lists!$A$15,Lists!$E$40)+IF($B28=Lists!$A$16,Lists!$E$40)</f>
        <v>0</v>
      </c>
      <c r="O28" s="313">
        <f t="shared" si="2"/>
        <v>0</v>
      </c>
      <c r="P28" s="242" t="str">
        <f t="shared" si="3"/>
        <v>n/a</v>
      </c>
      <c r="Q28" s="232" t="str">
        <f>IF(ISERROR(P28*0.0001),"n/a",P28*VLOOKUP($B$4,Weighting!$B$22:$D$35,2,0))</f>
        <v>n/a</v>
      </c>
      <c r="R28" s="230" t="str">
        <f t="shared" si="4"/>
        <v>n/a</v>
      </c>
      <c r="S28" s="230" t="str">
        <f>IF(ISERROR(R28*VLOOKUP($B$4,Weighting!$B$22:$D$35,2,0)),"n/a",R28*VLOOKUP($B$4,Weighting!$B$22:$D$35,2,0))</f>
        <v>n/a</v>
      </c>
      <c r="T28" s="305"/>
      <c r="U28" s="279"/>
      <c r="V28" s="308" t="s">
        <v>408</v>
      </c>
      <c r="W28" s="308"/>
      <c r="X28" s="309" t="s">
        <v>406</v>
      </c>
      <c r="Y28" s="299" t="s">
        <v>17</v>
      </c>
      <c r="Z28" s="310">
        <f>VLOOKUP(Y28,Lists!$A$45:$B$50,2,FALSE)</f>
        <v>1.0000000000000001E-5</v>
      </c>
      <c r="AA28" s="311" t="s">
        <v>17</v>
      </c>
      <c r="AB28" s="311" t="s">
        <v>17</v>
      </c>
      <c r="AC28" s="312">
        <f>VLOOKUP(AB28,Lists!$A$35:$B$40,2,FALSE)</f>
        <v>0</v>
      </c>
      <c r="AD28" s="313">
        <f t="shared" si="5"/>
        <v>0</v>
      </c>
      <c r="AE28" s="314" t="str">
        <f t="shared" si="6"/>
        <v>n/a</v>
      </c>
      <c r="AF28" s="304">
        <f>IF($B28=Lists!$A$14,Lists!$E$35)+IF($B28=Lists!$A$15,Lists!$E$40)+IF($B28=Lists!$A$16,Lists!$E$40)</f>
        <v>0</v>
      </c>
      <c r="AG28" s="313">
        <f t="shared" si="7"/>
        <v>0</v>
      </c>
      <c r="AH28" s="112" t="str">
        <f t="shared" si="8"/>
        <v>n/a</v>
      </c>
      <c r="AI28" s="116" t="str">
        <f>IF(ISERROR(AH28*0.0001),"n/a",AH28*VLOOKUP($B$4,Weighting!$B$22:$D$35,2,0))</f>
        <v>n/a</v>
      </c>
      <c r="AJ28" s="230" t="str">
        <f t="shared" si="9"/>
        <v>n/a</v>
      </c>
      <c r="AK28" s="230" t="str">
        <f>IF(ISERROR(AJ28*VLOOKUP($B$4,Weighting!$B$22:$D$35,2,0)),"n/a",AJ28*VLOOKUP($B$4,Weighting!$B$22:$D$35,2,0))</f>
        <v>n/a</v>
      </c>
      <c r="AL28" s="345"/>
    </row>
    <row r="29" spans="1:38" s="355" customFormat="1" ht="124" customHeight="1" x14ac:dyDescent="0.35">
      <c r="A29" s="296" t="s">
        <v>1133</v>
      </c>
      <c r="B29" s="265" t="s">
        <v>9</v>
      </c>
      <c r="C29" s="375" t="s">
        <v>1390</v>
      </c>
      <c r="D29" s="114"/>
      <c r="E29" s="452"/>
      <c r="F29" s="113"/>
      <c r="G29" s="299" t="s">
        <v>52</v>
      </c>
      <c r="H29" s="310">
        <f>VLOOKUP(G29,Lists!$A$45:$B$50,2,FALSE)</f>
        <v>8</v>
      </c>
      <c r="I29" s="299" t="s">
        <v>22</v>
      </c>
      <c r="J29" s="299"/>
      <c r="K29" s="312" t="e">
        <f>VLOOKUP(J29,Lists!$A$35:$B$40,2,FALSE)</f>
        <v>#N/A</v>
      </c>
      <c r="L29" s="313" t="e">
        <f t="shared" si="0"/>
        <v>#N/A</v>
      </c>
      <c r="M29" s="314" t="str">
        <f t="shared" si="1"/>
        <v>n/a</v>
      </c>
      <c r="N29" s="304">
        <f>IF($B29=Lists!$A$14,Lists!$E$35)+IF($B29=Lists!$A$15,Lists!$E$40)+IF($B29=Lists!$A$16,Lists!$E$40)</f>
        <v>6</v>
      </c>
      <c r="O29" s="313">
        <f t="shared" si="2"/>
        <v>48</v>
      </c>
      <c r="P29" s="242">
        <f t="shared" si="3"/>
        <v>7.2727272727272724E-2</v>
      </c>
      <c r="Q29" s="232">
        <f>IF(ISERROR(P29*0.0001),"n/a",P29*VLOOKUP($B$4,Weighting!$B$22:$D$35,2,0))</f>
        <v>5.0909090909090913E-3</v>
      </c>
      <c r="R29" s="230" t="e">
        <f t="shared" si="4"/>
        <v>#N/A</v>
      </c>
      <c r="S29" s="230" t="str">
        <f>IF(ISERROR(R29*VLOOKUP($B$4,Weighting!$B$22:$D$35,2,0)),"n/a",R29*VLOOKUP($B$4,Weighting!$B$22:$D$35,2,0))</f>
        <v>n/a</v>
      </c>
      <c r="T29" s="305"/>
      <c r="U29" s="279"/>
      <c r="V29" s="308" t="s">
        <v>408</v>
      </c>
      <c r="W29" s="308"/>
      <c r="X29" s="309" t="s">
        <v>406</v>
      </c>
      <c r="Y29" s="299" t="s">
        <v>52</v>
      </c>
      <c r="Z29" s="310">
        <f>VLOOKUP(Y29,Lists!$A$45:$B$50,2,FALSE)</f>
        <v>8</v>
      </c>
      <c r="AA29" s="299" t="s">
        <v>22</v>
      </c>
      <c r="AB29" s="299" t="s">
        <v>39</v>
      </c>
      <c r="AC29" s="312">
        <f>VLOOKUP(AB29,Lists!$A$35:$B$40,2,FALSE)</f>
        <v>6</v>
      </c>
      <c r="AD29" s="313">
        <f t="shared" si="5"/>
        <v>48</v>
      </c>
      <c r="AE29" s="314">
        <f t="shared" si="6"/>
        <v>1</v>
      </c>
      <c r="AF29" s="304">
        <f>IF($B29=Lists!$A$14,Lists!$E$35)+IF($B29=Lists!$A$15,Lists!$E$40)+IF($B29=Lists!$A$16,Lists!$E$40)</f>
        <v>6</v>
      </c>
      <c r="AG29" s="313">
        <f t="shared" si="7"/>
        <v>48</v>
      </c>
      <c r="AH29" s="112">
        <f t="shared" si="8"/>
        <v>7.2727272727272724E-2</v>
      </c>
      <c r="AI29" s="116">
        <f>IF(ISERROR(AH29*0.0001),"n/a",AH29*VLOOKUP($B$4,Weighting!$B$22:$D$35,2,0))</f>
        <v>5.0909090909090913E-3</v>
      </c>
      <c r="AJ29" s="230">
        <f t="shared" si="9"/>
        <v>7.2727272727272724E-2</v>
      </c>
      <c r="AK29" s="230">
        <f>IF(ISERROR(AJ29*VLOOKUP($B$4,Weighting!$B$22:$D$35,2,0)),"n/a",AJ29*VLOOKUP($B$4,Weighting!$B$22:$D$35,2,0))</f>
        <v>5.0909090909090913E-3</v>
      </c>
      <c r="AL29" s="345"/>
    </row>
    <row r="30" spans="1:38" s="355" customFormat="1" ht="35.5" customHeight="1" x14ac:dyDescent="0.35">
      <c r="A30" s="296" t="s">
        <v>1135</v>
      </c>
      <c r="B30" s="296" t="s">
        <v>8</v>
      </c>
      <c r="C30" s="375" t="s">
        <v>819</v>
      </c>
      <c r="D30" s="114"/>
      <c r="E30" s="452"/>
      <c r="F30" s="444" t="s">
        <v>406</v>
      </c>
      <c r="G30" s="299" t="s">
        <v>17</v>
      </c>
      <c r="H30" s="310">
        <f>VLOOKUP(G30,Lists!$A$45:$B$50,2,FALSE)</f>
        <v>1.0000000000000001E-5</v>
      </c>
      <c r="I30" s="311" t="s">
        <v>17</v>
      </c>
      <c r="J30" s="311" t="s">
        <v>17</v>
      </c>
      <c r="K30" s="312">
        <f>VLOOKUP(J30,Lists!$A$35:$B$40,2,FALSE)</f>
        <v>0</v>
      </c>
      <c r="L30" s="313">
        <f t="shared" si="0"/>
        <v>0</v>
      </c>
      <c r="M30" s="314" t="str">
        <f t="shared" si="1"/>
        <v>n/a</v>
      </c>
      <c r="N30" s="304">
        <f>IF($B30=Lists!$A$14,Lists!$E$35)+IF($B30=Lists!$A$15,Lists!$E$40)+IF($B30=Lists!$A$16,Lists!$E$40)</f>
        <v>0</v>
      </c>
      <c r="O30" s="313">
        <f t="shared" si="2"/>
        <v>0</v>
      </c>
      <c r="P30" s="242" t="str">
        <f t="shared" si="3"/>
        <v>n/a</v>
      </c>
      <c r="Q30" s="232" t="str">
        <f>IF(ISERROR(P30*0.0001),"n/a",P30*VLOOKUP($B$4,Weighting!$B$22:$D$35,2,0))</f>
        <v>n/a</v>
      </c>
      <c r="R30" s="230" t="str">
        <f t="shared" si="4"/>
        <v>n/a</v>
      </c>
      <c r="S30" s="230" t="str">
        <f>IF(ISERROR(R30*VLOOKUP($B$4,Weighting!$B$22:$D$35,2,0)),"n/a",R30*VLOOKUP($B$4,Weighting!$B$22:$D$35,2,0))</f>
        <v>n/a</v>
      </c>
      <c r="T30" s="305"/>
      <c r="U30" s="279"/>
      <c r="V30" s="308" t="s">
        <v>408</v>
      </c>
      <c r="W30" s="308"/>
      <c r="X30" s="309" t="s">
        <v>406</v>
      </c>
      <c r="Y30" s="299" t="s">
        <v>17</v>
      </c>
      <c r="Z30" s="310">
        <f>VLOOKUP(Y30,Lists!$A$45:$B$50,2,FALSE)</f>
        <v>1.0000000000000001E-5</v>
      </c>
      <c r="AA30" s="311" t="s">
        <v>17</v>
      </c>
      <c r="AB30" s="311" t="s">
        <v>17</v>
      </c>
      <c r="AC30" s="312">
        <f>VLOOKUP(AB30,Lists!$A$35:$B$40,2,FALSE)</f>
        <v>0</v>
      </c>
      <c r="AD30" s="313">
        <f t="shared" si="5"/>
        <v>0</v>
      </c>
      <c r="AE30" s="314" t="str">
        <f t="shared" si="6"/>
        <v>n/a</v>
      </c>
      <c r="AF30" s="304">
        <f>IF($B30=Lists!$A$14,Lists!$E$35)+IF($B30=Lists!$A$15,Lists!$E$40)+IF($B30=Lists!$A$16,Lists!$E$40)</f>
        <v>0</v>
      </c>
      <c r="AG30" s="313">
        <f t="shared" si="7"/>
        <v>0</v>
      </c>
      <c r="AH30" s="112" t="str">
        <f t="shared" si="8"/>
        <v>n/a</v>
      </c>
      <c r="AI30" s="116" t="str">
        <f>IF(ISERROR(AH30*0.0001),"n/a",AH30*VLOOKUP($B$4,Weighting!$B$22:$D$35,2,0))</f>
        <v>n/a</v>
      </c>
      <c r="AJ30" s="230" t="str">
        <f t="shared" si="9"/>
        <v>n/a</v>
      </c>
      <c r="AK30" s="230" t="str">
        <f>IF(ISERROR(AJ30*VLOOKUP($B$4,Weighting!$B$22:$D$35,2,0)),"n/a",AJ30*VLOOKUP($B$4,Weighting!$B$22:$D$35,2,0))</f>
        <v>n/a</v>
      </c>
      <c r="AL30" s="345"/>
    </row>
    <row r="31" spans="1:38" s="355" customFormat="1" ht="138.5" customHeight="1" x14ac:dyDescent="0.35">
      <c r="A31" s="296" t="s">
        <v>1136</v>
      </c>
      <c r="B31" s="296" t="s">
        <v>8</v>
      </c>
      <c r="C31" s="375" t="s">
        <v>820</v>
      </c>
      <c r="D31" s="114"/>
      <c r="E31" s="452"/>
      <c r="F31" s="444" t="s">
        <v>406</v>
      </c>
      <c r="G31" s="299" t="s">
        <v>17</v>
      </c>
      <c r="H31" s="310">
        <f>VLOOKUP(G31,Lists!$A$45:$B$50,2,FALSE)</f>
        <v>1.0000000000000001E-5</v>
      </c>
      <c r="I31" s="311" t="s">
        <v>17</v>
      </c>
      <c r="J31" s="311" t="s">
        <v>17</v>
      </c>
      <c r="K31" s="312">
        <f>VLOOKUP(J31,Lists!$A$35:$B$40,2,FALSE)</f>
        <v>0</v>
      </c>
      <c r="L31" s="313">
        <f t="shared" si="0"/>
        <v>0</v>
      </c>
      <c r="M31" s="314" t="str">
        <f t="shared" si="1"/>
        <v>n/a</v>
      </c>
      <c r="N31" s="304">
        <f>IF($B31=Lists!$A$14,Lists!$E$35)+IF($B31=Lists!$A$15,Lists!$E$40)+IF($B31=Lists!$A$16,Lists!$E$40)</f>
        <v>0</v>
      </c>
      <c r="O31" s="313">
        <f t="shared" si="2"/>
        <v>0</v>
      </c>
      <c r="P31" s="242" t="str">
        <f t="shared" si="3"/>
        <v>n/a</v>
      </c>
      <c r="Q31" s="232" t="str">
        <f>IF(ISERROR(P31*0.0001),"n/a",P31*VLOOKUP($B$4,Weighting!$B$22:$D$35,2,0))</f>
        <v>n/a</v>
      </c>
      <c r="R31" s="230" t="str">
        <f t="shared" si="4"/>
        <v>n/a</v>
      </c>
      <c r="S31" s="230" t="str">
        <f>IF(ISERROR(R31*VLOOKUP($B$4,Weighting!$B$22:$D$35,2,0)),"n/a",R31*VLOOKUP($B$4,Weighting!$B$22:$D$35,2,0))</f>
        <v>n/a</v>
      </c>
      <c r="T31" s="305"/>
      <c r="U31" s="279"/>
      <c r="V31" s="308" t="s">
        <v>408</v>
      </c>
      <c r="W31" s="308"/>
      <c r="X31" s="309" t="s">
        <v>406</v>
      </c>
      <c r="Y31" s="299" t="s">
        <v>17</v>
      </c>
      <c r="Z31" s="310">
        <f>VLOOKUP(Y31,Lists!$A$45:$B$50,2,FALSE)</f>
        <v>1.0000000000000001E-5</v>
      </c>
      <c r="AA31" s="311" t="s">
        <v>17</v>
      </c>
      <c r="AB31" s="311" t="s">
        <v>17</v>
      </c>
      <c r="AC31" s="312">
        <f>VLOOKUP(AB31,Lists!$A$35:$B$40,2,FALSE)</f>
        <v>0</v>
      </c>
      <c r="AD31" s="313">
        <f t="shared" si="5"/>
        <v>0</v>
      </c>
      <c r="AE31" s="314" t="str">
        <f t="shared" si="6"/>
        <v>n/a</v>
      </c>
      <c r="AF31" s="304">
        <f>IF($B31=Lists!$A$14,Lists!$E$35)+IF($B31=Lists!$A$15,Lists!$E$40)+IF($B31=Lists!$A$16,Lists!$E$40)</f>
        <v>0</v>
      </c>
      <c r="AG31" s="313">
        <f t="shared" si="7"/>
        <v>0</v>
      </c>
      <c r="AH31" s="112" t="str">
        <f t="shared" si="8"/>
        <v>n/a</v>
      </c>
      <c r="AI31" s="116" t="str">
        <f>IF(ISERROR(AH31*0.0001),"n/a",AH31*VLOOKUP($B$4,Weighting!$B$22:$D$35,2,0))</f>
        <v>n/a</v>
      </c>
      <c r="AJ31" s="230" t="str">
        <f t="shared" si="9"/>
        <v>n/a</v>
      </c>
      <c r="AK31" s="230" t="str">
        <f>IF(ISERROR(AJ31*VLOOKUP($B$4,Weighting!$B$22:$D$35,2,0)),"n/a",AJ31*VLOOKUP($B$4,Weighting!$B$22:$D$35,2,0))</f>
        <v>n/a</v>
      </c>
      <c r="AL31" s="345"/>
    </row>
    <row r="32" spans="1:38" s="355" customFormat="1" ht="103.5" customHeight="1" x14ac:dyDescent="0.35">
      <c r="A32" s="296" t="s">
        <v>1137</v>
      </c>
      <c r="B32" s="266" t="s">
        <v>10</v>
      </c>
      <c r="C32" s="376" t="s">
        <v>821</v>
      </c>
      <c r="D32" s="115" t="s">
        <v>406</v>
      </c>
      <c r="E32" s="115"/>
      <c r="F32" s="113"/>
      <c r="G32" s="299" t="s">
        <v>52</v>
      </c>
      <c r="H32" s="310">
        <f>VLOOKUP(G32,Lists!$A$45:$B$50,2,FALSE)</f>
        <v>8</v>
      </c>
      <c r="I32" s="299" t="s">
        <v>22</v>
      </c>
      <c r="J32" s="299"/>
      <c r="K32" s="312" t="e">
        <f>VLOOKUP(J32,Lists!$A$35:$B$40,2,FALSE)</f>
        <v>#N/A</v>
      </c>
      <c r="L32" s="313" t="e">
        <f t="shared" si="0"/>
        <v>#N/A</v>
      </c>
      <c r="M32" s="314" t="str">
        <f t="shared" si="1"/>
        <v>n/a</v>
      </c>
      <c r="N32" s="304">
        <f>IF($B32=Lists!$A$14,Lists!$E$35)+IF($B32=Lists!$A$15,Lists!$E$40)+IF($B32=Lists!$A$16,Lists!$E$40)</f>
        <v>6</v>
      </c>
      <c r="O32" s="313">
        <f t="shared" si="2"/>
        <v>48</v>
      </c>
      <c r="P32" s="242">
        <f t="shared" si="3"/>
        <v>7.2727272727272724E-2</v>
      </c>
      <c r="Q32" s="232">
        <f>IF(ISERROR(P32*0.0001),"n/a",P32*VLOOKUP($B$4,Weighting!$B$22:$D$35,2,0))</f>
        <v>5.0909090909090913E-3</v>
      </c>
      <c r="R32" s="230" t="e">
        <f t="shared" si="4"/>
        <v>#N/A</v>
      </c>
      <c r="S32" s="230" t="str">
        <f>IF(ISERROR(R32*VLOOKUP($B$4,Weighting!$B$22:$D$35,2,0)),"n/a",R32*VLOOKUP($B$4,Weighting!$B$22:$D$35,2,0))</f>
        <v>n/a</v>
      </c>
      <c r="T32" s="305"/>
      <c r="U32" s="279"/>
      <c r="V32" s="299" t="s">
        <v>406</v>
      </c>
      <c r="W32" s="299"/>
      <c r="X32" s="403"/>
      <c r="Y32" s="299" t="s">
        <v>52</v>
      </c>
      <c r="Z32" s="310">
        <f>VLOOKUP(Y32,Lists!$A$45:$B$50,2,FALSE)</f>
        <v>8</v>
      </c>
      <c r="AA32" s="299" t="s">
        <v>22</v>
      </c>
      <c r="AB32" s="299" t="s">
        <v>39</v>
      </c>
      <c r="AC32" s="312">
        <f>VLOOKUP(AB32,Lists!$A$35:$B$40,2,FALSE)</f>
        <v>6</v>
      </c>
      <c r="AD32" s="313">
        <f t="shared" si="5"/>
        <v>48</v>
      </c>
      <c r="AE32" s="314">
        <f t="shared" si="6"/>
        <v>1</v>
      </c>
      <c r="AF32" s="304">
        <f>IF($B32=Lists!$A$14,Lists!$E$35)+IF($B32=Lists!$A$15,Lists!$E$40)+IF($B32=Lists!$A$16,Lists!$E$40)</f>
        <v>6</v>
      </c>
      <c r="AG32" s="313">
        <f t="shared" si="7"/>
        <v>48</v>
      </c>
      <c r="AH32" s="112">
        <f t="shared" si="8"/>
        <v>7.2727272727272724E-2</v>
      </c>
      <c r="AI32" s="116">
        <f>IF(ISERROR(AH32*0.0001),"n/a",AH32*VLOOKUP($B$4,Weighting!$B$22:$D$35,2,0))</f>
        <v>5.0909090909090913E-3</v>
      </c>
      <c r="AJ32" s="230">
        <f t="shared" si="9"/>
        <v>7.2727272727272724E-2</v>
      </c>
      <c r="AK32" s="230">
        <f>IF(ISERROR(AJ32*VLOOKUP($B$4,Weighting!$B$22:$D$35,2,0)),"n/a",AJ32*VLOOKUP($B$4,Weighting!$B$22:$D$35,2,0))</f>
        <v>5.0909090909090913E-3</v>
      </c>
      <c r="AL32" s="345"/>
    </row>
    <row r="33" spans="1:38" ht="129" customHeight="1" x14ac:dyDescent="0.35">
      <c r="A33" s="296" t="s">
        <v>1138</v>
      </c>
      <c r="B33" s="296" t="s">
        <v>8</v>
      </c>
      <c r="C33" s="352" t="s">
        <v>822</v>
      </c>
      <c r="D33" s="114"/>
      <c r="E33" s="452"/>
      <c r="F33" s="444" t="s">
        <v>406</v>
      </c>
      <c r="G33" s="299" t="s">
        <v>17</v>
      </c>
      <c r="H33" s="310">
        <f>VLOOKUP(G33,Lists!$A$45:$B$50,2,FALSE)</f>
        <v>1.0000000000000001E-5</v>
      </c>
      <c r="I33" s="311" t="s">
        <v>17</v>
      </c>
      <c r="J33" s="311" t="s">
        <v>17</v>
      </c>
      <c r="K33" s="312">
        <f>VLOOKUP(J33,Lists!$A$35:$B$40,2,FALSE)</f>
        <v>0</v>
      </c>
      <c r="L33" s="313">
        <f t="shared" si="0"/>
        <v>0</v>
      </c>
      <c r="M33" s="314" t="str">
        <f t="shared" si="1"/>
        <v>n/a</v>
      </c>
      <c r="N33" s="304">
        <f>IF($B33=Lists!$A$14,Lists!$E$35)+IF($B33=Lists!$A$15,Lists!$E$40)+IF($B33=Lists!$A$16,Lists!$E$40)</f>
        <v>0</v>
      </c>
      <c r="O33" s="313">
        <f t="shared" si="2"/>
        <v>0</v>
      </c>
      <c r="P33" s="242" t="str">
        <f t="shared" si="3"/>
        <v>n/a</v>
      </c>
      <c r="Q33" s="232" t="str">
        <f>IF(ISERROR(P33*0.0001),"n/a",P33*VLOOKUP($B$4,Weighting!$B$22:$D$35,2,0))</f>
        <v>n/a</v>
      </c>
      <c r="R33" s="230" t="str">
        <f t="shared" si="4"/>
        <v>n/a</v>
      </c>
      <c r="S33" s="230" t="str">
        <f>IF(ISERROR(R33*VLOOKUP($B$4,Weighting!$B$22:$D$35,2,0)),"n/a",R33*VLOOKUP($B$4,Weighting!$B$22:$D$35,2,0))</f>
        <v>n/a</v>
      </c>
      <c r="T33" s="305"/>
      <c r="U33" s="279"/>
      <c r="V33" s="308" t="s">
        <v>408</v>
      </c>
      <c r="W33" s="308"/>
      <c r="X33" s="309" t="s">
        <v>406</v>
      </c>
      <c r="Y33" s="299" t="s">
        <v>17</v>
      </c>
      <c r="Z33" s="310">
        <f>VLOOKUP(Y33,Lists!$A$45:$B$50,2,FALSE)</f>
        <v>1.0000000000000001E-5</v>
      </c>
      <c r="AA33" s="311" t="s">
        <v>17</v>
      </c>
      <c r="AB33" s="311" t="s">
        <v>17</v>
      </c>
      <c r="AC33" s="312">
        <f>VLOOKUP(AB33,Lists!$A$35:$B$40,2,FALSE)</f>
        <v>0</v>
      </c>
      <c r="AD33" s="313">
        <f t="shared" si="5"/>
        <v>0</v>
      </c>
      <c r="AE33" s="314" t="str">
        <f t="shared" si="6"/>
        <v>n/a</v>
      </c>
      <c r="AF33" s="304">
        <f>IF($B33=Lists!$A$14,Lists!$E$35)+IF($B33=Lists!$A$15,Lists!$E$40)+IF($B33=Lists!$A$16,Lists!$E$40)</f>
        <v>0</v>
      </c>
      <c r="AG33" s="313">
        <f t="shared" si="7"/>
        <v>0</v>
      </c>
      <c r="AH33" s="112" t="str">
        <f t="shared" si="8"/>
        <v>n/a</v>
      </c>
      <c r="AI33" s="116" t="str">
        <f>IF(ISERROR(AH33*0.0001),"n/a",AH33*VLOOKUP($B$4,Weighting!$B$22:$D$35,2,0))</f>
        <v>n/a</v>
      </c>
      <c r="AJ33" s="230" t="str">
        <f t="shared" si="9"/>
        <v>n/a</v>
      </c>
      <c r="AK33" s="230" t="str">
        <f>IF(ISERROR(AJ33*VLOOKUP($B$4,Weighting!$B$22:$D$35,2,0)),"n/a",AJ33*VLOOKUP($B$4,Weighting!$B$22:$D$35,2,0))</f>
        <v>n/a</v>
      </c>
      <c r="AL33" s="345"/>
    </row>
    <row r="34" spans="1:38" s="290" customFormat="1" x14ac:dyDescent="0.35">
      <c r="A34" s="292"/>
      <c r="B34" s="292"/>
      <c r="C34" s="293" t="s">
        <v>100</v>
      </c>
      <c r="D34" s="438"/>
      <c r="E34" s="438"/>
      <c r="F34" s="438"/>
      <c r="G34" s="306" t="s">
        <v>17</v>
      </c>
      <c r="H34" s="306">
        <f>VLOOKUP(G34,Lists!$A$45:$B$50,2,FALSE)</f>
        <v>1.0000000000000001E-5</v>
      </c>
      <c r="I34" s="306" t="s">
        <v>17</v>
      </c>
      <c r="J34" s="306" t="s">
        <v>17</v>
      </c>
      <c r="K34" s="306">
        <f>VLOOKUP(J34,Lists!$A$35:$B$40,2,FALSE)</f>
        <v>0</v>
      </c>
      <c r="L34" s="306">
        <f t="shared" si="0"/>
        <v>0</v>
      </c>
      <c r="M34" s="306" t="str">
        <f t="shared" si="1"/>
        <v>n/a</v>
      </c>
      <c r="N34" s="306">
        <f>IF($B34=Lists!$A$14,Lists!$E$35)+IF($B34=Lists!$A$15,Lists!$E$40)+IF($B34=Lists!$A$16,Lists!$E$40)</f>
        <v>0</v>
      </c>
      <c r="O34" s="307">
        <f t="shared" si="2"/>
        <v>0</v>
      </c>
      <c r="P34" s="243" t="str">
        <f t="shared" si="3"/>
        <v>n/a</v>
      </c>
      <c r="Q34" s="244" t="str">
        <f>IF(ISERROR(P34*0.0001),"n/a",P34*VLOOKUP($B$4,Weighting!$B$22:$D$35,2,0))</f>
        <v>n/a</v>
      </c>
      <c r="R34" s="141">
        <f t="shared" si="4"/>
        <v>0</v>
      </c>
      <c r="S34" s="141">
        <f>IF(ISERROR(R34*VLOOKUP($B$4,Weighting!$B$22:$D$35,2,0)),"n/a",R34*VLOOKUP($B$4,Weighting!$B$22:$D$35,2,0))</f>
        <v>0</v>
      </c>
      <c r="T34" s="118"/>
      <c r="V34" s="306" t="s">
        <v>408</v>
      </c>
      <c r="W34" s="306"/>
      <c r="X34" s="306" t="s">
        <v>406</v>
      </c>
      <c r="Y34" s="306" t="s">
        <v>17</v>
      </c>
      <c r="Z34" s="306">
        <f>VLOOKUP(Y34,Lists!$A$45:$B$50,2,FALSE)</f>
        <v>1.0000000000000001E-5</v>
      </c>
      <c r="AA34" s="306" t="s">
        <v>17</v>
      </c>
      <c r="AB34" s="306" t="s">
        <v>17</v>
      </c>
      <c r="AC34" s="306">
        <f>VLOOKUP(AB34,Lists!$A$35:$B$40,2,FALSE)</f>
        <v>0</v>
      </c>
      <c r="AD34" s="306">
        <f t="shared" si="5"/>
        <v>0</v>
      </c>
      <c r="AE34" s="306" t="str">
        <f t="shared" si="6"/>
        <v>n/a</v>
      </c>
      <c r="AF34" s="306">
        <f>IF($B34=Lists!$A$14,Lists!$E$35)+IF($B34=Lists!$A$15,Lists!$E$40)+IF($B34=Lists!$A$16,Lists!$E$40)</f>
        <v>0</v>
      </c>
      <c r="AG34" s="307">
        <f t="shared" si="7"/>
        <v>0</v>
      </c>
      <c r="AH34" s="140" t="str">
        <f t="shared" si="8"/>
        <v>n/a</v>
      </c>
      <c r="AI34" s="141" t="str">
        <f>IF(ISERROR(AH34*0.0001),"n/a",AH34*VLOOKUP($B$4,Weighting!$B$22:$D$35,2,0))</f>
        <v>n/a</v>
      </c>
      <c r="AJ34" s="141">
        <f t="shared" si="9"/>
        <v>0</v>
      </c>
      <c r="AK34" s="141">
        <f>IF(ISERROR(AJ34*VLOOKUP($B$4,Weighting!$B$22:$D$35,2,0)),"n/a",AJ34*VLOOKUP($B$4,Weighting!$B$22:$D$35,2,0))</f>
        <v>0</v>
      </c>
      <c r="AL34" s="141"/>
    </row>
    <row r="35" spans="1:38" ht="90" customHeight="1" x14ac:dyDescent="0.35">
      <c r="A35" s="296" t="s">
        <v>1139</v>
      </c>
      <c r="B35" s="296" t="s">
        <v>8</v>
      </c>
      <c r="C35" s="375" t="s">
        <v>1346</v>
      </c>
      <c r="D35" s="114"/>
      <c r="E35" s="452"/>
      <c r="F35" s="444" t="s">
        <v>406</v>
      </c>
      <c r="G35" s="299" t="s">
        <v>17</v>
      </c>
      <c r="H35" s="310">
        <f>VLOOKUP(G35,Lists!$A$45:$B$50,2,FALSE)</f>
        <v>1.0000000000000001E-5</v>
      </c>
      <c r="I35" s="311" t="s">
        <v>17</v>
      </c>
      <c r="J35" s="311" t="s">
        <v>17</v>
      </c>
      <c r="K35" s="312">
        <f>VLOOKUP(J35,Lists!$A$35:$B$40,2,FALSE)</f>
        <v>0</v>
      </c>
      <c r="L35" s="313">
        <f t="shared" si="0"/>
        <v>0</v>
      </c>
      <c r="M35" s="314" t="str">
        <f t="shared" si="1"/>
        <v>n/a</v>
      </c>
      <c r="N35" s="304">
        <f>IF($B35=Lists!$A$14,Lists!$E$35)+IF($B35=Lists!$A$15,Lists!$E$40)+IF($B35=Lists!$A$16,Lists!$E$40)</f>
        <v>0</v>
      </c>
      <c r="O35" s="313">
        <f t="shared" si="2"/>
        <v>0</v>
      </c>
      <c r="P35" s="242" t="str">
        <f t="shared" si="3"/>
        <v>n/a</v>
      </c>
      <c r="Q35" s="232" t="str">
        <f>IF(ISERROR(P35*0.0001),"n/a",P35*VLOOKUP($B$4,Weighting!$B$22:$D$35,2,0))</f>
        <v>n/a</v>
      </c>
      <c r="R35" s="230" t="str">
        <f t="shared" si="4"/>
        <v>n/a</v>
      </c>
      <c r="S35" s="230" t="str">
        <f>IF(ISERROR(R35*VLOOKUP($B$4,Weighting!$B$22:$D$35,2,0)),"n/a",R35*VLOOKUP($B$4,Weighting!$B$22:$D$35,2,0))</f>
        <v>n/a</v>
      </c>
      <c r="T35" s="305"/>
      <c r="U35" s="279"/>
      <c r="V35" s="308" t="s">
        <v>408</v>
      </c>
      <c r="W35" s="308"/>
      <c r="X35" s="309" t="s">
        <v>406</v>
      </c>
      <c r="Y35" s="299" t="s">
        <v>17</v>
      </c>
      <c r="Z35" s="310">
        <f>VLOOKUP(Y35,Lists!$A$45:$B$50,2,FALSE)</f>
        <v>1.0000000000000001E-5</v>
      </c>
      <c r="AA35" s="311" t="s">
        <v>17</v>
      </c>
      <c r="AB35" s="311" t="s">
        <v>17</v>
      </c>
      <c r="AC35" s="312">
        <f>VLOOKUP(AB35,Lists!$A$35:$B$40,2,FALSE)</f>
        <v>0</v>
      </c>
      <c r="AD35" s="313">
        <f t="shared" si="5"/>
        <v>0</v>
      </c>
      <c r="AE35" s="314" t="str">
        <f t="shared" si="6"/>
        <v>n/a</v>
      </c>
      <c r="AF35" s="304">
        <f>IF($B35=Lists!$A$14,Lists!$E$35)+IF($B35=Lists!$A$15,Lists!$E$40)+IF($B35=Lists!$A$16,Lists!$E$40)</f>
        <v>0</v>
      </c>
      <c r="AG35" s="313">
        <f t="shared" si="7"/>
        <v>0</v>
      </c>
      <c r="AH35" s="112" t="str">
        <f t="shared" si="8"/>
        <v>n/a</v>
      </c>
      <c r="AI35" s="116" t="str">
        <f>IF(ISERROR(AH35*0.0001),"n/a",AH35*VLOOKUP($B$4,Weighting!$B$22:$D$35,2,0))</f>
        <v>n/a</v>
      </c>
      <c r="AJ35" s="230" t="str">
        <f t="shared" si="9"/>
        <v>n/a</v>
      </c>
      <c r="AK35" s="230" t="str">
        <f>IF(ISERROR(AJ35*VLOOKUP($B$4,Weighting!$B$22:$D$35,2,0)),"n/a",AJ35*VLOOKUP($B$4,Weighting!$B$22:$D$35,2,0))</f>
        <v>n/a</v>
      </c>
      <c r="AL35" s="345"/>
    </row>
    <row r="36" spans="1:38" ht="135.5" customHeight="1" x14ac:dyDescent="0.35">
      <c r="A36" s="296" t="s">
        <v>1140</v>
      </c>
      <c r="B36" s="296" t="s">
        <v>8</v>
      </c>
      <c r="C36" s="352" t="s">
        <v>823</v>
      </c>
      <c r="D36" s="114"/>
      <c r="E36" s="452"/>
      <c r="F36" s="444" t="s">
        <v>406</v>
      </c>
      <c r="G36" s="299" t="s">
        <v>17</v>
      </c>
      <c r="H36" s="310">
        <f>VLOOKUP(G36,Lists!$A$45:$B$50,2,FALSE)</f>
        <v>1.0000000000000001E-5</v>
      </c>
      <c r="I36" s="311" t="s">
        <v>17</v>
      </c>
      <c r="J36" s="311" t="s">
        <v>17</v>
      </c>
      <c r="K36" s="312">
        <f>VLOOKUP(J36,Lists!$A$35:$B$40,2,FALSE)</f>
        <v>0</v>
      </c>
      <c r="L36" s="313">
        <f t="shared" si="0"/>
        <v>0</v>
      </c>
      <c r="M36" s="314" t="str">
        <f t="shared" si="1"/>
        <v>n/a</v>
      </c>
      <c r="N36" s="304">
        <f>IF($B36=Lists!$A$14,Lists!$E$35)+IF($B36=Lists!$A$15,Lists!$E$40)+IF($B36=Lists!$A$16,Lists!$E$40)</f>
        <v>0</v>
      </c>
      <c r="O36" s="313">
        <f t="shared" si="2"/>
        <v>0</v>
      </c>
      <c r="P36" s="242" t="str">
        <f t="shared" si="3"/>
        <v>n/a</v>
      </c>
      <c r="Q36" s="232" t="str">
        <f>IF(ISERROR(P36*0.0001),"n/a",P36*VLOOKUP($B$4,Weighting!$B$22:$D$35,2,0))</f>
        <v>n/a</v>
      </c>
      <c r="R36" s="230" t="str">
        <f t="shared" si="4"/>
        <v>n/a</v>
      </c>
      <c r="S36" s="230" t="str">
        <f>IF(ISERROR(R36*VLOOKUP($B$4,Weighting!$B$22:$D$35,2,0)),"n/a",R36*VLOOKUP($B$4,Weighting!$B$22:$D$35,2,0))</f>
        <v>n/a</v>
      </c>
      <c r="T36" s="305"/>
      <c r="U36" s="279"/>
      <c r="V36" s="308" t="s">
        <v>408</v>
      </c>
      <c r="W36" s="308"/>
      <c r="X36" s="309" t="s">
        <v>406</v>
      </c>
      <c r="Y36" s="299" t="s">
        <v>17</v>
      </c>
      <c r="Z36" s="310">
        <f>VLOOKUP(Y36,Lists!$A$45:$B$50,2,FALSE)</f>
        <v>1.0000000000000001E-5</v>
      </c>
      <c r="AA36" s="311" t="s">
        <v>17</v>
      </c>
      <c r="AB36" s="311" t="s">
        <v>17</v>
      </c>
      <c r="AC36" s="312">
        <f>VLOOKUP(AB36,Lists!$A$35:$B$40,2,FALSE)</f>
        <v>0</v>
      </c>
      <c r="AD36" s="313">
        <f t="shared" si="5"/>
        <v>0</v>
      </c>
      <c r="AE36" s="314" t="str">
        <f t="shared" si="6"/>
        <v>n/a</v>
      </c>
      <c r="AF36" s="304">
        <f>IF($B36=Lists!$A$14,Lists!$E$35)+IF($B36=Lists!$A$15,Lists!$E$40)+IF($B36=Lists!$A$16,Lists!$E$40)</f>
        <v>0</v>
      </c>
      <c r="AG36" s="313">
        <f t="shared" si="7"/>
        <v>0</v>
      </c>
      <c r="AH36" s="112" t="str">
        <f t="shared" si="8"/>
        <v>n/a</v>
      </c>
      <c r="AI36" s="116" t="str">
        <f>IF(ISERROR(AH36*0.0001),"n/a",AH36*VLOOKUP($B$4,Weighting!$B$22:$D$35,2,0))</f>
        <v>n/a</v>
      </c>
      <c r="AJ36" s="230" t="str">
        <f t="shared" si="9"/>
        <v>n/a</v>
      </c>
      <c r="AK36" s="230" t="str">
        <f>IF(ISERROR(AJ36*VLOOKUP($B$4,Weighting!$B$22:$D$35,2,0)),"n/a",AJ36*VLOOKUP($B$4,Weighting!$B$22:$D$35,2,0))</f>
        <v>n/a</v>
      </c>
      <c r="AL36" s="345"/>
    </row>
    <row r="37" spans="1:38" ht="127.5" customHeight="1" x14ac:dyDescent="0.35">
      <c r="A37" s="296" t="s">
        <v>1141</v>
      </c>
      <c r="B37" s="266" t="s">
        <v>10</v>
      </c>
      <c r="C37" s="376" t="s">
        <v>824</v>
      </c>
      <c r="D37" s="115" t="s">
        <v>406</v>
      </c>
      <c r="E37" s="115"/>
      <c r="F37" s="113"/>
      <c r="G37" s="299" t="s">
        <v>52</v>
      </c>
      <c r="H37" s="310">
        <f>VLOOKUP(G37,Lists!$A$45:$B$50,2,FALSE)</f>
        <v>8</v>
      </c>
      <c r="I37" s="299" t="s">
        <v>25</v>
      </c>
      <c r="J37" s="299"/>
      <c r="K37" s="312" t="e">
        <f>VLOOKUP(J37,Lists!$A$35:$B$40,2,FALSE)</f>
        <v>#N/A</v>
      </c>
      <c r="L37" s="313" t="e">
        <f t="shared" si="0"/>
        <v>#N/A</v>
      </c>
      <c r="M37" s="314" t="str">
        <f t="shared" si="1"/>
        <v>n/a</v>
      </c>
      <c r="N37" s="304">
        <f>IF($B37=Lists!$A$14,Lists!$E$35)+IF($B37=Lists!$A$15,Lists!$E$40)+IF($B37=Lists!$A$16,Lists!$E$40)</f>
        <v>6</v>
      </c>
      <c r="O37" s="313">
        <f t="shared" si="2"/>
        <v>48</v>
      </c>
      <c r="P37" s="242">
        <f t="shared" si="3"/>
        <v>7.2727272727272724E-2</v>
      </c>
      <c r="Q37" s="232">
        <f>IF(ISERROR(P37*0.0001),"n/a",P37*VLOOKUP($B$4,Weighting!$B$22:$D$35,2,0))</f>
        <v>5.0909090909090913E-3</v>
      </c>
      <c r="R37" s="230" t="e">
        <f t="shared" si="4"/>
        <v>#N/A</v>
      </c>
      <c r="S37" s="230" t="str">
        <f>IF(ISERROR(R37*VLOOKUP($B$4,Weighting!$B$22:$D$35,2,0)),"n/a",R37*VLOOKUP($B$4,Weighting!$B$22:$D$35,2,0))</f>
        <v>n/a</v>
      </c>
      <c r="T37" s="305"/>
      <c r="U37" s="279"/>
      <c r="V37" s="299" t="s">
        <v>406</v>
      </c>
      <c r="W37" s="299"/>
      <c r="X37" s="403"/>
      <c r="Y37" s="299" t="s">
        <v>52</v>
      </c>
      <c r="Z37" s="310">
        <f>VLOOKUP(Y37,Lists!$A$45:$B$50,2,FALSE)</f>
        <v>8</v>
      </c>
      <c r="AA37" s="299" t="s">
        <v>25</v>
      </c>
      <c r="AB37" s="299" t="s">
        <v>39</v>
      </c>
      <c r="AC37" s="312">
        <f>VLOOKUP(AB37,Lists!$A$35:$B$40,2,FALSE)</f>
        <v>6</v>
      </c>
      <c r="AD37" s="313">
        <f t="shared" si="5"/>
        <v>48</v>
      </c>
      <c r="AE37" s="314">
        <f t="shared" si="6"/>
        <v>1</v>
      </c>
      <c r="AF37" s="304">
        <f>IF($B37=Lists!$A$14,Lists!$E$35)+IF($B37=Lists!$A$15,Lists!$E$40)+IF($B37=Lists!$A$16,Lists!$E$40)</f>
        <v>6</v>
      </c>
      <c r="AG37" s="313">
        <f t="shared" si="7"/>
        <v>48</v>
      </c>
      <c r="AH37" s="112">
        <f t="shared" si="8"/>
        <v>7.2727272727272724E-2</v>
      </c>
      <c r="AI37" s="116">
        <f>IF(ISERROR(AH37*0.0001),"n/a",AH37*VLOOKUP($B$4,Weighting!$B$22:$D$35,2,0))</f>
        <v>5.0909090909090913E-3</v>
      </c>
      <c r="AJ37" s="230">
        <f t="shared" si="9"/>
        <v>7.2727272727272724E-2</v>
      </c>
      <c r="AK37" s="230">
        <f>IF(ISERROR(AJ37*VLOOKUP($B$4,Weighting!$B$22:$D$35,2,0)),"n/a",AJ37*VLOOKUP($B$4,Weighting!$B$22:$D$35,2,0))</f>
        <v>5.0909090909090913E-3</v>
      </c>
      <c r="AL37" s="345"/>
    </row>
    <row r="38" spans="1:38" s="290" customFormat="1" x14ac:dyDescent="0.35">
      <c r="A38" s="292"/>
      <c r="B38" s="292"/>
      <c r="C38" s="293" t="s">
        <v>101</v>
      </c>
      <c r="D38" s="438"/>
      <c r="E38" s="438"/>
      <c r="F38" s="438"/>
      <c r="G38" s="306" t="s">
        <v>17</v>
      </c>
      <c r="H38" s="306">
        <f>VLOOKUP(G38,Lists!$A$45:$B$50,2,FALSE)</f>
        <v>1.0000000000000001E-5</v>
      </c>
      <c r="I38" s="306" t="s">
        <v>17</v>
      </c>
      <c r="J38" s="306" t="s">
        <v>17</v>
      </c>
      <c r="K38" s="306">
        <f>VLOOKUP(J38,Lists!$A$35:$B$40,2,FALSE)</f>
        <v>0</v>
      </c>
      <c r="L38" s="306">
        <f t="shared" si="0"/>
        <v>0</v>
      </c>
      <c r="M38" s="306" t="str">
        <f t="shared" si="1"/>
        <v>n/a</v>
      </c>
      <c r="N38" s="306">
        <f>IF($B38=Lists!$A$14,Lists!$E$35)+IF($B38=Lists!$A$15,Lists!$E$40)+IF($B38=Lists!$A$16,Lists!$E$40)</f>
        <v>0</v>
      </c>
      <c r="O38" s="307">
        <f t="shared" si="2"/>
        <v>0</v>
      </c>
      <c r="P38" s="243" t="str">
        <f t="shared" si="3"/>
        <v>n/a</v>
      </c>
      <c r="Q38" s="244" t="str">
        <f>IF(ISERROR(P38*0.0001),"n/a",P38*VLOOKUP($B$4,Weighting!$B$22:$D$35,2,0))</f>
        <v>n/a</v>
      </c>
      <c r="R38" s="141">
        <f t="shared" si="4"/>
        <v>0</v>
      </c>
      <c r="S38" s="141">
        <f>IF(ISERROR(R38*VLOOKUP($B$4,Weighting!$B$22:$D$35,2,0)),"n/a",R38*VLOOKUP($B$4,Weighting!$B$22:$D$35,2,0))</f>
        <v>0</v>
      </c>
      <c r="T38" s="118"/>
      <c r="V38" s="306" t="s">
        <v>408</v>
      </c>
      <c r="W38" s="306"/>
      <c r="X38" s="306" t="s">
        <v>406</v>
      </c>
      <c r="Y38" s="306" t="s">
        <v>17</v>
      </c>
      <c r="Z38" s="306">
        <f>VLOOKUP(Y38,Lists!$A$45:$B$50,2,FALSE)</f>
        <v>1.0000000000000001E-5</v>
      </c>
      <c r="AA38" s="306" t="s">
        <v>17</v>
      </c>
      <c r="AB38" s="306" t="s">
        <v>17</v>
      </c>
      <c r="AC38" s="306">
        <f>VLOOKUP(AB38,Lists!$A$35:$B$40,2,FALSE)</f>
        <v>0</v>
      </c>
      <c r="AD38" s="306">
        <f t="shared" si="5"/>
        <v>0</v>
      </c>
      <c r="AE38" s="306" t="str">
        <f t="shared" si="6"/>
        <v>n/a</v>
      </c>
      <c r="AF38" s="306">
        <f>IF($B38=Lists!$A$14,Lists!$E$35)+IF($B38=Lists!$A$15,Lists!$E$40)+IF($B38=Lists!$A$16,Lists!$E$40)</f>
        <v>0</v>
      </c>
      <c r="AG38" s="307">
        <f t="shared" si="7"/>
        <v>0</v>
      </c>
      <c r="AH38" s="140" t="str">
        <f t="shared" si="8"/>
        <v>n/a</v>
      </c>
      <c r="AI38" s="141" t="str">
        <f>IF(ISERROR(AH38*0.0001),"n/a",AH38*VLOOKUP($B$4,Weighting!$B$22:$D$35,2,0))</f>
        <v>n/a</v>
      </c>
      <c r="AJ38" s="141">
        <f t="shared" si="9"/>
        <v>0</v>
      </c>
      <c r="AK38" s="141">
        <f>IF(ISERROR(AJ38*VLOOKUP($B$4,Weighting!$B$22:$D$35,2,0)),"n/a",AJ38*VLOOKUP($B$4,Weighting!$B$22:$D$35,2,0))</f>
        <v>0</v>
      </c>
      <c r="AL38" s="141"/>
    </row>
    <row r="39" spans="1:38" ht="57" customHeight="1" x14ac:dyDescent="0.35">
      <c r="A39" s="296" t="s">
        <v>1142</v>
      </c>
      <c r="B39" s="265" t="s">
        <v>8</v>
      </c>
      <c r="C39" s="297" t="s">
        <v>825</v>
      </c>
      <c r="D39" s="114"/>
      <c r="E39" s="452"/>
      <c r="F39" s="444" t="s">
        <v>406</v>
      </c>
      <c r="G39" s="299" t="s">
        <v>17</v>
      </c>
      <c r="H39" s="310">
        <f>VLOOKUP(G39,Lists!$A$45:$B$50,2,FALSE)</f>
        <v>1.0000000000000001E-5</v>
      </c>
      <c r="I39" s="311" t="s">
        <v>17</v>
      </c>
      <c r="J39" s="311" t="s">
        <v>17</v>
      </c>
      <c r="K39" s="312">
        <f>VLOOKUP(J39,Lists!$A$35:$B$40,2,FALSE)</f>
        <v>0</v>
      </c>
      <c r="L39" s="313">
        <f t="shared" si="0"/>
        <v>0</v>
      </c>
      <c r="M39" s="314" t="str">
        <f t="shared" si="1"/>
        <v>n/a</v>
      </c>
      <c r="N39" s="304">
        <f>IF($B39=Lists!$A$14,Lists!$E$35)+IF($B39=Lists!$A$15,Lists!$E$40)+IF($B39=Lists!$A$16,Lists!$E$40)</f>
        <v>0</v>
      </c>
      <c r="O39" s="313">
        <f t="shared" si="2"/>
        <v>0</v>
      </c>
      <c r="P39" s="242" t="str">
        <f t="shared" si="3"/>
        <v>n/a</v>
      </c>
      <c r="Q39" s="232" t="str">
        <f>IF(ISERROR(P39*0.0001),"n/a",P39*VLOOKUP($B$4,Weighting!$B$22:$D$35,2,0))</f>
        <v>n/a</v>
      </c>
      <c r="R39" s="230" t="str">
        <f t="shared" si="4"/>
        <v>n/a</v>
      </c>
      <c r="S39" s="230" t="str">
        <f>IF(ISERROR(R39*VLOOKUP($B$4,Weighting!$B$22:$D$35,2,0)),"n/a",R39*VLOOKUP($B$4,Weighting!$B$22:$D$35,2,0))</f>
        <v>n/a</v>
      </c>
      <c r="T39" s="305"/>
      <c r="U39" s="279"/>
      <c r="V39" s="308" t="s">
        <v>408</v>
      </c>
      <c r="W39" s="308"/>
      <c r="X39" s="309" t="s">
        <v>406</v>
      </c>
      <c r="Y39" s="299" t="s">
        <v>17</v>
      </c>
      <c r="Z39" s="310">
        <f>VLOOKUP(Y39,Lists!$A$45:$B$50,2,FALSE)</f>
        <v>1.0000000000000001E-5</v>
      </c>
      <c r="AA39" s="311" t="s">
        <v>17</v>
      </c>
      <c r="AB39" s="311" t="s">
        <v>17</v>
      </c>
      <c r="AC39" s="312">
        <f>VLOOKUP(AB39,Lists!$A$35:$B$40,2,FALSE)</f>
        <v>0</v>
      </c>
      <c r="AD39" s="313">
        <f t="shared" si="5"/>
        <v>0</v>
      </c>
      <c r="AE39" s="314" t="str">
        <f t="shared" si="6"/>
        <v>n/a</v>
      </c>
      <c r="AF39" s="304">
        <f>IF($B39=Lists!$A$14,Lists!$E$35)+IF($B39=Lists!$A$15,Lists!$E$40)+IF($B39=Lists!$A$16,Lists!$E$40)</f>
        <v>0</v>
      </c>
      <c r="AG39" s="313">
        <f t="shared" si="7"/>
        <v>0</v>
      </c>
      <c r="AH39" s="112" t="str">
        <f t="shared" si="8"/>
        <v>n/a</v>
      </c>
      <c r="AI39" s="116" t="str">
        <f>IF(ISERROR(AH39*0.0001),"n/a",AH39*VLOOKUP($B$4,Weighting!$B$22:$D$35,2,0))</f>
        <v>n/a</v>
      </c>
      <c r="AJ39" s="230" t="str">
        <f t="shared" si="9"/>
        <v>n/a</v>
      </c>
      <c r="AK39" s="230" t="str">
        <f>IF(ISERROR(AJ39*VLOOKUP($B$4,Weighting!$B$22:$D$35,2,0)),"n/a",AJ39*VLOOKUP($B$4,Weighting!$B$22:$D$35,2,0))</f>
        <v>n/a</v>
      </c>
      <c r="AL39" s="345"/>
    </row>
    <row r="40" spans="1:38" ht="61.5" customHeight="1" x14ac:dyDescent="0.35">
      <c r="A40" s="296" t="s">
        <v>1143</v>
      </c>
      <c r="B40" s="296" t="s">
        <v>8</v>
      </c>
      <c r="C40" s="297" t="s">
        <v>184</v>
      </c>
      <c r="D40" s="114"/>
      <c r="E40" s="452"/>
      <c r="F40" s="444" t="s">
        <v>406</v>
      </c>
      <c r="G40" s="299" t="s">
        <v>17</v>
      </c>
      <c r="H40" s="310">
        <f>VLOOKUP(G40,Lists!$A$45:$B$50,2,FALSE)</f>
        <v>1.0000000000000001E-5</v>
      </c>
      <c r="I40" s="311" t="s">
        <v>17</v>
      </c>
      <c r="J40" s="311" t="s">
        <v>17</v>
      </c>
      <c r="K40" s="312">
        <f>VLOOKUP(J40,Lists!$A$35:$B$40,2,FALSE)</f>
        <v>0</v>
      </c>
      <c r="L40" s="313">
        <f t="shared" si="0"/>
        <v>0</v>
      </c>
      <c r="M40" s="314" t="str">
        <f t="shared" si="1"/>
        <v>n/a</v>
      </c>
      <c r="N40" s="304">
        <f>IF($B40=Lists!$A$14,Lists!$E$35)+IF($B40=Lists!$A$15,Lists!$E$40)+IF($B40=Lists!$A$16,Lists!$E$40)</f>
        <v>0</v>
      </c>
      <c r="O40" s="313">
        <f t="shared" si="2"/>
        <v>0</v>
      </c>
      <c r="P40" s="242" t="str">
        <f t="shared" si="3"/>
        <v>n/a</v>
      </c>
      <c r="Q40" s="232" t="str">
        <f>IF(ISERROR(P40*0.0001),"n/a",P40*VLOOKUP($B$4,Weighting!$B$22:$D$35,2,0))</f>
        <v>n/a</v>
      </c>
      <c r="R40" s="230" t="str">
        <f t="shared" si="4"/>
        <v>n/a</v>
      </c>
      <c r="S40" s="230" t="str">
        <f>IF(ISERROR(R40*VLOOKUP($B$4,Weighting!$B$22:$D$35,2,0)),"n/a",R40*VLOOKUP($B$4,Weighting!$B$22:$D$35,2,0))</f>
        <v>n/a</v>
      </c>
      <c r="T40" s="305"/>
      <c r="U40" s="279"/>
      <c r="V40" s="308" t="s">
        <v>408</v>
      </c>
      <c r="W40" s="308"/>
      <c r="X40" s="309" t="s">
        <v>406</v>
      </c>
      <c r="Y40" s="299" t="s">
        <v>17</v>
      </c>
      <c r="Z40" s="310">
        <f>VLOOKUP(Y40,Lists!$A$45:$B$50,2,FALSE)</f>
        <v>1.0000000000000001E-5</v>
      </c>
      <c r="AA40" s="311" t="s">
        <v>17</v>
      </c>
      <c r="AB40" s="311" t="s">
        <v>17</v>
      </c>
      <c r="AC40" s="312">
        <f>VLOOKUP(AB40,Lists!$A$35:$B$40,2,FALSE)</f>
        <v>0</v>
      </c>
      <c r="AD40" s="313">
        <f t="shared" si="5"/>
        <v>0</v>
      </c>
      <c r="AE40" s="314" t="str">
        <f t="shared" si="6"/>
        <v>n/a</v>
      </c>
      <c r="AF40" s="304">
        <f>IF($B40=Lists!$A$14,Lists!$E$35)+IF($B40=Lists!$A$15,Lists!$E$40)+IF($B40=Lists!$A$16,Lists!$E$40)</f>
        <v>0</v>
      </c>
      <c r="AG40" s="313">
        <f t="shared" si="7"/>
        <v>0</v>
      </c>
      <c r="AH40" s="112" t="str">
        <f t="shared" si="8"/>
        <v>n/a</v>
      </c>
      <c r="AI40" s="116" t="str">
        <f>IF(ISERROR(AH40*0.0001),"n/a",AH40*VLOOKUP($B$4,Weighting!$B$22:$D$35,2,0))</f>
        <v>n/a</v>
      </c>
      <c r="AJ40" s="230" t="str">
        <f t="shared" si="9"/>
        <v>n/a</v>
      </c>
      <c r="AK40" s="230" t="str">
        <f>IF(ISERROR(AJ40*VLOOKUP($B$4,Weighting!$B$22:$D$35,2,0)),"n/a",AJ40*VLOOKUP($B$4,Weighting!$B$22:$D$35,2,0))</f>
        <v>n/a</v>
      </c>
      <c r="AL40" s="345"/>
    </row>
    <row r="41" spans="1:38" ht="86.5" customHeight="1" x14ac:dyDescent="0.35">
      <c r="A41" s="296" t="s">
        <v>1144</v>
      </c>
      <c r="B41" s="296" t="s">
        <v>8</v>
      </c>
      <c r="C41" s="297" t="s">
        <v>826</v>
      </c>
      <c r="D41" s="114"/>
      <c r="E41" s="452"/>
      <c r="F41" s="444" t="s">
        <v>406</v>
      </c>
      <c r="G41" s="299" t="s">
        <v>17</v>
      </c>
      <c r="H41" s="310">
        <f>VLOOKUP(G41,Lists!$A$45:$B$50,2,FALSE)</f>
        <v>1.0000000000000001E-5</v>
      </c>
      <c r="I41" s="311" t="s">
        <v>17</v>
      </c>
      <c r="J41" s="311" t="s">
        <v>17</v>
      </c>
      <c r="K41" s="312">
        <f>VLOOKUP(J41,Lists!$A$35:$B$40,2,FALSE)</f>
        <v>0</v>
      </c>
      <c r="L41" s="313">
        <f t="shared" si="0"/>
        <v>0</v>
      </c>
      <c r="M41" s="314" t="str">
        <f t="shared" si="1"/>
        <v>n/a</v>
      </c>
      <c r="N41" s="304">
        <f>IF($B41=Lists!$A$14,Lists!$E$35)+IF($B41=Lists!$A$15,Lists!$E$40)+IF($B41=Lists!$A$16,Lists!$E$40)</f>
        <v>0</v>
      </c>
      <c r="O41" s="313">
        <f t="shared" si="2"/>
        <v>0</v>
      </c>
      <c r="P41" s="242" t="str">
        <f t="shared" si="3"/>
        <v>n/a</v>
      </c>
      <c r="Q41" s="232" t="str">
        <f>IF(ISERROR(P41*0.0001),"n/a",P41*VLOOKUP($B$4,Weighting!$B$22:$D$35,2,0))</f>
        <v>n/a</v>
      </c>
      <c r="R41" s="230" t="str">
        <f t="shared" si="4"/>
        <v>n/a</v>
      </c>
      <c r="S41" s="230" t="str">
        <f>IF(ISERROR(R41*VLOOKUP($B$4,Weighting!$B$22:$D$35,2,0)),"n/a",R41*VLOOKUP($B$4,Weighting!$B$22:$D$35,2,0))</f>
        <v>n/a</v>
      </c>
      <c r="T41" s="305"/>
      <c r="U41" s="279"/>
      <c r="V41" s="308" t="s">
        <v>408</v>
      </c>
      <c r="W41" s="308"/>
      <c r="X41" s="309" t="s">
        <v>406</v>
      </c>
      <c r="Y41" s="299" t="s">
        <v>17</v>
      </c>
      <c r="Z41" s="310">
        <f>VLOOKUP(Y41,Lists!$A$45:$B$50,2,FALSE)</f>
        <v>1.0000000000000001E-5</v>
      </c>
      <c r="AA41" s="311" t="s">
        <v>17</v>
      </c>
      <c r="AB41" s="311" t="s">
        <v>17</v>
      </c>
      <c r="AC41" s="312">
        <f>VLOOKUP(AB41,Lists!$A$35:$B$40,2,FALSE)</f>
        <v>0</v>
      </c>
      <c r="AD41" s="313">
        <f t="shared" si="5"/>
        <v>0</v>
      </c>
      <c r="AE41" s="314" t="str">
        <f t="shared" si="6"/>
        <v>n/a</v>
      </c>
      <c r="AF41" s="304">
        <f>IF($B41=Lists!$A$14,Lists!$E$35)+IF($B41=Lists!$A$15,Lists!$E$40)+IF($B41=Lists!$A$16,Lists!$E$40)</f>
        <v>0</v>
      </c>
      <c r="AG41" s="313">
        <f t="shared" si="7"/>
        <v>0</v>
      </c>
      <c r="AH41" s="112" t="str">
        <f t="shared" si="8"/>
        <v>n/a</v>
      </c>
      <c r="AI41" s="116" t="str">
        <f>IF(ISERROR(AH41*0.0001),"n/a",AH41*VLOOKUP($B$4,Weighting!$B$22:$D$35,2,0))</f>
        <v>n/a</v>
      </c>
      <c r="AJ41" s="230" t="str">
        <f t="shared" si="9"/>
        <v>n/a</v>
      </c>
      <c r="AK41" s="230" t="str">
        <f>IF(ISERROR(AJ41*VLOOKUP($B$4,Weighting!$B$22:$D$35,2,0)),"n/a",AJ41*VLOOKUP($B$4,Weighting!$B$22:$D$35,2,0))</f>
        <v>n/a</v>
      </c>
      <c r="AL41" s="345"/>
    </row>
    <row r="42" spans="1:38" ht="99.5" customHeight="1" x14ac:dyDescent="0.35">
      <c r="A42" s="296" t="s">
        <v>1145</v>
      </c>
      <c r="B42" s="296" t="s">
        <v>10</v>
      </c>
      <c r="C42" s="359" t="s">
        <v>827</v>
      </c>
      <c r="D42" s="115" t="s">
        <v>406</v>
      </c>
      <c r="E42" s="115"/>
      <c r="F42" s="113"/>
      <c r="G42" s="299" t="s">
        <v>52</v>
      </c>
      <c r="H42" s="310">
        <f>VLOOKUP(G42,Lists!$A$45:$B$50,2,FALSE)</f>
        <v>8</v>
      </c>
      <c r="I42" s="299" t="s">
        <v>29</v>
      </c>
      <c r="J42" s="299"/>
      <c r="K42" s="312" t="e">
        <f>VLOOKUP(J42,Lists!$A$35:$B$40,2,FALSE)</f>
        <v>#N/A</v>
      </c>
      <c r="L42" s="313" t="e">
        <f t="shared" si="0"/>
        <v>#N/A</v>
      </c>
      <c r="M42" s="314" t="str">
        <f t="shared" si="1"/>
        <v>n/a</v>
      </c>
      <c r="N42" s="304">
        <f>IF($B42=Lists!$A$14,Lists!$E$35)+IF($B42=Lists!$A$15,Lists!$E$40)+IF($B42=Lists!$A$16,Lists!$E$40)</f>
        <v>6</v>
      </c>
      <c r="O42" s="313">
        <f t="shared" si="2"/>
        <v>48</v>
      </c>
      <c r="P42" s="242">
        <f t="shared" si="3"/>
        <v>7.2727272727272724E-2</v>
      </c>
      <c r="Q42" s="232">
        <f>IF(ISERROR(P42*0.0001),"n/a",P42*VLOOKUP($B$4,Weighting!$B$22:$D$35,2,0))</f>
        <v>5.0909090909090913E-3</v>
      </c>
      <c r="R42" s="230" t="e">
        <f t="shared" si="4"/>
        <v>#N/A</v>
      </c>
      <c r="S42" s="230" t="str">
        <f>IF(ISERROR(R42*VLOOKUP($B$4,Weighting!$B$22:$D$35,2,0)),"n/a",R42*VLOOKUP($B$4,Weighting!$B$22:$D$35,2,0))</f>
        <v>n/a</v>
      </c>
      <c r="T42" s="305"/>
      <c r="U42" s="279"/>
      <c r="V42" s="299" t="s">
        <v>406</v>
      </c>
      <c r="W42" s="299"/>
      <c r="X42" s="403"/>
      <c r="Y42" s="299" t="s">
        <v>52</v>
      </c>
      <c r="Z42" s="310">
        <f>VLOOKUP(Y42,Lists!$A$45:$B$50,2,FALSE)</f>
        <v>8</v>
      </c>
      <c r="AA42" s="299" t="s">
        <v>29</v>
      </c>
      <c r="AB42" s="299" t="s">
        <v>39</v>
      </c>
      <c r="AC42" s="312">
        <f>VLOOKUP(AB42,Lists!$A$35:$B$40,2,FALSE)</f>
        <v>6</v>
      </c>
      <c r="AD42" s="313">
        <f t="shared" si="5"/>
        <v>48</v>
      </c>
      <c r="AE42" s="314">
        <f t="shared" si="6"/>
        <v>1</v>
      </c>
      <c r="AF42" s="304">
        <f>IF($B42=Lists!$A$14,Lists!$E$35)+IF($B42=Lists!$A$15,Lists!$E$40)+IF($B42=Lists!$A$16,Lists!$E$40)</f>
        <v>6</v>
      </c>
      <c r="AG42" s="313">
        <f t="shared" si="7"/>
        <v>48</v>
      </c>
      <c r="AH42" s="112">
        <f t="shared" si="8"/>
        <v>7.2727272727272724E-2</v>
      </c>
      <c r="AI42" s="116">
        <f>IF(ISERROR(AH42*0.0001),"n/a",AH42*VLOOKUP($B$4,Weighting!$B$22:$D$35,2,0))</f>
        <v>5.0909090909090913E-3</v>
      </c>
      <c r="AJ42" s="230">
        <f t="shared" si="9"/>
        <v>7.2727272727272724E-2</v>
      </c>
      <c r="AK42" s="230">
        <f>IF(ISERROR(AJ42*VLOOKUP($B$4,Weighting!$B$22:$D$35,2,0)),"n/a",AJ42*VLOOKUP($B$4,Weighting!$B$22:$D$35,2,0))</f>
        <v>5.0909090909090913E-3</v>
      </c>
      <c r="AL42" s="345"/>
    </row>
    <row r="43" spans="1:38" ht="85" customHeight="1" x14ac:dyDescent="0.35">
      <c r="A43" s="296" t="s">
        <v>1146</v>
      </c>
      <c r="B43" s="296" t="s">
        <v>8</v>
      </c>
      <c r="C43" s="297" t="s">
        <v>185</v>
      </c>
      <c r="D43" s="114"/>
      <c r="E43" s="452"/>
      <c r="F43" s="444" t="s">
        <v>406</v>
      </c>
      <c r="G43" s="299" t="s">
        <v>17</v>
      </c>
      <c r="H43" s="310">
        <f>VLOOKUP(G43,Lists!$A$45:$B$50,2,FALSE)</f>
        <v>1.0000000000000001E-5</v>
      </c>
      <c r="I43" s="311" t="s">
        <v>17</v>
      </c>
      <c r="J43" s="311" t="s">
        <v>17</v>
      </c>
      <c r="K43" s="312">
        <f>VLOOKUP(J43,Lists!$A$35:$B$40,2,FALSE)</f>
        <v>0</v>
      </c>
      <c r="L43" s="313">
        <f t="shared" si="0"/>
        <v>0</v>
      </c>
      <c r="M43" s="314" t="str">
        <f t="shared" si="1"/>
        <v>n/a</v>
      </c>
      <c r="N43" s="304">
        <f>IF($B43=Lists!$A$14,Lists!$E$35)+IF($B43=Lists!$A$15,Lists!$E$40)+IF($B43=Lists!$A$16,Lists!$E$40)</f>
        <v>0</v>
      </c>
      <c r="O43" s="313">
        <f t="shared" si="2"/>
        <v>0</v>
      </c>
      <c r="P43" s="242" t="str">
        <f t="shared" si="3"/>
        <v>n/a</v>
      </c>
      <c r="Q43" s="232" t="str">
        <f>IF(ISERROR(P43*0.0001),"n/a",P43*VLOOKUP($B$4,Weighting!$B$22:$D$35,2,0))</f>
        <v>n/a</v>
      </c>
      <c r="R43" s="230" t="str">
        <f t="shared" si="4"/>
        <v>n/a</v>
      </c>
      <c r="S43" s="230" t="str">
        <f>IF(ISERROR(R43*VLOOKUP($B$4,Weighting!$B$22:$D$35,2,0)),"n/a",R43*VLOOKUP($B$4,Weighting!$B$22:$D$35,2,0))</f>
        <v>n/a</v>
      </c>
      <c r="T43" s="305"/>
      <c r="U43" s="279"/>
      <c r="V43" s="308" t="s">
        <v>408</v>
      </c>
      <c r="W43" s="308"/>
      <c r="X43" s="309" t="s">
        <v>406</v>
      </c>
      <c r="Y43" s="299" t="s">
        <v>17</v>
      </c>
      <c r="Z43" s="310">
        <f>VLOOKUP(Y43,Lists!$A$45:$B$50,2,FALSE)</f>
        <v>1.0000000000000001E-5</v>
      </c>
      <c r="AA43" s="311" t="s">
        <v>17</v>
      </c>
      <c r="AB43" s="311" t="s">
        <v>17</v>
      </c>
      <c r="AC43" s="312">
        <f>VLOOKUP(AB43,Lists!$A$35:$B$40,2,FALSE)</f>
        <v>0</v>
      </c>
      <c r="AD43" s="313">
        <f t="shared" si="5"/>
        <v>0</v>
      </c>
      <c r="AE43" s="314" t="str">
        <f t="shared" si="6"/>
        <v>n/a</v>
      </c>
      <c r="AF43" s="304">
        <f>IF($B43=Lists!$A$14,Lists!$E$35)+IF($B43=Lists!$A$15,Lists!$E$40)+IF($B43=Lists!$A$16,Lists!$E$40)</f>
        <v>0</v>
      </c>
      <c r="AG43" s="313">
        <f t="shared" si="7"/>
        <v>0</v>
      </c>
      <c r="AH43" s="112" t="str">
        <f t="shared" si="8"/>
        <v>n/a</v>
      </c>
      <c r="AI43" s="116" t="str">
        <f>IF(ISERROR(AH43*0.0001),"n/a",AH43*VLOOKUP($B$4,Weighting!$B$22:$D$35,2,0))</f>
        <v>n/a</v>
      </c>
      <c r="AJ43" s="230" t="str">
        <f t="shared" si="9"/>
        <v>n/a</v>
      </c>
      <c r="AK43" s="230" t="str">
        <f>IF(ISERROR(AJ43*VLOOKUP($B$4,Weighting!$B$22:$D$35,2,0)),"n/a",AJ43*VLOOKUP($B$4,Weighting!$B$22:$D$35,2,0))</f>
        <v>n/a</v>
      </c>
      <c r="AL43" s="345"/>
    </row>
    <row r="44" spans="1:38" ht="125" customHeight="1" x14ac:dyDescent="0.35">
      <c r="A44" s="296" t="s">
        <v>1147</v>
      </c>
      <c r="B44" s="296" t="s">
        <v>10</v>
      </c>
      <c r="C44" s="373" t="s">
        <v>828</v>
      </c>
      <c r="D44" s="115" t="s">
        <v>406</v>
      </c>
      <c r="E44" s="115"/>
      <c r="F44" s="113"/>
      <c r="G44" s="299" t="s">
        <v>52</v>
      </c>
      <c r="H44" s="310">
        <f>VLOOKUP(G44,Lists!$A$45:$B$50,2,FALSE)</f>
        <v>8</v>
      </c>
      <c r="I44" s="299" t="s">
        <v>29</v>
      </c>
      <c r="J44" s="299"/>
      <c r="K44" s="312" t="e">
        <f>VLOOKUP(J44,Lists!$A$35:$B$40,2,FALSE)</f>
        <v>#N/A</v>
      </c>
      <c r="L44" s="313" t="e">
        <f t="shared" si="0"/>
        <v>#N/A</v>
      </c>
      <c r="M44" s="314" t="str">
        <f t="shared" si="1"/>
        <v>n/a</v>
      </c>
      <c r="N44" s="304">
        <f>IF($B44=Lists!$A$14,Lists!$E$35)+IF($B44=Lists!$A$15,Lists!$E$40)+IF($B44=Lists!$A$16,Lists!$E$40)</f>
        <v>6</v>
      </c>
      <c r="O44" s="313">
        <f t="shared" si="2"/>
        <v>48</v>
      </c>
      <c r="P44" s="242">
        <f t="shared" si="3"/>
        <v>7.2727272727272724E-2</v>
      </c>
      <c r="Q44" s="232">
        <f>IF(ISERROR(P44*0.0001),"n/a",P44*VLOOKUP($B$4,Weighting!$B$22:$D$35,2,0))</f>
        <v>5.0909090909090913E-3</v>
      </c>
      <c r="R44" s="230" t="e">
        <f t="shared" si="4"/>
        <v>#N/A</v>
      </c>
      <c r="S44" s="230" t="str">
        <f>IF(ISERROR(R44*VLOOKUP($B$4,Weighting!$B$22:$D$35,2,0)),"n/a",R44*VLOOKUP($B$4,Weighting!$B$22:$D$35,2,0))</f>
        <v>n/a</v>
      </c>
      <c r="T44" s="305"/>
      <c r="U44" s="279"/>
      <c r="V44" s="299" t="s">
        <v>406</v>
      </c>
      <c r="W44" s="299"/>
      <c r="X44" s="403"/>
      <c r="Y44" s="299" t="s">
        <v>52</v>
      </c>
      <c r="Z44" s="310">
        <f>VLOOKUP(Y44,Lists!$A$45:$B$50,2,FALSE)</f>
        <v>8</v>
      </c>
      <c r="AA44" s="299" t="s">
        <v>29</v>
      </c>
      <c r="AB44" s="299" t="s">
        <v>39</v>
      </c>
      <c r="AC44" s="312">
        <f>VLOOKUP(AB44,Lists!$A$35:$B$40,2,FALSE)</f>
        <v>6</v>
      </c>
      <c r="AD44" s="313">
        <f t="shared" si="5"/>
        <v>48</v>
      </c>
      <c r="AE44" s="314">
        <f t="shared" si="6"/>
        <v>1</v>
      </c>
      <c r="AF44" s="304">
        <f>IF($B44=Lists!$A$14,Lists!$E$35)+IF($B44=Lists!$A$15,Lists!$E$40)+IF($B44=Lists!$A$16,Lists!$E$40)</f>
        <v>6</v>
      </c>
      <c r="AG44" s="313">
        <f t="shared" si="7"/>
        <v>48</v>
      </c>
      <c r="AH44" s="112">
        <f t="shared" si="8"/>
        <v>7.2727272727272724E-2</v>
      </c>
      <c r="AI44" s="116">
        <f>IF(ISERROR(AH44*0.0001),"n/a",AH44*VLOOKUP($B$4,Weighting!$B$22:$D$35,2,0))</f>
        <v>5.0909090909090913E-3</v>
      </c>
      <c r="AJ44" s="230">
        <f t="shared" si="9"/>
        <v>7.2727272727272724E-2</v>
      </c>
      <c r="AK44" s="230">
        <f>IF(ISERROR(AJ44*VLOOKUP($B$4,Weighting!$B$22:$D$35,2,0)),"n/a",AJ44*VLOOKUP($B$4,Weighting!$B$22:$D$35,2,0))</f>
        <v>5.0909090909090913E-3</v>
      </c>
      <c r="AL44" s="345"/>
    </row>
    <row r="45" spans="1:38" s="290" customFormat="1" x14ac:dyDescent="0.35">
      <c r="A45" s="292"/>
      <c r="B45" s="292"/>
      <c r="C45" s="293" t="s">
        <v>102</v>
      </c>
      <c r="D45" s="438"/>
      <c r="E45" s="438"/>
      <c r="F45" s="438"/>
      <c r="G45" s="306" t="s">
        <v>17</v>
      </c>
      <c r="H45" s="306">
        <f>VLOOKUP(G45,Lists!$A$45:$B$50,2,FALSE)</f>
        <v>1.0000000000000001E-5</v>
      </c>
      <c r="I45" s="306" t="s">
        <v>17</v>
      </c>
      <c r="J45" s="306" t="s">
        <v>17</v>
      </c>
      <c r="K45" s="306">
        <f>VLOOKUP(J45,Lists!$A$35:$B$40,2,FALSE)</f>
        <v>0</v>
      </c>
      <c r="L45" s="306">
        <f t="shared" si="0"/>
        <v>0</v>
      </c>
      <c r="M45" s="306" t="str">
        <f t="shared" si="1"/>
        <v>n/a</v>
      </c>
      <c r="N45" s="306">
        <f>IF($B45=Lists!$A$14,Lists!$E$35)+IF($B45=Lists!$A$15,Lists!$E$40)+IF($B45=Lists!$A$16,Lists!$E$40)</f>
        <v>0</v>
      </c>
      <c r="O45" s="307">
        <f t="shared" si="2"/>
        <v>0</v>
      </c>
      <c r="P45" s="243" t="str">
        <f t="shared" si="3"/>
        <v>n/a</v>
      </c>
      <c r="Q45" s="244" t="str">
        <f>IF(ISERROR(P45*0.0001),"n/a",P45*VLOOKUP($B$4,Weighting!$B$22:$D$35,2,0))</f>
        <v>n/a</v>
      </c>
      <c r="R45" s="141">
        <f t="shared" si="4"/>
        <v>0</v>
      </c>
      <c r="S45" s="141">
        <f>IF(ISERROR(R45*VLOOKUP($B$4,Weighting!$B$22:$D$35,2,0)),"n/a",R45*VLOOKUP($B$4,Weighting!$B$22:$D$35,2,0))</f>
        <v>0</v>
      </c>
      <c r="T45" s="118"/>
      <c r="V45" s="306" t="s">
        <v>408</v>
      </c>
      <c r="W45" s="306"/>
      <c r="X45" s="306" t="s">
        <v>406</v>
      </c>
      <c r="Y45" s="306" t="s">
        <v>17</v>
      </c>
      <c r="Z45" s="306">
        <f>VLOOKUP(Y45,Lists!$A$45:$B$50,2,FALSE)</f>
        <v>1.0000000000000001E-5</v>
      </c>
      <c r="AA45" s="306" t="s">
        <v>17</v>
      </c>
      <c r="AB45" s="306" t="s">
        <v>17</v>
      </c>
      <c r="AC45" s="306">
        <f>VLOOKUP(AB45,Lists!$A$35:$B$40,2,FALSE)</f>
        <v>0</v>
      </c>
      <c r="AD45" s="306">
        <f t="shared" si="5"/>
        <v>0</v>
      </c>
      <c r="AE45" s="306" t="str">
        <f t="shared" si="6"/>
        <v>n/a</v>
      </c>
      <c r="AF45" s="306">
        <f>IF($B45=Lists!$A$14,Lists!$E$35)+IF($B45=Lists!$A$15,Lists!$E$40)+IF($B45=Lists!$A$16,Lists!$E$40)</f>
        <v>0</v>
      </c>
      <c r="AG45" s="307">
        <f t="shared" si="7"/>
        <v>0</v>
      </c>
      <c r="AH45" s="140" t="str">
        <f t="shared" si="8"/>
        <v>n/a</v>
      </c>
      <c r="AI45" s="141" t="str">
        <f>IF(ISERROR(AH45*0.0001),"n/a",AH45*VLOOKUP($B$4,Weighting!$B$22:$D$35,2,0))</f>
        <v>n/a</v>
      </c>
      <c r="AJ45" s="141">
        <f t="shared" si="9"/>
        <v>0</v>
      </c>
      <c r="AK45" s="141">
        <f>IF(ISERROR(AJ45*VLOOKUP($B$4,Weighting!$B$22:$D$35,2,0)),"n/a",AJ45*VLOOKUP($B$4,Weighting!$B$22:$D$35,2,0))</f>
        <v>0</v>
      </c>
      <c r="AL45" s="141"/>
    </row>
    <row r="46" spans="1:38" ht="50" customHeight="1" x14ac:dyDescent="0.35">
      <c r="A46" s="296" t="s">
        <v>1148</v>
      </c>
      <c r="B46" s="296" t="s">
        <v>8</v>
      </c>
      <c r="C46" s="297" t="s">
        <v>829</v>
      </c>
      <c r="D46" s="114"/>
      <c r="E46" s="452"/>
      <c r="F46" s="444" t="s">
        <v>406</v>
      </c>
      <c r="G46" s="299" t="s">
        <v>17</v>
      </c>
      <c r="H46" s="310">
        <f>VLOOKUP(G46,Lists!$A$45:$B$50,2,FALSE)</f>
        <v>1.0000000000000001E-5</v>
      </c>
      <c r="I46" s="311" t="s">
        <v>17</v>
      </c>
      <c r="J46" s="311" t="s">
        <v>17</v>
      </c>
      <c r="K46" s="312">
        <f>VLOOKUP(J46,Lists!$A$35:$B$40,2,FALSE)</f>
        <v>0</v>
      </c>
      <c r="L46" s="313">
        <f t="shared" si="0"/>
        <v>0</v>
      </c>
      <c r="M46" s="314" t="str">
        <f t="shared" si="1"/>
        <v>n/a</v>
      </c>
      <c r="N46" s="304">
        <f>IF($B46=Lists!$A$14,Lists!$E$35)+IF($B46=Lists!$A$15,Lists!$E$40)+IF($B46=Lists!$A$16,Lists!$E$40)</f>
        <v>0</v>
      </c>
      <c r="O46" s="313">
        <f t="shared" si="2"/>
        <v>0</v>
      </c>
      <c r="P46" s="242" t="str">
        <f t="shared" si="3"/>
        <v>n/a</v>
      </c>
      <c r="Q46" s="232" t="str">
        <f>IF(ISERROR(P46*0.0001),"n/a",P46*VLOOKUP($B$4,Weighting!$B$22:$D$35,2,0))</f>
        <v>n/a</v>
      </c>
      <c r="R46" s="230" t="str">
        <f t="shared" si="4"/>
        <v>n/a</v>
      </c>
      <c r="S46" s="230" t="str">
        <f>IF(ISERROR(R46*VLOOKUP($B$4,Weighting!$B$22:$D$35,2,0)),"n/a",R46*VLOOKUP($B$4,Weighting!$B$22:$D$35,2,0))</f>
        <v>n/a</v>
      </c>
      <c r="T46" s="305"/>
      <c r="U46" s="279"/>
      <c r="V46" s="308" t="s">
        <v>408</v>
      </c>
      <c r="W46" s="308"/>
      <c r="X46" s="309" t="s">
        <v>406</v>
      </c>
      <c r="Y46" s="299" t="s">
        <v>17</v>
      </c>
      <c r="Z46" s="310">
        <f>VLOOKUP(Y46,Lists!$A$45:$B$50,2,FALSE)</f>
        <v>1.0000000000000001E-5</v>
      </c>
      <c r="AA46" s="311" t="s">
        <v>17</v>
      </c>
      <c r="AB46" s="311" t="s">
        <v>17</v>
      </c>
      <c r="AC46" s="312">
        <f>VLOOKUP(AB46,Lists!$A$35:$B$40,2,FALSE)</f>
        <v>0</v>
      </c>
      <c r="AD46" s="313">
        <f t="shared" si="5"/>
        <v>0</v>
      </c>
      <c r="AE46" s="314" t="str">
        <f t="shared" si="6"/>
        <v>n/a</v>
      </c>
      <c r="AF46" s="304">
        <f>IF($B46=Lists!$A$14,Lists!$E$35)+IF($B46=Lists!$A$15,Lists!$E$40)+IF($B46=Lists!$A$16,Lists!$E$40)</f>
        <v>0</v>
      </c>
      <c r="AG46" s="313">
        <f t="shared" si="7"/>
        <v>0</v>
      </c>
      <c r="AH46" s="112" t="str">
        <f t="shared" si="8"/>
        <v>n/a</v>
      </c>
      <c r="AI46" s="116" t="str">
        <f>IF(ISERROR(AH46*0.0001),"n/a",AH46*VLOOKUP($B$4,Weighting!$B$22:$D$35,2,0))</f>
        <v>n/a</v>
      </c>
      <c r="AJ46" s="230" t="str">
        <f t="shared" si="9"/>
        <v>n/a</v>
      </c>
      <c r="AK46" s="230" t="str">
        <f>IF(ISERROR(AJ46*VLOOKUP($B$4,Weighting!$B$22:$D$35,2,0)),"n/a",AJ46*VLOOKUP($B$4,Weighting!$B$22:$D$35,2,0))</f>
        <v>n/a</v>
      </c>
      <c r="AL46" s="345"/>
    </row>
    <row r="47" spans="1:38" ht="94" customHeight="1" x14ac:dyDescent="0.35">
      <c r="A47" s="296" t="s">
        <v>1149</v>
      </c>
      <c r="B47" s="296" t="s">
        <v>8</v>
      </c>
      <c r="C47" s="297" t="s">
        <v>830</v>
      </c>
      <c r="D47" s="114"/>
      <c r="E47" s="452"/>
      <c r="F47" s="444" t="s">
        <v>406</v>
      </c>
      <c r="G47" s="299" t="s">
        <v>17</v>
      </c>
      <c r="H47" s="310">
        <f>VLOOKUP(G47,Lists!$A$45:$B$50,2,FALSE)</f>
        <v>1.0000000000000001E-5</v>
      </c>
      <c r="I47" s="311" t="s">
        <v>17</v>
      </c>
      <c r="J47" s="311" t="s">
        <v>17</v>
      </c>
      <c r="K47" s="312">
        <f>VLOOKUP(J47,Lists!$A$35:$B$40,2,FALSE)</f>
        <v>0</v>
      </c>
      <c r="L47" s="313">
        <f t="shared" si="0"/>
        <v>0</v>
      </c>
      <c r="M47" s="314" t="str">
        <f t="shared" si="1"/>
        <v>n/a</v>
      </c>
      <c r="N47" s="304">
        <f>IF($B47=Lists!$A$14,Lists!$E$35)+IF($B47=Lists!$A$15,Lists!$E$40)+IF($B47=Lists!$A$16,Lists!$E$40)</f>
        <v>0</v>
      </c>
      <c r="O47" s="313">
        <f t="shared" si="2"/>
        <v>0</v>
      </c>
      <c r="P47" s="242" t="str">
        <f t="shared" si="3"/>
        <v>n/a</v>
      </c>
      <c r="Q47" s="232" t="str">
        <f>IF(ISERROR(P47*0.0001),"n/a",P47*VLOOKUP($B$4,Weighting!$B$22:$D$35,2,0))</f>
        <v>n/a</v>
      </c>
      <c r="R47" s="230" t="str">
        <f t="shared" si="4"/>
        <v>n/a</v>
      </c>
      <c r="S47" s="230" t="str">
        <f>IF(ISERROR(R47*VLOOKUP($B$4,Weighting!$B$22:$D$35,2,0)),"n/a",R47*VLOOKUP($B$4,Weighting!$B$22:$D$35,2,0))</f>
        <v>n/a</v>
      </c>
      <c r="T47" s="305"/>
      <c r="U47" s="279"/>
      <c r="V47" s="308" t="s">
        <v>408</v>
      </c>
      <c r="W47" s="308"/>
      <c r="X47" s="309" t="s">
        <v>406</v>
      </c>
      <c r="Y47" s="299" t="s">
        <v>17</v>
      </c>
      <c r="Z47" s="310">
        <f>VLOOKUP(Y47,Lists!$A$45:$B$50,2,FALSE)</f>
        <v>1.0000000000000001E-5</v>
      </c>
      <c r="AA47" s="311" t="s">
        <v>17</v>
      </c>
      <c r="AB47" s="311" t="s">
        <v>17</v>
      </c>
      <c r="AC47" s="312">
        <f>VLOOKUP(AB47,Lists!$A$35:$B$40,2,FALSE)</f>
        <v>0</v>
      </c>
      <c r="AD47" s="313">
        <f t="shared" si="5"/>
        <v>0</v>
      </c>
      <c r="AE47" s="314" t="str">
        <f t="shared" si="6"/>
        <v>n/a</v>
      </c>
      <c r="AF47" s="304">
        <f>IF($B47=Lists!$A$14,Lists!$E$35)+IF($B47=Lists!$A$15,Lists!$E$40)+IF($B47=Lists!$A$16,Lists!$E$40)</f>
        <v>0</v>
      </c>
      <c r="AG47" s="313">
        <f t="shared" si="7"/>
        <v>0</v>
      </c>
      <c r="AH47" s="112" t="str">
        <f t="shared" si="8"/>
        <v>n/a</v>
      </c>
      <c r="AI47" s="116" t="str">
        <f>IF(ISERROR(AH47*0.0001),"n/a",AH47*VLOOKUP($B$4,Weighting!$B$22:$D$35,2,0))</f>
        <v>n/a</v>
      </c>
      <c r="AJ47" s="230" t="str">
        <f t="shared" si="9"/>
        <v>n/a</v>
      </c>
      <c r="AK47" s="230" t="str">
        <f>IF(ISERROR(AJ47*VLOOKUP($B$4,Weighting!$B$22:$D$35,2,0)),"n/a",AJ47*VLOOKUP($B$4,Weighting!$B$22:$D$35,2,0))</f>
        <v>n/a</v>
      </c>
      <c r="AL47" s="345"/>
    </row>
    <row r="48" spans="1:38" s="290" customFormat="1" x14ac:dyDescent="0.35">
      <c r="A48" s="292"/>
      <c r="B48" s="292"/>
      <c r="C48" s="293" t="s">
        <v>186</v>
      </c>
      <c r="D48" s="438"/>
      <c r="E48" s="438"/>
      <c r="F48" s="438"/>
      <c r="G48" s="306" t="s">
        <v>17</v>
      </c>
      <c r="H48" s="306">
        <f>VLOOKUP(G48,Lists!$A$45:$B$50,2,FALSE)</f>
        <v>1.0000000000000001E-5</v>
      </c>
      <c r="I48" s="306" t="s">
        <v>17</v>
      </c>
      <c r="J48" s="306" t="s">
        <v>17</v>
      </c>
      <c r="K48" s="306">
        <f>VLOOKUP(J48,Lists!$A$35:$B$40,2,FALSE)</f>
        <v>0</v>
      </c>
      <c r="L48" s="306">
        <f t="shared" si="0"/>
        <v>0</v>
      </c>
      <c r="M48" s="306" t="str">
        <f t="shared" si="1"/>
        <v>n/a</v>
      </c>
      <c r="N48" s="306">
        <f>IF($B48=Lists!$A$14,Lists!$E$35)+IF($B48=Lists!$A$15,Lists!$E$40)+IF($B48=Lists!$A$16,Lists!$E$40)</f>
        <v>0</v>
      </c>
      <c r="O48" s="307">
        <f t="shared" si="2"/>
        <v>0</v>
      </c>
      <c r="P48" s="243" t="str">
        <f t="shared" si="3"/>
        <v>n/a</v>
      </c>
      <c r="Q48" s="244" t="str">
        <f>IF(ISERROR(P48*0.0001),"n/a",P48*VLOOKUP($B$4,Weighting!$B$22:$D$35,2,0))</f>
        <v>n/a</v>
      </c>
      <c r="R48" s="141">
        <f t="shared" si="4"/>
        <v>0</v>
      </c>
      <c r="S48" s="141">
        <f>IF(ISERROR(R48*VLOOKUP($B$4,Weighting!$B$22:$D$35,2,0)),"n/a",R48*VLOOKUP($B$4,Weighting!$B$22:$D$35,2,0))</f>
        <v>0</v>
      </c>
      <c r="T48" s="118"/>
      <c r="V48" s="306" t="s">
        <v>408</v>
      </c>
      <c r="W48" s="306"/>
      <c r="X48" s="306" t="s">
        <v>406</v>
      </c>
      <c r="Y48" s="306" t="s">
        <v>17</v>
      </c>
      <c r="Z48" s="306">
        <f>VLOOKUP(Y48,Lists!$A$45:$B$50,2,FALSE)</f>
        <v>1.0000000000000001E-5</v>
      </c>
      <c r="AA48" s="306" t="s">
        <v>17</v>
      </c>
      <c r="AB48" s="306" t="s">
        <v>17</v>
      </c>
      <c r="AC48" s="306">
        <f>VLOOKUP(AB48,Lists!$A$35:$B$40,2,FALSE)</f>
        <v>0</v>
      </c>
      <c r="AD48" s="306">
        <f t="shared" si="5"/>
        <v>0</v>
      </c>
      <c r="AE48" s="306" t="str">
        <f t="shared" si="6"/>
        <v>n/a</v>
      </c>
      <c r="AF48" s="306">
        <f>IF($B48=Lists!$A$14,Lists!$E$35)+IF($B48=Lists!$A$15,Lists!$E$40)+IF($B48=Lists!$A$16,Lists!$E$40)</f>
        <v>0</v>
      </c>
      <c r="AG48" s="307">
        <f t="shared" si="7"/>
        <v>0</v>
      </c>
      <c r="AH48" s="140" t="str">
        <f t="shared" si="8"/>
        <v>n/a</v>
      </c>
      <c r="AI48" s="141" t="str">
        <f>IF(ISERROR(AH48*0.0001),"n/a",AH48*VLOOKUP($B$4,Weighting!$B$22:$D$35,2,0))</f>
        <v>n/a</v>
      </c>
      <c r="AJ48" s="141">
        <f t="shared" si="9"/>
        <v>0</v>
      </c>
      <c r="AK48" s="141">
        <f>IF(ISERROR(AJ48*VLOOKUP($B$4,Weighting!$B$22:$D$35,2,0)),"n/a",AJ48*VLOOKUP($B$4,Weighting!$B$22:$D$35,2,0))</f>
        <v>0</v>
      </c>
      <c r="AL48" s="141"/>
    </row>
    <row r="49" spans="1:38" ht="172.5" customHeight="1" x14ac:dyDescent="0.35">
      <c r="A49" s="296" t="s">
        <v>1150</v>
      </c>
      <c r="B49" s="296" t="s">
        <v>8</v>
      </c>
      <c r="C49" s="297" t="s">
        <v>831</v>
      </c>
      <c r="D49" s="114"/>
      <c r="E49" s="452"/>
      <c r="F49" s="444" t="s">
        <v>406</v>
      </c>
      <c r="G49" s="299" t="s">
        <v>17</v>
      </c>
      <c r="H49" s="310">
        <f>VLOOKUP(G49,Lists!$A$45:$B$50,2,FALSE)</f>
        <v>1.0000000000000001E-5</v>
      </c>
      <c r="I49" s="311" t="s">
        <v>17</v>
      </c>
      <c r="J49" s="311" t="s">
        <v>17</v>
      </c>
      <c r="K49" s="312">
        <f>VLOOKUP(J49,Lists!$A$35:$B$40,2,FALSE)</f>
        <v>0</v>
      </c>
      <c r="L49" s="313">
        <f t="shared" si="0"/>
        <v>0</v>
      </c>
      <c r="M49" s="314" t="str">
        <f t="shared" si="1"/>
        <v>n/a</v>
      </c>
      <c r="N49" s="304">
        <f>IF($B49=Lists!$A$14,Lists!$E$35)+IF($B49=Lists!$A$15,Lists!$E$40)+IF($B49=Lists!$A$16,Lists!$E$40)</f>
        <v>0</v>
      </c>
      <c r="O49" s="313">
        <f t="shared" si="2"/>
        <v>0</v>
      </c>
      <c r="P49" s="242" t="str">
        <f t="shared" si="3"/>
        <v>n/a</v>
      </c>
      <c r="Q49" s="232" t="str">
        <f>IF(ISERROR(P49*0.0001),"n/a",P49*VLOOKUP($B$4,Weighting!$B$22:$D$35,2,0))</f>
        <v>n/a</v>
      </c>
      <c r="R49" s="230" t="str">
        <f t="shared" si="4"/>
        <v>n/a</v>
      </c>
      <c r="S49" s="230" t="str">
        <f>IF(ISERROR(R49*VLOOKUP($B$4,Weighting!$B$22:$D$35,2,0)),"n/a",R49*VLOOKUP($B$4,Weighting!$B$22:$D$35,2,0))</f>
        <v>n/a</v>
      </c>
      <c r="T49" s="305"/>
      <c r="U49" s="279"/>
      <c r="V49" s="308" t="s">
        <v>408</v>
      </c>
      <c r="W49" s="308"/>
      <c r="X49" s="309" t="s">
        <v>406</v>
      </c>
      <c r="Y49" s="299" t="s">
        <v>17</v>
      </c>
      <c r="Z49" s="310">
        <f>VLOOKUP(Y49,Lists!$A$45:$B$50,2,FALSE)</f>
        <v>1.0000000000000001E-5</v>
      </c>
      <c r="AA49" s="311" t="s">
        <v>17</v>
      </c>
      <c r="AB49" s="311" t="s">
        <v>17</v>
      </c>
      <c r="AC49" s="312">
        <f>VLOOKUP(AB49,Lists!$A$35:$B$40,2,FALSE)</f>
        <v>0</v>
      </c>
      <c r="AD49" s="313">
        <f t="shared" si="5"/>
        <v>0</v>
      </c>
      <c r="AE49" s="314" t="str">
        <f t="shared" si="6"/>
        <v>n/a</v>
      </c>
      <c r="AF49" s="304">
        <f>IF($B49=Lists!$A$14,Lists!$E$35)+IF($B49=Lists!$A$15,Lists!$E$40)+IF($B49=Lists!$A$16,Lists!$E$40)</f>
        <v>0</v>
      </c>
      <c r="AG49" s="313">
        <f t="shared" si="7"/>
        <v>0</v>
      </c>
      <c r="AH49" s="112" t="str">
        <f t="shared" si="8"/>
        <v>n/a</v>
      </c>
      <c r="AI49" s="116" t="str">
        <f>IF(ISERROR(AH49*0.0001),"n/a",AH49*VLOOKUP($B$4,Weighting!$B$22:$D$35,2,0))</f>
        <v>n/a</v>
      </c>
      <c r="AJ49" s="230" t="str">
        <f t="shared" si="9"/>
        <v>n/a</v>
      </c>
      <c r="AK49" s="230" t="str">
        <f>IF(ISERROR(AJ49*VLOOKUP($B$4,Weighting!$B$22:$D$35,2,0)),"n/a",AJ49*VLOOKUP($B$4,Weighting!$B$22:$D$35,2,0))</f>
        <v>n/a</v>
      </c>
      <c r="AL49" s="345"/>
    </row>
    <row r="50" spans="1:38" ht="107.5" customHeight="1" x14ac:dyDescent="0.35">
      <c r="A50" s="296" t="s">
        <v>1151</v>
      </c>
      <c r="B50" s="296" t="s">
        <v>10</v>
      </c>
      <c r="C50" s="359" t="s">
        <v>832</v>
      </c>
      <c r="D50" s="115" t="s">
        <v>406</v>
      </c>
      <c r="E50" s="115"/>
      <c r="F50" s="113"/>
      <c r="G50" s="299" t="s">
        <v>52</v>
      </c>
      <c r="H50" s="310">
        <f>VLOOKUP(G50,Lists!$A$45:$B$50,2,FALSE)</f>
        <v>8</v>
      </c>
      <c r="I50" s="330" t="s">
        <v>25</v>
      </c>
      <c r="J50" s="299"/>
      <c r="K50" s="312" t="e">
        <f>VLOOKUP(J50,Lists!$A$35:$B$40,2,FALSE)</f>
        <v>#N/A</v>
      </c>
      <c r="L50" s="313" t="e">
        <f t="shared" si="0"/>
        <v>#N/A</v>
      </c>
      <c r="M50" s="314" t="str">
        <f t="shared" si="1"/>
        <v>n/a</v>
      </c>
      <c r="N50" s="304">
        <f>IF($B50=Lists!$A$14,Lists!$E$35)+IF($B50=Lists!$A$15,Lists!$E$40)+IF($B50=Lists!$A$16,Lists!$E$40)</f>
        <v>6</v>
      </c>
      <c r="O50" s="313">
        <f t="shared" si="2"/>
        <v>48</v>
      </c>
      <c r="P50" s="242">
        <f t="shared" si="3"/>
        <v>7.2727272727272724E-2</v>
      </c>
      <c r="Q50" s="232">
        <f>IF(ISERROR(P50*0.0001),"n/a",P50*VLOOKUP($B$4,Weighting!$B$22:$D$35,2,0))</f>
        <v>5.0909090909090913E-3</v>
      </c>
      <c r="R50" s="230" t="e">
        <f t="shared" si="4"/>
        <v>#N/A</v>
      </c>
      <c r="S50" s="230" t="str">
        <f>IF(ISERROR(R50*VLOOKUP($B$4,Weighting!$B$22:$D$35,2,0)),"n/a",R50*VLOOKUP($B$4,Weighting!$B$22:$D$35,2,0))</f>
        <v>n/a</v>
      </c>
      <c r="T50" s="305"/>
      <c r="U50" s="279"/>
      <c r="V50" s="299" t="s">
        <v>406</v>
      </c>
      <c r="W50" s="299"/>
      <c r="X50" s="403"/>
      <c r="Y50" s="299" t="s">
        <v>52</v>
      </c>
      <c r="Z50" s="310">
        <f>VLOOKUP(Y50,Lists!$A$45:$B$50,2,FALSE)</f>
        <v>8</v>
      </c>
      <c r="AA50" s="330" t="s">
        <v>25</v>
      </c>
      <c r="AB50" s="299" t="s">
        <v>39</v>
      </c>
      <c r="AC50" s="312">
        <f>VLOOKUP(AB50,Lists!$A$35:$B$40,2,FALSE)</f>
        <v>6</v>
      </c>
      <c r="AD50" s="313">
        <f t="shared" si="5"/>
        <v>48</v>
      </c>
      <c r="AE50" s="314">
        <f t="shared" si="6"/>
        <v>1</v>
      </c>
      <c r="AF50" s="304">
        <f>IF($B50=Lists!$A$14,Lists!$E$35)+IF($B50=Lists!$A$15,Lists!$E$40)+IF($B50=Lists!$A$16,Lists!$E$40)</f>
        <v>6</v>
      </c>
      <c r="AG50" s="313">
        <f t="shared" si="7"/>
        <v>48</v>
      </c>
      <c r="AH50" s="112">
        <f t="shared" si="8"/>
        <v>7.2727272727272724E-2</v>
      </c>
      <c r="AI50" s="116">
        <f>IF(ISERROR(AH50*0.0001),"n/a",AH50*VLOOKUP($B$4,Weighting!$B$22:$D$35,2,0))</f>
        <v>5.0909090909090913E-3</v>
      </c>
      <c r="AJ50" s="230">
        <f t="shared" si="9"/>
        <v>7.2727272727272724E-2</v>
      </c>
      <c r="AK50" s="230">
        <f>IF(ISERROR(AJ50*VLOOKUP($B$4,Weighting!$B$22:$D$35,2,0)),"n/a",AJ50*VLOOKUP($B$4,Weighting!$B$22:$D$35,2,0))</f>
        <v>5.0909090909090913E-3</v>
      </c>
      <c r="AL50" s="345"/>
    </row>
    <row r="51" spans="1:38" ht="230.5" customHeight="1" x14ac:dyDescent="0.35">
      <c r="A51" s="296" t="s">
        <v>1152</v>
      </c>
      <c r="B51" s="296" t="s">
        <v>8</v>
      </c>
      <c r="C51" s="375" t="s">
        <v>1347</v>
      </c>
      <c r="D51" s="114"/>
      <c r="E51" s="452"/>
      <c r="F51" s="444" t="s">
        <v>406</v>
      </c>
      <c r="G51" s="299" t="s">
        <v>17</v>
      </c>
      <c r="H51" s="310">
        <f>VLOOKUP(G51,Lists!$A$45:$B$50,2,FALSE)</f>
        <v>1.0000000000000001E-5</v>
      </c>
      <c r="I51" s="311" t="s">
        <v>17</v>
      </c>
      <c r="J51" s="311" t="s">
        <v>17</v>
      </c>
      <c r="K51" s="312">
        <f>VLOOKUP(J51,Lists!$A$35:$B$40,2,FALSE)</f>
        <v>0</v>
      </c>
      <c r="L51" s="313">
        <f t="shared" si="0"/>
        <v>0</v>
      </c>
      <c r="M51" s="314" t="str">
        <f t="shared" si="1"/>
        <v>n/a</v>
      </c>
      <c r="N51" s="304">
        <f>IF($B51=Lists!$A$14,Lists!$E$35)+IF($B51=Lists!$A$15,Lists!$E$40)+IF($B51=Lists!$A$16,Lists!$E$40)</f>
        <v>0</v>
      </c>
      <c r="O51" s="313">
        <f t="shared" si="2"/>
        <v>0</v>
      </c>
      <c r="P51" s="242" t="str">
        <f t="shared" si="3"/>
        <v>n/a</v>
      </c>
      <c r="Q51" s="232" t="str">
        <f>IF(ISERROR(P51*0.0001),"n/a",P51*VLOOKUP($B$4,Weighting!$B$22:$D$35,2,0))</f>
        <v>n/a</v>
      </c>
      <c r="R51" s="230" t="str">
        <f t="shared" si="4"/>
        <v>n/a</v>
      </c>
      <c r="S51" s="230" t="str">
        <f>IF(ISERROR(R51*VLOOKUP($B$4,Weighting!$B$22:$D$35,2,0)),"n/a",R51*VLOOKUP($B$4,Weighting!$B$22:$D$35,2,0))</f>
        <v>n/a</v>
      </c>
      <c r="T51" s="305"/>
      <c r="U51" s="279"/>
      <c r="V51" s="308" t="s">
        <v>408</v>
      </c>
      <c r="W51" s="308"/>
      <c r="X51" s="309" t="s">
        <v>406</v>
      </c>
      <c r="Y51" s="299" t="s">
        <v>17</v>
      </c>
      <c r="Z51" s="310">
        <f>VLOOKUP(Y51,Lists!$A$45:$B$50,2,FALSE)</f>
        <v>1.0000000000000001E-5</v>
      </c>
      <c r="AA51" s="311" t="s">
        <v>17</v>
      </c>
      <c r="AB51" s="311" t="s">
        <v>17</v>
      </c>
      <c r="AC51" s="312">
        <f>VLOOKUP(AB51,Lists!$A$35:$B$40,2,FALSE)</f>
        <v>0</v>
      </c>
      <c r="AD51" s="313">
        <f t="shared" si="5"/>
        <v>0</v>
      </c>
      <c r="AE51" s="314" t="str">
        <f t="shared" si="6"/>
        <v>n/a</v>
      </c>
      <c r="AF51" s="304">
        <f>IF($B51=Lists!$A$14,Lists!$E$35)+IF($B51=Lists!$A$15,Lists!$E$40)+IF($B51=Lists!$A$16,Lists!$E$40)</f>
        <v>0</v>
      </c>
      <c r="AG51" s="313">
        <f t="shared" si="7"/>
        <v>0</v>
      </c>
      <c r="AH51" s="112" t="str">
        <f t="shared" si="8"/>
        <v>n/a</v>
      </c>
      <c r="AI51" s="116" t="str">
        <f>IF(ISERROR(AH51*0.0001),"n/a",AH51*VLOOKUP($B$4,Weighting!$B$22:$D$35,2,0))</f>
        <v>n/a</v>
      </c>
      <c r="AJ51" s="230" t="str">
        <f t="shared" si="9"/>
        <v>n/a</v>
      </c>
      <c r="AK51" s="230" t="str">
        <f>IF(ISERROR(AJ51*VLOOKUP($B$4,Weighting!$B$22:$D$35,2,0)),"n/a",AJ51*VLOOKUP($B$4,Weighting!$B$22:$D$35,2,0))</f>
        <v>n/a</v>
      </c>
      <c r="AL51" s="345"/>
    </row>
    <row r="52" spans="1:38" ht="135" customHeight="1" x14ac:dyDescent="0.35">
      <c r="A52" s="296" t="s">
        <v>1153</v>
      </c>
      <c r="B52" s="266" t="s">
        <v>10</v>
      </c>
      <c r="C52" s="359" t="s">
        <v>833</v>
      </c>
      <c r="D52" s="115" t="s">
        <v>406</v>
      </c>
      <c r="E52" s="115"/>
      <c r="F52" s="113"/>
      <c r="G52" s="299" t="s">
        <v>52</v>
      </c>
      <c r="H52" s="310">
        <f>VLOOKUP(G52,Lists!$A$45:$B$50,2,FALSE)</f>
        <v>8</v>
      </c>
      <c r="I52" s="299" t="s">
        <v>25</v>
      </c>
      <c r="J52" s="299"/>
      <c r="K52" s="312" t="e">
        <f>VLOOKUP(J52,Lists!$A$35:$B$40,2,FALSE)</f>
        <v>#N/A</v>
      </c>
      <c r="L52" s="313" t="e">
        <f t="shared" si="0"/>
        <v>#N/A</v>
      </c>
      <c r="M52" s="314" t="str">
        <f t="shared" si="1"/>
        <v>n/a</v>
      </c>
      <c r="N52" s="304">
        <f>IF($B52=Lists!$A$14,Lists!$E$35)+IF($B52=Lists!$A$15,Lists!$E$40)+IF($B52=Lists!$A$16,Lists!$E$40)</f>
        <v>6</v>
      </c>
      <c r="O52" s="313">
        <f t="shared" si="2"/>
        <v>48</v>
      </c>
      <c r="P52" s="242">
        <f t="shared" si="3"/>
        <v>7.2727272727272724E-2</v>
      </c>
      <c r="Q52" s="232">
        <f>IF(ISERROR(P52*0.0001),"n/a",P52*VLOOKUP($B$4,Weighting!$B$22:$D$35,2,0))</f>
        <v>5.0909090909090913E-3</v>
      </c>
      <c r="R52" s="230" t="e">
        <f t="shared" si="4"/>
        <v>#N/A</v>
      </c>
      <c r="S52" s="230" t="str">
        <f>IF(ISERROR(R52*VLOOKUP($B$4,Weighting!$B$22:$D$35,2,0)),"n/a",R52*VLOOKUP($B$4,Weighting!$B$22:$D$35,2,0))</f>
        <v>n/a</v>
      </c>
      <c r="T52" s="305"/>
      <c r="U52" s="279"/>
      <c r="V52" s="299" t="s">
        <v>406</v>
      </c>
      <c r="W52" s="299"/>
      <c r="X52" s="403"/>
      <c r="Y52" s="299" t="s">
        <v>52</v>
      </c>
      <c r="Z52" s="310">
        <f>VLOOKUP(Y52,Lists!$A$45:$B$50,2,FALSE)</f>
        <v>8</v>
      </c>
      <c r="AA52" s="299" t="s">
        <v>25</v>
      </c>
      <c r="AB52" s="299" t="s">
        <v>39</v>
      </c>
      <c r="AC52" s="312">
        <f>VLOOKUP(AB52,Lists!$A$35:$B$40,2,FALSE)</f>
        <v>6</v>
      </c>
      <c r="AD52" s="313">
        <f t="shared" si="5"/>
        <v>48</v>
      </c>
      <c r="AE52" s="314">
        <f t="shared" si="6"/>
        <v>1</v>
      </c>
      <c r="AF52" s="304">
        <f>IF($B52=Lists!$A$14,Lists!$E$35)+IF($B52=Lists!$A$15,Lists!$E$40)+IF($B52=Lists!$A$16,Lists!$E$40)</f>
        <v>6</v>
      </c>
      <c r="AG52" s="313">
        <f t="shared" si="7"/>
        <v>48</v>
      </c>
      <c r="AH52" s="112">
        <f t="shared" si="8"/>
        <v>7.2727272727272724E-2</v>
      </c>
      <c r="AI52" s="116">
        <f>IF(ISERROR(AH52*0.0001),"n/a",AH52*VLOOKUP($B$4,Weighting!$B$22:$D$35,2,0))</f>
        <v>5.0909090909090913E-3</v>
      </c>
      <c r="AJ52" s="230">
        <f t="shared" si="9"/>
        <v>7.2727272727272724E-2</v>
      </c>
      <c r="AK52" s="230">
        <f>IF(ISERROR(AJ52*VLOOKUP($B$4,Weighting!$B$22:$D$35,2,0)),"n/a",AJ52*VLOOKUP($B$4,Weighting!$B$22:$D$35,2,0))</f>
        <v>5.0909090909090913E-3</v>
      </c>
      <c r="AL52" s="345"/>
    </row>
    <row r="53" spans="1:38" ht="188.15" customHeight="1" x14ac:dyDescent="0.35">
      <c r="A53" s="296" t="s">
        <v>1154</v>
      </c>
      <c r="B53" s="296" t="s">
        <v>8</v>
      </c>
      <c r="C53" s="297" t="s">
        <v>1348</v>
      </c>
      <c r="D53" s="114"/>
      <c r="E53" s="452"/>
      <c r="F53" s="444" t="s">
        <v>406</v>
      </c>
      <c r="G53" s="299" t="s">
        <v>17</v>
      </c>
      <c r="H53" s="310">
        <f>VLOOKUP(G53,Lists!$A$45:$B$50,2,FALSE)</f>
        <v>1.0000000000000001E-5</v>
      </c>
      <c r="I53" s="311" t="s">
        <v>17</v>
      </c>
      <c r="J53" s="311" t="s">
        <v>17</v>
      </c>
      <c r="K53" s="312">
        <f>VLOOKUP(J53,Lists!$A$35:$B$40,2,FALSE)</f>
        <v>0</v>
      </c>
      <c r="L53" s="313">
        <f t="shared" si="0"/>
        <v>0</v>
      </c>
      <c r="M53" s="314" t="str">
        <f t="shared" si="1"/>
        <v>n/a</v>
      </c>
      <c r="N53" s="304">
        <f>IF($B53=Lists!$A$14,Lists!$E$35)+IF($B53=Lists!$A$15,Lists!$E$40)+IF($B53=Lists!$A$16,Lists!$E$40)</f>
        <v>0</v>
      </c>
      <c r="O53" s="313">
        <f t="shared" si="2"/>
        <v>0</v>
      </c>
      <c r="P53" s="242" t="str">
        <f t="shared" si="3"/>
        <v>n/a</v>
      </c>
      <c r="Q53" s="232" t="str">
        <f>IF(ISERROR(P53*0.0001),"n/a",P53*VLOOKUP($B$4,Weighting!$B$22:$D$35,2,0))</f>
        <v>n/a</v>
      </c>
      <c r="R53" s="230" t="str">
        <f t="shared" si="4"/>
        <v>n/a</v>
      </c>
      <c r="S53" s="230" t="str">
        <f>IF(ISERROR(R53*VLOOKUP($B$4,Weighting!$B$22:$D$35,2,0)),"n/a",R53*VLOOKUP($B$4,Weighting!$B$22:$D$35,2,0))</f>
        <v>n/a</v>
      </c>
      <c r="T53" s="305"/>
      <c r="U53" s="279"/>
      <c r="V53" s="308" t="s">
        <v>408</v>
      </c>
      <c r="W53" s="308"/>
      <c r="X53" s="309" t="s">
        <v>406</v>
      </c>
      <c r="Y53" s="299" t="s">
        <v>17</v>
      </c>
      <c r="Z53" s="310">
        <f>VLOOKUP(Y53,Lists!$A$45:$B$50,2,FALSE)</f>
        <v>1.0000000000000001E-5</v>
      </c>
      <c r="AA53" s="311" t="s">
        <v>17</v>
      </c>
      <c r="AB53" s="311" t="s">
        <v>17</v>
      </c>
      <c r="AC53" s="312">
        <f>VLOOKUP(AB53,Lists!$A$35:$B$40,2,FALSE)</f>
        <v>0</v>
      </c>
      <c r="AD53" s="313">
        <f t="shared" si="5"/>
        <v>0</v>
      </c>
      <c r="AE53" s="314" t="str">
        <f t="shared" si="6"/>
        <v>n/a</v>
      </c>
      <c r="AF53" s="304">
        <f>IF($B53=Lists!$A$14,Lists!$E$35)+IF($B53=Lists!$A$15,Lists!$E$40)+IF($B53=Lists!$A$16,Lists!$E$40)</f>
        <v>0</v>
      </c>
      <c r="AG53" s="313">
        <f t="shared" si="7"/>
        <v>0</v>
      </c>
      <c r="AH53" s="112" t="str">
        <f t="shared" si="8"/>
        <v>n/a</v>
      </c>
      <c r="AI53" s="116" t="str">
        <f>IF(ISERROR(AH53*0.0001),"n/a",AH53*VLOOKUP($B$4,Weighting!$B$22:$D$35,2,0))</f>
        <v>n/a</v>
      </c>
      <c r="AJ53" s="230" t="str">
        <f t="shared" si="9"/>
        <v>n/a</v>
      </c>
      <c r="AK53" s="230" t="str">
        <f>IF(ISERROR(AJ53*VLOOKUP($B$4,Weighting!$B$22:$D$35,2,0)),"n/a",AJ53*VLOOKUP($B$4,Weighting!$B$22:$D$35,2,0))</f>
        <v>n/a</v>
      </c>
      <c r="AL53" s="345"/>
    </row>
    <row r="54" spans="1:38" ht="42" x14ac:dyDescent="0.35">
      <c r="A54" s="296" t="s">
        <v>1155</v>
      </c>
      <c r="B54" s="296" t="s">
        <v>8</v>
      </c>
      <c r="C54" s="297" t="s">
        <v>187</v>
      </c>
      <c r="D54" s="114"/>
      <c r="E54" s="452"/>
      <c r="F54" s="444" t="s">
        <v>406</v>
      </c>
      <c r="G54" s="299" t="s">
        <v>17</v>
      </c>
      <c r="H54" s="310">
        <f>VLOOKUP(G54,Lists!$A$45:$B$50,2,FALSE)</f>
        <v>1.0000000000000001E-5</v>
      </c>
      <c r="I54" s="311" t="s">
        <v>17</v>
      </c>
      <c r="J54" s="311" t="s">
        <v>17</v>
      </c>
      <c r="K54" s="312">
        <f>VLOOKUP(J54,Lists!$A$35:$B$40,2,FALSE)</f>
        <v>0</v>
      </c>
      <c r="L54" s="313">
        <f t="shared" si="0"/>
        <v>0</v>
      </c>
      <c r="M54" s="314" t="str">
        <f t="shared" si="1"/>
        <v>n/a</v>
      </c>
      <c r="N54" s="304">
        <f>IF($B54=Lists!$A$14,Lists!$E$35)+IF($B54=Lists!$A$15,Lists!$E$40)+IF($B54=Lists!$A$16,Lists!$E$40)</f>
        <v>0</v>
      </c>
      <c r="O54" s="313">
        <f t="shared" si="2"/>
        <v>0</v>
      </c>
      <c r="P54" s="242" t="str">
        <f t="shared" si="3"/>
        <v>n/a</v>
      </c>
      <c r="Q54" s="232" t="str">
        <f>IF(ISERROR(P54*0.0001),"n/a",P54*VLOOKUP($B$4,Weighting!$B$22:$D$35,2,0))</f>
        <v>n/a</v>
      </c>
      <c r="R54" s="230" t="str">
        <f t="shared" si="4"/>
        <v>n/a</v>
      </c>
      <c r="S54" s="230" t="str">
        <f>IF(ISERROR(R54*VLOOKUP($B$4,Weighting!$B$22:$D$35,2,0)),"n/a",R54*VLOOKUP($B$4,Weighting!$B$22:$D$35,2,0))</f>
        <v>n/a</v>
      </c>
      <c r="T54" s="305"/>
      <c r="U54" s="279"/>
      <c r="V54" s="308" t="s">
        <v>408</v>
      </c>
      <c r="W54" s="308"/>
      <c r="X54" s="309" t="s">
        <v>406</v>
      </c>
      <c r="Y54" s="299" t="s">
        <v>17</v>
      </c>
      <c r="Z54" s="310">
        <f>VLOOKUP(Y54,Lists!$A$45:$B$50,2,FALSE)</f>
        <v>1.0000000000000001E-5</v>
      </c>
      <c r="AA54" s="311" t="s">
        <v>17</v>
      </c>
      <c r="AB54" s="311" t="s">
        <v>17</v>
      </c>
      <c r="AC54" s="312">
        <f>VLOOKUP(AB54,Lists!$A$35:$B$40,2,FALSE)</f>
        <v>0</v>
      </c>
      <c r="AD54" s="313">
        <f t="shared" si="5"/>
        <v>0</v>
      </c>
      <c r="AE54" s="314" t="str">
        <f t="shared" si="6"/>
        <v>n/a</v>
      </c>
      <c r="AF54" s="304">
        <f>IF($B54=Lists!$A$14,Lists!$E$35)+IF($B54=Lists!$A$15,Lists!$E$40)+IF($B54=Lists!$A$16,Lists!$E$40)</f>
        <v>0</v>
      </c>
      <c r="AG54" s="313">
        <f t="shared" si="7"/>
        <v>0</v>
      </c>
      <c r="AH54" s="112" t="str">
        <f t="shared" si="8"/>
        <v>n/a</v>
      </c>
      <c r="AI54" s="116" t="str">
        <f>IF(ISERROR(AH54*0.0001),"n/a",AH54*VLOOKUP($B$4,Weighting!$B$22:$D$35,2,0))</f>
        <v>n/a</v>
      </c>
      <c r="AJ54" s="230" t="str">
        <f t="shared" si="9"/>
        <v>n/a</v>
      </c>
      <c r="AK54" s="230" t="str">
        <f>IF(ISERROR(AJ54*VLOOKUP($B$4,Weighting!$B$22:$D$35,2,0)),"n/a",AJ54*VLOOKUP($B$4,Weighting!$B$22:$D$35,2,0))</f>
        <v>n/a</v>
      </c>
      <c r="AL54" s="345"/>
    </row>
    <row r="55" spans="1:38" ht="42" x14ac:dyDescent="0.35">
      <c r="A55" s="296" t="s">
        <v>1156</v>
      </c>
      <c r="B55" s="296" t="s">
        <v>8</v>
      </c>
      <c r="C55" s="297" t="s">
        <v>834</v>
      </c>
      <c r="D55" s="114"/>
      <c r="E55" s="452"/>
      <c r="F55" s="444" t="s">
        <v>406</v>
      </c>
      <c r="G55" s="299" t="s">
        <v>17</v>
      </c>
      <c r="H55" s="310">
        <f>VLOOKUP(G55,Lists!$A$45:$B$50,2,FALSE)</f>
        <v>1.0000000000000001E-5</v>
      </c>
      <c r="I55" s="311" t="s">
        <v>17</v>
      </c>
      <c r="J55" s="311" t="s">
        <v>17</v>
      </c>
      <c r="K55" s="312">
        <f>VLOOKUP(J55,Lists!$A$35:$B$40,2,FALSE)</f>
        <v>0</v>
      </c>
      <c r="L55" s="313">
        <f t="shared" si="0"/>
        <v>0</v>
      </c>
      <c r="M55" s="314" t="str">
        <f t="shared" si="1"/>
        <v>n/a</v>
      </c>
      <c r="N55" s="304">
        <f>IF($B55=Lists!$A$14,Lists!$E$35)+IF($B55=Lists!$A$15,Lists!$E$40)+IF($B55=Lists!$A$16,Lists!$E$40)</f>
        <v>0</v>
      </c>
      <c r="O55" s="313">
        <f t="shared" si="2"/>
        <v>0</v>
      </c>
      <c r="P55" s="242" t="str">
        <f t="shared" si="3"/>
        <v>n/a</v>
      </c>
      <c r="Q55" s="232" t="str">
        <f>IF(ISERROR(P55*0.0001),"n/a",P55*VLOOKUP($B$4,Weighting!$B$22:$D$35,2,0))</f>
        <v>n/a</v>
      </c>
      <c r="R55" s="230" t="str">
        <f t="shared" si="4"/>
        <v>n/a</v>
      </c>
      <c r="S55" s="230" t="str">
        <f>IF(ISERROR(R55*VLOOKUP($B$4,Weighting!$B$22:$D$35,2,0)),"n/a",R55*VLOOKUP($B$4,Weighting!$B$22:$D$35,2,0))</f>
        <v>n/a</v>
      </c>
      <c r="T55" s="305"/>
      <c r="U55" s="279"/>
      <c r="V55" s="308" t="s">
        <v>408</v>
      </c>
      <c r="W55" s="308"/>
      <c r="X55" s="309" t="s">
        <v>406</v>
      </c>
      <c r="Y55" s="299" t="s">
        <v>17</v>
      </c>
      <c r="Z55" s="310">
        <f>VLOOKUP(Y55,Lists!$A$45:$B$50,2,FALSE)</f>
        <v>1.0000000000000001E-5</v>
      </c>
      <c r="AA55" s="311" t="s">
        <v>17</v>
      </c>
      <c r="AB55" s="311" t="s">
        <v>17</v>
      </c>
      <c r="AC55" s="312">
        <f>VLOOKUP(AB55,Lists!$A$35:$B$40,2,FALSE)</f>
        <v>0</v>
      </c>
      <c r="AD55" s="313">
        <f t="shared" si="5"/>
        <v>0</v>
      </c>
      <c r="AE55" s="314" t="str">
        <f t="shared" si="6"/>
        <v>n/a</v>
      </c>
      <c r="AF55" s="304">
        <f>IF($B55=Lists!$A$14,Lists!$E$35)+IF($B55=Lists!$A$15,Lists!$E$40)+IF($B55=Lists!$A$16,Lists!$E$40)</f>
        <v>0</v>
      </c>
      <c r="AG55" s="313">
        <f t="shared" si="7"/>
        <v>0</v>
      </c>
      <c r="AH55" s="112" t="str">
        <f t="shared" si="8"/>
        <v>n/a</v>
      </c>
      <c r="AI55" s="116" t="str">
        <f>IF(ISERROR(AH55*0.0001),"n/a",AH55*VLOOKUP($B$4,Weighting!$B$22:$D$35,2,0))</f>
        <v>n/a</v>
      </c>
      <c r="AJ55" s="230" t="str">
        <f t="shared" si="9"/>
        <v>n/a</v>
      </c>
      <c r="AK55" s="230" t="str">
        <f>IF(ISERROR(AJ55*VLOOKUP($B$4,Weighting!$B$22:$D$35,2,0)),"n/a",AJ55*VLOOKUP($B$4,Weighting!$B$22:$D$35,2,0))</f>
        <v>n/a</v>
      </c>
      <c r="AL55" s="345"/>
    </row>
    <row r="56" spans="1:38" s="290" customFormat="1" ht="28" x14ac:dyDescent="0.35">
      <c r="A56" s="292"/>
      <c r="B56" s="292"/>
      <c r="C56" s="293" t="s">
        <v>800</v>
      </c>
      <c r="D56" s="438"/>
      <c r="E56" s="438"/>
      <c r="F56" s="438"/>
      <c r="G56" s="306" t="s">
        <v>17</v>
      </c>
      <c r="H56" s="306">
        <f>VLOOKUP(G56,Lists!$A$45:$B$50,2,FALSE)</f>
        <v>1.0000000000000001E-5</v>
      </c>
      <c r="I56" s="306" t="s">
        <v>17</v>
      </c>
      <c r="J56" s="306" t="s">
        <v>17</v>
      </c>
      <c r="K56" s="306">
        <f>VLOOKUP(J56,Lists!$A$35:$B$40,2,FALSE)</f>
        <v>0</v>
      </c>
      <c r="L56" s="306">
        <f t="shared" si="0"/>
        <v>0</v>
      </c>
      <c r="M56" s="306" t="str">
        <f t="shared" si="1"/>
        <v>n/a</v>
      </c>
      <c r="N56" s="306">
        <f>IF($B56=Lists!$A$14,Lists!$E$35)+IF($B56=Lists!$A$15,Lists!$E$40)+IF($B56=Lists!$A$16,Lists!$E$40)</f>
        <v>0</v>
      </c>
      <c r="O56" s="307">
        <f t="shared" si="2"/>
        <v>0</v>
      </c>
      <c r="P56" s="243" t="str">
        <f t="shared" si="3"/>
        <v>n/a</v>
      </c>
      <c r="Q56" s="244" t="str">
        <f>IF(ISERROR(P56*0.0001),"n/a",P56*VLOOKUP($B$4,Weighting!$B$22:$D$35,2,0))</f>
        <v>n/a</v>
      </c>
      <c r="R56" s="141">
        <f t="shared" si="4"/>
        <v>0</v>
      </c>
      <c r="S56" s="141">
        <f>IF(ISERROR(R56*VLOOKUP($B$4,Weighting!$B$22:$D$35,2,0)),"n/a",R56*VLOOKUP($B$4,Weighting!$B$22:$D$35,2,0))</f>
        <v>0</v>
      </c>
      <c r="T56" s="118"/>
      <c r="V56" s="306" t="s">
        <v>408</v>
      </c>
      <c r="W56" s="306"/>
      <c r="X56" s="306" t="s">
        <v>406</v>
      </c>
      <c r="Y56" s="306" t="s">
        <v>17</v>
      </c>
      <c r="Z56" s="306">
        <f>VLOOKUP(Y56,Lists!$A$45:$B$50,2,FALSE)</f>
        <v>1.0000000000000001E-5</v>
      </c>
      <c r="AA56" s="306" t="s">
        <v>17</v>
      </c>
      <c r="AB56" s="306" t="s">
        <v>17</v>
      </c>
      <c r="AC56" s="306">
        <f>VLOOKUP(AB56,Lists!$A$35:$B$40,2,FALSE)</f>
        <v>0</v>
      </c>
      <c r="AD56" s="306">
        <f t="shared" si="5"/>
        <v>0</v>
      </c>
      <c r="AE56" s="306" t="str">
        <f t="shared" si="6"/>
        <v>n/a</v>
      </c>
      <c r="AF56" s="306">
        <f>IF($B56=Lists!$A$14,Lists!$E$35)+IF($B56=Lists!$A$15,Lists!$E$40)+IF($B56=Lists!$A$16,Lists!$E$40)</f>
        <v>0</v>
      </c>
      <c r="AG56" s="307">
        <f t="shared" si="7"/>
        <v>0</v>
      </c>
      <c r="AH56" s="140" t="str">
        <f t="shared" si="8"/>
        <v>n/a</v>
      </c>
      <c r="AI56" s="141" t="str">
        <f>IF(ISERROR(AH56*0.0001),"n/a",AH56*VLOOKUP($B$4,Weighting!$B$22:$D$35,2,0))</f>
        <v>n/a</v>
      </c>
      <c r="AJ56" s="141">
        <f t="shared" si="9"/>
        <v>0</v>
      </c>
      <c r="AK56" s="141">
        <f>IF(ISERROR(AJ56*VLOOKUP($B$4,Weighting!$B$22:$D$35,2,0)),"n/a",AJ56*VLOOKUP($B$4,Weighting!$B$22:$D$35,2,0))</f>
        <v>0</v>
      </c>
      <c r="AL56" s="141"/>
    </row>
    <row r="57" spans="1:38" ht="28" x14ac:dyDescent="0.35">
      <c r="A57" s="296" t="s">
        <v>1157</v>
      </c>
      <c r="B57" s="330" t="s">
        <v>8</v>
      </c>
      <c r="C57" s="375" t="s">
        <v>835</v>
      </c>
      <c r="D57" s="114"/>
      <c r="E57" s="452"/>
      <c r="F57" s="444" t="s">
        <v>406</v>
      </c>
      <c r="G57" s="299" t="s">
        <v>17</v>
      </c>
      <c r="H57" s="310">
        <f>VLOOKUP(G57,Lists!$A$45:$B$50,2,FALSE)</f>
        <v>1.0000000000000001E-5</v>
      </c>
      <c r="I57" s="311" t="s">
        <v>17</v>
      </c>
      <c r="J57" s="311" t="s">
        <v>17</v>
      </c>
      <c r="K57" s="312">
        <f>VLOOKUP(J57,Lists!$A$35:$B$40,2,FALSE)</f>
        <v>0</v>
      </c>
      <c r="L57" s="313">
        <f t="shared" si="0"/>
        <v>0</v>
      </c>
      <c r="M57" s="314" t="str">
        <f t="shared" si="1"/>
        <v>n/a</v>
      </c>
      <c r="N57" s="304">
        <f>IF($B57=Lists!$A$14,Lists!$E$35)+IF($B57=Lists!$A$15,Lists!$E$40)+IF($B57=Lists!$A$16,Lists!$E$40)</f>
        <v>0</v>
      </c>
      <c r="O57" s="313">
        <f t="shared" si="2"/>
        <v>0</v>
      </c>
      <c r="P57" s="242" t="str">
        <f t="shared" si="3"/>
        <v>n/a</v>
      </c>
      <c r="Q57" s="232" t="str">
        <f>IF(ISERROR(P57*0.0001),"n/a",P57*VLOOKUP($B$4,Weighting!$B$22:$D$35,2,0))</f>
        <v>n/a</v>
      </c>
      <c r="R57" s="230" t="str">
        <f t="shared" si="4"/>
        <v>n/a</v>
      </c>
      <c r="S57" s="230" t="str">
        <f>IF(ISERROR(R57*VLOOKUP($B$4,Weighting!$B$22:$D$35,2,0)),"n/a",R57*VLOOKUP($B$4,Weighting!$B$22:$D$35,2,0))</f>
        <v>n/a</v>
      </c>
      <c r="T57" s="305"/>
      <c r="U57" s="279"/>
      <c r="V57" s="308" t="s">
        <v>408</v>
      </c>
      <c r="W57" s="308"/>
      <c r="X57" s="309" t="s">
        <v>406</v>
      </c>
      <c r="Y57" s="299" t="s">
        <v>17</v>
      </c>
      <c r="Z57" s="310">
        <f>VLOOKUP(Y57,Lists!$A$45:$B$50,2,FALSE)</f>
        <v>1.0000000000000001E-5</v>
      </c>
      <c r="AA57" s="311" t="s">
        <v>17</v>
      </c>
      <c r="AB57" s="311" t="s">
        <v>17</v>
      </c>
      <c r="AC57" s="312">
        <f>VLOOKUP(AB57,Lists!$A$35:$B$40,2,FALSE)</f>
        <v>0</v>
      </c>
      <c r="AD57" s="313">
        <f t="shared" si="5"/>
        <v>0</v>
      </c>
      <c r="AE57" s="314" t="str">
        <f t="shared" si="6"/>
        <v>n/a</v>
      </c>
      <c r="AF57" s="304">
        <f>IF($B57=Lists!$A$14,Lists!$E$35)+IF($B57=Lists!$A$15,Lists!$E$40)+IF($B57=Lists!$A$16,Lists!$E$40)</f>
        <v>0</v>
      </c>
      <c r="AG57" s="313">
        <f t="shared" si="7"/>
        <v>0</v>
      </c>
      <c r="AH57" s="112" t="str">
        <f t="shared" si="8"/>
        <v>n/a</v>
      </c>
      <c r="AI57" s="116" t="str">
        <f>IF(ISERROR(AH57*0.0001),"n/a",AH57*VLOOKUP($B$4,Weighting!$B$22:$D$35,2,0))</f>
        <v>n/a</v>
      </c>
      <c r="AJ57" s="230" t="str">
        <f t="shared" si="9"/>
        <v>n/a</v>
      </c>
      <c r="AK57" s="230" t="str">
        <f>IF(ISERROR(AJ57*VLOOKUP($B$4,Weighting!$B$22:$D$35,2,0)),"n/a",AJ57*VLOOKUP($B$4,Weighting!$B$22:$D$35,2,0))</f>
        <v>n/a</v>
      </c>
      <c r="AL57" s="345"/>
    </row>
    <row r="58" spans="1:38" ht="113.5" customHeight="1" x14ac:dyDescent="0.35">
      <c r="A58" s="296" t="s">
        <v>1158</v>
      </c>
      <c r="B58" s="383" t="s">
        <v>10</v>
      </c>
      <c r="C58" s="376" t="s">
        <v>836</v>
      </c>
      <c r="D58" s="115" t="s">
        <v>406</v>
      </c>
      <c r="E58" s="452"/>
      <c r="F58" s="113"/>
      <c r="G58" s="299" t="s">
        <v>52</v>
      </c>
      <c r="H58" s="310">
        <f>VLOOKUP(G58,Lists!$A$45:$B$50,2,FALSE)</f>
        <v>8</v>
      </c>
      <c r="I58" s="299" t="s">
        <v>25</v>
      </c>
      <c r="J58" s="299"/>
      <c r="K58" s="312" t="e">
        <f>VLOOKUP(J58,Lists!$A$35:$B$40,2,FALSE)</f>
        <v>#N/A</v>
      </c>
      <c r="L58" s="313" t="e">
        <f t="shared" si="0"/>
        <v>#N/A</v>
      </c>
      <c r="M58" s="314" t="str">
        <f t="shared" si="1"/>
        <v>n/a</v>
      </c>
      <c r="N58" s="304">
        <f>IF($B58=Lists!$A$14,Lists!$E$35)+IF($B58=Lists!$A$15,Lists!$E$40)+IF($B58=Lists!$A$16,Lists!$E$40)</f>
        <v>6</v>
      </c>
      <c r="O58" s="313">
        <f t="shared" si="2"/>
        <v>48</v>
      </c>
      <c r="P58" s="242">
        <f t="shared" si="3"/>
        <v>7.2727272727272724E-2</v>
      </c>
      <c r="Q58" s="232">
        <f>IF(ISERROR(P58*0.0001),"n/a",P58*VLOOKUP($B$4,Weighting!$B$22:$D$35,2,0))</f>
        <v>5.0909090909090913E-3</v>
      </c>
      <c r="R58" s="230" t="e">
        <f t="shared" si="4"/>
        <v>#N/A</v>
      </c>
      <c r="S58" s="230" t="str">
        <f>IF(ISERROR(R58*VLOOKUP($B$4,Weighting!$B$22:$D$35,2,0)),"n/a",R58*VLOOKUP($B$4,Weighting!$B$22:$D$35,2,0))</f>
        <v>n/a</v>
      </c>
      <c r="T58" s="305"/>
      <c r="U58" s="279"/>
      <c r="V58" s="299" t="s">
        <v>406</v>
      </c>
      <c r="W58" s="299"/>
      <c r="X58" s="403"/>
      <c r="Y58" s="299" t="s">
        <v>52</v>
      </c>
      <c r="Z58" s="310">
        <f>VLOOKUP(Y58,Lists!$A$45:$B$50,2,FALSE)</f>
        <v>8</v>
      </c>
      <c r="AA58" s="299" t="s">
        <v>25</v>
      </c>
      <c r="AB58" s="299" t="s">
        <v>39</v>
      </c>
      <c r="AC58" s="312">
        <f>VLOOKUP(AB58,Lists!$A$35:$B$40,2,FALSE)</f>
        <v>6</v>
      </c>
      <c r="AD58" s="313">
        <f t="shared" si="5"/>
        <v>48</v>
      </c>
      <c r="AE58" s="314">
        <f t="shared" si="6"/>
        <v>1</v>
      </c>
      <c r="AF58" s="304">
        <f>IF($B58=Lists!$A$14,Lists!$E$35)+IF($B58=Lists!$A$15,Lists!$E$40)+IF($B58=Lists!$A$16,Lists!$E$40)</f>
        <v>6</v>
      </c>
      <c r="AG58" s="313">
        <f t="shared" si="7"/>
        <v>48</v>
      </c>
      <c r="AH58" s="112">
        <f t="shared" si="8"/>
        <v>7.2727272727272724E-2</v>
      </c>
      <c r="AI58" s="116">
        <f>IF(ISERROR(AH58*0.0001),"n/a",AH58*VLOOKUP($B$4,Weighting!$B$22:$D$35,2,0))</f>
        <v>5.0909090909090913E-3</v>
      </c>
      <c r="AJ58" s="230">
        <f t="shared" si="9"/>
        <v>7.2727272727272724E-2</v>
      </c>
      <c r="AK58" s="230">
        <f>IF(ISERROR(AJ58*VLOOKUP($B$4,Weighting!$B$22:$D$35,2,0)),"n/a",AJ58*VLOOKUP($B$4,Weighting!$B$22:$D$35,2,0))</f>
        <v>5.0909090909090913E-3</v>
      </c>
      <c r="AL58" s="345"/>
    </row>
    <row r="59" spans="1:38" ht="56" x14ac:dyDescent="0.35">
      <c r="A59" s="296" t="s">
        <v>1159</v>
      </c>
      <c r="B59" s="330" t="s">
        <v>8</v>
      </c>
      <c r="C59" s="375" t="s">
        <v>837</v>
      </c>
      <c r="D59" s="114"/>
      <c r="E59" s="452"/>
      <c r="F59" s="444" t="s">
        <v>406</v>
      </c>
      <c r="G59" s="299" t="s">
        <v>17</v>
      </c>
      <c r="H59" s="310">
        <f>VLOOKUP(G59,Lists!$A$45:$B$50,2,FALSE)</f>
        <v>1.0000000000000001E-5</v>
      </c>
      <c r="I59" s="311" t="s">
        <v>17</v>
      </c>
      <c r="J59" s="311" t="s">
        <v>17</v>
      </c>
      <c r="K59" s="312">
        <f>VLOOKUP(J59,Lists!$A$35:$B$40,2,FALSE)</f>
        <v>0</v>
      </c>
      <c r="L59" s="313">
        <f t="shared" si="0"/>
        <v>0</v>
      </c>
      <c r="M59" s="314" t="str">
        <f t="shared" si="1"/>
        <v>n/a</v>
      </c>
      <c r="N59" s="304">
        <f>IF($B59=Lists!$A$14,Lists!$E$35)+IF($B59=Lists!$A$15,Lists!$E$40)+IF($B59=Lists!$A$16,Lists!$E$40)</f>
        <v>0</v>
      </c>
      <c r="O59" s="313">
        <f t="shared" si="2"/>
        <v>0</v>
      </c>
      <c r="P59" s="242" t="str">
        <f t="shared" si="3"/>
        <v>n/a</v>
      </c>
      <c r="Q59" s="232" t="str">
        <f>IF(ISERROR(P59*0.0001),"n/a",P59*VLOOKUP($B$4,Weighting!$B$22:$D$35,2,0))</f>
        <v>n/a</v>
      </c>
      <c r="R59" s="230" t="str">
        <f t="shared" si="4"/>
        <v>n/a</v>
      </c>
      <c r="S59" s="230" t="str">
        <f>IF(ISERROR(R59*VLOOKUP($B$4,Weighting!$B$22:$D$35,2,0)),"n/a",R59*VLOOKUP($B$4,Weighting!$B$22:$D$35,2,0))</f>
        <v>n/a</v>
      </c>
      <c r="T59" s="305"/>
      <c r="U59" s="279"/>
      <c r="V59" s="308" t="s">
        <v>408</v>
      </c>
      <c r="W59" s="308"/>
      <c r="X59" s="309" t="s">
        <v>406</v>
      </c>
      <c r="Y59" s="299" t="s">
        <v>17</v>
      </c>
      <c r="Z59" s="310">
        <f>VLOOKUP(Y59,Lists!$A$45:$B$50,2,FALSE)</f>
        <v>1.0000000000000001E-5</v>
      </c>
      <c r="AA59" s="311" t="s">
        <v>17</v>
      </c>
      <c r="AB59" s="311" t="s">
        <v>17</v>
      </c>
      <c r="AC59" s="312">
        <f>VLOOKUP(AB59,Lists!$A$35:$B$40,2,FALSE)</f>
        <v>0</v>
      </c>
      <c r="AD59" s="313">
        <f t="shared" si="5"/>
        <v>0</v>
      </c>
      <c r="AE59" s="314" t="str">
        <f t="shared" si="6"/>
        <v>n/a</v>
      </c>
      <c r="AF59" s="304">
        <f>IF($B59=Lists!$A$14,Lists!$E$35)+IF($B59=Lists!$A$15,Lists!$E$40)+IF($B59=Lists!$A$16,Lists!$E$40)</f>
        <v>0</v>
      </c>
      <c r="AG59" s="313">
        <f t="shared" si="7"/>
        <v>0</v>
      </c>
      <c r="AH59" s="112" t="str">
        <f t="shared" si="8"/>
        <v>n/a</v>
      </c>
      <c r="AI59" s="116" t="str">
        <f>IF(ISERROR(AH59*0.0001),"n/a",AH59*VLOOKUP($B$4,Weighting!$B$22:$D$35,2,0))</f>
        <v>n/a</v>
      </c>
      <c r="AJ59" s="230" t="str">
        <f t="shared" si="9"/>
        <v>n/a</v>
      </c>
      <c r="AK59" s="230" t="str">
        <f>IF(ISERROR(AJ59*VLOOKUP($B$4,Weighting!$B$22:$D$35,2,0)),"n/a",AJ59*VLOOKUP($B$4,Weighting!$B$22:$D$35,2,0))</f>
        <v>n/a</v>
      </c>
      <c r="AL59" s="345"/>
    </row>
    <row r="60" spans="1:38" ht="56" x14ac:dyDescent="0.35">
      <c r="A60" s="296" t="s">
        <v>1160</v>
      </c>
      <c r="B60" s="330" t="s">
        <v>8</v>
      </c>
      <c r="C60" s="375" t="s">
        <v>838</v>
      </c>
      <c r="D60" s="114"/>
      <c r="E60" s="452"/>
      <c r="F60" s="444" t="s">
        <v>406</v>
      </c>
      <c r="G60" s="299" t="s">
        <v>17</v>
      </c>
      <c r="H60" s="310">
        <f>VLOOKUP(G60,Lists!$A$45:$B$50,2,FALSE)</f>
        <v>1.0000000000000001E-5</v>
      </c>
      <c r="I60" s="311" t="s">
        <v>17</v>
      </c>
      <c r="J60" s="311" t="s">
        <v>17</v>
      </c>
      <c r="K60" s="312">
        <f>VLOOKUP(J60,Lists!$A$35:$B$40,2,FALSE)</f>
        <v>0</v>
      </c>
      <c r="L60" s="313">
        <f t="shared" si="0"/>
        <v>0</v>
      </c>
      <c r="M60" s="314" t="str">
        <f t="shared" si="1"/>
        <v>n/a</v>
      </c>
      <c r="N60" s="304">
        <f>IF($B60=Lists!$A$14,Lists!$E$35)+IF($B60=Lists!$A$15,Lists!$E$40)+IF($B60=Lists!$A$16,Lists!$E$40)</f>
        <v>0</v>
      </c>
      <c r="O60" s="313">
        <f t="shared" si="2"/>
        <v>0</v>
      </c>
      <c r="P60" s="242" t="str">
        <f t="shared" si="3"/>
        <v>n/a</v>
      </c>
      <c r="Q60" s="232" t="str">
        <f>IF(ISERROR(P60*0.0001),"n/a",P60*VLOOKUP($B$4,Weighting!$B$22:$D$35,2,0))</f>
        <v>n/a</v>
      </c>
      <c r="R60" s="230" t="str">
        <f t="shared" si="4"/>
        <v>n/a</v>
      </c>
      <c r="S60" s="230" t="str">
        <f>IF(ISERROR(R60*VLOOKUP($B$4,Weighting!$B$22:$D$35,2,0)),"n/a",R60*VLOOKUP($B$4,Weighting!$B$22:$D$35,2,0))</f>
        <v>n/a</v>
      </c>
      <c r="T60" s="305"/>
      <c r="U60" s="279"/>
      <c r="V60" s="308" t="s">
        <v>408</v>
      </c>
      <c r="W60" s="308"/>
      <c r="X60" s="309" t="s">
        <v>406</v>
      </c>
      <c r="Y60" s="299" t="s">
        <v>17</v>
      </c>
      <c r="Z60" s="310">
        <f>VLOOKUP(Y60,Lists!$A$45:$B$50,2,FALSE)</f>
        <v>1.0000000000000001E-5</v>
      </c>
      <c r="AA60" s="311" t="s">
        <v>17</v>
      </c>
      <c r="AB60" s="311" t="s">
        <v>17</v>
      </c>
      <c r="AC60" s="312">
        <f>VLOOKUP(AB60,Lists!$A$35:$B$40,2,FALSE)</f>
        <v>0</v>
      </c>
      <c r="AD60" s="313">
        <f t="shared" si="5"/>
        <v>0</v>
      </c>
      <c r="AE60" s="314" t="str">
        <f t="shared" si="6"/>
        <v>n/a</v>
      </c>
      <c r="AF60" s="304">
        <f>IF($B60=Lists!$A$14,Lists!$E$35)+IF($B60=Lists!$A$15,Lists!$E$40)+IF($B60=Lists!$A$16,Lists!$E$40)</f>
        <v>0</v>
      </c>
      <c r="AG60" s="313">
        <f t="shared" si="7"/>
        <v>0</v>
      </c>
      <c r="AH60" s="112" t="str">
        <f t="shared" si="8"/>
        <v>n/a</v>
      </c>
      <c r="AI60" s="116" t="str">
        <f>IF(ISERROR(AH60*0.0001),"n/a",AH60*VLOOKUP($B$4,Weighting!$B$22:$D$35,2,0))</f>
        <v>n/a</v>
      </c>
      <c r="AJ60" s="230" t="str">
        <f t="shared" si="9"/>
        <v>n/a</v>
      </c>
      <c r="AK60" s="230" t="str">
        <f>IF(ISERROR(AJ60*VLOOKUP($B$4,Weighting!$B$22:$D$35,2,0)),"n/a",AJ60*VLOOKUP($B$4,Weighting!$B$22:$D$35,2,0))</f>
        <v>n/a</v>
      </c>
      <c r="AL60" s="345"/>
    </row>
    <row r="61" spans="1:38" s="290" customFormat="1" x14ac:dyDescent="0.35">
      <c r="A61" s="292"/>
      <c r="B61" s="292"/>
      <c r="C61" s="293" t="s">
        <v>96</v>
      </c>
      <c r="D61" s="438"/>
      <c r="E61" s="438"/>
      <c r="F61" s="438"/>
      <c r="G61" s="306" t="s">
        <v>17</v>
      </c>
      <c r="H61" s="306">
        <f>VLOOKUP(G61,Lists!$A$45:$B$50,2,FALSE)</f>
        <v>1.0000000000000001E-5</v>
      </c>
      <c r="I61" s="306" t="s">
        <v>17</v>
      </c>
      <c r="J61" s="306" t="s">
        <v>17</v>
      </c>
      <c r="K61" s="306">
        <f>VLOOKUP(J61,Lists!$A$35:$B$40,2,FALSE)</f>
        <v>0</v>
      </c>
      <c r="L61" s="306">
        <f t="shared" si="0"/>
        <v>0</v>
      </c>
      <c r="M61" s="306" t="str">
        <f t="shared" si="1"/>
        <v>n/a</v>
      </c>
      <c r="N61" s="306">
        <f>IF($B61=Lists!$A$14,Lists!$E$35)+IF($B61=Lists!$A$15,Lists!$E$40)+IF($B61=Lists!$A$16,Lists!$E$40)</f>
        <v>0</v>
      </c>
      <c r="O61" s="307">
        <f t="shared" si="2"/>
        <v>0</v>
      </c>
      <c r="P61" s="243" t="str">
        <f t="shared" si="3"/>
        <v>n/a</v>
      </c>
      <c r="Q61" s="244" t="str">
        <f>IF(ISERROR(P61*0.0001),"n/a",P61*VLOOKUP($B$4,Weighting!$B$22:$D$35,2,0))</f>
        <v>n/a</v>
      </c>
      <c r="R61" s="141">
        <f t="shared" si="4"/>
        <v>0</v>
      </c>
      <c r="S61" s="141">
        <f>IF(ISERROR(R61*VLOOKUP($B$4,Weighting!$B$22:$D$35,2,0)),"n/a",R61*VLOOKUP($B$4,Weighting!$B$22:$D$35,2,0))</f>
        <v>0</v>
      </c>
      <c r="T61" s="118"/>
      <c r="V61" s="306" t="s">
        <v>408</v>
      </c>
      <c r="W61" s="306"/>
      <c r="X61" s="306" t="s">
        <v>406</v>
      </c>
      <c r="Y61" s="306" t="s">
        <v>17</v>
      </c>
      <c r="Z61" s="306">
        <f>VLOOKUP(Y61,Lists!$A$45:$B$50,2,FALSE)</f>
        <v>1.0000000000000001E-5</v>
      </c>
      <c r="AA61" s="306" t="s">
        <v>17</v>
      </c>
      <c r="AB61" s="306" t="s">
        <v>17</v>
      </c>
      <c r="AC61" s="306">
        <f>VLOOKUP(AB61,Lists!$A$35:$B$40,2,FALSE)</f>
        <v>0</v>
      </c>
      <c r="AD61" s="306">
        <f t="shared" si="5"/>
        <v>0</v>
      </c>
      <c r="AE61" s="306" t="str">
        <f t="shared" si="6"/>
        <v>n/a</v>
      </c>
      <c r="AF61" s="306">
        <f>IF($B61=Lists!$A$14,Lists!$E$35)+IF($B61=Lists!$A$15,Lists!$E$40)+IF($B61=Lists!$A$16,Lists!$E$40)</f>
        <v>0</v>
      </c>
      <c r="AG61" s="307">
        <f t="shared" si="7"/>
        <v>0</v>
      </c>
      <c r="AH61" s="140" t="str">
        <f t="shared" si="8"/>
        <v>n/a</v>
      </c>
      <c r="AI61" s="141" t="str">
        <f>IF(ISERROR(AH61*0.0001),"n/a",AH61*VLOOKUP($B$4,Weighting!$B$22:$D$35,2,0))</f>
        <v>n/a</v>
      </c>
      <c r="AJ61" s="141">
        <f t="shared" si="9"/>
        <v>0</v>
      </c>
      <c r="AK61" s="141">
        <f>IF(ISERROR(AJ61*VLOOKUP($B$4,Weighting!$B$22:$D$35,2,0)),"n/a",AJ61*VLOOKUP($B$4,Weighting!$B$22:$D$35,2,0))</f>
        <v>0</v>
      </c>
      <c r="AL61" s="141"/>
    </row>
    <row r="62" spans="1:38" ht="166.5" customHeight="1" x14ac:dyDescent="0.35">
      <c r="A62" s="296" t="s">
        <v>1161</v>
      </c>
      <c r="B62" s="265" t="s">
        <v>9</v>
      </c>
      <c r="C62" s="354" t="s">
        <v>839</v>
      </c>
      <c r="D62" s="114"/>
      <c r="E62" s="452"/>
      <c r="F62" s="113"/>
      <c r="G62" s="299" t="s">
        <v>52</v>
      </c>
      <c r="H62" s="310">
        <f>VLOOKUP(G62,Lists!$A$45:$B$50,2,FALSE)</f>
        <v>8</v>
      </c>
      <c r="I62" s="299" t="s">
        <v>22</v>
      </c>
      <c r="J62" s="299"/>
      <c r="K62" s="312" t="e">
        <f>VLOOKUP(J62,Lists!$A$35:$B$40,2,FALSE)</f>
        <v>#N/A</v>
      </c>
      <c r="L62" s="313" t="e">
        <f t="shared" si="0"/>
        <v>#N/A</v>
      </c>
      <c r="M62" s="314" t="str">
        <f t="shared" si="1"/>
        <v>n/a</v>
      </c>
      <c r="N62" s="304">
        <f>IF($B62=Lists!$A$14,Lists!$E$35)+IF($B62=Lists!$A$15,Lists!$E$40)+IF($B62=Lists!$A$16,Lists!$E$40)</f>
        <v>6</v>
      </c>
      <c r="O62" s="313">
        <f t="shared" si="2"/>
        <v>48</v>
      </c>
      <c r="P62" s="242">
        <f t="shared" si="3"/>
        <v>7.2727272727272724E-2</v>
      </c>
      <c r="Q62" s="232">
        <f>IF(ISERROR(P62*0.0001),"n/a",P62*VLOOKUP($B$4,Weighting!$B$22:$D$35,2,0))</f>
        <v>5.0909090909090913E-3</v>
      </c>
      <c r="R62" s="230" t="e">
        <f t="shared" si="4"/>
        <v>#N/A</v>
      </c>
      <c r="S62" s="230" t="str">
        <f>IF(ISERROR(R62*VLOOKUP($B$4,Weighting!$B$22:$D$35,2,0)),"n/a",R62*VLOOKUP($B$4,Weighting!$B$22:$D$35,2,0))</f>
        <v>n/a</v>
      </c>
      <c r="T62" s="305"/>
      <c r="U62" s="279"/>
      <c r="V62" s="308" t="s">
        <v>408</v>
      </c>
      <c r="W62" s="308"/>
      <c r="X62" s="309" t="s">
        <v>406</v>
      </c>
      <c r="Y62" s="299" t="s">
        <v>52</v>
      </c>
      <c r="Z62" s="310">
        <f>VLOOKUP(Y62,Lists!$A$45:$B$50,2,FALSE)</f>
        <v>8</v>
      </c>
      <c r="AA62" s="299" t="s">
        <v>22</v>
      </c>
      <c r="AB62" s="299" t="s">
        <v>39</v>
      </c>
      <c r="AC62" s="312">
        <f>VLOOKUP(AB62,Lists!$A$35:$B$40,2,FALSE)</f>
        <v>6</v>
      </c>
      <c r="AD62" s="313">
        <f t="shared" si="5"/>
        <v>48</v>
      </c>
      <c r="AE62" s="314">
        <f t="shared" si="6"/>
        <v>1</v>
      </c>
      <c r="AF62" s="304">
        <f>IF($B62=Lists!$A$14,Lists!$E$35)+IF($B62=Lists!$A$15,Lists!$E$40)+IF($B62=Lists!$A$16,Lists!$E$40)</f>
        <v>6</v>
      </c>
      <c r="AG62" s="313">
        <f t="shared" si="7"/>
        <v>48</v>
      </c>
      <c r="AH62" s="112">
        <f t="shared" si="8"/>
        <v>7.2727272727272724E-2</v>
      </c>
      <c r="AI62" s="116">
        <f>IF(ISERROR(AH62*0.0001),"n/a",AH62*VLOOKUP($B$4,Weighting!$B$22:$D$35,2,0))</f>
        <v>5.0909090909090913E-3</v>
      </c>
      <c r="AJ62" s="230">
        <f t="shared" si="9"/>
        <v>7.2727272727272724E-2</v>
      </c>
      <c r="AK62" s="230">
        <f>IF(ISERROR(AJ62*VLOOKUP($B$4,Weighting!$B$22:$D$35,2,0)),"n/a",AJ62*VLOOKUP($B$4,Weighting!$B$22:$D$35,2,0))</f>
        <v>5.0909090909090913E-3</v>
      </c>
      <c r="AL62" s="345"/>
    </row>
    <row r="63" spans="1:38" ht="100" customHeight="1" x14ac:dyDescent="0.35">
      <c r="A63" s="296" t="s">
        <v>1162</v>
      </c>
      <c r="B63" s="305" t="s">
        <v>8</v>
      </c>
      <c r="C63" s="375" t="s">
        <v>840</v>
      </c>
      <c r="D63" s="114"/>
      <c r="E63" s="452"/>
      <c r="F63" s="444" t="s">
        <v>406</v>
      </c>
      <c r="G63" s="299" t="s">
        <v>17</v>
      </c>
      <c r="H63" s="310">
        <f>VLOOKUP(G63,Lists!$A$45:$B$50,2,FALSE)</f>
        <v>1.0000000000000001E-5</v>
      </c>
      <c r="I63" s="311" t="s">
        <v>17</v>
      </c>
      <c r="J63" s="311" t="s">
        <v>17</v>
      </c>
      <c r="K63" s="312">
        <f>VLOOKUP(J63,Lists!$A$35:$B$40,2,FALSE)</f>
        <v>0</v>
      </c>
      <c r="L63" s="313">
        <f t="shared" si="0"/>
        <v>0</v>
      </c>
      <c r="M63" s="314" t="str">
        <f t="shared" si="1"/>
        <v>n/a</v>
      </c>
      <c r="N63" s="304">
        <f>IF($B63=Lists!$A$14,Lists!$E$35)+IF($B63=Lists!$A$15,Lists!$E$40)+IF($B63=Lists!$A$16,Lists!$E$40)</f>
        <v>0</v>
      </c>
      <c r="O63" s="313">
        <f t="shared" si="2"/>
        <v>0</v>
      </c>
      <c r="P63" s="242" t="str">
        <f t="shared" si="3"/>
        <v>n/a</v>
      </c>
      <c r="Q63" s="232" t="str">
        <f>IF(ISERROR(P63*0.0001),"n/a",P63*VLOOKUP($B$4,Weighting!$B$22:$D$35,2,0))</f>
        <v>n/a</v>
      </c>
      <c r="R63" s="230" t="str">
        <f t="shared" si="4"/>
        <v>n/a</v>
      </c>
      <c r="S63" s="230" t="str">
        <f>IF(ISERROR(R63*VLOOKUP($B$4,Weighting!$B$22:$D$35,2,0)),"n/a",R63*VLOOKUP($B$4,Weighting!$B$22:$D$35,2,0))</f>
        <v>n/a</v>
      </c>
      <c r="T63" s="305"/>
      <c r="U63" s="279"/>
      <c r="V63" s="308" t="s">
        <v>408</v>
      </c>
      <c r="W63" s="308"/>
      <c r="X63" s="309" t="s">
        <v>406</v>
      </c>
      <c r="Y63" s="299" t="s">
        <v>17</v>
      </c>
      <c r="Z63" s="310">
        <f>VLOOKUP(Y63,Lists!$A$45:$B$50,2,FALSE)</f>
        <v>1.0000000000000001E-5</v>
      </c>
      <c r="AA63" s="311" t="s">
        <v>17</v>
      </c>
      <c r="AB63" s="311" t="s">
        <v>17</v>
      </c>
      <c r="AC63" s="312">
        <f>VLOOKUP(AB63,Lists!$A$35:$B$40,2,FALSE)</f>
        <v>0</v>
      </c>
      <c r="AD63" s="313">
        <f t="shared" si="5"/>
        <v>0</v>
      </c>
      <c r="AE63" s="314" t="str">
        <f t="shared" si="6"/>
        <v>n/a</v>
      </c>
      <c r="AF63" s="304">
        <f>IF($B63=Lists!$A$14,Lists!$E$35)+IF($B63=Lists!$A$15,Lists!$E$40)+IF($B63=Lists!$A$16,Lists!$E$40)</f>
        <v>0</v>
      </c>
      <c r="AG63" s="313">
        <f t="shared" si="7"/>
        <v>0</v>
      </c>
      <c r="AH63" s="112" t="str">
        <f t="shared" si="8"/>
        <v>n/a</v>
      </c>
      <c r="AI63" s="116" t="str">
        <f>IF(ISERROR(AH63*0.0001),"n/a",AH63*VLOOKUP($B$4,Weighting!$B$22:$D$35,2,0))</f>
        <v>n/a</v>
      </c>
      <c r="AJ63" s="230" t="str">
        <f t="shared" si="9"/>
        <v>n/a</v>
      </c>
      <c r="AK63" s="230" t="str">
        <f>IF(ISERROR(AJ63*VLOOKUP($B$4,Weighting!$B$22:$D$35,2,0)),"n/a",AJ63*VLOOKUP($B$4,Weighting!$B$22:$D$35,2,0))</f>
        <v>n/a</v>
      </c>
      <c r="AL63" s="345"/>
    </row>
    <row r="64" spans="1:38" s="290" customFormat="1" x14ac:dyDescent="0.35">
      <c r="A64" s="292"/>
      <c r="B64" s="292"/>
      <c r="C64" s="293" t="s">
        <v>97</v>
      </c>
      <c r="D64" s="438"/>
      <c r="E64" s="438"/>
      <c r="F64" s="438"/>
      <c r="G64" s="306" t="s">
        <v>17</v>
      </c>
      <c r="H64" s="306">
        <f>VLOOKUP(G64,Lists!$A$45:$B$50,2,FALSE)</f>
        <v>1.0000000000000001E-5</v>
      </c>
      <c r="I64" s="306" t="s">
        <v>17</v>
      </c>
      <c r="J64" s="306" t="s">
        <v>17</v>
      </c>
      <c r="K64" s="306">
        <f>VLOOKUP(J64,Lists!$A$35:$B$40,2,FALSE)</f>
        <v>0</v>
      </c>
      <c r="L64" s="306">
        <f t="shared" si="0"/>
        <v>0</v>
      </c>
      <c r="M64" s="306" t="str">
        <f t="shared" si="1"/>
        <v>n/a</v>
      </c>
      <c r="N64" s="306">
        <f>IF($B64=Lists!$A$14,Lists!$E$35)+IF($B64=Lists!$A$15,Lists!$E$40)+IF($B64=Lists!$A$16,Lists!$E$40)</f>
        <v>0</v>
      </c>
      <c r="O64" s="307">
        <f t="shared" si="2"/>
        <v>0</v>
      </c>
      <c r="P64" s="243" t="str">
        <f t="shared" si="3"/>
        <v>n/a</v>
      </c>
      <c r="Q64" s="244" t="str">
        <f>IF(ISERROR(P64*0.0001),"n/a",P64*VLOOKUP($B$4,Weighting!$B$22:$D$35,2,0))</f>
        <v>n/a</v>
      </c>
      <c r="R64" s="141">
        <f t="shared" si="4"/>
        <v>0</v>
      </c>
      <c r="S64" s="141">
        <f>IF(ISERROR(R64*VLOOKUP($B$4,Weighting!$B$22:$D$35,2,0)),"n/a",R64*VLOOKUP($B$4,Weighting!$B$22:$D$35,2,0))</f>
        <v>0</v>
      </c>
      <c r="T64" s="118"/>
      <c r="V64" s="306" t="s">
        <v>408</v>
      </c>
      <c r="W64" s="306"/>
      <c r="X64" s="306" t="s">
        <v>406</v>
      </c>
      <c r="Y64" s="306" t="s">
        <v>17</v>
      </c>
      <c r="Z64" s="306">
        <f>VLOOKUP(Y64,Lists!$A$45:$B$50,2,FALSE)</f>
        <v>1.0000000000000001E-5</v>
      </c>
      <c r="AA64" s="306" t="s">
        <v>17</v>
      </c>
      <c r="AB64" s="306" t="s">
        <v>17</v>
      </c>
      <c r="AC64" s="306">
        <f>VLOOKUP(AB64,Lists!$A$35:$B$40,2,FALSE)</f>
        <v>0</v>
      </c>
      <c r="AD64" s="306">
        <f t="shared" si="5"/>
        <v>0</v>
      </c>
      <c r="AE64" s="306" t="str">
        <f t="shared" si="6"/>
        <v>n/a</v>
      </c>
      <c r="AF64" s="306">
        <f>IF($B64=Lists!$A$14,Lists!$E$35)+IF($B64=Lists!$A$15,Lists!$E$40)+IF($B64=Lists!$A$16,Lists!$E$40)</f>
        <v>0</v>
      </c>
      <c r="AG64" s="307">
        <f t="shared" si="7"/>
        <v>0</v>
      </c>
      <c r="AH64" s="140" t="str">
        <f t="shared" si="8"/>
        <v>n/a</v>
      </c>
      <c r="AI64" s="141" t="str">
        <f>IF(ISERROR(AH64*0.0001),"n/a",AH64*VLOOKUP($B$4,Weighting!$B$22:$D$35,2,0))</f>
        <v>n/a</v>
      </c>
      <c r="AJ64" s="141">
        <f t="shared" si="9"/>
        <v>0</v>
      </c>
      <c r="AK64" s="141">
        <f>IF(ISERROR(AJ64*VLOOKUP($B$4,Weighting!$B$22:$D$35,2,0)),"n/a",AJ64*VLOOKUP($B$4,Weighting!$B$22:$D$35,2,0))</f>
        <v>0</v>
      </c>
      <c r="AL64" s="141"/>
    </row>
    <row r="65" spans="1:38" ht="133.5" customHeight="1" x14ac:dyDescent="0.35">
      <c r="A65" s="296" t="s">
        <v>1163</v>
      </c>
      <c r="B65" s="305" t="s">
        <v>8</v>
      </c>
      <c r="C65" s="297" t="s">
        <v>841</v>
      </c>
      <c r="D65" s="114"/>
      <c r="E65" s="452"/>
      <c r="F65" s="444" t="s">
        <v>406</v>
      </c>
      <c r="G65" s="299" t="s">
        <v>17</v>
      </c>
      <c r="H65" s="310">
        <f>VLOOKUP(G65,Lists!$A$45:$B$50,2,FALSE)</f>
        <v>1.0000000000000001E-5</v>
      </c>
      <c r="I65" s="311" t="s">
        <v>17</v>
      </c>
      <c r="J65" s="311" t="s">
        <v>17</v>
      </c>
      <c r="K65" s="312">
        <f>VLOOKUP(J65,Lists!$A$35:$B$40,2,FALSE)</f>
        <v>0</v>
      </c>
      <c r="L65" s="313">
        <f t="shared" si="0"/>
        <v>0</v>
      </c>
      <c r="M65" s="314" t="str">
        <f t="shared" si="1"/>
        <v>n/a</v>
      </c>
      <c r="N65" s="304">
        <f>IF($B65=Lists!$A$14,Lists!$E$35)+IF($B65=Lists!$A$15,Lists!$E$40)+IF($B65=Lists!$A$16,Lists!$E$40)</f>
        <v>0</v>
      </c>
      <c r="O65" s="313">
        <f t="shared" si="2"/>
        <v>0</v>
      </c>
      <c r="P65" s="242" t="str">
        <f t="shared" si="3"/>
        <v>n/a</v>
      </c>
      <c r="Q65" s="232" t="str">
        <f>IF(ISERROR(P65*0.0001),"n/a",P65*VLOOKUP($B$4,Weighting!$B$22:$D$35,2,0))</f>
        <v>n/a</v>
      </c>
      <c r="R65" s="230" t="str">
        <f t="shared" si="4"/>
        <v>n/a</v>
      </c>
      <c r="S65" s="230" t="str">
        <f>IF(ISERROR(R65*VLOOKUP($B$4,Weighting!$B$22:$D$35,2,0)),"n/a",R65*VLOOKUP($B$4,Weighting!$B$22:$D$35,2,0))</f>
        <v>n/a</v>
      </c>
      <c r="T65" s="305"/>
      <c r="U65" s="279"/>
      <c r="V65" s="308" t="s">
        <v>408</v>
      </c>
      <c r="W65" s="308"/>
      <c r="X65" s="309" t="s">
        <v>406</v>
      </c>
      <c r="Y65" s="299" t="s">
        <v>17</v>
      </c>
      <c r="Z65" s="310">
        <f>VLOOKUP(Y65,Lists!$A$45:$B$50,2,FALSE)</f>
        <v>1.0000000000000001E-5</v>
      </c>
      <c r="AA65" s="311" t="s">
        <v>17</v>
      </c>
      <c r="AB65" s="311" t="s">
        <v>17</v>
      </c>
      <c r="AC65" s="312">
        <f>VLOOKUP(AB65,Lists!$A$35:$B$40,2,FALSE)</f>
        <v>0</v>
      </c>
      <c r="AD65" s="313">
        <f t="shared" si="5"/>
        <v>0</v>
      </c>
      <c r="AE65" s="314" t="str">
        <f t="shared" si="6"/>
        <v>n/a</v>
      </c>
      <c r="AF65" s="304">
        <f>IF($B65=Lists!$A$14,Lists!$E$35)+IF($B65=Lists!$A$15,Lists!$E$40)+IF($B65=Lists!$A$16,Lists!$E$40)</f>
        <v>0</v>
      </c>
      <c r="AG65" s="313">
        <f t="shared" si="7"/>
        <v>0</v>
      </c>
      <c r="AH65" s="112" t="str">
        <f t="shared" si="8"/>
        <v>n/a</v>
      </c>
      <c r="AI65" s="116" t="str">
        <f>IF(ISERROR(AH65*0.0001),"n/a",AH65*VLOOKUP($B$4,Weighting!$B$22:$D$35,2,0))</f>
        <v>n/a</v>
      </c>
      <c r="AJ65" s="230" t="str">
        <f t="shared" si="9"/>
        <v>n/a</v>
      </c>
      <c r="AK65" s="230" t="str">
        <f>IF(ISERROR(AJ65*VLOOKUP($B$4,Weighting!$B$22:$D$35,2,0)),"n/a",AJ65*VLOOKUP($B$4,Weighting!$B$22:$D$35,2,0))</f>
        <v>n/a</v>
      </c>
      <c r="AL65" s="345"/>
    </row>
    <row r="66" spans="1:38" s="290" customFormat="1" x14ac:dyDescent="0.35">
      <c r="A66" s="292"/>
      <c r="B66" s="292"/>
      <c r="C66" s="293" t="s">
        <v>98</v>
      </c>
      <c r="D66" s="438"/>
      <c r="E66" s="438"/>
      <c r="F66" s="438"/>
      <c r="G66" s="306" t="s">
        <v>17</v>
      </c>
      <c r="H66" s="306">
        <f>VLOOKUP(G66,Lists!$A$45:$B$50,2,FALSE)</f>
        <v>1.0000000000000001E-5</v>
      </c>
      <c r="I66" s="306" t="s">
        <v>17</v>
      </c>
      <c r="J66" s="306" t="s">
        <v>17</v>
      </c>
      <c r="K66" s="306">
        <f>VLOOKUP(J66,Lists!$A$35:$B$40,2,FALSE)</f>
        <v>0</v>
      </c>
      <c r="L66" s="306">
        <f t="shared" si="0"/>
        <v>0</v>
      </c>
      <c r="M66" s="306" t="str">
        <f t="shared" si="1"/>
        <v>n/a</v>
      </c>
      <c r="N66" s="306">
        <f>IF($B66=Lists!$A$14,Lists!$E$35)+IF($B66=Lists!$A$15,Lists!$E$40)+IF($B66=Lists!$A$16,Lists!$E$40)</f>
        <v>0</v>
      </c>
      <c r="O66" s="307">
        <f t="shared" si="2"/>
        <v>0</v>
      </c>
      <c r="P66" s="243" t="str">
        <f t="shared" si="3"/>
        <v>n/a</v>
      </c>
      <c r="Q66" s="244" t="str">
        <f>IF(ISERROR(P66*0.0001),"n/a",P66*VLOOKUP($B$4,Weighting!$B$22:$D$35,2,0))</f>
        <v>n/a</v>
      </c>
      <c r="R66" s="141">
        <f t="shared" si="4"/>
        <v>0</v>
      </c>
      <c r="S66" s="141">
        <f>IF(ISERROR(R66*VLOOKUP($B$4,Weighting!$B$22:$D$35,2,0)),"n/a",R66*VLOOKUP($B$4,Weighting!$B$22:$D$35,2,0))</f>
        <v>0</v>
      </c>
      <c r="T66" s="118"/>
      <c r="V66" s="306"/>
      <c r="W66" s="306"/>
      <c r="X66" s="306"/>
      <c r="Y66" s="306" t="s">
        <v>17</v>
      </c>
      <c r="Z66" s="306">
        <f>VLOOKUP(Y66,Lists!$A$45:$B$50,2,FALSE)</f>
        <v>1.0000000000000001E-5</v>
      </c>
      <c r="AA66" s="306" t="s">
        <v>17</v>
      </c>
      <c r="AB66" s="306" t="s">
        <v>17</v>
      </c>
      <c r="AC66" s="306">
        <f>VLOOKUP(AB66,Lists!$A$35:$B$40,2,FALSE)</f>
        <v>0</v>
      </c>
      <c r="AD66" s="306">
        <f t="shared" si="5"/>
        <v>0</v>
      </c>
      <c r="AE66" s="306" t="str">
        <f t="shared" si="6"/>
        <v>n/a</v>
      </c>
      <c r="AF66" s="306">
        <f>IF($B66=Lists!$A$14,Lists!$E$35)+IF($B66=Lists!$A$15,Lists!$E$40)+IF($B66=Lists!$A$16,Lists!$E$40)</f>
        <v>0</v>
      </c>
      <c r="AG66" s="307">
        <f t="shared" si="7"/>
        <v>0</v>
      </c>
      <c r="AH66" s="140" t="str">
        <f t="shared" si="8"/>
        <v>n/a</v>
      </c>
      <c r="AI66" s="141" t="str">
        <f>IF(ISERROR(AH66*0.0001),"n/a",AH66*VLOOKUP($B$4,Weighting!$B$22:$D$35,2,0))</f>
        <v>n/a</v>
      </c>
      <c r="AJ66" s="141">
        <f t="shared" si="9"/>
        <v>0</v>
      </c>
      <c r="AK66" s="141">
        <f>IF(ISERROR(AJ66*VLOOKUP($B$4,Weighting!$B$22:$D$35,2,0)),"n/a",AJ66*VLOOKUP($B$4,Weighting!$B$22:$D$35,2,0))</f>
        <v>0</v>
      </c>
      <c r="AL66" s="141"/>
    </row>
    <row r="67" spans="1:38" ht="113" customHeight="1" x14ac:dyDescent="0.35">
      <c r="A67" s="296" t="s">
        <v>1164</v>
      </c>
      <c r="B67" s="330" t="s">
        <v>8</v>
      </c>
      <c r="C67" s="297" t="s">
        <v>842</v>
      </c>
      <c r="D67" s="114"/>
      <c r="E67" s="452"/>
      <c r="F67" s="444" t="s">
        <v>406</v>
      </c>
      <c r="G67" s="299" t="s">
        <v>17</v>
      </c>
      <c r="H67" s="310">
        <f>VLOOKUP(G67,Lists!$A$45:$B$50,2,FALSE)</f>
        <v>1.0000000000000001E-5</v>
      </c>
      <c r="I67" s="311" t="s">
        <v>17</v>
      </c>
      <c r="J67" s="311" t="s">
        <v>17</v>
      </c>
      <c r="K67" s="312">
        <f>VLOOKUP(J67,Lists!$A$35:$B$40,2,FALSE)</f>
        <v>0</v>
      </c>
      <c r="L67" s="313">
        <f t="shared" si="0"/>
        <v>0</v>
      </c>
      <c r="M67" s="314" t="str">
        <f t="shared" si="1"/>
        <v>n/a</v>
      </c>
      <c r="N67" s="304">
        <f>IF($B67=Lists!$A$14,Lists!$E$35)+IF($B67=Lists!$A$15,Lists!$E$40)+IF($B67=Lists!$A$16,Lists!$E$40)</f>
        <v>0</v>
      </c>
      <c r="O67" s="313">
        <f t="shared" si="2"/>
        <v>0</v>
      </c>
      <c r="P67" s="242" t="str">
        <f t="shared" si="3"/>
        <v>n/a</v>
      </c>
      <c r="Q67" s="232" t="str">
        <f>IF(ISERROR(P67*0.0001),"n/a",P67*VLOOKUP($B$4,Weighting!$B$22:$D$35,2,0))</f>
        <v>n/a</v>
      </c>
      <c r="R67" s="230" t="str">
        <f t="shared" si="4"/>
        <v>n/a</v>
      </c>
      <c r="S67" s="230" t="str">
        <f>IF(ISERROR(R67*VLOOKUP($B$4,Weighting!$B$22:$D$35,2,0)),"n/a",R67*VLOOKUP($B$4,Weighting!$B$22:$D$35,2,0))</f>
        <v>n/a</v>
      </c>
      <c r="T67" s="305"/>
      <c r="U67" s="279"/>
      <c r="V67" s="308" t="s">
        <v>408</v>
      </c>
      <c r="W67" s="308"/>
      <c r="X67" s="309" t="s">
        <v>406</v>
      </c>
      <c r="Y67" s="299" t="s">
        <v>17</v>
      </c>
      <c r="Z67" s="310">
        <f>VLOOKUP(Y67,Lists!$A$45:$B$50,2,FALSE)</f>
        <v>1.0000000000000001E-5</v>
      </c>
      <c r="AA67" s="311" t="s">
        <v>17</v>
      </c>
      <c r="AB67" s="311" t="s">
        <v>17</v>
      </c>
      <c r="AC67" s="312">
        <f>VLOOKUP(AB67,Lists!$A$35:$B$40,2,FALSE)</f>
        <v>0</v>
      </c>
      <c r="AD67" s="313">
        <f t="shared" si="5"/>
        <v>0</v>
      </c>
      <c r="AE67" s="314" t="str">
        <f t="shared" si="6"/>
        <v>n/a</v>
      </c>
      <c r="AF67" s="304">
        <f>IF($B67=Lists!$A$14,Lists!$E$35)+IF($B67=Lists!$A$15,Lists!$E$40)+IF($B67=Lists!$A$16,Lists!$E$40)</f>
        <v>0</v>
      </c>
      <c r="AG67" s="313">
        <f t="shared" si="7"/>
        <v>0</v>
      </c>
      <c r="AH67" s="112" t="str">
        <f t="shared" si="8"/>
        <v>n/a</v>
      </c>
      <c r="AI67" s="116" t="str">
        <f>IF(ISERROR(AH67*0.0001),"n/a",AH67*VLOOKUP($B$4,Weighting!$B$22:$D$35,2,0))</f>
        <v>n/a</v>
      </c>
      <c r="AJ67" s="230" t="str">
        <f t="shared" si="9"/>
        <v>n/a</v>
      </c>
      <c r="AK67" s="230" t="str">
        <f>IF(ISERROR(AJ67*VLOOKUP($B$4,Weighting!$B$22:$D$35,2,0)),"n/a",AJ67*VLOOKUP($B$4,Weighting!$B$22:$D$35,2,0))</f>
        <v>n/a</v>
      </c>
      <c r="AL67" s="345"/>
    </row>
    <row r="68" spans="1:38" ht="39.5" customHeight="1" x14ac:dyDescent="0.35">
      <c r="A68" s="296" t="s">
        <v>1166</v>
      </c>
      <c r="B68" s="330" t="s">
        <v>8</v>
      </c>
      <c r="C68" s="354" t="s">
        <v>843</v>
      </c>
      <c r="D68" s="114"/>
      <c r="E68" s="452"/>
      <c r="F68" s="444" t="s">
        <v>406</v>
      </c>
      <c r="G68" s="299" t="s">
        <v>17</v>
      </c>
      <c r="H68" s="310">
        <f>VLOOKUP(G68,Lists!$A$45:$B$50,2,FALSE)</f>
        <v>1.0000000000000001E-5</v>
      </c>
      <c r="I68" s="311" t="s">
        <v>17</v>
      </c>
      <c r="J68" s="311" t="s">
        <v>17</v>
      </c>
      <c r="K68" s="312">
        <f>VLOOKUP(J68,Lists!$A$35:$B$40,2,FALSE)</f>
        <v>0</v>
      </c>
      <c r="L68" s="313">
        <f t="shared" si="0"/>
        <v>0</v>
      </c>
      <c r="M68" s="314" t="str">
        <f t="shared" si="1"/>
        <v>n/a</v>
      </c>
      <c r="N68" s="304">
        <f>IF($B68=Lists!$A$14,Lists!$E$35)+IF($B68=Lists!$A$15,Lists!$E$40)+IF($B68=Lists!$A$16,Lists!$E$40)</f>
        <v>0</v>
      </c>
      <c r="O68" s="313">
        <f t="shared" si="2"/>
        <v>0</v>
      </c>
      <c r="P68" s="242" t="str">
        <f t="shared" si="3"/>
        <v>n/a</v>
      </c>
      <c r="Q68" s="232" t="str">
        <f>IF(ISERROR(P68*0.0001),"n/a",P68*VLOOKUP($B$4,Weighting!$B$22:$D$35,2,0))</f>
        <v>n/a</v>
      </c>
      <c r="R68" s="230" t="str">
        <f t="shared" si="4"/>
        <v>n/a</v>
      </c>
      <c r="S68" s="230" t="str">
        <f>IF(ISERROR(R68*VLOOKUP($B$4,Weighting!$B$22:$D$35,2,0)),"n/a",R68*VLOOKUP($B$4,Weighting!$B$22:$D$35,2,0))</f>
        <v>n/a</v>
      </c>
      <c r="T68" s="305"/>
      <c r="U68" s="279"/>
      <c r="V68" s="308" t="s">
        <v>408</v>
      </c>
      <c r="W68" s="308"/>
      <c r="X68" s="309" t="s">
        <v>406</v>
      </c>
      <c r="Y68" s="299" t="s">
        <v>17</v>
      </c>
      <c r="Z68" s="310">
        <f>VLOOKUP(Y68,Lists!$A$45:$B$50,2,FALSE)</f>
        <v>1.0000000000000001E-5</v>
      </c>
      <c r="AA68" s="311" t="s">
        <v>17</v>
      </c>
      <c r="AB68" s="311" t="s">
        <v>17</v>
      </c>
      <c r="AC68" s="312">
        <f>VLOOKUP(AB68,Lists!$A$35:$B$40,2,FALSE)</f>
        <v>0</v>
      </c>
      <c r="AD68" s="313">
        <f t="shared" si="5"/>
        <v>0</v>
      </c>
      <c r="AE68" s="314" t="str">
        <f t="shared" si="6"/>
        <v>n/a</v>
      </c>
      <c r="AF68" s="304">
        <f>IF($B68=Lists!$A$14,Lists!$E$35)+IF($B68=Lists!$A$15,Lists!$E$40)+IF($B68=Lists!$A$16,Lists!$E$40)</f>
        <v>0</v>
      </c>
      <c r="AG68" s="313">
        <f t="shared" si="7"/>
        <v>0</v>
      </c>
      <c r="AH68" s="112" t="str">
        <f t="shared" si="8"/>
        <v>n/a</v>
      </c>
      <c r="AI68" s="116" t="str">
        <f>IF(ISERROR(AH68*0.0001),"n/a",AH68*VLOOKUP($B$4,Weighting!$B$22:$D$35,2,0))</f>
        <v>n/a</v>
      </c>
      <c r="AJ68" s="230" t="str">
        <f t="shared" si="9"/>
        <v>n/a</v>
      </c>
      <c r="AK68" s="230" t="str">
        <f>IF(ISERROR(AJ68*VLOOKUP($B$4,Weighting!$B$22:$D$35,2,0)),"n/a",AJ68*VLOOKUP($B$4,Weighting!$B$22:$D$35,2,0))</f>
        <v>n/a</v>
      </c>
      <c r="AL68" s="345"/>
    </row>
    <row r="69" spans="1:38" ht="67.5" customHeight="1" x14ac:dyDescent="0.35">
      <c r="A69" s="296" t="s">
        <v>1167</v>
      </c>
      <c r="B69" s="330" t="s">
        <v>8</v>
      </c>
      <c r="C69" s="352" t="s">
        <v>844</v>
      </c>
      <c r="D69" s="114"/>
      <c r="E69" s="452"/>
      <c r="F69" s="444" t="s">
        <v>406</v>
      </c>
      <c r="G69" s="299" t="s">
        <v>17</v>
      </c>
      <c r="H69" s="310">
        <f>VLOOKUP(G69,Lists!$A$45:$B$50,2,FALSE)</f>
        <v>1.0000000000000001E-5</v>
      </c>
      <c r="I69" s="311" t="s">
        <v>17</v>
      </c>
      <c r="J69" s="311" t="s">
        <v>17</v>
      </c>
      <c r="K69" s="312">
        <f>VLOOKUP(J69,Lists!$A$35:$B$40,2,FALSE)</f>
        <v>0</v>
      </c>
      <c r="L69" s="313">
        <f t="shared" si="0"/>
        <v>0</v>
      </c>
      <c r="M69" s="314" t="str">
        <f t="shared" si="1"/>
        <v>n/a</v>
      </c>
      <c r="N69" s="304">
        <f>IF($B69=Lists!$A$14,Lists!$E$35)+IF($B69=Lists!$A$15,Lists!$E$40)+IF($B69=Lists!$A$16,Lists!$E$40)</f>
        <v>0</v>
      </c>
      <c r="O69" s="313">
        <f t="shared" si="2"/>
        <v>0</v>
      </c>
      <c r="P69" s="242" t="str">
        <f t="shared" si="3"/>
        <v>n/a</v>
      </c>
      <c r="Q69" s="232" t="str">
        <f>IF(ISERROR(P69*0.0001),"n/a",P69*VLOOKUP($B$4,Weighting!$B$22:$D$35,2,0))</f>
        <v>n/a</v>
      </c>
      <c r="R69" s="230" t="str">
        <f t="shared" si="4"/>
        <v>n/a</v>
      </c>
      <c r="S69" s="230" t="str">
        <f>IF(ISERROR(R69*VLOOKUP($B$4,Weighting!$B$22:$D$35,2,0)),"n/a",R69*VLOOKUP($B$4,Weighting!$B$22:$D$35,2,0))</f>
        <v>n/a</v>
      </c>
      <c r="T69" s="305"/>
      <c r="U69" s="279"/>
      <c r="V69" s="308" t="s">
        <v>408</v>
      </c>
      <c r="W69" s="308"/>
      <c r="X69" s="309" t="s">
        <v>406</v>
      </c>
      <c r="Y69" s="299" t="s">
        <v>17</v>
      </c>
      <c r="Z69" s="310">
        <f>VLOOKUP(Y69,Lists!$A$45:$B$50,2,FALSE)</f>
        <v>1.0000000000000001E-5</v>
      </c>
      <c r="AA69" s="311" t="s">
        <v>17</v>
      </c>
      <c r="AB69" s="311" t="s">
        <v>17</v>
      </c>
      <c r="AC69" s="312">
        <f>VLOOKUP(AB69,Lists!$A$35:$B$40,2,FALSE)</f>
        <v>0</v>
      </c>
      <c r="AD69" s="313">
        <f t="shared" si="5"/>
        <v>0</v>
      </c>
      <c r="AE69" s="314" t="str">
        <f t="shared" si="6"/>
        <v>n/a</v>
      </c>
      <c r="AF69" s="304">
        <f>IF($B69=Lists!$A$14,Lists!$E$35)+IF($B69=Lists!$A$15,Lists!$E$40)+IF($B69=Lists!$A$16,Lists!$E$40)</f>
        <v>0</v>
      </c>
      <c r="AG69" s="313">
        <f t="shared" si="7"/>
        <v>0</v>
      </c>
      <c r="AH69" s="112" t="str">
        <f t="shared" si="8"/>
        <v>n/a</v>
      </c>
      <c r="AI69" s="116" t="str">
        <f>IF(ISERROR(AH69*0.0001),"n/a",AH69*VLOOKUP($B$4,Weighting!$B$22:$D$35,2,0))</f>
        <v>n/a</v>
      </c>
      <c r="AJ69" s="230" t="str">
        <f t="shared" si="9"/>
        <v>n/a</v>
      </c>
      <c r="AK69" s="230" t="str">
        <f>IF(ISERROR(AJ69*VLOOKUP($B$4,Weighting!$B$22:$D$35,2,0)),"n/a",AJ69*VLOOKUP($B$4,Weighting!$B$22:$D$35,2,0))</f>
        <v>n/a</v>
      </c>
      <c r="AL69" s="345"/>
    </row>
    <row r="70" spans="1:38" ht="165" customHeight="1" x14ac:dyDescent="0.35">
      <c r="A70" s="296" t="s">
        <v>1165</v>
      </c>
      <c r="B70" s="383" t="s">
        <v>10</v>
      </c>
      <c r="C70" s="376" t="s">
        <v>845</v>
      </c>
      <c r="D70" s="115" t="s">
        <v>406</v>
      </c>
      <c r="E70" s="115"/>
      <c r="F70" s="113"/>
      <c r="G70" s="299" t="s">
        <v>49</v>
      </c>
      <c r="H70" s="310">
        <f>VLOOKUP(G70,Lists!$A$45:$B$50,2,FALSE)</f>
        <v>10</v>
      </c>
      <c r="I70" s="299" t="s">
        <v>25</v>
      </c>
      <c r="J70" s="299"/>
      <c r="K70" s="312" t="e">
        <f>VLOOKUP(J70,Lists!$A$35:$B$40,2,FALSE)</f>
        <v>#N/A</v>
      </c>
      <c r="L70" s="313" t="e">
        <f t="shared" si="0"/>
        <v>#N/A</v>
      </c>
      <c r="M70" s="314" t="str">
        <f t="shared" si="1"/>
        <v>n/a</v>
      </c>
      <c r="N70" s="304">
        <f>IF($B70=Lists!$A$14,Lists!$E$35)+IF($B70=Lists!$A$15,Lists!$E$40)+IF($B70=Lists!$A$16,Lists!$E$40)</f>
        <v>6</v>
      </c>
      <c r="O70" s="313">
        <f t="shared" si="2"/>
        <v>60</v>
      </c>
      <c r="P70" s="242">
        <f t="shared" si="3"/>
        <v>9.0909090909090912E-2</v>
      </c>
      <c r="Q70" s="232">
        <f>IF(ISERROR(P70*0.0001),"n/a",P70*VLOOKUP($B$4,Weighting!$B$22:$D$35,2,0))</f>
        <v>6.3636363636363647E-3</v>
      </c>
      <c r="R70" s="230" t="e">
        <f t="shared" si="4"/>
        <v>#N/A</v>
      </c>
      <c r="S70" s="230" t="str">
        <f>IF(ISERROR(R70*VLOOKUP($B$4,Weighting!$B$22:$D$35,2,0)),"n/a",R70*VLOOKUP($B$4,Weighting!$B$22:$D$35,2,0))</f>
        <v>n/a</v>
      </c>
      <c r="T70" s="305"/>
      <c r="U70" s="279"/>
      <c r="V70" s="299" t="s">
        <v>406</v>
      </c>
      <c r="W70" s="299"/>
      <c r="X70" s="403"/>
      <c r="Y70" s="299" t="s">
        <v>49</v>
      </c>
      <c r="Z70" s="310">
        <f>VLOOKUP(Y70,Lists!$A$45:$B$50,2,FALSE)</f>
        <v>10</v>
      </c>
      <c r="AA70" s="299" t="s">
        <v>25</v>
      </c>
      <c r="AB70" s="299" t="s">
        <v>39</v>
      </c>
      <c r="AC70" s="312">
        <f>VLOOKUP(AB70,Lists!$A$35:$B$40,2,FALSE)</f>
        <v>6</v>
      </c>
      <c r="AD70" s="313">
        <f t="shared" si="5"/>
        <v>60</v>
      </c>
      <c r="AE70" s="314">
        <f t="shared" si="6"/>
        <v>1</v>
      </c>
      <c r="AF70" s="304">
        <f>IF($B70=Lists!$A$14,Lists!$E$35)+IF($B70=Lists!$A$15,Lists!$E$40)+IF($B70=Lists!$A$16,Lists!$E$40)</f>
        <v>6</v>
      </c>
      <c r="AG70" s="313">
        <f t="shared" si="7"/>
        <v>60</v>
      </c>
      <c r="AH70" s="112">
        <f t="shared" si="8"/>
        <v>9.0909090909090912E-2</v>
      </c>
      <c r="AI70" s="116">
        <f>IF(ISERROR(AH70*0.0001),"n/a",AH70*VLOOKUP($B$4,Weighting!$B$22:$D$35,2,0))</f>
        <v>6.3636363636363647E-3</v>
      </c>
      <c r="AJ70" s="230">
        <f t="shared" si="9"/>
        <v>9.0909090909090912E-2</v>
      </c>
      <c r="AK70" s="230">
        <f>IF(ISERROR(AJ70*VLOOKUP($B$4,Weighting!$B$22:$D$35,2,0)),"n/a",AJ70*VLOOKUP($B$4,Weighting!$B$22:$D$35,2,0))</f>
        <v>6.3636363636363647E-3</v>
      </c>
      <c r="AL70" s="345"/>
    </row>
    <row r="71" spans="1:38" ht="38.5" customHeight="1" x14ac:dyDescent="0.35">
      <c r="A71" s="296" t="s">
        <v>1168</v>
      </c>
      <c r="B71" s="330" t="s">
        <v>8</v>
      </c>
      <c r="C71" s="354" t="s">
        <v>846</v>
      </c>
      <c r="D71" s="114"/>
      <c r="E71" s="452"/>
      <c r="F71" s="444" t="s">
        <v>406</v>
      </c>
      <c r="G71" s="299" t="s">
        <v>17</v>
      </c>
      <c r="H71" s="310">
        <f>VLOOKUP(G71,Lists!$A$45:$B$50,2,FALSE)</f>
        <v>1.0000000000000001E-5</v>
      </c>
      <c r="I71" s="311" t="s">
        <v>17</v>
      </c>
      <c r="J71" s="311" t="s">
        <v>17</v>
      </c>
      <c r="K71" s="312">
        <f>VLOOKUP(J71,Lists!$A$35:$B$40,2,FALSE)</f>
        <v>0</v>
      </c>
      <c r="L71" s="313">
        <f t="shared" si="0"/>
        <v>0</v>
      </c>
      <c r="M71" s="314" t="str">
        <f t="shared" si="1"/>
        <v>n/a</v>
      </c>
      <c r="N71" s="304">
        <f>IF($B71=Lists!$A$14,Lists!$E$35)+IF($B71=Lists!$A$15,Lists!$E$40)+IF($B71=Lists!$A$16,Lists!$E$40)</f>
        <v>0</v>
      </c>
      <c r="O71" s="313">
        <f t="shared" si="2"/>
        <v>0</v>
      </c>
      <c r="P71" s="242" t="str">
        <f t="shared" si="3"/>
        <v>n/a</v>
      </c>
      <c r="Q71" s="232" t="str">
        <f>IF(ISERROR(P71*0.0001),"n/a",P71*VLOOKUP($B$4,Weighting!$B$22:$D$35,2,0))</f>
        <v>n/a</v>
      </c>
      <c r="R71" s="230" t="str">
        <f t="shared" si="4"/>
        <v>n/a</v>
      </c>
      <c r="S71" s="230" t="str">
        <f>IF(ISERROR(R71*VLOOKUP($B$4,Weighting!$B$22:$D$35,2,0)),"n/a",R71*VLOOKUP($B$4,Weighting!$B$22:$D$35,2,0))</f>
        <v>n/a</v>
      </c>
      <c r="T71" s="305"/>
      <c r="U71" s="279"/>
      <c r="V71" s="308" t="s">
        <v>408</v>
      </c>
      <c r="W71" s="308"/>
      <c r="X71" s="309" t="s">
        <v>406</v>
      </c>
      <c r="Y71" s="299" t="s">
        <v>17</v>
      </c>
      <c r="Z71" s="310">
        <f>VLOOKUP(Y71,Lists!$A$45:$B$50,2,FALSE)</f>
        <v>1.0000000000000001E-5</v>
      </c>
      <c r="AA71" s="311" t="s">
        <v>17</v>
      </c>
      <c r="AB71" s="311" t="s">
        <v>17</v>
      </c>
      <c r="AC71" s="312">
        <f>VLOOKUP(AB71,Lists!$A$35:$B$40,2,FALSE)</f>
        <v>0</v>
      </c>
      <c r="AD71" s="313">
        <f t="shared" si="5"/>
        <v>0</v>
      </c>
      <c r="AE71" s="314" t="str">
        <f t="shared" si="6"/>
        <v>n/a</v>
      </c>
      <c r="AF71" s="304">
        <f>IF($B71=Lists!$A$14,Lists!$E$35)+IF($B71=Lists!$A$15,Lists!$E$40)+IF($B71=Lists!$A$16,Lists!$E$40)</f>
        <v>0</v>
      </c>
      <c r="AG71" s="313">
        <f t="shared" si="7"/>
        <v>0</v>
      </c>
      <c r="AH71" s="112" t="str">
        <f t="shared" si="8"/>
        <v>n/a</v>
      </c>
      <c r="AI71" s="116" t="str">
        <f>IF(ISERROR(AH71*0.0001),"n/a",AH71*VLOOKUP($B$4,Weighting!$B$22:$D$35,2,0))</f>
        <v>n/a</v>
      </c>
      <c r="AJ71" s="230" t="str">
        <f t="shared" si="9"/>
        <v>n/a</v>
      </c>
      <c r="AK71" s="230" t="str">
        <f>IF(ISERROR(AJ71*VLOOKUP($B$4,Weighting!$B$22:$D$35,2,0)),"n/a",AJ71*VLOOKUP($B$4,Weighting!$B$22:$D$35,2,0))</f>
        <v>n/a</v>
      </c>
      <c r="AL71" s="345"/>
    </row>
    <row r="72" spans="1:38" ht="84.5" customHeight="1" x14ac:dyDescent="0.35">
      <c r="A72" s="296" t="s">
        <v>1169</v>
      </c>
      <c r="B72" s="330" t="s">
        <v>8</v>
      </c>
      <c r="C72" s="354" t="s">
        <v>847</v>
      </c>
      <c r="D72" s="114"/>
      <c r="E72" s="452"/>
      <c r="F72" s="444" t="s">
        <v>406</v>
      </c>
      <c r="G72" s="299" t="s">
        <v>17</v>
      </c>
      <c r="H72" s="310">
        <f>VLOOKUP(G72,Lists!$A$45:$B$50,2,FALSE)</f>
        <v>1.0000000000000001E-5</v>
      </c>
      <c r="I72" s="311" t="s">
        <v>17</v>
      </c>
      <c r="J72" s="311" t="s">
        <v>17</v>
      </c>
      <c r="K72" s="312">
        <f>VLOOKUP(J72,Lists!$A$35:$B$40,2,FALSE)</f>
        <v>0</v>
      </c>
      <c r="L72" s="313">
        <f t="shared" si="0"/>
        <v>0</v>
      </c>
      <c r="M72" s="314" t="str">
        <f t="shared" si="1"/>
        <v>n/a</v>
      </c>
      <c r="N72" s="304">
        <f>IF($B72=Lists!$A$14,Lists!$E$35)+IF($B72=Lists!$A$15,Lists!$E$40)+IF($B72=Lists!$A$16,Lists!$E$40)</f>
        <v>0</v>
      </c>
      <c r="O72" s="313">
        <f t="shared" si="2"/>
        <v>0</v>
      </c>
      <c r="P72" s="242" t="str">
        <f t="shared" si="3"/>
        <v>n/a</v>
      </c>
      <c r="Q72" s="232" t="str">
        <f>IF(ISERROR(P72*0.0001),"n/a",P72*VLOOKUP($B$4,Weighting!$B$22:$D$35,2,0))</f>
        <v>n/a</v>
      </c>
      <c r="R72" s="230" t="str">
        <f t="shared" si="4"/>
        <v>n/a</v>
      </c>
      <c r="S72" s="230" t="str">
        <f>IF(ISERROR(R72*VLOOKUP($B$4,Weighting!$B$22:$D$35,2,0)),"n/a",R72*VLOOKUP($B$4,Weighting!$B$22:$D$35,2,0))</f>
        <v>n/a</v>
      </c>
      <c r="T72" s="305"/>
      <c r="U72" s="279"/>
      <c r="V72" s="308" t="s">
        <v>408</v>
      </c>
      <c r="W72" s="308"/>
      <c r="X72" s="309" t="s">
        <v>406</v>
      </c>
      <c r="Y72" s="299" t="s">
        <v>17</v>
      </c>
      <c r="Z72" s="310">
        <f>VLOOKUP(Y72,Lists!$A$45:$B$50,2,FALSE)</f>
        <v>1.0000000000000001E-5</v>
      </c>
      <c r="AA72" s="311" t="s">
        <v>17</v>
      </c>
      <c r="AB72" s="311" t="s">
        <v>17</v>
      </c>
      <c r="AC72" s="312">
        <f>VLOOKUP(AB72,Lists!$A$35:$B$40,2,FALSE)</f>
        <v>0</v>
      </c>
      <c r="AD72" s="313">
        <f t="shared" si="5"/>
        <v>0</v>
      </c>
      <c r="AE72" s="314" t="str">
        <f t="shared" si="6"/>
        <v>n/a</v>
      </c>
      <c r="AF72" s="304">
        <f>IF($B72=Lists!$A$14,Lists!$E$35)+IF($B72=Lists!$A$15,Lists!$E$40)+IF($B72=Lists!$A$16,Lists!$E$40)</f>
        <v>0</v>
      </c>
      <c r="AG72" s="313">
        <f t="shared" si="7"/>
        <v>0</v>
      </c>
      <c r="AH72" s="112" t="str">
        <f t="shared" si="8"/>
        <v>n/a</v>
      </c>
      <c r="AI72" s="116" t="str">
        <f>IF(ISERROR(AH72*0.0001),"n/a",AH72*VLOOKUP($B$4,Weighting!$B$22:$D$35,2,0))</f>
        <v>n/a</v>
      </c>
      <c r="AJ72" s="230" t="str">
        <f t="shared" si="9"/>
        <v>n/a</v>
      </c>
      <c r="AK72" s="230" t="str">
        <f>IF(ISERROR(AJ72*VLOOKUP($B$4,Weighting!$B$22:$D$35,2,0)),"n/a",AJ72*VLOOKUP($B$4,Weighting!$B$22:$D$35,2,0))</f>
        <v>n/a</v>
      </c>
      <c r="AL72" s="345"/>
    </row>
    <row r="73" spans="1:38" ht="35" customHeight="1" x14ac:dyDescent="0.35">
      <c r="A73" s="296" t="s">
        <v>1170</v>
      </c>
      <c r="B73" s="330" t="s">
        <v>8</v>
      </c>
      <c r="C73" s="354" t="s">
        <v>848</v>
      </c>
      <c r="D73" s="114"/>
      <c r="E73" s="452"/>
      <c r="F73" s="444" t="s">
        <v>406</v>
      </c>
      <c r="G73" s="299" t="s">
        <v>17</v>
      </c>
      <c r="H73" s="310">
        <f>VLOOKUP(G73,Lists!$A$45:$B$50,2,FALSE)</f>
        <v>1.0000000000000001E-5</v>
      </c>
      <c r="I73" s="311" t="s">
        <v>17</v>
      </c>
      <c r="J73" s="311" t="s">
        <v>17</v>
      </c>
      <c r="K73" s="312">
        <f>VLOOKUP(J73,Lists!$A$35:$B$40,2,FALSE)</f>
        <v>0</v>
      </c>
      <c r="L73" s="313">
        <f t="shared" si="0"/>
        <v>0</v>
      </c>
      <c r="M73" s="314" t="str">
        <f t="shared" si="1"/>
        <v>n/a</v>
      </c>
      <c r="N73" s="304">
        <f>IF($B73=Lists!$A$14,Lists!$E$35)+IF($B73=Lists!$A$15,Lists!$E$40)+IF($B73=Lists!$A$16,Lists!$E$40)</f>
        <v>0</v>
      </c>
      <c r="O73" s="313">
        <f t="shared" si="2"/>
        <v>0</v>
      </c>
      <c r="P73" s="242" t="str">
        <f t="shared" si="3"/>
        <v>n/a</v>
      </c>
      <c r="Q73" s="232" t="str">
        <f>IF(ISERROR(P73*0.0001),"n/a",P73*VLOOKUP($B$4,Weighting!$B$22:$D$35,2,0))</f>
        <v>n/a</v>
      </c>
      <c r="R73" s="230" t="str">
        <f t="shared" si="4"/>
        <v>n/a</v>
      </c>
      <c r="S73" s="230" t="str">
        <f>IF(ISERROR(R73*VLOOKUP($B$4,Weighting!$B$22:$D$35,2,0)),"n/a",R73*VLOOKUP($B$4,Weighting!$B$22:$D$35,2,0))</f>
        <v>n/a</v>
      </c>
      <c r="T73" s="305"/>
      <c r="U73" s="279"/>
      <c r="V73" s="308" t="s">
        <v>408</v>
      </c>
      <c r="W73" s="308"/>
      <c r="X73" s="309" t="s">
        <v>406</v>
      </c>
      <c r="Y73" s="299" t="s">
        <v>17</v>
      </c>
      <c r="Z73" s="310">
        <f>VLOOKUP(Y73,Lists!$A$45:$B$50,2,FALSE)</f>
        <v>1.0000000000000001E-5</v>
      </c>
      <c r="AA73" s="311" t="s">
        <v>17</v>
      </c>
      <c r="AB73" s="311" t="s">
        <v>17</v>
      </c>
      <c r="AC73" s="312">
        <f>VLOOKUP(AB73,Lists!$A$35:$B$40,2,FALSE)</f>
        <v>0</v>
      </c>
      <c r="AD73" s="313">
        <f t="shared" si="5"/>
        <v>0</v>
      </c>
      <c r="AE73" s="314" t="str">
        <f t="shared" si="6"/>
        <v>n/a</v>
      </c>
      <c r="AF73" s="304">
        <f>IF($B73=Lists!$A$14,Lists!$E$35)+IF($B73=Lists!$A$15,Lists!$E$40)+IF($B73=Lists!$A$16,Lists!$E$40)</f>
        <v>0</v>
      </c>
      <c r="AG73" s="313">
        <f t="shared" si="7"/>
        <v>0</v>
      </c>
      <c r="AH73" s="112" t="str">
        <f t="shared" si="8"/>
        <v>n/a</v>
      </c>
      <c r="AI73" s="116" t="str">
        <f>IF(ISERROR(AH73*0.0001),"n/a",AH73*VLOOKUP($B$4,Weighting!$B$22:$D$35,2,0))</f>
        <v>n/a</v>
      </c>
      <c r="AJ73" s="230" t="str">
        <f t="shared" si="9"/>
        <v>n/a</v>
      </c>
      <c r="AK73" s="230" t="str">
        <f>IF(ISERROR(AJ73*VLOOKUP($B$4,Weighting!$B$22:$D$35,2,0)),"n/a",AJ73*VLOOKUP($B$4,Weighting!$B$22:$D$35,2,0))</f>
        <v>n/a</v>
      </c>
      <c r="AL73" s="345"/>
    </row>
  </sheetData>
  <sheetProtection algorithmName="SHA-512" hashValue="mkEv4P12FRF77kdjJnr70uGjVloGf0KQ2+pDiJHUD6UvVOneUrtxy9cHwfhWr1IQRY9q6DsEZMLL7SUsgldi6g==" saltValue="Omdjw9wezw/21jDuzsKz7Q==" spinCount="100000" sheet="1" formatCells="0" formatColumns="0" formatRows="0" autoFilter="0" pivotTables="0"/>
  <protectedRanges>
    <protectedRange sqref="C32" name="Range2_1"/>
    <protectedRange sqref="C37" name="Range2_1_2"/>
    <protectedRange sqref="C56 C58:C59" name="Range2_1_6"/>
    <protectedRange sqref="C61 C64 C66 C70" name="Range2_1_7"/>
  </protectedRanges>
  <autoFilter ref="A5:AL73" xr:uid="{3B515032-92FE-4884-967E-9DF62180C08F}"/>
  <phoneticPr fontId="26" type="noConversion"/>
  <dataValidations count="5">
    <dataValidation type="list" allowBlank="1" showInputMessage="1" showErrorMessage="1" sqref="A56 B2 B5:B1048576" xr:uid="{91414511-FDC2-4839-9EDD-728A685CBC81}">
      <formula1>Spec_Compl_Adj</formula1>
    </dataValidation>
    <dataValidation type="list" allowBlank="1" showInputMessage="1" showErrorMessage="1" sqref="J4 J6 J8 J58 J62 J70 J10 J12 J29 J32 J37 J42 J44 J50 J52 AB4 AB6 AB8 AB58 AB62 AB70 AB10 AB12 AB29 AB32 AB37 AB42 AB44 AB50 AB52" xr:uid="{08442781-7658-419A-B24B-9D90FCE82C8D}">
      <formula1>Adj_Service</formula1>
    </dataValidation>
    <dataValidation type="list" allowBlank="1" showInputMessage="1" showErrorMessage="1" sqref="N6 G6:H6 K6:L6 N4 G4:H4 K4:L4 N8 AC8:AD8 K8:L8 AF6 G7:G8 AC6:AD6 AF4 AF8 AC4:AD4 G58 G62 G70 G10 G12 G29 G32 G37 G42 G44 G50 G52 Y6:Z6 Y4:Z4 Y7:Y8 Y58 Y62 Y70 Y10 Y12 Y29 Y32 Y37 Y42 Y44 Y50 Y52" xr:uid="{344C05F1-2D6D-4F6D-B622-338C07F7D1D1}">
      <formula1>Adj_Weight</formula1>
    </dataValidation>
    <dataValidation type="list" allowBlank="1" showInputMessage="1" showErrorMessage="1" sqref="I4 I6:I8 I70 I62 I10 I12 I29 I32 I37 I42 I44 I52 I58 AA4 AA6:AA8 AA70 AA62 AA10 AA58 AA29 AA32 AA37 AA42 AA44 AA52 AA12" xr:uid="{F3098731-F7F0-4105-9508-A47A0DE30232}">
      <formula1>Adj_Evidence</formula1>
    </dataValidation>
    <dataValidation type="list" allowBlank="1" showInputMessage="1" showErrorMessage="1" sqref="D57 D67:D69 D9 D11 D13 D15:D22 D24:D25 D27:D31 D33 D35:D36 D39:D41 D43 D46:D47 D49 D51 V71:W73 D53:D55 D59:D60 D62:D63 D65 V9:W9 V11:W11 V13:W31 V33:W36 V38:W41 V43:W43 V45:W49 V51:W51 V53:W57 V59:W69 D71:D73" xr:uid="{6AA606C5-788F-4E5A-A57C-403FFF451D37}">
      <formula1>"Yes,No"</formula1>
    </dataValidation>
  </dataValidations>
  <printOptions headings="1"/>
  <pageMargins left="0.70866141732283472" right="0.70866141732283472" top="0.74803149606299213" bottom="0.74803149606299213" header="0.31496062992125984" footer="0.31496062992125984"/>
  <pageSetup paperSize="9" scale="55" fitToHeight="0" orientation="landscape" r:id="rId1"/>
  <headerFooter>
    <oddHeader>&amp;A&amp;RPage &amp;P</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89298-80B0-4840-A006-E7DFD4E10244}">
  <sheetPr>
    <tabColor theme="6" tint="0.39997558519241921"/>
    <pageSetUpPr fitToPage="1"/>
  </sheetPr>
  <dimension ref="A1:AL31"/>
  <sheetViews>
    <sheetView zoomScale="87" zoomScaleNormal="87" workbookViewId="0">
      <pane ySplit="7" topLeftCell="A8" activePane="bottomLeft" state="frozen"/>
      <selection pane="bottomLeft" activeCell="D9" sqref="D9"/>
    </sheetView>
  </sheetViews>
  <sheetFormatPr defaultColWidth="8.84375" defaultRowHeight="14" x14ac:dyDescent="0.35"/>
  <cols>
    <col min="1" max="1" width="13.53515625" style="315" customWidth="1"/>
    <col min="2" max="2" width="16.07421875" style="260" customWidth="1"/>
    <col min="3" max="3" width="70.07421875" style="315" customWidth="1"/>
    <col min="4" max="4" width="14.61328125" style="358" customWidth="1"/>
    <col min="5" max="5" width="17.69140625" style="358" hidden="1" customWidth="1"/>
    <col min="6" max="6" width="56.23046875" style="358" customWidth="1"/>
    <col min="7" max="8" width="14.53515625" style="358" customWidth="1"/>
    <col min="9" max="9" width="10.61328125" style="358" customWidth="1"/>
    <col min="10" max="10" width="12.53515625" style="358" customWidth="1"/>
    <col min="11" max="15" width="8.84375" style="358" hidden="1" customWidth="1"/>
    <col min="16" max="16" width="11.15234375" style="361" customWidth="1"/>
    <col min="17" max="17" width="8.84375" style="361" customWidth="1"/>
    <col min="18" max="19" width="0" style="358" hidden="1" customWidth="1"/>
    <col min="20" max="20" width="23.69140625" style="358" hidden="1" customWidth="1"/>
    <col min="21" max="21" width="4.23046875" style="358" hidden="1" customWidth="1"/>
    <col min="22" max="22" width="11.23046875" style="358" hidden="1" customWidth="1"/>
    <col min="23" max="23" width="10.3828125" style="358" hidden="1" customWidth="1"/>
    <col min="24" max="24" width="21.61328125" style="358" hidden="1" customWidth="1"/>
    <col min="25" max="25" width="14.53515625" style="358" hidden="1" customWidth="1"/>
    <col min="26" max="26" width="8.84375" style="358" hidden="1" customWidth="1"/>
    <col min="27" max="27" width="10.61328125" style="358" hidden="1" customWidth="1"/>
    <col min="28" max="28" width="9.921875" style="358" hidden="1" customWidth="1"/>
    <col min="29" max="33" width="8.84375" style="358" hidden="1" customWidth="1"/>
    <col min="34" max="37" width="0" style="358" hidden="1" customWidth="1"/>
    <col min="38" max="38" width="23.07421875" style="358" hidden="1" customWidth="1"/>
    <col min="39" max="16384" width="8.84375" style="358"/>
  </cols>
  <sheetData>
    <row r="1" spans="1:38" s="106" customFormat="1" ht="39.5" customHeight="1" x14ac:dyDescent="0.4">
      <c r="A1" s="252" t="s">
        <v>555</v>
      </c>
      <c r="D1" s="253"/>
      <c r="E1" s="253"/>
      <c r="F1" s="253"/>
      <c r="G1" s="254"/>
      <c r="H1" s="256"/>
      <c r="I1" s="256"/>
      <c r="J1" s="257">
        <f>COUNTIF($B4:$B31,"Compliance Yes/No")+COUNTIF($B4:$B31,"Adjudication Question")</f>
        <v>2</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COUNTIF($B4:$B31,"Compliance Yes/No")+COUNTIF($B4:$B31,"Adjudication Question")</f>
        <v>2</v>
      </c>
      <c r="AC1" s="256" t="s">
        <v>403</v>
      </c>
      <c r="AD1" s="256" t="s">
        <v>403</v>
      </c>
      <c r="AE1" s="256" t="s">
        <v>403</v>
      </c>
      <c r="AF1" s="256" t="s">
        <v>403</v>
      </c>
      <c r="AG1" s="256" t="s">
        <v>403</v>
      </c>
      <c r="AH1" s="107"/>
      <c r="AI1" s="107"/>
      <c r="AJ1" s="227">
        <f>AD2/AG2</f>
        <v>1</v>
      </c>
      <c r="AK1" s="228">
        <f>AJ1*0.12</f>
        <v>0.12</v>
      </c>
      <c r="AL1" s="341"/>
    </row>
    <row r="2" spans="1:38" s="106" customFormat="1" ht="28" x14ac:dyDescent="0.35">
      <c r="A2" s="137" t="s">
        <v>902</v>
      </c>
      <c r="B2" s="261">
        <f>COUNTIF(B5:B51,"Compliance Yes/No")+COUNTIF(B5:B51,"Specification")</f>
        <v>18</v>
      </c>
      <c r="C2" s="262" t="s">
        <v>111</v>
      </c>
      <c r="D2" s="263"/>
      <c r="E2" s="263"/>
      <c r="F2" s="263"/>
      <c r="G2" s="264"/>
      <c r="H2" s="264"/>
      <c r="I2" s="264"/>
      <c r="J2" s="265" t="s">
        <v>404</v>
      </c>
      <c r="K2" s="266"/>
      <c r="L2" s="267" t="e">
        <f>SUM(L7:L120)</f>
        <v>#N/A</v>
      </c>
      <c r="M2" s="108" t="e">
        <f>L2/O2</f>
        <v>#N/A</v>
      </c>
      <c r="N2" s="268"/>
      <c r="O2" s="267">
        <f>SUM(O7:O120)</f>
        <v>108</v>
      </c>
      <c r="P2" s="234">
        <f>SUM(P7:P31)</f>
        <v>1</v>
      </c>
      <c r="Q2" s="235">
        <f>SUM(Q7:Q31)</f>
        <v>7.0000000000000007E-2</v>
      </c>
      <c r="R2" s="229" t="str">
        <f>IF(ISERROR(SUM(R7:R31)),"",SUM(R7:R31))</f>
        <v/>
      </c>
      <c r="S2" s="229">
        <f>IF(ISERROR(SUM(S7:S31)),"",SUM(S7:S31))</f>
        <v>0</v>
      </c>
      <c r="T2" s="341"/>
      <c r="V2" s="263"/>
      <c r="W2" s="263"/>
      <c r="X2" s="263"/>
      <c r="Y2" s="264"/>
      <c r="Z2" s="264"/>
      <c r="AA2" s="264"/>
      <c r="AB2" s="265" t="s">
        <v>404</v>
      </c>
      <c r="AC2" s="266"/>
      <c r="AD2" s="267">
        <f>SUM(AD7:AD120)</f>
        <v>108</v>
      </c>
      <c r="AE2" s="108">
        <f>AD2/AG2</f>
        <v>1</v>
      </c>
      <c r="AF2" s="268"/>
      <c r="AG2" s="267">
        <f>SUM(AG7:AG120)</f>
        <v>108</v>
      </c>
      <c r="AH2" s="109">
        <f>SUM(AH7:AH31)</f>
        <v>1</v>
      </c>
      <c r="AI2" s="117">
        <f>SUM(AI7:AI31)</f>
        <v>7.0000000000000007E-2</v>
      </c>
      <c r="AJ2" s="229">
        <f>SUM(AJ7:AJ31)</f>
        <v>1</v>
      </c>
      <c r="AK2" s="229">
        <f>SUM(AK7:AK31)</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1"/>
      <c r="X3" s="271" t="str">
        <f>Introduction!$B$8</f>
        <v>Supplier Name</v>
      </c>
      <c r="Y3" s="271"/>
      <c r="Z3" s="271"/>
      <c r="AA3" s="271"/>
      <c r="AB3" s="271"/>
      <c r="AC3" s="271"/>
      <c r="AD3" s="271"/>
      <c r="AE3" s="271"/>
      <c r="AF3" s="271"/>
      <c r="AG3" s="272"/>
      <c r="AH3" s="135"/>
      <c r="AI3" s="135"/>
      <c r="AJ3" s="271"/>
      <c r="AK3" s="271"/>
      <c r="AL3" s="405"/>
    </row>
    <row r="4" spans="1:38" s="279" customFormat="1" ht="29" customHeight="1" x14ac:dyDescent="0.35">
      <c r="A4" s="275" t="s">
        <v>909</v>
      </c>
      <c r="B4" s="275" t="s">
        <v>153</v>
      </c>
      <c r="C4" s="276"/>
      <c r="D4" s="277"/>
      <c r="E4" s="277"/>
      <c r="F4" s="277"/>
      <c r="G4" s="277"/>
      <c r="H4" s="277"/>
      <c r="I4" s="277"/>
      <c r="J4" s="277"/>
      <c r="K4" s="277"/>
      <c r="L4" s="277"/>
      <c r="M4" s="277"/>
      <c r="N4" s="277"/>
      <c r="O4" s="278"/>
      <c r="P4" s="237"/>
      <c r="Q4" s="237"/>
      <c r="R4" s="277"/>
      <c r="S4" s="277"/>
      <c r="T4" s="277"/>
      <c r="V4" s="280"/>
      <c r="W4" s="277"/>
      <c r="X4" s="277"/>
      <c r="Y4" s="277"/>
      <c r="Z4" s="277"/>
      <c r="AA4" s="277"/>
      <c r="AB4" s="277"/>
      <c r="AC4" s="277"/>
      <c r="AD4" s="277"/>
      <c r="AE4" s="277"/>
      <c r="AF4" s="277"/>
      <c r="AG4" s="278"/>
      <c r="AH4" s="136"/>
      <c r="AI4" s="136"/>
      <c r="AJ4" s="277"/>
      <c r="AK4" s="277"/>
      <c r="AL4" s="406"/>
    </row>
    <row r="5" spans="1:38" s="290" customFormat="1" ht="72.5"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78.5" customHeight="1" x14ac:dyDescent="0.35">
      <c r="A7" s="296" t="s">
        <v>1172</v>
      </c>
      <c r="B7" s="265" t="s">
        <v>9</v>
      </c>
      <c r="C7" s="305" t="s">
        <v>849</v>
      </c>
      <c r="D7" s="111">
        <f>ROUND(COUNTIF(D9:D124,"Yes")/($B$2-1),2)</f>
        <v>0</v>
      </c>
      <c r="E7" s="299"/>
      <c r="F7" s="113"/>
      <c r="G7" s="299" t="s">
        <v>49</v>
      </c>
      <c r="H7" s="300">
        <f>VLOOKUP(G7,Lists!$A$45:$B$50,2,FALSE)</f>
        <v>10</v>
      </c>
      <c r="I7" s="299" t="s">
        <v>22</v>
      </c>
      <c r="J7" s="299" t="s">
        <v>1171</v>
      </c>
      <c r="K7" s="301">
        <f>IF(D7&gt;=0.97,6,IF(D7&gt;=0.9,4,IF(D7&gt;=0.8,2,IF(D7&gt;=0.7,1,0))))</f>
        <v>0</v>
      </c>
      <c r="L7" s="302">
        <f>K7*H7</f>
        <v>0</v>
      </c>
      <c r="M7" s="303">
        <f>IF(ISERROR(L7/O7),"n/a",L7/O7)</f>
        <v>0</v>
      </c>
      <c r="N7" s="304">
        <f>IF($B7=Lists!$A$14,Lists!$E$35)+IF($B7=Lists!$A$15,Lists!$E$40)+IF($B7=Lists!$A$16,Lists!$E$40)</f>
        <v>6</v>
      </c>
      <c r="O7" s="302">
        <f>H7*N7</f>
        <v>60</v>
      </c>
      <c r="P7" s="242">
        <f>IF((O7/$O$2)&gt;0.0001,O7/$O$2,"n/a")</f>
        <v>0.55555555555555558</v>
      </c>
      <c r="Q7" s="232">
        <f>IF(ISERROR(P7*0.0001),"n/a",P7*VLOOKUP($B$4,Weighting!$B$22:$D$35,2,0))</f>
        <v>3.8888888888888896E-2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1171</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0.55555555555555558</v>
      </c>
      <c r="AI7" s="116">
        <f>IF(ISERROR(AH7*0.0001),"n/a",AH7*VLOOKUP($B$4,Weighting!$B$22:$D$35,2,0))</f>
        <v>3.8888888888888896E-2</v>
      </c>
      <c r="AJ7" s="230">
        <f>IF($B7="Specification","n/a",AD7/$O$2)</f>
        <v>0.55555555555555558</v>
      </c>
      <c r="AK7" s="230">
        <f>IF(ISERROR(AJ7*VLOOKUP($B$4,Weighting!$B$22:$D$35,2,0)),"n/a",AJ7*VLOOKUP($B$4,Weighting!$B$22:$D$35,2,0))</f>
        <v>3.8888888888888896E-2</v>
      </c>
      <c r="AL7" s="345"/>
    </row>
    <row r="8" spans="1:38" s="355" customFormat="1" x14ac:dyDescent="0.35">
      <c r="A8" s="380"/>
      <c r="B8" s="380"/>
      <c r="C8" s="293" t="s">
        <v>188</v>
      </c>
      <c r="D8" s="348"/>
      <c r="E8" s="348"/>
      <c r="F8" s="294"/>
      <c r="G8" s="306"/>
      <c r="H8" s="306" t="e">
        <f>VLOOKUP(G8,Lists!$A$45:$B$50,2,FALSE)</f>
        <v>#N/A</v>
      </c>
      <c r="I8" s="306"/>
      <c r="J8" s="306"/>
      <c r="K8" s="306"/>
      <c r="L8" s="306"/>
      <c r="M8" s="306"/>
      <c r="N8" s="306"/>
      <c r="O8" s="307"/>
      <c r="P8" s="243"/>
      <c r="Q8" s="243"/>
      <c r="R8" s="140"/>
      <c r="S8" s="140"/>
      <c r="T8" s="140"/>
      <c r="U8" s="290"/>
      <c r="V8" s="348"/>
      <c r="W8" s="348"/>
      <c r="X8" s="294"/>
      <c r="Y8" s="306"/>
      <c r="Z8" s="306" t="e">
        <f>VLOOKUP(Y8,Lists!$A$45:$B$50,2,FALSE)</f>
        <v>#N/A</v>
      </c>
      <c r="AA8" s="306"/>
      <c r="AB8" s="306"/>
      <c r="AC8" s="306"/>
      <c r="AD8" s="306"/>
      <c r="AE8" s="306"/>
      <c r="AF8" s="306"/>
      <c r="AG8" s="307"/>
      <c r="AH8" s="140"/>
      <c r="AI8" s="140"/>
      <c r="AJ8" s="140"/>
      <c r="AK8" s="140"/>
      <c r="AL8" s="110"/>
    </row>
    <row r="9" spans="1:38" s="342" customFormat="1" ht="45" customHeight="1" x14ac:dyDescent="0.35">
      <c r="A9" s="379" t="s">
        <v>1173</v>
      </c>
      <c r="B9" s="296" t="s">
        <v>8</v>
      </c>
      <c r="C9" s="329" t="s">
        <v>850</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55" customFormat="1" ht="52" customHeight="1" x14ac:dyDescent="0.35">
      <c r="A10" s="379" t="s">
        <v>1174</v>
      </c>
      <c r="B10" s="296" t="s">
        <v>8</v>
      </c>
      <c r="C10" s="329" t="s">
        <v>851</v>
      </c>
      <c r="D10" s="114"/>
      <c r="E10" s="115"/>
      <c r="F10" s="444" t="s">
        <v>406</v>
      </c>
      <c r="G10" s="299" t="s">
        <v>17</v>
      </c>
      <c r="H10" s="310">
        <f>VLOOKUP(G10,Lists!$A$45:$B$50,2,FALSE)</f>
        <v>1.0000000000000001E-5</v>
      </c>
      <c r="I10" s="311" t="s">
        <v>17</v>
      </c>
      <c r="J10" s="311" t="s">
        <v>17</v>
      </c>
      <c r="K10" s="312">
        <f>VLOOKUP(J10,Lists!$A$35:$B$40,2,FALSE)</f>
        <v>0</v>
      </c>
      <c r="L10" s="313">
        <f t="shared" ref="L10:L31" si="0">K10*H10</f>
        <v>0</v>
      </c>
      <c r="M10" s="314" t="str">
        <f t="shared" ref="M10:M31" si="1">IF(ISERROR(L10/O10),"n/a",L10/O10)</f>
        <v>n/a</v>
      </c>
      <c r="N10" s="304">
        <f>IF($B10=Lists!$A$14,Lists!$E$35)+IF($B10=Lists!$A$15,Lists!$E$40)+IF($B10=Lists!$A$16,Lists!$E$40)</f>
        <v>0</v>
      </c>
      <c r="O10" s="313">
        <f t="shared" ref="O10:O31" si="2">H10*N10</f>
        <v>0</v>
      </c>
      <c r="P10" s="242" t="str">
        <f t="shared" ref="P10:P31" si="3">IF((O10/O$2)&gt;0.0001,O10/O$2,"n/a")</f>
        <v>n/a</v>
      </c>
      <c r="Q10" s="232" t="str">
        <f>IF(ISERROR(P10*0.0001),"n/a",P10*VLOOKUP($B$4,Weighting!$B$22:$D$35,2,0))</f>
        <v>n/a</v>
      </c>
      <c r="R10" s="230" t="str">
        <f t="shared" ref="R10:R31" si="4">IF($B10="Specification","n/a",L10/$O$2)</f>
        <v>n/a</v>
      </c>
      <c r="S10" s="230" t="str">
        <f>IF(ISERROR(R10*VLOOKUP($B$4,Weighting!$B$22:$D$35,2,0)),"n/a",R10*VLOOKUP($B$4,Weighting!$B$22:$D$35,2,0))</f>
        <v>n/a</v>
      </c>
      <c r="T10" s="345"/>
      <c r="V10" s="308" t="s">
        <v>408</v>
      </c>
      <c r="W10" s="308"/>
      <c r="X10" s="309" t="s">
        <v>406</v>
      </c>
      <c r="Y10" s="299" t="s">
        <v>17</v>
      </c>
      <c r="Z10" s="310">
        <f>VLOOKUP(Y10,Lists!$A$45:$B$50,2,FALSE)</f>
        <v>1.0000000000000001E-5</v>
      </c>
      <c r="AA10" s="311" t="s">
        <v>17</v>
      </c>
      <c r="AB10" s="311" t="s">
        <v>17</v>
      </c>
      <c r="AC10" s="312">
        <f>VLOOKUP(AB10,Lists!$A$35:$B$40,2,FALSE)</f>
        <v>0</v>
      </c>
      <c r="AD10" s="313">
        <f t="shared" ref="AD10:AD31" si="5">AC10*Z10</f>
        <v>0</v>
      </c>
      <c r="AE10" s="314" t="str">
        <f t="shared" ref="AE10:AE31" si="6">IF(ISERROR(AD10/AG10),"n/a",AD10/AG10)</f>
        <v>n/a</v>
      </c>
      <c r="AF10" s="304">
        <f>IF($B10=Lists!$A$14,Lists!$E$35)+IF($B10=Lists!$A$15,Lists!$E$40)+IF($B10=Lists!$A$16,Lists!$E$40)</f>
        <v>0</v>
      </c>
      <c r="AG10" s="313">
        <f t="shared" ref="AG10:AG31" si="7">Z10*AF10</f>
        <v>0</v>
      </c>
      <c r="AH10" s="112" t="str">
        <f t="shared" ref="AH10:AH31" si="8">IF((AG10/AG$2)&gt;0.0001,AG10/AG$2,"n/a")</f>
        <v>n/a</v>
      </c>
      <c r="AI10" s="116" t="str">
        <f>IF(ISERROR(AH10*0.0001),"n/a",AH10*VLOOKUP($B$4,Weighting!$B$22:$D$35,2,0))</f>
        <v>n/a</v>
      </c>
      <c r="AJ10" s="230" t="str">
        <f t="shared" ref="AJ10:AJ31" si="9">IF($B10="Specification","n/a",AD10/$O$2)</f>
        <v>n/a</v>
      </c>
      <c r="AK10" s="230" t="str">
        <f>IF(ISERROR(AJ10*VLOOKUP($B$4,Weighting!$B$22:$D$35,2,0)),"n/a",AJ10*VLOOKUP($B$4,Weighting!$B$22:$D$35,2,0))</f>
        <v>n/a</v>
      </c>
      <c r="AL10" s="345"/>
    </row>
    <row r="11" spans="1:38" s="355" customFormat="1" x14ac:dyDescent="0.35">
      <c r="A11" s="380"/>
      <c r="B11" s="380"/>
      <c r="C11" s="293" t="s">
        <v>189</v>
      </c>
      <c r="D11" s="446"/>
      <c r="E11" s="446"/>
      <c r="F11" s="448"/>
      <c r="G11" s="306" t="s">
        <v>17</v>
      </c>
      <c r="H11" s="306">
        <f>VLOOKUP(G11,Lists!$A$45:$B$50,2,FALSE)</f>
        <v>1.0000000000000001E-5</v>
      </c>
      <c r="I11" s="306" t="s">
        <v>17</v>
      </c>
      <c r="J11" s="306" t="s">
        <v>17</v>
      </c>
      <c r="K11" s="306">
        <f>VLOOKUP(J11,Lists!$A$35:$B$40,2,FALSE)</f>
        <v>0</v>
      </c>
      <c r="L11" s="306">
        <f t="shared" si="0"/>
        <v>0</v>
      </c>
      <c r="M11" s="306" t="str">
        <f t="shared" si="1"/>
        <v>n/a</v>
      </c>
      <c r="N11" s="306">
        <f>IF($B11=Lists!$A$14,Lists!$E$35)+IF($B11=Lists!$A$15,Lists!$E$40)+IF($B11=Lists!$A$16,Lists!$E$40)</f>
        <v>0</v>
      </c>
      <c r="O11" s="307">
        <f t="shared" si="2"/>
        <v>0</v>
      </c>
      <c r="P11" s="243" t="str">
        <f t="shared" si="3"/>
        <v>n/a</v>
      </c>
      <c r="Q11" s="243" t="str">
        <f>IF(ISERROR(P11*0.0001),"n/a",P11*VLOOKUP($B$4,Weighting!$B$22:$D$35,2,0))</f>
        <v>n/a</v>
      </c>
      <c r="R11" s="140">
        <f t="shared" si="4"/>
        <v>0</v>
      </c>
      <c r="S11" s="140">
        <f>IF(ISERROR(R11*VLOOKUP($B$4,Weighting!$B$22:$D$35,2,0)),"n/a",R11*VLOOKUP($B$4,Weighting!$B$22:$D$35,2,0))</f>
        <v>0</v>
      </c>
      <c r="T11" s="140"/>
      <c r="U11" s="290"/>
      <c r="V11" s="348"/>
      <c r="W11" s="348"/>
      <c r="X11" s="294"/>
      <c r="Y11" s="306" t="s">
        <v>17</v>
      </c>
      <c r="Z11" s="306">
        <f>VLOOKUP(Y11,Lists!$A$45:$B$50,2,FALSE)</f>
        <v>1.0000000000000001E-5</v>
      </c>
      <c r="AA11" s="306" t="s">
        <v>17</v>
      </c>
      <c r="AB11" s="306" t="s">
        <v>17</v>
      </c>
      <c r="AC11" s="306">
        <f>VLOOKUP(AB11,Lists!$A$35:$B$40,2,FALSE)</f>
        <v>0</v>
      </c>
      <c r="AD11" s="306">
        <f t="shared" si="5"/>
        <v>0</v>
      </c>
      <c r="AE11" s="306" t="str">
        <f t="shared" si="6"/>
        <v>n/a</v>
      </c>
      <c r="AF11" s="306">
        <f>IF($B11=Lists!$A$14,Lists!$E$35)+IF($B11=Lists!$A$15,Lists!$E$40)+IF($B11=Lists!$A$16,Lists!$E$40)</f>
        <v>0</v>
      </c>
      <c r="AG11" s="307">
        <f t="shared" si="7"/>
        <v>0</v>
      </c>
      <c r="AH11" s="140" t="str">
        <f t="shared" si="8"/>
        <v>n/a</v>
      </c>
      <c r="AI11" s="140" t="str">
        <f>IF(ISERROR(AH11*0.0001),"n/a",AH11*VLOOKUP($B$4,Weighting!$B$22:$D$35,2,0))</f>
        <v>n/a</v>
      </c>
      <c r="AJ11" s="140">
        <f t="shared" si="9"/>
        <v>0</v>
      </c>
      <c r="AK11" s="140">
        <f>IF(ISERROR(AJ11*VLOOKUP($B$4,Weighting!$B$22:$D$35,2,0)),"n/a",AJ11*VLOOKUP($B$4,Weighting!$B$22:$D$35,2,0))</f>
        <v>0</v>
      </c>
      <c r="AL11" s="110"/>
    </row>
    <row r="12" spans="1:38" s="342" customFormat="1" ht="108" customHeight="1" x14ac:dyDescent="0.35">
      <c r="A12" s="296" t="s">
        <v>1183</v>
      </c>
      <c r="B12" s="296" t="s">
        <v>8</v>
      </c>
      <c r="C12" s="305" t="s">
        <v>852</v>
      </c>
      <c r="D12" s="114"/>
      <c r="E12" s="115"/>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45"/>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55" customFormat="1" ht="146" customHeight="1" x14ac:dyDescent="0.35">
      <c r="A13" s="296" t="s">
        <v>1184</v>
      </c>
      <c r="B13" s="296" t="s">
        <v>8</v>
      </c>
      <c r="C13" s="305" t="s">
        <v>853</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45"/>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80.5" customHeight="1" x14ac:dyDescent="0.35">
      <c r="A14" s="296" t="s">
        <v>1185</v>
      </c>
      <c r="B14" s="296" t="s">
        <v>8</v>
      </c>
      <c r="C14" s="329" t="s">
        <v>487</v>
      </c>
      <c r="D14" s="114"/>
      <c r="E14" s="115"/>
      <c r="F14" s="444" t="s">
        <v>406</v>
      </c>
      <c r="G14" s="299" t="s">
        <v>17</v>
      </c>
      <c r="H14" s="310">
        <f>VLOOKUP(G14,Lists!$A$45:$B$50,2,FALSE)</f>
        <v>1.0000000000000001E-5</v>
      </c>
      <c r="I14" s="311" t="s">
        <v>17</v>
      </c>
      <c r="J14" s="311" t="s">
        <v>17</v>
      </c>
      <c r="K14" s="312">
        <f>VLOOKUP(J14,Lists!$A$35:$B$40,2,FALSE)</f>
        <v>0</v>
      </c>
      <c r="L14" s="313">
        <f t="shared" si="0"/>
        <v>0</v>
      </c>
      <c r="M14" s="314" t="str">
        <f t="shared" si="1"/>
        <v>n/a</v>
      </c>
      <c r="N14" s="304">
        <f>IF($B14=Lists!$A$14,Lists!$E$35)+IF($B14=Lists!$A$15,Lists!$E$40)+IF($B14=Lists!$A$16,Lists!$E$40)</f>
        <v>0</v>
      </c>
      <c r="O14" s="313">
        <f t="shared" si="2"/>
        <v>0</v>
      </c>
      <c r="P14" s="242" t="str">
        <f t="shared" si="3"/>
        <v>n/a</v>
      </c>
      <c r="Q14" s="232" t="str">
        <f>IF(ISERROR(P14*0.0001),"n/a",P14*VLOOKUP($B$4,Weighting!$B$22:$D$35,2,0))</f>
        <v>n/a</v>
      </c>
      <c r="R14" s="230" t="str">
        <f t="shared" si="4"/>
        <v>n/a</v>
      </c>
      <c r="S14" s="230" t="str">
        <f>IF(ISERROR(R14*VLOOKUP($B$4,Weighting!$B$22:$D$35,2,0)),"n/a",R14*VLOOKUP($B$4,Weighting!$B$22:$D$35,2,0))</f>
        <v>n/a</v>
      </c>
      <c r="T14" s="345"/>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7"/>
        <v>0</v>
      </c>
      <c r="AH14" s="112" t="str">
        <f t="shared" si="8"/>
        <v>n/a</v>
      </c>
      <c r="AI14" s="116" t="str">
        <f>IF(ISERROR(AH14*0.0001),"n/a",AH14*VLOOKUP($B$4,Weighting!$B$22:$D$35,2,0))</f>
        <v>n/a</v>
      </c>
      <c r="AJ14" s="230" t="str">
        <f t="shared" si="9"/>
        <v>n/a</v>
      </c>
      <c r="AK14" s="230" t="str">
        <f>IF(ISERROR(AJ14*VLOOKUP($B$4,Weighting!$B$22:$D$35,2,0)),"n/a",AJ14*VLOOKUP($B$4,Weighting!$B$22:$D$35,2,0))</f>
        <v>n/a</v>
      </c>
      <c r="AL14" s="345"/>
    </row>
    <row r="15" spans="1:38" s="342" customFormat="1" ht="67" customHeight="1" x14ac:dyDescent="0.35">
      <c r="A15" s="296" t="s">
        <v>1186</v>
      </c>
      <c r="B15" s="296" t="s">
        <v>8</v>
      </c>
      <c r="C15" s="305" t="s">
        <v>190</v>
      </c>
      <c r="D15" s="114"/>
      <c r="E15" s="115"/>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45"/>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105.5" customHeight="1" x14ac:dyDescent="0.35">
      <c r="A16" s="296" t="s">
        <v>1187</v>
      </c>
      <c r="B16" s="379" t="s">
        <v>8</v>
      </c>
      <c r="C16" s="407" t="s">
        <v>527</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45"/>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s="342" customFormat="1" ht="66.5" customHeight="1" x14ac:dyDescent="0.35">
      <c r="A17" s="296" t="s">
        <v>1188</v>
      </c>
      <c r="B17" s="296" t="s">
        <v>8</v>
      </c>
      <c r="C17" s="330" t="s">
        <v>854</v>
      </c>
      <c r="D17" s="114"/>
      <c r="E17" s="115"/>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45"/>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s="355" customFormat="1" x14ac:dyDescent="0.35">
      <c r="A18" s="380"/>
      <c r="B18" s="380"/>
      <c r="C18" s="293" t="s">
        <v>103</v>
      </c>
      <c r="D18" s="446"/>
      <c r="E18" s="446"/>
      <c r="F18" s="448"/>
      <c r="G18" s="306" t="s">
        <v>17</v>
      </c>
      <c r="H18" s="306">
        <f>VLOOKUP(G18,Lists!$A$45:$B$50,2,FALSE)</f>
        <v>1.0000000000000001E-5</v>
      </c>
      <c r="I18" s="306" t="s">
        <v>17</v>
      </c>
      <c r="J18" s="306" t="s">
        <v>17</v>
      </c>
      <c r="K18" s="306">
        <f>VLOOKUP(J18,Lists!$A$35:$B$40,2,FALSE)</f>
        <v>0</v>
      </c>
      <c r="L18" s="306">
        <f t="shared" si="0"/>
        <v>0</v>
      </c>
      <c r="M18" s="306" t="str">
        <f t="shared" si="1"/>
        <v>n/a</v>
      </c>
      <c r="N18" s="306">
        <f>IF($B18=Lists!$A$14,Lists!$E$35)+IF($B18=Lists!$A$15,Lists!$E$40)+IF($B18=Lists!$A$16,Lists!$E$40)</f>
        <v>0</v>
      </c>
      <c r="O18" s="307">
        <f t="shared" si="2"/>
        <v>0</v>
      </c>
      <c r="P18" s="243" t="str">
        <f t="shared" si="3"/>
        <v>n/a</v>
      </c>
      <c r="Q18" s="243" t="str">
        <f>IF(ISERROR(P18*0.0001),"n/a",P18*VLOOKUP($B$4,Weighting!$B$22:$D$35,2,0))</f>
        <v>n/a</v>
      </c>
      <c r="R18" s="140">
        <f t="shared" si="4"/>
        <v>0</v>
      </c>
      <c r="S18" s="140">
        <f>IF(ISERROR(R18*VLOOKUP($B$4,Weighting!$B$22:$D$35,2,0)),"n/a",R18*VLOOKUP($B$4,Weighting!$B$22:$D$35,2,0))</f>
        <v>0</v>
      </c>
      <c r="T18" s="140"/>
      <c r="U18" s="290"/>
      <c r="V18" s="348"/>
      <c r="W18" s="348"/>
      <c r="X18" s="294"/>
      <c r="Y18" s="306" t="s">
        <v>17</v>
      </c>
      <c r="Z18" s="306">
        <f>VLOOKUP(Y18,Lists!$A$45:$B$50,2,FALSE)</f>
        <v>1.0000000000000001E-5</v>
      </c>
      <c r="AA18" s="306" t="s">
        <v>17</v>
      </c>
      <c r="AB18" s="306" t="s">
        <v>17</v>
      </c>
      <c r="AC18" s="306">
        <f>VLOOKUP(AB18,Lists!$A$35:$B$40,2,FALSE)</f>
        <v>0</v>
      </c>
      <c r="AD18" s="306">
        <f t="shared" si="5"/>
        <v>0</v>
      </c>
      <c r="AE18" s="306" t="str">
        <f t="shared" si="6"/>
        <v>n/a</v>
      </c>
      <c r="AF18" s="306">
        <f>IF($B18=Lists!$A$14,Lists!$E$35)+IF($B18=Lists!$A$15,Lists!$E$40)+IF($B18=Lists!$A$16,Lists!$E$40)</f>
        <v>0</v>
      </c>
      <c r="AG18" s="307">
        <f t="shared" si="7"/>
        <v>0</v>
      </c>
      <c r="AH18" s="140" t="str">
        <f t="shared" si="8"/>
        <v>n/a</v>
      </c>
      <c r="AI18" s="140" t="str">
        <f>IF(ISERROR(AH18*0.0001),"n/a",AH18*VLOOKUP($B$4,Weighting!$B$22:$D$35,2,0))</f>
        <v>n/a</v>
      </c>
      <c r="AJ18" s="140">
        <f t="shared" si="9"/>
        <v>0</v>
      </c>
      <c r="AK18" s="140">
        <f>IF(ISERROR(AJ18*VLOOKUP($B$4,Weighting!$B$22:$D$35,2,0)),"n/a",AJ18*VLOOKUP($B$4,Weighting!$B$22:$D$35,2,0))</f>
        <v>0</v>
      </c>
      <c r="AL18" s="110"/>
    </row>
    <row r="19" spans="1:38" s="357" customFormat="1" ht="99" customHeight="1" x14ac:dyDescent="0.35">
      <c r="A19" s="296" t="s">
        <v>1189</v>
      </c>
      <c r="B19" s="296" t="s">
        <v>8</v>
      </c>
      <c r="C19" s="329" t="s">
        <v>855</v>
      </c>
      <c r="D19" s="114"/>
      <c r="E19" s="115"/>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45"/>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342" customFormat="1" ht="113.5" customHeight="1" x14ac:dyDescent="0.35">
      <c r="A20" s="296" t="s">
        <v>1190</v>
      </c>
      <c r="B20" s="296" t="s">
        <v>10</v>
      </c>
      <c r="C20" s="323" t="s">
        <v>191</v>
      </c>
      <c r="D20" s="115" t="s">
        <v>406</v>
      </c>
      <c r="E20" s="115"/>
      <c r="F20" s="113"/>
      <c r="G20" s="299" t="s">
        <v>52</v>
      </c>
      <c r="H20" s="310">
        <f>VLOOKUP(G20,Lists!$A$45:$B$50,2,FALSE)</f>
        <v>8</v>
      </c>
      <c r="I20" s="299" t="s">
        <v>25</v>
      </c>
      <c r="J20" s="299"/>
      <c r="K20" s="312" t="e">
        <f>VLOOKUP(J20,Lists!$A$35:$B$40,2,FALSE)</f>
        <v>#N/A</v>
      </c>
      <c r="L20" s="313" t="e">
        <f t="shared" si="0"/>
        <v>#N/A</v>
      </c>
      <c r="M20" s="314" t="str">
        <f t="shared" si="1"/>
        <v>n/a</v>
      </c>
      <c r="N20" s="304">
        <f>IF($B20=Lists!$A$14,Lists!$E$35)+IF($B20=Lists!$A$15,Lists!$E$40)+IF($B20=Lists!$A$16,Lists!$E$40)</f>
        <v>6</v>
      </c>
      <c r="O20" s="313">
        <f t="shared" si="2"/>
        <v>48</v>
      </c>
      <c r="P20" s="242">
        <f t="shared" si="3"/>
        <v>0.44444444444444442</v>
      </c>
      <c r="Q20" s="232">
        <f>IF(ISERROR(P20*0.0001),"n/a",P20*VLOOKUP($B$4,Weighting!$B$22:$D$35,2,0))</f>
        <v>3.1111111111111114E-2</v>
      </c>
      <c r="R20" s="230" t="e">
        <f t="shared" si="4"/>
        <v>#N/A</v>
      </c>
      <c r="S20" s="230" t="str">
        <f>IF(ISERROR(R20*VLOOKUP($B$4,Weighting!$B$22:$D$35,2,0)),"n/a",R20*VLOOKUP($B$4,Weighting!$B$22:$D$35,2,0))</f>
        <v>n/a</v>
      </c>
      <c r="T20" s="345"/>
      <c r="V20" s="299" t="s">
        <v>406</v>
      </c>
      <c r="W20" s="299"/>
      <c r="X20" s="403"/>
      <c r="Y20" s="299" t="s">
        <v>52</v>
      </c>
      <c r="Z20" s="310">
        <f>VLOOKUP(Y20,Lists!$A$45:$B$50,2,FALSE)</f>
        <v>8</v>
      </c>
      <c r="AA20" s="299" t="s">
        <v>25</v>
      </c>
      <c r="AB20" s="299" t="s">
        <v>39</v>
      </c>
      <c r="AC20" s="312">
        <f>VLOOKUP(AB20,Lists!$A$35:$B$40,2,FALSE)</f>
        <v>6</v>
      </c>
      <c r="AD20" s="313">
        <f t="shared" si="5"/>
        <v>48</v>
      </c>
      <c r="AE20" s="314">
        <f t="shared" si="6"/>
        <v>1</v>
      </c>
      <c r="AF20" s="304">
        <f>IF($B20=Lists!$A$14,Lists!$E$35)+IF($B20=Lists!$A$15,Lists!$E$40)+IF($B20=Lists!$A$16,Lists!$E$40)</f>
        <v>6</v>
      </c>
      <c r="AG20" s="313">
        <f t="shared" si="7"/>
        <v>48</v>
      </c>
      <c r="AH20" s="112">
        <f t="shared" si="8"/>
        <v>0.44444444444444442</v>
      </c>
      <c r="AI20" s="116">
        <f>IF(ISERROR(AH20*0.0001),"n/a",AH20*VLOOKUP($B$4,Weighting!$B$22:$D$35,2,0))</f>
        <v>3.1111111111111114E-2</v>
      </c>
      <c r="AJ20" s="230">
        <f t="shared" si="9"/>
        <v>0.44444444444444442</v>
      </c>
      <c r="AK20" s="230">
        <f>IF(ISERROR(AJ20*VLOOKUP($B$4,Weighting!$B$22:$D$35,2,0)),"n/a",AJ20*VLOOKUP($B$4,Weighting!$B$22:$D$35,2,0))</f>
        <v>3.1111111111111114E-2</v>
      </c>
      <c r="AL20" s="345"/>
    </row>
    <row r="21" spans="1:38" s="342" customFormat="1" ht="133.5" customHeight="1" x14ac:dyDescent="0.35">
      <c r="A21" s="296" t="s">
        <v>1191</v>
      </c>
      <c r="B21" s="296" t="s">
        <v>8</v>
      </c>
      <c r="C21" s="305" t="s">
        <v>856</v>
      </c>
      <c r="D21" s="114"/>
      <c r="E21" s="115"/>
      <c r="F21" s="444" t="s">
        <v>406</v>
      </c>
      <c r="G21" s="299" t="s">
        <v>17</v>
      </c>
      <c r="H21" s="310">
        <f>VLOOKUP(G21,Lists!$A$45:$B$50,2,FALSE)</f>
        <v>1.0000000000000001E-5</v>
      </c>
      <c r="I21" s="311" t="s">
        <v>17</v>
      </c>
      <c r="J21" s="311" t="s">
        <v>17</v>
      </c>
      <c r="K21" s="312">
        <f>VLOOKUP(J21,Lists!$A$35:$B$40,2,FALSE)</f>
        <v>0</v>
      </c>
      <c r="L21" s="313">
        <f t="shared" si="0"/>
        <v>0</v>
      </c>
      <c r="M21" s="314" t="str">
        <f t="shared" si="1"/>
        <v>n/a</v>
      </c>
      <c r="N21" s="304">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45"/>
      <c r="V21" s="308" t="s">
        <v>408</v>
      </c>
      <c r="W21" s="308"/>
      <c r="X21" s="309" t="s">
        <v>406</v>
      </c>
      <c r="Y21" s="299" t="s">
        <v>17</v>
      </c>
      <c r="Z21" s="310">
        <f>VLOOKUP(Y21,Lists!$A$45:$B$50,2,FALSE)</f>
        <v>1.0000000000000001E-5</v>
      </c>
      <c r="AA21" s="311" t="s">
        <v>17</v>
      </c>
      <c r="AB21" s="311" t="s">
        <v>17</v>
      </c>
      <c r="AC21" s="312">
        <f>VLOOKUP(AB21,Lists!$A$35:$B$40,2,FALSE)</f>
        <v>0</v>
      </c>
      <c r="AD21" s="313">
        <f t="shared" si="5"/>
        <v>0</v>
      </c>
      <c r="AE21" s="314" t="str">
        <f t="shared" si="6"/>
        <v>n/a</v>
      </c>
      <c r="AF21" s="304">
        <f>IF($B21=Lists!$A$14,Lists!$E$35)+IF($B21=Lists!$A$15,Lists!$E$40)+IF($B21=Lists!$A$16,Lists!$E$40)</f>
        <v>0</v>
      </c>
      <c r="AG21" s="313">
        <f t="shared" si="7"/>
        <v>0</v>
      </c>
      <c r="AH21" s="112" t="str">
        <f t="shared" si="8"/>
        <v>n/a</v>
      </c>
      <c r="AI21" s="116" t="str">
        <f>IF(ISERROR(AH21*0.0001),"n/a",AH21*VLOOKUP($B$4,Weighting!$B$22:$D$35,2,0))</f>
        <v>n/a</v>
      </c>
      <c r="AJ21" s="230" t="str">
        <f t="shared" si="9"/>
        <v>n/a</v>
      </c>
      <c r="AK21" s="230" t="str">
        <f>IF(ISERROR(AJ21*VLOOKUP($B$4,Weighting!$B$22:$D$35,2,0)),"n/a",AJ21*VLOOKUP($B$4,Weighting!$B$22:$D$35,2,0))</f>
        <v>n/a</v>
      </c>
      <c r="AL21" s="345"/>
    </row>
    <row r="22" spans="1:38" s="355" customFormat="1" ht="107.5" customHeight="1" x14ac:dyDescent="0.35">
      <c r="A22" s="296" t="s">
        <v>1192</v>
      </c>
      <c r="B22" s="296" t="s">
        <v>8</v>
      </c>
      <c r="C22" s="329" t="s">
        <v>857</v>
      </c>
      <c r="D22" s="114"/>
      <c r="E22" s="115"/>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45"/>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s="342" customFormat="1" ht="76.5" customHeight="1" x14ac:dyDescent="0.35">
      <c r="A23" s="296" t="s">
        <v>1193</v>
      </c>
      <c r="B23" s="296" t="s">
        <v>8</v>
      </c>
      <c r="C23" s="305" t="s">
        <v>858</v>
      </c>
      <c r="D23" s="114"/>
      <c r="E23" s="115"/>
      <c r="F23" s="444" t="s">
        <v>406</v>
      </c>
      <c r="G23" s="299" t="s">
        <v>17</v>
      </c>
      <c r="H23" s="310">
        <f>VLOOKUP(G23,Lists!$A$45:$B$50,2,FALSE)</f>
        <v>1.0000000000000001E-5</v>
      </c>
      <c r="I23" s="311" t="s">
        <v>17</v>
      </c>
      <c r="J23" s="311" t="s">
        <v>17</v>
      </c>
      <c r="K23" s="312">
        <f>VLOOKUP(J23,Lists!$A$35:$B$40,2,FALSE)</f>
        <v>0</v>
      </c>
      <c r="L23" s="313">
        <f t="shared" si="0"/>
        <v>0</v>
      </c>
      <c r="M23" s="314" t="str">
        <f t="shared" si="1"/>
        <v>n/a</v>
      </c>
      <c r="N23" s="304">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45"/>
      <c r="V23" s="308" t="s">
        <v>408</v>
      </c>
      <c r="W23" s="308"/>
      <c r="X23" s="309" t="s">
        <v>406</v>
      </c>
      <c r="Y23" s="299" t="s">
        <v>17</v>
      </c>
      <c r="Z23" s="310">
        <f>VLOOKUP(Y23,Lists!$A$45:$B$50,2,FALSE)</f>
        <v>1.0000000000000001E-5</v>
      </c>
      <c r="AA23" s="311" t="s">
        <v>17</v>
      </c>
      <c r="AB23" s="311" t="s">
        <v>17</v>
      </c>
      <c r="AC23" s="312">
        <f>VLOOKUP(AB23,Lists!$A$35:$B$40,2,FALSE)</f>
        <v>0</v>
      </c>
      <c r="AD23" s="313">
        <f t="shared" si="5"/>
        <v>0</v>
      </c>
      <c r="AE23" s="314" t="str">
        <f t="shared" si="6"/>
        <v>n/a</v>
      </c>
      <c r="AF23" s="304">
        <f>IF($B23=Lists!$A$14,Lists!$E$35)+IF($B23=Lists!$A$15,Lists!$E$40)+IF($B23=Lists!$A$16,Lists!$E$40)</f>
        <v>0</v>
      </c>
      <c r="AG23" s="313">
        <f t="shared" si="7"/>
        <v>0</v>
      </c>
      <c r="AH23" s="112" t="str">
        <f t="shared" si="8"/>
        <v>n/a</v>
      </c>
      <c r="AI23" s="116" t="str">
        <f>IF(ISERROR(AH23*0.0001),"n/a",AH23*VLOOKUP($B$4,Weighting!$B$22:$D$35,2,0))</f>
        <v>n/a</v>
      </c>
      <c r="AJ23" s="230" t="str">
        <f t="shared" si="9"/>
        <v>n/a</v>
      </c>
      <c r="AK23" s="230" t="str">
        <f>IF(ISERROR(AJ23*VLOOKUP($B$4,Weighting!$B$22:$D$35,2,0)),"n/a",AJ23*VLOOKUP($B$4,Weighting!$B$22:$D$35,2,0))</f>
        <v>n/a</v>
      </c>
      <c r="AL23" s="345"/>
    </row>
    <row r="24" spans="1:38" s="342" customFormat="1" ht="57" customHeight="1" x14ac:dyDescent="0.35">
      <c r="A24" s="296" t="s">
        <v>1194</v>
      </c>
      <c r="B24" s="296" t="s">
        <v>8</v>
      </c>
      <c r="C24" s="305" t="s">
        <v>859</v>
      </c>
      <c r="D24" s="114"/>
      <c r="E24" s="115"/>
      <c r="F24" s="444" t="s">
        <v>406</v>
      </c>
      <c r="G24" s="299" t="s">
        <v>17</v>
      </c>
      <c r="H24" s="310">
        <f>VLOOKUP(G24,Lists!$A$45:$B$50,2,FALSE)</f>
        <v>1.0000000000000001E-5</v>
      </c>
      <c r="I24" s="311" t="s">
        <v>17</v>
      </c>
      <c r="J24" s="311" t="s">
        <v>17</v>
      </c>
      <c r="K24" s="312">
        <f>VLOOKUP(J24,Lists!$A$35:$B$40,2,FALSE)</f>
        <v>0</v>
      </c>
      <c r="L24" s="313">
        <f t="shared" si="0"/>
        <v>0</v>
      </c>
      <c r="M24" s="314" t="str">
        <f t="shared" si="1"/>
        <v>n/a</v>
      </c>
      <c r="N24" s="304">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45"/>
      <c r="V24" s="308" t="s">
        <v>408</v>
      </c>
      <c r="W24" s="308"/>
      <c r="X24" s="309" t="s">
        <v>406</v>
      </c>
      <c r="Y24" s="299" t="s">
        <v>17</v>
      </c>
      <c r="Z24" s="310">
        <f>VLOOKUP(Y24,Lists!$A$45:$B$50,2,FALSE)</f>
        <v>1.0000000000000001E-5</v>
      </c>
      <c r="AA24" s="311" t="s">
        <v>17</v>
      </c>
      <c r="AB24" s="311" t="s">
        <v>17</v>
      </c>
      <c r="AC24" s="312">
        <f>VLOOKUP(AB24,Lists!$A$35:$B$40,2,FALSE)</f>
        <v>0</v>
      </c>
      <c r="AD24" s="313">
        <f t="shared" si="5"/>
        <v>0</v>
      </c>
      <c r="AE24" s="314" t="str">
        <f t="shared" si="6"/>
        <v>n/a</v>
      </c>
      <c r="AF24" s="304">
        <f>IF($B24=Lists!$A$14,Lists!$E$35)+IF($B24=Lists!$A$15,Lists!$E$40)+IF($B24=Lists!$A$16,Lists!$E$40)</f>
        <v>0</v>
      </c>
      <c r="AG24" s="313">
        <f t="shared" si="7"/>
        <v>0</v>
      </c>
      <c r="AH24" s="112" t="str">
        <f t="shared" si="8"/>
        <v>n/a</v>
      </c>
      <c r="AI24" s="116" t="str">
        <f>IF(ISERROR(AH24*0.0001),"n/a",AH24*VLOOKUP($B$4,Weighting!$B$22:$D$35,2,0))</f>
        <v>n/a</v>
      </c>
      <c r="AJ24" s="230" t="str">
        <f t="shared" si="9"/>
        <v>n/a</v>
      </c>
      <c r="AK24" s="230" t="str">
        <f>IF(ISERROR(AJ24*VLOOKUP($B$4,Weighting!$B$22:$D$35,2,0)),"n/a",AJ24*VLOOKUP($B$4,Weighting!$B$22:$D$35,2,0))</f>
        <v>n/a</v>
      </c>
      <c r="AL24" s="345"/>
    </row>
    <row r="25" spans="1:38" s="355" customFormat="1" x14ac:dyDescent="0.35">
      <c r="A25" s="380"/>
      <c r="B25" s="380"/>
      <c r="C25" s="293" t="s">
        <v>104</v>
      </c>
      <c r="D25" s="446"/>
      <c r="E25" s="446"/>
      <c r="F25" s="448"/>
      <c r="G25" s="306" t="s">
        <v>17</v>
      </c>
      <c r="H25" s="306">
        <f>VLOOKUP(G25,Lists!$A$45:$B$50,2,FALSE)</f>
        <v>1.0000000000000001E-5</v>
      </c>
      <c r="I25" s="306" t="s">
        <v>17</v>
      </c>
      <c r="J25" s="306" t="s">
        <v>17</v>
      </c>
      <c r="K25" s="306">
        <f>VLOOKUP(J25,Lists!$A$35:$B$40,2,FALSE)</f>
        <v>0</v>
      </c>
      <c r="L25" s="306">
        <f t="shared" si="0"/>
        <v>0</v>
      </c>
      <c r="M25" s="306" t="str">
        <f t="shared" si="1"/>
        <v>n/a</v>
      </c>
      <c r="N25" s="306">
        <f>IF($B25=Lists!$A$14,Lists!$E$35)+IF($B25=Lists!$A$15,Lists!$E$40)+IF($B25=Lists!$A$16,Lists!$E$40)</f>
        <v>0</v>
      </c>
      <c r="O25" s="307">
        <f t="shared" si="2"/>
        <v>0</v>
      </c>
      <c r="P25" s="243" t="str">
        <f t="shared" si="3"/>
        <v>n/a</v>
      </c>
      <c r="Q25" s="243" t="str">
        <f>IF(ISERROR(P25*0.0001),"n/a",P25*VLOOKUP($B$4,Weighting!$B$22:$D$35,2,0))</f>
        <v>n/a</v>
      </c>
      <c r="R25" s="140">
        <f t="shared" si="4"/>
        <v>0</v>
      </c>
      <c r="S25" s="140">
        <f>IF(ISERROR(R25*VLOOKUP($B$4,Weighting!$B$22:$D$35,2,0)),"n/a",R25*VLOOKUP($B$4,Weighting!$B$22:$D$35,2,0))</f>
        <v>0</v>
      </c>
      <c r="T25" s="140"/>
      <c r="U25" s="290"/>
      <c r="V25" s="348"/>
      <c r="W25" s="348"/>
      <c r="X25" s="294"/>
      <c r="Y25" s="306" t="s">
        <v>17</v>
      </c>
      <c r="Z25" s="306">
        <f>VLOOKUP(Y25,Lists!$A$45:$B$50,2,FALSE)</f>
        <v>1.0000000000000001E-5</v>
      </c>
      <c r="AA25" s="306" t="s">
        <v>17</v>
      </c>
      <c r="AB25" s="306" t="s">
        <v>17</v>
      </c>
      <c r="AC25" s="306">
        <f>VLOOKUP(AB25,Lists!$A$35:$B$40,2,FALSE)</f>
        <v>0</v>
      </c>
      <c r="AD25" s="306">
        <f t="shared" si="5"/>
        <v>0</v>
      </c>
      <c r="AE25" s="306" t="str">
        <f t="shared" si="6"/>
        <v>n/a</v>
      </c>
      <c r="AF25" s="306">
        <f>IF($B25=Lists!$A$14,Lists!$E$35)+IF($B25=Lists!$A$15,Lists!$E$40)+IF($B25=Lists!$A$16,Lists!$E$40)</f>
        <v>0</v>
      </c>
      <c r="AG25" s="307">
        <f t="shared" si="7"/>
        <v>0</v>
      </c>
      <c r="AH25" s="140" t="str">
        <f t="shared" si="8"/>
        <v>n/a</v>
      </c>
      <c r="AI25" s="140" t="str">
        <f>IF(ISERROR(AH25*0.0001),"n/a",AH25*VLOOKUP($B$4,Weighting!$B$22:$D$35,2,0))</f>
        <v>n/a</v>
      </c>
      <c r="AJ25" s="140">
        <f t="shared" si="9"/>
        <v>0</v>
      </c>
      <c r="AK25" s="140">
        <f>IF(ISERROR(AJ25*VLOOKUP($B$4,Weighting!$B$22:$D$35,2,0)),"n/a",AJ25*VLOOKUP($B$4,Weighting!$B$22:$D$35,2,0))</f>
        <v>0</v>
      </c>
      <c r="AL25" s="110"/>
    </row>
    <row r="26" spans="1:38" s="342" customFormat="1" ht="44" customHeight="1" x14ac:dyDescent="0.35">
      <c r="A26" s="296" t="s">
        <v>1195</v>
      </c>
      <c r="B26" s="296" t="s">
        <v>8</v>
      </c>
      <c r="C26" s="305" t="s">
        <v>192</v>
      </c>
      <c r="D26" s="114"/>
      <c r="E26" s="115"/>
      <c r="F26" s="444" t="s">
        <v>406</v>
      </c>
      <c r="G26" s="299" t="s">
        <v>17</v>
      </c>
      <c r="H26" s="310">
        <f>VLOOKUP(G26,Lists!$A$45:$B$50,2,FALSE)</f>
        <v>1.0000000000000001E-5</v>
      </c>
      <c r="I26" s="311" t="s">
        <v>17</v>
      </c>
      <c r="J26" s="311" t="s">
        <v>17</v>
      </c>
      <c r="K26" s="312">
        <f>VLOOKUP(J26,Lists!$A$35:$B$40,2,FALSE)</f>
        <v>0</v>
      </c>
      <c r="L26" s="313">
        <f t="shared" si="0"/>
        <v>0</v>
      </c>
      <c r="M26" s="314" t="str">
        <f t="shared" si="1"/>
        <v>n/a</v>
      </c>
      <c r="N26" s="304">
        <f>IF($B26=Lists!$A$14,Lists!$E$35)+IF($B26=Lists!$A$15,Lists!$E$40)+IF($B26=Lists!$A$16,Lists!$E$40)</f>
        <v>0</v>
      </c>
      <c r="O26" s="313">
        <f t="shared" si="2"/>
        <v>0</v>
      </c>
      <c r="P26" s="242" t="str">
        <f t="shared" si="3"/>
        <v>n/a</v>
      </c>
      <c r="Q26" s="232" t="str">
        <f>IF(ISERROR(P26*0.0001),"n/a",P26*VLOOKUP($B$4,Weighting!$B$22:$D$35,2,0))</f>
        <v>n/a</v>
      </c>
      <c r="R26" s="230" t="str">
        <f t="shared" si="4"/>
        <v>n/a</v>
      </c>
      <c r="S26" s="230" t="str">
        <f>IF(ISERROR(R26*VLOOKUP($B$4,Weighting!$B$22:$D$35,2,0)),"n/a",R26*VLOOKUP($B$4,Weighting!$B$22:$D$35,2,0))</f>
        <v>n/a</v>
      </c>
      <c r="T26" s="345"/>
      <c r="V26" s="308" t="s">
        <v>408</v>
      </c>
      <c r="W26" s="308"/>
      <c r="X26" s="309" t="s">
        <v>406</v>
      </c>
      <c r="Y26" s="299" t="s">
        <v>17</v>
      </c>
      <c r="Z26" s="310">
        <f>VLOOKUP(Y26,Lists!$A$45:$B$50,2,FALSE)</f>
        <v>1.0000000000000001E-5</v>
      </c>
      <c r="AA26" s="311" t="s">
        <v>17</v>
      </c>
      <c r="AB26" s="311" t="s">
        <v>17</v>
      </c>
      <c r="AC26" s="312">
        <f>VLOOKUP(AB26,Lists!$A$35:$B$40,2,FALSE)</f>
        <v>0</v>
      </c>
      <c r="AD26" s="313">
        <f t="shared" si="5"/>
        <v>0</v>
      </c>
      <c r="AE26" s="314" t="str">
        <f t="shared" si="6"/>
        <v>n/a</v>
      </c>
      <c r="AF26" s="304">
        <f>IF($B26=Lists!$A$14,Lists!$E$35)+IF($B26=Lists!$A$15,Lists!$E$40)+IF($B26=Lists!$A$16,Lists!$E$40)</f>
        <v>0</v>
      </c>
      <c r="AG26" s="313">
        <f t="shared" si="7"/>
        <v>0</v>
      </c>
      <c r="AH26" s="112" t="str">
        <f t="shared" si="8"/>
        <v>n/a</v>
      </c>
      <c r="AI26" s="116" t="str">
        <f>IF(ISERROR(AH26*0.0001),"n/a",AH26*VLOOKUP($B$4,Weighting!$B$22:$D$35,2,0))</f>
        <v>n/a</v>
      </c>
      <c r="AJ26" s="230" t="str">
        <f t="shared" si="9"/>
        <v>n/a</v>
      </c>
      <c r="AK26" s="230" t="str">
        <f>IF(ISERROR(AJ26*VLOOKUP($B$4,Weighting!$B$22:$D$35,2,0)),"n/a",AJ26*VLOOKUP($B$4,Weighting!$B$22:$D$35,2,0))</f>
        <v>n/a</v>
      </c>
      <c r="AL26" s="345"/>
    </row>
    <row r="27" spans="1:38" ht="43.5" customHeight="1" x14ac:dyDescent="0.35">
      <c r="A27" s="296" t="s">
        <v>1196</v>
      </c>
      <c r="B27" s="296" t="s">
        <v>8</v>
      </c>
      <c r="C27" s="330" t="s">
        <v>528</v>
      </c>
      <c r="D27" s="114"/>
      <c r="E27" s="115"/>
      <c r="F27" s="444" t="s">
        <v>406</v>
      </c>
      <c r="G27" s="299" t="s">
        <v>17</v>
      </c>
      <c r="H27" s="310">
        <f>VLOOKUP(G27,Lists!$A$45:$B$50,2,FALSE)</f>
        <v>1.0000000000000001E-5</v>
      </c>
      <c r="I27" s="311" t="s">
        <v>17</v>
      </c>
      <c r="J27" s="311" t="s">
        <v>17</v>
      </c>
      <c r="K27" s="312">
        <f>VLOOKUP(J27,Lists!$A$35:$B$40,2,FALSE)</f>
        <v>0</v>
      </c>
      <c r="L27" s="313">
        <f t="shared" si="0"/>
        <v>0</v>
      </c>
      <c r="M27" s="314" t="str">
        <f t="shared" si="1"/>
        <v>n/a</v>
      </c>
      <c r="N27" s="304">
        <f>IF($B27=Lists!$A$14,Lists!$E$35)+IF($B27=Lists!$A$15,Lists!$E$40)+IF($B27=Lists!$A$16,Lists!$E$40)</f>
        <v>0</v>
      </c>
      <c r="O27" s="313">
        <f t="shared" si="2"/>
        <v>0</v>
      </c>
      <c r="P27" s="242" t="str">
        <f t="shared" si="3"/>
        <v>n/a</v>
      </c>
      <c r="Q27" s="232" t="str">
        <f>IF(ISERROR(P27*0.0001),"n/a",P27*VLOOKUP($B$4,Weighting!$B$22:$D$35,2,0))</f>
        <v>n/a</v>
      </c>
      <c r="R27" s="230" t="str">
        <f t="shared" si="4"/>
        <v>n/a</v>
      </c>
      <c r="S27" s="230" t="str">
        <f>IF(ISERROR(R27*VLOOKUP($B$4,Weighting!$B$22:$D$35,2,0)),"n/a",R27*VLOOKUP($B$4,Weighting!$B$22:$D$35,2,0))</f>
        <v>n/a</v>
      </c>
      <c r="T27" s="345"/>
      <c r="V27" s="308" t="s">
        <v>408</v>
      </c>
      <c r="W27" s="308"/>
      <c r="X27" s="309" t="s">
        <v>406</v>
      </c>
      <c r="Y27" s="299" t="s">
        <v>17</v>
      </c>
      <c r="Z27" s="310">
        <f>VLOOKUP(Y27,Lists!$A$45:$B$50,2,FALSE)</f>
        <v>1.0000000000000001E-5</v>
      </c>
      <c r="AA27" s="311" t="s">
        <v>17</v>
      </c>
      <c r="AB27" s="311" t="s">
        <v>17</v>
      </c>
      <c r="AC27" s="312">
        <f>VLOOKUP(AB27,Lists!$A$35:$B$40,2,FALSE)</f>
        <v>0</v>
      </c>
      <c r="AD27" s="313">
        <f t="shared" si="5"/>
        <v>0</v>
      </c>
      <c r="AE27" s="314" t="str">
        <f t="shared" si="6"/>
        <v>n/a</v>
      </c>
      <c r="AF27" s="304">
        <f>IF($B27=Lists!$A$14,Lists!$E$35)+IF($B27=Lists!$A$15,Lists!$E$40)+IF($B27=Lists!$A$16,Lists!$E$40)</f>
        <v>0</v>
      </c>
      <c r="AG27" s="313">
        <f t="shared" si="7"/>
        <v>0</v>
      </c>
      <c r="AH27" s="112" t="str">
        <f t="shared" si="8"/>
        <v>n/a</v>
      </c>
      <c r="AI27" s="116" t="str">
        <f>IF(ISERROR(AH27*0.0001),"n/a",AH27*VLOOKUP($B$4,Weighting!$B$22:$D$35,2,0))</f>
        <v>n/a</v>
      </c>
      <c r="AJ27" s="230" t="str">
        <f t="shared" si="9"/>
        <v>n/a</v>
      </c>
      <c r="AK27" s="230" t="str">
        <f>IF(ISERROR(AJ27*VLOOKUP($B$4,Weighting!$B$22:$D$35,2,0)),"n/a",AJ27*VLOOKUP($B$4,Weighting!$B$22:$D$35,2,0))</f>
        <v>n/a</v>
      </c>
      <c r="AL27" s="345"/>
    </row>
    <row r="28" spans="1:38" s="355" customFormat="1" x14ac:dyDescent="0.35">
      <c r="A28" s="380"/>
      <c r="B28" s="380"/>
      <c r="C28" s="293" t="s">
        <v>105</v>
      </c>
      <c r="D28" s="446"/>
      <c r="E28" s="446"/>
      <c r="F28" s="448"/>
      <c r="G28" s="306" t="s">
        <v>17</v>
      </c>
      <c r="H28" s="306">
        <f>VLOOKUP(G28,Lists!$A$45:$B$50,2,FALSE)</f>
        <v>1.0000000000000001E-5</v>
      </c>
      <c r="I28" s="306" t="s">
        <v>17</v>
      </c>
      <c r="J28" s="306" t="s">
        <v>17</v>
      </c>
      <c r="K28" s="306">
        <f>VLOOKUP(J28,Lists!$A$35:$B$40,2,FALSE)</f>
        <v>0</v>
      </c>
      <c r="L28" s="306">
        <f t="shared" si="0"/>
        <v>0</v>
      </c>
      <c r="M28" s="306" t="str">
        <f t="shared" si="1"/>
        <v>n/a</v>
      </c>
      <c r="N28" s="306">
        <f>IF($B28=Lists!$A$14,Lists!$E$35)+IF($B28=Lists!$A$15,Lists!$E$40)+IF($B28=Lists!$A$16,Lists!$E$40)</f>
        <v>0</v>
      </c>
      <c r="O28" s="307">
        <f t="shared" si="2"/>
        <v>0</v>
      </c>
      <c r="P28" s="243" t="str">
        <f t="shared" si="3"/>
        <v>n/a</v>
      </c>
      <c r="Q28" s="243" t="str">
        <f>IF(ISERROR(P28*0.0001),"n/a",P28*VLOOKUP($B$4,Weighting!$B$22:$D$35,2,0))</f>
        <v>n/a</v>
      </c>
      <c r="R28" s="140">
        <f t="shared" si="4"/>
        <v>0</v>
      </c>
      <c r="S28" s="140">
        <f>IF(ISERROR(R28*VLOOKUP($B$4,Weighting!$B$22:$D$35,2,0)),"n/a",R28*VLOOKUP($B$4,Weighting!$B$22:$D$35,2,0))</f>
        <v>0</v>
      </c>
      <c r="T28" s="140"/>
      <c r="U28" s="290"/>
      <c r="V28" s="348"/>
      <c r="W28" s="348"/>
      <c r="X28" s="294"/>
      <c r="Y28" s="306" t="s">
        <v>17</v>
      </c>
      <c r="Z28" s="306">
        <f>VLOOKUP(Y28,Lists!$A$45:$B$50,2,FALSE)</f>
        <v>1.0000000000000001E-5</v>
      </c>
      <c r="AA28" s="306" t="s">
        <v>17</v>
      </c>
      <c r="AB28" s="306" t="s">
        <v>17</v>
      </c>
      <c r="AC28" s="306">
        <f>VLOOKUP(AB28,Lists!$A$35:$B$40,2,FALSE)</f>
        <v>0</v>
      </c>
      <c r="AD28" s="306">
        <f t="shared" si="5"/>
        <v>0</v>
      </c>
      <c r="AE28" s="306" t="str">
        <f t="shared" si="6"/>
        <v>n/a</v>
      </c>
      <c r="AF28" s="306">
        <f>IF($B28=Lists!$A$14,Lists!$E$35)+IF($B28=Lists!$A$15,Lists!$E$40)+IF($B28=Lists!$A$16,Lists!$E$40)</f>
        <v>0</v>
      </c>
      <c r="AG28" s="307">
        <f t="shared" si="7"/>
        <v>0</v>
      </c>
      <c r="AH28" s="140" t="str">
        <f t="shared" si="8"/>
        <v>n/a</v>
      </c>
      <c r="AI28" s="140" t="str">
        <f>IF(ISERROR(AH28*0.0001),"n/a",AH28*VLOOKUP($B$4,Weighting!$B$22:$D$35,2,0))</f>
        <v>n/a</v>
      </c>
      <c r="AJ28" s="140">
        <f t="shared" si="9"/>
        <v>0</v>
      </c>
      <c r="AK28" s="140">
        <f>IF(ISERROR(AJ28*VLOOKUP($B$4,Weighting!$B$22:$D$35,2,0)),"n/a",AJ28*VLOOKUP($B$4,Weighting!$B$22:$D$35,2,0))</f>
        <v>0</v>
      </c>
      <c r="AL28" s="110"/>
    </row>
    <row r="29" spans="1:38" s="342" customFormat="1" ht="205" customHeight="1" x14ac:dyDescent="0.35">
      <c r="A29" s="296" t="s">
        <v>1197</v>
      </c>
      <c r="B29" s="296" t="s">
        <v>8</v>
      </c>
      <c r="C29" s="305" t="s">
        <v>860</v>
      </c>
      <c r="D29" s="114"/>
      <c r="E29" s="115"/>
      <c r="F29" s="444" t="s">
        <v>406</v>
      </c>
      <c r="G29" s="299" t="s">
        <v>17</v>
      </c>
      <c r="H29" s="310">
        <f>VLOOKUP(G29,Lists!$A$45:$B$50,2,FALSE)</f>
        <v>1.0000000000000001E-5</v>
      </c>
      <c r="I29" s="311" t="s">
        <v>17</v>
      </c>
      <c r="J29" s="311" t="s">
        <v>17</v>
      </c>
      <c r="K29" s="312">
        <f>VLOOKUP(J29,Lists!$A$35:$B$40,2,FALSE)</f>
        <v>0</v>
      </c>
      <c r="L29" s="313">
        <f t="shared" si="0"/>
        <v>0</v>
      </c>
      <c r="M29" s="314" t="str">
        <f t="shared" si="1"/>
        <v>n/a</v>
      </c>
      <c r="N29" s="304">
        <f>IF($B29=Lists!$A$14,Lists!$E$35)+IF($B29=Lists!$A$15,Lists!$E$40)+IF($B29=Lists!$A$16,Lists!$E$40)</f>
        <v>0</v>
      </c>
      <c r="O29" s="313">
        <f t="shared" si="2"/>
        <v>0</v>
      </c>
      <c r="P29" s="242" t="str">
        <f t="shared" si="3"/>
        <v>n/a</v>
      </c>
      <c r="Q29" s="232" t="str">
        <f>IF(ISERROR(P29*0.0001),"n/a",P29*VLOOKUP($B$4,Weighting!$B$22:$D$35,2,0))</f>
        <v>n/a</v>
      </c>
      <c r="R29" s="230" t="str">
        <f t="shared" si="4"/>
        <v>n/a</v>
      </c>
      <c r="S29" s="230" t="str">
        <f>IF(ISERROR(R29*VLOOKUP($B$4,Weighting!$B$22:$D$35,2,0)),"n/a",R29*VLOOKUP($B$4,Weighting!$B$22:$D$35,2,0))</f>
        <v>n/a</v>
      </c>
      <c r="T29" s="345"/>
      <c r="V29" s="308" t="s">
        <v>408</v>
      </c>
      <c r="W29" s="308"/>
      <c r="X29" s="309" t="s">
        <v>406</v>
      </c>
      <c r="Y29" s="299" t="s">
        <v>17</v>
      </c>
      <c r="Z29" s="310">
        <f>VLOOKUP(Y29,Lists!$A$45:$B$50,2,FALSE)</f>
        <v>1.0000000000000001E-5</v>
      </c>
      <c r="AA29" s="311" t="s">
        <v>17</v>
      </c>
      <c r="AB29" s="311" t="s">
        <v>17</v>
      </c>
      <c r="AC29" s="312">
        <f>VLOOKUP(AB29,Lists!$A$35:$B$40,2,FALSE)</f>
        <v>0</v>
      </c>
      <c r="AD29" s="313">
        <f t="shared" si="5"/>
        <v>0</v>
      </c>
      <c r="AE29" s="314" t="str">
        <f t="shared" si="6"/>
        <v>n/a</v>
      </c>
      <c r="AF29" s="304">
        <f>IF($B29=Lists!$A$14,Lists!$E$35)+IF($B29=Lists!$A$15,Lists!$E$40)+IF($B29=Lists!$A$16,Lists!$E$40)</f>
        <v>0</v>
      </c>
      <c r="AG29" s="313">
        <f t="shared" si="7"/>
        <v>0</v>
      </c>
      <c r="AH29" s="112" t="str">
        <f t="shared" si="8"/>
        <v>n/a</v>
      </c>
      <c r="AI29" s="116" t="str">
        <f>IF(ISERROR(AH29*0.0001),"n/a",AH29*VLOOKUP($B$4,Weighting!$B$22:$D$35,2,0))</f>
        <v>n/a</v>
      </c>
      <c r="AJ29" s="230" t="str">
        <f t="shared" si="9"/>
        <v>n/a</v>
      </c>
      <c r="AK29" s="230" t="str">
        <f>IF(ISERROR(AJ29*VLOOKUP($B$4,Weighting!$B$22:$D$35,2,0)),"n/a",AJ29*VLOOKUP($B$4,Weighting!$B$22:$D$35,2,0))</f>
        <v>n/a</v>
      </c>
      <c r="AL29" s="345"/>
    </row>
    <row r="30" spans="1:38" s="355" customFormat="1" x14ac:dyDescent="0.35">
      <c r="A30" s="380"/>
      <c r="B30" s="380"/>
      <c r="C30" s="293" t="s">
        <v>106</v>
      </c>
      <c r="D30" s="446"/>
      <c r="E30" s="446"/>
      <c r="F30" s="448"/>
      <c r="G30" s="306" t="s">
        <v>17</v>
      </c>
      <c r="H30" s="306">
        <f>VLOOKUP(G30,Lists!$A$45:$B$50,2,FALSE)</f>
        <v>1.0000000000000001E-5</v>
      </c>
      <c r="I30" s="306" t="s">
        <v>17</v>
      </c>
      <c r="J30" s="306" t="s">
        <v>17</v>
      </c>
      <c r="K30" s="306">
        <f>VLOOKUP(J30,Lists!$A$35:$B$40,2,FALSE)</f>
        <v>0</v>
      </c>
      <c r="L30" s="306">
        <f t="shared" si="0"/>
        <v>0</v>
      </c>
      <c r="M30" s="306" t="str">
        <f t="shared" si="1"/>
        <v>n/a</v>
      </c>
      <c r="N30" s="306">
        <f>IF($B30=Lists!$A$14,Lists!$E$35)+IF($B30=Lists!$A$15,Lists!$E$40)+IF($B30=Lists!$A$16,Lists!$E$40)</f>
        <v>0</v>
      </c>
      <c r="O30" s="307">
        <f t="shared" si="2"/>
        <v>0</v>
      </c>
      <c r="P30" s="243" t="str">
        <f t="shared" si="3"/>
        <v>n/a</v>
      </c>
      <c r="Q30" s="243" t="str">
        <f>IF(ISERROR(P30*0.0001),"n/a",P30*VLOOKUP($B$4,Weighting!$B$22:$D$35,2,0))</f>
        <v>n/a</v>
      </c>
      <c r="R30" s="140">
        <f t="shared" si="4"/>
        <v>0</v>
      </c>
      <c r="S30" s="140">
        <f>IF(ISERROR(R30*VLOOKUP($B$4,Weighting!$B$22:$D$35,2,0)),"n/a",R30*VLOOKUP($B$4,Weighting!$B$22:$D$35,2,0))</f>
        <v>0</v>
      </c>
      <c r="T30" s="140"/>
      <c r="U30" s="290"/>
      <c r="V30" s="348"/>
      <c r="W30" s="348"/>
      <c r="X30" s="294"/>
      <c r="Y30" s="306" t="s">
        <v>17</v>
      </c>
      <c r="Z30" s="306">
        <f>VLOOKUP(Y30,Lists!$A$45:$B$50,2,FALSE)</f>
        <v>1.0000000000000001E-5</v>
      </c>
      <c r="AA30" s="306" t="s">
        <v>17</v>
      </c>
      <c r="AB30" s="306" t="s">
        <v>17</v>
      </c>
      <c r="AC30" s="306">
        <f>VLOOKUP(AB30,Lists!$A$35:$B$40,2,FALSE)</f>
        <v>0</v>
      </c>
      <c r="AD30" s="306">
        <f t="shared" si="5"/>
        <v>0</v>
      </c>
      <c r="AE30" s="306" t="str">
        <f t="shared" si="6"/>
        <v>n/a</v>
      </c>
      <c r="AF30" s="306">
        <f>IF($B30=Lists!$A$14,Lists!$E$35)+IF($B30=Lists!$A$15,Lists!$E$40)+IF($B30=Lists!$A$16,Lists!$E$40)</f>
        <v>0</v>
      </c>
      <c r="AG30" s="307">
        <f t="shared" si="7"/>
        <v>0</v>
      </c>
      <c r="AH30" s="140" t="str">
        <f t="shared" si="8"/>
        <v>n/a</v>
      </c>
      <c r="AI30" s="140" t="str">
        <f>IF(ISERROR(AH30*0.0001),"n/a",AH30*VLOOKUP($B$4,Weighting!$B$22:$D$35,2,0))</f>
        <v>n/a</v>
      </c>
      <c r="AJ30" s="140">
        <f t="shared" si="9"/>
        <v>0</v>
      </c>
      <c r="AK30" s="140">
        <f>IF(ISERROR(AJ30*VLOOKUP($B$4,Weighting!$B$22:$D$35,2,0)),"n/a",AJ30*VLOOKUP($B$4,Weighting!$B$22:$D$35,2,0))</f>
        <v>0</v>
      </c>
      <c r="AL30" s="110"/>
    </row>
    <row r="31" spans="1:38" ht="52" customHeight="1" x14ac:dyDescent="0.35">
      <c r="A31" s="296" t="s">
        <v>1198</v>
      </c>
      <c r="B31" s="296" t="s">
        <v>8</v>
      </c>
      <c r="C31" s="305" t="s">
        <v>861</v>
      </c>
      <c r="D31" s="114"/>
      <c r="E31" s="115"/>
      <c r="F31" s="444" t="s">
        <v>406</v>
      </c>
      <c r="G31" s="299" t="s">
        <v>17</v>
      </c>
      <c r="H31" s="310">
        <f>VLOOKUP(G31,Lists!$A$45:$B$50,2,FALSE)</f>
        <v>1.0000000000000001E-5</v>
      </c>
      <c r="I31" s="311" t="s">
        <v>17</v>
      </c>
      <c r="J31" s="311" t="s">
        <v>17</v>
      </c>
      <c r="K31" s="312">
        <f>VLOOKUP(J31,Lists!$A$35:$B$40,2,FALSE)</f>
        <v>0</v>
      </c>
      <c r="L31" s="313">
        <f t="shared" si="0"/>
        <v>0</v>
      </c>
      <c r="M31" s="314" t="str">
        <f t="shared" si="1"/>
        <v>n/a</v>
      </c>
      <c r="N31" s="304">
        <f>IF($B31=Lists!$A$14,Lists!$E$35)+IF($B31=Lists!$A$15,Lists!$E$40)+IF($B31=Lists!$A$16,Lists!$E$40)</f>
        <v>0</v>
      </c>
      <c r="O31" s="313">
        <f t="shared" si="2"/>
        <v>0</v>
      </c>
      <c r="P31" s="242" t="str">
        <f t="shared" si="3"/>
        <v>n/a</v>
      </c>
      <c r="Q31" s="232" t="str">
        <f>IF(ISERROR(P31*0.0001),"n/a",P31*VLOOKUP($B$4,Weighting!$B$22:$D$35,2,0))</f>
        <v>n/a</v>
      </c>
      <c r="R31" s="230" t="str">
        <f t="shared" si="4"/>
        <v>n/a</v>
      </c>
      <c r="S31" s="230" t="str">
        <f>IF(ISERROR(R31*VLOOKUP($B$4,Weighting!$B$22:$D$35,2,0)),"n/a",R31*VLOOKUP($B$4,Weighting!$B$22:$D$35,2,0))</f>
        <v>n/a</v>
      </c>
      <c r="T31" s="345"/>
      <c r="V31" s="308" t="s">
        <v>408</v>
      </c>
      <c r="W31" s="308"/>
      <c r="X31" s="309" t="s">
        <v>406</v>
      </c>
      <c r="Y31" s="299" t="s">
        <v>17</v>
      </c>
      <c r="Z31" s="310">
        <f>VLOOKUP(Y31,Lists!$A$45:$B$50,2,FALSE)</f>
        <v>1.0000000000000001E-5</v>
      </c>
      <c r="AA31" s="311" t="s">
        <v>17</v>
      </c>
      <c r="AB31" s="311" t="s">
        <v>17</v>
      </c>
      <c r="AC31" s="312">
        <f>VLOOKUP(AB31,Lists!$A$35:$B$40,2,FALSE)</f>
        <v>0</v>
      </c>
      <c r="AD31" s="313">
        <f t="shared" si="5"/>
        <v>0</v>
      </c>
      <c r="AE31" s="314" t="str">
        <f t="shared" si="6"/>
        <v>n/a</v>
      </c>
      <c r="AF31" s="304">
        <f>IF($B31=Lists!$A$14,Lists!$E$35)+IF($B31=Lists!$A$15,Lists!$E$40)+IF($B31=Lists!$A$16,Lists!$E$40)</f>
        <v>0</v>
      </c>
      <c r="AG31" s="313">
        <f t="shared" si="7"/>
        <v>0</v>
      </c>
      <c r="AH31" s="112" t="str">
        <f t="shared" si="8"/>
        <v>n/a</v>
      </c>
      <c r="AI31" s="116" t="str">
        <f>IF(ISERROR(AH31*0.0001),"n/a",AH31*VLOOKUP($B$4,Weighting!$B$22:$D$35,2,0))</f>
        <v>n/a</v>
      </c>
      <c r="AJ31" s="230" t="str">
        <f t="shared" si="9"/>
        <v>n/a</v>
      </c>
      <c r="AK31" s="230" t="str">
        <f>IF(ISERROR(AJ31*VLOOKUP($B$4,Weighting!$B$22:$D$35,2,0)),"n/a",AJ31*VLOOKUP($B$4,Weighting!$B$22:$D$35,2,0))</f>
        <v>n/a</v>
      </c>
      <c r="AL31" s="345"/>
    </row>
  </sheetData>
  <sheetProtection algorithmName="SHA-512" hashValue="+E0wa/eqewqVS2OI96mbitpC757A+spxYWvhczulFoWrAz+WTZq5H8SpxGTUP/pQNl7rR2g9dyiCljhuDSwKbg==" saltValue="M1jbJww7spEivufcWYLkxQ==" spinCount="100000" sheet="1" formatCells="0" formatColumns="0" formatRows="0" autoFilter="0" pivotTables="0"/>
  <protectedRanges>
    <protectedRange sqref="C12" name="Range2_1_3"/>
  </protectedRanges>
  <autoFilter ref="A5:AL31" xr:uid="{5DF89298-80B0-4840-A006-E7DFD4E10244}"/>
  <phoneticPr fontId="26" type="noConversion"/>
  <dataValidations count="5">
    <dataValidation type="list" allowBlank="1" showInputMessage="1" showErrorMessage="1" sqref="B5:B1048576 B2" xr:uid="{D85342EE-89A5-447C-A8BD-D37A53E70E72}">
      <formula1>Spec_Compl_Adj</formula1>
    </dataValidation>
    <dataValidation type="list" allowBlank="1" showInputMessage="1" showErrorMessage="1" sqref="AA6:AA8 AA20 AA4 I6:I8 I20 I4" xr:uid="{16594CD2-6B14-4864-9B3E-AE7000B2CBE3}">
      <formula1>Adj_Evidence</formula1>
    </dataValidation>
    <dataValidation type="list" allowBlank="1" showInputMessage="1" showErrorMessage="1" sqref="N6 Y4:Z4 K6:L6 N4 Y7:Y8 K4:L4 N8 AC8:AD8 K8:L8 AF6 Y20 AC6:AD6 AF4 AF8 AC4:AD4 Y6:Z6 G4:H4 G7:G8 G20 G6:H6" xr:uid="{F63591A9-9372-4FDF-8862-984B18DBA3D5}">
      <formula1>Adj_Weight</formula1>
    </dataValidation>
    <dataValidation type="list" allowBlank="1" showInputMessage="1" showErrorMessage="1" sqref="AB4 AB6 AB8 AB20 J4 J6 J8 J20" xr:uid="{0255AA9D-A290-48A8-B1A0-219A72F0E1E8}">
      <formula1>Adj_Service</formula1>
    </dataValidation>
    <dataValidation type="list" allowBlank="1" showInputMessage="1" showErrorMessage="1" sqref="V31:W31 V9:W10 D9:D10 D12:D17 D19 D21:D24 D26:D27 D29 V12:W17 V19:W19 V21:W24 V26:W27 V29:W29 D31" xr:uid="{9F3F1ACC-728F-47A2-8CEC-A61C3DDB7592}">
      <formula1>"Yes,No"</formula1>
    </dataValidation>
  </dataValidations>
  <printOptions headings="1"/>
  <pageMargins left="0.70866141732283472" right="0.70866141732283472" top="0.74803149606299213" bottom="0.74803149606299213" header="0.31496062992125984" footer="0.31496062992125984"/>
  <pageSetup paperSize="9" scale="55" fitToHeight="0" orientation="landscape" r:id="rId1"/>
  <headerFooter>
    <oddHeader>&amp;A&amp;RPage &amp;P</oddHeader>
    <oddFooter>&amp;F</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BECEA-2223-47A3-AD1C-3D3677D792B1}">
  <sheetPr>
    <tabColor theme="6" tint="0.39997558519241921"/>
    <pageSetUpPr fitToPage="1"/>
  </sheetPr>
  <dimension ref="A1:AL34"/>
  <sheetViews>
    <sheetView zoomScale="89" zoomScaleNormal="89" workbookViewId="0">
      <pane ySplit="7" topLeftCell="A8" activePane="bottomLeft" state="frozen"/>
      <selection pane="bottomLeft" activeCell="D9" sqref="D9"/>
    </sheetView>
  </sheetViews>
  <sheetFormatPr defaultColWidth="8.84375" defaultRowHeight="14" x14ac:dyDescent="0.35"/>
  <cols>
    <col min="1" max="1" width="13.3828125" style="360" customWidth="1"/>
    <col min="2" max="2" width="17.15234375" style="360" customWidth="1"/>
    <col min="3" max="3" width="65.53515625" style="315" customWidth="1"/>
    <col min="4" max="4" width="14.69140625" style="358" customWidth="1"/>
    <col min="5" max="5" width="17.69140625" style="358" hidden="1" customWidth="1"/>
    <col min="6" max="6" width="57.4609375" style="358" customWidth="1"/>
    <col min="7" max="7" width="14.53515625" style="358" customWidth="1"/>
    <col min="8" max="8" width="10.84375" style="358" customWidth="1"/>
    <col min="9" max="9" width="10.3828125" style="358" customWidth="1"/>
    <col min="10" max="10" width="12.69140625" style="358" customWidth="1"/>
    <col min="11" max="15" width="6.84375" style="358" hidden="1" customWidth="1"/>
    <col min="16" max="16" width="10.3828125" style="358" customWidth="1"/>
    <col min="17" max="17" width="10.4609375" style="358" customWidth="1"/>
    <col min="18" max="18" width="10.15234375" style="358" hidden="1" customWidth="1"/>
    <col min="19" max="19" width="0" style="358" hidden="1" customWidth="1"/>
    <col min="20" max="20" width="27.23046875" style="358" hidden="1" customWidth="1"/>
    <col min="21" max="21" width="4.23046875" style="358" hidden="1" customWidth="1"/>
    <col min="22" max="22" width="15.23046875" style="358" hidden="1" customWidth="1"/>
    <col min="23" max="23" width="11.53515625" style="358" hidden="1" customWidth="1"/>
    <col min="24" max="24" width="30.84375" style="358" hidden="1" customWidth="1"/>
    <col min="25" max="25" width="14.53515625" style="358" hidden="1" customWidth="1"/>
    <col min="26" max="26" width="5.69140625" style="358" hidden="1" customWidth="1"/>
    <col min="27" max="27" width="10.3828125" style="358" hidden="1" customWidth="1"/>
    <col min="28" max="28" width="12.69140625" style="358" hidden="1" customWidth="1"/>
    <col min="29" max="33" width="6.53515625" style="358" hidden="1" customWidth="1"/>
    <col min="34" max="37" width="8.84375" style="358" hidden="1" customWidth="1"/>
    <col min="38" max="38" width="22.69140625" style="358" hidden="1" customWidth="1"/>
    <col min="39" max="16384" width="8.84375" style="358"/>
  </cols>
  <sheetData>
    <row r="1" spans="1:38" s="106" customFormat="1" ht="32.5" customHeight="1" x14ac:dyDescent="0.4">
      <c r="A1" s="252" t="s">
        <v>555</v>
      </c>
      <c r="B1" s="340"/>
      <c r="D1" s="253"/>
      <c r="E1" s="253"/>
      <c r="F1" s="253"/>
      <c r="G1" s="254"/>
      <c r="H1" s="256"/>
      <c r="I1" s="256"/>
      <c r="J1" s="257">
        <f>COUNTIF($B4:$B16,"Compliance Yes/No")+COUNTIF($B4:$B16,"Adjudication Question")</f>
        <v>2</v>
      </c>
      <c r="K1" s="256" t="s">
        <v>403</v>
      </c>
      <c r="L1" s="256" t="s">
        <v>403</v>
      </c>
      <c r="M1" s="256" t="s">
        <v>403</v>
      </c>
      <c r="N1" s="256" t="s">
        <v>403</v>
      </c>
      <c r="O1" s="256" t="s">
        <v>403</v>
      </c>
      <c r="P1" s="107"/>
      <c r="Q1" s="107"/>
      <c r="R1" s="226" t="str">
        <f>IF(ISERROR(L2/O2),"",L2/O2)</f>
        <v/>
      </c>
      <c r="S1" s="226" t="str">
        <f>IF(ISERROR(R1*0.07),"",R1*0.07)</f>
        <v/>
      </c>
      <c r="T1" s="341"/>
      <c r="V1" s="259"/>
      <c r="W1" s="259"/>
      <c r="X1" s="260"/>
      <c r="Y1" s="254"/>
      <c r="Z1" s="256" t="s">
        <v>403</v>
      </c>
      <c r="AA1" s="256"/>
      <c r="AB1" s="257">
        <f>COUNTIF($B4:$B16,"Compliance Yes/No")+COUNTIF($B4:$B16,"Adjudication Question")</f>
        <v>2</v>
      </c>
      <c r="AC1" s="256" t="s">
        <v>403</v>
      </c>
      <c r="AD1" s="256" t="s">
        <v>403</v>
      </c>
      <c r="AE1" s="256" t="s">
        <v>403</v>
      </c>
      <c r="AF1" s="256" t="s">
        <v>403</v>
      </c>
      <c r="AG1" s="256" t="s">
        <v>403</v>
      </c>
      <c r="AH1" s="107"/>
      <c r="AI1" s="107"/>
      <c r="AJ1" s="226">
        <f>AD2/AG2</f>
        <v>1</v>
      </c>
      <c r="AK1" s="226">
        <f>AJ1*0.07</f>
        <v>7.0000000000000007E-2</v>
      </c>
      <c r="AL1" s="341"/>
    </row>
    <row r="2" spans="1:38" s="106" customFormat="1" ht="24" customHeight="1" x14ac:dyDescent="0.35">
      <c r="A2" s="137" t="s">
        <v>902</v>
      </c>
      <c r="B2" s="261">
        <f>COUNTIF(B5:B51,"Compliance Yes/No")+COUNTIF(B5:B51,"Specification")</f>
        <v>8</v>
      </c>
      <c r="C2" s="262" t="s">
        <v>111</v>
      </c>
      <c r="D2" s="263"/>
      <c r="E2" s="263"/>
      <c r="F2" s="263"/>
      <c r="G2" s="264"/>
      <c r="H2" s="264"/>
      <c r="I2" s="264"/>
      <c r="J2" s="265" t="s">
        <v>404</v>
      </c>
      <c r="K2" s="266"/>
      <c r="L2" s="267" t="e">
        <f>SUM(L7:L16)</f>
        <v>#N/A</v>
      </c>
      <c r="M2" s="108" t="e">
        <f>L2/O2</f>
        <v>#N/A</v>
      </c>
      <c r="N2" s="268"/>
      <c r="O2" s="267">
        <f>SUM(O7:O16)</f>
        <v>108</v>
      </c>
      <c r="P2" s="109">
        <f>SUM(P7:P16)</f>
        <v>1</v>
      </c>
      <c r="Q2" s="117">
        <f>SUM(Q7:Q16)</f>
        <v>7.0000000000000007E-2</v>
      </c>
      <c r="R2" s="229" t="str">
        <f>IF(ISERROR(SUM(R7:R16)),"",SUM(R7:R16))</f>
        <v/>
      </c>
      <c r="S2" s="229">
        <f>IF(ISERROR(SUM(S7:S16)),"",SUM(S7:S16))</f>
        <v>0</v>
      </c>
      <c r="T2" s="341"/>
      <c r="V2" s="263"/>
      <c r="W2" s="263"/>
      <c r="X2" s="263"/>
      <c r="Y2" s="264"/>
      <c r="Z2" s="264"/>
      <c r="AA2" s="264"/>
      <c r="AB2" s="265" t="s">
        <v>404</v>
      </c>
      <c r="AC2" s="266"/>
      <c r="AD2" s="267">
        <f>SUM(AD7:AD16)</f>
        <v>108</v>
      </c>
      <c r="AE2" s="108">
        <f>AD2/AG2</f>
        <v>1</v>
      </c>
      <c r="AF2" s="268"/>
      <c r="AG2" s="267">
        <f>SUM(AG7:AG16)</f>
        <v>108</v>
      </c>
      <c r="AH2" s="109">
        <f>SUM(AH7:AH16)</f>
        <v>1</v>
      </c>
      <c r="AI2" s="117">
        <f>SUM(AI7:AI16)</f>
        <v>7.0000000000000007E-2</v>
      </c>
      <c r="AJ2" s="229">
        <f>SUM(AJ7:AJ16)</f>
        <v>1</v>
      </c>
      <c r="AK2" s="229">
        <f>SUM(AK7:AK16)</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135"/>
      <c r="Q3" s="135"/>
      <c r="R3" s="271"/>
      <c r="S3" s="271"/>
      <c r="T3" s="271"/>
      <c r="V3" s="273"/>
      <c r="W3" s="271"/>
      <c r="X3" s="271" t="str">
        <f>Introduction!$B$8</f>
        <v>Supplier Name</v>
      </c>
      <c r="Y3" s="271"/>
      <c r="Z3" s="271"/>
      <c r="AA3" s="271"/>
      <c r="AB3" s="271"/>
      <c r="AC3" s="271"/>
      <c r="AD3" s="271"/>
      <c r="AE3" s="271"/>
      <c r="AF3" s="271"/>
      <c r="AG3" s="272"/>
      <c r="AH3" s="135"/>
      <c r="AI3" s="135"/>
      <c r="AJ3" s="271"/>
      <c r="AK3" s="271"/>
      <c r="AL3" s="405"/>
    </row>
    <row r="4" spans="1:38" s="279" customFormat="1" ht="29" customHeight="1" x14ac:dyDescent="0.35">
      <c r="A4" s="275" t="s">
        <v>910</v>
      </c>
      <c r="B4" s="275" t="s">
        <v>94</v>
      </c>
      <c r="C4" s="276"/>
      <c r="D4" s="277"/>
      <c r="E4" s="277"/>
      <c r="F4" s="277"/>
      <c r="G4" s="277"/>
      <c r="H4" s="277"/>
      <c r="I4" s="277"/>
      <c r="J4" s="277"/>
      <c r="K4" s="277"/>
      <c r="L4" s="277"/>
      <c r="M4" s="277"/>
      <c r="N4" s="277"/>
      <c r="O4" s="278"/>
      <c r="P4" s="136"/>
      <c r="Q4" s="136"/>
      <c r="R4" s="277"/>
      <c r="S4" s="277"/>
      <c r="T4" s="277"/>
      <c r="V4" s="280"/>
      <c r="W4" s="277"/>
      <c r="X4" s="277"/>
      <c r="Y4" s="277"/>
      <c r="Z4" s="277"/>
      <c r="AA4" s="277"/>
      <c r="AB4" s="277"/>
      <c r="AC4" s="277"/>
      <c r="AD4" s="277"/>
      <c r="AE4" s="277"/>
      <c r="AF4" s="277"/>
      <c r="AG4" s="278"/>
      <c r="AH4" s="136"/>
      <c r="AI4" s="136"/>
      <c r="AJ4" s="277"/>
      <c r="AK4" s="277"/>
      <c r="AL4" s="406"/>
    </row>
    <row r="5" spans="1:38" s="290" customFormat="1" ht="73"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7" t="s">
        <v>401</v>
      </c>
      <c r="Q5" s="248"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110"/>
      <c r="Q6" s="118"/>
      <c r="R6" s="118"/>
      <c r="S6" s="118"/>
      <c r="T6" s="118"/>
      <c r="V6" s="294"/>
      <c r="W6" s="294"/>
      <c r="X6" s="294"/>
      <c r="Y6" s="294"/>
      <c r="Z6" s="294"/>
      <c r="AA6" s="294"/>
      <c r="AB6" s="294"/>
      <c r="AC6" s="294"/>
      <c r="AD6" s="294"/>
      <c r="AE6" s="294"/>
      <c r="AF6" s="294"/>
      <c r="AG6" s="295"/>
      <c r="AH6" s="110"/>
      <c r="AI6" s="118"/>
      <c r="AJ6" s="118"/>
      <c r="AK6" s="118"/>
      <c r="AL6" s="118"/>
    </row>
    <row r="7" spans="1:38" s="290" customFormat="1" ht="98.5" customHeight="1" x14ac:dyDescent="0.35">
      <c r="A7" s="296" t="s">
        <v>1175</v>
      </c>
      <c r="B7" s="296" t="s">
        <v>9</v>
      </c>
      <c r="C7" s="305" t="s">
        <v>849</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112">
        <f>IF((O7/$O$2)&gt;0.0001,O7/$O$2,"n/a")</f>
        <v>0.55555555555555558</v>
      </c>
      <c r="Q7" s="116">
        <f>IF(ISERROR(P7*0.0001),"n/a",P7*VLOOKUP($B$4,Weighting!$B$22:$D$35,2,0))</f>
        <v>3.8888888888888896E-2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0.55555555555555558</v>
      </c>
      <c r="AI7" s="116">
        <f>IF(ISERROR(AH7*0.0001),"n/a",AH7*VLOOKUP($B$4,Weighting!$B$22:$D$35,2,0))</f>
        <v>3.8888888888888896E-2</v>
      </c>
      <c r="AJ7" s="230">
        <f>IF($B7="Specification","n/a",AD7/$O$2)</f>
        <v>0.55555555555555558</v>
      </c>
      <c r="AK7" s="230">
        <f>IF(ISERROR(AJ7*VLOOKUP($B$4,Weighting!$B$22:$D$35,2,0)),"n/a",AJ7*VLOOKUP($B$4,Weighting!$B$22:$D$35,2,0))</f>
        <v>3.8888888888888896E-2</v>
      </c>
      <c r="AL7" s="345"/>
    </row>
    <row r="8" spans="1:38" s="355" customFormat="1" ht="28" x14ac:dyDescent="0.35">
      <c r="A8" s="380"/>
      <c r="B8" s="380"/>
      <c r="C8" s="408" t="s">
        <v>162</v>
      </c>
      <c r="D8" s="348"/>
      <c r="E8" s="348"/>
      <c r="F8" s="294"/>
      <c r="G8" s="294"/>
      <c r="H8" s="294"/>
      <c r="I8" s="294"/>
      <c r="J8" s="294"/>
      <c r="K8" s="294"/>
      <c r="L8" s="294"/>
      <c r="M8" s="294"/>
      <c r="N8" s="294"/>
      <c r="O8" s="295"/>
      <c r="P8" s="110"/>
      <c r="Q8" s="110"/>
      <c r="R8" s="110"/>
      <c r="S8" s="110"/>
      <c r="T8" s="110"/>
      <c r="U8" s="290"/>
      <c r="V8" s="348"/>
      <c r="W8" s="348"/>
      <c r="X8" s="294"/>
      <c r="Y8" s="294"/>
      <c r="Z8" s="294"/>
      <c r="AA8" s="294"/>
      <c r="AB8" s="294"/>
      <c r="AC8" s="294"/>
      <c r="AD8" s="294"/>
      <c r="AE8" s="294"/>
      <c r="AF8" s="294"/>
      <c r="AG8" s="295"/>
      <c r="AH8" s="110"/>
      <c r="AI8" s="110"/>
      <c r="AJ8" s="110"/>
      <c r="AK8" s="110"/>
      <c r="AL8" s="110"/>
    </row>
    <row r="9" spans="1:38" s="342" customFormat="1" ht="35.5" customHeight="1" x14ac:dyDescent="0.35">
      <c r="A9" s="296" t="s">
        <v>1200</v>
      </c>
      <c r="B9" s="296" t="s">
        <v>8</v>
      </c>
      <c r="C9" s="316" t="s">
        <v>163</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112" t="str">
        <f>IF((O9/O$2)&gt;0.0001,O9/O$2,"n/a")</f>
        <v>n/a</v>
      </c>
      <c r="Q9" s="116"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75" customHeight="1" x14ac:dyDescent="0.35">
      <c r="A10" s="296" t="s">
        <v>1201</v>
      </c>
      <c r="B10" s="296" t="s">
        <v>8</v>
      </c>
      <c r="C10" s="316" t="s">
        <v>1354</v>
      </c>
      <c r="D10" s="114"/>
      <c r="E10" s="115"/>
      <c r="F10" s="444" t="s">
        <v>406</v>
      </c>
      <c r="G10" s="299" t="s">
        <v>17</v>
      </c>
      <c r="H10" s="310">
        <f>VLOOKUP(G10,Lists!$A$45:$B$50,2,FALSE)</f>
        <v>1.0000000000000001E-5</v>
      </c>
      <c r="I10" s="311" t="s">
        <v>17</v>
      </c>
      <c r="J10" s="311" t="s">
        <v>17</v>
      </c>
      <c r="K10" s="312">
        <f>VLOOKUP(J10,Lists!$A$35:$B$40,2,FALSE)</f>
        <v>0</v>
      </c>
      <c r="L10" s="313">
        <f t="shared" ref="L10:L16" si="0">K10*H10</f>
        <v>0</v>
      </c>
      <c r="M10" s="314" t="str">
        <f t="shared" ref="M10:M16" si="1">IF(ISERROR(L10/O10),"n/a",L10/O10)</f>
        <v>n/a</v>
      </c>
      <c r="N10" s="304">
        <f>IF($B10=Lists!$A$14,Lists!$E$35)+IF($B10=Lists!$A$15,Lists!$E$40)+IF($B10=Lists!$A$16,Lists!$E$40)</f>
        <v>0</v>
      </c>
      <c r="O10" s="313">
        <f t="shared" ref="O10:O16" si="2">H10*N10</f>
        <v>0</v>
      </c>
      <c r="P10" s="112" t="str">
        <f t="shared" ref="P10:P16" si="3">IF((O10/O$2)&gt;0.0001,O10/O$2,"n/a")</f>
        <v>n/a</v>
      </c>
      <c r="Q10" s="116" t="str">
        <f>IF(ISERROR(P10*0.0001),"n/a",P10*VLOOKUP($B$4,Weighting!$B$22:$D$35,2,0))</f>
        <v>n/a</v>
      </c>
      <c r="R10" s="230" t="str">
        <f t="shared" ref="R10:R16" si="4">IF($B10="Specification","n/a",L10/$O$2)</f>
        <v>n/a</v>
      </c>
      <c r="S10" s="230" t="str">
        <f>IF(ISERROR(R10*VLOOKUP($B$4,Weighting!$B$22:$D$35,2,0)),"n/a",R10*VLOOKUP($B$4,Weighting!$B$22:$D$35,2,0))</f>
        <v>n/a</v>
      </c>
      <c r="T10" s="345"/>
      <c r="V10" s="308" t="s">
        <v>408</v>
      </c>
      <c r="W10" s="308"/>
      <c r="X10" s="309" t="s">
        <v>406</v>
      </c>
      <c r="Y10" s="299" t="s">
        <v>17</v>
      </c>
      <c r="Z10" s="310">
        <f>VLOOKUP(Y10,Lists!$A$45:$B$50,2,FALSE)</f>
        <v>1.0000000000000001E-5</v>
      </c>
      <c r="AA10" s="311" t="s">
        <v>17</v>
      </c>
      <c r="AB10" s="311" t="s">
        <v>17</v>
      </c>
      <c r="AC10" s="312">
        <f>VLOOKUP(AB10,Lists!$A$35:$B$40,2,FALSE)</f>
        <v>0</v>
      </c>
      <c r="AD10" s="313">
        <f t="shared" ref="AD10:AD16" si="5">AC10*Z10</f>
        <v>0</v>
      </c>
      <c r="AE10" s="314" t="str">
        <f t="shared" ref="AE10:AE16" si="6">IF(ISERROR(AD10/AG10),"n/a",AD10/AG10)</f>
        <v>n/a</v>
      </c>
      <c r="AF10" s="304">
        <f>IF($B10=Lists!$A$14,Lists!$E$35)+IF($B10=Lists!$A$15,Lists!$E$40)+IF($B10=Lists!$A$16,Lists!$E$40)</f>
        <v>0</v>
      </c>
      <c r="AG10" s="313">
        <f t="shared" ref="AG10:AG16" si="7">Z10*AF10</f>
        <v>0</v>
      </c>
      <c r="AH10" s="112" t="str">
        <f t="shared" ref="AH10:AH16" si="8">IF((AG10/AG$2)&gt;0.0001,AG10/AG$2,"n/a")</f>
        <v>n/a</v>
      </c>
      <c r="AI10" s="116" t="str">
        <f>IF(ISERROR(AH10*0.0001),"n/a",AH10*VLOOKUP($B$4,Weighting!$B$22:$D$35,2,0))</f>
        <v>n/a</v>
      </c>
      <c r="AJ10" s="230" t="str">
        <f t="shared" ref="AJ10:AJ16" si="9">IF($B10="Specification","n/a",AD10/$O$2)</f>
        <v>n/a</v>
      </c>
      <c r="AK10" s="230" t="str">
        <f>IF(ISERROR(AJ10*VLOOKUP($B$4,Weighting!$B$22:$D$35,2,0)),"n/a",AJ10*VLOOKUP($B$4,Weighting!$B$22:$D$35,2,0))</f>
        <v>n/a</v>
      </c>
      <c r="AL10" s="345"/>
    </row>
    <row r="11" spans="1:38" ht="34" customHeight="1" x14ac:dyDescent="0.35">
      <c r="A11" s="296" t="s">
        <v>1202</v>
      </c>
      <c r="B11" s="296" t="s">
        <v>8</v>
      </c>
      <c r="C11" s="316" t="s">
        <v>862</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112" t="str">
        <f t="shared" si="3"/>
        <v>n/a</v>
      </c>
      <c r="Q11" s="116" t="str">
        <f>IF(ISERROR(P11*0.0001),"n/a",P11*VLOOKUP($B$4,Weighting!$B$22:$D$35,2,0))</f>
        <v>n/a</v>
      </c>
      <c r="R11" s="230" t="str">
        <f t="shared" si="4"/>
        <v>n/a</v>
      </c>
      <c r="S11" s="230" t="str">
        <f>IF(ISERROR(R11*VLOOKUP($B$4,Weighting!$B$22:$D$35,2,0)),"n/a",R11*VLOOKUP($B$4,Weighting!$B$22:$D$35,2,0))</f>
        <v>n/a</v>
      </c>
      <c r="T11" s="345"/>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s="342" customFormat="1" ht="59.5" customHeight="1" x14ac:dyDescent="0.35">
      <c r="A12" s="296" t="s">
        <v>1203</v>
      </c>
      <c r="B12" s="296" t="s">
        <v>8</v>
      </c>
      <c r="C12" s="305" t="s">
        <v>164</v>
      </c>
      <c r="D12" s="114"/>
      <c r="E12" s="115"/>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112" t="str">
        <f t="shared" si="3"/>
        <v>n/a</v>
      </c>
      <c r="Q12" s="116" t="str">
        <f>IF(ISERROR(P12*0.0001),"n/a",P12*VLOOKUP($B$4,Weighting!$B$22:$D$35,2,0))</f>
        <v>n/a</v>
      </c>
      <c r="R12" s="230" t="str">
        <f t="shared" si="4"/>
        <v>n/a</v>
      </c>
      <c r="S12" s="230" t="str">
        <f>IF(ISERROR(R12*VLOOKUP($B$4,Weighting!$B$22:$D$35,2,0)),"n/a",R12*VLOOKUP($B$4,Weighting!$B$22:$D$35,2,0))</f>
        <v>n/a</v>
      </c>
      <c r="T12" s="345"/>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42" customFormat="1" ht="73.5" customHeight="1" x14ac:dyDescent="0.35">
      <c r="A13" s="296" t="s">
        <v>1204</v>
      </c>
      <c r="B13" s="296" t="s">
        <v>8</v>
      </c>
      <c r="C13" s="330" t="s">
        <v>863</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112" t="str">
        <f t="shared" si="3"/>
        <v>n/a</v>
      </c>
      <c r="Q13" s="116" t="str">
        <f>IF(ISERROR(P13*0.0001),"n/a",P13*VLOOKUP($B$4,Weighting!$B$22:$D$35,2,0))</f>
        <v>n/a</v>
      </c>
      <c r="R13" s="230" t="str">
        <f t="shared" si="4"/>
        <v>n/a</v>
      </c>
      <c r="S13" s="230" t="str">
        <f>IF(ISERROR(R13*VLOOKUP($B$4,Weighting!$B$22:$D$35,2,0)),"n/a",R13*VLOOKUP($B$4,Weighting!$B$22:$D$35,2,0))</f>
        <v>n/a</v>
      </c>
      <c r="T13" s="345"/>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115.5" customHeight="1" x14ac:dyDescent="0.35">
      <c r="A14" s="296" t="s">
        <v>1207</v>
      </c>
      <c r="B14" s="266" t="s">
        <v>10</v>
      </c>
      <c r="C14" s="383" t="s">
        <v>93</v>
      </c>
      <c r="D14" s="115" t="s">
        <v>406</v>
      </c>
      <c r="E14" s="115"/>
      <c r="F14" s="113"/>
      <c r="G14" s="299" t="s">
        <v>52</v>
      </c>
      <c r="H14" s="310">
        <f>VLOOKUP(G14,Lists!$A$45:$B$50,2,FALSE)</f>
        <v>8</v>
      </c>
      <c r="I14" s="299" t="s">
        <v>25</v>
      </c>
      <c r="J14" s="299"/>
      <c r="K14" s="312" t="e">
        <f>VLOOKUP(J14,Lists!$A$35:$B$40,2,FALSE)</f>
        <v>#N/A</v>
      </c>
      <c r="L14" s="313" t="e">
        <f t="shared" si="0"/>
        <v>#N/A</v>
      </c>
      <c r="M14" s="314" t="str">
        <f t="shared" si="1"/>
        <v>n/a</v>
      </c>
      <c r="N14" s="304">
        <f>IF($B14=Lists!$A$14,Lists!$E$35)+IF($B14=Lists!$A$15,Lists!$E$40)+IF($B14=Lists!$A$16,Lists!$E$40)</f>
        <v>6</v>
      </c>
      <c r="O14" s="313">
        <f t="shared" si="2"/>
        <v>48</v>
      </c>
      <c r="P14" s="112">
        <f t="shared" si="3"/>
        <v>0.44444444444444442</v>
      </c>
      <c r="Q14" s="116">
        <f>IF(ISERROR(P14*0.0001),"n/a",P14*VLOOKUP($B$4,Weighting!$B$22:$D$35,2,0))</f>
        <v>3.1111111111111114E-2</v>
      </c>
      <c r="R14" s="230" t="e">
        <f t="shared" si="4"/>
        <v>#N/A</v>
      </c>
      <c r="S14" s="230" t="str">
        <f>IF(ISERROR(R14*VLOOKUP($B$4,Weighting!$B$22:$D$35,2,0)),"n/a",R14*VLOOKUP($B$4,Weighting!$B$22:$D$35,2,0))</f>
        <v>n/a</v>
      </c>
      <c r="T14" s="345"/>
      <c r="V14" s="299" t="s">
        <v>406</v>
      </c>
      <c r="W14" s="299"/>
      <c r="X14" s="403"/>
      <c r="Y14" s="299" t="s">
        <v>52</v>
      </c>
      <c r="Z14" s="310">
        <f>VLOOKUP(Y14,Lists!$A$45:$B$50,2,FALSE)</f>
        <v>8</v>
      </c>
      <c r="AA14" s="299" t="s">
        <v>25</v>
      </c>
      <c r="AB14" s="299" t="s">
        <v>39</v>
      </c>
      <c r="AC14" s="312">
        <f>VLOOKUP(AB14,Lists!$A$35:$B$40,2,FALSE)</f>
        <v>6</v>
      </c>
      <c r="AD14" s="313">
        <f t="shared" si="5"/>
        <v>48</v>
      </c>
      <c r="AE14" s="314">
        <f t="shared" si="6"/>
        <v>1</v>
      </c>
      <c r="AF14" s="304">
        <f>IF($B14=Lists!$A$14,Lists!$E$35)+IF($B14=Lists!$A$15,Lists!$E$40)+IF($B14=Lists!$A$16,Lists!$E$40)</f>
        <v>6</v>
      </c>
      <c r="AG14" s="313">
        <f t="shared" si="7"/>
        <v>48</v>
      </c>
      <c r="AH14" s="112">
        <f t="shared" si="8"/>
        <v>0.44444444444444442</v>
      </c>
      <c r="AI14" s="116">
        <f>IF(ISERROR(AH14*0.0001),"n/a",AH14*VLOOKUP($B$4,Weighting!$B$22:$D$35,2,0))</f>
        <v>3.1111111111111114E-2</v>
      </c>
      <c r="AJ14" s="230">
        <f t="shared" si="9"/>
        <v>0.44444444444444442</v>
      </c>
      <c r="AK14" s="230">
        <f>IF(ISERROR(AJ14*VLOOKUP($B$4,Weighting!$B$22:$D$35,2,0)),"n/a",AJ14*VLOOKUP($B$4,Weighting!$B$22:$D$35,2,0))</f>
        <v>3.1111111111111114E-2</v>
      </c>
      <c r="AL14" s="345"/>
    </row>
    <row r="15" spans="1:38" s="342" customFormat="1" ht="58.5" customHeight="1" x14ac:dyDescent="0.35">
      <c r="A15" s="296" t="s">
        <v>1205</v>
      </c>
      <c r="B15" s="296" t="s">
        <v>8</v>
      </c>
      <c r="C15" s="316" t="s">
        <v>165</v>
      </c>
      <c r="D15" s="114"/>
      <c r="E15" s="115"/>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112" t="str">
        <f t="shared" si="3"/>
        <v>n/a</v>
      </c>
      <c r="Q15" s="116" t="str">
        <f>IF(ISERROR(P15*0.0001),"n/a",P15*VLOOKUP($B$4,Weighting!$B$22:$D$35,2,0))</f>
        <v>n/a</v>
      </c>
      <c r="R15" s="230" t="str">
        <f t="shared" si="4"/>
        <v>n/a</v>
      </c>
      <c r="S15" s="230" t="str">
        <f>IF(ISERROR(R15*VLOOKUP($B$4,Weighting!$B$22:$D$35,2,0)),"n/a",R15*VLOOKUP($B$4,Weighting!$B$22:$D$35,2,0))</f>
        <v>n/a</v>
      </c>
      <c r="T15" s="345"/>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46" customHeight="1" x14ac:dyDescent="0.35">
      <c r="A16" s="296" t="s">
        <v>1206</v>
      </c>
      <c r="B16" s="296" t="s">
        <v>8</v>
      </c>
      <c r="C16" s="387" t="s">
        <v>166</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112" t="str">
        <f t="shared" si="3"/>
        <v>n/a</v>
      </c>
      <c r="Q16" s="116" t="str">
        <f>IF(ISERROR(P16*0.0001),"n/a",P16*VLOOKUP($B$4,Weighting!$B$22:$D$35,2,0))</f>
        <v>n/a</v>
      </c>
      <c r="R16" s="230" t="str">
        <f t="shared" si="4"/>
        <v>n/a</v>
      </c>
      <c r="S16" s="230" t="str">
        <f>IF(ISERROR(R16*VLOOKUP($B$4,Weighting!$B$22:$D$35,2,0)),"n/a",R16*VLOOKUP($B$4,Weighting!$B$22:$D$35,2,0))</f>
        <v>n/a</v>
      </c>
      <c r="T16" s="345"/>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 x14ac:dyDescent="0.35">
      <c r="A17" s="315"/>
    </row>
    <row r="19" spans="1:3" x14ac:dyDescent="0.35">
      <c r="B19" s="409"/>
      <c r="C19" s="358"/>
    </row>
    <row r="20" spans="1:3" x14ac:dyDescent="0.35">
      <c r="A20" s="260"/>
      <c r="B20" s="409"/>
      <c r="C20" s="358"/>
    </row>
    <row r="21" spans="1:3" x14ac:dyDescent="0.35">
      <c r="A21" s="260"/>
      <c r="B21" s="409"/>
      <c r="C21" s="358"/>
    </row>
    <row r="22" spans="1:3" x14ac:dyDescent="0.35">
      <c r="A22" s="260"/>
      <c r="B22" s="409"/>
      <c r="C22" s="358"/>
    </row>
    <row r="23" spans="1:3" x14ac:dyDescent="0.35">
      <c r="A23" s="260"/>
      <c r="B23" s="409"/>
      <c r="C23" s="358"/>
    </row>
    <row r="24" spans="1:3" x14ac:dyDescent="0.35">
      <c r="A24" s="260"/>
      <c r="B24" s="409"/>
      <c r="C24" s="358"/>
    </row>
    <row r="25" spans="1:3" x14ac:dyDescent="0.35">
      <c r="A25" s="260"/>
      <c r="B25" s="409"/>
      <c r="C25" s="358"/>
    </row>
    <row r="26" spans="1:3" x14ac:dyDescent="0.35">
      <c r="A26" s="260"/>
      <c r="B26" s="409"/>
      <c r="C26" s="358"/>
    </row>
    <row r="27" spans="1:3" x14ac:dyDescent="0.35">
      <c r="A27" s="260"/>
      <c r="B27" s="409"/>
      <c r="C27" s="358"/>
    </row>
    <row r="28" spans="1:3" x14ac:dyDescent="0.35">
      <c r="A28" s="260"/>
      <c r="B28" s="409"/>
      <c r="C28" s="358"/>
    </row>
    <row r="29" spans="1:3" x14ac:dyDescent="0.35">
      <c r="A29" s="260"/>
      <c r="B29" s="409"/>
      <c r="C29" s="358"/>
    </row>
    <row r="30" spans="1:3" x14ac:dyDescent="0.35">
      <c r="A30" s="260"/>
      <c r="B30" s="409"/>
      <c r="C30" s="358"/>
    </row>
    <row r="31" spans="1:3" x14ac:dyDescent="0.35">
      <c r="A31" s="260"/>
      <c r="B31" s="409"/>
      <c r="C31" s="358"/>
    </row>
    <row r="32" spans="1:3" x14ac:dyDescent="0.35">
      <c r="A32" s="260"/>
      <c r="B32" s="409"/>
      <c r="C32" s="358"/>
    </row>
    <row r="33" spans="1:3" x14ac:dyDescent="0.35">
      <c r="A33" s="260"/>
      <c r="B33" s="409"/>
      <c r="C33" s="358"/>
    </row>
    <row r="34" spans="1:3" x14ac:dyDescent="0.35">
      <c r="A34" s="260"/>
    </row>
  </sheetData>
  <sheetProtection algorithmName="SHA-512" hashValue="L4zmbiTF8+S0PoyMd8jZDs8crBxJZihEC2iTz3TjAht7NqdqZp0CjKx6HZ05r8ahrMYliDU+MSGERu0kKNhTJw==" saltValue="6OOtuIpt4zalm9Ohp+iDYw==" spinCount="100000" sheet="1" formatCells="0" formatColumns="0" formatRows="0" autoFilter="0" pivotTables="0"/>
  <autoFilter ref="A5:AL16" xr:uid="{ACCBECEA-2223-47A3-AD1C-3D3677D792B1}"/>
  <phoneticPr fontId="26" type="noConversion"/>
  <dataValidations count="5">
    <dataValidation type="list" allowBlank="1" showInputMessage="1" showErrorMessage="1" sqref="B5:B1048576 B2" xr:uid="{1D563CFF-5E8D-4F43-85A9-D0FCA821264B}">
      <formula1>Spec_Compl_Adj</formula1>
    </dataValidation>
    <dataValidation type="list" allowBlank="1" showInputMessage="1" showErrorMessage="1" sqref="J4 J6 J8 J14 AB4 AB6 AB8 AB14" xr:uid="{059E72B8-D2CE-4251-9CC0-FEB776AD89FC}">
      <formula1>Adj_Service</formula1>
    </dataValidation>
    <dataValidation type="list" allowBlank="1" showInputMessage="1" showErrorMessage="1" sqref="N6 G6:H6 K6:L6 N4 G4:H4 K4:L4 N8 AC8:AD8 K8:L8 AF6 AF8 AC6:AD6 AF4 G14 AC4:AD4 G7:G8 Y6:Z6 Y4:Z4 Y14 Y7:Y8" xr:uid="{29471A29-37DA-435D-9F59-BA15DE11B5C0}">
      <formula1>Adj_Weight</formula1>
    </dataValidation>
    <dataValidation type="list" allowBlank="1" showInputMessage="1" showErrorMessage="1" sqref="I4 I6:I8 I14 AA4 AA6:AA8 AA14" xr:uid="{0FD92CC4-E421-4B9C-BC1A-4E7525D4269A}">
      <formula1>Adj_Evidence</formula1>
    </dataValidation>
    <dataValidation type="list" allowBlank="1" showInputMessage="1" showErrorMessage="1" sqref="V15:W16 D9:D13 V9:W13 D15:D16" xr:uid="{1D5B60BC-7A22-40B9-B955-BB06E5867D78}">
      <formula1>"Yes,No"</formula1>
    </dataValidation>
  </dataValidations>
  <printOptions headings="1"/>
  <pageMargins left="0.70866141732283472" right="0.70866141732283472" top="0.74803149606299213" bottom="0.74803149606299213" header="0.31496062992125984" footer="0.31496062992125984"/>
  <pageSetup paperSize="9" scale="56" fitToHeight="0" orientation="landscape" r:id="rId1"/>
  <headerFooter>
    <oddHeader>&amp;A&amp;RPage &amp;P</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481922-2FAD-4E66-95DD-11473692F746}">
  <sheetPr>
    <tabColor theme="6" tint="0.39997558519241921"/>
    <pageSetUpPr fitToPage="1"/>
  </sheetPr>
  <dimension ref="A1:AL14"/>
  <sheetViews>
    <sheetView zoomScale="87" zoomScaleNormal="87" workbookViewId="0">
      <pane ySplit="7" topLeftCell="A8" activePane="bottomLeft" state="frozen"/>
      <selection pane="bottomLeft" activeCell="D9" sqref="D9"/>
    </sheetView>
  </sheetViews>
  <sheetFormatPr defaultColWidth="15.84375" defaultRowHeight="14" x14ac:dyDescent="0.35"/>
  <cols>
    <col min="1" max="1" width="12.84375" style="315" customWidth="1"/>
    <col min="2" max="2" width="15.84375" style="260"/>
    <col min="3" max="3" width="71.07421875" style="315" customWidth="1"/>
    <col min="4" max="4" width="15.84375" style="358"/>
    <col min="5" max="5" width="15.61328125" style="358" hidden="1" customWidth="1"/>
    <col min="6" max="6" width="45.84375" style="358" customWidth="1"/>
    <col min="7" max="7" width="14.921875" style="358" customWidth="1"/>
    <col min="8" max="8" width="13.07421875" style="358" customWidth="1"/>
    <col min="9" max="10" width="15.84375" style="358"/>
    <col min="11" max="11" width="6.4609375" style="358" hidden="1" customWidth="1"/>
    <col min="12" max="13" width="8.4609375" style="358" hidden="1" customWidth="1"/>
    <col min="14" max="14" width="7.15234375" style="358" hidden="1" customWidth="1"/>
    <col min="15" max="15" width="6.84375" style="358" hidden="1" customWidth="1"/>
    <col min="16" max="16" width="11.69140625" style="361" customWidth="1"/>
    <col min="17" max="17" width="12.23046875" style="361" customWidth="1"/>
    <col min="18" max="18" width="11.84375" style="358" hidden="1" customWidth="1"/>
    <col min="19" max="19" width="9" style="358" hidden="1" customWidth="1"/>
    <col min="20" max="20" width="38.69140625" style="358" hidden="1" customWidth="1"/>
    <col min="21" max="21" width="5.07421875" style="358" hidden="1" customWidth="1"/>
    <col min="22" max="23" width="0" style="358" hidden="1" customWidth="1"/>
    <col min="24" max="24" width="44.61328125" style="358" hidden="1" customWidth="1"/>
    <col min="25" max="25" width="15.23046875" style="358" hidden="1" customWidth="1"/>
    <col min="26" max="26" width="6.15234375" style="358" hidden="1" customWidth="1"/>
    <col min="27" max="28" width="0" style="358" hidden="1" customWidth="1"/>
    <col min="29" max="30" width="7.23046875" style="358" hidden="1" customWidth="1"/>
    <col min="31" max="31" width="9.53515625" style="358" hidden="1" customWidth="1"/>
    <col min="32" max="33" width="7.23046875" style="358" hidden="1" customWidth="1"/>
    <col min="34" max="37" width="11.23046875" style="358" hidden="1" customWidth="1"/>
    <col min="38" max="38" width="35.53515625" style="358" hidden="1" customWidth="1"/>
    <col min="39" max="16384" width="15.84375" style="358"/>
  </cols>
  <sheetData>
    <row r="1" spans="1:38" s="106" customFormat="1" ht="39.5" customHeight="1" x14ac:dyDescent="0.4">
      <c r="A1" s="252" t="s">
        <v>555</v>
      </c>
      <c r="D1" s="253"/>
      <c r="E1" s="253"/>
      <c r="F1" s="253"/>
      <c r="G1" s="254"/>
      <c r="H1" s="256"/>
      <c r="I1" s="256"/>
      <c r="J1" s="257">
        <f>COUNTIF($B4:$B14,"Compliance Yes/No")+COUNTIF($B4:$B14,"Adjudication Question")</f>
        <v>2</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COUNTIF($B4:$B14,"Compliance Yes/No")+COUNTIF($B4:$B14,"Adjudication Question")</f>
        <v>2</v>
      </c>
      <c r="AC1" s="256" t="s">
        <v>403</v>
      </c>
      <c r="AD1" s="256" t="s">
        <v>403</v>
      </c>
      <c r="AE1" s="256" t="s">
        <v>403</v>
      </c>
      <c r="AF1" s="256" t="s">
        <v>403</v>
      </c>
      <c r="AG1" s="256" t="s">
        <v>403</v>
      </c>
      <c r="AH1" s="107"/>
      <c r="AI1" s="107"/>
      <c r="AJ1" s="227">
        <f>AD2/AG2</f>
        <v>1</v>
      </c>
      <c r="AK1" s="228">
        <f>AJ1*0.12</f>
        <v>0.12</v>
      </c>
      <c r="AL1" s="341"/>
    </row>
    <row r="2" spans="1:38" s="106" customFormat="1" ht="29" customHeight="1" x14ac:dyDescent="0.35">
      <c r="A2" s="137" t="s">
        <v>902</v>
      </c>
      <c r="B2" s="261">
        <f>COUNTIF(B5:B51,"Compliance Yes/No")+COUNTIF(B5:B51,"Specification")</f>
        <v>6</v>
      </c>
      <c r="C2" s="262" t="s">
        <v>111</v>
      </c>
      <c r="D2" s="263"/>
      <c r="E2" s="263"/>
      <c r="F2" s="263"/>
      <c r="G2" s="264"/>
      <c r="H2" s="264"/>
      <c r="I2" s="264"/>
      <c r="J2" s="265" t="s">
        <v>404</v>
      </c>
      <c r="K2" s="266"/>
      <c r="L2" s="267" t="e">
        <f>SUM(L7:L120)</f>
        <v>#N/A</v>
      </c>
      <c r="M2" s="108" t="e">
        <f>L2/O2</f>
        <v>#N/A</v>
      </c>
      <c r="N2" s="268"/>
      <c r="O2" s="267">
        <f>SUM(O7:O120)</f>
        <v>120</v>
      </c>
      <c r="P2" s="234">
        <f>SUM(P7:P14)</f>
        <v>1</v>
      </c>
      <c r="Q2" s="235">
        <f>SUM(Q7:Q14)</f>
        <v>7.0000000000000007E-2</v>
      </c>
      <c r="R2" s="229" t="str">
        <f>IF(ISERROR(SUM(R7:R14)),"",SUM(R7:R14))</f>
        <v/>
      </c>
      <c r="S2" s="229">
        <f>IF(ISERROR(SUM(S7:S14)),"",SUM(S7:S14))</f>
        <v>0</v>
      </c>
      <c r="T2" s="341"/>
      <c r="V2" s="263"/>
      <c r="W2" s="263"/>
      <c r="X2" s="263"/>
      <c r="Y2" s="264"/>
      <c r="Z2" s="264"/>
      <c r="AA2" s="264"/>
      <c r="AB2" s="265" t="s">
        <v>404</v>
      </c>
      <c r="AC2" s="266"/>
      <c r="AD2" s="267">
        <f>SUM(AD7:AD120)</f>
        <v>120</v>
      </c>
      <c r="AE2" s="108">
        <f>AD2/AG2</f>
        <v>1</v>
      </c>
      <c r="AF2" s="268"/>
      <c r="AG2" s="267">
        <f>SUM(AG7:AG120)</f>
        <v>120</v>
      </c>
      <c r="AH2" s="109">
        <f>SUM(AH7:AH14)</f>
        <v>1</v>
      </c>
      <c r="AI2" s="117">
        <f>SUM(AI7:AI14)</f>
        <v>7.0000000000000007E-2</v>
      </c>
      <c r="AJ2" s="229">
        <f>SUM(AJ7:AJ14)</f>
        <v>1</v>
      </c>
      <c r="AK2" s="229">
        <f>SUM(AK7:AK14)</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3"/>
      <c r="X3" s="273" t="str">
        <f>Introduction!$B$8</f>
        <v>Supplier Name</v>
      </c>
      <c r="Y3" s="271"/>
      <c r="Z3" s="271"/>
      <c r="AA3" s="271"/>
      <c r="AB3" s="271"/>
      <c r="AC3" s="273"/>
      <c r="AD3" s="273"/>
      <c r="AE3" s="273"/>
      <c r="AF3" s="273"/>
      <c r="AG3" s="274"/>
      <c r="AH3" s="145"/>
      <c r="AI3" s="146"/>
      <c r="AJ3" s="273"/>
      <c r="AK3" s="273"/>
      <c r="AL3" s="273"/>
    </row>
    <row r="4" spans="1:38" s="279" customFormat="1" ht="29" customHeight="1" x14ac:dyDescent="0.35">
      <c r="A4" s="275" t="s">
        <v>911</v>
      </c>
      <c r="B4" s="275" t="s">
        <v>391</v>
      </c>
      <c r="C4" s="276"/>
      <c r="D4" s="277"/>
      <c r="E4" s="277"/>
      <c r="F4" s="277"/>
      <c r="G4" s="277"/>
      <c r="H4" s="277"/>
      <c r="I4" s="277"/>
      <c r="J4" s="277"/>
      <c r="K4" s="277"/>
      <c r="L4" s="277"/>
      <c r="M4" s="277"/>
      <c r="N4" s="277"/>
      <c r="O4" s="278"/>
      <c r="P4" s="237"/>
      <c r="Q4" s="237"/>
      <c r="R4" s="277"/>
      <c r="S4" s="277"/>
      <c r="T4" s="277"/>
      <c r="V4" s="280"/>
      <c r="W4" s="280"/>
      <c r="X4" s="280"/>
      <c r="Y4" s="277"/>
      <c r="Z4" s="277"/>
      <c r="AA4" s="277"/>
      <c r="AB4" s="277"/>
      <c r="AC4" s="280"/>
      <c r="AD4" s="280"/>
      <c r="AE4" s="280"/>
      <c r="AF4" s="280"/>
      <c r="AG4" s="281"/>
      <c r="AH4" s="147"/>
      <c r="AI4" s="148"/>
      <c r="AJ4" s="280"/>
      <c r="AK4" s="280"/>
      <c r="AL4" s="280"/>
    </row>
    <row r="5" spans="1:38" s="290" customFormat="1" ht="66" customHeight="1" x14ac:dyDescent="0.3">
      <c r="A5" s="286" t="s">
        <v>58</v>
      </c>
      <c r="B5" s="410" t="s">
        <v>381</v>
      </c>
      <c r="C5" s="411" t="s">
        <v>486</v>
      </c>
      <c r="D5" s="285" t="s">
        <v>393</v>
      </c>
      <c r="E5" s="286" t="s">
        <v>531</v>
      </c>
      <c r="F5" s="287" t="s">
        <v>394</v>
      </c>
      <c r="G5" s="291" t="s">
        <v>46</v>
      </c>
      <c r="H5" s="291" t="s">
        <v>47</v>
      </c>
      <c r="I5" s="291" t="s">
        <v>13</v>
      </c>
      <c r="J5" s="291" t="s">
        <v>395</v>
      </c>
      <c r="K5" s="291" t="s">
        <v>396</v>
      </c>
      <c r="L5" s="291" t="s">
        <v>397</v>
      </c>
      <c r="M5" s="291" t="s">
        <v>398</v>
      </c>
      <c r="N5" s="291" t="s">
        <v>399</v>
      </c>
      <c r="O5" s="291" t="s">
        <v>400</v>
      </c>
      <c r="P5" s="238" t="s">
        <v>401</v>
      </c>
      <c r="Q5" s="239"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108.65" customHeight="1" x14ac:dyDescent="0.35">
      <c r="A7" s="296" t="s">
        <v>1176</v>
      </c>
      <c r="B7" s="265" t="s">
        <v>9</v>
      </c>
      <c r="C7" s="305" t="s">
        <v>532</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0.5</v>
      </c>
      <c r="Q7" s="232">
        <f>IF(ISERROR(P7*0.0001),"n/a",P7*VLOOKUP($B$4,Weighting!$B$22:$D$35,2,0))</f>
        <v>3.5000000000000003E-2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0.5</v>
      </c>
      <c r="AI7" s="116">
        <f>IF(ISERROR(AH7*0.0001),"n/a",AH7*VLOOKUP($B$4,Weighting!$B$22:$D$35,2,0))</f>
        <v>3.5000000000000003E-2</v>
      </c>
      <c r="AJ7" s="230">
        <f>IF($B7="Specification","n/a",AD7/$O$2)</f>
        <v>0.5</v>
      </c>
      <c r="AK7" s="230">
        <f>IF(ISERROR(AJ7*VLOOKUP($B$4,Weighting!$B$22:$D$35,2,0)),"n/a",AJ7*VLOOKUP($B$4,Weighting!$B$22:$D$35,2,0))</f>
        <v>3.5000000000000003E-2</v>
      </c>
      <c r="AL7" s="345"/>
    </row>
    <row r="8" spans="1:38" s="355" customFormat="1" x14ac:dyDescent="0.35">
      <c r="A8" s="380"/>
      <c r="B8" s="380"/>
      <c r="C8" s="408" t="s">
        <v>193</v>
      </c>
      <c r="D8" s="348"/>
      <c r="E8" s="348"/>
      <c r="F8" s="294"/>
      <c r="G8" s="294"/>
      <c r="H8" s="294"/>
      <c r="I8" s="294"/>
      <c r="J8" s="294"/>
      <c r="K8" s="294"/>
      <c r="L8" s="294"/>
      <c r="M8" s="294"/>
      <c r="N8" s="294"/>
      <c r="O8" s="295"/>
      <c r="P8" s="240"/>
      <c r="Q8" s="240"/>
      <c r="R8" s="110"/>
      <c r="S8" s="110"/>
      <c r="T8" s="110"/>
      <c r="U8" s="290"/>
      <c r="V8" s="348"/>
      <c r="W8" s="348"/>
      <c r="X8" s="294"/>
      <c r="Y8" s="294"/>
      <c r="Z8" s="294"/>
      <c r="AA8" s="294"/>
      <c r="AB8" s="294"/>
      <c r="AC8" s="294"/>
      <c r="AD8" s="294"/>
      <c r="AE8" s="294"/>
      <c r="AF8" s="294"/>
      <c r="AG8" s="295"/>
      <c r="AH8" s="110"/>
      <c r="AI8" s="110"/>
      <c r="AJ8" s="110"/>
      <c r="AK8" s="110"/>
      <c r="AL8" s="110"/>
    </row>
    <row r="9" spans="1:38" s="342" customFormat="1" ht="121" customHeight="1" x14ac:dyDescent="0.35">
      <c r="A9" s="379" t="s">
        <v>1208</v>
      </c>
      <c r="B9" s="296" t="s">
        <v>8</v>
      </c>
      <c r="C9" s="329" t="s">
        <v>864</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55" customFormat="1" ht="36.5" customHeight="1" x14ac:dyDescent="0.35">
      <c r="A10" s="379" t="s">
        <v>1209</v>
      </c>
      <c r="B10" s="296" t="s">
        <v>8</v>
      </c>
      <c r="C10" s="329" t="s">
        <v>194</v>
      </c>
      <c r="D10" s="114"/>
      <c r="E10" s="115"/>
      <c r="F10" s="444" t="s">
        <v>406</v>
      </c>
      <c r="G10" s="299" t="s">
        <v>17</v>
      </c>
      <c r="H10" s="310">
        <f>VLOOKUP(G10,Lists!$A$45:$B$50,2,FALSE)</f>
        <v>1.0000000000000001E-5</v>
      </c>
      <c r="I10" s="311" t="s">
        <v>17</v>
      </c>
      <c r="J10" s="311" t="s">
        <v>17</v>
      </c>
      <c r="K10" s="312">
        <f>VLOOKUP(J10,Lists!$A$35:$B$40,2,FALSE)</f>
        <v>0</v>
      </c>
      <c r="L10" s="313">
        <f t="shared" ref="L10:L13" si="0">K10*H10</f>
        <v>0</v>
      </c>
      <c r="M10" s="314" t="str">
        <f t="shared" ref="M10:M13" si="1">IF(ISERROR(L10/O10),"n/a",L10/O10)</f>
        <v>n/a</v>
      </c>
      <c r="N10" s="304">
        <f>IF($B10=Lists!$A$14,Lists!$E$35)+IF($B10=Lists!$A$15,Lists!$E$40)+IF($B10=Lists!$A$16,Lists!$E$40)</f>
        <v>0</v>
      </c>
      <c r="O10" s="313">
        <f t="shared" ref="O10:O13" si="2">H10*N10</f>
        <v>0</v>
      </c>
      <c r="P10" s="242" t="str">
        <f t="shared" ref="P10:P14" si="3">IF((O10/O$2)&gt;0.0001,O10/O$2,"n/a")</f>
        <v>n/a</v>
      </c>
      <c r="Q10" s="232" t="str">
        <f>IF(ISERROR(P10*0.0001),"n/a",P10*VLOOKUP($B$4,Weighting!$B$22:$D$35,2,0))</f>
        <v>n/a</v>
      </c>
      <c r="R10" s="230" t="str">
        <f t="shared" ref="R10:R13" si="4">IF($B10="Specification","n/a",L10/$O$2)</f>
        <v>n/a</v>
      </c>
      <c r="S10" s="230" t="str">
        <f>IF(ISERROR(R10*VLOOKUP($B$4,Weighting!$B$22:$D$35,2,0)),"n/a",R10*VLOOKUP($B$4,Weighting!$B$22:$D$35,2,0))</f>
        <v>n/a</v>
      </c>
      <c r="T10" s="345"/>
      <c r="V10" s="308" t="s">
        <v>408</v>
      </c>
      <c r="W10" s="308"/>
      <c r="X10" s="309" t="s">
        <v>406</v>
      </c>
      <c r="Y10" s="299" t="s">
        <v>17</v>
      </c>
      <c r="Z10" s="310">
        <f>VLOOKUP(Y10,Lists!$A$45:$B$50,2,FALSE)</f>
        <v>1.0000000000000001E-5</v>
      </c>
      <c r="AA10" s="311" t="s">
        <v>17</v>
      </c>
      <c r="AB10" s="311" t="s">
        <v>17</v>
      </c>
      <c r="AC10" s="312">
        <f>VLOOKUP(AB10,Lists!$A$35:$B$40,2,FALSE)</f>
        <v>0</v>
      </c>
      <c r="AD10" s="313">
        <f t="shared" ref="AD10:AD14" si="5">AC10*Z10</f>
        <v>0</v>
      </c>
      <c r="AE10" s="314" t="str">
        <f t="shared" ref="AE10:AE14" si="6">IF(ISERROR(AD10/AG10),"n/a",AD10/AG10)</f>
        <v>n/a</v>
      </c>
      <c r="AF10" s="304">
        <f>IF($B10=Lists!$A$14,Lists!$E$35)+IF($B10=Lists!$A$15,Lists!$E$40)+IF($B10=Lists!$A$16,Lists!$E$40)</f>
        <v>0</v>
      </c>
      <c r="AG10" s="313">
        <f t="shared" ref="AG10:AG14" si="7">Z10*AF10</f>
        <v>0</v>
      </c>
      <c r="AH10" s="112" t="str">
        <f t="shared" ref="AH10:AH14" si="8">IF((AG10/AG$2)&gt;0.0001,AG10/AG$2,"n/a")</f>
        <v>n/a</v>
      </c>
      <c r="AI10" s="116" t="str">
        <f>IF(ISERROR(AH10*0.0001),"n/a",AH10*VLOOKUP($B$4,Weighting!$B$22:$D$35,2,0))</f>
        <v>n/a</v>
      </c>
      <c r="AJ10" s="230" t="str">
        <f t="shared" ref="AJ10:AJ14" si="9">IF($B10="Specification","n/a",AD10/$O$2)</f>
        <v>n/a</v>
      </c>
      <c r="AK10" s="230" t="str">
        <f>IF(ISERROR(AJ10*VLOOKUP($B$4,Weighting!$B$22:$D$35,2,0)),"n/a",AJ10*VLOOKUP($B$4,Weighting!$B$22:$D$35,2,0))</f>
        <v>n/a</v>
      </c>
      <c r="AL10" s="345"/>
    </row>
    <row r="11" spans="1:38" s="342" customFormat="1" ht="60" customHeight="1" x14ac:dyDescent="0.35">
      <c r="A11" s="379" t="s">
        <v>1210</v>
      </c>
      <c r="B11" s="296" t="s">
        <v>8</v>
      </c>
      <c r="C11" s="329" t="s">
        <v>865</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45"/>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s="342" customFormat="1" ht="233" customHeight="1" x14ac:dyDescent="0.35">
      <c r="A12" s="379" t="s">
        <v>1211</v>
      </c>
      <c r="B12" s="296" t="s">
        <v>8</v>
      </c>
      <c r="C12" s="329" t="s">
        <v>866</v>
      </c>
      <c r="D12" s="114"/>
      <c r="E12" s="115"/>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45"/>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55" customFormat="1" ht="116.5" customHeight="1" x14ac:dyDescent="0.35">
      <c r="A13" s="379" t="s">
        <v>1212</v>
      </c>
      <c r="B13" s="296" t="s">
        <v>8</v>
      </c>
      <c r="C13" s="329" t="s">
        <v>867</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45"/>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124.5" customHeight="1" x14ac:dyDescent="0.35">
      <c r="A14" s="379" t="s">
        <v>1177</v>
      </c>
      <c r="B14" s="296" t="s">
        <v>10</v>
      </c>
      <c r="C14" s="323" t="s">
        <v>868</v>
      </c>
      <c r="D14" s="115" t="s">
        <v>406</v>
      </c>
      <c r="E14" s="115"/>
      <c r="F14" s="113"/>
      <c r="G14" s="299" t="s">
        <v>49</v>
      </c>
      <c r="H14" s="310">
        <f>VLOOKUP(G14,Lists!$A$45:$B$50,2,FALSE)</f>
        <v>10</v>
      </c>
      <c r="I14" s="299" t="s">
        <v>25</v>
      </c>
      <c r="J14" s="299"/>
      <c r="K14" s="312" t="e">
        <f>VLOOKUP(J14,Lists!$A$35:$B$40,2,FALSE)</f>
        <v>#N/A</v>
      </c>
      <c r="L14" s="313" t="e">
        <f t="shared" ref="L14" si="10">K14*H14</f>
        <v>#N/A</v>
      </c>
      <c r="M14" s="314" t="str">
        <f t="shared" ref="M14" si="11">IF(ISERROR(L14/O14),"n/a",L14/O14)</f>
        <v>n/a</v>
      </c>
      <c r="N14" s="304">
        <f>IF($B14=Lists!$A$14,Lists!$E$35)+IF($B14=Lists!$A$15,Lists!$E$40)+IF($B14=Lists!$A$16,Lists!$E$40)</f>
        <v>6</v>
      </c>
      <c r="O14" s="313">
        <f t="shared" ref="O14" si="12">H14*N14</f>
        <v>60</v>
      </c>
      <c r="P14" s="242">
        <f t="shared" si="3"/>
        <v>0.5</v>
      </c>
      <c r="Q14" s="232">
        <f>IF(ISERROR(P14*0.0001),"n/a",P14*VLOOKUP($B$4,Weighting!$B$22:$D$35,2,0))</f>
        <v>3.5000000000000003E-2</v>
      </c>
      <c r="R14" s="230" t="e">
        <f t="shared" ref="R14" si="13">IF($B14="Specification","n/a",L14/$O$2)</f>
        <v>#N/A</v>
      </c>
      <c r="S14" s="230" t="str">
        <f>IF(ISERROR(R14*VLOOKUP($B$4,Weighting!$B$22:$D$35,2,0)),"n/a",R14*VLOOKUP($B$4,Weighting!$B$22:$D$35,2,0))</f>
        <v>n/a</v>
      </c>
      <c r="T14" s="345"/>
      <c r="V14" s="299" t="s">
        <v>406</v>
      </c>
      <c r="W14" s="299"/>
      <c r="X14" s="403"/>
      <c r="Y14" s="299" t="s">
        <v>49</v>
      </c>
      <c r="Z14" s="310">
        <f>VLOOKUP(Y14,Lists!$A$45:$B$50,2,FALSE)</f>
        <v>10</v>
      </c>
      <c r="AA14" s="299" t="s">
        <v>25</v>
      </c>
      <c r="AB14" s="299" t="s">
        <v>39</v>
      </c>
      <c r="AC14" s="312">
        <f>VLOOKUP(AB14,Lists!$A$35:$B$40,2,FALSE)</f>
        <v>6</v>
      </c>
      <c r="AD14" s="313">
        <f t="shared" si="5"/>
        <v>60</v>
      </c>
      <c r="AE14" s="314">
        <f t="shared" si="6"/>
        <v>1</v>
      </c>
      <c r="AF14" s="304">
        <f>IF($B14=Lists!$A$14,Lists!$E$35)+IF($B14=Lists!$A$15,Lists!$E$40)+IF($B14=Lists!$A$16,Lists!$E$40)</f>
        <v>6</v>
      </c>
      <c r="AG14" s="313">
        <f t="shared" si="7"/>
        <v>60</v>
      </c>
      <c r="AH14" s="112">
        <f t="shared" si="8"/>
        <v>0.5</v>
      </c>
      <c r="AI14" s="116">
        <f>IF(ISERROR(AH14*0.0001),"n/a",AH14*VLOOKUP($B$4,Weighting!$B$22:$D$35,2,0))</f>
        <v>3.5000000000000003E-2</v>
      </c>
      <c r="AJ14" s="230">
        <f t="shared" si="9"/>
        <v>0.5</v>
      </c>
      <c r="AK14" s="230">
        <f>IF(ISERROR(AJ14*VLOOKUP($B$4,Weighting!$B$22:$D$35,2,0)),"n/a",AJ14*VLOOKUP($B$4,Weighting!$B$22:$D$35,2,0))</f>
        <v>3.5000000000000003E-2</v>
      </c>
      <c r="AL14" s="345"/>
    </row>
  </sheetData>
  <sheetProtection algorithmName="SHA-512" hashValue="4i8mIUswYnHsX3lRnp8TlSEM8thD0AaiAfVrS3GZHRkR+dKIvcg8lTF8mkDv7dNgC9pMKW14CPM7Pn34IcVr1Q==" saltValue="kdwPu6kfA3mbMGTBryO1wg==" spinCount="100000" sheet="1" formatCells="0" formatColumns="0" formatRows="0" autoFilter="0" pivotTables="0"/>
  <autoFilter ref="A5:AL14" xr:uid="{CE481922-2FAD-4E66-95DD-11473692F746}"/>
  <phoneticPr fontId="26" type="noConversion"/>
  <dataValidations count="5">
    <dataValidation type="list" allowBlank="1" showInputMessage="1" showErrorMessage="1" sqref="B5:B1048576 B2" xr:uid="{AD70601D-1E43-496E-BC6E-996348BD5AF5}">
      <formula1>Spec_Compl_Adj</formula1>
    </dataValidation>
    <dataValidation type="list" allowBlank="1" showInputMessage="1" showErrorMessage="1" sqref="I4 I6:I8 I14 AA4 AA6:AA8 AA14" xr:uid="{A7344CC3-E233-4CA5-956F-CEB2C16915A9}">
      <formula1>Adj_Evidence</formula1>
    </dataValidation>
    <dataValidation type="list" allowBlank="1" showInputMessage="1" showErrorMessage="1" sqref="N6 G6:H6 K6:L6 N4 G4:H4 K4:L4 N8 AC8:AD8 K8:L8 AF6 AF8 AC6:AD6 AF4 G14 AC4:AD4 G7:G8 Y6:Z6 Y4:Z4 Y14 Y7:Y8" xr:uid="{5FDB1487-AD14-48F7-8BD6-AB27ED49FC6B}">
      <formula1>Adj_Weight</formula1>
    </dataValidation>
    <dataValidation type="list" allowBlank="1" showInputMessage="1" showErrorMessage="1" sqref="J4 J6 J8 J14 AB4 AB6 AB8 AB14" xr:uid="{5B8D06D1-98C9-40A3-B4FE-333A9619B74A}">
      <formula1>Adj_Service</formula1>
    </dataValidation>
    <dataValidation type="list" allowBlank="1" showInputMessage="1" showErrorMessage="1" sqref="V9:W13 D9:D13" xr:uid="{AC1CB237-BC12-4557-891D-2D97F399570D}">
      <formula1>"Yes,No"</formula1>
    </dataValidation>
  </dataValidations>
  <printOptions headings="1"/>
  <pageMargins left="0.70866141732283472" right="0.70866141732283472" top="0.74803149606299213" bottom="0.74803149606299213" header="0.31496062992125984" footer="0.31496062992125984"/>
  <pageSetup paperSize="9" scale="58" fitToHeight="0" orientation="landscape" r:id="rId1"/>
  <headerFooter>
    <oddHeader>&amp;A&amp;RPage &amp;P</oddHeader>
    <oddFooter>&amp;F</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34802-5D23-4D89-B2C7-762AD0A528FC}">
  <sheetPr>
    <tabColor theme="6" tint="0.39997558519241921"/>
    <pageSetUpPr fitToPage="1"/>
  </sheetPr>
  <dimension ref="A1:AL27"/>
  <sheetViews>
    <sheetView zoomScale="87" zoomScaleNormal="87" workbookViewId="0">
      <pane ySplit="7" topLeftCell="A8" activePane="bottomLeft" state="frozen"/>
      <selection pane="bottomLeft" activeCell="D9" sqref="D9"/>
    </sheetView>
  </sheetViews>
  <sheetFormatPr defaultColWidth="8.69140625" defaultRowHeight="14" x14ac:dyDescent="0.3"/>
  <cols>
    <col min="1" max="1" width="13.23046875" style="414" customWidth="1"/>
    <col min="2" max="2" width="14.23046875" style="414" customWidth="1"/>
    <col min="3" max="3" width="72.84375" style="414" customWidth="1"/>
    <col min="4" max="4" width="16.23046875" style="414" customWidth="1"/>
    <col min="5" max="5" width="25.69140625" style="414" hidden="1" customWidth="1"/>
    <col min="6" max="6" width="62.61328125" style="414" customWidth="1"/>
    <col min="7" max="7" width="11.07421875" style="414" customWidth="1"/>
    <col min="8" max="8" width="12.3828125" style="414" customWidth="1"/>
    <col min="9" max="9" width="11.07421875" style="414" customWidth="1"/>
    <col min="10" max="10" width="12" style="414" customWidth="1"/>
    <col min="11" max="15" width="5.3828125" style="414" hidden="1" customWidth="1"/>
    <col min="16" max="17" width="8.69140625" style="416"/>
    <col min="18" max="19" width="0" style="414" hidden="1" customWidth="1"/>
    <col min="20" max="20" width="28.23046875" style="414" hidden="1" customWidth="1"/>
    <col min="21" max="21" width="4.4609375" style="414" hidden="1" customWidth="1"/>
    <col min="22" max="22" width="12.69140625" style="414" hidden="1" customWidth="1"/>
    <col min="23" max="23" width="10.07421875" style="414" hidden="1" customWidth="1"/>
    <col min="24" max="24" width="30" style="414" hidden="1" customWidth="1"/>
    <col min="25" max="25" width="11.07421875" style="414" hidden="1" customWidth="1"/>
    <col min="26" max="26" width="6.3828125" style="414" hidden="1" customWidth="1"/>
    <col min="27" max="28" width="11.07421875" style="414" hidden="1" customWidth="1"/>
    <col min="29" max="33" width="8.69140625" style="414" hidden="1" customWidth="1"/>
    <col min="34" max="37" width="0" style="414" hidden="1" customWidth="1"/>
    <col min="38" max="38" width="26.4609375" style="414" hidden="1" customWidth="1"/>
    <col min="39" max="16384" width="8.69140625" style="414"/>
  </cols>
  <sheetData>
    <row r="1" spans="1:38" s="106" customFormat="1" ht="39.5" customHeight="1" x14ac:dyDescent="0.4">
      <c r="A1" s="252" t="s">
        <v>555</v>
      </c>
      <c r="D1" s="253"/>
      <c r="E1" s="253"/>
      <c r="F1" s="253"/>
      <c r="G1" s="254"/>
      <c r="H1" s="256"/>
      <c r="I1" s="256"/>
      <c r="J1" s="257">
        <f>COUNTIF($B4:$B27,"Compliance Yes/No")+COUNTIF($B4:$B27,"Adjudication Question")</f>
        <v>5</v>
      </c>
      <c r="K1" s="256" t="s">
        <v>403</v>
      </c>
      <c r="L1" s="256" t="s">
        <v>403</v>
      </c>
      <c r="M1" s="256" t="s">
        <v>403</v>
      </c>
      <c r="N1" s="256" t="s">
        <v>403</v>
      </c>
      <c r="O1" s="256" t="s">
        <v>403</v>
      </c>
      <c r="P1" s="233"/>
      <c r="Q1" s="233"/>
      <c r="R1" s="226" t="str">
        <f>IF(ISERROR(L2/O2),"",L2/O2)</f>
        <v/>
      </c>
      <c r="S1" s="226" t="str">
        <f>IF(ISERROR(R1*0.1),"",R1*0.1)</f>
        <v/>
      </c>
      <c r="T1" s="341"/>
      <c r="V1" s="259"/>
      <c r="W1" s="259"/>
      <c r="X1" s="260"/>
      <c r="Y1" s="254"/>
      <c r="Z1" s="256" t="s">
        <v>403</v>
      </c>
      <c r="AA1" s="256"/>
      <c r="AB1" s="257">
        <f>COUNTIF($B4:$B27,"Compliance Yes/No")+COUNTIF($B4:$B27,"Adjudication Question")</f>
        <v>5</v>
      </c>
      <c r="AC1" s="256" t="s">
        <v>403</v>
      </c>
      <c r="AD1" s="256" t="s">
        <v>403</v>
      </c>
      <c r="AE1" s="256" t="s">
        <v>403</v>
      </c>
      <c r="AF1" s="256" t="s">
        <v>403</v>
      </c>
      <c r="AG1" s="256" t="s">
        <v>403</v>
      </c>
      <c r="AH1" s="107"/>
      <c r="AI1" s="107"/>
      <c r="AJ1" s="227">
        <f>AD2/AG2</f>
        <v>1</v>
      </c>
      <c r="AK1" s="228">
        <f>AJ1*0.12</f>
        <v>0.12</v>
      </c>
      <c r="AL1" s="341"/>
    </row>
    <row r="2" spans="1:38" s="106" customFormat="1" ht="28" x14ac:dyDescent="0.35">
      <c r="A2" s="137" t="s">
        <v>902</v>
      </c>
      <c r="B2" s="261">
        <f>COUNTIF(B5:B27,"Compliance Yes/No")+COUNTIF(B5:B27,"Specification")</f>
        <v>14</v>
      </c>
      <c r="C2" s="262" t="s">
        <v>111</v>
      </c>
      <c r="D2" s="263"/>
      <c r="E2" s="263"/>
      <c r="F2" s="263"/>
      <c r="G2" s="264"/>
      <c r="H2" s="264"/>
      <c r="I2" s="264"/>
      <c r="J2" s="265" t="s">
        <v>404</v>
      </c>
      <c r="K2" s="266"/>
      <c r="L2" s="267" t="e">
        <f>SUM(L7:L120)</f>
        <v>#N/A</v>
      </c>
      <c r="M2" s="108" t="e">
        <f>L2/O2</f>
        <v>#N/A</v>
      </c>
      <c r="N2" s="268"/>
      <c r="O2" s="267">
        <f>SUM(O7:O120)</f>
        <v>300</v>
      </c>
      <c r="P2" s="234">
        <f>SUM(P7:P27)</f>
        <v>1</v>
      </c>
      <c r="Q2" s="235">
        <f>SUM(Q7:Q27)</f>
        <v>0.10000000000000002</v>
      </c>
      <c r="R2" s="229" t="str">
        <f>IF(ISERROR(SUM(R7:R27)),"",SUM(R7:R27))</f>
        <v/>
      </c>
      <c r="S2" s="229">
        <f>IF(ISERROR(SUM(S7:S27)),"",SUM(S7:S27))</f>
        <v>0</v>
      </c>
      <c r="T2" s="341"/>
      <c r="V2" s="263"/>
      <c r="W2" s="263"/>
      <c r="X2" s="263"/>
      <c r="Y2" s="264"/>
      <c r="Z2" s="264"/>
      <c r="AA2" s="264"/>
      <c r="AB2" s="265" t="s">
        <v>404</v>
      </c>
      <c r="AC2" s="266"/>
      <c r="AD2" s="267">
        <f>SUM(AD7:AD120)</f>
        <v>300</v>
      </c>
      <c r="AE2" s="108">
        <f>AD2/AG2</f>
        <v>1</v>
      </c>
      <c r="AF2" s="268"/>
      <c r="AG2" s="267">
        <f>SUM(AG7:AG120)</f>
        <v>300</v>
      </c>
      <c r="AH2" s="109">
        <f>SUM(AH7:AH27)</f>
        <v>1</v>
      </c>
      <c r="AI2" s="117">
        <f>SUM(AI7:AI27)</f>
        <v>0.10000000000000002</v>
      </c>
      <c r="AJ2" s="229">
        <f>SUM(AJ7:AJ27)</f>
        <v>1</v>
      </c>
      <c r="AK2" s="229">
        <f>SUM(AK7:AK27)</f>
        <v>0.10000000000000002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1"/>
      <c r="X3" s="271" t="str">
        <f>Introduction!$B$8</f>
        <v>Supplier Name</v>
      </c>
      <c r="Y3" s="271"/>
      <c r="Z3" s="271"/>
      <c r="AA3" s="271"/>
      <c r="AB3" s="271"/>
      <c r="AC3" s="271"/>
      <c r="AD3" s="271"/>
      <c r="AE3" s="271"/>
      <c r="AF3" s="271"/>
      <c r="AG3" s="272"/>
      <c r="AH3" s="135"/>
      <c r="AI3" s="135"/>
      <c r="AJ3" s="271"/>
      <c r="AK3" s="271"/>
      <c r="AL3" s="405"/>
    </row>
    <row r="4" spans="1:38" s="279" customFormat="1" ht="29" customHeight="1" x14ac:dyDescent="0.35">
      <c r="A4" s="275" t="s">
        <v>912</v>
      </c>
      <c r="B4" s="275" t="s">
        <v>392</v>
      </c>
      <c r="C4" s="276"/>
      <c r="D4" s="277"/>
      <c r="E4" s="277"/>
      <c r="F4" s="277"/>
      <c r="G4" s="277"/>
      <c r="H4" s="277"/>
      <c r="I4" s="277"/>
      <c r="J4" s="277"/>
      <c r="K4" s="277"/>
      <c r="L4" s="277"/>
      <c r="M4" s="277"/>
      <c r="N4" s="277"/>
      <c r="O4" s="278"/>
      <c r="P4" s="237"/>
      <c r="Q4" s="237"/>
      <c r="R4" s="277"/>
      <c r="S4" s="277"/>
      <c r="T4" s="277"/>
      <c r="V4" s="280"/>
      <c r="W4" s="277"/>
      <c r="X4" s="277"/>
      <c r="Y4" s="277"/>
      <c r="Z4" s="277"/>
      <c r="AA4" s="277"/>
      <c r="AB4" s="277"/>
      <c r="AC4" s="277"/>
      <c r="AD4" s="277"/>
      <c r="AE4" s="277"/>
      <c r="AF4" s="277"/>
      <c r="AG4" s="278"/>
      <c r="AH4" s="136"/>
      <c r="AI4" s="136"/>
      <c r="AJ4" s="277"/>
      <c r="AK4" s="277"/>
      <c r="AL4" s="406"/>
    </row>
    <row r="5" spans="1:38" s="290" customFormat="1" ht="70.5"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413" customFormat="1" x14ac:dyDescent="0.35">
      <c r="A6" s="412"/>
      <c r="B6" s="412"/>
      <c r="C6" s="408" t="s">
        <v>112</v>
      </c>
      <c r="D6" s="306"/>
      <c r="E6" s="306"/>
      <c r="F6" s="306"/>
      <c r="G6" s="306"/>
      <c r="H6" s="306"/>
      <c r="I6" s="306"/>
      <c r="J6" s="306"/>
      <c r="K6" s="306"/>
      <c r="L6" s="306"/>
      <c r="M6" s="306"/>
      <c r="N6" s="306"/>
      <c r="O6" s="307"/>
      <c r="P6" s="243"/>
      <c r="Q6" s="244"/>
      <c r="R6" s="141"/>
      <c r="S6" s="141"/>
      <c r="T6" s="141"/>
      <c r="V6" s="306"/>
      <c r="W6" s="306"/>
      <c r="X6" s="306"/>
      <c r="Y6" s="306"/>
      <c r="Z6" s="306"/>
      <c r="AA6" s="306"/>
      <c r="AB6" s="306"/>
      <c r="AC6" s="306"/>
      <c r="AD6" s="306"/>
      <c r="AE6" s="306"/>
      <c r="AF6" s="306"/>
      <c r="AG6" s="307"/>
      <c r="AH6" s="140"/>
      <c r="AI6" s="141"/>
      <c r="AJ6" s="141"/>
      <c r="AK6" s="141"/>
      <c r="AL6" s="141"/>
    </row>
    <row r="7" spans="1:38" s="290" customFormat="1" ht="88" customHeight="1" x14ac:dyDescent="0.35">
      <c r="A7" s="296" t="s">
        <v>1178</v>
      </c>
      <c r="B7" s="265" t="s">
        <v>9</v>
      </c>
      <c r="C7" s="305" t="s">
        <v>532</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0.2</v>
      </c>
      <c r="Q7" s="232">
        <f>IF(ISERROR(P7*0.0001),"n/a",P7*VLOOKUP($B$4,Weighting!$B$22:$D$35,2,0))</f>
        <v>2.0000000000000004E-2</v>
      </c>
      <c r="R7" s="230">
        <f>IF($B7="Specification","n/a",L7/$O$2)</f>
        <v>0</v>
      </c>
      <c r="S7" s="230">
        <f>IF(ISERROR(R7*VLOOKUP($B$4,Weighting!$B$22:$D$35,2,0)),"n/a",R7*VLOOKUP($B$4,Weighting!$B$22:$D$35,2,0))</f>
        <v>0</v>
      </c>
      <c r="T7" s="323"/>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0.2</v>
      </c>
      <c r="AI7" s="116">
        <f>IF(ISERROR(AH7*0.0001),"n/a",AH7*VLOOKUP($B$4,Weighting!$B$22:$D$35,2,0))</f>
        <v>2.0000000000000004E-2</v>
      </c>
      <c r="AJ7" s="230">
        <f>IF($B7="Specification","n/a",AD7/$O$2)</f>
        <v>0.2</v>
      </c>
      <c r="AK7" s="230">
        <f>IF(ISERROR(AJ7*VLOOKUP($B$4,Weighting!$B$22:$D$35,2,0)),"n/a",AJ7*VLOOKUP($B$4,Weighting!$B$22:$D$35,2,0))</f>
        <v>2.0000000000000004E-2</v>
      </c>
      <c r="AL7" s="345"/>
    </row>
    <row r="8" spans="1:38" s="413" customFormat="1" x14ac:dyDescent="0.35">
      <c r="A8" s="412"/>
      <c r="B8" s="412"/>
      <c r="C8" s="408" t="s">
        <v>869</v>
      </c>
      <c r="D8" s="306"/>
      <c r="E8" s="306"/>
      <c r="F8" s="306"/>
      <c r="G8" s="306"/>
      <c r="H8" s="306" t="e">
        <f>VLOOKUP(G8,Lists!$A$45:$B$50,2,FALSE)</f>
        <v>#N/A</v>
      </c>
      <c r="I8" s="306"/>
      <c r="J8" s="306"/>
      <c r="K8" s="306"/>
      <c r="L8" s="306"/>
      <c r="M8" s="306"/>
      <c r="N8" s="306"/>
      <c r="O8" s="307"/>
      <c r="P8" s="243"/>
      <c r="Q8" s="244"/>
      <c r="R8" s="141"/>
      <c r="S8" s="141"/>
      <c r="T8" s="141"/>
      <c r="V8" s="306"/>
      <c r="W8" s="306"/>
      <c r="X8" s="306"/>
      <c r="Y8" s="306"/>
      <c r="Z8" s="306" t="e">
        <f>VLOOKUP(Y8,Lists!$A$45:$B$50,2,FALSE)</f>
        <v>#N/A</v>
      </c>
      <c r="AA8" s="306"/>
      <c r="AB8" s="306"/>
      <c r="AC8" s="306"/>
      <c r="AD8" s="306"/>
      <c r="AE8" s="306"/>
      <c r="AF8" s="306"/>
      <c r="AG8" s="307"/>
      <c r="AH8" s="140"/>
      <c r="AI8" s="141"/>
      <c r="AJ8" s="141"/>
      <c r="AK8" s="141"/>
      <c r="AL8" s="141"/>
    </row>
    <row r="9" spans="1:38" ht="43" customHeight="1" x14ac:dyDescent="0.3">
      <c r="A9" s="296" t="s">
        <v>1213</v>
      </c>
      <c r="B9" s="296" t="s">
        <v>8</v>
      </c>
      <c r="C9" s="370" t="s">
        <v>870</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ht="43" customHeight="1" x14ac:dyDescent="0.3">
      <c r="A10" s="296" t="s">
        <v>1214</v>
      </c>
      <c r="B10" s="296" t="s">
        <v>8</v>
      </c>
      <c r="C10" s="370" t="s">
        <v>871</v>
      </c>
      <c r="D10" s="114"/>
      <c r="E10" s="115"/>
      <c r="F10" s="444" t="s">
        <v>406</v>
      </c>
      <c r="G10" s="299" t="s">
        <v>17</v>
      </c>
      <c r="H10" s="310">
        <f>VLOOKUP(G10,Lists!$A$45:$B$50,2,FALSE)</f>
        <v>1.0000000000000001E-5</v>
      </c>
      <c r="I10" s="311" t="s">
        <v>17</v>
      </c>
      <c r="J10" s="311" t="s">
        <v>17</v>
      </c>
      <c r="K10" s="312">
        <f>VLOOKUP(J10,Lists!$A$35:$B$40,2,FALSE)</f>
        <v>0</v>
      </c>
      <c r="L10" s="313">
        <f t="shared" ref="L10:L27" si="0">K10*H10</f>
        <v>0</v>
      </c>
      <c r="M10" s="314" t="str">
        <f t="shared" ref="M10:M27" si="1">IF(ISERROR(L10/O10),"n/a",L10/O10)</f>
        <v>n/a</v>
      </c>
      <c r="N10" s="304">
        <f>IF($B10=Lists!$A$14,Lists!$E$35)+IF($B10=Lists!$A$15,Lists!$E$40)+IF($B10=Lists!$A$16,Lists!$E$40)</f>
        <v>0</v>
      </c>
      <c r="O10" s="313">
        <f t="shared" ref="O10:O27" si="2">H10*N10</f>
        <v>0</v>
      </c>
      <c r="P10" s="242" t="str">
        <f t="shared" ref="P10:P27" si="3">IF((O10/O$2)&gt;0.0001,O10/O$2,"n/a")</f>
        <v>n/a</v>
      </c>
      <c r="Q10" s="232" t="str">
        <f>IF(ISERROR(P10*0.0001),"n/a",P10*VLOOKUP($B$4,Weighting!$B$22:$D$35,2,0))</f>
        <v>n/a</v>
      </c>
      <c r="R10" s="230" t="str">
        <f t="shared" ref="R10:R27" si="4">IF($B10="Specification","n/a",L10/$O$2)</f>
        <v>n/a</v>
      </c>
      <c r="S10" s="230" t="str">
        <f>IF(ISERROR(R10*VLOOKUP($B$4,Weighting!$B$22:$D$35,2,0)),"n/a",R10*VLOOKUP($B$4,Weighting!$B$22:$D$35,2,0))</f>
        <v>n/a</v>
      </c>
      <c r="T10" s="345"/>
      <c r="V10" s="308" t="s">
        <v>408</v>
      </c>
      <c r="W10" s="308"/>
      <c r="X10" s="309" t="s">
        <v>406</v>
      </c>
      <c r="Y10" s="299" t="s">
        <v>17</v>
      </c>
      <c r="Z10" s="310">
        <f>VLOOKUP(Y10,Lists!$A$45:$B$50,2,FALSE)</f>
        <v>1.0000000000000001E-5</v>
      </c>
      <c r="AA10" s="311" t="s">
        <v>17</v>
      </c>
      <c r="AB10" s="311" t="s">
        <v>17</v>
      </c>
      <c r="AC10" s="312">
        <f>VLOOKUP(AB10,Lists!$A$35:$B$40,2,FALSE)</f>
        <v>0</v>
      </c>
      <c r="AD10" s="313">
        <f t="shared" ref="AD10:AD27" si="5">AC10*Z10</f>
        <v>0</v>
      </c>
      <c r="AE10" s="314" t="str">
        <f t="shared" ref="AE10:AE27" si="6">IF(ISERROR(AD10/AG10),"n/a",AD10/AG10)</f>
        <v>n/a</v>
      </c>
      <c r="AF10" s="304">
        <f>IF($B10=Lists!$A$14,Lists!$E$35)+IF($B10=Lists!$A$15,Lists!$E$40)+IF($B10=Lists!$A$16,Lists!$E$40)</f>
        <v>0</v>
      </c>
      <c r="AG10" s="313">
        <f t="shared" ref="AG10:AG27" si="7">Z10*AF10</f>
        <v>0</v>
      </c>
      <c r="AH10" s="112" t="str">
        <f t="shared" ref="AH10:AH27" si="8">IF((AG10/AG$2)&gt;0.0001,AG10/AG$2,"n/a")</f>
        <v>n/a</v>
      </c>
      <c r="AI10" s="116" t="str">
        <f>IF(ISERROR(AH10*0.0001),"n/a",AH10*VLOOKUP($B$4,Weighting!$B$22:$D$35,2,0))</f>
        <v>n/a</v>
      </c>
      <c r="AJ10" s="230" t="str">
        <f t="shared" ref="AJ10:AJ27" si="9">IF($B10="Specification","n/a",AD10/$O$2)</f>
        <v>n/a</v>
      </c>
      <c r="AK10" s="230" t="str">
        <f>IF(ISERROR(AJ10*VLOOKUP($B$4,Weighting!$B$22:$D$35,2,0)),"n/a",AJ10*VLOOKUP($B$4,Weighting!$B$22:$D$35,2,0))</f>
        <v>n/a</v>
      </c>
      <c r="AL10" s="345"/>
    </row>
    <row r="11" spans="1:38" ht="55" customHeight="1" x14ac:dyDescent="0.3">
      <c r="A11" s="296" t="s">
        <v>1215</v>
      </c>
      <c r="B11" s="296" t="s">
        <v>8</v>
      </c>
      <c r="C11" s="370" t="s">
        <v>1349</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45"/>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ht="266" x14ac:dyDescent="0.3">
      <c r="A12" s="296" t="s">
        <v>1179</v>
      </c>
      <c r="B12" s="296" t="s">
        <v>10</v>
      </c>
      <c r="C12" s="334" t="s">
        <v>872</v>
      </c>
      <c r="D12" s="115" t="s">
        <v>406</v>
      </c>
      <c r="E12" s="115"/>
      <c r="F12" s="113"/>
      <c r="G12" s="299" t="s">
        <v>49</v>
      </c>
      <c r="H12" s="310">
        <f>VLOOKUP(G12,Lists!$A$45:$B$50,2,FALSE)</f>
        <v>10</v>
      </c>
      <c r="I12" s="299" t="s">
        <v>22</v>
      </c>
      <c r="J12" s="299"/>
      <c r="K12" s="312" t="e">
        <f>VLOOKUP(J12,Lists!$A$35:$B$40,2,FALSE)</f>
        <v>#N/A</v>
      </c>
      <c r="L12" s="313" t="e">
        <f t="shared" si="0"/>
        <v>#N/A</v>
      </c>
      <c r="M12" s="314" t="str">
        <f t="shared" si="1"/>
        <v>n/a</v>
      </c>
      <c r="N12" s="304">
        <f>IF($B12=Lists!$A$14,Lists!$E$35)+IF($B12=Lists!$A$15,Lists!$E$40)+IF($B12=Lists!$A$16,Lists!$E$40)</f>
        <v>6</v>
      </c>
      <c r="O12" s="313">
        <f t="shared" si="2"/>
        <v>60</v>
      </c>
      <c r="P12" s="242">
        <f t="shared" si="3"/>
        <v>0.2</v>
      </c>
      <c r="Q12" s="232">
        <f>IF(ISERROR(P12*0.0001),"n/a",P12*VLOOKUP($B$4,Weighting!$B$22:$D$35,2,0))</f>
        <v>2.0000000000000004E-2</v>
      </c>
      <c r="R12" s="230" t="e">
        <f t="shared" si="4"/>
        <v>#N/A</v>
      </c>
      <c r="S12" s="230" t="str">
        <f>IF(ISERROR(R12*VLOOKUP($B$4,Weighting!$B$22:$D$35,2,0)),"n/a",R12*VLOOKUP($B$4,Weighting!$B$22:$D$35,2,0))</f>
        <v>n/a</v>
      </c>
      <c r="T12" s="345"/>
      <c r="V12" s="299" t="s">
        <v>406</v>
      </c>
      <c r="W12" s="299"/>
      <c r="X12" s="403"/>
      <c r="Y12" s="299" t="s">
        <v>49</v>
      </c>
      <c r="Z12" s="310">
        <f>VLOOKUP(Y12,Lists!$A$45:$B$50,2,FALSE)</f>
        <v>10</v>
      </c>
      <c r="AA12" s="299" t="s">
        <v>22</v>
      </c>
      <c r="AB12" s="299" t="s">
        <v>39</v>
      </c>
      <c r="AC12" s="312">
        <f>VLOOKUP(AB12,Lists!$A$35:$B$40,2,FALSE)</f>
        <v>6</v>
      </c>
      <c r="AD12" s="313">
        <f t="shared" si="5"/>
        <v>60</v>
      </c>
      <c r="AE12" s="314">
        <f t="shared" si="6"/>
        <v>1</v>
      </c>
      <c r="AF12" s="304">
        <f>IF($B12=Lists!$A$14,Lists!$E$35)+IF($B12=Lists!$A$15,Lists!$E$40)+IF($B12=Lists!$A$16,Lists!$E$40)</f>
        <v>6</v>
      </c>
      <c r="AG12" s="313">
        <f t="shared" si="7"/>
        <v>60</v>
      </c>
      <c r="AH12" s="112">
        <f t="shared" si="8"/>
        <v>0.2</v>
      </c>
      <c r="AI12" s="116">
        <f>IF(ISERROR(AH12*0.0001),"n/a",AH12*VLOOKUP($B$4,Weighting!$B$22:$D$35,2,0))</f>
        <v>2.0000000000000004E-2</v>
      </c>
      <c r="AJ12" s="230">
        <f t="shared" si="9"/>
        <v>0.2</v>
      </c>
      <c r="AK12" s="230">
        <f>IF(ISERROR(AJ12*VLOOKUP($B$4,Weighting!$B$22:$D$35,2,0)),"n/a",AJ12*VLOOKUP($B$4,Weighting!$B$22:$D$35,2,0))</f>
        <v>2.0000000000000004E-2</v>
      </c>
      <c r="AL12" s="345"/>
    </row>
    <row r="13" spans="1:38" s="413" customFormat="1" x14ac:dyDescent="0.35">
      <c r="A13" s="412"/>
      <c r="B13" s="412"/>
      <c r="C13" s="408" t="s">
        <v>873</v>
      </c>
      <c r="D13" s="438"/>
      <c r="E13" s="438"/>
      <c r="F13" s="438"/>
      <c r="G13" s="306" t="s">
        <v>17</v>
      </c>
      <c r="H13" s="306">
        <f>VLOOKUP(G13,Lists!$A$45:$B$50,2,FALSE)</f>
        <v>1.0000000000000001E-5</v>
      </c>
      <c r="I13" s="306" t="s">
        <v>17</v>
      </c>
      <c r="J13" s="306" t="s">
        <v>17</v>
      </c>
      <c r="K13" s="306">
        <f>VLOOKUP(J13,Lists!$A$35:$B$40,2,FALSE)</f>
        <v>0</v>
      </c>
      <c r="L13" s="306">
        <f t="shared" si="0"/>
        <v>0</v>
      </c>
      <c r="M13" s="306" t="str">
        <f t="shared" si="1"/>
        <v>n/a</v>
      </c>
      <c r="N13" s="306">
        <f>IF($B13=Lists!$A$14,Lists!$E$35)+IF($B13=Lists!$A$15,Lists!$E$40)+IF($B13=Lists!$A$16,Lists!$E$40)</f>
        <v>0</v>
      </c>
      <c r="O13" s="307">
        <f t="shared" si="2"/>
        <v>0</v>
      </c>
      <c r="P13" s="243" t="str">
        <f t="shared" si="3"/>
        <v>n/a</v>
      </c>
      <c r="Q13" s="244" t="str">
        <f>IF(ISERROR(P13*0.0001),"n/a",P13*VLOOKUP($B$4,Weighting!$B$22:$D$35,2,0))</f>
        <v>n/a</v>
      </c>
      <c r="R13" s="141">
        <f t="shared" si="4"/>
        <v>0</v>
      </c>
      <c r="S13" s="141">
        <f>IF(ISERROR(R13*VLOOKUP($B$4,Weighting!$B$22:$D$35,2,0)),"n/a",R13*VLOOKUP($B$4,Weighting!$B$22:$D$35,2,0))</f>
        <v>0</v>
      </c>
      <c r="T13" s="141"/>
      <c r="V13" s="306"/>
      <c r="W13" s="306"/>
      <c r="X13" s="306"/>
      <c r="Y13" s="306" t="s">
        <v>17</v>
      </c>
      <c r="Z13" s="306">
        <f>VLOOKUP(Y13,Lists!$A$45:$B$50,2,FALSE)</f>
        <v>1.0000000000000001E-5</v>
      </c>
      <c r="AA13" s="306" t="s">
        <v>17</v>
      </c>
      <c r="AB13" s="306" t="s">
        <v>17</v>
      </c>
      <c r="AC13" s="306">
        <f>VLOOKUP(AB13,Lists!$A$35:$B$40,2,FALSE)</f>
        <v>0</v>
      </c>
      <c r="AD13" s="306">
        <f t="shared" si="5"/>
        <v>0</v>
      </c>
      <c r="AE13" s="306" t="str">
        <f t="shared" si="6"/>
        <v>n/a</v>
      </c>
      <c r="AF13" s="306">
        <f>IF($B13=Lists!$A$14,Lists!$E$35)+IF($B13=Lists!$A$15,Lists!$E$40)+IF($B13=Lists!$A$16,Lists!$E$40)</f>
        <v>0</v>
      </c>
      <c r="AG13" s="307">
        <f t="shared" si="7"/>
        <v>0</v>
      </c>
      <c r="AH13" s="140" t="str">
        <f t="shared" si="8"/>
        <v>n/a</v>
      </c>
      <c r="AI13" s="141" t="str">
        <f>IF(ISERROR(AH13*0.0001),"n/a",AH13*VLOOKUP($B$4,Weighting!$B$22:$D$35,2,0))</f>
        <v>n/a</v>
      </c>
      <c r="AJ13" s="141">
        <f t="shared" si="9"/>
        <v>0</v>
      </c>
      <c r="AK13" s="141">
        <f>IF(ISERROR(AJ13*VLOOKUP($B$4,Weighting!$B$22:$D$35,2,0)),"n/a",AJ13*VLOOKUP($B$4,Weighting!$B$22:$D$35,2,0))</f>
        <v>0</v>
      </c>
      <c r="AL13" s="141"/>
    </row>
    <row r="14" spans="1:38" ht="260.5" customHeight="1" x14ac:dyDescent="0.3">
      <c r="A14" s="296" t="s">
        <v>1180</v>
      </c>
      <c r="B14" s="296" t="s">
        <v>10</v>
      </c>
      <c r="C14" s="334" t="s">
        <v>874</v>
      </c>
      <c r="D14" s="115" t="s">
        <v>406</v>
      </c>
      <c r="E14" s="115"/>
      <c r="F14" s="113"/>
      <c r="G14" s="299" t="s">
        <v>49</v>
      </c>
      <c r="H14" s="300">
        <f>VLOOKUP(G14,Lists!$A$45:$B$50,2,FALSE)</f>
        <v>10</v>
      </c>
      <c r="I14" s="299" t="s">
        <v>22</v>
      </c>
      <c r="J14" s="299"/>
      <c r="K14" s="312" t="e">
        <f>VLOOKUP(J14,Lists!$A$35:$B$40,2,FALSE)</f>
        <v>#N/A</v>
      </c>
      <c r="L14" s="313" t="e">
        <f t="shared" si="0"/>
        <v>#N/A</v>
      </c>
      <c r="M14" s="314" t="str">
        <f t="shared" si="1"/>
        <v>n/a</v>
      </c>
      <c r="N14" s="304">
        <f>IF($B14=Lists!$A$14,Lists!$E$35)+IF($B14=Lists!$A$15,Lists!$E$40)+IF($B14=Lists!$A$16,Lists!$E$40)</f>
        <v>6</v>
      </c>
      <c r="O14" s="313">
        <f t="shared" si="2"/>
        <v>60</v>
      </c>
      <c r="P14" s="242">
        <f t="shared" si="3"/>
        <v>0.2</v>
      </c>
      <c r="Q14" s="232">
        <f>IF(ISERROR(P14*0.0001),"n/a",P14*VLOOKUP($B$4,Weighting!$B$22:$D$35,2,0))</f>
        <v>2.0000000000000004E-2</v>
      </c>
      <c r="R14" s="230" t="e">
        <f t="shared" si="4"/>
        <v>#N/A</v>
      </c>
      <c r="S14" s="230" t="str">
        <f>IF(ISERROR(R14*VLOOKUP($B$4,Weighting!$B$22:$D$35,2,0)),"n/a",R14*VLOOKUP($B$4,Weighting!$B$22:$D$35,2,0))</f>
        <v>n/a</v>
      </c>
      <c r="T14" s="345"/>
      <c r="V14" s="299" t="s">
        <v>406</v>
      </c>
      <c r="W14" s="299"/>
      <c r="X14" s="403"/>
      <c r="Y14" s="299" t="s">
        <v>49</v>
      </c>
      <c r="Z14" s="300">
        <f>VLOOKUP(Y14,Lists!$A$45:$B$50,2,FALSE)</f>
        <v>10</v>
      </c>
      <c r="AA14" s="299" t="s">
        <v>22</v>
      </c>
      <c r="AB14" s="299" t="s">
        <v>39</v>
      </c>
      <c r="AC14" s="312">
        <f>VLOOKUP(AB14,Lists!$A$35:$B$40,2,FALSE)</f>
        <v>6</v>
      </c>
      <c r="AD14" s="313">
        <f t="shared" si="5"/>
        <v>60</v>
      </c>
      <c r="AE14" s="314">
        <f t="shared" si="6"/>
        <v>1</v>
      </c>
      <c r="AF14" s="304">
        <f>IF($B14=Lists!$A$14,Lists!$E$35)+IF($B14=Lists!$A$15,Lists!$E$40)+IF($B14=Lists!$A$16,Lists!$E$40)</f>
        <v>6</v>
      </c>
      <c r="AG14" s="313">
        <f t="shared" si="7"/>
        <v>60</v>
      </c>
      <c r="AH14" s="112">
        <f t="shared" si="8"/>
        <v>0.2</v>
      </c>
      <c r="AI14" s="116">
        <f>IF(ISERROR(AH14*0.0001),"n/a",AH14*VLOOKUP($B$4,Weighting!$B$22:$D$35,2,0))</f>
        <v>2.0000000000000004E-2</v>
      </c>
      <c r="AJ14" s="230">
        <f t="shared" si="9"/>
        <v>0.2</v>
      </c>
      <c r="AK14" s="230">
        <f>IF(ISERROR(AJ14*VLOOKUP($B$4,Weighting!$B$22:$D$35,2,0)),"n/a",AJ14*VLOOKUP($B$4,Weighting!$B$22:$D$35,2,0))</f>
        <v>2.0000000000000004E-2</v>
      </c>
      <c r="AL14" s="345"/>
    </row>
    <row r="15" spans="1:38" s="413" customFormat="1" x14ac:dyDescent="0.35">
      <c r="A15" s="412"/>
      <c r="B15" s="412"/>
      <c r="C15" s="408" t="s">
        <v>875</v>
      </c>
      <c r="D15" s="438"/>
      <c r="E15" s="438"/>
      <c r="F15" s="438"/>
      <c r="G15" s="306" t="s">
        <v>17</v>
      </c>
      <c r="H15" s="306">
        <f>VLOOKUP(G15,Lists!$A$45:$B$50,2,FALSE)</f>
        <v>1.0000000000000001E-5</v>
      </c>
      <c r="I15" s="306" t="s">
        <v>17</v>
      </c>
      <c r="J15" s="306" t="s">
        <v>17</v>
      </c>
      <c r="K15" s="306">
        <f>VLOOKUP(J15,Lists!$A$35:$B$40,2,FALSE)</f>
        <v>0</v>
      </c>
      <c r="L15" s="306">
        <f t="shared" si="0"/>
        <v>0</v>
      </c>
      <c r="M15" s="306" t="str">
        <f t="shared" si="1"/>
        <v>n/a</v>
      </c>
      <c r="N15" s="306">
        <f>IF($B15=Lists!$A$14,Lists!$E$35)+IF($B15=Lists!$A$15,Lists!$E$40)+IF($B15=Lists!$A$16,Lists!$E$40)</f>
        <v>0</v>
      </c>
      <c r="O15" s="307">
        <f t="shared" si="2"/>
        <v>0</v>
      </c>
      <c r="P15" s="243" t="str">
        <f t="shared" si="3"/>
        <v>n/a</v>
      </c>
      <c r="Q15" s="244" t="str">
        <f>IF(ISERROR(P15*0.0001),"n/a",P15*VLOOKUP($B$4,Weighting!$B$22:$D$35,2,0))</f>
        <v>n/a</v>
      </c>
      <c r="R15" s="141">
        <f t="shared" si="4"/>
        <v>0</v>
      </c>
      <c r="S15" s="141">
        <f>IF(ISERROR(R15*VLOOKUP($B$4,Weighting!$B$22:$D$35,2,0)),"n/a",R15*VLOOKUP($B$4,Weighting!$B$22:$D$35,2,0))</f>
        <v>0</v>
      </c>
      <c r="T15" s="141"/>
      <c r="V15" s="306"/>
      <c r="W15" s="306"/>
      <c r="X15" s="306"/>
      <c r="Y15" s="306" t="s">
        <v>17</v>
      </c>
      <c r="Z15" s="306">
        <f>VLOOKUP(Y15,Lists!$A$45:$B$50,2,FALSE)</f>
        <v>1.0000000000000001E-5</v>
      </c>
      <c r="AA15" s="306" t="s">
        <v>17</v>
      </c>
      <c r="AB15" s="306" t="s">
        <v>17</v>
      </c>
      <c r="AC15" s="306">
        <f>VLOOKUP(AB15,Lists!$A$35:$B$40,2,FALSE)</f>
        <v>0</v>
      </c>
      <c r="AD15" s="306">
        <f t="shared" si="5"/>
        <v>0</v>
      </c>
      <c r="AE15" s="306" t="str">
        <f t="shared" si="6"/>
        <v>n/a</v>
      </c>
      <c r="AF15" s="306">
        <f>IF($B15=Lists!$A$14,Lists!$E$35)+IF($B15=Lists!$A$15,Lists!$E$40)+IF($B15=Lists!$A$16,Lists!$E$40)</f>
        <v>0</v>
      </c>
      <c r="AG15" s="307">
        <f t="shared" si="7"/>
        <v>0</v>
      </c>
      <c r="AH15" s="140" t="str">
        <f t="shared" si="8"/>
        <v>n/a</v>
      </c>
      <c r="AI15" s="141" t="str">
        <f>IF(ISERROR(AH15*0.0001),"n/a",AH15*VLOOKUP($B$4,Weighting!$B$22:$D$35,2,0))</f>
        <v>n/a</v>
      </c>
      <c r="AJ15" s="141">
        <f t="shared" si="9"/>
        <v>0</v>
      </c>
      <c r="AK15" s="141">
        <f>IF(ISERROR(AJ15*VLOOKUP($B$4,Weighting!$B$22:$D$35,2,0)),"n/a",AJ15*VLOOKUP($B$4,Weighting!$B$22:$D$35,2,0))</f>
        <v>0</v>
      </c>
      <c r="AL15" s="141"/>
    </row>
    <row r="16" spans="1:38" s="415" customFormat="1" ht="41" customHeight="1" x14ac:dyDescent="0.3">
      <c r="A16" s="296" t="s">
        <v>1216</v>
      </c>
      <c r="B16" s="296" t="s">
        <v>8</v>
      </c>
      <c r="C16" s="370" t="s">
        <v>876</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45"/>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s="415" customFormat="1" ht="41" customHeight="1" x14ac:dyDescent="0.3">
      <c r="A17" s="296" t="s">
        <v>1217</v>
      </c>
      <c r="B17" s="296" t="s">
        <v>8</v>
      </c>
      <c r="C17" s="370" t="s">
        <v>877</v>
      </c>
      <c r="D17" s="114"/>
      <c r="E17" s="115"/>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45"/>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s="415" customFormat="1" ht="41" customHeight="1" x14ac:dyDescent="0.3">
      <c r="A18" s="296" t="s">
        <v>1218</v>
      </c>
      <c r="B18" s="296" t="s">
        <v>8</v>
      </c>
      <c r="C18" s="370" t="s">
        <v>878</v>
      </c>
      <c r="D18" s="114"/>
      <c r="E18" s="115"/>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45"/>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s="415" customFormat="1" ht="53.5" customHeight="1" x14ac:dyDescent="0.3">
      <c r="A19" s="296" t="s">
        <v>1219</v>
      </c>
      <c r="B19" s="296" t="s">
        <v>8</v>
      </c>
      <c r="C19" s="370" t="s">
        <v>879</v>
      </c>
      <c r="D19" s="114"/>
      <c r="E19" s="115"/>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45"/>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415" customFormat="1" ht="41.5" customHeight="1" x14ac:dyDescent="0.3">
      <c r="A20" s="296" t="s">
        <v>1220</v>
      </c>
      <c r="B20" s="296" t="s">
        <v>8</v>
      </c>
      <c r="C20" s="370" t="s">
        <v>880</v>
      </c>
      <c r="D20" s="114"/>
      <c r="E20" s="115"/>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45"/>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415" customFormat="1" ht="41.5" customHeight="1" x14ac:dyDescent="0.3">
      <c r="A21" s="296" t="s">
        <v>1221</v>
      </c>
      <c r="B21" s="296" t="s">
        <v>8</v>
      </c>
      <c r="C21" s="370" t="s">
        <v>881</v>
      </c>
      <c r="D21" s="114"/>
      <c r="E21" s="115"/>
      <c r="F21" s="444" t="s">
        <v>406</v>
      </c>
      <c r="G21" s="299" t="s">
        <v>17</v>
      </c>
      <c r="H21" s="310">
        <f>VLOOKUP(G21,Lists!$A$45:$B$50,2,FALSE)</f>
        <v>1.0000000000000001E-5</v>
      </c>
      <c r="I21" s="311" t="s">
        <v>17</v>
      </c>
      <c r="J21" s="311" t="s">
        <v>17</v>
      </c>
      <c r="K21" s="312">
        <f>VLOOKUP(J21,Lists!$A$35:$B$40,2,FALSE)</f>
        <v>0</v>
      </c>
      <c r="L21" s="313">
        <f t="shared" si="0"/>
        <v>0</v>
      </c>
      <c r="M21" s="314" t="str">
        <f t="shared" si="1"/>
        <v>n/a</v>
      </c>
      <c r="N21" s="304">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45"/>
      <c r="V21" s="308" t="s">
        <v>408</v>
      </c>
      <c r="W21" s="308"/>
      <c r="X21" s="309" t="s">
        <v>406</v>
      </c>
      <c r="Y21" s="299" t="s">
        <v>17</v>
      </c>
      <c r="Z21" s="310">
        <f>VLOOKUP(Y21,Lists!$A$45:$B$50,2,FALSE)</f>
        <v>1.0000000000000001E-5</v>
      </c>
      <c r="AA21" s="311" t="s">
        <v>17</v>
      </c>
      <c r="AB21" s="311" t="s">
        <v>17</v>
      </c>
      <c r="AC21" s="312">
        <f>VLOOKUP(AB21,Lists!$A$35:$B$40,2,FALSE)</f>
        <v>0</v>
      </c>
      <c r="AD21" s="313">
        <f t="shared" si="5"/>
        <v>0</v>
      </c>
      <c r="AE21" s="314" t="str">
        <f t="shared" si="6"/>
        <v>n/a</v>
      </c>
      <c r="AF21" s="304">
        <f>IF($B21=Lists!$A$14,Lists!$E$35)+IF($B21=Lists!$A$15,Lists!$E$40)+IF($B21=Lists!$A$16,Lists!$E$40)</f>
        <v>0</v>
      </c>
      <c r="AG21" s="313">
        <f t="shared" si="7"/>
        <v>0</v>
      </c>
      <c r="AH21" s="112" t="str">
        <f t="shared" si="8"/>
        <v>n/a</v>
      </c>
      <c r="AI21" s="116" t="str">
        <f>IF(ISERROR(AH21*0.0001),"n/a",AH21*VLOOKUP($B$4,Weighting!$B$22:$D$35,2,0))</f>
        <v>n/a</v>
      </c>
      <c r="AJ21" s="230" t="str">
        <f t="shared" si="9"/>
        <v>n/a</v>
      </c>
      <c r="AK21" s="230" t="str">
        <f>IF(ISERROR(AJ21*VLOOKUP($B$4,Weighting!$B$22:$D$35,2,0)),"n/a",AJ21*VLOOKUP($B$4,Weighting!$B$22:$D$35,2,0))</f>
        <v>n/a</v>
      </c>
      <c r="AL21" s="345"/>
    </row>
    <row r="22" spans="1:38" s="415" customFormat="1" ht="49.5" customHeight="1" x14ac:dyDescent="0.3">
      <c r="A22" s="296" t="s">
        <v>1222</v>
      </c>
      <c r="B22" s="296" t="s">
        <v>8</v>
      </c>
      <c r="C22" s="370" t="s">
        <v>882</v>
      </c>
      <c r="D22" s="114"/>
      <c r="E22" s="115"/>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45"/>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s="415" customFormat="1" ht="69" customHeight="1" x14ac:dyDescent="0.3">
      <c r="A23" s="296" t="s">
        <v>1223</v>
      </c>
      <c r="B23" s="296" t="s">
        <v>8</v>
      </c>
      <c r="C23" s="370" t="s">
        <v>883</v>
      </c>
      <c r="D23" s="114"/>
      <c r="E23" s="115"/>
      <c r="F23" s="444" t="s">
        <v>406</v>
      </c>
      <c r="G23" s="299" t="s">
        <v>17</v>
      </c>
      <c r="H23" s="310">
        <f>VLOOKUP(G23,Lists!$A$45:$B$50,2,FALSE)</f>
        <v>1.0000000000000001E-5</v>
      </c>
      <c r="I23" s="311" t="s">
        <v>17</v>
      </c>
      <c r="J23" s="311" t="s">
        <v>17</v>
      </c>
      <c r="K23" s="312">
        <f>VLOOKUP(J23,Lists!$A$35:$B$40,2,FALSE)</f>
        <v>0</v>
      </c>
      <c r="L23" s="313">
        <f t="shared" si="0"/>
        <v>0</v>
      </c>
      <c r="M23" s="314" t="str">
        <f t="shared" si="1"/>
        <v>n/a</v>
      </c>
      <c r="N23" s="304">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45"/>
      <c r="V23" s="308" t="s">
        <v>408</v>
      </c>
      <c r="W23" s="308"/>
      <c r="X23" s="309" t="s">
        <v>406</v>
      </c>
      <c r="Y23" s="299" t="s">
        <v>17</v>
      </c>
      <c r="Z23" s="310">
        <f>VLOOKUP(Y23,Lists!$A$45:$B$50,2,FALSE)</f>
        <v>1.0000000000000001E-5</v>
      </c>
      <c r="AA23" s="311" t="s">
        <v>17</v>
      </c>
      <c r="AB23" s="311" t="s">
        <v>17</v>
      </c>
      <c r="AC23" s="312">
        <f>VLOOKUP(AB23,Lists!$A$35:$B$40,2,FALSE)</f>
        <v>0</v>
      </c>
      <c r="AD23" s="313">
        <f t="shared" si="5"/>
        <v>0</v>
      </c>
      <c r="AE23" s="314" t="str">
        <f t="shared" si="6"/>
        <v>n/a</v>
      </c>
      <c r="AF23" s="304">
        <f>IF($B23=Lists!$A$14,Lists!$E$35)+IF($B23=Lists!$A$15,Lists!$E$40)+IF($B23=Lists!$A$16,Lists!$E$40)</f>
        <v>0</v>
      </c>
      <c r="AG23" s="313">
        <f t="shared" si="7"/>
        <v>0</v>
      </c>
      <c r="AH23" s="112" t="str">
        <f t="shared" si="8"/>
        <v>n/a</v>
      </c>
      <c r="AI23" s="116" t="str">
        <f>IF(ISERROR(AH23*0.0001),"n/a",AH23*VLOOKUP($B$4,Weighting!$B$22:$D$35,2,0))</f>
        <v>n/a</v>
      </c>
      <c r="AJ23" s="230" t="str">
        <f t="shared" si="9"/>
        <v>n/a</v>
      </c>
      <c r="AK23" s="230" t="str">
        <f>IF(ISERROR(AJ23*VLOOKUP($B$4,Weighting!$B$22:$D$35,2,0)),"n/a",AJ23*VLOOKUP($B$4,Weighting!$B$22:$D$35,2,0))</f>
        <v>n/a</v>
      </c>
      <c r="AL23" s="345"/>
    </row>
    <row r="24" spans="1:38" s="415" customFormat="1" ht="41" customHeight="1" x14ac:dyDescent="0.3">
      <c r="A24" s="296" t="s">
        <v>1224</v>
      </c>
      <c r="B24" s="296" t="s">
        <v>8</v>
      </c>
      <c r="C24" s="370" t="s">
        <v>884</v>
      </c>
      <c r="D24" s="114"/>
      <c r="E24" s="115"/>
      <c r="F24" s="444" t="s">
        <v>406</v>
      </c>
      <c r="G24" s="299" t="s">
        <v>17</v>
      </c>
      <c r="H24" s="310">
        <f>VLOOKUP(G24,Lists!$A$45:$B$50,2,FALSE)</f>
        <v>1.0000000000000001E-5</v>
      </c>
      <c r="I24" s="311" t="s">
        <v>17</v>
      </c>
      <c r="J24" s="311" t="s">
        <v>17</v>
      </c>
      <c r="K24" s="312">
        <f>VLOOKUP(J24,Lists!$A$35:$B$40,2,FALSE)</f>
        <v>0</v>
      </c>
      <c r="L24" s="313">
        <f t="shared" si="0"/>
        <v>0</v>
      </c>
      <c r="M24" s="314" t="str">
        <f t="shared" si="1"/>
        <v>n/a</v>
      </c>
      <c r="N24" s="304">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45"/>
      <c r="V24" s="308" t="s">
        <v>408</v>
      </c>
      <c r="W24" s="308"/>
      <c r="X24" s="309" t="s">
        <v>406</v>
      </c>
      <c r="Y24" s="299" t="s">
        <v>17</v>
      </c>
      <c r="Z24" s="310">
        <f>VLOOKUP(Y24,Lists!$A$45:$B$50,2,FALSE)</f>
        <v>1.0000000000000001E-5</v>
      </c>
      <c r="AA24" s="311" t="s">
        <v>17</v>
      </c>
      <c r="AB24" s="311" t="s">
        <v>17</v>
      </c>
      <c r="AC24" s="312">
        <f>VLOOKUP(AB24,Lists!$A$35:$B$40,2,FALSE)</f>
        <v>0</v>
      </c>
      <c r="AD24" s="313">
        <f t="shared" si="5"/>
        <v>0</v>
      </c>
      <c r="AE24" s="314" t="str">
        <f t="shared" si="6"/>
        <v>n/a</v>
      </c>
      <c r="AF24" s="304">
        <f>IF($B24=Lists!$A$14,Lists!$E$35)+IF($B24=Lists!$A$15,Lists!$E$40)+IF($B24=Lists!$A$16,Lists!$E$40)</f>
        <v>0</v>
      </c>
      <c r="AG24" s="313">
        <f t="shared" si="7"/>
        <v>0</v>
      </c>
      <c r="AH24" s="112" t="str">
        <f t="shared" si="8"/>
        <v>n/a</v>
      </c>
      <c r="AI24" s="116" t="str">
        <f>IF(ISERROR(AH24*0.0001),"n/a",AH24*VLOOKUP($B$4,Weighting!$B$22:$D$35,2,0))</f>
        <v>n/a</v>
      </c>
      <c r="AJ24" s="230" t="str">
        <f t="shared" si="9"/>
        <v>n/a</v>
      </c>
      <c r="AK24" s="230" t="str">
        <f>IF(ISERROR(AJ24*VLOOKUP($B$4,Weighting!$B$22:$D$35,2,0)),"n/a",AJ24*VLOOKUP($B$4,Weighting!$B$22:$D$35,2,0))</f>
        <v>n/a</v>
      </c>
      <c r="AL24" s="345"/>
    </row>
    <row r="25" spans="1:38" s="415" customFormat="1" ht="29" customHeight="1" x14ac:dyDescent="0.3">
      <c r="A25" s="296" t="s">
        <v>1225</v>
      </c>
      <c r="B25" s="296" t="s">
        <v>8</v>
      </c>
      <c r="C25" s="370" t="s">
        <v>885</v>
      </c>
      <c r="D25" s="114"/>
      <c r="E25" s="115"/>
      <c r="F25" s="444" t="s">
        <v>406</v>
      </c>
      <c r="G25" s="299" t="s">
        <v>17</v>
      </c>
      <c r="H25" s="310">
        <f>VLOOKUP(G25,Lists!$A$45:$B$50,2,FALSE)</f>
        <v>1.0000000000000001E-5</v>
      </c>
      <c r="I25" s="311" t="s">
        <v>17</v>
      </c>
      <c r="J25" s="311" t="s">
        <v>17</v>
      </c>
      <c r="K25" s="312">
        <f>VLOOKUP(J25,Lists!$A$35:$B$40,2,FALSE)</f>
        <v>0</v>
      </c>
      <c r="L25" s="313">
        <f t="shared" si="0"/>
        <v>0</v>
      </c>
      <c r="M25" s="314" t="str">
        <f t="shared" si="1"/>
        <v>n/a</v>
      </c>
      <c r="N25" s="304">
        <f>IF($B25=Lists!$A$14,Lists!$E$35)+IF($B25=Lists!$A$15,Lists!$E$40)+IF($B25=Lists!$A$16,Lists!$E$40)</f>
        <v>0</v>
      </c>
      <c r="O25" s="313">
        <f t="shared" si="2"/>
        <v>0</v>
      </c>
      <c r="P25" s="242" t="str">
        <f t="shared" si="3"/>
        <v>n/a</v>
      </c>
      <c r="Q25" s="232" t="str">
        <f>IF(ISERROR(P25*0.0001),"n/a",P25*VLOOKUP($B$4,Weighting!$B$22:$D$35,2,0))</f>
        <v>n/a</v>
      </c>
      <c r="R25" s="230" t="str">
        <f t="shared" si="4"/>
        <v>n/a</v>
      </c>
      <c r="S25" s="230" t="str">
        <f>IF(ISERROR(R25*VLOOKUP($B$4,Weighting!$B$22:$D$35,2,0)),"n/a",R25*VLOOKUP($B$4,Weighting!$B$22:$D$35,2,0))</f>
        <v>n/a</v>
      </c>
      <c r="T25" s="345"/>
      <c r="V25" s="308" t="s">
        <v>408</v>
      </c>
      <c r="W25" s="308"/>
      <c r="X25" s="309" t="s">
        <v>406</v>
      </c>
      <c r="Y25" s="299" t="s">
        <v>17</v>
      </c>
      <c r="Z25" s="310">
        <f>VLOOKUP(Y25,Lists!$A$45:$B$50,2,FALSE)</f>
        <v>1.0000000000000001E-5</v>
      </c>
      <c r="AA25" s="311" t="s">
        <v>17</v>
      </c>
      <c r="AB25" s="311" t="s">
        <v>17</v>
      </c>
      <c r="AC25" s="312">
        <f>VLOOKUP(AB25,Lists!$A$35:$B$40,2,FALSE)</f>
        <v>0</v>
      </c>
      <c r="AD25" s="313">
        <f t="shared" si="5"/>
        <v>0</v>
      </c>
      <c r="AE25" s="314" t="str">
        <f t="shared" si="6"/>
        <v>n/a</v>
      </c>
      <c r="AF25" s="304">
        <f>IF($B25=Lists!$A$14,Lists!$E$35)+IF($B25=Lists!$A$15,Lists!$E$40)+IF($B25=Lists!$A$16,Lists!$E$40)</f>
        <v>0</v>
      </c>
      <c r="AG25" s="313">
        <f t="shared" si="7"/>
        <v>0</v>
      </c>
      <c r="AH25" s="112" t="str">
        <f t="shared" si="8"/>
        <v>n/a</v>
      </c>
      <c r="AI25" s="116" t="str">
        <f>IF(ISERROR(AH25*0.0001),"n/a",AH25*VLOOKUP($B$4,Weighting!$B$22:$D$35,2,0))</f>
        <v>n/a</v>
      </c>
      <c r="AJ25" s="230" t="str">
        <f t="shared" si="9"/>
        <v>n/a</v>
      </c>
      <c r="AK25" s="230" t="str">
        <f>IF(ISERROR(AJ25*VLOOKUP($B$4,Weighting!$B$22:$D$35,2,0)),"n/a",AJ25*VLOOKUP($B$4,Weighting!$B$22:$D$35,2,0))</f>
        <v>n/a</v>
      </c>
      <c r="AL25" s="345"/>
    </row>
    <row r="26" spans="1:38" ht="277" customHeight="1" x14ac:dyDescent="0.3">
      <c r="A26" s="296" t="s">
        <v>1181</v>
      </c>
      <c r="B26" s="296" t="s">
        <v>10</v>
      </c>
      <c r="C26" s="305" t="s">
        <v>886</v>
      </c>
      <c r="D26" s="115" t="s">
        <v>406</v>
      </c>
      <c r="E26" s="115"/>
      <c r="F26" s="113"/>
      <c r="G26" s="299" t="s">
        <v>49</v>
      </c>
      <c r="H26" s="300">
        <f>VLOOKUP(G26,Lists!$A$45:$B$50,2,FALSE)</f>
        <v>10</v>
      </c>
      <c r="I26" s="299" t="s">
        <v>22</v>
      </c>
      <c r="J26" s="299"/>
      <c r="K26" s="312" t="e">
        <f>VLOOKUP(J26,Lists!$A$35:$B$40,2,FALSE)</f>
        <v>#N/A</v>
      </c>
      <c r="L26" s="313" t="e">
        <f t="shared" si="0"/>
        <v>#N/A</v>
      </c>
      <c r="M26" s="314" t="str">
        <f t="shared" si="1"/>
        <v>n/a</v>
      </c>
      <c r="N26" s="304">
        <f>IF($B26=Lists!$A$14,Lists!$E$35)+IF($B26=Lists!$A$15,Lists!$E$40)+IF($B26=Lists!$A$16,Lists!$E$40)</f>
        <v>6</v>
      </c>
      <c r="O26" s="313">
        <f t="shared" si="2"/>
        <v>60</v>
      </c>
      <c r="P26" s="242">
        <f t="shared" si="3"/>
        <v>0.2</v>
      </c>
      <c r="Q26" s="232">
        <f>IF(ISERROR(P26*0.0001),"n/a",P26*VLOOKUP($B$4,Weighting!$B$22:$D$35,2,0))</f>
        <v>2.0000000000000004E-2</v>
      </c>
      <c r="R26" s="230" t="e">
        <f t="shared" si="4"/>
        <v>#N/A</v>
      </c>
      <c r="S26" s="230" t="str">
        <f>IF(ISERROR(R26*VLOOKUP($B$4,Weighting!$B$22:$D$35,2,0)),"n/a",R26*VLOOKUP($B$4,Weighting!$B$22:$D$35,2,0))</f>
        <v>n/a</v>
      </c>
      <c r="T26" s="345"/>
      <c r="V26" s="299" t="s">
        <v>406</v>
      </c>
      <c r="W26" s="299"/>
      <c r="X26" s="403"/>
      <c r="Y26" s="299" t="s">
        <v>49</v>
      </c>
      <c r="Z26" s="300">
        <f>VLOOKUP(Y26,Lists!$A$45:$B$50,2,FALSE)</f>
        <v>10</v>
      </c>
      <c r="AA26" s="299" t="s">
        <v>22</v>
      </c>
      <c r="AB26" s="299" t="s">
        <v>39</v>
      </c>
      <c r="AC26" s="312">
        <f>VLOOKUP(AB26,Lists!$A$35:$B$40,2,FALSE)</f>
        <v>6</v>
      </c>
      <c r="AD26" s="313">
        <f t="shared" si="5"/>
        <v>60</v>
      </c>
      <c r="AE26" s="314">
        <f t="shared" si="6"/>
        <v>1</v>
      </c>
      <c r="AF26" s="304">
        <f>IF($B26=Lists!$A$14,Lists!$E$35)+IF($B26=Lists!$A$15,Lists!$E$40)+IF($B26=Lists!$A$16,Lists!$E$40)</f>
        <v>6</v>
      </c>
      <c r="AG26" s="313">
        <f t="shared" si="7"/>
        <v>60</v>
      </c>
      <c r="AH26" s="112">
        <f t="shared" si="8"/>
        <v>0.2</v>
      </c>
      <c r="AI26" s="116">
        <f>IF(ISERROR(AH26*0.0001),"n/a",AH26*VLOOKUP($B$4,Weighting!$B$22:$D$35,2,0))</f>
        <v>2.0000000000000004E-2</v>
      </c>
      <c r="AJ26" s="230">
        <f t="shared" si="9"/>
        <v>0.2</v>
      </c>
      <c r="AK26" s="230">
        <f>IF(ISERROR(AJ26*VLOOKUP($B$4,Weighting!$B$22:$D$35,2,0)),"n/a",AJ26*VLOOKUP($B$4,Weighting!$B$22:$D$35,2,0))</f>
        <v>2.0000000000000004E-2</v>
      </c>
      <c r="AL26" s="345"/>
    </row>
    <row r="27" spans="1:38" ht="262" customHeight="1" x14ac:dyDescent="0.3">
      <c r="A27" s="296" t="s">
        <v>1182</v>
      </c>
      <c r="B27" s="296" t="s">
        <v>10</v>
      </c>
      <c r="C27" s="305" t="s">
        <v>887</v>
      </c>
      <c r="D27" s="115" t="s">
        <v>406</v>
      </c>
      <c r="E27" s="115"/>
      <c r="F27" s="113"/>
      <c r="G27" s="299" t="s">
        <v>49</v>
      </c>
      <c r="H27" s="300">
        <f>VLOOKUP(G27,Lists!$A$45:$B$50,2,FALSE)</f>
        <v>10</v>
      </c>
      <c r="I27" s="299" t="s">
        <v>22</v>
      </c>
      <c r="J27" s="299"/>
      <c r="K27" s="312" t="e">
        <f>VLOOKUP(J27,Lists!$A$35:$B$40,2,FALSE)</f>
        <v>#N/A</v>
      </c>
      <c r="L27" s="313" t="e">
        <f t="shared" si="0"/>
        <v>#N/A</v>
      </c>
      <c r="M27" s="314" t="str">
        <f t="shared" si="1"/>
        <v>n/a</v>
      </c>
      <c r="N27" s="304">
        <f>IF($B27=Lists!$A$14,Lists!$E$35)+IF($B27=Lists!$A$15,Lists!$E$40)+IF($B27=Lists!$A$16,Lists!$E$40)</f>
        <v>6</v>
      </c>
      <c r="O27" s="313">
        <f t="shared" si="2"/>
        <v>60</v>
      </c>
      <c r="P27" s="242">
        <f t="shared" si="3"/>
        <v>0.2</v>
      </c>
      <c r="Q27" s="232">
        <f>IF(ISERROR(P27*0.0001),"n/a",P27*VLOOKUP($B$4,Weighting!$B$22:$D$35,2,0))</f>
        <v>2.0000000000000004E-2</v>
      </c>
      <c r="R27" s="230" t="e">
        <f t="shared" si="4"/>
        <v>#N/A</v>
      </c>
      <c r="S27" s="230" t="str">
        <f>IF(ISERROR(R27*VLOOKUP($B$4,Weighting!$B$22:$D$35,2,0)),"n/a",R27*VLOOKUP($B$4,Weighting!$B$22:$D$35,2,0))</f>
        <v>n/a</v>
      </c>
      <c r="T27" s="345"/>
      <c r="V27" s="299" t="s">
        <v>406</v>
      </c>
      <c r="W27" s="299"/>
      <c r="X27" s="403"/>
      <c r="Y27" s="299" t="s">
        <v>49</v>
      </c>
      <c r="Z27" s="300">
        <f>VLOOKUP(Y27,Lists!$A$45:$B$50,2,FALSE)</f>
        <v>10</v>
      </c>
      <c r="AA27" s="299" t="s">
        <v>22</v>
      </c>
      <c r="AB27" s="299" t="s">
        <v>39</v>
      </c>
      <c r="AC27" s="312">
        <f>VLOOKUP(AB27,Lists!$A$35:$B$40,2,FALSE)</f>
        <v>6</v>
      </c>
      <c r="AD27" s="313">
        <f t="shared" si="5"/>
        <v>60</v>
      </c>
      <c r="AE27" s="314">
        <f t="shared" si="6"/>
        <v>1</v>
      </c>
      <c r="AF27" s="304">
        <f>IF($B27=Lists!$A$14,Lists!$E$35)+IF($B27=Lists!$A$15,Lists!$E$40)+IF($B27=Lists!$A$16,Lists!$E$40)</f>
        <v>6</v>
      </c>
      <c r="AG27" s="313">
        <f t="shared" si="7"/>
        <v>60</v>
      </c>
      <c r="AH27" s="112">
        <f t="shared" si="8"/>
        <v>0.2</v>
      </c>
      <c r="AI27" s="116">
        <f>IF(ISERROR(AH27*0.0001),"n/a",AH27*VLOOKUP($B$4,Weighting!$B$22:$D$35,2,0))</f>
        <v>2.0000000000000004E-2</v>
      </c>
      <c r="AJ27" s="230">
        <f t="shared" si="9"/>
        <v>0.2</v>
      </c>
      <c r="AK27" s="230">
        <f>IF(ISERROR(AJ27*VLOOKUP($B$4,Weighting!$B$22:$D$35,2,0)),"n/a",AJ27*VLOOKUP($B$4,Weighting!$B$22:$D$35,2,0))</f>
        <v>2.0000000000000004E-2</v>
      </c>
      <c r="AL27" s="345"/>
    </row>
  </sheetData>
  <sheetProtection algorithmName="SHA-512" hashValue="umDd80yySIuFe/j5jlRV5gfYsQi+rV/KiepkXjtSIYRkhxkK0AtAV9cYGeVRTAe0gnLRxUu98afRVW6C6zBfWA==" saltValue="JaJB+xSZsnineEELOA5RDQ==" spinCount="100000" sheet="1" formatCells="0" formatColumns="0" formatRows="0" autoFilter="0" pivotTables="0"/>
  <autoFilter ref="A5:AL27" xr:uid="{10334802-5D23-4D89-B2C7-762AD0A528FC}"/>
  <phoneticPr fontId="26" type="noConversion"/>
  <dataValidations count="5">
    <dataValidation type="list" allowBlank="1" showInputMessage="1" showErrorMessage="1" sqref="C8 C13 B5:B27 B2" xr:uid="{CB132A1B-6988-446C-93DD-281900199CA7}">
      <formula1>Spec_Compl_Adj</formula1>
    </dataValidation>
    <dataValidation type="list" allowBlank="1" showInputMessage="1" showErrorMessage="1" sqref="J4 J6 J8 J12 J14 J26:J27 AB4 AB6 AB8 AB12 AB14 AB26:AB27" xr:uid="{5EF5C832-A6EE-447F-BAF7-CF77181DCFD7}">
      <formula1>Adj_Service</formula1>
    </dataValidation>
    <dataValidation type="list" allowBlank="1" showInputMessage="1" showErrorMessage="1" sqref="N6 G6:H6 K6:L6 N4 G4:H4 K4:L4 N8 G26:G27 K8:L8 AF6 AC8:AD8 AC6:AD6 AF4 G14 AC4:AD4 G7:G8 AF8 G12 Y6:Z6 Y4:Z4 Y26:Y27 Y14 Y7:Y8 Y12" xr:uid="{17BD6FFB-3A49-476E-A60B-FBDAA430A725}">
      <formula1>Adj_Weight</formula1>
    </dataValidation>
    <dataValidation type="list" allowBlank="1" showInputMessage="1" showErrorMessage="1" sqref="I4 I6:I8 I26:I27 I12 I14 AA4 AA6:AA8 AA26:AA27 AA12 AA14" xr:uid="{FCAA1325-A344-4F88-B881-671F75060BC9}">
      <formula1>Adj_Evidence</formula1>
    </dataValidation>
    <dataValidation type="list" allowBlank="1" showInputMessage="1" showErrorMessage="1" sqref="V16:W25 V9:W11 D9:D11 D16:D25" xr:uid="{68324FD0-7093-444E-9B67-7C2E62FFDEEB}">
      <formula1>"Yes,No"</formula1>
    </dataValidation>
  </dataValidations>
  <pageMargins left="0.70866141732283472" right="0.70866141732283472" top="0.74803149606299213" bottom="0.74803149606299213" header="0.31496062992125984" footer="0.31496062992125984"/>
  <pageSetup paperSize="9" scale="34" fitToHeight="7"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346E-07EF-4207-A018-315A1AEBDDFB}">
  <sheetPr>
    <tabColor theme="6" tint="0.39997558519241921"/>
    <pageSetUpPr fitToPage="1"/>
  </sheetPr>
  <dimension ref="A1:AL23"/>
  <sheetViews>
    <sheetView zoomScale="87" zoomScaleNormal="87" workbookViewId="0">
      <pane ySplit="7" topLeftCell="A8" activePane="bottomLeft" state="frozen"/>
      <selection pane="bottomLeft" activeCell="D9" sqref="D9"/>
    </sheetView>
  </sheetViews>
  <sheetFormatPr defaultRowHeight="15.5" x14ac:dyDescent="0.35"/>
  <cols>
    <col min="1" max="1" width="13" style="436" customWidth="1"/>
    <col min="2" max="2" width="16.61328125" customWidth="1"/>
    <col min="3" max="3" width="72" customWidth="1"/>
    <col min="4" max="4" width="15.15234375" customWidth="1"/>
    <col min="5" max="5" width="16.69140625" hidden="1" customWidth="1"/>
    <col min="6" max="6" width="55.3046875" customWidth="1"/>
    <col min="7" max="7" width="14.69140625" customWidth="1"/>
    <col min="8" max="8" width="12.69140625" customWidth="1"/>
    <col min="9" max="9" width="10.84375" customWidth="1"/>
    <col min="10" max="10" width="12.69140625" customWidth="1"/>
    <col min="11" max="15" width="6.23046875" hidden="1" customWidth="1"/>
    <col min="16" max="17" width="9.23046875" style="437"/>
    <col min="18" max="19" width="0" hidden="1" customWidth="1"/>
    <col min="20" max="20" width="27.23046875" style="1" hidden="1" customWidth="1"/>
    <col min="21" max="21" width="5.23046875" hidden="1" customWidth="1"/>
    <col min="22" max="22" width="10.23046875" hidden="1" customWidth="1"/>
    <col min="23" max="23" width="11.69140625" hidden="1" customWidth="1"/>
    <col min="24" max="24" width="23.23046875" hidden="1" customWidth="1"/>
    <col min="25" max="25" width="14.69140625" hidden="1" customWidth="1"/>
    <col min="26" max="26" width="5.69140625" hidden="1" customWidth="1"/>
    <col min="27" max="27" width="10.84375" hidden="1" customWidth="1"/>
    <col min="28" max="28" width="12.69140625" hidden="1" customWidth="1"/>
    <col min="29" max="37" width="0" hidden="1" customWidth="1"/>
    <col min="38" max="38" width="20.07421875" hidden="1" customWidth="1"/>
  </cols>
  <sheetData>
    <row r="1" spans="1:38" s="106" customFormat="1" ht="39.5" customHeight="1" x14ac:dyDescent="0.4">
      <c r="A1" s="417" t="s">
        <v>555</v>
      </c>
      <c r="D1" s="253"/>
      <c r="E1" s="253"/>
      <c r="F1" s="253"/>
      <c r="G1" s="254"/>
      <c r="H1" s="256"/>
      <c r="I1" s="256"/>
      <c r="J1" s="257">
        <f>COUNTIF($B4:$B23,"Compliance Yes/No")+COUNTIF($B4:$B23,"Adjudication Question")</f>
        <v>4</v>
      </c>
      <c r="K1" s="256" t="s">
        <v>403</v>
      </c>
      <c r="L1" s="256" t="s">
        <v>403</v>
      </c>
      <c r="M1" s="256" t="s">
        <v>403</v>
      </c>
      <c r="N1" s="256" t="s">
        <v>403</v>
      </c>
      <c r="O1" s="256" t="s">
        <v>403</v>
      </c>
      <c r="P1" s="233"/>
      <c r="Q1" s="233"/>
      <c r="R1" s="226" t="str">
        <f>IF(ISERROR(L2/O2),"",L2/O2)</f>
        <v/>
      </c>
      <c r="S1" s="226" t="str">
        <f>IF(ISERROR(R1*0.07),"",R1*0.07)</f>
        <v/>
      </c>
      <c r="T1" s="258"/>
      <c r="V1" s="259"/>
      <c r="W1" s="259"/>
      <c r="X1" s="260"/>
      <c r="Y1" s="254"/>
      <c r="Z1" s="256" t="s">
        <v>403</v>
      </c>
      <c r="AA1" s="256"/>
      <c r="AB1" s="257">
        <f>COUNTIF($B4:$B23,"Compliance Yes/No")+COUNTIF($B4:$B23,"Adjudication Question")</f>
        <v>4</v>
      </c>
      <c r="AC1" s="256" t="s">
        <v>403</v>
      </c>
      <c r="AD1" s="256" t="s">
        <v>403</v>
      </c>
      <c r="AE1" s="256" t="s">
        <v>403</v>
      </c>
      <c r="AF1" s="256" t="s">
        <v>403</v>
      </c>
      <c r="AG1" s="256" t="s">
        <v>403</v>
      </c>
      <c r="AH1" s="107"/>
      <c r="AI1" s="107"/>
      <c r="AJ1" s="227">
        <f>AD2/AG2</f>
        <v>1</v>
      </c>
      <c r="AK1" s="227">
        <f>AJ1*0.12</f>
        <v>0.12</v>
      </c>
      <c r="AL1" s="341"/>
    </row>
    <row r="2" spans="1:38" s="106" customFormat="1" ht="26" customHeight="1" x14ac:dyDescent="0.35">
      <c r="A2" s="137" t="s">
        <v>902</v>
      </c>
      <c r="B2" s="261">
        <f>COUNTIF(B5:B23,"Compliance Yes/No")+COUNTIF(B5:B23,"Specification")</f>
        <v>12</v>
      </c>
      <c r="C2" s="262" t="s">
        <v>111</v>
      </c>
      <c r="D2" s="263"/>
      <c r="E2" s="263"/>
      <c r="F2" s="263"/>
      <c r="G2" s="264"/>
      <c r="H2" s="264"/>
      <c r="I2" s="264"/>
      <c r="J2" s="265" t="s">
        <v>404</v>
      </c>
      <c r="K2" s="266"/>
      <c r="L2" s="267" t="e">
        <f>SUM(L7:L23)</f>
        <v>#N/A</v>
      </c>
      <c r="M2" s="108" t="e">
        <f>L2/O2</f>
        <v>#N/A</v>
      </c>
      <c r="N2" s="268"/>
      <c r="O2" s="267">
        <f>SUM(O7:O23)</f>
        <v>240</v>
      </c>
      <c r="P2" s="234">
        <f>SUM(P7:P23)</f>
        <v>1</v>
      </c>
      <c r="Q2" s="235">
        <f>SUM(Q7:Q23)</f>
        <v>7.0000000000000007E-2</v>
      </c>
      <c r="R2" s="229" t="str">
        <f>IF(ISERROR(SUM(R7:R23)),"",SUM(R7:R23))</f>
        <v/>
      </c>
      <c r="S2" s="229">
        <f>IF(ISERROR(SUM(S7:S23)),"",SUM(S7:S23))</f>
        <v>0</v>
      </c>
      <c r="T2" s="258"/>
      <c r="V2" s="263"/>
      <c r="W2" s="263"/>
      <c r="X2" s="263"/>
      <c r="Y2" s="264"/>
      <c r="Z2" s="264"/>
      <c r="AA2" s="264"/>
      <c r="AB2" s="265" t="s">
        <v>404</v>
      </c>
      <c r="AC2" s="266"/>
      <c r="AD2" s="267">
        <f>SUM(AD7:AD23)</f>
        <v>240</v>
      </c>
      <c r="AE2" s="108">
        <f>AD2/AG2</f>
        <v>1</v>
      </c>
      <c r="AF2" s="268"/>
      <c r="AG2" s="267">
        <f>SUM(AG7:AG23)</f>
        <v>240</v>
      </c>
      <c r="AH2" s="109">
        <f>SUM(AH7:AH23)</f>
        <v>1</v>
      </c>
      <c r="AI2" s="117">
        <f>SUM(AI7:AI23)</f>
        <v>7.0000000000000007E-2</v>
      </c>
      <c r="AJ2" s="229">
        <f>SUM(AJ7:AJ23)</f>
        <v>1</v>
      </c>
      <c r="AK2" s="229">
        <f>SUM(AK7:AK23)</f>
        <v>7.0000000000000007E-2</v>
      </c>
      <c r="AL2" s="341"/>
    </row>
    <row r="3" spans="1:38" s="106" customFormat="1" ht="17.5" customHeight="1" x14ac:dyDescent="0.3">
      <c r="A3" s="418"/>
      <c r="B3" s="269"/>
      <c r="C3" s="270"/>
      <c r="D3" s="271"/>
      <c r="E3" s="271"/>
      <c r="F3" s="271" t="str">
        <f>Introduction!$B$8</f>
        <v>Supplier Name</v>
      </c>
      <c r="G3" s="271"/>
      <c r="H3" s="271"/>
      <c r="I3" s="271"/>
      <c r="J3" s="271"/>
      <c r="K3" s="271"/>
      <c r="L3" s="271"/>
      <c r="M3" s="271"/>
      <c r="N3" s="271"/>
      <c r="O3" s="272"/>
      <c r="P3" s="236"/>
      <c r="Q3" s="236"/>
      <c r="R3" s="271"/>
      <c r="S3" s="271"/>
      <c r="T3" s="419"/>
      <c r="V3" s="273"/>
      <c r="W3" s="273"/>
      <c r="X3" s="273" t="str">
        <f>Introduction!$B$8</f>
        <v>Supplier Name</v>
      </c>
      <c r="Y3" s="271"/>
      <c r="Z3" s="271"/>
      <c r="AA3" s="271"/>
      <c r="AB3" s="271"/>
      <c r="AC3" s="273"/>
      <c r="AD3" s="273"/>
      <c r="AE3" s="273"/>
      <c r="AF3" s="273"/>
      <c r="AG3" s="274"/>
      <c r="AH3" s="145"/>
      <c r="AI3" s="146"/>
      <c r="AJ3" s="273"/>
      <c r="AK3" s="273"/>
      <c r="AL3" s="273"/>
    </row>
    <row r="4" spans="1:38" s="279" customFormat="1" ht="29" customHeight="1" x14ac:dyDescent="0.35">
      <c r="A4" s="420" t="s">
        <v>915</v>
      </c>
      <c r="B4" s="275" t="s">
        <v>914</v>
      </c>
      <c r="C4" s="276"/>
      <c r="D4" s="277"/>
      <c r="E4" s="277"/>
      <c r="F4" s="277"/>
      <c r="G4" s="277"/>
      <c r="H4" s="277"/>
      <c r="I4" s="277"/>
      <c r="J4" s="277"/>
      <c r="K4" s="277"/>
      <c r="L4" s="277"/>
      <c r="M4" s="277"/>
      <c r="N4" s="277"/>
      <c r="O4" s="278"/>
      <c r="P4" s="237"/>
      <c r="Q4" s="237"/>
      <c r="R4" s="277"/>
      <c r="S4" s="277"/>
      <c r="T4" s="421"/>
      <c r="V4" s="280"/>
      <c r="W4" s="280"/>
      <c r="X4" s="280"/>
      <c r="Y4" s="277"/>
      <c r="Z4" s="277"/>
      <c r="AA4" s="277"/>
      <c r="AB4" s="277"/>
      <c r="AC4" s="280"/>
      <c r="AD4" s="280"/>
      <c r="AE4" s="280"/>
      <c r="AF4" s="280"/>
      <c r="AG4" s="281"/>
      <c r="AH4" s="147"/>
      <c r="AI4" s="148"/>
      <c r="AJ4" s="280"/>
      <c r="AK4" s="280"/>
      <c r="AL4" s="280"/>
    </row>
    <row r="5" spans="1:38" s="290" customFormat="1" ht="57"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425" customFormat="1" ht="14" x14ac:dyDescent="0.35">
      <c r="A6" s="422"/>
      <c r="B6" s="422"/>
      <c r="C6" s="408" t="s">
        <v>112</v>
      </c>
      <c r="D6" s="423"/>
      <c r="E6" s="423"/>
      <c r="F6" s="423"/>
      <c r="G6" s="423"/>
      <c r="H6" s="423"/>
      <c r="I6" s="423"/>
      <c r="J6" s="423"/>
      <c r="K6" s="423"/>
      <c r="L6" s="423"/>
      <c r="M6" s="423"/>
      <c r="N6" s="423"/>
      <c r="O6" s="424"/>
      <c r="P6" s="250"/>
      <c r="Q6" s="251"/>
      <c r="R6" s="143"/>
      <c r="S6" s="143"/>
      <c r="T6" s="118"/>
      <c r="V6" s="423"/>
      <c r="W6" s="423"/>
      <c r="X6" s="423"/>
      <c r="Y6" s="423"/>
      <c r="Z6" s="423"/>
      <c r="AA6" s="423"/>
      <c r="AB6" s="423"/>
      <c r="AC6" s="423"/>
      <c r="AD6" s="423"/>
      <c r="AE6" s="423"/>
      <c r="AF6" s="423"/>
      <c r="AG6" s="424"/>
      <c r="AH6" s="142"/>
      <c r="AI6" s="143"/>
      <c r="AJ6" s="143"/>
      <c r="AK6" s="143"/>
      <c r="AL6" s="143"/>
    </row>
    <row r="7" spans="1:38" ht="82.5" customHeight="1" x14ac:dyDescent="0.35">
      <c r="A7" s="426" t="s">
        <v>1226</v>
      </c>
      <c r="B7" s="427" t="s">
        <v>9</v>
      </c>
      <c r="C7" s="428" t="s">
        <v>888</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0.25</v>
      </c>
      <c r="Q7" s="232">
        <f>IF(ISERROR(P7*0.0001),"n/a",P7*VLOOKUP($B$4,Weighting!$B$22:$D$35,2,0))</f>
        <v>1.7500000000000002E-2</v>
      </c>
      <c r="R7" s="230">
        <f>IF($B7="Specification","n/a",L7/$O$2)</f>
        <v>0</v>
      </c>
      <c r="S7" s="230">
        <f>IF(ISERROR(R7*VLOOKUP($B$4,Weighting!$B$22:$D$35,2,0)),"n/a",R7*VLOOKUP($B$4,Weighting!$B$22:$D$35,2,0))</f>
        <v>0</v>
      </c>
      <c r="T7" s="323"/>
      <c r="U7" s="279"/>
      <c r="V7" s="111">
        <f>ROUND(COUNTIF(V9:V124,"Yes")/($B$2-1),2)</f>
        <v>1.18</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0.25</v>
      </c>
      <c r="AI7" s="116">
        <f>IF(ISERROR(AH7*0.0001),"n/a",AH7*VLOOKUP($B$4,Weighting!$B$22:$D$35,2,0))</f>
        <v>1.7500000000000002E-2</v>
      </c>
      <c r="AJ7" s="230">
        <f>IF($B7="Specification","n/a",AD7/$O$2)</f>
        <v>0.25</v>
      </c>
      <c r="AK7" s="230">
        <f>IF(ISERROR(AJ7*VLOOKUP($B$4,Weighting!$B$22:$D$35,2,0)),"n/a",AJ7*VLOOKUP($B$4,Weighting!$B$22:$D$35,2,0))</f>
        <v>1.7500000000000002E-2</v>
      </c>
      <c r="AL7" s="345"/>
    </row>
    <row r="8" spans="1:38" s="425" customFormat="1" ht="14" x14ac:dyDescent="0.35">
      <c r="A8" s="422"/>
      <c r="B8" s="422"/>
      <c r="C8" s="408" t="s">
        <v>112</v>
      </c>
      <c r="D8" s="423"/>
      <c r="E8" s="423"/>
      <c r="F8" s="423"/>
      <c r="G8" s="423"/>
      <c r="H8" s="423"/>
      <c r="I8" s="423"/>
      <c r="J8" s="423"/>
      <c r="K8" s="423"/>
      <c r="L8" s="423"/>
      <c r="M8" s="423"/>
      <c r="N8" s="423"/>
      <c r="O8" s="424"/>
      <c r="P8" s="250"/>
      <c r="Q8" s="251"/>
      <c r="R8" s="143"/>
      <c r="S8" s="143"/>
      <c r="T8" s="118"/>
      <c r="V8" s="423"/>
      <c r="W8" s="423"/>
      <c r="X8" s="423"/>
      <c r="Y8" s="423"/>
      <c r="Z8" s="423"/>
      <c r="AA8" s="423"/>
      <c r="AB8" s="423"/>
      <c r="AC8" s="423"/>
      <c r="AD8" s="423"/>
      <c r="AE8" s="423"/>
      <c r="AF8" s="423"/>
      <c r="AG8" s="424"/>
      <c r="AH8" s="142"/>
      <c r="AI8" s="143"/>
      <c r="AJ8" s="143"/>
      <c r="AK8" s="143"/>
      <c r="AL8" s="143"/>
    </row>
    <row r="9" spans="1:38" ht="181.5" customHeight="1" x14ac:dyDescent="0.35">
      <c r="A9" s="426" t="s">
        <v>1236</v>
      </c>
      <c r="B9" s="429" t="s">
        <v>8</v>
      </c>
      <c r="C9" s="430" t="s">
        <v>889</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413" customFormat="1" ht="21" customHeight="1" x14ac:dyDescent="0.35">
      <c r="A10" s="412"/>
      <c r="B10" s="412"/>
      <c r="C10" s="408" t="s">
        <v>1237</v>
      </c>
      <c r="D10" s="438"/>
      <c r="E10" s="438"/>
      <c r="F10" s="438"/>
      <c r="G10" s="306" t="s">
        <v>17</v>
      </c>
      <c r="H10" s="306">
        <f>VLOOKUP(G10,Lists!$A$45:$B$50,2,FALSE)</f>
        <v>1.0000000000000001E-5</v>
      </c>
      <c r="I10" s="306" t="s">
        <v>17</v>
      </c>
      <c r="J10" s="306" t="s">
        <v>17</v>
      </c>
      <c r="K10" s="306">
        <f>VLOOKUP(J10,Lists!$A$35:$B$40,2,FALSE)</f>
        <v>0</v>
      </c>
      <c r="L10" s="306">
        <f t="shared" ref="L10:L23" si="0">K10*H10</f>
        <v>0</v>
      </c>
      <c r="M10" s="306" t="str">
        <f t="shared" ref="M10:M23" si="1">IF(ISERROR(L10/O10),"n/a",L10/O10)</f>
        <v>n/a</v>
      </c>
      <c r="N10" s="306">
        <f>IF($B10=Lists!$A$14,Lists!$E$35)+IF($B10=Lists!$A$15,Lists!$E$40)+IF($B10=Lists!$A$16,Lists!$E$40)</f>
        <v>0</v>
      </c>
      <c r="O10" s="307">
        <f t="shared" ref="O10:O23" si="2">H10*N10</f>
        <v>0</v>
      </c>
      <c r="P10" s="243" t="str">
        <f t="shared" ref="P10:P23" si="3">IF((O10/O$2)&gt;0.0001,O10/O$2,"n/a")</f>
        <v>n/a</v>
      </c>
      <c r="Q10" s="244" t="str">
        <f>IF(ISERROR(P10*0.0001),"n/a",P10*VLOOKUP($B$4,Weighting!$B$22:$D$35,2,0))</f>
        <v>n/a</v>
      </c>
      <c r="R10" s="141">
        <f t="shared" ref="R10:R23" si="4">IF($B10="Specification","n/a",L10/$O$2)</f>
        <v>0</v>
      </c>
      <c r="S10" s="141">
        <f>IF(ISERROR(R10*VLOOKUP($B$4,Weighting!$B$22:$D$35,2,0)),"n/a",R10*VLOOKUP($B$4,Weighting!$B$22:$D$35,2,0))</f>
        <v>0</v>
      </c>
      <c r="T10" s="118"/>
      <c r="V10" s="306" t="s">
        <v>408</v>
      </c>
      <c r="W10" s="306"/>
      <c r="X10" s="306" t="s">
        <v>406</v>
      </c>
      <c r="Y10" s="306" t="s">
        <v>17</v>
      </c>
      <c r="Z10" s="306">
        <f>VLOOKUP(Y10,Lists!$A$45:$B$50,2,FALSE)</f>
        <v>1.0000000000000001E-5</v>
      </c>
      <c r="AA10" s="306" t="s">
        <v>17</v>
      </c>
      <c r="AB10" s="306" t="s">
        <v>17</v>
      </c>
      <c r="AC10" s="306">
        <f>VLOOKUP(AB10,Lists!$A$35:$B$40,2,FALSE)</f>
        <v>0</v>
      </c>
      <c r="AD10" s="306">
        <f t="shared" ref="AD10:AD23" si="5">AC10*Z10</f>
        <v>0</v>
      </c>
      <c r="AE10" s="306" t="str">
        <f t="shared" ref="AE10:AE23" si="6">IF(ISERROR(AD10/AG10),"n/a",AD10/AG10)</f>
        <v>n/a</v>
      </c>
      <c r="AF10" s="306">
        <f>IF($B10=Lists!$A$14,Lists!$E$35)+IF($B10=Lists!$A$15,Lists!$E$40)+IF($B10=Lists!$A$16,Lists!$E$40)</f>
        <v>0</v>
      </c>
      <c r="AG10" s="307">
        <f t="shared" ref="AG10:AG23" si="7">Z10*AF10</f>
        <v>0</v>
      </c>
      <c r="AH10" s="140" t="str">
        <f t="shared" ref="AH10:AH23" si="8">IF((AG10/AG$2)&gt;0.0001,AG10/AG$2,"n/a")</f>
        <v>n/a</v>
      </c>
      <c r="AI10" s="141" t="str">
        <f>IF(ISERROR(AH10*0.0001),"n/a",AH10*VLOOKUP($B$4,Weighting!$B$22:$D$35,2,0))</f>
        <v>n/a</v>
      </c>
      <c r="AJ10" s="141">
        <f t="shared" ref="AJ10:AJ23" si="9">IF($B10="Specification","n/a",AD10/$O$2)</f>
        <v>0</v>
      </c>
      <c r="AK10" s="141">
        <f>IF(ISERROR(AJ10*VLOOKUP($B$4,Weighting!$B$22:$D$35,2,0)),"n/a",AJ10*VLOOKUP($B$4,Weighting!$B$22:$D$35,2,0))</f>
        <v>0</v>
      </c>
      <c r="AL10" s="141"/>
    </row>
    <row r="11" spans="1:38" ht="33" customHeight="1" x14ac:dyDescent="0.35">
      <c r="A11" s="426" t="s">
        <v>1227</v>
      </c>
      <c r="B11" s="429" t="s">
        <v>8</v>
      </c>
      <c r="C11" s="431" t="s">
        <v>890</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23"/>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ht="235.5" customHeight="1" x14ac:dyDescent="0.35">
      <c r="A12" s="426" t="s">
        <v>1228</v>
      </c>
      <c r="B12" s="427" t="s">
        <v>9</v>
      </c>
      <c r="C12" s="431" t="s">
        <v>891</v>
      </c>
      <c r="D12" s="114"/>
      <c r="E12" s="115"/>
      <c r="F12" s="113"/>
      <c r="G12" s="299" t="s">
        <v>49</v>
      </c>
      <c r="H12" s="310">
        <f>VLOOKUP(G12,Lists!$A$45:$B$50,2,FALSE)</f>
        <v>10</v>
      </c>
      <c r="I12" s="299" t="s">
        <v>20</v>
      </c>
      <c r="J12" s="299"/>
      <c r="K12" s="312" t="e">
        <f>VLOOKUP(J12,Lists!$A$35:$B$40,2,FALSE)</f>
        <v>#N/A</v>
      </c>
      <c r="L12" s="313" t="e">
        <f t="shared" si="0"/>
        <v>#N/A</v>
      </c>
      <c r="M12" s="314" t="str">
        <f t="shared" si="1"/>
        <v>n/a</v>
      </c>
      <c r="N12" s="304">
        <f>IF($B12=Lists!$A$14,Lists!$E$35)+IF($B12=Lists!$A$15,Lists!$E$40)+IF($B12=Lists!$A$16,Lists!$E$40)</f>
        <v>6</v>
      </c>
      <c r="O12" s="313">
        <f t="shared" si="2"/>
        <v>60</v>
      </c>
      <c r="P12" s="242">
        <f t="shared" si="3"/>
        <v>0.25</v>
      </c>
      <c r="Q12" s="232">
        <f>IF(ISERROR(P12*0.0001),"n/a",P12*VLOOKUP($B$4,Weighting!$B$22:$D$35,2,0))</f>
        <v>1.7500000000000002E-2</v>
      </c>
      <c r="R12" s="230" t="e">
        <f t="shared" si="4"/>
        <v>#N/A</v>
      </c>
      <c r="S12" s="230" t="str">
        <f>IF(ISERROR(R12*VLOOKUP($B$4,Weighting!$B$22:$D$35,2,0)),"n/a",R12*VLOOKUP($B$4,Weighting!$B$22:$D$35,2,0))</f>
        <v>n/a</v>
      </c>
      <c r="T12" s="323"/>
      <c r="V12" s="308" t="s">
        <v>408</v>
      </c>
      <c r="W12" s="308"/>
      <c r="X12" s="309" t="s">
        <v>406</v>
      </c>
      <c r="Y12" s="299" t="s">
        <v>49</v>
      </c>
      <c r="Z12" s="310">
        <f>VLOOKUP(Y12,Lists!$A$45:$B$50,2,FALSE)</f>
        <v>10</v>
      </c>
      <c r="AA12" s="299" t="s">
        <v>20</v>
      </c>
      <c r="AB12" s="299" t="s">
        <v>39</v>
      </c>
      <c r="AC12" s="312">
        <f>VLOOKUP(AB12,Lists!$A$35:$B$40,2,FALSE)</f>
        <v>6</v>
      </c>
      <c r="AD12" s="313">
        <f t="shared" si="5"/>
        <v>60</v>
      </c>
      <c r="AE12" s="314">
        <f t="shared" si="6"/>
        <v>1</v>
      </c>
      <c r="AF12" s="304">
        <f>IF($B12=Lists!$A$14,Lists!$E$35)+IF($B12=Lists!$A$15,Lists!$E$40)+IF($B12=Lists!$A$16,Lists!$E$40)</f>
        <v>6</v>
      </c>
      <c r="AG12" s="313">
        <f t="shared" si="7"/>
        <v>60</v>
      </c>
      <c r="AH12" s="112">
        <f t="shared" si="8"/>
        <v>0.25</v>
      </c>
      <c r="AI12" s="116">
        <f>IF(ISERROR(AH12*0.0001),"n/a",AH12*VLOOKUP($B$4,Weighting!$B$22:$D$35,2,0))</f>
        <v>1.7500000000000002E-2</v>
      </c>
      <c r="AJ12" s="230">
        <f t="shared" si="9"/>
        <v>0.25</v>
      </c>
      <c r="AK12" s="230">
        <f>IF(ISERROR(AJ12*VLOOKUP($B$4,Weighting!$B$22:$D$35,2,0)),"n/a",AJ12*VLOOKUP($B$4,Weighting!$B$22:$D$35,2,0))</f>
        <v>1.7500000000000002E-2</v>
      </c>
      <c r="AL12" s="345"/>
    </row>
    <row r="13" spans="1:38" ht="97.5" customHeight="1" x14ac:dyDescent="0.35">
      <c r="A13" s="426" t="s">
        <v>1229</v>
      </c>
      <c r="B13" s="432" t="s">
        <v>8</v>
      </c>
      <c r="C13" s="433" t="s">
        <v>892</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23"/>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ht="108.5" customHeight="1" x14ac:dyDescent="0.35">
      <c r="A14" s="426" t="s">
        <v>1230</v>
      </c>
      <c r="B14" s="434" t="s">
        <v>10</v>
      </c>
      <c r="C14" s="435" t="s">
        <v>893</v>
      </c>
      <c r="D14" s="115" t="s">
        <v>406</v>
      </c>
      <c r="E14" s="115"/>
      <c r="F14" s="113"/>
      <c r="G14" s="299" t="s">
        <v>49</v>
      </c>
      <c r="H14" s="310">
        <f>VLOOKUP(G14,Lists!$A$45:$B$50,2,FALSE)</f>
        <v>10</v>
      </c>
      <c r="I14" s="299" t="s">
        <v>22</v>
      </c>
      <c r="J14" s="299"/>
      <c r="K14" s="312" t="e">
        <f>VLOOKUP(J14,Lists!$A$35:$B$40,2,FALSE)</f>
        <v>#N/A</v>
      </c>
      <c r="L14" s="313" t="e">
        <f t="shared" si="0"/>
        <v>#N/A</v>
      </c>
      <c r="M14" s="314" t="str">
        <f t="shared" si="1"/>
        <v>n/a</v>
      </c>
      <c r="N14" s="304">
        <f>IF($B14=Lists!$A$14,Lists!$E$35)+IF($B14=Lists!$A$15,Lists!$E$40)+IF($B14=Lists!$A$16,Lists!$E$40)</f>
        <v>6</v>
      </c>
      <c r="O14" s="313">
        <f t="shared" si="2"/>
        <v>60</v>
      </c>
      <c r="P14" s="242">
        <f t="shared" si="3"/>
        <v>0.25</v>
      </c>
      <c r="Q14" s="232">
        <f>IF(ISERROR(P14*0.0001),"n/a",P14*VLOOKUP($B$4,Weighting!$B$22:$D$35,2,0))</f>
        <v>1.7500000000000002E-2</v>
      </c>
      <c r="R14" s="230" t="e">
        <f t="shared" si="4"/>
        <v>#N/A</v>
      </c>
      <c r="S14" s="230" t="str">
        <f>IF(ISERROR(R14*VLOOKUP($B$4,Weighting!$B$22:$D$35,2,0)),"n/a",R14*VLOOKUP($B$4,Weighting!$B$22:$D$35,2,0))</f>
        <v>n/a</v>
      </c>
      <c r="T14" s="323"/>
      <c r="V14" s="299" t="s">
        <v>406</v>
      </c>
      <c r="W14" s="299"/>
      <c r="X14" s="403"/>
      <c r="Y14" s="299" t="s">
        <v>49</v>
      </c>
      <c r="Z14" s="310">
        <f>VLOOKUP(Y14,Lists!$A$45:$B$50,2,FALSE)</f>
        <v>10</v>
      </c>
      <c r="AA14" s="299" t="s">
        <v>22</v>
      </c>
      <c r="AB14" s="299" t="s">
        <v>39</v>
      </c>
      <c r="AC14" s="312">
        <f>VLOOKUP(AB14,Lists!$A$35:$B$40,2,FALSE)</f>
        <v>6</v>
      </c>
      <c r="AD14" s="313">
        <f t="shared" si="5"/>
        <v>60</v>
      </c>
      <c r="AE14" s="314">
        <f t="shared" si="6"/>
        <v>1</v>
      </c>
      <c r="AF14" s="304">
        <f>IF($B14=Lists!$A$14,Lists!$E$35)+IF($B14=Lists!$A$15,Lists!$E$40)+IF($B14=Lists!$A$16,Lists!$E$40)</f>
        <v>6</v>
      </c>
      <c r="AG14" s="313">
        <f t="shared" si="7"/>
        <v>60</v>
      </c>
      <c r="AH14" s="112">
        <f t="shared" si="8"/>
        <v>0.25</v>
      </c>
      <c r="AI14" s="116">
        <f>IF(ISERROR(AH14*0.0001),"n/a",AH14*VLOOKUP($B$4,Weighting!$B$22:$D$35,2,0))</f>
        <v>1.7500000000000002E-2</v>
      </c>
      <c r="AJ14" s="230">
        <f t="shared" si="9"/>
        <v>0.25</v>
      </c>
      <c r="AK14" s="230">
        <f>IF(ISERROR(AJ14*VLOOKUP($B$4,Weighting!$B$22:$D$35,2,0)),"n/a",AJ14*VLOOKUP($B$4,Weighting!$B$22:$D$35,2,0))</f>
        <v>1.7500000000000002E-2</v>
      </c>
      <c r="AL14" s="345"/>
    </row>
    <row r="15" spans="1:38" ht="97.5" customHeight="1" x14ac:dyDescent="0.35">
      <c r="A15" s="426" t="s">
        <v>1238</v>
      </c>
      <c r="B15" s="429" t="s">
        <v>8</v>
      </c>
      <c r="C15" s="430" t="s">
        <v>894</v>
      </c>
      <c r="D15" s="114"/>
      <c r="E15" s="115"/>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23"/>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ht="62.25" customHeight="1" x14ac:dyDescent="0.35">
      <c r="A16" s="426" t="s">
        <v>1239</v>
      </c>
      <c r="B16" s="429" t="s">
        <v>8</v>
      </c>
      <c r="C16" s="431" t="s">
        <v>895</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23"/>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ht="114.5" customHeight="1" x14ac:dyDescent="0.35">
      <c r="A17" s="426" t="s">
        <v>1240</v>
      </c>
      <c r="B17" s="434" t="s">
        <v>10</v>
      </c>
      <c r="C17" s="432" t="s">
        <v>1281</v>
      </c>
      <c r="D17" s="115" t="s">
        <v>406</v>
      </c>
      <c r="E17" s="115"/>
      <c r="F17" s="113"/>
      <c r="G17" s="299" t="s">
        <v>49</v>
      </c>
      <c r="H17" s="310">
        <f>VLOOKUP(G17,Lists!$A$45:$B$50,2,FALSE)</f>
        <v>10</v>
      </c>
      <c r="I17" s="299" t="s">
        <v>22</v>
      </c>
      <c r="J17" s="299"/>
      <c r="K17" s="312" t="e">
        <f>VLOOKUP(J17,Lists!$A$35:$B$40,2,FALSE)</f>
        <v>#N/A</v>
      </c>
      <c r="L17" s="313" t="e">
        <f t="shared" si="0"/>
        <v>#N/A</v>
      </c>
      <c r="M17" s="314" t="str">
        <f t="shared" si="1"/>
        <v>n/a</v>
      </c>
      <c r="N17" s="304">
        <f>IF($B17=Lists!$A$14,Lists!$E$35)+IF($B17=Lists!$A$15,Lists!$E$40)+IF($B17=Lists!$A$16,Lists!$E$40)</f>
        <v>6</v>
      </c>
      <c r="O17" s="313">
        <f t="shared" si="2"/>
        <v>60</v>
      </c>
      <c r="P17" s="242">
        <f t="shared" si="3"/>
        <v>0.25</v>
      </c>
      <c r="Q17" s="232">
        <f>IF(ISERROR(P17*0.0001),"n/a",P17*VLOOKUP($B$4,Weighting!$B$22:$D$35,2,0))</f>
        <v>1.7500000000000002E-2</v>
      </c>
      <c r="R17" s="230" t="e">
        <f t="shared" si="4"/>
        <v>#N/A</v>
      </c>
      <c r="S17" s="230" t="str">
        <f>IF(ISERROR(R17*VLOOKUP($B$4,Weighting!$B$22:$D$35,2,0)),"n/a",R17*VLOOKUP($B$4,Weighting!$B$22:$D$35,2,0))</f>
        <v>n/a</v>
      </c>
      <c r="T17" s="323"/>
      <c r="V17" s="299" t="s">
        <v>406</v>
      </c>
      <c r="W17" s="299"/>
      <c r="X17" s="403"/>
      <c r="Y17" s="299" t="s">
        <v>49</v>
      </c>
      <c r="Z17" s="310">
        <f>VLOOKUP(Y17,Lists!$A$45:$B$50,2,FALSE)</f>
        <v>10</v>
      </c>
      <c r="AA17" s="299" t="s">
        <v>22</v>
      </c>
      <c r="AB17" s="299" t="s">
        <v>39</v>
      </c>
      <c r="AC17" s="312">
        <f>VLOOKUP(AB17,Lists!$A$35:$B$40,2,FALSE)</f>
        <v>6</v>
      </c>
      <c r="AD17" s="313">
        <f t="shared" si="5"/>
        <v>60</v>
      </c>
      <c r="AE17" s="314">
        <f t="shared" si="6"/>
        <v>1</v>
      </c>
      <c r="AF17" s="304">
        <f>IF($B17=Lists!$A$14,Lists!$E$35)+IF($B17=Lists!$A$15,Lists!$E$40)+IF($B17=Lists!$A$16,Lists!$E$40)</f>
        <v>6</v>
      </c>
      <c r="AG17" s="313">
        <f t="shared" si="7"/>
        <v>60</v>
      </c>
      <c r="AH17" s="112">
        <f t="shared" si="8"/>
        <v>0.25</v>
      </c>
      <c r="AI17" s="116">
        <f>IF(ISERROR(AH17*0.0001),"n/a",AH17*VLOOKUP($B$4,Weighting!$B$22:$D$35,2,0))</f>
        <v>1.7500000000000002E-2</v>
      </c>
      <c r="AJ17" s="230">
        <f t="shared" si="9"/>
        <v>0.25</v>
      </c>
      <c r="AK17" s="230">
        <f>IF(ISERROR(AJ17*VLOOKUP($B$4,Weighting!$B$22:$D$35,2,0)),"n/a",AJ17*VLOOKUP($B$4,Weighting!$B$22:$D$35,2,0))</f>
        <v>1.7500000000000002E-2</v>
      </c>
      <c r="AL17" s="345"/>
    </row>
    <row r="18" spans="1:38" ht="19.5" customHeight="1" x14ac:dyDescent="0.35">
      <c r="A18" s="426" t="s">
        <v>1231</v>
      </c>
      <c r="B18" s="429" t="s">
        <v>8</v>
      </c>
      <c r="C18" s="430" t="s">
        <v>896</v>
      </c>
      <c r="D18" s="114"/>
      <c r="E18" s="115"/>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23"/>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ht="47.25" customHeight="1" x14ac:dyDescent="0.35">
      <c r="A19" s="426" t="s">
        <v>1232</v>
      </c>
      <c r="B19" s="429" t="s">
        <v>8</v>
      </c>
      <c r="C19" s="430" t="s">
        <v>897</v>
      </c>
      <c r="D19" s="114"/>
      <c r="E19" s="115"/>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23"/>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ht="75" x14ac:dyDescent="0.35">
      <c r="A20" s="426" t="s">
        <v>1233</v>
      </c>
      <c r="B20" s="429" t="s">
        <v>8</v>
      </c>
      <c r="C20" s="430" t="s">
        <v>898</v>
      </c>
      <c r="D20" s="114"/>
      <c r="E20" s="115"/>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23"/>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413" customFormat="1" ht="14" x14ac:dyDescent="0.35">
      <c r="A21" s="412"/>
      <c r="B21" s="412"/>
      <c r="C21" s="408" t="s">
        <v>899</v>
      </c>
      <c r="D21" s="438"/>
      <c r="E21" s="438"/>
      <c r="F21" s="438"/>
      <c r="G21" s="306" t="s">
        <v>17</v>
      </c>
      <c r="H21" s="306">
        <f>VLOOKUP(G21,Lists!$A$45:$B$50,2,FALSE)</f>
        <v>1.0000000000000001E-5</v>
      </c>
      <c r="I21" s="306" t="s">
        <v>17</v>
      </c>
      <c r="J21" s="306" t="s">
        <v>17</v>
      </c>
      <c r="K21" s="306">
        <f>VLOOKUP(J21,Lists!$A$35:$B$40,2,FALSE)</f>
        <v>0</v>
      </c>
      <c r="L21" s="306">
        <f t="shared" si="0"/>
        <v>0</v>
      </c>
      <c r="M21" s="306" t="str">
        <f t="shared" si="1"/>
        <v>n/a</v>
      </c>
      <c r="N21" s="306">
        <f>IF($B21=Lists!$A$14,Lists!$E$35)+IF($B21=Lists!$A$15,Lists!$E$40)+IF($B21=Lists!$A$16,Lists!$E$40)</f>
        <v>0</v>
      </c>
      <c r="O21" s="307">
        <f t="shared" si="2"/>
        <v>0</v>
      </c>
      <c r="P21" s="243" t="str">
        <f t="shared" si="3"/>
        <v>n/a</v>
      </c>
      <c r="Q21" s="244" t="str">
        <f>IF(ISERROR(P21*0.0001),"n/a",P21*VLOOKUP($B$4,Weighting!$B$22:$D$35,2,0))</f>
        <v>n/a</v>
      </c>
      <c r="R21" s="141">
        <f t="shared" si="4"/>
        <v>0</v>
      </c>
      <c r="S21" s="141">
        <f>IF(ISERROR(R21*VLOOKUP($B$4,Weighting!$B$22:$D$35,2,0)),"n/a",R21*VLOOKUP($B$4,Weighting!$B$22:$D$35,2,0))</f>
        <v>0</v>
      </c>
      <c r="T21" s="118"/>
      <c r="V21" s="306" t="s">
        <v>408</v>
      </c>
      <c r="W21" s="306"/>
      <c r="X21" s="306" t="s">
        <v>406</v>
      </c>
      <c r="Y21" s="306" t="s">
        <v>17</v>
      </c>
      <c r="Z21" s="306">
        <f>VLOOKUP(Y21,Lists!$A$45:$B$50,2,FALSE)</f>
        <v>1.0000000000000001E-5</v>
      </c>
      <c r="AA21" s="306" t="s">
        <v>17</v>
      </c>
      <c r="AB21" s="306" t="s">
        <v>17</v>
      </c>
      <c r="AC21" s="306">
        <f>VLOOKUP(AB21,Lists!$A$35:$B$40,2,FALSE)</f>
        <v>0</v>
      </c>
      <c r="AD21" s="306">
        <f t="shared" si="5"/>
        <v>0</v>
      </c>
      <c r="AE21" s="306" t="str">
        <f t="shared" si="6"/>
        <v>n/a</v>
      </c>
      <c r="AF21" s="306">
        <f>IF($B21=Lists!$A$14,Lists!$E$35)+IF($B21=Lists!$A$15,Lists!$E$40)+IF($B21=Lists!$A$16,Lists!$E$40)</f>
        <v>0</v>
      </c>
      <c r="AG21" s="307">
        <f t="shared" si="7"/>
        <v>0</v>
      </c>
      <c r="AH21" s="140" t="str">
        <f t="shared" si="8"/>
        <v>n/a</v>
      </c>
      <c r="AI21" s="141" t="str">
        <f>IF(ISERROR(AH21*0.0001),"n/a",AH21*VLOOKUP($B$4,Weighting!$B$22:$D$35,2,0))</f>
        <v>n/a</v>
      </c>
      <c r="AJ21" s="141">
        <f t="shared" si="9"/>
        <v>0</v>
      </c>
      <c r="AK21" s="141">
        <f>IF(ISERROR(AJ21*VLOOKUP($B$4,Weighting!$B$22:$D$35,2,0)),"n/a",AJ21*VLOOKUP($B$4,Weighting!$B$22:$D$35,2,0))</f>
        <v>0</v>
      </c>
      <c r="AL21" s="141"/>
    </row>
    <row r="22" spans="1:38" ht="60.5" customHeight="1" x14ac:dyDescent="0.35">
      <c r="A22" s="426" t="s">
        <v>1234</v>
      </c>
      <c r="B22" s="429" t="s">
        <v>8</v>
      </c>
      <c r="C22" s="430" t="s">
        <v>900</v>
      </c>
      <c r="D22" s="114"/>
      <c r="E22" s="115"/>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23"/>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ht="43.5" customHeight="1" x14ac:dyDescent="0.35">
      <c r="A23" s="426" t="s">
        <v>1235</v>
      </c>
      <c r="B23" s="429" t="s">
        <v>8</v>
      </c>
      <c r="C23" s="430" t="s">
        <v>901</v>
      </c>
      <c r="D23" s="114"/>
      <c r="E23" s="115"/>
      <c r="F23" s="444" t="s">
        <v>406</v>
      </c>
      <c r="G23" s="299" t="s">
        <v>17</v>
      </c>
      <c r="H23" s="310">
        <f>VLOOKUP(G23,Lists!$A$45:$B$50,2,FALSE)</f>
        <v>1.0000000000000001E-5</v>
      </c>
      <c r="I23" s="311" t="s">
        <v>17</v>
      </c>
      <c r="J23" s="311" t="s">
        <v>17</v>
      </c>
      <c r="K23" s="312">
        <f>VLOOKUP(J23,Lists!$A$35:$B$40,2,FALSE)</f>
        <v>0</v>
      </c>
      <c r="L23" s="313">
        <f t="shared" si="0"/>
        <v>0</v>
      </c>
      <c r="M23" s="314" t="str">
        <f t="shared" si="1"/>
        <v>n/a</v>
      </c>
      <c r="N23" s="304">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23"/>
      <c r="V23" s="308" t="s">
        <v>408</v>
      </c>
      <c r="W23" s="308"/>
      <c r="X23" s="309" t="s">
        <v>406</v>
      </c>
      <c r="Y23" s="299" t="s">
        <v>17</v>
      </c>
      <c r="Z23" s="310">
        <f>VLOOKUP(Y23,Lists!$A$45:$B$50,2,FALSE)</f>
        <v>1.0000000000000001E-5</v>
      </c>
      <c r="AA23" s="311" t="s">
        <v>17</v>
      </c>
      <c r="AB23" s="311" t="s">
        <v>17</v>
      </c>
      <c r="AC23" s="312">
        <f>VLOOKUP(AB23,Lists!$A$35:$B$40,2,FALSE)</f>
        <v>0</v>
      </c>
      <c r="AD23" s="313">
        <f t="shared" si="5"/>
        <v>0</v>
      </c>
      <c r="AE23" s="314" t="str">
        <f t="shared" si="6"/>
        <v>n/a</v>
      </c>
      <c r="AF23" s="304">
        <f>IF($B23=Lists!$A$14,Lists!$E$35)+IF($B23=Lists!$A$15,Lists!$E$40)+IF($B23=Lists!$A$16,Lists!$E$40)</f>
        <v>0</v>
      </c>
      <c r="AG23" s="313">
        <f t="shared" si="7"/>
        <v>0</v>
      </c>
      <c r="AH23" s="112" t="str">
        <f t="shared" si="8"/>
        <v>n/a</v>
      </c>
      <c r="AI23" s="116" t="str">
        <f>IF(ISERROR(AH23*0.0001),"n/a",AH23*VLOOKUP($B$4,Weighting!$B$22:$D$35,2,0))</f>
        <v>n/a</v>
      </c>
      <c r="AJ23" s="230" t="str">
        <f t="shared" si="9"/>
        <v>n/a</v>
      </c>
      <c r="AK23" s="230" t="str">
        <f>IF(ISERROR(AJ23*VLOOKUP($B$4,Weighting!$B$22:$D$35,2,0)),"n/a",AJ23*VLOOKUP($B$4,Weighting!$B$22:$D$35,2,0))</f>
        <v>n/a</v>
      </c>
      <c r="AL23" s="345"/>
    </row>
  </sheetData>
  <sheetProtection algorithmName="SHA-512" hashValue="8pYZdux3y4ycKGAnxid2iUiirm8IbVbvMxryOf0BOwadQVgrSictFh59NmlPaoPTAAtgWSNl5lpL+UWif79gmg==" saltValue="4sgLW1F8oBP6f4iTX0jcAQ==" spinCount="100000" sheet="1" formatCells="0" formatColumns="0" formatRows="0" autoFilter="0" pivotTables="0"/>
  <autoFilter ref="A5:AL23" xr:uid="{0286346E-07EF-4207-A018-315A1AEBDDFB}"/>
  <conditionalFormatting sqref="J12">
    <cfRule type="expression" dxfId="11" priority="17">
      <formula>J12="below minimum"</formula>
    </cfRule>
    <cfRule type="expression" dxfId="10" priority="18">
      <formula>J12="minimum"</formula>
    </cfRule>
  </conditionalFormatting>
  <conditionalFormatting sqref="J14">
    <cfRule type="expression" dxfId="9" priority="15">
      <formula>J14="below minimum"</formula>
    </cfRule>
    <cfRule type="expression" dxfId="8" priority="16">
      <formula>J14="minimum"</formula>
    </cfRule>
  </conditionalFormatting>
  <conditionalFormatting sqref="J17">
    <cfRule type="expression" dxfId="7" priority="13">
      <formula>J17="below minimum"</formula>
    </cfRule>
    <cfRule type="expression" dxfId="6" priority="14">
      <formula>J17="minimum"</formula>
    </cfRule>
  </conditionalFormatting>
  <conditionalFormatting sqref="AB12">
    <cfRule type="expression" dxfId="5" priority="5">
      <formula>AB12="below minimum"</formula>
    </cfRule>
    <cfRule type="expression" dxfId="4" priority="6">
      <formula>AB12="minimum"</formula>
    </cfRule>
  </conditionalFormatting>
  <conditionalFormatting sqref="AB14">
    <cfRule type="expression" dxfId="3" priority="3">
      <formula>AB14="below minimum"</formula>
    </cfRule>
    <cfRule type="expression" dxfId="2" priority="4">
      <formula>AB14="minimum"</formula>
    </cfRule>
  </conditionalFormatting>
  <conditionalFormatting sqref="AB17">
    <cfRule type="expression" dxfId="1" priority="1">
      <formula>AB17="below minimum"</formula>
    </cfRule>
    <cfRule type="expression" dxfId="0" priority="2">
      <formula>AB17="minimum"</formula>
    </cfRule>
  </conditionalFormatting>
  <dataValidations count="5">
    <dataValidation type="list" allowBlank="1" showInputMessage="1" showErrorMessage="1" sqref="J4 J6 J8 J12 J14 J17 AB4 AB6 AB8 AB12 AB14 AB17" xr:uid="{AC9F3AD5-C2C0-423C-A86B-F65AC956E87B}">
      <formula1>Adj_Service</formula1>
    </dataValidation>
    <dataValidation type="list" allowBlank="1" showInputMessage="1" showErrorMessage="1" sqref="N6 G6:H6 K6:L6 N4 G4:H4 K4:L4 N8 AC8:AD8 K8:L8 AF6 G12 AC6:AD6 AF4 G14 AC4:AD4 G7:G8 AF8 G17 Y6:Z6 Y4:Z4 Y12 Y14 Y7:Y8 Y17" xr:uid="{F8D4F511-F4BE-4B26-8580-CE57AF9EF2A4}">
      <formula1>Adj_Weight</formula1>
    </dataValidation>
    <dataValidation type="list" allowBlank="1" showInputMessage="1" showErrorMessage="1" sqref="I4 I6:I8 I12 I17 I14 AA4 AA6:AA8 AA12 AA17 AA14" xr:uid="{5EE99F83-5987-4B21-B1F5-1F407B35F780}">
      <formula1>Adj_Evidence</formula1>
    </dataValidation>
    <dataValidation type="list" allowBlank="1" showInputMessage="1" showErrorMessage="1" sqref="B5:B6 B2" xr:uid="{0112AA9A-68FF-49F0-8326-393002073A03}">
      <formula1>Spec_Compl_Adj</formula1>
    </dataValidation>
    <dataValidation type="list" allowBlank="1" showInputMessage="1" showErrorMessage="1" sqref="D11:D13 D18:D20 V18:W23 D22:D23 D15:D16 V9:W13 V15:W16 D9" xr:uid="{B0BA741F-276A-4F41-85F5-66C0B8B86349}">
      <formula1>"Yes,No"</formula1>
    </dataValidation>
  </dataValidations>
  <pageMargins left="0.70866141732283472" right="0.70866141732283472" top="0.74803149606299213" bottom="0.74803149606299213" header="0.31496062992125984" footer="0.31496062992125984"/>
  <pageSetup paperSize="9" scale="37" fitToHeight="4"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BF625-6CED-47DC-BDD9-8BFC3DE46DC3}">
  <sheetPr>
    <tabColor theme="6" tint="0.39997558519241921"/>
  </sheetPr>
  <dimension ref="A1:D147"/>
  <sheetViews>
    <sheetView showGridLines="0" workbookViewId="0">
      <selection activeCell="B9" sqref="B9"/>
    </sheetView>
  </sheetViews>
  <sheetFormatPr defaultColWidth="8.69140625" defaultRowHeight="15.5" x14ac:dyDescent="0.35"/>
  <cols>
    <col min="1" max="1" width="10.69140625" customWidth="1"/>
    <col min="2" max="2" width="55.61328125" style="101" customWidth="1"/>
    <col min="3" max="3" width="64.61328125" customWidth="1"/>
    <col min="4" max="4" width="1.69140625" customWidth="1"/>
    <col min="5" max="5" width="47.69140625" customWidth="1"/>
  </cols>
  <sheetData>
    <row r="1" spans="1:4" x14ac:dyDescent="0.35">
      <c r="A1" s="137" t="s">
        <v>902</v>
      </c>
      <c r="B1" s="502" t="s">
        <v>111</v>
      </c>
      <c r="C1" s="502"/>
    </row>
    <row r="2" spans="1:4" ht="42" customHeight="1" x14ac:dyDescent="0.35"/>
    <row r="3" spans="1:4" x14ac:dyDescent="0.35">
      <c r="A3" s="90"/>
      <c r="B3" s="53"/>
    </row>
    <row r="5" spans="1:4" x14ac:dyDescent="0.35">
      <c r="A5" s="144" t="s">
        <v>555</v>
      </c>
      <c r="B5" s="106"/>
      <c r="C5" s="106"/>
      <c r="D5" s="1"/>
    </row>
    <row r="6" spans="1:4" ht="16" thickBot="1" x14ac:dyDescent="0.4">
      <c r="A6" s="499"/>
      <c r="B6" s="499"/>
      <c r="C6" s="499"/>
    </row>
    <row r="7" spans="1:4" ht="44.15" customHeight="1" thickBot="1" x14ac:dyDescent="0.4">
      <c r="A7" s="91"/>
      <c r="B7" s="500" t="str">
        <f>Introduction!$B$8</f>
        <v>Supplier Name</v>
      </c>
      <c r="C7" s="501"/>
      <c r="D7" s="52"/>
    </row>
    <row r="8" spans="1:4" ht="16" thickBot="1" x14ac:dyDescent="0.4">
      <c r="A8" s="92"/>
      <c r="B8" s="93" t="s">
        <v>503</v>
      </c>
      <c r="C8" s="100" t="s">
        <v>504</v>
      </c>
      <c r="D8" s="52"/>
    </row>
    <row r="9" spans="1:4" ht="16" thickBot="1" x14ac:dyDescent="0.4">
      <c r="A9" s="94" t="s">
        <v>505</v>
      </c>
      <c r="B9" s="120"/>
      <c r="C9" s="121"/>
      <c r="D9" s="52"/>
    </row>
    <row r="10" spans="1:4" ht="16" thickBot="1" x14ac:dyDescent="0.4">
      <c r="A10" s="95" t="s">
        <v>506</v>
      </c>
      <c r="B10" s="122"/>
      <c r="C10" s="123"/>
      <c r="D10" s="52"/>
    </row>
    <row r="11" spans="1:4" ht="16" thickBot="1" x14ac:dyDescent="0.4">
      <c r="A11" s="95" t="s">
        <v>507</v>
      </c>
      <c r="B11" s="122"/>
      <c r="C11" s="123"/>
      <c r="D11" s="52"/>
    </row>
    <row r="12" spans="1:4" ht="16" thickBot="1" x14ac:dyDescent="0.4">
      <c r="A12" s="95" t="s">
        <v>508</v>
      </c>
      <c r="B12" s="122"/>
      <c r="C12" s="121"/>
      <c r="D12" s="52"/>
    </row>
    <row r="13" spans="1:4" ht="16" thickBot="1" x14ac:dyDescent="0.4">
      <c r="A13" s="95" t="s">
        <v>509</v>
      </c>
      <c r="B13" s="122"/>
      <c r="C13" s="121"/>
      <c r="D13" s="52"/>
    </row>
    <row r="14" spans="1:4" ht="16" thickBot="1" x14ac:dyDescent="0.4">
      <c r="A14" s="96" t="s">
        <v>510</v>
      </c>
      <c r="B14" s="124"/>
      <c r="C14" s="125"/>
      <c r="D14" s="52"/>
    </row>
    <row r="15" spans="1:4" ht="16" thickBot="1" x14ac:dyDescent="0.4">
      <c r="A15" s="94"/>
      <c r="B15" s="93" t="s">
        <v>511</v>
      </c>
      <c r="C15" s="97" t="s">
        <v>512</v>
      </c>
      <c r="D15" s="52"/>
    </row>
    <row r="16" spans="1:4" ht="16" thickBot="1" x14ac:dyDescent="0.4">
      <c r="A16" s="94" t="s">
        <v>505</v>
      </c>
      <c r="B16" s="126"/>
      <c r="C16" s="127"/>
      <c r="D16" s="52"/>
    </row>
    <row r="17" spans="1:4" ht="16" thickBot="1" x14ac:dyDescent="0.4">
      <c r="A17" s="95" t="s">
        <v>506</v>
      </c>
      <c r="B17" s="126"/>
      <c r="C17" s="127"/>
      <c r="D17" s="52"/>
    </row>
    <row r="18" spans="1:4" ht="16" thickBot="1" x14ac:dyDescent="0.4">
      <c r="A18" s="95" t="s">
        <v>507</v>
      </c>
      <c r="B18" s="126"/>
      <c r="C18" s="127"/>
      <c r="D18" s="52"/>
    </row>
    <row r="19" spans="1:4" ht="16" thickBot="1" x14ac:dyDescent="0.4">
      <c r="A19" s="95" t="s">
        <v>508</v>
      </c>
      <c r="B19" s="126"/>
      <c r="C19" s="127"/>
      <c r="D19" s="52"/>
    </row>
    <row r="20" spans="1:4" ht="16" thickBot="1" x14ac:dyDescent="0.4">
      <c r="A20" s="95" t="s">
        <v>509</v>
      </c>
      <c r="B20" s="126"/>
      <c r="C20" s="127"/>
      <c r="D20" s="52"/>
    </row>
    <row r="21" spans="1:4" ht="16" thickBot="1" x14ac:dyDescent="0.4">
      <c r="A21" s="96" t="s">
        <v>510</v>
      </c>
      <c r="B21" s="126"/>
      <c r="C21" s="127"/>
      <c r="D21" s="52"/>
    </row>
    <row r="22" spans="1:4" ht="16" thickBot="1" x14ac:dyDescent="0.4">
      <c r="A22" s="98"/>
      <c r="B22" s="93" t="s">
        <v>513</v>
      </c>
      <c r="C22" s="99" t="s">
        <v>514</v>
      </c>
      <c r="D22" s="52"/>
    </row>
    <row r="23" spans="1:4" ht="16" thickBot="1" x14ac:dyDescent="0.4">
      <c r="A23" s="95" t="s">
        <v>505</v>
      </c>
      <c r="B23" s="128"/>
      <c r="C23" s="121"/>
      <c r="D23" s="52"/>
    </row>
    <row r="24" spans="1:4" ht="16" thickBot="1" x14ac:dyDescent="0.4">
      <c r="A24" s="95" t="s">
        <v>506</v>
      </c>
      <c r="B24" s="128"/>
      <c r="C24" s="121"/>
      <c r="D24" s="52"/>
    </row>
    <row r="25" spans="1:4" ht="16" thickBot="1" x14ac:dyDescent="0.4">
      <c r="A25" s="95" t="s">
        <v>507</v>
      </c>
      <c r="B25" s="128"/>
      <c r="C25" s="121"/>
      <c r="D25" s="52"/>
    </row>
    <row r="26" spans="1:4" ht="16" thickBot="1" x14ac:dyDescent="0.4">
      <c r="A26" s="95" t="s">
        <v>508</v>
      </c>
      <c r="B26" s="129"/>
      <c r="C26" s="121"/>
      <c r="D26" s="52"/>
    </row>
    <row r="27" spans="1:4" ht="16" thickBot="1" x14ac:dyDescent="0.4">
      <c r="A27" s="95" t="s">
        <v>509</v>
      </c>
      <c r="B27" s="130"/>
      <c r="C27" s="131"/>
      <c r="D27" s="52"/>
    </row>
    <row r="28" spans="1:4" ht="16" thickBot="1" x14ac:dyDescent="0.4">
      <c r="A28" s="95" t="s">
        <v>510</v>
      </c>
      <c r="B28" s="132"/>
      <c r="C28" s="125"/>
      <c r="D28" s="52"/>
    </row>
    <row r="29" spans="1:4" ht="16" thickBot="1" x14ac:dyDescent="0.4">
      <c r="A29" s="95"/>
      <c r="B29" s="99" t="s">
        <v>515</v>
      </c>
      <c r="C29" s="100" t="s">
        <v>516</v>
      </c>
      <c r="D29" s="52"/>
    </row>
    <row r="30" spans="1:4" ht="16" thickBot="1" x14ac:dyDescent="0.4">
      <c r="A30" s="95" t="s">
        <v>505</v>
      </c>
      <c r="B30" s="128"/>
      <c r="C30" s="133"/>
      <c r="D30" s="52"/>
    </row>
    <row r="31" spans="1:4" ht="16" thickBot="1" x14ac:dyDescent="0.4">
      <c r="A31" s="95" t="s">
        <v>506</v>
      </c>
      <c r="B31" s="122"/>
      <c r="C31" s="133"/>
      <c r="D31" s="52"/>
    </row>
    <row r="32" spans="1:4" ht="16" thickBot="1" x14ac:dyDescent="0.4">
      <c r="A32" s="95" t="s">
        <v>507</v>
      </c>
      <c r="B32" s="122"/>
      <c r="C32" s="133"/>
      <c r="D32" s="52"/>
    </row>
    <row r="33" spans="1:4" ht="16" thickBot="1" x14ac:dyDescent="0.4">
      <c r="A33" s="95" t="s">
        <v>508</v>
      </c>
      <c r="B33" s="128"/>
      <c r="C33" s="133"/>
      <c r="D33" s="52"/>
    </row>
    <row r="34" spans="1:4" ht="16" thickBot="1" x14ac:dyDescent="0.4">
      <c r="A34" s="95" t="s">
        <v>509</v>
      </c>
      <c r="B34" s="128"/>
      <c r="C34" s="133"/>
      <c r="D34" s="52"/>
    </row>
    <row r="35" spans="1:4" ht="16" thickBot="1" x14ac:dyDescent="0.4">
      <c r="A35" s="95" t="s">
        <v>510</v>
      </c>
      <c r="B35" s="134"/>
      <c r="C35" s="125"/>
      <c r="D35" s="52"/>
    </row>
    <row r="36" spans="1:4" ht="16" thickBot="1" x14ac:dyDescent="0.4">
      <c r="A36" s="95"/>
      <c r="B36" s="97" t="s">
        <v>517</v>
      </c>
      <c r="C36" s="100" t="s">
        <v>518</v>
      </c>
      <c r="D36" s="52"/>
    </row>
    <row r="37" spans="1:4" ht="16" thickBot="1" x14ac:dyDescent="0.4">
      <c r="A37" s="95" t="s">
        <v>505</v>
      </c>
      <c r="B37" s="128"/>
      <c r="C37" s="133"/>
      <c r="D37" s="52"/>
    </row>
    <row r="38" spans="1:4" ht="16" thickBot="1" x14ac:dyDescent="0.4">
      <c r="A38" s="95" t="s">
        <v>506</v>
      </c>
      <c r="B38" s="128"/>
      <c r="C38" s="133"/>
      <c r="D38" s="52"/>
    </row>
    <row r="39" spans="1:4" ht="16" thickBot="1" x14ac:dyDescent="0.4">
      <c r="A39" s="95" t="s">
        <v>507</v>
      </c>
      <c r="B39" s="128"/>
      <c r="C39" s="133"/>
      <c r="D39" s="52"/>
    </row>
    <row r="40" spans="1:4" ht="16" thickBot="1" x14ac:dyDescent="0.4">
      <c r="A40" s="95" t="s">
        <v>508</v>
      </c>
      <c r="B40" s="129"/>
      <c r="C40" s="133"/>
      <c r="D40" s="52"/>
    </row>
    <row r="41" spans="1:4" ht="16" thickBot="1" x14ac:dyDescent="0.4">
      <c r="A41" s="95" t="s">
        <v>509</v>
      </c>
      <c r="B41" s="130"/>
      <c r="C41" s="133"/>
      <c r="D41" s="52"/>
    </row>
    <row r="42" spans="1:4" ht="16" thickBot="1" x14ac:dyDescent="0.4">
      <c r="A42" s="95" t="s">
        <v>510</v>
      </c>
      <c r="B42" s="134"/>
      <c r="C42" s="125"/>
      <c r="D42" s="52"/>
    </row>
    <row r="43" spans="1:4" ht="16" thickBot="1" x14ac:dyDescent="0.4">
      <c r="A43" s="95"/>
      <c r="B43" s="100" t="s">
        <v>519</v>
      </c>
      <c r="C43" s="100" t="s">
        <v>520</v>
      </c>
      <c r="D43" s="52"/>
    </row>
    <row r="44" spans="1:4" ht="16" thickBot="1" x14ac:dyDescent="0.4">
      <c r="A44" s="95" t="s">
        <v>505</v>
      </c>
      <c r="B44" s="128"/>
      <c r="C44" s="133"/>
      <c r="D44" s="52"/>
    </row>
    <row r="45" spans="1:4" ht="16" thickBot="1" x14ac:dyDescent="0.4">
      <c r="A45" s="95" t="s">
        <v>506</v>
      </c>
      <c r="B45" s="128"/>
      <c r="C45" s="133"/>
      <c r="D45" s="52"/>
    </row>
    <row r="46" spans="1:4" ht="16" thickBot="1" x14ac:dyDescent="0.4">
      <c r="A46" s="95" t="s">
        <v>507</v>
      </c>
      <c r="B46" s="128"/>
      <c r="C46" s="133"/>
      <c r="D46" s="52"/>
    </row>
    <row r="47" spans="1:4" ht="16" thickBot="1" x14ac:dyDescent="0.4">
      <c r="A47" s="95" t="s">
        <v>508</v>
      </c>
      <c r="B47" s="129"/>
      <c r="C47" s="133"/>
      <c r="D47" s="52"/>
    </row>
    <row r="48" spans="1:4" ht="16" thickBot="1" x14ac:dyDescent="0.4">
      <c r="A48" s="95" t="s">
        <v>509</v>
      </c>
      <c r="B48" s="130"/>
      <c r="C48" s="133"/>
      <c r="D48" s="52"/>
    </row>
    <row r="49" spans="1:4" ht="16" thickBot="1" x14ac:dyDescent="0.4">
      <c r="A49" s="95" t="s">
        <v>510</v>
      </c>
      <c r="B49" s="134"/>
      <c r="C49" s="125"/>
      <c r="D49" s="52"/>
    </row>
    <row r="50" spans="1:4" ht="16" thickBot="1" x14ac:dyDescent="0.4">
      <c r="A50" s="95"/>
      <c r="B50" s="100" t="s">
        <v>521</v>
      </c>
      <c r="C50" s="100" t="s">
        <v>522</v>
      </c>
      <c r="D50" s="52"/>
    </row>
    <row r="51" spans="1:4" ht="16" thickBot="1" x14ac:dyDescent="0.4">
      <c r="A51" s="95" t="s">
        <v>505</v>
      </c>
      <c r="B51" s="128"/>
      <c r="C51" s="133"/>
      <c r="D51" s="52"/>
    </row>
    <row r="52" spans="1:4" ht="16" thickBot="1" x14ac:dyDescent="0.4">
      <c r="A52" s="95" t="s">
        <v>506</v>
      </c>
      <c r="B52" s="128"/>
      <c r="C52" s="133"/>
      <c r="D52" s="52"/>
    </row>
    <row r="53" spans="1:4" ht="16" thickBot="1" x14ac:dyDescent="0.4">
      <c r="A53" s="95" t="s">
        <v>507</v>
      </c>
      <c r="B53" s="128"/>
      <c r="C53" s="133"/>
      <c r="D53" s="52"/>
    </row>
    <row r="54" spans="1:4" ht="16" thickBot="1" x14ac:dyDescent="0.4">
      <c r="A54" s="95" t="s">
        <v>508</v>
      </c>
      <c r="B54" s="129"/>
      <c r="C54" s="133"/>
      <c r="D54" s="52"/>
    </row>
    <row r="55" spans="1:4" ht="16" thickBot="1" x14ac:dyDescent="0.4">
      <c r="A55" s="95" t="s">
        <v>509</v>
      </c>
      <c r="B55" s="130"/>
      <c r="C55" s="133"/>
      <c r="D55" s="52"/>
    </row>
    <row r="56" spans="1:4" ht="16" thickBot="1" x14ac:dyDescent="0.4">
      <c r="A56" s="95" t="s">
        <v>510</v>
      </c>
      <c r="B56" s="134"/>
      <c r="C56" s="125"/>
      <c r="D56" s="52"/>
    </row>
    <row r="57" spans="1:4" x14ac:dyDescent="0.35">
      <c r="D57" s="52"/>
    </row>
    <row r="58" spans="1:4" x14ac:dyDescent="0.35">
      <c r="D58" s="52"/>
    </row>
    <row r="59" spans="1:4" x14ac:dyDescent="0.35">
      <c r="D59" s="52"/>
    </row>
    <row r="60" spans="1:4" x14ac:dyDescent="0.35">
      <c r="D60" s="52"/>
    </row>
    <row r="61" spans="1:4" x14ac:dyDescent="0.35">
      <c r="D61" s="52"/>
    </row>
    <row r="62" spans="1:4" x14ac:dyDescent="0.35">
      <c r="D62" s="52"/>
    </row>
    <row r="63" spans="1:4" x14ac:dyDescent="0.35">
      <c r="D63" s="52"/>
    </row>
    <row r="64" spans="1:4" x14ac:dyDescent="0.35">
      <c r="D64" s="52"/>
    </row>
    <row r="65" spans="4:4" x14ac:dyDescent="0.35">
      <c r="D65" s="52"/>
    </row>
    <row r="66" spans="4:4" x14ac:dyDescent="0.35">
      <c r="D66" s="52"/>
    </row>
    <row r="67" spans="4:4" x14ac:dyDescent="0.35">
      <c r="D67" s="52"/>
    </row>
    <row r="68" spans="4:4" x14ac:dyDescent="0.35">
      <c r="D68" s="52"/>
    </row>
    <row r="69" spans="4:4" x14ac:dyDescent="0.35">
      <c r="D69" s="52"/>
    </row>
    <row r="70" spans="4:4" x14ac:dyDescent="0.35">
      <c r="D70" s="52"/>
    </row>
    <row r="71" spans="4:4" x14ac:dyDescent="0.35">
      <c r="D71" s="52"/>
    </row>
    <row r="72" spans="4:4" x14ac:dyDescent="0.35">
      <c r="D72" s="52"/>
    </row>
    <row r="73" spans="4:4" x14ac:dyDescent="0.35">
      <c r="D73" s="52"/>
    </row>
    <row r="74" spans="4:4" x14ac:dyDescent="0.35">
      <c r="D74" s="52"/>
    </row>
    <row r="75" spans="4:4" x14ac:dyDescent="0.35">
      <c r="D75" s="52"/>
    </row>
    <row r="76" spans="4:4" x14ac:dyDescent="0.35">
      <c r="D76" s="52"/>
    </row>
    <row r="77" spans="4:4" x14ac:dyDescent="0.35">
      <c r="D77" s="52"/>
    </row>
    <row r="78" spans="4:4" x14ac:dyDescent="0.35">
      <c r="D78" s="52"/>
    </row>
    <row r="79" spans="4:4" x14ac:dyDescent="0.35">
      <c r="D79" s="52"/>
    </row>
    <row r="80" spans="4:4" x14ac:dyDescent="0.35">
      <c r="D80" s="52"/>
    </row>
    <row r="81" spans="4:4" x14ac:dyDescent="0.35">
      <c r="D81" s="52"/>
    </row>
    <row r="82" spans="4:4" x14ac:dyDescent="0.35">
      <c r="D82" s="52"/>
    </row>
    <row r="83" spans="4:4" x14ac:dyDescent="0.35">
      <c r="D83" s="52"/>
    </row>
    <row r="84" spans="4:4" x14ac:dyDescent="0.35">
      <c r="D84" s="52"/>
    </row>
    <row r="85" spans="4:4" x14ac:dyDescent="0.35">
      <c r="D85" s="52"/>
    </row>
    <row r="86" spans="4:4" x14ac:dyDescent="0.35">
      <c r="D86" s="52"/>
    </row>
    <row r="87" spans="4:4" x14ac:dyDescent="0.35">
      <c r="D87" s="52"/>
    </row>
    <row r="88" spans="4:4" x14ac:dyDescent="0.35">
      <c r="D88" s="52"/>
    </row>
    <row r="89" spans="4:4" x14ac:dyDescent="0.35">
      <c r="D89" s="52"/>
    </row>
    <row r="90" spans="4:4" x14ac:dyDescent="0.35">
      <c r="D90" s="52"/>
    </row>
    <row r="91" spans="4:4" x14ac:dyDescent="0.35">
      <c r="D91" s="52"/>
    </row>
    <row r="92" spans="4:4" x14ac:dyDescent="0.35">
      <c r="D92" s="52"/>
    </row>
    <row r="93" spans="4:4" x14ac:dyDescent="0.35">
      <c r="D93" s="52"/>
    </row>
    <row r="94" spans="4:4" x14ac:dyDescent="0.35">
      <c r="D94" s="52"/>
    </row>
    <row r="95" spans="4:4" x14ac:dyDescent="0.35">
      <c r="D95" s="52"/>
    </row>
    <row r="96" spans="4:4" x14ac:dyDescent="0.35">
      <c r="D96" s="52"/>
    </row>
    <row r="97" spans="4:4" x14ac:dyDescent="0.35">
      <c r="D97" s="52"/>
    </row>
    <row r="98" spans="4:4" x14ac:dyDescent="0.35">
      <c r="D98" s="52"/>
    </row>
    <row r="99" spans="4:4" x14ac:dyDescent="0.35">
      <c r="D99" s="52"/>
    </row>
    <row r="100" spans="4:4" x14ac:dyDescent="0.35">
      <c r="D100" s="52"/>
    </row>
    <row r="101" spans="4:4" x14ac:dyDescent="0.35">
      <c r="D101" s="52"/>
    </row>
    <row r="102" spans="4:4" x14ac:dyDescent="0.35">
      <c r="D102" s="52"/>
    </row>
    <row r="103" spans="4:4" x14ac:dyDescent="0.35">
      <c r="D103" s="52"/>
    </row>
    <row r="104" spans="4:4" x14ac:dyDescent="0.35">
      <c r="D104" s="52"/>
    </row>
    <row r="105" spans="4:4" x14ac:dyDescent="0.35">
      <c r="D105" s="52"/>
    </row>
    <row r="106" spans="4:4" x14ac:dyDescent="0.35">
      <c r="D106" s="52"/>
    </row>
    <row r="107" spans="4:4" x14ac:dyDescent="0.35">
      <c r="D107" s="52"/>
    </row>
    <row r="108" spans="4:4" x14ac:dyDescent="0.35">
      <c r="D108" s="52"/>
    </row>
    <row r="109" spans="4:4" x14ac:dyDescent="0.35">
      <c r="D109" s="52"/>
    </row>
    <row r="110" spans="4:4" x14ac:dyDescent="0.35">
      <c r="D110" s="52"/>
    </row>
    <row r="111" spans="4:4" x14ac:dyDescent="0.35">
      <c r="D111" s="52"/>
    </row>
    <row r="112" spans="4:4" x14ac:dyDescent="0.35">
      <c r="D112" s="52"/>
    </row>
    <row r="113" spans="4:4" x14ac:dyDescent="0.35">
      <c r="D113" s="52"/>
    </row>
    <row r="114" spans="4:4" x14ac:dyDescent="0.35">
      <c r="D114" s="52"/>
    </row>
    <row r="115" spans="4:4" x14ac:dyDescent="0.35">
      <c r="D115" s="52"/>
    </row>
    <row r="116" spans="4:4" x14ac:dyDescent="0.35">
      <c r="D116" s="52"/>
    </row>
    <row r="117" spans="4:4" x14ac:dyDescent="0.35">
      <c r="D117" s="52"/>
    </row>
    <row r="118" spans="4:4" x14ac:dyDescent="0.35">
      <c r="D118" s="52"/>
    </row>
    <row r="119" spans="4:4" x14ac:dyDescent="0.35">
      <c r="D119" s="52"/>
    </row>
    <row r="120" spans="4:4" x14ac:dyDescent="0.35">
      <c r="D120" s="52"/>
    </row>
    <row r="121" spans="4:4" x14ac:dyDescent="0.35">
      <c r="D121" s="52"/>
    </row>
    <row r="122" spans="4:4" x14ac:dyDescent="0.35">
      <c r="D122" s="52"/>
    </row>
    <row r="123" spans="4:4" x14ac:dyDescent="0.35">
      <c r="D123" s="52"/>
    </row>
    <row r="124" spans="4:4" x14ac:dyDescent="0.35">
      <c r="D124" s="52"/>
    </row>
    <row r="125" spans="4:4" x14ac:dyDescent="0.35">
      <c r="D125" s="52"/>
    </row>
    <row r="126" spans="4:4" x14ac:dyDescent="0.35">
      <c r="D126" s="52"/>
    </row>
    <row r="127" spans="4:4" x14ac:dyDescent="0.35">
      <c r="D127" s="52"/>
    </row>
    <row r="128" spans="4:4" x14ac:dyDescent="0.35">
      <c r="D128" s="52"/>
    </row>
    <row r="129" spans="4:4" x14ac:dyDescent="0.35">
      <c r="D129" s="52"/>
    </row>
    <row r="130" spans="4:4" x14ac:dyDescent="0.35">
      <c r="D130" s="52"/>
    </row>
    <row r="131" spans="4:4" x14ac:dyDescent="0.35">
      <c r="D131" s="52"/>
    </row>
    <row r="132" spans="4:4" x14ac:dyDescent="0.35">
      <c r="D132" s="52"/>
    </row>
    <row r="133" spans="4:4" x14ac:dyDescent="0.35">
      <c r="D133" s="52"/>
    </row>
    <row r="134" spans="4:4" x14ac:dyDescent="0.35">
      <c r="D134" s="52"/>
    </row>
    <row r="135" spans="4:4" x14ac:dyDescent="0.35">
      <c r="D135" s="52"/>
    </row>
    <row r="136" spans="4:4" x14ac:dyDescent="0.35">
      <c r="D136" s="52"/>
    </row>
    <row r="137" spans="4:4" x14ac:dyDescent="0.35">
      <c r="D137" s="52"/>
    </row>
    <row r="138" spans="4:4" x14ac:dyDescent="0.35">
      <c r="D138" s="52"/>
    </row>
    <row r="139" spans="4:4" x14ac:dyDescent="0.35">
      <c r="D139" s="52"/>
    </row>
    <row r="140" spans="4:4" x14ac:dyDescent="0.35">
      <c r="D140" s="52"/>
    </row>
    <row r="141" spans="4:4" x14ac:dyDescent="0.35">
      <c r="D141" s="52"/>
    </row>
    <row r="142" spans="4:4" x14ac:dyDescent="0.35">
      <c r="D142" s="52"/>
    </row>
    <row r="143" spans="4:4" x14ac:dyDescent="0.35">
      <c r="D143" s="52"/>
    </row>
    <row r="144" spans="4:4" x14ac:dyDescent="0.35">
      <c r="D144" s="52"/>
    </row>
    <row r="145" spans="4:4" x14ac:dyDescent="0.35">
      <c r="D145" s="52"/>
    </row>
    <row r="146" spans="4:4" x14ac:dyDescent="0.35">
      <c r="D146" s="52"/>
    </row>
    <row r="147" spans="4:4" x14ac:dyDescent="0.35">
      <c r="D147" s="52"/>
    </row>
  </sheetData>
  <sheetProtection formatCells="0" formatColumns="0" formatRows="0" pivotTables="0"/>
  <mergeCells count="3">
    <mergeCell ref="A6:C6"/>
    <mergeCell ref="B7:C7"/>
    <mergeCell ref="B1:C1"/>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E384F6-E38B-47D9-A066-A5F332FCBCE2}">
  <sheetPr>
    <tabColor rgb="FF0070C0"/>
    <pageSetUpPr fitToPage="1"/>
  </sheetPr>
  <dimension ref="A1:L85"/>
  <sheetViews>
    <sheetView showGridLines="0" zoomScaleNormal="100" workbookViewId="0">
      <selection sqref="A1:XFD1048576"/>
    </sheetView>
  </sheetViews>
  <sheetFormatPr defaultColWidth="8.84375" defaultRowHeight="15.5" x14ac:dyDescent="0.35"/>
  <cols>
    <col min="1" max="1" width="2.921875" customWidth="1"/>
    <col min="2" max="2" width="27.69140625" customWidth="1"/>
    <col min="3" max="3" width="23.69140625" customWidth="1"/>
    <col min="4" max="4" width="66.61328125" customWidth="1"/>
  </cols>
  <sheetData>
    <row r="1" spans="1:12" s="183" customFormat="1" ht="20" customHeight="1" x14ac:dyDescent="0.25">
      <c r="A1" s="205" t="s">
        <v>1271</v>
      </c>
      <c r="D1" s="206" t="s">
        <v>111</v>
      </c>
    </row>
    <row r="2" spans="1:12" s="208" customFormat="1" ht="20" customHeight="1" x14ac:dyDescent="0.35">
      <c r="A2" s="207" t="s">
        <v>1272</v>
      </c>
    </row>
    <row r="3" spans="1:12" s="209" customFormat="1" ht="38" customHeight="1" x14ac:dyDescent="0.35">
      <c r="A3" s="478" t="s">
        <v>1273</v>
      </c>
      <c r="B3" s="478"/>
      <c r="C3" s="478"/>
      <c r="D3" s="478"/>
      <c r="E3" s="211"/>
      <c r="F3" s="211"/>
      <c r="G3" s="211"/>
      <c r="H3" s="211"/>
      <c r="I3" s="211"/>
      <c r="J3" s="211"/>
      <c r="K3" s="211"/>
      <c r="L3" s="211"/>
    </row>
    <row r="4" spans="1:12" x14ac:dyDescent="0.35">
      <c r="A4" s="104"/>
      <c r="D4" s="89"/>
    </row>
    <row r="5" spans="1:12" x14ac:dyDescent="0.35">
      <c r="B5" s="170" t="s">
        <v>383</v>
      </c>
      <c r="C5" s="170" t="s">
        <v>1261</v>
      </c>
      <c r="D5" s="483" t="s">
        <v>384</v>
      </c>
      <c r="E5" s="484"/>
    </row>
    <row r="6" spans="1:12" x14ac:dyDescent="0.35">
      <c r="B6" s="166" t="s">
        <v>1250</v>
      </c>
      <c r="C6" s="149">
        <v>7.0000000000000007E-2</v>
      </c>
      <c r="D6" s="485" t="s">
        <v>385</v>
      </c>
      <c r="E6" s="484"/>
    </row>
    <row r="7" spans="1:12" x14ac:dyDescent="0.35">
      <c r="B7" s="166" t="s">
        <v>1251</v>
      </c>
      <c r="C7" s="149">
        <v>7.0000000000000007E-2</v>
      </c>
      <c r="D7" s="485" t="s">
        <v>385</v>
      </c>
      <c r="E7" s="484"/>
    </row>
    <row r="8" spans="1:12" x14ac:dyDescent="0.35">
      <c r="B8" s="166" t="s">
        <v>1252</v>
      </c>
      <c r="C8" s="149">
        <v>7.0000000000000007E-2</v>
      </c>
      <c r="D8" s="485" t="s">
        <v>385</v>
      </c>
      <c r="E8" s="484"/>
    </row>
    <row r="9" spans="1:12" x14ac:dyDescent="0.35">
      <c r="B9" s="166" t="s">
        <v>1253</v>
      </c>
      <c r="C9" s="149">
        <v>7.0000000000000007E-2</v>
      </c>
      <c r="D9" s="485" t="s">
        <v>385</v>
      </c>
      <c r="E9" s="484"/>
    </row>
    <row r="10" spans="1:12" x14ac:dyDescent="0.35">
      <c r="B10" s="166" t="s">
        <v>1254</v>
      </c>
      <c r="C10" s="149">
        <v>7.0000000000000007E-2</v>
      </c>
      <c r="D10" s="485" t="s">
        <v>385</v>
      </c>
      <c r="E10" s="484"/>
    </row>
    <row r="11" spans="1:12" x14ac:dyDescent="0.35">
      <c r="B11" s="166" t="s">
        <v>1255</v>
      </c>
      <c r="C11" s="149">
        <v>7.0000000000000007E-2</v>
      </c>
      <c r="D11" s="485" t="s">
        <v>385</v>
      </c>
      <c r="E11" s="484"/>
    </row>
    <row r="12" spans="1:12" x14ac:dyDescent="0.35">
      <c r="B12" s="166" t="s">
        <v>1256</v>
      </c>
      <c r="C12" s="149">
        <v>7.0000000000000007E-2</v>
      </c>
      <c r="D12" s="485" t="s">
        <v>385</v>
      </c>
      <c r="E12" s="484"/>
    </row>
    <row r="13" spans="1:12" x14ac:dyDescent="0.35">
      <c r="B13" s="166" t="s">
        <v>1257</v>
      </c>
      <c r="C13" s="149">
        <v>7.0000000000000007E-2</v>
      </c>
      <c r="D13" s="485" t="s">
        <v>385</v>
      </c>
      <c r="E13" s="484"/>
    </row>
    <row r="14" spans="1:12" x14ac:dyDescent="0.35">
      <c r="B14" s="166" t="s">
        <v>1258</v>
      </c>
      <c r="C14" s="149">
        <v>7.0000000000000007E-2</v>
      </c>
      <c r="D14" s="485" t="s">
        <v>385</v>
      </c>
      <c r="E14" s="484"/>
    </row>
    <row r="15" spans="1:12" x14ac:dyDescent="0.35">
      <c r="B15" s="166" t="s">
        <v>1259</v>
      </c>
      <c r="C15" s="149">
        <v>0.1</v>
      </c>
      <c r="D15" s="485" t="s">
        <v>385</v>
      </c>
      <c r="E15" s="484"/>
    </row>
    <row r="16" spans="1:12" x14ac:dyDescent="0.35">
      <c r="B16" s="166" t="s">
        <v>1260</v>
      </c>
      <c r="C16" s="149">
        <v>7.0000000000000007E-2</v>
      </c>
      <c r="D16" s="485" t="s">
        <v>385</v>
      </c>
      <c r="E16" s="484"/>
    </row>
    <row r="17" spans="2:5" x14ac:dyDescent="0.35">
      <c r="B17" s="166" t="s">
        <v>389</v>
      </c>
      <c r="C17" s="149">
        <v>0.2</v>
      </c>
      <c r="D17" s="479" t="s">
        <v>1262</v>
      </c>
      <c r="E17" s="480"/>
    </row>
    <row r="18" spans="2:5" x14ac:dyDescent="0.35">
      <c r="B18" s="171" t="s">
        <v>390</v>
      </c>
      <c r="C18" s="172">
        <f>SUM(C6:C17)</f>
        <v>1</v>
      </c>
      <c r="D18" s="481"/>
      <c r="E18" s="482"/>
    </row>
    <row r="19" spans="2:5" ht="16" thickBot="1" x14ac:dyDescent="0.4"/>
    <row r="20" spans="2:5" hidden="1" x14ac:dyDescent="0.35"/>
    <row r="21" spans="2:5" ht="16" hidden="1" thickBot="1" x14ac:dyDescent="0.4">
      <c r="B21" s="89"/>
      <c r="D21" s="102"/>
    </row>
    <row r="22" spans="2:5" hidden="1" x14ac:dyDescent="0.35">
      <c r="B22" s="150" t="s">
        <v>383</v>
      </c>
      <c r="C22" s="150" t="s">
        <v>1261</v>
      </c>
      <c r="D22" s="151" t="s">
        <v>384</v>
      </c>
    </row>
    <row r="23" spans="2:5" hidden="1" x14ac:dyDescent="0.35">
      <c r="B23" s="168" t="s">
        <v>152</v>
      </c>
      <c r="C23" s="169">
        <v>7.0000000000000007E-2</v>
      </c>
      <c r="D23" s="152" t="s">
        <v>385</v>
      </c>
    </row>
    <row r="24" spans="2:5" hidden="1" x14ac:dyDescent="0.35">
      <c r="B24" s="168" t="s">
        <v>386</v>
      </c>
      <c r="C24" s="169">
        <v>7.0000000000000007E-2</v>
      </c>
      <c r="D24" s="152" t="s">
        <v>385</v>
      </c>
    </row>
    <row r="25" spans="2:5" hidden="1" x14ac:dyDescent="0.35">
      <c r="B25" s="168" t="s">
        <v>332</v>
      </c>
      <c r="C25" s="169">
        <v>7.0000000000000007E-2</v>
      </c>
      <c r="D25" s="152" t="s">
        <v>385</v>
      </c>
    </row>
    <row r="26" spans="2:5" hidden="1" x14ac:dyDescent="0.35">
      <c r="B26" s="168" t="s">
        <v>387</v>
      </c>
      <c r="C26" s="169">
        <v>7.0000000000000007E-2</v>
      </c>
      <c r="D26" s="152" t="s">
        <v>385</v>
      </c>
    </row>
    <row r="27" spans="2:5" hidden="1" x14ac:dyDescent="0.35">
      <c r="B27" s="168" t="s">
        <v>92</v>
      </c>
      <c r="C27" s="169">
        <v>7.0000000000000007E-2</v>
      </c>
      <c r="D27" s="152" t="s">
        <v>385</v>
      </c>
    </row>
    <row r="28" spans="2:5" hidden="1" x14ac:dyDescent="0.35">
      <c r="B28" s="168" t="s">
        <v>388</v>
      </c>
      <c r="C28" s="169">
        <v>7.0000000000000007E-2</v>
      </c>
      <c r="D28" s="152" t="s">
        <v>385</v>
      </c>
    </row>
    <row r="29" spans="2:5" hidden="1" x14ac:dyDescent="0.35">
      <c r="B29" s="168" t="s">
        <v>153</v>
      </c>
      <c r="C29" s="169">
        <v>7.0000000000000007E-2</v>
      </c>
      <c r="D29" s="152" t="s">
        <v>385</v>
      </c>
    </row>
    <row r="30" spans="2:5" hidden="1" x14ac:dyDescent="0.35">
      <c r="B30" s="168" t="s">
        <v>94</v>
      </c>
      <c r="C30" s="169">
        <v>7.0000000000000007E-2</v>
      </c>
      <c r="D30" s="152" t="s">
        <v>385</v>
      </c>
    </row>
    <row r="31" spans="2:5" hidden="1" x14ac:dyDescent="0.35">
      <c r="B31" s="168" t="s">
        <v>391</v>
      </c>
      <c r="C31" s="169">
        <v>7.0000000000000007E-2</v>
      </c>
      <c r="D31" s="152" t="s">
        <v>385</v>
      </c>
    </row>
    <row r="32" spans="2:5" ht="23" hidden="1" customHeight="1" x14ac:dyDescent="0.35">
      <c r="B32" s="168" t="s">
        <v>392</v>
      </c>
      <c r="C32" s="169">
        <v>0.1</v>
      </c>
      <c r="D32" s="153" t="s">
        <v>481</v>
      </c>
    </row>
    <row r="33" spans="2:4" hidden="1" x14ac:dyDescent="0.35">
      <c r="B33" s="168" t="s">
        <v>913</v>
      </c>
      <c r="C33" s="169">
        <v>7.0000000000000007E-2</v>
      </c>
      <c r="D33" s="152" t="s">
        <v>385</v>
      </c>
    </row>
    <row r="34" spans="2:4" hidden="1" x14ac:dyDescent="0.35">
      <c r="B34" s="168" t="s">
        <v>389</v>
      </c>
      <c r="C34" s="169">
        <v>0.2</v>
      </c>
      <c r="D34" s="167" t="s">
        <v>1262</v>
      </c>
    </row>
    <row r="35" spans="2:4" hidden="1" x14ac:dyDescent="0.35">
      <c r="B35" s="154" t="s">
        <v>390</v>
      </c>
      <c r="C35" s="155">
        <f>SUM(C23:C34)</f>
        <v>1</v>
      </c>
      <c r="D35" s="156"/>
    </row>
    <row r="36" spans="2:4" hidden="1" x14ac:dyDescent="0.35"/>
    <row r="37" spans="2:4" hidden="1" x14ac:dyDescent="0.35"/>
    <row r="38" spans="2:4" ht="16" hidden="1" thickBot="1" x14ac:dyDescent="0.4"/>
    <row r="39" spans="2:4" ht="27" thickBot="1" x14ac:dyDescent="0.4">
      <c r="B39" s="174" t="s">
        <v>1241</v>
      </c>
      <c r="C39" s="175" t="s">
        <v>1242</v>
      </c>
      <c r="D39" s="176" t="s">
        <v>382</v>
      </c>
    </row>
    <row r="40" spans="2:4" ht="50" x14ac:dyDescent="0.35">
      <c r="B40" s="157" t="s">
        <v>1243</v>
      </c>
      <c r="C40" s="158" t="s">
        <v>1244</v>
      </c>
      <c r="D40" s="159">
        <v>0.1</v>
      </c>
    </row>
    <row r="41" spans="2:4" ht="37.5" x14ac:dyDescent="0.35">
      <c r="B41" s="160" t="s">
        <v>1245</v>
      </c>
      <c r="C41" s="161" t="s">
        <v>1246</v>
      </c>
      <c r="D41" s="162">
        <v>0.05</v>
      </c>
    </row>
    <row r="42" spans="2:4" ht="25" x14ac:dyDescent="0.35">
      <c r="B42" s="160" t="s">
        <v>1247</v>
      </c>
      <c r="C42" s="161" t="s">
        <v>1248</v>
      </c>
      <c r="D42" s="162">
        <v>0.05</v>
      </c>
    </row>
    <row r="43" spans="2:4" x14ac:dyDescent="0.35">
      <c r="B43" s="163" t="s">
        <v>390</v>
      </c>
      <c r="C43" s="164"/>
      <c r="D43" s="165">
        <f>SUM(D40:D42)</f>
        <v>0.2</v>
      </c>
    </row>
    <row r="45" spans="2:4" x14ac:dyDescent="0.35">
      <c r="B45" s="173" t="s">
        <v>1274</v>
      </c>
    </row>
    <row r="46" spans="2:4" ht="16" thickBot="1" x14ac:dyDescent="0.4"/>
    <row r="47" spans="2:4" ht="16" thickBot="1" x14ac:dyDescent="0.4">
      <c r="B47" s="177" t="s">
        <v>46</v>
      </c>
      <c r="C47" s="178" t="s">
        <v>47</v>
      </c>
      <c r="D47" s="178" t="s">
        <v>15</v>
      </c>
    </row>
    <row r="48" spans="2:4" ht="16" thickBot="1" x14ac:dyDescent="0.4">
      <c r="B48" s="179" t="s">
        <v>17</v>
      </c>
      <c r="C48" s="180">
        <v>0</v>
      </c>
      <c r="D48" s="180" t="s">
        <v>18</v>
      </c>
    </row>
    <row r="49" spans="2:4" ht="16" thickBot="1" x14ac:dyDescent="0.4">
      <c r="B49" s="181" t="s">
        <v>50</v>
      </c>
      <c r="C49" s="182">
        <v>1</v>
      </c>
      <c r="D49" s="182" t="s">
        <v>51</v>
      </c>
    </row>
    <row r="50" spans="2:4" ht="23.5" thickBot="1" x14ac:dyDescent="0.4">
      <c r="B50" s="181" t="s">
        <v>53</v>
      </c>
      <c r="C50" s="182">
        <v>3</v>
      </c>
      <c r="D50" s="182" t="s">
        <v>54</v>
      </c>
    </row>
    <row r="51" spans="2:4" ht="23.5" thickBot="1" x14ac:dyDescent="0.4">
      <c r="B51" s="181" t="s">
        <v>48</v>
      </c>
      <c r="C51" s="182">
        <v>5</v>
      </c>
      <c r="D51" s="182" t="s">
        <v>55</v>
      </c>
    </row>
    <row r="52" spans="2:4" ht="16" thickBot="1" x14ac:dyDescent="0.4">
      <c r="B52" s="181" t="s">
        <v>52</v>
      </c>
      <c r="C52" s="182">
        <v>8</v>
      </c>
      <c r="D52" s="182" t="s">
        <v>56</v>
      </c>
    </row>
    <row r="53" spans="2:4" ht="23.5" thickBot="1" x14ac:dyDescent="0.4">
      <c r="B53" s="181" t="s">
        <v>49</v>
      </c>
      <c r="C53" s="182">
        <v>10</v>
      </c>
      <c r="D53" s="182" t="s">
        <v>57</v>
      </c>
    </row>
    <row r="54" spans="2:4" x14ac:dyDescent="0.35">
      <c r="B54" s="183"/>
      <c r="C54" s="183"/>
      <c r="D54" s="183"/>
    </row>
    <row r="55" spans="2:4" x14ac:dyDescent="0.35">
      <c r="B55" s="173" t="s">
        <v>1275</v>
      </c>
      <c r="C55" s="183"/>
      <c r="D55" s="183"/>
    </row>
    <row r="56" spans="2:4" ht="16" thickBot="1" x14ac:dyDescent="0.4">
      <c r="B56" s="183"/>
      <c r="C56" s="183"/>
      <c r="D56" s="183"/>
    </row>
    <row r="57" spans="2:4" ht="16" thickBot="1" x14ac:dyDescent="0.4">
      <c r="B57" s="184" t="s">
        <v>13</v>
      </c>
      <c r="C57" s="185" t="s">
        <v>15</v>
      </c>
      <c r="D57" s="183"/>
    </row>
    <row r="58" spans="2:4" ht="16" thickBot="1" x14ac:dyDescent="0.4">
      <c r="B58" s="186" t="s">
        <v>17</v>
      </c>
      <c r="C58" s="187" t="s">
        <v>18</v>
      </c>
      <c r="D58" s="183"/>
    </row>
    <row r="59" spans="2:4" ht="23.5" thickBot="1" x14ac:dyDescent="0.4">
      <c r="B59" s="186" t="s">
        <v>20</v>
      </c>
      <c r="C59" s="187" t="s">
        <v>21</v>
      </c>
      <c r="D59" s="183"/>
    </row>
    <row r="60" spans="2:4" ht="46.5" thickBot="1" x14ac:dyDescent="0.4">
      <c r="B60" s="186" t="s">
        <v>16</v>
      </c>
      <c r="C60" s="187" t="s">
        <v>23</v>
      </c>
      <c r="D60" s="183"/>
    </row>
    <row r="61" spans="2:4" ht="23.5" thickBot="1" x14ac:dyDescent="0.4">
      <c r="B61" s="186" t="s">
        <v>25</v>
      </c>
      <c r="C61" s="187" t="s">
        <v>1263</v>
      </c>
      <c r="D61" s="183"/>
    </row>
    <row r="62" spans="2:4" ht="23.5" thickBot="1" x14ac:dyDescent="0.4">
      <c r="B62" s="186" t="s">
        <v>19</v>
      </c>
      <c r="C62" s="187" t="s">
        <v>1264</v>
      </c>
      <c r="D62" s="183"/>
    </row>
    <row r="63" spans="2:4" ht="81" thickBot="1" x14ac:dyDescent="0.4">
      <c r="B63" s="186" t="s">
        <v>29</v>
      </c>
      <c r="C63" s="187" t="s">
        <v>1265</v>
      </c>
      <c r="D63" s="183"/>
    </row>
    <row r="64" spans="2:4" ht="81" thickBot="1" x14ac:dyDescent="0.4">
      <c r="B64" s="186" t="s">
        <v>22</v>
      </c>
      <c r="C64" s="187" t="s">
        <v>1266</v>
      </c>
      <c r="D64" s="183"/>
    </row>
    <row r="65" spans="2:4" ht="58" thickBot="1" x14ac:dyDescent="0.4">
      <c r="B65" s="186" t="s">
        <v>27</v>
      </c>
      <c r="C65" s="187" t="s">
        <v>32</v>
      </c>
      <c r="D65" s="183"/>
    </row>
    <row r="66" spans="2:4" x14ac:dyDescent="0.35">
      <c r="B66" s="183"/>
      <c r="C66" s="183"/>
      <c r="D66" s="183"/>
    </row>
    <row r="67" spans="2:4" x14ac:dyDescent="0.35">
      <c r="B67" s="173" t="s">
        <v>1267</v>
      </c>
      <c r="C67" s="183"/>
      <c r="D67" s="183"/>
    </row>
    <row r="68" spans="2:4" ht="16" thickBot="1" x14ac:dyDescent="0.4">
      <c r="B68" s="183"/>
      <c r="C68" s="183"/>
      <c r="D68" s="183"/>
    </row>
    <row r="69" spans="2:4" ht="16" thickBot="1" x14ac:dyDescent="0.4">
      <c r="B69" s="188" t="s">
        <v>34</v>
      </c>
      <c r="C69" s="189" t="s">
        <v>35</v>
      </c>
      <c r="D69" s="190" t="s">
        <v>15</v>
      </c>
    </row>
    <row r="70" spans="2:4" ht="16" thickBot="1" x14ac:dyDescent="0.4">
      <c r="B70" s="191" t="s">
        <v>17</v>
      </c>
      <c r="C70" s="192">
        <v>0</v>
      </c>
      <c r="D70" s="193" t="s">
        <v>18</v>
      </c>
    </row>
    <row r="71" spans="2:4" ht="16" thickBot="1" x14ac:dyDescent="0.4">
      <c r="B71" s="194" t="s">
        <v>37</v>
      </c>
      <c r="C71" s="195">
        <v>0</v>
      </c>
      <c r="D71" s="196" t="s">
        <v>1268</v>
      </c>
    </row>
    <row r="72" spans="2:4" ht="23.5" thickBot="1" x14ac:dyDescent="0.4">
      <c r="B72" s="194" t="s">
        <v>40</v>
      </c>
      <c r="C72" s="197">
        <v>1</v>
      </c>
      <c r="D72" s="198" t="s">
        <v>41</v>
      </c>
    </row>
    <row r="73" spans="2:4" ht="16" thickBot="1" x14ac:dyDescent="0.4">
      <c r="B73" s="194" t="s">
        <v>36</v>
      </c>
      <c r="C73" s="199">
        <v>4</v>
      </c>
      <c r="D73" s="198" t="s">
        <v>43</v>
      </c>
    </row>
    <row r="74" spans="2:4" ht="23.5" thickBot="1" x14ac:dyDescent="0.4">
      <c r="B74" s="194" t="s">
        <v>42</v>
      </c>
      <c r="C74" s="199">
        <v>5</v>
      </c>
      <c r="D74" s="198" t="s">
        <v>44</v>
      </c>
    </row>
    <row r="75" spans="2:4" ht="23.5" thickBot="1" x14ac:dyDescent="0.4">
      <c r="B75" s="194" t="s">
        <v>39</v>
      </c>
      <c r="C75" s="197">
        <v>6</v>
      </c>
      <c r="D75" s="198" t="s">
        <v>1269</v>
      </c>
    </row>
    <row r="76" spans="2:4" x14ac:dyDescent="0.35">
      <c r="B76" s="183"/>
      <c r="C76" s="183"/>
      <c r="D76" s="183"/>
    </row>
    <row r="77" spans="2:4" x14ac:dyDescent="0.35">
      <c r="B77" s="183"/>
      <c r="C77" s="183"/>
      <c r="D77" s="183"/>
    </row>
    <row r="78" spans="2:4" ht="26.5" thickBot="1" x14ac:dyDescent="0.4">
      <c r="B78" s="200" t="s">
        <v>1270</v>
      </c>
      <c r="C78" s="183"/>
      <c r="D78" s="183"/>
    </row>
    <row r="79" spans="2:4" ht="16" thickBot="1" x14ac:dyDescent="0.4">
      <c r="B79" s="188" t="s">
        <v>34</v>
      </c>
      <c r="C79" s="189" t="s">
        <v>35</v>
      </c>
      <c r="D79" s="183"/>
    </row>
    <row r="80" spans="2:4" ht="16" thickBot="1" x14ac:dyDescent="0.4">
      <c r="B80" s="201" t="s">
        <v>17</v>
      </c>
      <c r="C80" s="202">
        <v>0</v>
      </c>
      <c r="D80" s="203"/>
    </row>
    <row r="81" spans="2:4" ht="16" thickBot="1" x14ac:dyDescent="0.4">
      <c r="B81" s="204" t="s">
        <v>120</v>
      </c>
      <c r="C81" s="195">
        <v>0</v>
      </c>
      <c r="D81" s="183"/>
    </row>
    <row r="82" spans="2:4" ht="16" thickBot="1" x14ac:dyDescent="0.4">
      <c r="B82" s="204" t="s">
        <v>121</v>
      </c>
      <c r="C82" s="197">
        <v>1</v>
      </c>
      <c r="D82" s="183"/>
    </row>
    <row r="83" spans="2:4" ht="16" thickBot="1" x14ac:dyDescent="0.4">
      <c r="B83" s="204" t="s">
        <v>122</v>
      </c>
      <c r="C83" s="197">
        <v>2</v>
      </c>
      <c r="D83" s="183"/>
    </row>
    <row r="84" spans="2:4" ht="16" thickBot="1" x14ac:dyDescent="0.4">
      <c r="B84" s="204" t="s">
        <v>123</v>
      </c>
      <c r="C84" s="197">
        <v>4</v>
      </c>
      <c r="D84" s="183"/>
    </row>
    <row r="85" spans="2:4" ht="16" thickBot="1" x14ac:dyDescent="0.4">
      <c r="B85" s="204" t="s">
        <v>124</v>
      </c>
      <c r="C85" s="197">
        <v>6</v>
      </c>
      <c r="D85" s="183"/>
    </row>
  </sheetData>
  <sheetProtection algorithmName="SHA-512" hashValue="PbIA0N8fcZN7Ifc78KU7WZCVzcWgv7nmHO5otPOOG6PPFNR4l9cGQVg055xrKDPn3iySSUolbqLrlmGENopqgQ==" saltValue="+BZJ15a3u14S3OwGPkJwCQ==" spinCount="100000" sheet="1" formatCells="0" formatColumns="0" formatRows="0" pivotTables="0"/>
  <mergeCells count="15">
    <mergeCell ref="A3:D3"/>
    <mergeCell ref="D17:E17"/>
    <mergeCell ref="D18:E18"/>
    <mergeCell ref="D5:E5"/>
    <mergeCell ref="D6:E6"/>
    <mergeCell ref="D7:E7"/>
    <mergeCell ref="D8:E8"/>
    <mergeCell ref="D9:E9"/>
    <mergeCell ref="D10:E10"/>
    <mergeCell ref="D11:E11"/>
    <mergeCell ref="D12:E12"/>
    <mergeCell ref="D13:E13"/>
    <mergeCell ref="D14:E14"/>
    <mergeCell ref="D15:E15"/>
    <mergeCell ref="D16:E16"/>
  </mergeCells>
  <pageMargins left="0.70866141732283472" right="0.70866141732283472" top="0.74803149606299213" bottom="0.74803149606299213" header="0.31496062992125984" footer="0.31496062992125984"/>
  <pageSetup paperSize="9" scale="56" fitToHeight="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62488-A1E5-4447-B71D-3CDEC8354E0A}">
  <sheetPr>
    <tabColor rgb="FF0070C0"/>
    <pageSetUpPr fitToPage="1"/>
  </sheetPr>
  <dimension ref="A1:J34"/>
  <sheetViews>
    <sheetView showGridLines="0" tabSelected="1" zoomScaleNormal="100" workbookViewId="0">
      <selection activeCell="B9" sqref="B9"/>
    </sheetView>
  </sheetViews>
  <sheetFormatPr defaultRowHeight="12.5" x14ac:dyDescent="0.25"/>
  <cols>
    <col min="1" max="1" width="2.69140625" style="57" customWidth="1"/>
    <col min="2" max="2" width="119.84375" style="60" customWidth="1"/>
    <col min="3" max="3" width="2.69140625" style="57" customWidth="1"/>
    <col min="4" max="4" width="12.3828125" style="60" customWidth="1"/>
    <col min="5" max="253" width="8.69140625" style="57"/>
    <col min="254" max="255" width="2.69140625" style="57" customWidth="1"/>
    <col min="256" max="256" width="5" style="57" customWidth="1"/>
    <col min="257" max="257" width="82.23046875" style="57" customWidth="1"/>
    <col min="258" max="258" width="8.69140625" style="57"/>
    <col min="259" max="259" width="3.53515625" style="57" customWidth="1"/>
    <col min="260" max="260" width="29" style="57" customWidth="1"/>
    <col min="261" max="509" width="8.69140625" style="57"/>
    <col min="510" max="511" width="2.69140625" style="57" customWidth="1"/>
    <col min="512" max="512" width="5" style="57" customWidth="1"/>
    <col min="513" max="513" width="82.23046875" style="57" customWidth="1"/>
    <col min="514" max="514" width="8.69140625" style="57"/>
    <col min="515" max="515" width="3.53515625" style="57" customWidth="1"/>
    <col min="516" max="516" width="29" style="57" customWidth="1"/>
    <col min="517" max="765" width="8.69140625" style="57"/>
    <col min="766" max="767" width="2.69140625" style="57" customWidth="1"/>
    <col min="768" max="768" width="5" style="57" customWidth="1"/>
    <col min="769" max="769" width="82.23046875" style="57" customWidth="1"/>
    <col min="770" max="770" width="8.69140625" style="57"/>
    <col min="771" max="771" width="3.53515625" style="57" customWidth="1"/>
    <col min="772" max="772" width="29" style="57" customWidth="1"/>
    <col min="773" max="1021" width="8.69140625" style="57"/>
    <col min="1022" max="1023" width="2.69140625" style="57" customWidth="1"/>
    <col min="1024" max="1024" width="5" style="57" customWidth="1"/>
    <col min="1025" max="1025" width="82.23046875" style="57" customWidth="1"/>
    <col min="1026" max="1026" width="8.69140625" style="57"/>
    <col min="1027" max="1027" width="3.53515625" style="57" customWidth="1"/>
    <col min="1028" max="1028" width="29" style="57" customWidth="1"/>
    <col min="1029" max="1277" width="8.69140625" style="57"/>
    <col min="1278" max="1279" width="2.69140625" style="57" customWidth="1"/>
    <col min="1280" max="1280" width="5" style="57" customWidth="1"/>
    <col min="1281" max="1281" width="82.23046875" style="57" customWidth="1"/>
    <col min="1282" max="1282" width="8.69140625" style="57"/>
    <col min="1283" max="1283" width="3.53515625" style="57" customWidth="1"/>
    <col min="1284" max="1284" width="29" style="57" customWidth="1"/>
    <col min="1285" max="1533" width="8.69140625" style="57"/>
    <col min="1534" max="1535" width="2.69140625" style="57" customWidth="1"/>
    <col min="1536" max="1536" width="5" style="57" customWidth="1"/>
    <col min="1537" max="1537" width="82.23046875" style="57" customWidth="1"/>
    <col min="1538" max="1538" width="8.69140625" style="57"/>
    <col min="1539" max="1539" width="3.53515625" style="57" customWidth="1"/>
    <col min="1540" max="1540" width="29" style="57" customWidth="1"/>
    <col min="1541" max="1789" width="8.69140625" style="57"/>
    <col min="1790" max="1791" width="2.69140625" style="57" customWidth="1"/>
    <col min="1792" max="1792" width="5" style="57" customWidth="1"/>
    <col min="1793" max="1793" width="82.23046875" style="57" customWidth="1"/>
    <col min="1794" max="1794" width="8.69140625" style="57"/>
    <col min="1795" max="1795" width="3.53515625" style="57" customWidth="1"/>
    <col min="1796" max="1796" width="29" style="57" customWidth="1"/>
    <col min="1797" max="2045" width="8.69140625" style="57"/>
    <col min="2046" max="2047" width="2.69140625" style="57" customWidth="1"/>
    <col min="2048" max="2048" width="5" style="57" customWidth="1"/>
    <col min="2049" max="2049" width="82.23046875" style="57" customWidth="1"/>
    <col min="2050" max="2050" width="8.69140625" style="57"/>
    <col min="2051" max="2051" width="3.53515625" style="57" customWidth="1"/>
    <col min="2052" max="2052" width="29" style="57" customWidth="1"/>
    <col min="2053" max="2301" width="8.69140625" style="57"/>
    <col min="2302" max="2303" width="2.69140625" style="57" customWidth="1"/>
    <col min="2304" max="2304" width="5" style="57" customWidth="1"/>
    <col min="2305" max="2305" width="82.23046875" style="57" customWidth="1"/>
    <col min="2306" max="2306" width="8.69140625" style="57"/>
    <col min="2307" max="2307" width="3.53515625" style="57" customWidth="1"/>
    <col min="2308" max="2308" width="29" style="57" customWidth="1"/>
    <col min="2309" max="2557" width="8.69140625" style="57"/>
    <col min="2558" max="2559" width="2.69140625" style="57" customWidth="1"/>
    <col min="2560" max="2560" width="5" style="57" customWidth="1"/>
    <col min="2561" max="2561" width="82.23046875" style="57" customWidth="1"/>
    <col min="2562" max="2562" width="8.69140625" style="57"/>
    <col min="2563" max="2563" width="3.53515625" style="57" customWidth="1"/>
    <col min="2564" max="2564" width="29" style="57" customWidth="1"/>
    <col min="2565" max="2813" width="8.69140625" style="57"/>
    <col min="2814" max="2815" width="2.69140625" style="57" customWidth="1"/>
    <col min="2816" max="2816" width="5" style="57" customWidth="1"/>
    <col min="2817" max="2817" width="82.23046875" style="57" customWidth="1"/>
    <col min="2818" max="2818" width="8.69140625" style="57"/>
    <col min="2819" max="2819" width="3.53515625" style="57" customWidth="1"/>
    <col min="2820" max="2820" width="29" style="57" customWidth="1"/>
    <col min="2821" max="3069" width="8.69140625" style="57"/>
    <col min="3070" max="3071" width="2.69140625" style="57" customWidth="1"/>
    <col min="3072" max="3072" width="5" style="57" customWidth="1"/>
    <col min="3073" max="3073" width="82.23046875" style="57" customWidth="1"/>
    <col min="3074" max="3074" width="8.69140625" style="57"/>
    <col min="3075" max="3075" width="3.53515625" style="57" customWidth="1"/>
    <col min="3076" max="3076" width="29" style="57" customWidth="1"/>
    <col min="3077" max="3325" width="8.69140625" style="57"/>
    <col min="3326" max="3327" width="2.69140625" style="57" customWidth="1"/>
    <col min="3328" max="3328" width="5" style="57" customWidth="1"/>
    <col min="3329" max="3329" width="82.23046875" style="57" customWidth="1"/>
    <col min="3330" max="3330" width="8.69140625" style="57"/>
    <col min="3331" max="3331" width="3.53515625" style="57" customWidth="1"/>
    <col min="3332" max="3332" width="29" style="57" customWidth="1"/>
    <col min="3333" max="3581" width="8.69140625" style="57"/>
    <col min="3582" max="3583" width="2.69140625" style="57" customWidth="1"/>
    <col min="3584" max="3584" width="5" style="57" customWidth="1"/>
    <col min="3585" max="3585" width="82.23046875" style="57" customWidth="1"/>
    <col min="3586" max="3586" width="8.69140625" style="57"/>
    <col min="3587" max="3587" width="3.53515625" style="57" customWidth="1"/>
    <col min="3588" max="3588" width="29" style="57" customWidth="1"/>
    <col min="3589" max="3837" width="8.69140625" style="57"/>
    <col min="3838" max="3839" width="2.69140625" style="57" customWidth="1"/>
    <col min="3840" max="3840" width="5" style="57" customWidth="1"/>
    <col min="3841" max="3841" width="82.23046875" style="57" customWidth="1"/>
    <col min="3842" max="3842" width="8.69140625" style="57"/>
    <col min="3843" max="3843" width="3.53515625" style="57" customWidth="1"/>
    <col min="3844" max="3844" width="29" style="57" customWidth="1"/>
    <col min="3845" max="4093" width="8.69140625" style="57"/>
    <col min="4094" max="4095" width="2.69140625" style="57" customWidth="1"/>
    <col min="4096" max="4096" width="5" style="57" customWidth="1"/>
    <col min="4097" max="4097" width="82.23046875" style="57" customWidth="1"/>
    <col min="4098" max="4098" width="8.69140625" style="57"/>
    <col min="4099" max="4099" width="3.53515625" style="57" customWidth="1"/>
    <col min="4100" max="4100" width="29" style="57" customWidth="1"/>
    <col min="4101" max="4349" width="8.69140625" style="57"/>
    <col min="4350" max="4351" width="2.69140625" style="57" customWidth="1"/>
    <col min="4352" max="4352" width="5" style="57" customWidth="1"/>
    <col min="4353" max="4353" width="82.23046875" style="57" customWidth="1"/>
    <col min="4354" max="4354" width="8.69140625" style="57"/>
    <col min="4355" max="4355" width="3.53515625" style="57" customWidth="1"/>
    <col min="4356" max="4356" width="29" style="57" customWidth="1"/>
    <col min="4357" max="4605" width="8.69140625" style="57"/>
    <col min="4606" max="4607" width="2.69140625" style="57" customWidth="1"/>
    <col min="4608" max="4608" width="5" style="57" customWidth="1"/>
    <col min="4609" max="4609" width="82.23046875" style="57" customWidth="1"/>
    <col min="4610" max="4610" width="8.69140625" style="57"/>
    <col min="4611" max="4611" width="3.53515625" style="57" customWidth="1"/>
    <col min="4612" max="4612" width="29" style="57" customWidth="1"/>
    <col min="4613" max="4861" width="8.69140625" style="57"/>
    <col min="4862" max="4863" width="2.69140625" style="57" customWidth="1"/>
    <col min="4864" max="4864" width="5" style="57" customWidth="1"/>
    <col min="4865" max="4865" width="82.23046875" style="57" customWidth="1"/>
    <col min="4866" max="4866" width="8.69140625" style="57"/>
    <col min="4867" max="4867" width="3.53515625" style="57" customWidth="1"/>
    <col min="4868" max="4868" width="29" style="57" customWidth="1"/>
    <col min="4869" max="5117" width="8.69140625" style="57"/>
    <col min="5118" max="5119" width="2.69140625" style="57" customWidth="1"/>
    <col min="5120" max="5120" width="5" style="57" customWidth="1"/>
    <col min="5121" max="5121" width="82.23046875" style="57" customWidth="1"/>
    <col min="5122" max="5122" width="8.69140625" style="57"/>
    <col min="5123" max="5123" width="3.53515625" style="57" customWidth="1"/>
    <col min="5124" max="5124" width="29" style="57" customWidth="1"/>
    <col min="5125" max="5373" width="8.69140625" style="57"/>
    <col min="5374" max="5375" width="2.69140625" style="57" customWidth="1"/>
    <col min="5376" max="5376" width="5" style="57" customWidth="1"/>
    <col min="5377" max="5377" width="82.23046875" style="57" customWidth="1"/>
    <col min="5378" max="5378" width="8.69140625" style="57"/>
    <col min="5379" max="5379" width="3.53515625" style="57" customWidth="1"/>
    <col min="5380" max="5380" width="29" style="57" customWidth="1"/>
    <col min="5381" max="5629" width="8.69140625" style="57"/>
    <col min="5630" max="5631" width="2.69140625" style="57" customWidth="1"/>
    <col min="5632" max="5632" width="5" style="57" customWidth="1"/>
    <col min="5633" max="5633" width="82.23046875" style="57" customWidth="1"/>
    <col min="5634" max="5634" width="8.69140625" style="57"/>
    <col min="5635" max="5635" width="3.53515625" style="57" customWidth="1"/>
    <col min="5636" max="5636" width="29" style="57" customWidth="1"/>
    <col min="5637" max="5885" width="8.69140625" style="57"/>
    <col min="5886" max="5887" width="2.69140625" style="57" customWidth="1"/>
    <col min="5888" max="5888" width="5" style="57" customWidth="1"/>
    <col min="5889" max="5889" width="82.23046875" style="57" customWidth="1"/>
    <col min="5890" max="5890" width="8.69140625" style="57"/>
    <col min="5891" max="5891" width="3.53515625" style="57" customWidth="1"/>
    <col min="5892" max="5892" width="29" style="57" customWidth="1"/>
    <col min="5893" max="6141" width="8.69140625" style="57"/>
    <col min="6142" max="6143" width="2.69140625" style="57" customWidth="1"/>
    <col min="6144" max="6144" width="5" style="57" customWidth="1"/>
    <col min="6145" max="6145" width="82.23046875" style="57" customWidth="1"/>
    <col min="6146" max="6146" width="8.69140625" style="57"/>
    <col min="6147" max="6147" width="3.53515625" style="57" customWidth="1"/>
    <col min="6148" max="6148" width="29" style="57" customWidth="1"/>
    <col min="6149" max="6397" width="8.69140625" style="57"/>
    <col min="6398" max="6399" width="2.69140625" style="57" customWidth="1"/>
    <col min="6400" max="6400" width="5" style="57" customWidth="1"/>
    <col min="6401" max="6401" width="82.23046875" style="57" customWidth="1"/>
    <col min="6402" max="6402" width="8.69140625" style="57"/>
    <col min="6403" max="6403" width="3.53515625" style="57" customWidth="1"/>
    <col min="6404" max="6404" width="29" style="57" customWidth="1"/>
    <col min="6405" max="6653" width="8.69140625" style="57"/>
    <col min="6654" max="6655" width="2.69140625" style="57" customWidth="1"/>
    <col min="6656" max="6656" width="5" style="57" customWidth="1"/>
    <col min="6657" max="6657" width="82.23046875" style="57" customWidth="1"/>
    <col min="6658" max="6658" width="8.69140625" style="57"/>
    <col min="6659" max="6659" width="3.53515625" style="57" customWidth="1"/>
    <col min="6660" max="6660" width="29" style="57" customWidth="1"/>
    <col min="6661" max="6909" width="8.69140625" style="57"/>
    <col min="6910" max="6911" width="2.69140625" style="57" customWidth="1"/>
    <col min="6912" max="6912" width="5" style="57" customWidth="1"/>
    <col min="6913" max="6913" width="82.23046875" style="57" customWidth="1"/>
    <col min="6914" max="6914" width="8.69140625" style="57"/>
    <col min="6915" max="6915" width="3.53515625" style="57" customWidth="1"/>
    <col min="6916" max="6916" width="29" style="57" customWidth="1"/>
    <col min="6917" max="7165" width="8.69140625" style="57"/>
    <col min="7166" max="7167" width="2.69140625" style="57" customWidth="1"/>
    <col min="7168" max="7168" width="5" style="57" customWidth="1"/>
    <col min="7169" max="7169" width="82.23046875" style="57" customWidth="1"/>
    <col min="7170" max="7170" width="8.69140625" style="57"/>
    <col min="7171" max="7171" width="3.53515625" style="57" customWidth="1"/>
    <col min="7172" max="7172" width="29" style="57" customWidth="1"/>
    <col min="7173" max="7421" width="8.69140625" style="57"/>
    <col min="7422" max="7423" width="2.69140625" style="57" customWidth="1"/>
    <col min="7424" max="7424" width="5" style="57" customWidth="1"/>
    <col min="7425" max="7425" width="82.23046875" style="57" customWidth="1"/>
    <col min="7426" max="7426" width="8.69140625" style="57"/>
    <col min="7427" max="7427" width="3.53515625" style="57" customWidth="1"/>
    <col min="7428" max="7428" width="29" style="57" customWidth="1"/>
    <col min="7429" max="7677" width="8.69140625" style="57"/>
    <col min="7678" max="7679" width="2.69140625" style="57" customWidth="1"/>
    <col min="7680" max="7680" width="5" style="57" customWidth="1"/>
    <col min="7681" max="7681" width="82.23046875" style="57" customWidth="1"/>
    <col min="7682" max="7682" width="8.69140625" style="57"/>
    <col min="7683" max="7683" width="3.53515625" style="57" customWidth="1"/>
    <col min="7684" max="7684" width="29" style="57" customWidth="1"/>
    <col min="7685" max="7933" width="8.69140625" style="57"/>
    <col min="7934" max="7935" width="2.69140625" style="57" customWidth="1"/>
    <col min="7936" max="7936" width="5" style="57" customWidth="1"/>
    <col min="7937" max="7937" width="82.23046875" style="57" customWidth="1"/>
    <col min="7938" max="7938" width="8.69140625" style="57"/>
    <col min="7939" max="7939" width="3.53515625" style="57" customWidth="1"/>
    <col min="7940" max="7940" width="29" style="57" customWidth="1"/>
    <col min="7941" max="8189" width="8.69140625" style="57"/>
    <col min="8190" max="8191" width="2.69140625" style="57" customWidth="1"/>
    <col min="8192" max="8192" width="5" style="57" customWidth="1"/>
    <col min="8193" max="8193" width="82.23046875" style="57" customWidth="1"/>
    <col min="8194" max="8194" width="8.69140625" style="57"/>
    <col min="8195" max="8195" width="3.53515625" style="57" customWidth="1"/>
    <col min="8196" max="8196" width="29" style="57" customWidth="1"/>
    <col min="8197" max="8445" width="8.69140625" style="57"/>
    <col min="8446" max="8447" width="2.69140625" style="57" customWidth="1"/>
    <col min="8448" max="8448" width="5" style="57" customWidth="1"/>
    <col min="8449" max="8449" width="82.23046875" style="57" customWidth="1"/>
    <col min="8450" max="8450" width="8.69140625" style="57"/>
    <col min="8451" max="8451" width="3.53515625" style="57" customWidth="1"/>
    <col min="8452" max="8452" width="29" style="57" customWidth="1"/>
    <col min="8453" max="8701" width="8.69140625" style="57"/>
    <col min="8702" max="8703" width="2.69140625" style="57" customWidth="1"/>
    <col min="8704" max="8704" width="5" style="57" customWidth="1"/>
    <col min="8705" max="8705" width="82.23046875" style="57" customWidth="1"/>
    <col min="8706" max="8706" width="8.69140625" style="57"/>
    <col min="8707" max="8707" width="3.53515625" style="57" customWidth="1"/>
    <col min="8708" max="8708" width="29" style="57" customWidth="1"/>
    <col min="8709" max="8957" width="8.69140625" style="57"/>
    <col min="8958" max="8959" width="2.69140625" style="57" customWidth="1"/>
    <col min="8960" max="8960" width="5" style="57" customWidth="1"/>
    <col min="8961" max="8961" width="82.23046875" style="57" customWidth="1"/>
    <col min="8962" max="8962" width="8.69140625" style="57"/>
    <col min="8963" max="8963" width="3.53515625" style="57" customWidth="1"/>
    <col min="8964" max="8964" width="29" style="57" customWidth="1"/>
    <col min="8965" max="9213" width="8.69140625" style="57"/>
    <col min="9214" max="9215" width="2.69140625" style="57" customWidth="1"/>
    <col min="9216" max="9216" width="5" style="57" customWidth="1"/>
    <col min="9217" max="9217" width="82.23046875" style="57" customWidth="1"/>
    <col min="9218" max="9218" width="8.69140625" style="57"/>
    <col min="9219" max="9219" width="3.53515625" style="57" customWidth="1"/>
    <col min="9220" max="9220" width="29" style="57" customWidth="1"/>
    <col min="9221" max="9469" width="8.69140625" style="57"/>
    <col min="9470" max="9471" width="2.69140625" style="57" customWidth="1"/>
    <col min="9472" max="9472" width="5" style="57" customWidth="1"/>
    <col min="9473" max="9473" width="82.23046875" style="57" customWidth="1"/>
    <col min="9474" max="9474" width="8.69140625" style="57"/>
    <col min="9475" max="9475" width="3.53515625" style="57" customWidth="1"/>
    <col min="9476" max="9476" width="29" style="57" customWidth="1"/>
    <col min="9477" max="9725" width="8.69140625" style="57"/>
    <col min="9726" max="9727" width="2.69140625" style="57" customWidth="1"/>
    <col min="9728" max="9728" width="5" style="57" customWidth="1"/>
    <col min="9729" max="9729" width="82.23046875" style="57" customWidth="1"/>
    <col min="9730" max="9730" width="8.69140625" style="57"/>
    <col min="9731" max="9731" width="3.53515625" style="57" customWidth="1"/>
    <col min="9732" max="9732" width="29" style="57" customWidth="1"/>
    <col min="9733" max="9981" width="8.69140625" style="57"/>
    <col min="9982" max="9983" width="2.69140625" style="57" customWidth="1"/>
    <col min="9984" max="9984" width="5" style="57" customWidth="1"/>
    <col min="9985" max="9985" width="82.23046875" style="57" customWidth="1"/>
    <col min="9986" max="9986" width="8.69140625" style="57"/>
    <col min="9987" max="9987" width="3.53515625" style="57" customWidth="1"/>
    <col min="9988" max="9988" width="29" style="57" customWidth="1"/>
    <col min="9989" max="10237" width="8.69140625" style="57"/>
    <col min="10238" max="10239" width="2.69140625" style="57" customWidth="1"/>
    <col min="10240" max="10240" width="5" style="57" customWidth="1"/>
    <col min="10241" max="10241" width="82.23046875" style="57" customWidth="1"/>
    <col min="10242" max="10242" width="8.69140625" style="57"/>
    <col min="10243" max="10243" width="3.53515625" style="57" customWidth="1"/>
    <col min="10244" max="10244" width="29" style="57" customWidth="1"/>
    <col min="10245" max="10493" width="8.69140625" style="57"/>
    <col min="10494" max="10495" width="2.69140625" style="57" customWidth="1"/>
    <col min="10496" max="10496" width="5" style="57" customWidth="1"/>
    <col min="10497" max="10497" width="82.23046875" style="57" customWidth="1"/>
    <col min="10498" max="10498" width="8.69140625" style="57"/>
    <col min="10499" max="10499" width="3.53515625" style="57" customWidth="1"/>
    <col min="10500" max="10500" width="29" style="57" customWidth="1"/>
    <col min="10501" max="10749" width="8.69140625" style="57"/>
    <col min="10750" max="10751" width="2.69140625" style="57" customWidth="1"/>
    <col min="10752" max="10752" width="5" style="57" customWidth="1"/>
    <col min="10753" max="10753" width="82.23046875" style="57" customWidth="1"/>
    <col min="10754" max="10754" width="8.69140625" style="57"/>
    <col min="10755" max="10755" width="3.53515625" style="57" customWidth="1"/>
    <col min="10756" max="10756" width="29" style="57" customWidth="1"/>
    <col min="10757" max="11005" width="8.69140625" style="57"/>
    <col min="11006" max="11007" width="2.69140625" style="57" customWidth="1"/>
    <col min="11008" max="11008" width="5" style="57" customWidth="1"/>
    <col min="11009" max="11009" width="82.23046875" style="57" customWidth="1"/>
    <col min="11010" max="11010" width="8.69140625" style="57"/>
    <col min="11011" max="11011" width="3.53515625" style="57" customWidth="1"/>
    <col min="11012" max="11012" width="29" style="57" customWidth="1"/>
    <col min="11013" max="11261" width="8.69140625" style="57"/>
    <col min="11262" max="11263" width="2.69140625" style="57" customWidth="1"/>
    <col min="11264" max="11264" width="5" style="57" customWidth="1"/>
    <col min="11265" max="11265" width="82.23046875" style="57" customWidth="1"/>
    <col min="11266" max="11266" width="8.69140625" style="57"/>
    <col min="11267" max="11267" width="3.53515625" style="57" customWidth="1"/>
    <col min="11268" max="11268" width="29" style="57" customWidth="1"/>
    <col min="11269" max="11517" width="8.69140625" style="57"/>
    <col min="11518" max="11519" width="2.69140625" style="57" customWidth="1"/>
    <col min="11520" max="11520" width="5" style="57" customWidth="1"/>
    <col min="11521" max="11521" width="82.23046875" style="57" customWidth="1"/>
    <col min="11522" max="11522" width="8.69140625" style="57"/>
    <col min="11523" max="11523" width="3.53515625" style="57" customWidth="1"/>
    <col min="11524" max="11524" width="29" style="57" customWidth="1"/>
    <col min="11525" max="11773" width="8.69140625" style="57"/>
    <col min="11774" max="11775" width="2.69140625" style="57" customWidth="1"/>
    <col min="11776" max="11776" width="5" style="57" customWidth="1"/>
    <col min="11777" max="11777" width="82.23046875" style="57" customWidth="1"/>
    <col min="11778" max="11778" width="8.69140625" style="57"/>
    <col min="11779" max="11779" width="3.53515625" style="57" customWidth="1"/>
    <col min="11780" max="11780" width="29" style="57" customWidth="1"/>
    <col min="11781" max="12029" width="8.69140625" style="57"/>
    <col min="12030" max="12031" width="2.69140625" style="57" customWidth="1"/>
    <col min="12032" max="12032" width="5" style="57" customWidth="1"/>
    <col min="12033" max="12033" width="82.23046875" style="57" customWidth="1"/>
    <col min="12034" max="12034" width="8.69140625" style="57"/>
    <col min="12035" max="12035" width="3.53515625" style="57" customWidth="1"/>
    <col min="12036" max="12036" width="29" style="57" customWidth="1"/>
    <col min="12037" max="12285" width="8.69140625" style="57"/>
    <col min="12286" max="12287" width="2.69140625" style="57" customWidth="1"/>
    <col min="12288" max="12288" width="5" style="57" customWidth="1"/>
    <col min="12289" max="12289" width="82.23046875" style="57" customWidth="1"/>
    <col min="12290" max="12290" width="8.69140625" style="57"/>
    <col min="12291" max="12291" width="3.53515625" style="57" customWidth="1"/>
    <col min="12292" max="12292" width="29" style="57" customWidth="1"/>
    <col min="12293" max="12541" width="8.69140625" style="57"/>
    <col min="12542" max="12543" width="2.69140625" style="57" customWidth="1"/>
    <col min="12544" max="12544" width="5" style="57" customWidth="1"/>
    <col min="12545" max="12545" width="82.23046875" style="57" customWidth="1"/>
    <col min="12546" max="12546" width="8.69140625" style="57"/>
    <col min="12547" max="12547" width="3.53515625" style="57" customWidth="1"/>
    <col min="12548" max="12548" width="29" style="57" customWidth="1"/>
    <col min="12549" max="12797" width="8.69140625" style="57"/>
    <col min="12798" max="12799" width="2.69140625" style="57" customWidth="1"/>
    <col min="12800" max="12800" width="5" style="57" customWidth="1"/>
    <col min="12801" max="12801" width="82.23046875" style="57" customWidth="1"/>
    <col min="12802" max="12802" width="8.69140625" style="57"/>
    <col min="12803" max="12803" width="3.53515625" style="57" customWidth="1"/>
    <col min="12804" max="12804" width="29" style="57" customWidth="1"/>
    <col min="12805" max="13053" width="8.69140625" style="57"/>
    <col min="13054" max="13055" width="2.69140625" style="57" customWidth="1"/>
    <col min="13056" max="13056" width="5" style="57" customWidth="1"/>
    <col min="13057" max="13057" width="82.23046875" style="57" customWidth="1"/>
    <col min="13058" max="13058" width="8.69140625" style="57"/>
    <col min="13059" max="13059" width="3.53515625" style="57" customWidth="1"/>
    <col min="13060" max="13060" width="29" style="57" customWidth="1"/>
    <col min="13061" max="13309" width="8.69140625" style="57"/>
    <col min="13310" max="13311" width="2.69140625" style="57" customWidth="1"/>
    <col min="13312" max="13312" width="5" style="57" customWidth="1"/>
    <col min="13313" max="13313" width="82.23046875" style="57" customWidth="1"/>
    <col min="13314" max="13314" width="8.69140625" style="57"/>
    <col min="13315" max="13315" width="3.53515625" style="57" customWidth="1"/>
    <col min="13316" max="13316" width="29" style="57" customWidth="1"/>
    <col min="13317" max="13565" width="8.69140625" style="57"/>
    <col min="13566" max="13567" width="2.69140625" style="57" customWidth="1"/>
    <col min="13568" max="13568" width="5" style="57" customWidth="1"/>
    <col min="13569" max="13569" width="82.23046875" style="57" customWidth="1"/>
    <col min="13570" max="13570" width="8.69140625" style="57"/>
    <col min="13571" max="13571" width="3.53515625" style="57" customWidth="1"/>
    <col min="13572" max="13572" width="29" style="57" customWidth="1"/>
    <col min="13573" max="13821" width="8.69140625" style="57"/>
    <col min="13822" max="13823" width="2.69140625" style="57" customWidth="1"/>
    <col min="13824" max="13824" width="5" style="57" customWidth="1"/>
    <col min="13825" max="13825" width="82.23046875" style="57" customWidth="1"/>
    <col min="13826" max="13826" width="8.69140625" style="57"/>
    <col min="13827" max="13827" width="3.53515625" style="57" customWidth="1"/>
    <col min="13828" max="13828" width="29" style="57" customWidth="1"/>
    <col min="13829" max="14077" width="8.69140625" style="57"/>
    <col min="14078" max="14079" width="2.69140625" style="57" customWidth="1"/>
    <col min="14080" max="14080" width="5" style="57" customWidth="1"/>
    <col min="14081" max="14081" width="82.23046875" style="57" customWidth="1"/>
    <col min="14082" max="14082" width="8.69140625" style="57"/>
    <col min="14083" max="14083" width="3.53515625" style="57" customWidth="1"/>
    <col min="14084" max="14084" width="29" style="57" customWidth="1"/>
    <col min="14085" max="14333" width="8.69140625" style="57"/>
    <col min="14334" max="14335" width="2.69140625" style="57" customWidth="1"/>
    <col min="14336" max="14336" width="5" style="57" customWidth="1"/>
    <col min="14337" max="14337" width="82.23046875" style="57" customWidth="1"/>
    <col min="14338" max="14338" width="8.69140625" style="57"/>
    <col min="14339" max="14339" width="3.53515625" style="57" customWidth="1"/>
    <col min="14340" max="14340" width="29" style="57" customWidth="1"/>
    <col min="14341" max="14589" width="8.69140625" style="57"/>
    <col min="14590" max="14591" width="2.69140625" style="57" customWidth="1"/>
    <col min="14592" max="14592" width="5" style="57" customWidth="1"/>
    <col min="14593" max="14593" width="82.23046875" style="57" customWidth="1"/>
    <col min="14594" max="14594" width="8.69140625" style="57"/>
    <col min="14595" max="14595" width="3.53515625" style="57" customWidth="1"/>
    <col min="14596" max="14596" width="29" style="57" customWidth="1"/>
    <col min="14597" max="14845" width="8.69140625" style="57"/>
    <col min="14846" max="14847" width="2.69140625" style="57" customWidth="1"/>
    <col min="14848" max="14848" width="5" style="57" customWidth="1"/>
    <col min="14849" max="14849" width="82.23046875" style="57" customWidth="1"/>
    <col min="14850" max="14850" width="8.69140625" style="57"/>
    <col min="14851" max="14851" width="3.53515625" style="57" customWidth="1"/>
    <col min="14852" max="14852" width="29" style="57" customWidth="1"/>
    <col min="14853" max="15101" width="8.69140625" style="57"/>
    <col min="15102" max="15103" width="2.69140625" style="57" customWidth="1"/>
    <col min="15104" max="15104" width="5" style="57" customWidth="1"/>
    <col min="15105" max="15105" width="82.23046875" style="57" customWidth="1"/>
    <col min="15106" max="15106" width="8.69140625" style="57"/>
    <col min="15107" max="15107" width="3.53515625" style="57" customWidth="1"/>
    <col min="15108" max="15108" width="29" style="57" customWidth="1"/>
    <col min="15109" max="15357" width="8.69140625" style="57"/>
    <col min="15358" max="15359" width="2.69140625" style="57" customWidth="1"/>
    <col min="15360" max="15360" width="5" style="57" customWidth="1"/>
    <col min="15361" max="15361" width="82.23046875" style="57" customWidth="1"/>
    <col min="15362" max="15362" width="8.69140625" style="57"/>
    <col min="15363" max="15363" width="3.53515625" style="57" customWidth="1"/>
    <col min="15364" max="15364" width="29" style="57" customWidth="1"/>
    <col min="15365" max="15613" width="8.69140625" style="57"/>
    <col min="15614" max="15615" width="2.69140625" style="57" customWidth="1"/>
    <col min="15616" max="15616" width="5" style="57" customWidth="1"/>
    <col min="15617" max="15617" width="82.23046875" style="57" customWidth="1"/>
    <col min="15618" max="15618" width="8.69140625" style="57"/>
    <col min="15619" max="15619" width="3.53515625" style="57" customWidth="1"/>
    <col min="15620" max="15620" width="29" style="57" customWidth="1"/>
    <col min="15621" max="15869" width="8.69140625" style="57"/>
    <col min="15870" max="15871" width="2.69140625" style="57" customWidth="1"/>
    <col min="15872" max="15872" width="5" style="57" customWidth="1"/>
    <col min="15873" max="15873" width="82.23046875" style="57" customWidth="1"/>
    <col min="15874" max="15874" width="8.69140625" style="57"/>
    <col min="15875" max="15875" width="3.53515625" style="57" customWidth="1"/>
    <col min="15876" max="15876" width="29" style="57" customWidth="1"/>
    <col min="15877" max="16125" width="8.69140625" style="57"/>
    <col min="16126" max="16127" width="2.69140625" style="57" customWidth="1"/>
    <col min="16128" max="16128" width="5" style="57" customWidth="1"/>
    <col min="16129" max="16129" width="82.23046875" style="57" customWidth="1"/>
    <col min="16130" max="16130" width="8.69140625" style="57"/>
    <col min="16131" max="16131" width="3.53515625" style="57" customWidth="1"/>
    <col min="16132" max="16132" width="29" style="57" customWidth="1"/>
    <col min="16133" max="16384" width="8.69140625" style="57"/>
  </cols>
  <sheetData>
    <row r="1" spans="1:10" x14ac:dyDescent="0.25">
      <c r="A1" s="486" t="s">
        <v>902</v>
      </c>
      <c r="B1" s="486"/>
      <c r="C1" s="56"/>
      <c r="D1" s="55"/>
      <c r="E1" s="55"/>
    </row>
    <row r="2" spans="1:10" x14ac:dyDescent="0.25">
      <c r="A2" s="104"/>
      <c r="B2" s="104"/>
      <c r="C2" s="56"/>
      <c r="D2" s="55"/>
      <c r="E2" s="55"/>
      <c r="F2" s="55"/>
      <c r="G2" s="55"/>
      <c r="H2" s="55"/>
      <c r="I2" s="55"/>
      <c r="J2" s="55"/>
    </row>
    <row r="3" spans="1:10" ht="15.5" x14ac:dyDescent="0.35">
      <c r="B3" s="212" t="s">
        <v>111</v>
      </c>
      <c r="C3" s="58"/>
      <c r="D3" s="55"/>
      <c r="E3" s="55"/>
      <c r="F3" s="55"/>
      <c r="G3" s="55"/>
      <c r="H3" s="55"/>
      <c r="I3" s="55"/>
      <c r="J3" s="55"/>
    </row>
    <row r="4" spans="1:10" ht="27" customHeight="1" x14ac:dyDescent="0.25">
      <c r="A4" s="59"/>
      <c r="B4" s="213"/>
      <c r="D4" s="55"/>
      <c r="E4" s="55"/>
      <c r="F4" s="55"/>
      <c r="G4" s="55"/>
      <c r="H4" s="55"/>
      <c r="I4" s="55"/>
      <c r="J4" s="55"/>
    </row>
    <row r="5" spans="1:10" ht="62" x14ac:dyDescent="0.25">
      <c r="B5" s="214" t="s">
        <v>1282</v>
      </c>
      <c r="D5" s="55"/>
      <c r="E5" s="55"/>
      <c r="F5" s="55"/>
      <c r="G5" s="55"/>
      <c r="H5" s="55"/>
      <c r="I5" s="55"/>
      <c r="J5" s="55"/>
    </row>
    <row r="6" spans="1:10" ht="17" customHeight="1" x14ac:dyDescent="0.35">
      <c r="B6" s="215"/>
      <c r="C6" s="55"/>
      <c r="D6" s="55"/>
      <c r="E6" s="55"/>
      <c r="F6" s="55"/>
      <c r="G6" s="55"/>
      <c r="H6" s="55"/>
      <c r="I6" s="55"/>
      <c r="J6" s="55"/>
    </row>
    <row r="7" spans="1:10" s="64" customFormat="1" ht="18" x14ac:dyDescent="0.25">
      <c r="A7" s="62"/>
      <c r="B7" s="216" t="s">
        <v>116</v>
      </c>
      <c r="C7" s="55"/>
      <c r="D7" s="55"/>
      <c r="E7" s="55"/>
      <c r="F7" s="55"/>
      <c r="G7" s="55"/>
      <c r="H7" s="55"/>
      <c r="I7" s="55"/>
      <c r="J7" s="55"/>
    </row>
    <row r="8" spans="1:10" s="64" customFormat="1" ht="18" x14ac:dyDescent="0.25">
      <c r="A8" s="62"/>
      <c r="B8" s="216"/>
      <c r="C8" s="55"/>
      <c r="D8" s="55"/>
      <c r="E8" s="55"/>
      <c r="F8" s="55"/>
      <c r="G8" s="55"/>
      <c r="H8" s="55"/>
      <c r="I8" s="55"/>
      <c r="J8" s="55"/>
    </row>
    <row r="9" spans="1:10" s="64" customFormat="1" ht="45" customHeight="1" x14ac:dyDescent="0.25">
      <c r="A9" s="62"/>
      <c r="B9" s="65" t="s">
        <v>1355</v>
      </c>
      <c r="C9" s="55"/>
      <c r="D9" s="55"/>
      <c r="E9" s="55"/>
      <c r="F9" s="55"/>
      <c r="G9" s="55"/>
      <c r="H9" s="55"/>
      <c r="I9" s="55"/>
      <c r="J9" s="55"/>
    </row>
    <row r="10" spans="1:10" s="67" customFormat="1" ht="18" x14ac:dyDescent="0.25">
      <c r="A10" s="62"/>
      <c r="B10" s="216"/>
      <c r="C10" s="55"/>
      <c r="D10" s="55"/>
      <c r="E10" s="55"/>
      <c r="F10" s="55"/>
      <c r="G10" s="55"/>
      <c r="H10" s="55"/>
      <c r="I10" s="55"/>
      <c r="J10" s="55"/>
    </row>
    <row r="11" spans="1:10" s="67" customFormat="1" ht="135" customHeight="1" x14ac:dyDescent="0.3">
      <c r="A11" s="62"/>
      <c r="B11" s="217" t="s">
        <v>1283</v>
      </c>
      <c r="C11" s="66"/>
      <c r="D11" s="55"/>
      <c r="E11" s="55"/>
      <c r="F11" s="55"/>
      <c r="G11" s="55"/>
      <c r="H11" s="55"/>
      <c r="I11" s="55"/>
      <c r="J11" s="55"/>
    </row>
    <row r="12" spans="1:10" s="67" customFormat="1" ht="18" x14ac:dyDescent="0.3">
      <c r="A12" s="62"/>
      <c r="B12" s="216"/>
      <c r="C12" s="66"/>
      <c r="D12" s="55"/>
      <c r="E12" s="55"/>
      <c r="F12" s="55"/>
      <c r="G12" s="55"/>
      <c r="H12" s="55"/>
      <c r="I12" s="55"/>
      <c r="J12" s="55"/>
    </row>
    <row r="13" spans="1:10" s="67" customFormat="1" ht="25" x14ac:dyDescent="0.3">
      <c r="A13" s="62"/>
      <c r="B13" s="218" t="s">
        <v>379</v>
      </c>
      <c r="C13" s="66"/>
      <c r="D13" s="55"/>
      <c r="E13" s="55"/>
      <c r="F13" s="55"/>
      <c r="G13" s="55"/>
      <c r="H13" s="55"/>
      <c r="I13" s="55"/>
      <c r="J13" s="55"/>
    </row>
    <row r="14" spans="1:10" s="67" customFormat="1" ht="277" customHeight="1" x14ac:dyDescent="0.3">
      <c r="A14" s="62"/>
      <c r="B14" s="219" t="s">
        <v>1291</v>
      </c>
      <c r="C14" s="66"/>
      <c r="D14" s="55"/>
      <c r="E14" s="55"/>
      <c r="F14" s="55"/>
      <c r="G14" s="55"/>
      <c r="H14" s="55"/>
      <c r="I14" s="55"/>
      <c r="J14" s="55"/>
    </row>
    <row r="15" spans="1:10" s="67" customFormat="1" ht="325.5" x14ac:dyDescent="0.3">
      <c r="A15" s="62"/>
      <c r="B15" s="220" t="s">
        <v>1389</v>
      </c>
      <c r="C15" s="66"/>
      <c r="D15" s="225"/>
      <c r="E15" s="55"/>
      <c r="F15" s="55"/>
      <c r="G15" s="55"/>
      <c r="H15" s="55"/>
      <c r="I15" s="55"/>
      <c r="J15" s="55"/>
    </row>
    <row r="16" spans="1:10" s="67" customFormat="1" ht="248" customHeight="1" x14ac:dyDescent="0.3">
      <c r="A16" s="62"/>
      <c r="B16" s="220" t="s">
        <v>1292</v>
      </c>
      <c r="C16" s="66"/>
      <c r="D16" s="55"/>
      <c r="E16" s="55"/>
      <c r="F16" s="55"/>
      <c r="G16" s="55"/>
      <c r="H16" s="55"/>
      <c r="I16" s="55"/>
      <c r="J16" s="55"/>
    </row>
    <row r="17" spans="1:10" s="67" customFormat="1" ht="125" customHeight="1" x14ac:dyDescent="0.3">
      <c r="A17" s="62"/>
      <c r="B17" s="220" t="s">
        <v>1284</v>
      </c>
      <c r="C17" s="66"/>
      <c r="D17" s="55"/>
      <c r="E17" s="55"/>
      <c r="F17" s="55"/>
      <c r="G17" s="55"/>
      <c r="H17" s="55"/>
      <c r="I17" s="55"/>
      <c r="J17" s="55"/>
    </row>
    <row r="18" spans="1:10" s="67" customFormat="1" ht="89.5" customHeight="1" x14ac:dyDescent="0.3">
      <c r="A18" s="62"/>
      <c r="B18" s="220" t="s">
        <v>1285</v>
      </c>
      <c r="C18" s="66"/>
      <c r="D18" s="55"/>
      <c r="E18" s="55"/>
      <c r="F18" s="55"/>
      <c r="G18" s="55"/>
      <c r="H18" s="55"/>
      <c r="I18" s="55"/>
      <c r="J18" s="55"/>
    </row>
    <row r="19" spans="1:10" s="71" customFormat="1" ht="62" x14ac:dyDescent="0.3">
      <c r="A19" s="69"/>
      <c r="B19" s="50" t="s">
        <v>1368</v>
      </c>
      <c r="C19" s="70"/>
      <c r="D19" s="55"/>
      <c r="E19" s="55"/>
      <c r="F19" s="55"/>
      <c r="G19" s="55"/>
      <c r="H19" s="55"/>
      <c r="I19" s="55"/>
      <c r="J19" s="55"/>
    </row>
    <row r="20" spans="1:10" ht="94.5" customHeight="1" x14ac:dyDescent="0.25">
      <c r="A20" s="72"/>
      <c r="B20" s="221" t="s">
        <v>1286</v>
      </c>
      <c r="D20" s="55"/>
      <c r="E20" s="55"/>
      <c r="F20" s="55"/>
      <c r="G20" s="55"/>
      <c r="H20" s="55"/>
      <c r="I20" s="55"/>
      <c r="J20" s="55"/>
    </row>
    <row r="21" spans="1:10" ht="16" customHeight="1" x14ac:dyDescent="0.35">
      <c r="A21" s="72"/>
      <c r="B21" s="215"/>
      <c r="D21" s="55"/>
      <c r="E21" s="55"/>
      <c r="F21" s="55"/>
      <c r="G21" s="55"/>
      <c r="H21" s="55"/>
      <c r="I21" s="55"/>
    </row>
    <row r="22" spans="1:10" ht="87.5" customHeight="1" x14ac:dyDescent="0.25">
      <c r="A22" s="72"/>
      <c r="B22" s="222" t="s">
        <v>1287</v>
      </c>
      <c r="D22" s="55"/>
      <c r="E22" s="55"/>
      <c r="F22" s="55"/>
      <c r="G22" s="55"/>
      <c r="H22" s="55"/>
      <c r="I22" s="55"/>
    </row>
    <row r="23" spans="1:10" ht="45.5" customHeight="1" x14ac:dyDescent="0.25">
      <c r="A23" s="72"/>
      <c r="B23" s="223" t="s">
        <v>1288</v>
      </c>
      <c r="D23" s="57"/>
    </row>
    <row r="24" spans="1:10" ht="62" x14ac:dyDescent="0.35">
      <c r="A24" s="72"/>
      <c r="B24" s="224" t="s">
        <v>1369</v>
      </c>
    </row>
    <row r="25" spans="1:10" ht="31" x14ac:dyDescent="0.35">
      <c r="A25" s="72"/>
      <c r="B25" s="224" t="s">
        <v>1289</v>
      </c>
    </row>
    <row r="26" spans="1:10" ht="100" customHeight="1" x14ac:dyDescent="0.35">
      <c r="B26" s="224" t="s">
        <v>1290</v>
      </c>
    </row>
    <row r="27" spans="1:10" ht="15.5" x14ac:dyDescent="0.25">
      <c r="B27" s="74"/>
    </row>
    <row r="28" spans="1:10" ht="15.5" x14ac:dyDescent="0.25">
      <c r="B28" s="59"/>
    </row>
    <row r="29" spans="1:10" ht="15.5" x14ac:dyDescent="0.35">
      <c r="B29" s="61"/>
    </row>
    <row r="30" spans="1:10" ht="14" x14ac:dyDescent="0.25">
      <c r="B30" s="210"/>
    </row>
    <row r="31" spans="1:10" ht="18" x14ac:dyDescent="0.4">
      <c r="B31" s="63"/>
    </row>
    <row r="32" spans="1:10" ht="15.5" x14ac:dyDescent="0.25">
      <c r="B32" s="68"/>
    </row>
    <row r="33" spans="2:2" x14ac:dyDescent="0.25">
      <c r="B33" s="73"/>
    </row>
    <row r="34" spans="2:2" x14ac:dyDescent="0.25">
      <c r="B34" s="73"/>
    </row>
  </sheetData>
  <sheetProtection algorithmName="SHA-512" hashValue="w5MeH+2GqymNUelXqCvqtB33gdOh+y66gdQiMl4dltnbv+QjAIRQ8UeiFrE44Z4vXHsY8N0BH21ZjitTzrCF+w==" saltValue="nGa4PL014ToCIaWqHYveFQ==" spinCount="100000" sheet="1" formatCells="0" formatColumns="0" formatRows="0" autoFilter="0"/>
  <mergeCells count="1">
    <mergeCell ref="A1:B1"/>
  </mergeCells>
  <pageMargins left="0.70866141732283472" right="0.70866141732283472" top="0.74803149606299213" bottom="0.74803149606299213" header="0.31496062992125984" footer="0.31496062992125984"/>
  <pageSetup paperSize="9" scale="59" fitToHeight="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9BDAE-008E-4775-B0AE-773C952C9102}">
  <sheetPr>
    <tabColor rgb="FF0070C0"/>
    <pageSetUpPr fitToPage="1"/>
  </sheetPr>
  <dimension ref="A1:XFC105"/>
  <sheetViews>
    <sheetView showGridLines="0" zoomScaleNormal="100" zoomScaleSheetLayoutView="86" workbookViewId="0">
      <selection sqref="A1:B1"/>
    </sheetView>
  </sheetViews>
  <sheetFormatPr defaultColWidth="8.69140625" defaultRowHeight="15.5" x14ac:dyDescent="0.35"/>
  <cols>
    <col min="1" max="1" width="34" style="87" bestFit="1" customWidth="1"/>
    <col min="2" max="2" width="66.69140625" style="88" bestFit="1" customWidth="1"/>
    <col min="3" max="3" width="21.23046875" style="76" customWidth="1"/>
    <col min="4" max="16384" width="8.69140625" style="77"/>
  </cols>
  <sheetData>
    <row r="1" spans="1:2" x14ac:dyDescent="0.25">
      <c r="A1" s="486" t="s">
        <v>902</v>
      </c>
      <c r="B1" s="486"/>
    </row>
    <row r="2" spans="1:2" x14ac:dyDescent="0.35">
      <c r="A2" s="488" t="s">
        <v>204</v>
      </c>
      <c r="B2" s="488"/>
    </row>
    <row r="3" spans="1:2" x14ac:dyDescent="0.35">
      <c r="A3" s="488"/>
      <c r="B3" s="488"/>
    </row>
    <row r="4" spans="1:2" ht="27.75" customHeight="1" x14ac:dyDescent="0.35">
      <c r="A4" s="489"/>
      <c r="B4" s="489"/>
    </row>
    <row r="5" spans="1:2" x14ac:dyDescent="0.35">
      <c r="A5" s="490" t="s">
        <v>205</v>
      </c>
      <c r="B5" s="490"/>
    </row>
    <row r="6" spans="1:2" x14ac:dyDescent="0.35">
      <c r="A6" s="78" t="s">
        <v>206</v>
      </c>
      <c r="B6" s="79" t="s">
        <v>207</v>
      </c>
    </row>
    <row r="7" spans="1:2" x14ac:dyDescent="0.35">
      <c r="A7" s="78" t="s">
        <v>1357</v>
      </c>
      <c r="B7" s="79" t="s">
        <v>1358</v>
      </c>
    </row>
    <row r="8" spans="1:2" x14ac:dyDescent="0.35">
      <c r="A8" s="50" t="s">
        <v>288</v>
      </c>
      <c r="B8" s="79" t="s">
        <v>208</v>
      </c>
    </row>
    <row r="9" spans="1:2" x14ac:dyDescent="0.35">
      <c r="A9" s="50" t="s">
        <v>1359</v>
      </c>
      <c r="B9" s="79" t="s">
        <v>1360</v>
      </c>
    </row>
    <row r="10" spans="1:2" x14ac:dyDescent="0.35">
      <c r="A10" s="78" t="s">
        <v>209</v>
      </c>
      <c r="B10" s="49" t="s">
        <v>210</v>
      </c>
    </row>
    <row r="11" spans="1:2" ht="31" x14ac:dyDescent="0.35">
      <c r="A11" s="78" t="s">
        <v>224</v>
      </c>
      <c r="B11" s="51" t="s">
        <v>225</v>
      </c>
    </row>
    <row r="12" spans="1:2" ht="46.5" x14ac:dyDescent="0.35">
      <c r="A12" s="80" t="s">
        <v>216</v>
      </c>
      <c r="B12" s="51" t="s">
        <v>217</v>
      </c>
    </row>
    <row r="13" spans="1:2" ht="46.5" x14ac:dyDescent="0.35">
      <c r="A13" s="80" t="s">
        <v>218</v>
      </c>
      <c r="B13" s="51" t="s">
        <v>219</v>
      </c>
    </row>
    <row r="14" spans="1:2" x14ac:dyDescent="0.35">
      <c r="A14" s="78" t="s">
        <v>211</v>
      </c>
      <c r="B14" s="49" t="s">
        <v>1330</v>
      </c>
    </row>
    <row r="15" spans="1:2" x14ac:dyDescent="0.35">
      <c r="A15" s="78" t="s">
        <v>214</v>
      </c>
      <c r="B15" s="49" t="s">
        <v>215</v>
      </c>
    </row>
    <row r="16" spans="1:2" x14ac:dyDescent="0.35">
      <c r="A16" s="78" t="s">
        <v>212</v>
      </c>
      <c r="B16" s="49" t="s">
        <v>213</v>
      </c>
    </row>
    <row r="17" spans="1:2" x14ac:dyDescent="0.35">
      <c r="A17" s="78" t="s">
        <v>220</v>
      </c>
      <c r="B17" s="49" t="s">
        <v>221</v>
      </c>
    </row>
    <row r="18" spans="1:2" x14ac:dyDescent="0.35">
      <c r="A18" s="78" t="s">
        <v>222</v>
      </c>
      <c r="B18" s="49" t="s">
        <v>223</v>
      </c>
    </row>
    <row r="19" spans="1:2" ht="46.5" x14ac:dyDescent="0.35">
      <c r="A19" s="78" t="s">
        <v>289</v>
      </c>
      <c r="B19" s="49" t="s">
        <v>290</v>
      </c>
    </row>
    <row r="20" spans="1:2" ht="31" x14ac:dyDescent="0.35">
      <c r="A20" s="78" t="s">
        <v>291</v>
      </c>
      <c r="B20" s="49" t="s">
        <v>292</v>
      </c>
    </row>
    <row r="21" spans="1:2" x14ac:dyDescent="0.35">
      <c r="A21" s="78" t="s">
        <v>226</v>
      </c>
      <c r="B21" s="49" t="s">
        <v>227</v>
      </c>
    </row>
    <row r="22" spans="1:2" x14ac:dyDescent="0.35">
      <c r="A22" s="78" t="s">
        <v>228</v>
      </c>
      <c r="B22" s="49" t="s">
        <v>229</v>
      </c>
    </row>
    <row r="23" spans="1:2" x14ac:dyDescent="0.35">
      <c r="A23" s="78" t="s">
        <v>1331</v>
      </c>
      <c r="B23" s="49" t="s">
        <v>1332</v>
      </c>
    </row>
    <row r="24" spans="1:2" ht="71" customHeight="1" x14ac:dyDescent="0.35">
      <c r="A24" s="78" t="s">
        <v>293</v>
      </c>
      <c r="B24" s="49" t="s">
        <v>294</v>
      </c>
    </row>
    <row r="25" spans="1:2" ht="88.25" customHeight="1" x14ac:dyDescent="0.35">
      <c r="A25" s="78" t="s">
        <v>295</v>
      </c>
      <c r="B25" s="49" t="s">
        <v>296</v>
      </c>
    </row>
    <row r="26" spans="1:2" x14ac:dyDescent="0.35">
      <c r="A26" s="78" t="s">
        <v>297</v>
      </c>
      <c r="B26" s="79" t="s">
        <v>230</v>
      </c>
    </row>
    <row r="27" spans="1:2" x14ac:dyDescent="0.35">
      <c r="A27" s="50" t="s">
        <v>298</v>
      </c>
      <c r="B27" s="79" t="s">
        <v>231</v>
      </c>
    </row>
    <row r="28" spans="1:2" x14ac:dyDescent="0.35">
      <c r="A28" s="78" t="s">
        <v>233</v>
      </c>
      <c r="B28" s="79" t="s">
        <v>234</v>
      </c>
    </row>
    <row r="29" spans="1:2" x14ac:dyDescent="0.35">
      <c r="A29" s="78" t="s">
        <v>235</v>
      </c>
      <c r="B29" s="49" t="s">
        <v>236</v>
      </c>
    </row>
    <row r="30" spans="1:2" x14ac:dyDescent="0.35">
      <c r="A30" s="78" t="s">
        <v>299</v>
      </c>
      <c r="B30" s="79" t="s">
        <v>300</v>
      </c>
    </row>
    <row r="31" spans="1:2" x14ac:dyDescent="0.35">
      <c r="A31" s="78" t="s">
        <v>243</v>
      </c>
      <c r="B31" s="49" t="s">
        <v>244</v>
      </c>
    </row>
    <row r="32" spans="1:2" x14ac:dyDescent="0.35">
      <c r="A32" s="78" t="s">
        <v>237</v>
      </c>
      <c r="B32" s="49" t="s">
        <v>238</v>
      </c>
    </row>
    <row r="33" spans="1:16383" x14ac:dyDescent="0.35">
      <c r="A33" s="78" t="s">
        <v>1361</v>
      </c>
      <c r="B33" s="49" t="s">
        <v>1362</v>
      </c>
    </row>
    <row r="34" spans="1:16383" ht="66.650000000000006" customHeight="1" x14ac:dyDescent="0.35">
      <c r="A34" s="54" t="s">
        <v>232</v>
      </c>
      <c r="B34" s="51" t="s">
        <v>301</v>
      </c>
    </row>
    <row r="35" spans="1:16383" x14ac:dyDescent="0.35">
      <c r="A35" s="78" t="s">
        <v>239</v>
      </c>
      <c r="B35" s="49" t="s">
        <v>240</v>
      </c>
    </row>
    <row r="36" spans="1:16383" x14ac:dyDescent="0.35">
      <c r="A36" s="78" t="s">
        <v>1364</v>
      </c>
      <c r="B36" s="49" t="s">
        <v>1363</v>
      </c>
    </row>
    <row r="37" spans="1:16383" x14ac:dyDescent="0.35">
      <c r="A37" s="78" t="s">
        <v>302</v>
      </c>
      <c r="B37" s="79" t="s">
        <v>1340</v>
      </c>
    </row>
    <row r="38" spans="1:16383" x14ac:dyDescent="0.35">
      <c r="A38" s="78" t="s">
        <v>1335</v>
      </c>
      <c r="B38" s="79" t="s">
        <v>1336</v>
      </c>
    </row>
    <row r="39" spans="1:16383" x14ac:dyDescent="0.35">
      <c r="A39" s="78" t="s">
        <v>241</v>
      </c>
      <c r="B39" s="49" t="s">
        <v>242</v>
      </c>
    </row>
    <row r="40" spans="1:16383" ht="58.25" customHeight="1" x14ac:dyDescent="0.35">
      <c r="A40" s="78" t="s">
        <v>245</v>
      </c>
      <c r="B40" s="49" t="s">
        <v>246</v>
      </c>
    </row>
    <row r="41" spans="1:16383" x14ac:dyDescent="0.35">
      <c r="A41" s="81"/>
      <c r="B41" s="82"/>
    </row>
    <row r="42" spans="1:16383" x14ac:dyDescent="0.35">
      <c r="A42" s="487" t="s">
        <v>247</v>
      </c>
      <c r="B42" s="487"/>
    </row>
    <row r="43" spans="1:16383" x14ac:dyDescent="0.35">
      <c r="A43" s="78" t="s">
        <v>303</v>
      </c>
      <c r="B43" s="78" t="s">
        <v>1337</v>
      </c>
    </row>
    <row r="44" spans="1:16383" ht="46.5" x14ac:dyDescent="0.35">
      <c r="A44" s="80" t="s">
        <v>304</v>
      </c>
      <c r="B44" s="54" t="s">
        <v>305</v>
      </c>
    </row>
    <row r="45" spans="1:16383" ht="124" x14ac:dyDescent="0.35">
      <c r="A45" s="80" t="s">
        <v>248</v>
      </c>
      <c r="B45" s="54" t="s">
        <v>306</v>
      </c>
    </row>
    <row r="46" spans="1:16383" ht="31" x14ac:dyDescent="0.35">
      <c r="A46" s="83" t="s">
        <v>307</v>
      </c>
      <c r="B46" s="54" t="s">
        <v>308</v>
      </c>
      <c r="C46"/>
      <c r="D46"/>
      <c r="E46"/>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c r="AMK46"/>
      <c r="AML46"/>
      <c r="AMM46"/>
      <c r="AMN46"/>
      <c r="AMO46"/>
      <c r="AMP46"/>
      <c r="AMQ46"/>
      <c r="AMR46"/>
      <c r="AMS46"/>
      <c r="AMT46"/>
      <c r="AMU46"/>
      <c r="AMV46"/>
      <c r="AMW46"/>
      <c r="AMX46"/>
      <c r="AMY46"/>
      <c r="AMZ46"/>
      <c r="ANA46"/>
      <c r="ANB46"/>
      <c r="ANC46"/>
      <c r="AND46"/>
      <c r="ANE46"/>
      <c r="ANF46"/>
      <c r="ANG46"/>
      <c r="ANH46"/>
      <c r="ANI46"/>
      <c r="ANJ46"/>
      <c r="ANK46"/>
      <c r="ANL46"/>
      <c r="ANM46"/>
      <c r="ANN46"/>
      <c r="ANO46"/>
      <c r="ANP46"/>
      <c r="ANQ46"/>
      <c r="ANR46"/>
      <c r="ANS46"/>
      <c r="ANT46"/>
      <c r="ANU46"/>
      <c r="ANV46"/>
      <c r="ANW46"/>
      <c r="ANX46"/>
      <c r="ANY46"/>
      <c r="ANZ46"/>
      <c r="AOA46"/>
      <c r="AOB46"/>
      <c r="AOC46"/>
      <c r="AOD46"/>
      <c r="AOE46"/>
      <c r="AOF46"/>
      <c r="AOG46"/>
      <c r="AOH46"/>
      <c r="AOI46"/>
      <c r="AOJ46"/>
      <c r="AOK46"/>
      <c r="AOL46"/>
      <c r="AOM46"/>
      <c r="AON46"/>
      <c r="AOO46"/>
      <c r="AOP46"/>
      <c r="AOQ46"/>
      <c r="AOR46"/>
      <c r="AOS46"/>
      <c r="AOT46"/>
      <c r="AOU46"/>
      <c r="AOV46"/>
      <c r="AOW46"/>
      <c r="AOX46"/>
      <c r="AOY46"/>
      <c r="AOZ46"/>
      <c r="APA46"/>
      <c r="APB46"/>
      <c r="APC46"/>
      <c r="APD46"/>
      <c r="APE46"/>
      <c r="APF46"/>
      <c r="APG46"/>
      <c r="APH46"/>
      <c r="API46"/>
      <c r="APJ46"/>
      <c r="APK46"/>
      <c r="APL46"/>
      <c r="APM46"/>
      <c r="APN46"/>
      <c r="APO46"/>
      <c r="APP46"/>
      <c r="APQ46"/>
      <c r="APR46"/>
      <c r="APS46"/>
      <c r="APT46"/>
      <c r="APU46"/>
      <c r="APV46"/>
      <c r="APW46"/>
      <c r="APX46"/>
      <c r="APY46"/>
      <c r="APZ46"/>
      <c r="AQA46"/>
      <c r="AQB46"/>
      <c r="AQC46"/>
      <c r="AQD46"/>
      <c r="AQE46"/>
      <c r="AQF46"/>
      <c r="AQG46"/>
      <c r="AQH46"/>
      <c r="AQI46"/>
      <c r="AQJ46"/>
      <c r="AQK46"/>
      <c r="AQL46"/>
      <c r="AQM46"/>
      <c r="AQN46"/>
      <c r="AQO46"/>
      <c r="AQP46"/>
      <c r="AQQ46"/>
      <c r="AQR46"/>
      <c r="AQS46"/>
      <c r="AQT46"/>
      <c r="AQU46"/>
      <c r="AQV46"/>
      <c r="AQW46"/>
      <c r="AQX46"/>
      <c r="AQY46"/>
      <c r="AQZ46"/>
      <c r="ARA46"/>
      <c r="ARB46"/>
      <c r="ARC46"/>
      <c r="ARD46"/>
      <c r="ARE46"/>
      <c r="ARF46"/>
      <c r="ARG46"/>
      <c r="ARH46"/>
      <c r="ARI46"/>
      <c r="ARJ46"/>
      <c r="ARK46"/>
      <c r="ARL46"/>
      <c r="ARM46"/>
      <c r="ARN46"/>
      <c r="ARO46"/>
      <c r="ARP46"/>
      <c r="ARQ46"/>
      <c r="ARR46"/>
      <c r="ARS46"/>
      <c r="ART46"/>
      <c r="ARU46"/>
      <c r="ARV46"/>
      <c r="ARW46"/>
      <c r="ARX46"/>
      <c r="ARY46"/>
      <c r="ARZ46"/>
      <c r="ASA46"/>
      <c r="ASB46"/>
      <c r="ASC46"/>
      <c r="ASD46"/>
      <c r="ASE46"/>
      <c r="ASF46"/>
      <c r="ASG46"/>
      <c r="ASH46"/>
      <c r="ASI46"/>
      <c r="ASJ46"/>
      <c r="ASK46"/>
      <c r="ASL46"/>
      <c r="ASM46"/>
      <c r="ASN46"/>
      <c r="ASO46"/>
      <c r="ASP46"/>
      <c r="ASQ46"/>
      <c r="ASR46"/>
      <c r="ASS46"/>
      <c r="AST46"/>
      <c r="ASU46"/>
      <c r="ASV46"/>
      <c r="ASW46"/>
      <c r="ASX46"/>
      <c r="ASY46"/>
      <c r="ASZ46"/>
      <c r="ATA46"/>
      <c r="ATB46"/>
      <c r="ATC46"/>
      <c r="ATD46"/>
      <c r="ATE46"/>
      <c r="ATF46"/>
      <c r="ATG46"/>
      <c r="ATH46"/>
      <c r="ATI46"/>
      <c r="ATJ46"/>
      <c r="ATK46"/>
      <c r="ATL46"/>
      <c r="ATM46"/>
      <c r="ATN46"/>
      <c r="ATO46"/>
      <c r="ATP46"/>
      <c r="ATQ46"/>
      <c r="ATR46"/>
      <c r="ATS46"/>
      <c r="ATT46"/>
      <c r="ATU46"/>
      <c r="ATV46"/>
      <c r="ATW46"/>
      <c r="ATX46"/>
      <c r="ATY46"/>
      <c r="ATZ46"/>
      <c r="AUA46"/>
      <c r="AUB46"/>
      <c r="AUC46"/>
      <c r="AUD46"/>
      <c r="AUE46"/>
      <c r="AUF46"/>
      <c r="AUG46"/>
      <c r="AUH46"/>
      <c r="AUI46"/>
      <c r="AUJ46"/>
      <c r="AUK46"/>
      <c r="AUL46"/>
      <c r="AUM46"/>
      <c r="AUN46"/>
      <c r="AUO46"/>
      <c r="AUP46"/>
      <c r="AUQ46"/>
      <c r="AUR46"/>
      <c r="AUS46"/>
      <c r="AUT46"/>
      <c r="AUU46"/>
      <c r="AUV46"/>
      <c r="AUW46"/>
      <c r="AUX46"/>
      <c r="AUY46"/>
      <c r="AUZ46"/>
      <c r="AVA46"/>
      <c r="AVB46"/>
      <c r="AVC46"/>
      <c r="AVD46"/>
      <c r="AVE46"/>
      <c r="AVF46"/>
      <c r="AVG46"/>
      <c r="AVH46"/>
      <c r="AVI46"/>
      <c r="AVJ46"/>
      <c r="AVK46"/>
      <c r="AVL46"/>
      <c r="AVM46"/>
      <c r="AVN46"/>
      <c r="AVO46"/>
      <c r="AVP46"/>
      <c r="AVQ46"/>
      <c r="AVR46"/>
      <c r="AVS46"/>
      <c r="AVT46"/>
      <c r="AVU46"/>
      <c r="AVV46"/>
      <c r="AVW46"/>
      <c r="AVX46"/>
      <c r="AVY46"/>
      <c r="AVZ46"/>
      <c r="AWA46"/>
      <c r="AWB46"/>
      <c r="AWC46"/>
      <c r="AWD46"/>
      <c r="AWE46"/>
      <c r="AWF46"/>
      <c r="AWG46"/>
      <c r="AWH46"/>
      <c r="AWI46"/>
      <c r="AWJ46"/>
      <c r="AWK46"/>
      <c r="AWL46"/>
      <c r="AWM46"/>
      <c r="AWN46"/>
      <c r="AWO46"/>
      <c r="AWP46"/>
      <c r="AWQ46"/>
      <c r="AWR46"/>
      <c r="AWS46"/>
      <c r="AWT46"/>
      <c r="AWU46"/>
      <c r="AWV46"/>
      <c r="AWW46"/>
      <c r="AWX46"/>
      <c r="AWY46"/>
      <c r="AWZ46"/>
      <c r="AXA46"/>
      <c r="AXB46"/>
      <c r="AXC46"/>
      <c r="AXD46"/>
      <c r="AXE46"/>
      <c r="AXF46"/>
      <c r="AXG46"/>
      <c r="AXH46"/>
      <c r="AXI46"/>
      <c r="AXJ46"/>
      <c r="AXK46"/>
      <c r="AXL46"/>
      <c r="AXM46"/>
      <c r="AXN46"/>
      <c r="AXO46"/>
      <c r="AXP46"/>
      <c r="AXQ46"/>
      <c r="AXR46"/>
      <c r="AXS46"/>
      <c r="AXT46"/>
      <c r="AXU46"/>
      <c r="AXV46"/>
      <c r="AXW46"/>
      <c r="AXX46"/>
      <c r="AXY46"/>
      <c r="AXZ46"/>
      <c r="AYA46"/>
      <c r="AYB46"/>
      <c r="AYC46"/>
      <c r="AYD46"/>
      <c r="AYE46"/>
      <c r="AYF46"/>
      <c r="AYG46"/>
      <c r="AYH46"/>
      <c r="AYI46"/>
      <c r="AYJ46"/>
      <c r="AYK46"/>
      <c r="AYL46"/>
      <c r="AYM46"/>
      <c r="AYN46"/>
      <c r="AYO46"/>
      <c r="AYP46"/>
      <c r="AYQ46"/>
      <c r="AYR46"/>
      <c r="AYS46"/>
      <c r="AYT46"/>
      <c r="AYU46"/>
      <c r="AYV46"/>
      <c r="AYW46"/>
      <c r="AYX46"/>
      <c r="AYY46"/>
      <c r="AYZ46"/>
      <c r="AZA46"/>
      <c r="AZB46"/>
      <c r="AZC46"/>
      <c r="AZD46"/>
      <c r="AZE46"/>
      <c r="AZF46"/>
      <c r="AZG46"/>
      <c r="AZH46"/>
      <c r="AZI46"/>
      <c r="AZJ46"/>
      <c r="AZK46"/>
      <c r="AZL46"/>
      <c r="AZM46"/>
      <c r="AZN46"/>
      <c r="AZO46"/>
      <c r="AZP46"/>
      <c r="AZQ46"/>
      <c r="AZR46"/>
      <c r="AZS46"/>
      <c r="AZT46"/>
      <c r="AZU46"/>
      <c r="AZV46"/>
      <c r="AZW46"/>
      <c r="AZX46"/>
      <c r="AZY46"/>
      <c r="AZZ46"/>
      <c r="BAA46"/>
      <c r="BAB46"/>
      <c r="BAC46"/>
      <c r="BAD46"/>
      <c r="BAE46"/>
      <c r="BAF46"/>
      <c r="BAG46"/>
      <c r="BAH46"/>
      <c r="BAI46"/>
      <c r="BAJ46"/>
      <c r="BAK46"/>
      <c r="BAL46"/>
      <c r="BAM46"/>
      <c r="BAN46"/>
      <c r="BAO46"/>
      <c r="BAP46"/>
      <c r="BAQ46"/>
      <c r="BAR46"/>
      <c r="BAS46"/>
      <c r="BAT46"/>
      <c r="BAU46"/>
      <c r="BAV46"/>
      <c r="BAW46"/>
      <c r="BAX46"/>
      <c r="BAY46"/>
      <c r="BAZ46"/>
      <c r="BBA46"/>
      <c r="BBB46"/>
      <c r="BBC46"/>
      <c r="BBD46"/>
      <c r="BBE46"/>
      <c r="BBF46"/>
      <c r="BBG46"/>
      <c r="BBH46"/>
      <c r="BBI46"/>
      <c r="BBJ46"/>
      <c r="BBK46"/>
      <c r="BBL46"/>
      <c r="BBM46"/>
      <c r="BBN46"/>
      <c r="BBO46"/>
      <c r="BBP46"/>
      <c r="BBQ46"/>
      <c r="BBR46"/>
      <c r="BBS46"/>
      <c r="BBT46"/>
      <c r="BBU46"/>
      <c r="BBV46"/>
      <c r="BBW46"/>
      <c r="BBX46"/>
      <c r="BBY46"/>
      <c r="BBZ46"/>
      <c r="BCA46"/>
      <c r="BCB46"/>
      <c r="BCC46"/>
      <c r="BCD46"/>
      <c r="BCE46"/>
      <c r="BCF46"/>
      <c r="BCG46"/>
      <c r="BCH46"/>
      <c r="BCI46"/>
      <c r="BCJ46"/>
      <c r="BCK46"/>
      <c r="BCL46"/>
      <c r="BCM46"/>
      <c r="BCN46"/>
      <c r="BCO46"/>
      <c r="BCP46"/>
      <c r="BCQ46"/>
      <c r="BCR46"/>
      <c r="BCS46"/>
      <c r="BCT46"/>
      <c r="BCU46"/>
      <c r="BCV46"/>
      <c r="BCW46"/>
      <c r="BCX46"/>
      <c r="BCY46"/>
      <c r="BCZ46"/>
      <c r="BDA46"/>
      <c r="BDB46"/>
      <c r="BDC46"/>
      <c r="BDD46"/>
      <c r="BDE46"/>
      <c r="BDF46"/>
      <c r="BDG46"/>
      <c r="BDH46"/>
      <c r="BDI46"/>
      <c r="BDJ46"/>
      <c r="BDK46"/>
      <c r="BDL46"/>
      <c r="BDM46"/>
      <c r="BDN46"/>
      <c r="BDO46"/>
      <c r="BDP46"/>
      <c r="BDQ46"/>
      <c r="BDR46"/>
      <c r="BDS46"/>
      <c r="BDT46"/>
      <c r="BDU46"/>
      <c r="BDV46"/>
      <c r="BDW46"/>
      <c r="BDX46"/>
      <c r="BDY46"/>
      <c r="BDZ46"/>
      <c r="BEA46"/>
      <c r="BEB46"/>
      <c r="BEC46"/>
      <c r="BED46"/>
      <c r="BEE46"/>
      <c r="BEF46"/>
      <c r="BEG46"/>
      <c r="BEH46"/>
      <c r="BEI46"/>
      <c r="BEJ46"/>
      <c r="BEK46"/>
      <c r="BEL46"/>
      <c r="BEM46"/>
      <c r="BEN46"/>
      <c r="BEO46"/>
      <c r="BEP46"/>
      <c r="BEQ46"/>
      <c r="BER46"/>
      <c r="BES46"/>
      <c r="BET46"/>
      <c r="BEU46"/>
      <c r="BEV46"/>
      <c r="BEW46"/>
      <c r="BEX46"/>
      <c r="BEY46"/>
      <c r="BEZ46"/>
      <c r="BFA46"/>
      <c r="BFB46"/>
      <c r="BFC46"/>
      <c r="BFD46"/>
      <c r="BFE46"/>
      <c r="BFF46"/>
      <c r="BFG46"/>
      <c r="BFH46"/>
      <c r="BFI46"/>
      <c r="BFJ46"/>
      <c r="BFK46"/>
      <c r="BFL46"/>
      <c r="BFM46"/>
      <c r="BFN46"/>
      <c r="BFO46"/>
      <c r="BFP46"/>
      <c r="BFQ46"/>
      <c r="BFR46"/>
      <c r="BFS46"/>
      <c r="BFT46"/>
      <c r="BFU46"/>
      <c r="BFV46"/>
      <c r="BFW46"/>
      <c r="BFX46"/>
      <c r="BFY46"/>
      <c r="BFZ46"/>
      <c r="BGA46"/>
      <c r="BGB46"/>
      <c r="BGC46"/>
      <c r="BGD46"/>
      <c r="BGE46"/>
      <c r="BGF46"/>
      <c r="BGG46"/>
      <c r="BGH46"/>
      <c r="BGI46"/>
      <c r="BGJ46"/>
      <c r="BGK46"/>
      <c r="BGL46"/>
      <c r="BGM46"/>
      <c r="BGN46"/>
      <c r="BGO46"/>
      <c r="BGP46"/>
      <c r="BGQ46"/>
      <c r="BGR46"/>
      <c r="BGS46"/>
      <c r="BGT46"/>
      <c r="BGU46"/>
      <c r="BGV46"/>
      <c r="BGW46"/>
      <c r="BGX46"/>
      <c r="BGY46"/>
      <c r="BGZ46"/>
      <c r="BHA46"/>
      <c r="BHB46"/>
      <c r="BHC46"/>
      <c r="BHD46"/>
      <c r="BHE46"/>
      <c r="BHF46"/>
      <c r="BHG46"/>
      <c r="BHH46"/>
      <c r="BHI46"/>
      <c r="BHJ46"/>
      <c r="BHK46"/>
      <c r="BHL46"/>
      <c r="BHM46"/>
      <c r="BHN46"/>
      <c r="BHO46"/>
      <c r="BHP46"/>
      <c r="BHQ46"/>
      <c r="BHR46"/>
      <c r="BHS46"/>
      <c r="BHT46"/>
      <c r="BHU46"/>
      <c r="BHV46"/>
      <c r="BHW46"/>
      <c r="BHX46"/>
      <c r="BHY46"/>
      <c r="BHZ46"/>
      <c r="BIA46"/>
      <c r="BIB46"/>
      <c r="BIC46"/>
      <c r="BID46"/>
      <c r="BIE46"/>
      <c r="BIF46"/>
      <c r="BIG46"/>
      <c r="BIH46"/>
      <c r="BII46"/>
      <c r="BIJ46"/>
      <c r="BIK46"/>
      <c r="BIL46"/>
      <c r="BIM46"/>
      <c r="BIN46"/>
      <c r="BIO46"/>
      <c r="BIP46"/>
      <c r="BIQ46"/>
      <c r="BIR46"/>
      <c r="BIS46"/>
      <c r="BIT46"/>
      <c r="BIU46"/>
      <c r="BIV46"/>
      <c r="BIW46"/>
      <c r="BIX46"/>
      <c r="BIY46"/>
      <c r="BIZ46"/>
      <c r="BJA46"/>
      <c r="BJB46"/>
      <c r="BJC46"/>
      <c r="BJD46"/>
      <c r="BJE46"/>
      <c r="BJF46"/>
      <c r="BJG46"/>
      <c r="BJH46"/>
      <c r="BJI46"/>
      <c r="BJJ46"/>
      <c r="BJK46"/>
      <c r="BJL46"/>
      <c r="BJM46"/>
      <c r="BJN46"/>
      <c r="BJO46"/>
      <c r="BJP46"/>
      <c r="BJQ46"/>
      <c r="BJR46"/>
      <c r="BJS46"/>
      <c r="BJT46"/>
      <c r="BJU46"/>
      <c r="BJV46"/>
      <c r="BJW46"/>
      <c r="BJX46"/>
      <c r="BJY46"/>
      <c r="BJZ46"/>
      <c r="BKA46"/>
      <c r="BKB46"/>
      <c r="BKC46"/>
      <c r="BKD46"/>
      <c r="BKE46"/>
      <c r="BKF46"/>
      <c r="BKG46"/>
      <c r="BKH46"/>
      <c r="BKI46"/>
      <c r="BKJ46"/>
      <c r="BKK46"/>
      <c r="BKL46"/>
      <c r="BKM46"/>
      <c r="BKN46"/>
      <c r="BKO46"/>
      <c r="BKP46"/>
      <c r="BKQ46"/>
      <c r="BKR46"/>
      <c r="BKS46"/>
      <c r="BKT46"/>
      <c r="BKU46"/>
      <c r="BKV46"/>
      <c r="BKW46"/>
      <c r="BKX46"/>
      <c r="BKY46"/>
      <c r="BKZ46"/>
      <c r="BLA46"/>
      <c r="BLB46"/>
      <c r="BLC46"/>
      <c r="BLD46"/>
      <c r="BLE46"/>
      <c r="BLF46"/>
      <c r="BLG46"/>
      <c r="BLH46"/>
      <c r="BLI46"/>
      <c r="BLJ46"/>
      <c r="BLK46"/>
      <c r="BLL46"/>
      <c r="BLM46"/>
      <c r="BLN46"/>
      <c r="BLO46"/>
      <c r="BLP46"/>
      <c r="BLQ46"/>
      <c r="BLR46"/>
      <c r="BLS46"/>
      <c r="BLT46"/>
      <c r="BLU46"/>
      <c r="BLV46"/>
      <c r="BLW46"/>
      <c r="BLX46"/>
      <c r="BLY46"/>
      <c r="BLZ46"/>
      <c r="BMA46"/>
      <c r="BMB46"/>
      <c r="BMC46"/>
      <c r="BMD46"/>
      <c r="BME46"/>
      <c r="BMF46"/>
      <c r="BMG46"/>
      <c r="BMH46"/>
      <c r="BMI46"/>
      <c r="BMJ46"/>
      <c r="BMK46"/>
      <c r="BML46"/>
      <c r="BMM46"/>
      <c r="BMN46"/>
      <c r="BMO46"/>
      <c r="BMP46"/>
      <c r="BMQ46"/>
      <c r="BMR46"/>
      <c r="BMS46"/>
      <c r="BMT46"/>
      <c r="BMU46"/>
      <c r="BMV46"/>
      <c r="BMW46"/>
      <c r="BMX46"/>
      <c r="BMY46"/>
      <c r="BMZ46"/>
      <c r="BNA46"/>
      <c r="BNB46"/>
      <c r="BNC46"/>
      <c r="BND46"/>
      <c r="BNE46"/>
      <c r="BNF46"/>
      <c r="BNG46"/>
      <c r="BNH46"/>
      <c r="BNI46"/>
      <c r="BNJ46"/>
      <c r="BNK46"/>
      <c r="BNL46"/>
      <c r="BNM46"/>
      <c r="BNN46"/>
      <c r="BNO46"/>
      <c r="BNP46"/>
      <c r="BNQ46"/>
      <c r="BNR46"/>
      <c r="BNS46"/>
      <c r="BNT46"/>
      <c r="BNU46"/>
      <c r="BNV46"/>
      <c r="BNW46"/>
      <c r="BNX46"/>
      <c r="BNY46"/>
      <c r="BNZ46"/>
      <c r="BOA46"/>
      <c r="BOB46"/>
      <c r="BOC46"/>
      <c r="BOD46"/>
      <c r="BOE46"/>
      <c r="BOF46"/>
      <c r="BOG46"/>
      <c r="BOH46"/>
      <c r="BOI46"/>
      <c r="BOJ46"/>
      <c r="BOK46"/>
      <c r="BOL46"/>
      <c r="BOM46"/>
      <c r="BON46"/>
      <c r="BOO46"/>
      <c r="BOP46"/>
      <c r="BOQ46"/>
      <c r="BOR46"/>
      <c r="BOS46"/>
      <c r="BOT46"/>
      <c r="BOU46"/>
      <c r="BOV46"/>
      <c r="BOW46"/>
      <c r="BOX46"/>
      <c r="BOY46"/>
      <c r="BOZ46"/>
      <c r="BPA46"/>
      <c r="BPB46"/>
      <c r="BPC46"/>
      <c r="BPD46"/>
      <c r="BPE46"/>
      <c r="BPF46"/>
      <c r="BPG46"/>
      <c r="BPH46"/>
      <c r="BPI46"/>
      <c r="BPJ46"/>
      <c r="BPK46"/>
      <c r="BPL46"/>
      <c r="BPM46"/>
      <c r="BPN46"/>
      <c r="BPO46"/>
      <c r="BPP46"/>
      <c r="BPQ46"/>
      <c r="BPR46"/>
      <c r="BPS46"/>
      <c r="BPT46"/>
      <c r="BPU46"/>
      <c r="BPV46"/>
      <c r="BPW46"/>
      <c r="BPX46"/>
      <c r="BPY46"/>
      <c r="BPZ46"/>
      <c r="BQA46"/>
      <c r="BQB46"/>
      <c r="BQC46"/>
      <c r="BQD46"/>
      <c r="BQE46"/>
      <c r="BQF46"/>
      <c r="BQG46"/>
      <c r="BQH46"/>
      <c r="BQI46"/>
      <c r="BQJ46"/>
      <c r="BQK46"/>
      <c r="BQL46"/>
      <c r="BQM46"/>
      <c r="BQN46"/>
      <c r="BQO46"/>
      <c r="BQP46"/>
      <c r="BQQ46"/>
      <c r="BQR46"/>
      <c r="BQS46"/>
      <c r="BQT46"/>
      <c r="BQU46"/>
      <c r="BQV46"/>
      <c r="BQW46"/>
      <c r="BQX46"/>
      <c r="BQY46"/>
      <c r="BQZ46"/>
      <c r="BRA46"/>
      <c r="BRB46"/>
      <c r="BRC46"/>
      <c r="BRD46"/>
      <c r="BRE46"/>
      <c r="BRF46"/>
      <c r="BRG46"/>
      <c r="BRH46"/>
      <c r="BRI46"/>
      <c r="BRJ46"/>
      <c r="BRK46"/>
      <c r="BRL46"/>
      <c r="BRM46"/>
      <c r="BRN46"/>
      <c r="BRO46"/>
      <c r="BRP46"/>
      <c r="BRQ46"/>
      <c r="BRR46"/>
      <c r="BRS46"/>
      <c r="BRT46"/>
      <c r="BRU46"/>
      <c r="BRV46"/>
      <c r="BRW46"/>
      <c r="BRX46"/>
      <c r="BRY46"/>
      <c r="BRZ46"/>
      <c r="BSA46"/>
      <c r="BSB46"/>
      <c r="BSC46"/>
      <c r="BSD46"/>
      <c r="BSE46"/>
      <c r="BSF46"/>
      <c r="BSG46"/>
      <c r="BSH46"/>
      <c r="BSI46"/>
      <c r="BSJ46"/>
      <c r="BSK46"/>
      <c r="BSL46"/>
      <c r="BSM46"/>
      <c r="BSN46"/>
      <c r="BSO46"/>
      <c r="BSP46"/>
      <c r="BSQ46"/>
      <c r="BSR46"/>
      <c r="BSS46"/>
      <c r="BST46"/>
      <c r="BSU46"/>
      <c r="BSV46"/>
      <c r="BSW46"/>
      <c r="BSX46"/>
      <c r="BSY46"/>
      <c r="BSZ46"/>
      <c r="BTA46"/>
      <c r="BTB46"/>
      <c r="BTC46"/>
      <c r="BTD46"/>
      <c r="BTE46"/>
      <c r="BTF46"/>
      <c r="BTG46"/>
      <c r="BTH46"/>
      <c r="BTI46"/>
      <c r="BTJ46"/>
      <c r="BTK46"/>
      <c r="BTL46"/>
      <c r="BTM46"/>
      <c r="BTN46"/>
      <c r="BTO46"/>
      <c r="BTP46"/>
      <c r="BTQ46"/>
      <c r="BTR46"/>
      <c r="BTS46"/>
      <c r="BTT46"/>
      <c r="BTU46"/>
      <c r="BTV46"/>
      <c r="BTW46"/>
      <c r="BTX46"/>
      <c r="BTY46"/>
      <c r="BTZ46"/>
      <c r="BUA46"/>
      <c r="BUB46"/>
      <c r="BUC46"/>
      <c r="BUD46"/>
      <c r="BUE46"/>
      <c r="BUF46"/>
      <c r="BUG46"/>
      <c r="BUH46"/>
      <c r="BUI46"/>
      <c r="BUJ46"/>
      <c r="BUK46"/>
      <c r="BUL46"/>
      <c r="BUM46"/>
      <c r="BUN46"/>
      <c r="BUO46"/>
      <c r="BUP46"/>
      <c r="BUQ46"/>
      <c r="BUR46"/>
      <c r="BUS46"/>
      <c r="BUT46"/>
      <c r="BUU46"/>
      <c r="BUV46"/>
      <c r="BUW46"/>
      <c r="BUX46"/>
      <c r="BUY46"/>
      <c r="BUZ46"/>
      <c r="BVA46"/>
      <c r="BVB46"/>
      <c r="BVC46"/>
      <c r="BVD46"/>
      <c r="BVE46"/>
      <c r="BVF46"/>
      <c r="BVG46"/>
      <c r="BVH46"/>
      <c r="BVI46"/>
      <c r="BVJ46"/>
      <c r="BVK46"/>
      <c r="BVL46"/>
      <c r="BVM46"/>
      <c r="BVN46"/>
      <c r="BVO46"/>
      <c r="BVP46"/>
      <c r="BVQ46"/>
      <c r="BVR46"/>
      <c r="BVS46"/>
      <c r="BVT46"/>
      <c r="BVU46"/>
      <c r="BVV46"/>
      <c r="BVW46"/>
      <c r="BVX46"/>
      <c r="BVY46"/>
      <c r="BVZ46"/>
      <c r="BWA46"/>
      <c r="BWB46"/>
      <c r="BWC46"/>
      <c r="BWD46"/>
      <c r="BWE46"/>
      <c r="BWF46"/>
      <c r="BWG46"/>
      <c r="BWH46"/>
      <c r="BWI46"/>
      <c r="BWJ46"/>
      <c r="BWK46"/>
      <c r="BWL46"/>
      <c r="BWM46"/>
      <c r="BWN46"/>
      <c r="BWO46"/>
      <c r="BWP46"/>
      <c r="BWQ46"/>
      <c r="BWR46"/>
      <c r="BWS46"/>
      <c r="BWT46"/>
      <c r="BWU46"/>
      <c r="BWV46"/>
      <c r="BWW46"/>
      <c r="BWX46"/>
      <c r="BWY46"/>
      <c r="BWZ46"/>
      <c r="BXA46"/>
      <c r="BXB46"/>
      <c r="BXC46"/>
      <c r="BXD46"/>
      <c r="BXE46"/>
      <c r="BXF46"/>
      <c r="BXG46"/>
      <c r="BXH46"/>
      <c r="BXI46"/>
      <c r="BXJ46"/>
      <c r="BXK46"/>
      <c r="BXL46"/>
      <c r="BXM46"/>
      <c r="BXN46"/>
      <c r="BXO46"/>
      <c r="BXP46"/>
      <c r="BXQ46"/>
      <c r="BXR46"/>
      <c r="BXS46"/>
      <c r="BXT46"/>
      <c r="BXU46"/>
      <c r="BXV46"/>
      <c r="BXW46"/>
      <c r="BXX46"/>
      <c r="BXY46"/>
      <c r="BXZ46"/>
      <c r="BYA46"/>
      <c r="BYB46"/>
      <c r="BYC46"/>
      <c r="BYD46"/>
      <c r="BYE46"/>
      <c r="BYF46"/>
      <c r="BYG46"/>
      <c r="BYH46"/>
      <c r="BYI46"/>
      <c r="BYJ46"/>
      <c r="BYK46"/>
      <c r="BYL46"/>
      <c r="BYM46"/>
      <c r="BYN46"/>
      <c r="BYO46"/>
      <c r="BYP46"/>
      <c r="BYQ46"/>
      <c r="BYR46"/>
      <c r="BYS46"/>
      <c r="BYT46"/>
      <c r="BYU46"/>
      <c r="BYV46"/>
      <c r="BYW46"/>
      <c r="BYX46"/>
      <c r="BYY46"/>
      <c r="BYZ46"/>
      <c r="BZA46"/>
      <c r="BZB46"/>
      <c r="BZC46"/>
      <c r="BZD46"/>
      <c r="BZE46"/>
      <c r="BZF46"/>
      <c r="BZG46"/>
      <c r="BZH46"/>
      <c r="BZI46"/>
      <c r="BZJ46"/>
      <c r="BZK46"/>
      <c r="BZL46"/>
      <c r="BZM46"/>
      <c r="BZN46"/>
      <c r="BZO46"/>
      <c r="BZP46"/>
      <c r="BZQ46"/>
      <c r="BZR46"/>
      <c r="BZS46"/>
      <c r="BZT46"/>
      <c r="BZU46"/>
      <c r="BZV46"/>
      <c r="BZW46"/>
      <c r="BZX46"/>
      <c r="BZY46"/>
      <c r="BZZ46"/>
      <c r="CAA46"/>
      <c r="CAB46"/>
      <c r="CAC46"/>
      <c r="CAD46"/>
      <c r="CAE46"/>
      <c r="CAF46"/>
      <c r="CAG46"/>
      <c r="CAH46"/>
      <c r="CAI46"/>
      <c r="CAJ46"/>
      <c r="CAK46"/>
      <c r="CAL46"/>
      <c r="CAM46"/>
      <c r="CAN46"/>
      <c r="CAO46"/>
      <c r="CAP46"/>
      <c r="CAQ46"/>
      <c r="CAR46"/>
      <c r="CAS46"/>
      <c r="CAT46"/>
      <c r="CAU46"/>
      <c r="CAV46"/>
      <c r="CAW46"/>
      <c r="CAX46"/>
      <c r="CAY46"/>
      <c r="CAZ46"/>
      <c r="CBA46"/>
      <c r="CBB46"/>
      <c r="CBC46"/>
      <c r="CBD46"/>
      <c r="CBE46"/>
      <c r="CBF46"/>
      <c r="CBG46"/>
      <c r="CBH46"/>
      <c r="CBI46"/>
      <c r="CBJ46"/>
      <c r="CBK46"/>
      <c r="CBL46"/>
      <c r="CBM46"/>
      <c r="CBN46"/>
      <c r="CBO46"/>
      <c r="CBP46"/>
      <c r="CBQ46"/>
      <c r="CBR46"/>
      <c r="CBS46"/>
      <c r="CBT46"/>
      <c r="CBU46"/>
      <c r="CBV46"/>
      <c r="CBW46"/>
      <c r="CBX46"/>
      <c r="CBY46"/>
      <c r="CBZ46"/>
      <c r="CCA46"/>
      <c r="CCB46"/>
      <c r="CCC46"/>
      <c r="CCD46"/>
      <c r="CCE46"/>
      <c r="CCF46"/>
      <c r="CCG46"/>
      <c r="CCH46"/>
      <c r="CCI46"/>
      <c r="CCJ46"/>
      <c r="CCK46"/>
      <c r="CCL46"/>
      <c r="CCM46"/>
      <c r="CCN46"/>
      <c r="CCO46"/>
      <c r="CCP46"/>
      <c r="CCQ46"/>
      <c r="CCR46"/>
      <c r="CCS46"/>
      <c r="CCT46"/>
      <c r="CCU46"/>
      <c r="CCV46"/>
      <c r="CCW46"/>
      <c r="CCX46"/>
      <c r="CCY46"/>
      <c r="CCZ46"/>
      <c r="CDA46"/>
      <c r="CDB46"/>
      <c r="CDC46"/>
      <c r="CDD46"/>
      <c r="CDE46"/>
      <c r="CDF46"/>
      <c r="CDG46"/>
      <c r="CDH46"/>
      <c r="CDI46"/>
      <c r="CDJ46"/>
      <c r="CDK46"/>
      <c r="CDL46"/>
      <c r="CDM46"/>
      <c r="CDN46"/>
      <c r="CDO46"/>
      <c r="CDP46"/>
      <c r="CDQ46"/>
      <c r="CDR46"/>
      <c r="CDS46"/>
      <c r="CDT46"/>
      <c r="CDU46"/>
      <c r="CDV46"/>
      <c r="CDW46"/>
      <c r="CDX46"/>
      <c r="CDY46"/>
      <c r="CDZ46"/>
      <c r="CEA46"/>
      <c r="CEB46"/>
      <c r="CEC46"/>
      <c r="CED46"/>
      <c r="CEE46"/>
      <c r="CEF46"/>
      <c r="CEG46"/>
      <c r="CEH46"/>
      <c r="CEI46"/>
      <c r="CEJ46"/>
      <c r="CEK46"/>
      <c r="CEL46"/>
      <c r="CEM46"/>
      <c r="CEN46"/>
      <c r="CEO46"/>
      <c r="CEP46"/>
      <c r="CEQ46"/>
      <c r="CER46"/>
      <c r="CES46"/>
      <c r="CET46"/>
      <c r="CEU46"/>
      <c r="CEV46"/>
      <c r="CEW46"/>
      <c r="CEX46"/>
      <c r="CEY46"/>
      <c r="CEZ46"/>
      <c r="CFA46"/>
      <c r="CFB46"/>
      <c r="CFC46"/>
      <c r="CFD46"/>
      <c r="CFE46"/>
      <c r="CFF46"/>
      <c r="CFG46"/>
      <c r="CFH46"/>
      <c r="CFI46"/>
      <c r="CFJ46"/>
      <c r="CFK46"/>
      <c r="CFL46"/>
      <c r="CFM46"/>
      <c r="CFN46"/>
      <c r="CFO46"/>
      <c r="CFP46"/>
      <c r="CFQ46"/>
      <c r="CFR46"/>
      <c r="CFS46"/>
      <c r="CFT46"/>
      <c r="CFU46"/>
      <c r="CFV46"/>
      <c r="CFW46"/>
      <c r="CFX46"/>
      <c r="CFY46"/>
      <c r="CFZ46"/>
      <c r="CGA46"/>
      <c r="CGB46"/>
      <c r="CGC46"/>
      <c r="CGD46"/>
      <c r="CGE46"/>
      <c r="CGF46"/>
      <c r="CGG46"/>
      <c r="CGH46"/>
      <c r="CGI46"/>
      <c r="CGJ46"/>
      <c r="CGK46"/>
      <c r="CGL46"/>
      <c r="CGM46"/>
      <c r="CGN46"/>
      <c r="CGO46"/>
      <c r="CGP46"/>
      <c r="CGQ46"/>
      <c r="CGR46"/>
      <c r="CGS46"/>
      <c r="CGT46"/>
      <c r="CGU46"/>
      <c r="CGV46"/>
      <c r="CGW46"/>
      <c r="CGX46"/>
      <c r="CGY46"/>
      <c r="CGZ46"/>
      <c r="CHA46"/>
      <c r="CHB46"/>
      <c r="CHC46"/>
      <c r="CHD46"/>
      <c r="CHE46"/>
      <c r="CHF46"/>
      <c r="CHG46"/>
      <c r="CHH46"/>
      <c r="CHI46"/>
      <c r="CHJ46"/>
      <c r="CHK46"/>
      <c r="CHL46"/>
      <c r="CHM46"/>
      <c r="CHN46"/>
      <c r="CHO46"/>
      <c r="CHP46"/>
      <c r="CHQ46"/>
      <c r="CHR46"/>
      <c r="CHS46"/>
      <c r="CHT46"/>
      <c r="CHU46"/>
      <c r="CHV46"/>
      <c r="CHW46"/>
      <c r="CHX46"/>
      <c r="CHY46"/>
      <c r="CHZ46"/>
      <c r="CIA46"/>
      <c r="CIB46"/>
      <c r="CIC46"/>
      <c r="CID46"/>
      <c r="CIE46"/>
      <c r="CIF46"/>
      <c r="CIG46"/>
      <c r="CIH46"/>
      <c r="CII46"/>
      <c r="CIJ46"/>
      <c r="CIK46"/>
      <c r="CIL46"/>
      <c r="CIM46"/>
      <c r="CIN46"/>
      <c r="CIO46"/>
      <c r="CIP46"/>
      <c r="CIQ46"/>
      <c r="CIR46"/>
      <c r="CIS46"/>
      <c r="CIT46"/>
      <c r="CIU46"/>
      <c r="CIV46"/>
      <c r="CIW46"/>
      <c r="CIX46"/>
      <c r="CIY46"/>
      <c r="CIZ46"/>
      <c r="CJA46"/>
      <c r="CJB46"/>
      <c r="CJC46"/>
      <c r="CJD46"/>
      <c r="CJE46"/>
      <c r="CJF46"/>
      <c r="CJG46"/>
      <c r="CJH46"/>
      <c r="CJI46"/>
      <c r="CJJ46"/>
      <c r="CJK46"/>
      <c r="CJL46"/>
      <c r="CJM46"/>
      <c r="CJN46"/>
      <c r="CJO46"/>
      <c r="CJP46"/>
      <c r="CJQ46"/>
      <c r="CJR46"/>
      <c r="CJS46"/>
      <c r="CJT46"/>
      <c r="CJU46"/>
      <c r="CJV46"/>
      <c r="CJW46"/>
      <c r="CJX46"/>
      <c r="CJY46"/>
      <c r="CJZ46"/>
      <c r="CKA46"/>
      <c r="CKB46"/>
      <c r="CKC46"/>
      <c r="CKD46"/>
      <c r="CKE46"/>
      <c r="CKF46"/>
      <c r="CKG46"/>
      <c r="CKH46"/>
      <c r="CKI46"/>
      <c r="CKJ46"/>
      <c r="CKK46"/>
      <c r="CKL46"/>
      <c r="CKM46"/>
      <c r="CKN46"/>
      <c r="CKO46"/>
      <c r="CKP46"/>
      <c r="CKQ46"/>
      <c r="CKR46"/>
      <c r="CKS46"/>
      <c r="CKT46"/>
      <c r="CKU46"/>
      <c r="CKV46"/>
      <c r="CKW46"/>
      <c r="CKX46"/>
      <c r="CKY46"/>
      <c r="CKZ46"/>
      <c r="CLA46"/>
      <c r="CLB46"/>
      <c r="CLC46"/>
      <c r="CLD46"/>
      <c r="CLE46"/>
      <c r="CLF46"/>
      <c r="CLG46"/>
      <c r="CLH46"/>
      <c r="CLI46"/>
      <c r="CLJ46"/>
      <c r="CLK46"/>
      <c r="CLL46"/>
      <c r="CLM46"/>
      <c r="CLN46"/>
      <c r="CLO46"/>
      <c r="CLP46"/>
      <c r="CLQ46"/>
      <c r="CLR46"/>
      <c r="CLS46"/>
      <c r="CLT46"/>
      <c r="CLU46"/>
      <c r="CLV46"/>
      <c r="CLW46"/>
      <c r="CLX46"/>
      <c r="CLY46"/>
      <c r="CLZ46"/>
      <c r="CMA46"/>
      <c r="CMB46"/>
      <c r="CMC46"/>
      <c r="CMD46"/>
      <c r="CME46"/>
      <c r="CMF46"/>
      <c r="CMG46"/>
      <c r="CMH46"/>
      <c r="CMI46"/>
      <c r="CMJ46"/>
      <c r="CMK46"/>
      <c r="CML46"/>
      <c r="CMM46"/>
      <c r="CMN46"/>
      <c r="CMO46"/>
      <c r="CMP46"/>
      <c r="CMQ46"/>
      <c r="CMR46"/>
      <c r="CMS46"/>
      <c r="CMT46"/>
      <c r="CMU46"/>
      <c r="CMV46"/>
      <c r="CMW46"/>
      <c r="CMX46"/>
      <c r="CMY46"/>
      <c r="CMZ46"/>
      <c r="CNA46"/>
      <c r="CNB46"/>
      <c r="CNC46"/>
      <c r="CND46"/>
      <c r="CNE46"/>
      <c r="CNF46"/>
      <c r="CNG46"/>
      <c r="CNH46"/>
      <c r="CNI46"/>
      <c r="CNJ46"/>
      <c r="CNK46"/>
      <c r="CNL46"/>
      <c r="CNM46"/>
      <c r="CNN46"/>
      <c r="CNO46"/>
      <c r="CNP46"/>
      <c r="CNQ46"/>
      <c r="CNR46"/>
      <c r="CNS46"/>
      <c r="CNT46"/>
      <c r="CNU46"/>
      <c r="CNV46"/>
      <c r="CNW46"/>
      <c r="CNX46"/>
      <c r="CNY46"/>
      <c r="CNZ46"/>
      <c r="COA46"/>
      <c r="COB46"/>
      <c r="COC46"/>
      <c r="COD46"/>
      <c r="COE46"/>
      <c r="COF46"/>
      <c r="COG46"/>
      <c r="COH46"/>
      <c r="COI46"/>
      <c r="COJ46"/>
      <c r="COK46"/>
      <c r="COL46"/>
      <c r="COM46"/>
      <c r="CON46"/>
      <c r="COO46"/>
      <c r="COP46"/>
      <c r="COQ46"/>
      <c r="COR46"/>
      <c r="COS46"/>
      <c r="COT46"/>
      <c r="COU46"/>
      <c r="COV46"/>
      <c r="COW46"/>
      <c r="COX46"/>
      <c r="COY46"/>
      <c r="COZ46"/>
      <c r="CPA46"/>
      <c r="CPB46"/>
      <c r="CPC46"/>
      <c r="CPD46"/>
      <c r="CPE46"/>
      <c r="CPF46"/>
      <c r="CPG46"/>
      <c r="CPH46"/>
      <c r="CPI46"/>
      <c r="CPJ46"/>
      <c r="CPK46"/>
      <c r="CPL46"/>
      <c r="CPM46"/>
      <c r="CPN46"/>
      <c r="CPO46"/>
      <c r="CPP46"/>
      <c r="CPQ46"/>
      <c r="CPR46"/>
      <c r="CPS46"/>
      <c r="CPT46"/>
      <c r="CPU46"/>
      <c r="CPV46"/>
      <c r="CPW46"/>
      <c r="CPX46"/>
      <c r="CPY46"/>
      <c r="CPZ46"/>
      <c r="CQA46"/>
      <c r="CQB46"/>
      <c r="CQC46"/>
      <c r="CQD46"/>
      <c r="CQE46"/>
      <c r="CQF46"/>
      <c r="CQG46"/>
      <c r="CQH46"/>
      <c r="CQI46"/>
      <c r="CQJ46"/>
      <c r="CQK46"/>
      <c r="CQL46"/>
      <c r="CQM46"/>
      <c r="CQN46"/>
      <c r="CQO46"/>
      <c r="CQP46"/>
      <c r="CQQ46"/>
      <c r="CQR46"/>
      <c r="CQS46"/>
      <c r="CQT46"/>
      <c r="CQU46"/>
      <c r="CQV46"/>
      <c r="CQW46"/>
      <c r="CQX46"/>
      <c r="CQY46"/>
      <c r="CQZ46"/>
      <c r="CRA46"/>
      <c r="CRB46"/>
      <c r="CRC46"/>
      <c r="CRD46"/>
      <c r="CRE46"/>
      <c r="CRF46"/>
      <c r="CRG46"/>
      <c r="CRH46"/>
      <c r="CRI46"/>
      <c r="CRJ46"/>
      <c r="CRK46"/>
      <c r="CRL46"/>
      <c r="CRM46"/>
      <c r="CRN46"/>
      <c r="CRO46"/>
      <c r="CRP46"/>
      <c r="CRQ46"/>
      <c r="CRR46"/>
      <c r="CRS46"/>
      <c r="CRT46"/>
      <c r="CRU46"/>
      <c r="CRV46"/>
      <c r="CRW46"/>
      <c r="CRX46"/>
      <c r="CRY46"/>
      <c r="CRZ46"/>
      <c r="CSA46"/>
      <c r="CSB46"/>
      <c r="CSC46"/>
      <c r="CSD46"/>
      <c r="CSE46"/>
      <c r="CSF46"/>
      <c r="CSG46"/>
      <c r="CSH46"/>
      <c r="CSI46"/>
      <c r="CSJ46"/>
      <c r="CSK46"/>
      <c r="CSL46"/>
      <c r="CSM46"/>
      <c r="CSN46"/>
      <c r="CSO46"/>
      <c r="CSP46"/>
      <c r="CSQ46"/>
      <c r="CSR46"/>
      <c r="CSS46"/>
      <c r="CST46"/>
      <c r="CSU46"/>
      <c r="CSV46"/>
      <c r="CSW46"/>
      <c r="CSX46"/>
      <c r="CSY46"/>
      <c r="CSZ46"/>
      <c r="CTA46"/>
      <c r="CTB46"/>
      <c r="CTC46"/>
      <c r="CTD46"/>
      <c r="CTE46"/>
      <c r="CTF46"/>
      <c r="CTG46"/>
      <c r="CTH46"/>
      <c r="CTI46"/>
      <c r="CTJ46"/>
      <c r="CTK46"/>
      <c r="CTL46"/>
      <c r="CTM46"/>
      <c r="CTN46"/>
      <c r="CTO46"/>
      <c r="CTP46"/>
      <c r="CTQ46"/>
      <c r="CTR46"/>
      <c r="CTS46"/>
      <c r="CTT46"/>
      <c r="CTU46"/>
      <c r="CTV46"/>
      <c r="CTW46"/>
      <c r="CTX46"/>
      <c r="CTY46"/>
      <c r="CTZ46"/>
      <c r="CUA46"/>
      <c r="CUB46"/>
      <c r="CUC46"/>
      <c r="CUD46"/>
      <c r="CUE46"/>
      <c r="CUF46"/>
      <c r="CUG46"/>
      <c r="CUH46"/>
      <c r="CUI46"/>
      <c r="CUJ46"/>
      <c r="CUK46"/>
      <c r="CUL46"/>
      <c r="CUM46"/>
      <c r="CUN46"/>
      <c r="CUO46"/>
      <c r="CUP46"/>
      <c r="CUQ46"/>
      <c r="CUR46"/>
      <c r="CUS46"/>
      <c r="CUT46"/>
      <c r="CUU46"/>
      <c r="CUV46"/>
      <c r="CUW46"/>
      <c r="CUX46"/>
      <c r="CUY46"/>
      <c r="CUZ46"/>
      <c r="CVA46"/>
      <c r="CVB46"/>
      <c r="CVC46"/>
      <c r="CVD46"/>
      <c r="CVE46"/>
      <c r="CVF46"/>
      <c r="CVG46"/>
      <c r="CVH46"/>
      <c r="CVI46"/>
      <c r="CVJ46"/>
      <c r="CVK46"/>
      <c r="CVL46"/>
      <c r="CVM46"/>
      <c r="CVN46"/>
      <c r="CVO46"/>
      <c r="CVP46"/>
      <c r="CVQ46"/>
      <c r="CVR46"/>
      <c r="CVS46"/>
      <c r="CVT46"/>
      <c r="CVU46"/>
      <c r="CVV46"/>
      <c r="CVW46"/>
      <c r="CVX46"/>
      <c r="CVY46"/>
      <c r="CVZ46"/>
      <c r="CWA46"/>
      <c r="CWB46"/>
      <c r="CWC46"/>
      <c r="CWD46"/>
      <c r="CWE46"/>
      <c r="CWF46"/>
      <c r="CWG46"/>
      <c r="CWH46"/>
      <c r="CWI46"/>
      <c r="CWJ46"/>
      <c r="CWK46"/>
      <c r="CWL46"/>
      <c r="CWM46"/>
      <c r="CWN46"/>
      <c r="CWO46"/>
      <c r="CWP46"/>
      <c r="CWQ46"/>
      <c r="CWR46"/>
      <c r="CWS46"/>
      <c r="CWT46"/>
      <c r="CWU46"/>
      <c r="CWV46"/>
      <c r="CWW46"/>
      <c r="CWX46"/>
      <c r="CWY46"/>
      <c r="CWZ46"/>
      <c r="CXA46"/>
      <c r="CXB46"/>
      <c r="CXC46"/>
      <c r="CXD46"/>
      <c r="CXE46"/>
      <c r="CXF46"/>
      <c r="CXG46"/>
      <c r="CXH46"/>
      <c r="CXI46"/>
      <c r="CXJ46"/>
      <c r="CXK46"/>
      <c r="CXL46"/>
      <c r="CXM46"/>
      <c r="CXN46"/>
      <c r="CXO46"/>
      <c r="CXP46"/>
      <c r="CXQ46"/>
      <c r="CXR46"/>
      <c r="CXS46"/>
      <c r="CXT46"/>
      <c r="CXU46"/>
      <c r="CXV46"/>
      <c r="CXW46"/>
      <c r="CXX46"/>
      <c r="CXY46"/>
      <c r="CXZ46"/>
      <c r="CYA46"/>
      <c r="CYB46"/>
      <c r="CYC46"/>
      <c r="CYD46"/>
      <c r="CYE46"/>
      <c r="CYF46"/>
      <c r="CYG46"/>
      <c r="CYH46"/>
      <c r="CYI46"/>
      <c r="CYJ46"/>
      <c r="CYK46"/>
      <c r="CYL46"/>
      <c r="CYM46"/>
      <c r="CYN46"/>
      <c r="CYO46"/>
      <c r="CYP46"/>
      <c r="CYQ46"/>
      <c r="CYR46"/>
      <c r="CYS46"/>
      <c r="CYT46"/>
      <c r="CYU46"/>
      <c r="CYV46"/>
      <c r="CYW46"/>
      <c r="CYX46"/>
      <c r="CYY46"/>
      <c r="CYZ46"/>
      <c r="CZA46"/>
      <c r="CZB46"/>
      <c r="CZC46"/>
      <c r="CZD46"/>
      <c r="CZE46"/>
      <c r="CZF46"/>
      <c r="CZG46"/>
      <c r="CZH46"/>
      <c r="CZI46"/>
      <c r="CZJ46"/>
      <c r="CZK46"/>
      <c r="CZL46"/>
      <c r="CZM46"/>
      <c r="CZN46"/>
      <c r="CZO46"/>
      <c r="CZP46"/>
      <c r="CZQ46"/>
      <c r="CZR46"/>
      <c r="CZS46"/>
      <c r="CZT46"/>
      <c r="CZU46"/>
      <c r="CZV46"/>
      <c r="CZW46"/>
      <c r="CZX46"/>
      <c r="CZY46"/>
      <c r="CZZ46"/>
      <c r="DAA46"/>
      <c r="DAB46"/>
      <c r="DAC46"/>
      <c r="DAD46"/>
      <c r="DAE46"/>
      <c r="DAF46"/>
      <c r="DAG46"/>
      <c r="DAH46"/>
      <c r="DAI46"/>
      <c r="DAJ46"/>
      <c r="DAK46"/>
      <c r="DAL46"/>
      <c r="DAM46"/>
      <c r="DAN46"/>
      <c r="DAO46"/>
      <c r="DAP46"/>
      <c r="DAQ46"/>
      <c r="DAR46"/>
      <c r="DAS46"/>
      <c r="DAT46"/>
      <c r="DAU46"/>
      <c r="DAV46"/>
      <c r="DAW46"/>
      <c r="DAX46"/>
      <c r="DAY46"/>
      <c r="DAZ46"/>
      <c r="DBA46"/>
      <c r="DBB46"/>
      <c r="DBC46"/>
      <c r="DBD46"/>
      <c r="DBE46"/>
      <c r="DBF46"/>
      <c r="DBG46"/>
      <c r="DBH46"/>
      <c r="DBI46"/>
      <c r="DBJ46"/>
      <c r="DBK46"/>
      <c r="DBL46"/>
      <c r="DBM46"/>
      <c r="DBN46"/>
      <c r="DBO46"/>
      <c r="DBP46"/>
      <c r="DBQ46"/>
      <c r="DBR46"/>
      <c r="DBS46"/>
      <c r="DBT46"/>
      <c r="DBU46"/>
      <c r="DBV46"/>
      <c r="DBW46"/>
      <c r="DBX46"/>
      <c r="DBY46"/>
      <c r="DBZ46"/>
      <c r="DCA46"/>
      <c r="DCB46"/>
      <c r="DCC46"/>
      <c r="DCD46"/>
      <c r="DCE46"/>
      <c r="DCF46"/>
      <c r="DCG46"/>
      <c r="DCH46"/>
      <c r="DCI46"/>
      <c r="DCJ46"/>
      <c r="DCK46"/>
      <c r="DCL46"/>
      <c r="DCM46"/>
      <c r="DCN46"/>
      <c r="DCO46"/>
      <c r="DCP46"/>
      <c r="DCQ46"/>
      <c r="DCR46"/>
      <c r="DCS46"/>
      <c r="DCT46"/>
      <c r="DCU46"/>
      <c r="DCV46"/>
      <c r="DCW46"/>
      <c r="DCX46"/>
      <c r="DCY46"/>
      <c r="DCZ46"/>
      <c r="DDA46"/>
      <c r="DDB46"/>
      <c r="DDC46"/>
      <c r="DDD46"/>
      <c r="DDE46"/>
      <c r="DDF46"/>
      <c r="DDG46"/>
      <c r="DDH46"/>
      <c r="DDI46"/>
      <c r="DDJ46"/>
      <c r="DDK46"/>
      <c r="DDL46"/>
      <c r="DDM46"/>
      <c r="DDN46"/>
      <c r="DDO46"/>
      <c r="DDP46"/>
      <c r="DDQ46"/>
      <c r="DDR46"/>
      <c r="DDS46"/>
      <c r="DDT46"/>
      <c r="DDU46"/>
      <c r="DDV46"/>
      <c r="DDW46"/>
      <c r="DDX46"/>
      <c r="DDY46"/>
      <c r="DDZ46"/>
      <c r="DEA46"/>
      <c r="DEB46"/>
      <c r="DEC46"/>
      <c r="DED46"/>
      <c r="DEE46"/>
      <c r="DEF46"/>
      <c r="DEG46"/>
      <c r="DEH46"/>
      <c r="DEI46"/>
      <c r="DEJ46"/>
      <c r="DEK46"/>
      <c r="DEL46"/>
      <c r="DEM46"/>
      <c r="DEN46"/>
      <c r="DEO46"/>
      <c r="DEP46"/>
      <c r="DEQ46"/>
      <c r="DER46"/>
      <c r="DES46"/>
      <c r="DET46"/>
      <c r="DEU46"/>
      <c r="DEV46"/>
      <c r="DEW46"/>
      <c r="DEX46"/>
      <c r="DEY46"/>
      <c r="DEZ46"/>
      <c r="DFA46"/>
      <c r="DFB46"/>
      <c r="DFC46"/>
      <c r="DFD46"/>
      <c r="DFE46"/>
      <c r="DFF46"/>
      <c r="DFG46"/>
      <c r="DFH46"/>
      <c r="DFI46"/>
      <c r="DFJ46"/>
      <c r="DFK46"/>
      <c r="DFL46"/>
      <c r="DFM46"/>
      <c r="DFN46"/>
      <c r="DFO46"/>
      <c r="DFP46"/>
      <c r="DFQ46"/>
      <c r="DFR46"/>
      <c r="DFS46"/>
      <c r="DFT46"/>
      <c r="DFU46"/>
      <c r="DFV46"/>
      <c r="DFW46"/>
      <c r="DFX46"/>
      <c r="DFY46"/>
      <c r="DFZ46"/>
      <c r="DGA46"/>
      <c r="DGB46"/>
      <c r="DGC46"/>
      <c r="DGD46"/>
      <c r="DGE46"/>
      <c r="DGF46"/>
      <c r="DGG46"/>
      <c r="DGH46"/>
      <c r="DGI46"/>
      <c r="DGJ46"/>
      <c r="DGK46"/>
      <c r="DGL46"/>
      <c r="DGM46"/>
      <c r="DGN46"/>
      <c r="DGO46"/>
      <c r="DGP46"/>
      <c r="DGQ46"/>
      <c r="DGR46"/>
      <c r="DGS46"/>
      <c r="DGT46"/>
      <c r="DGU46"/>
      <c r="DGV46"/>
      <c r="DGW46"/>
      <c r="DGX46"/>
      <c r="DGY46"/>
      <c r="DGZ46"/>
      <c r="DHA46"/>
      <c r="DHB46"/>
      <c r="DHC46"/>
      <c r="DHD46"/>
      <c r="DHE46"/>
      <c r="DHF46"/>
      <c r="DHG46"/>
      <c r="DHH46"/>
      <c r="DHI46"/>
      <c r="DHJ46"/>
      <c r="DHK46"/>
      <c r="DHL46"/>
      <c r="DHM46"/>
      <c r="DHN46"/>
      <c r="DHO46"/>
      <c r="DHP46"/>
      <c r="DHQ46"/>
      <c r="DHR46"/>
      <c r="DHS46"/>
      <c r="DHT46"/>
      <c r="DHU46"/>
      <c r="DHV46"/>
      <c r="DHW46"/>
      <c r="DHX46"/>
      <c r="DHY46"/>
      <c r="DHZ46"/>
      <c r="DIA46"/>
      <c r="DIB46"/>
      <c r="DIC46"/>
      <c r="DID46"/>
      <c r="DIE46"/>
      <c r="DIF46"/>
      <c r="DIG46"/>
      <c r="DIH46"/>
      <c r="DII46"/>
      <c r="DIJ46"/>
      <c r="DIK46"/>
      <c r="DIL46"/>
      <c r="DIM46"/>
      <c r="DIN46"/>
      <c r="DIO46"/>
      <c r="DIP46"/>
      <c r="DIQ46"/>
      <c r="DIR46"/>
      <c r="DIS46"/>
      <c r="DIT46"/>
      <c r="DIU46"/>
      <c r="DIV46"/>
      <c r="DIW46"/>
      <c r="DIX46"/>
      <c r="DIY46"/>
      <c r="DIZ46"/>
      <c r="DJA46"/>
      <c r="DJB46"/>
      <c r="DJC46"/>
      <c r="DJD46"/>
      <c r="DJE46"/>
      <c r="DJF46"/>
      <c r="DJG46"/>
      <c r="DJH46"/>
      <c r="DJI46"/>
      <c r="DJJ46"/>
      <c r="DJK46"/>
      <c r="DJL46"/>
      <c r="DJM46"/>
      <c r="DJN46"/>
      <c r="DJO46"/>
      <c r="DJP46"/>
      <c r="DJQ46"/>
      <c r="DJR46"/>
      <c r="DJS46"/>
      <c r="DJT46"/>
      <c r="DJU46"/>
      <c r="DJV46"/>
      <c r="DJW46"/>
      <c r="DJX46"/>
      <c r="DJY46"/>
      <c r="DJZ46"/>
      <c r="DKA46"/>
      <c r="DKB46"/>
      <c r="DKC46"/>
      <c r="DKD46"/>
      <c r="DKE46"/>
      <c r="DKF46"/>
      <c r="DKG46"/>
      <c r="DKH46"/>
      <c r="DKI46"/>
      <c r="DKJ46"/>
      <c r="DKK46"/>
      <c r="DKL46"/>
      <c r="DKM46"/>
      <c r="DKN46"/>
      <c r="DKO46"/>
      <c r="DKP46"/>
      <c r="DKQ46"/>
      <c r="DKR46"/>
      <c r="DKS46"/>
      <c r="DKT46"/>
      <c r="DKU46"/>
      <c r="DKV46"/>
      <c r="DKW46"/>
      <c r="DKX46"/>
      <c r="DKY46"/>
      <c r="DKZ46"/>
      <c r="DLA46"/>
      <c r="DLB46"/>
      <c r="DLC46"/>
      <c r="DLD46"/>
      <c r="DLE46"/>
      <c r="DLF46"/>
      <c r="DLG46"/>
      <c r="DLH46"/>
      <c r="DLI46"/>
      <c r="DLJ46"/>
      <c r="DLK46"/>
      <c r="DLL46"/>
      <c r="DLM46"/>
      <c r="DLN46"/>
      <c r="DLO46"/>
      <c r="DLP46"/>
      <c r="DLQ46"/>
      <c r="DLR46"/>
      <c r="DLS46"/>
      <c r="DLT46"/>
      <c r="DLU46"/>
      <c r="DLV46"/>
      <c r="DLW46"/>
      <c r="DLX46"/>
      <c r="DLY46"/>
      <c r="DLZ46"/>
      <c r="DMA46"/>
      <c r="DMB46"/>
      <c r="DMC46"/>
      <c r="DMD46"/>
      <c r="DME46"/>
      <c r="DMF46"/>
      <c r="DMG46"/>
      <c r="DMH46"/>
      <c r="DMI46"/>
      <c r="DMJ46"/>
      <c r="DMK46"/>
      <c r="DML46"/>
      <c r="DMM46"/>
      <c r="DMN46"/>
      <c r="DMO46"/>
      <c r="DMP46"/>
      <c r="DMQ46"/>
      <c r="DMR46"/>
      <c r="DMS46"/>
      <c r="DMT46"/>
      <c r="DMU46"/>
      <c r="DMV46"/>
      <c r="DMW46"/>
      <c r="DMX46"/>
      <c r="DMY46"/>
      <c r="DMZ46"/>
      <c r="DNA46"/>
      <c r="DNB46"/>
      <c r="DNC46"/>
      <c r="DND46"/>
      <c r="DNE46"/>
      <c r="DNF46"/>
      <c r="DNG46"/>
      <c r="DNH46"/>
      <c r="DNI46"/>
      <c r="DNJ46"/>
      <c r="DNK46"/>
      <c r="DNL46"/>
      <c r="DNM46"/>
      <c r="DNN46"/>
      <c r="DNO46"/>
      <c r="DNP46"/>
      <c r="DNQ46"/>
      <c r="DNR46"/>
      <c r="DNS46"/>
      <c r="DNT46"/>
      <c r="DNU46"/>
      <c r="DNV46"/>
      <c r="DNW46"/>
      <c r="DNX46"/>
      <c r="DNY46"/>
      <c r="DNZ46"/>
      <c r="DOA46"/>
      <c r="DOB46"/>
      <c r="DOC46"/>
      <c r="DOD46"/>
      <c r="DOE46"/>
      <c r="DOF46"/>
      <c r="DOG46"/>
      <c r="DOH46"/>
      <c r="DOI46"/>
      <c r="DOJ46"/>
      <c r="DOK46"/>
      <c r="DOL46"/>
      <c r="DOM46"/>
      <c r="DON46"/>
      <c r="DOO46"/>
      <c r="DOP46"/>
      <c r="DOQ46"/>
      <c r="DOR46"/>
      <c r="DOS46"/>
      <c r="DOT46"/>
      <c r="DOU46"/>
      <c r="DOV46"/>
      <c r="DOW46"/>
      <c r="DOX46"/>
      <c r="DOY46"/>
      <c r="DOZ46"/>
      <c r="DPA46"/>
      <c r="DPB46"/>
      <c r="DPC46"/>
      <c r="DPD46"/>
      <c r="DPE46"/>
      <c r="DPF46"/>
      <c r="DPG46"/>
      <c r="DPH46"/>
      <c r="DPI46"/>
      <c r="DPJ46"/>
      <c r="DPK46"/>
      <c r="DPL46"/>
      <c r="DPM46"/>
      <c r="DPN46"/>
      <c r="DPO46"/>
      <c r="DPP46"/>
      <c r="DPQ46"/>
      <c r="DPR46"/>
      <c r="DPS46"/>
      <c r="DPT46"/>
      <c r="DPU46"/>
      <c r="DPV46"/>
      <c r="DPW46"/>
      <c r="DPX46"/>
      <c r="DPY46"/>
      <c r="DPZ46"/>
      <c r="DQA46"/>
      <c r="DQB46"/>
      <c r="DQC46"/>
      <c r="DQD46"/>
      <c r="DQE46"/>
      <c r="DQF46"/>
      <c r="DQG46"/>
      <c r="DQH46"/>
      <c r="DQI46"/>
      <c r="DQJ46"/>
      <c r="DQK46"/>
      <c r="DQL46"/>
      <c r="DQM46"/>
      <c r="DQN46"/>
      <c r="DQO46"/>
      <c r="DQP46"/>
      <c r="DQQ46"/>
      <c r="DQR46"/>
      <c r="DQS46"/>
      <c r="DQT46"/>
      <c r="DQU46"/>
      <c r="DQV46"/>
      <c r="DQW46"/>
      <c r="DQX46"/>
      <c r="DQY46"/>
      <c r="DQZ46"/>
      <c r="DRA46"/>
      <c r="DRB46"/>
      <c r="DRC46"/>
      <c r="DRD46"/>
      <c r="DRE46"/>
      <c r="DRF46"/>
      <c r="DRG46"/>
      <c r="DRH46"/>
      <c r="DRI46"/>
      <c r="DRJ46"/>
      <c r="DRK46"/>
      <c r="DRL46"/>
      <c r="DRM46"/>
      <c r="DRN46"/>
      <c r="DRO46"/>
      <c r="DRP46"/>
      <c r="DRQ46"/>
      <c r="DRR46"/>
      <c r="DRS46"/>
      <c r="DRT46"/>
      <c r="DRU46"/>
      <c r="DRV46"/>
      <c r="DRW46"/>
      <c r="DRX46"/>
      <c r="DRY46"/>
      <c r="DRZ46"/>
      <c r="DSA46"/>
      <c r="DSB46"/>
      <c r="DSC46"/>
      <c r="DSD46"/>
      <c r="DSE46"/>
      <c r="DSF46"/>
      <c r="DSG46"/>
      <c r="DSH46"/>
      <c r="DSI46"/>
      <c r="DSJ46"/>
      <c r="DSK46"/>
      <c r="DSL46"/>
      <c r="DSM46"/>
      <c r="DSN46"/>
      <c r="DSO46"/>
      <c r="DSP46"/>
      <c r="DSQ46"/>
      <c r="DSR46"/>
      <c r="DSS46"/>
      <c r="DST46"/>
      <c r="DSU46"/>
      <c r="DSV46"/>
      <c r="DSW46"/>
      <c r="DSX46"/>
      <c r="DSY46"/>
      <c r="DSZ46"/>
      <c r="DTA46"/>
      <c r="DTB46"/>
      <c r="DTC46"/>
      <c r="DTD46"/>
      <c r="DTE46"/>
      <c r="DTF46"/>
      <c r="DTG46"/>
      <c r="DTH46"/>
      <c r="DTI46"/>
      <c r="DTJ46"/>
      <c r="DTK46"/>
      <c r="DTL46"/>
      <c r="DTM46"/>
      <c r="DTN46"/>
      <c r="DTO46"/>
      <c r="DTP46"/>
      <c r="DTQ46"/>
      <c r="DTR46"/>
      <c r="DTS46"/>
      <c r="DTT46"/>
      <c r="DTU46"/>
      <c r="DTV46"/>
      <c r="DTW46"/>
      <c r="DTX46"/>
      <c r="DTY46"/>
      <c r="DTZ46"/>
      <c r="DUA46"/>
      <c r="DUB46"/>
      <c r="DUC46"/>
      <c r="DUD46"/>
      <c r="DUE46"/>
      <c r="DUF46"/>
      <c r="DUG46"/>
      <c r="DUH46"/>
      <c r="DUI46"/>
      <c r="DUJ46"/>
      <c r="DUK46"/>
      <c r="DUL46"/>
      <c r="DUM46"/>
      <c r="DUN46"/>
      <c r="DUO46"/>
      <c r="DUP46"/>
      <c r="DUQ46"/>
      <c r="DUR46"/>
      <c r="DUS46"/>
      <c r="DUT46"/>
      <c r="DUU46"/>
      <c r="DUV46"/>
      <c r="DUW46"/>
      <c r="DUX46"/>
      <c r="DUY46"/>
      <c r="DUZ46"/>
      <c r="DVA46"/>
      <c r="DVB46"/>
      <c r="DVC46"/>
      <c r="DVD46"/>
      <c r="DVE46"/>
      <c r="DVF46"/>
      <c r="DVG46"/>
      <c r="DVH46"/>
      <c r="DVI46"/>
      <c r="DVJ46"/>
      <c r="DVK46"/>
      <c r="DVL46"/>
      <c r="DVM46"/>
      <c r="DVN46"/>
      <c r="DVO46"/>
      <c r="DVP46"/>
      <c r="DVQ46"/>
      <c r="DVR46"/>
      <c r="DVS46"/>
      <c r="DVT46"/>
      <c r="DVU46"/>
      <c r="DVV46"/>
      <c r="DVW46"/>
      <c r="DVX46"/>
      <c r="DVY46"/>
      <c r="DVZ46"/>
      <c r="DWA46"/>
      <c r="DWB46"/>
      <c r="DWC46"/>
      <c r="DWD46"/>
      <c r="DWE46"/>
      <c r="DWF46"/>
      <c r="DWG46"/>
      <c r="DWH46"/>
      <c r="DWI46"/>
      <c r="DWJ46"/>
      <c r="DWK46"/>
      <c r="DWL46"/>
      <c r="DWM46"/>
      <c r="DWN46"/>
      <c r="DWO46"/>
      <c r="DWP46"/>
      <c r="DWQ46"/>
      <c r="DWR46"/>
      <c r="DWS46"/>
      <c r="DWT46"/>
      <c r="DWU46"/>
      <c r="DWV46"/>
      <c r="DWW46"/>
      <c r="DWX46"/>
      <c r="DWY46"/>
      <c r="DWZ46"/>
      <c r="DXA46"/>
      <c r="DXB46"/>
      <c r="DXC46"/>
      <c r="DXD46"/>
      <c r="DXE46"/>
      <c r="DXF46"/>
      <c r="DXG46"/>
      <c r="DXH46"/>
      <c r="DXI46"/>
      <c r="DXJ46"/>
      <c r="DXK46"/>
      <c r="DXL46"/>
      <c r="DXM46"/>
      <c r="DXN46"/>
      <c r="DXO46"/>
      <c r="DXP46"/>
      <c r="DXQ46"/>
      <c r="DXR46"/>
      <c r="DXS46"/>
      <c r="DXT46"/>
      <c r="DXU46"/>
      <c r="DXV46"/>
      <c r="DXW46"/>
      <c r="DXX46"/>
      <c r="DXY46"/>
      <c r="DXZ46"/>
      <c r="DYA46"/>
      <c r="DYB46"/>
      <c r="DYC46"/>
      <c r="DYD46"/>
      <c r="DYE46"/>
      <c r="DYF46"/>
      <c r="DYG46"/>
      <c r="DYH46"/>
      <c r="DYI46"/>
      <c r="DYJ46"/>
      <c r="DYK46"/>
      <c r="DYL46"/>
      <c r="DYM46"/>
      <c r="DYN46"/>
      <c r="DYO46"/>
      <c r="DYP46"/>
      <c r="DYQ46"/>
      <c r="DYR46"/>
      <c r="DYS46"/>
      <c r="DYT46"/>
      <c r="DYU46"/>
      <c r="DYV46"/>
      <c r="DYW46"/>
      <c r="DYX46"/>
      <c r="DYY46"/>
      <c r="DYZ46"/>
      <c r="DZA46"/>
      <c r="DZB46"/>
      <c r="DZC46"/>
      <c r="DZD46"/>
      <c r="DZE46"/>
      <c r="DZF46"/>
      <c r="DZG46"/>
      <c r="DZH46"/>
      <c r="DZI46"/>
      <c r="DZJ46"/>
      <c r="DZK46"/>
      <c r="DZL46"/>
      <c r="DZM46"/>
      <c r="DZN46"/>
      <c r="DZO46"/>
      <c r="DZP46"/>
      <c r="DZQ46"/>
      <c r="DZR46"/>
      <c r="DZS46"/>
      <c r="DZT46"/>
      <c r="DZU46"/>
      <c r="DZV46"/>
      <c r="DZW46"/>
      <c r="DZX46"/>
      <c r="DZY46"/>
      <c r="DZZ46"/>
      <c r="EAA46"/>
      <c r="EAB46"/>
      <c r="EAC46"/>
      <c r="EAD46"/>
      <c r="EAE46"/>
      <c r="EAF46"/>
      <c r="EAG46"/>
      <c r="EAH46"/>
      <c r="EAI46"/>
      <c r="EAJ46"/>
      <c r="EAK46"/>
      <c r="EAL46"/>
      <c r="EAM46"/>
      <c r="EAN46"/>
      <c r="EAO46"/>
      <c r="EAP46"/>
      <c r="EAQ46"/>
      <c r="EAR46"/>
      <c r="EAS46"/>
      <c r="EAT46"/>
      <c r="EAU46"/>
      <c r="EAV46"/>
      <c r="EAW46"/>
      <c r="EAX46"/>
      <c r="EAY46"/>
      <c r="EAZ46"/>
      <c r="EBA46"/>
      <c r="EBB46"/>
      <c r="EBC46"/>
      <c r="EBD46"/>
      <c r="EBE46"/>
      <c r="EBF46"/>
      <c r="EBG46"/>
      <c r="EBH46"/>
      <c r="EBI46"/>
      <c r="EBJ46"/>
      <c r="EBK46"/>
      <c r="EBL46"/>
      <c r="EBM46"/>
      <c r="EBN46"/>
      <c r="EBO46"/>
      <c r="EBP46"/>
      <c r="EBQ46"/>
      <c r="EBR46"/>
      <c r="EBS46"/>
      <c r="EBT46"/>
      <c r="EBU46"/>
      <c r="EBV46"/>
      <c r="EBW46"/>
      <c r="EBX46"/>
      <c r="EBY46"/>
      <c r="EBZ46"/>
      <c r="ECA46"/>
      <c r="ECB46"/>
      <c r="ECC46"/>
      <c r="ECD46"/>
      <c r="ECE46"/>
      <c r="ECF46"/>
      <c r="ECG46"/>
      <c r="ECH46"/>
      <c r="ECI46"/>
      <c r="ECJ46"/>
      <c r="ECK46"/>
      <c r="ECL46"/>
      <c r="ECM46"/>
      <c r="ECN46"/>
      <c r="ECO46"/>
      <c r="ECP46"/>
      <c r="ECQ46"/>
      <c r="ECR46"/>
      <c r="ECS46"/>
      <c r="ECT46"/>
      <c r="ECU46"/>
      <c r="ECV46"/>
      <c r="ECW46"/>
      <c r="ECX46"/>
      <c r="ECY46"/>
      <c r="ECZ46"/>
      <c r="EDA46"/>
      <c r="EDB46"/>
      <c r="EDC46"/>
      <c r="EDD46"/>
      <c r="EDE46"/>
      <c r="EDF46"/>
      <c r="EDG46"/>
      <c r="EDH46"/>
      <c r="EDI46"/>
      <c r="EDJ46"/>
      <c r="EDK46"/>
      <c r="EDL46"/>
      <c r="EDM46"/>
      <c r="EDN46"/>
      <c r="EDO46"/>
      <c r="EDP46"/>
      <c r="EDQ46"/>
      <c r="EDR46"/>
      <c r="EDS46"/>
      <c r="EDT46"/>
      <c r="EDU46"/>
      <c r="EDV46"/>
      <c r="EDW46"/>
      <c r="EDX46"/>
      <c r="EDY46"/>
      <c r="EDZ46"/>
      <c r="EEA46"/>
      <c r="EEB46"/>
      <c r="EEC46"/>
      <c r="EED46"/>
      <c r="EEE46"/>
      <c r="EEF46"/>
      <c r="EEG46"/>
      <c r="EEH46"/>
      <c r="EEI46"/>
      <c r="EEJ46"/>
      <c r="EEK46"/>
      <c r="EEL46"/>
      <c r="EEM46"/>
      <c r="EEN46"/>
      <c r="EEO46"/>
      <c r="EEP46"/>
      <c r="EEQ46"/>
      <c r="EER46"/>
      <c r="EES46"/>
      <c r="EET46"/>
      <c r="EEU46"/>
      <c r="EEV46"/>
      <c r="EEW46"/>
      <c r="EEX46"/>
      <c r="EEY46"/>
      <c r="EEZ46"/>
      <c r="EFA46"/>
      <c r="EFB46"/>
      <c r="EFC46"/>
      <c r="EFD46"/>
      <c r="EFE46"/>
      <c r="EFF46"/>
      <c r="EFG46"/>
      <c r="EFH46"/>
      <c r="EFI46"/>
      <c r="EFJ46"/>
      <c r="EFK46"/>
      <c r="EFL46"/>
      <c r="EFM46"/>
      <c r="EFN46"/>
      <c r="EFO46"/>
      <c r="EFP46"/>
      <c r="EFQ46"/>
      <c r="EFR46"/>
      <c r="EFS46"/>
      <c r="EFT46"/>
      <c r="EFU46"/>
      <c r="EFV46"/>
      <c r="EFW46"/>
      <c r="EFX46"/>
      <c r="EFY46"/>
      <c r="EFZ46"/>
      <c r="EGA46"/>
      <c r="EGB46"/>
      <c r="EGC46"/>
      <c r="EGD46"/>
      <c r="EGE46"/>
      <c r="EGF46"/>
      <c r="EGG46"/>
      <c r="EGH46"/>
      <c r="EGI46"/>
      <c r="EGJ46"/>
      <c r="EGK46"/>
      <c r="EGL46"/>
      <c r="EGM46"/>
      <c r="EGN46"/>
      <c r="EGO46"/>
      <c r="EGP46"/>
      <c r="EGQ46"/>
      <c r="EGR46"/>
      <c r="EGS46"/>
      <c r="EGT46"/>
      <c r="EGU46"/>
      <c r="EGV46"/>
      <c r="EGW46"/>
      <c r="EGX46"/>
      <c r="EGY46"/>
      <c r="EGZ46"/>
      <c r="EHA46"/>
      <c r="EHB46"/>
      <c r="EHC46"/>
      <c r="EHD46"/>
      <c r="EHE46"/>
      <c r="EHF46"/>
      <c r="EHG46"/>
      <c r="EHH46"/>
      <c r="EHI46"/>
      <c r="EHJ46"/>
      <c r="EHK46"/>
      <c r="EHL46"/>
      <c r="EHM46"/>
      <c r="EHN46"/>
      <c r="EHO46"/>
      <c r="EHP46"/>
      <c r="EHQ46"/>
      <c r="EHR46"/>
      <c r="EHS46"/>
      <c r="EHT46"/>
      <c r="EHU46"/>
      <c r="EHV46"/>
      <c r="EHW46"/>
      <c r="EHX46"/>
      <c r="EHY46"/>
      <c r="EHZ46"/>
      <c r="EIA46"/>
      <c r="EIB46"/>
      <c r="EIC46"/>
      <c r="EID46"/>
      <c r="EIE46"/>
      <c r="EIF46"/>
      <c r="EIG46"/>
      <c r="EIH46"/>
      <c r="EII46"/>
      <c r="EIJ46"/>
      <c r="EIK46"/>
      <c r="EIL46"/>
      <c r="EIM46"/>
      <c r="EIN46"/>
      <c r="EIO46"/>
      <c r="EIP46"/>
      <c r="EIQ46"/>
      <c r="EIR46"/>
      <c r="EIS46"/>
      <c r="EIT46"/>
      <c r="EIU46"/>
      <c r="EIV46"/>
      <c r="EIW46"/>
      <c r="EIX46"/>
      <c r="EIY46"/>
      <c r="EIZ46"/>
      <c r="EJA46"/>
      <c r="EJB46"/>
      <c r="EJC46"/>
      <c r="EJD46"/>
      <c r="EJE46"/>
      <c r="EJF46"/>
      <c r="EJG46"/>
      <c r="EJH46"/>
      <c r="EJI46"/>
      <c r="EJJ46"/>
      <c r="EJK46"/>
      <c r="EJL46"/>
      <c r="EJM46"/>
      <c r="EJN46"/>
      <c r="EJO46"/>
      <c r="EJP46"/>
      <c r="EJQ46"/>
      <c r="EJR46"/>
      <c r="EJS46"/>
      <c r="EJT46"/>
      <c r="EJU46"/>
      <c r="EJV46"/>
      <c r="EJW46"/>
      <c r="EJX46"/>
      <c r="EJY46"/>
      <c r="EJZ46"/>
      <c r="EKA46"/>
      <c r="EKB46"/>
      <c r="EKC46"/>
      <c r="EKD46"/>
      <c r="EKE46"/>
      <c r="EKF46"/>
      <c r="EKG46"/>
      <c r="EKH46"/>
      <c r="EKI46"/>
      <c r="EKJ46"/>
      <c r="EKK46"/>
      <c r="EKL46"/>
      <c r="EKM46"/>
      <c r="EKN46"/>
      <c r="EKO46"/>
      <c r="EKP46"/>
      <c r="EKQ46"/>
      <c r="EKR46"/>
      <c r="EKS46"/>
      <c r="EKT46"/>
      <c r="EKU46"/>
      <c r="EKV46"/>
      <c r="EKW46"/>
      <c r="EKX46"/>
      <c r="EKY46"/>
      <c r="EKZ46"/>
      <c r="ELA46"/>
      <c r="ELB46"/>
      <c r="ELC46"/>
      <c r="ELD46"/>
      <c r="ELE46"/>
      <c r="ELF46"/>
      <c r="ELG46"/>
      <c r="ELH46"/>
      <c r="ELI46"/>
      <c r="ELJ46"/>
      <c r="ELK46"/>
      <c r="ELL46"/>
      <c r="ELM46"/>
      <c r="ELN46"/>
      <c r="ELO46"/>
      <c r="ELP46"/>
      <c r="ELQ46"/>
      <c r="ELR46"/>
      <c r="ELS46"/>
      <c r="ELT46"/>
      <c r="ELU46"/>
      <c r="ELV46"/>
      <c r="ELW46"/>
      <c r="ELX46"/>
      <c r="ELY46"/>
      <c r="ELZ46"/>
      <c r="EMA46"/>
      <c r="EMB46"/>
      <c r="EMC46"/>
      <c r="EMD46"/>
      <c r="EME46"/>
      <c r="EMF46"/>
      <c r="EMG46"/>
      <c r="EMH46"/>
      <c r="EMI46"/>
      <c r="EMJ46"/>
      <c r="EMK46"/>
      <c r="EML46"/>
      <c r="EMM46"/>
      <c r="EMN46"/>
      <c r="EMO46"/>
      <c r="EMP46"/>
      <c r="EMQ46"/>
      <c r="EMR46"/>
      <c r="EMS46"/>
      <c r="EMT46"/>
      <c r="EMU46"/>
      <c r="EMV46"/>
      <c r="EMW46"/>
      <c r="EMX46"/>
      <c r="EMY46"/>
      <c r="EMZ46"/>
      <c r="ENA46"/>
      <c r="ENB46"/>
      <c r="ENC46"/>
      <c r="END46"/>
      <c r="ENE46"/>
      <c r="ENF46"/>
      <c r="ENG46"/>
      <c r="ENH46"/>
      <c r="ENI46"/>
      <c r="ENJ46"/>
      <c r="ENK46"/>
      <c r="ENL46"/>
      <c r="ENM46"/>
      <c r="ENN46"/>
      <c r="ENO46"/>
      <c r="ENP46"/>
      <c r="ENQ46"/>
      <c r="ENR46"/>
      <c r="ENS46"/>
      <c r="ENT46"/>
      <c r="ENU46"/>
      <c r="ENV46"/>
      <c r="ENW46"/>
      <c r="ENX46"/>
      <c r="ENY46"/>
      <c r="ENZ46"/>
      <c r="EOA46"/>
      <c r="EOB46"/>
      <c r="EOC46"/>
      <c r="EOD46"/>
      <c r="EOE46"/>
      <c r="EOF46"/>
      <c r="EOG46"/>
      <c r="EOH46"/>
      <c r="EOI46"/>
      <c r="EOJ46"/>
      <c r="EOK46"/>
      <c r="EOL46"/>
      <c r="EOM46"/>
      <c r="EON46"/>
      <c r="EOO46"/>
      <c r="EOP46"/>
      <c r="EOQ46"/>
      <c r="EOR46"/>
      <c r="EOS46"/>
      <c r="EOT46"/>
      <c r="EOU46"/>
      <c r="EOV46"/>
      <c r="EOW46"/>
      <c r="EOX46"/>
      <c r="EOY46"/>
      <c r="EOZ46"/>
      <c r="EPA46"/>
      <c r="EPB46"/>
      <c r="EPC46"/>
      <c r="EPD46"/>
      <c r="EPE46"/>
      <c r="EPF46"/>
      <c r="EPG46"/>
      <c r="EPH46"/>
      <c r="EPI46"/>
      <c r="EPJ46"/>
      <c r="EPK46"/>
      <c r="EPL46"/>
      <c r="EPM46"/>
      <c r="EPN46"/>
      <c r="EPO46"/>
      <c r="EPP46"/>
      <c r="EPQ46"/>
      <c r="EPR46"/>
      <c r="EPS46"/>
      <c r="EPT46"/>
      <c r="EPU46"/>
      <c r="EPV46"/>
      <c r="EPW46"/>
      <c r="EPX46"/>
      <c r="EPY46"/>
      <c r="EPZ46"/>
      <c r="EQA46"/>
      <c r="EQB46"/>
      <c r="EQC46"/>
      <c r="EQD46"/>
      <c r="EQE46"/>
      <c r="EQF46"/>
      <c r="EQG46"/>
      <c r="EQH46"/>
      <c r="EQI46"/>
      <c r="EQJ46"/>
      <c r="EQK46"/>
      <c r="EQL46"/>
      <c r="EQM46"/>
      <c r="EQN46"/>
      <c r="EQO46"/>
      <c r="EQP46"/>
      <c r="EQQ46"/>
      <c r="EQR46"/>
      <c r="EQS46"/>
      <c r="EQT46"/>
      <c r="EQU46"/>
      <c r="EQV46"/>
      <c r="EQW46"/>
      <c r="EQX46"/>
      <c r="EQY46"/>
      <c r="EQZ46"/>
      <c r="ERA46"/>
      <c r="ERB46"/>
      <c r="ERC46"/>
      <c r="ERD46"/>
      <c r="ERE46"/>
      <c r="ERF46"/>
      <c r="ERG46"/>
      <c r="ERH46"/>
      <c r="ERI46"/>
      <c r="ERJ46"/>
      <c r="ERK46"/>
      <c r="ERL46"/>
      <c r="ERM46"/>
      <c r="ERN46"/>
      <c r="ERO46"/>
      <c r="ERP46"/>
      <c r="ERQ46"/>
      <c r="ERR46"/>
      <c r="ERS46"/>
      <c r="ERT46"/>
      <c r="ERU46"/>
      <c r="ERV46"/>
      <c r="ERW46"/>
      <c r="ERX46"/>
      <c r="ERY46"/>
      <c r="ERZ46"/>
      <c r="ESA46"/>
      <c r="ESB46"/>
      <c r="ESC46"/>
      <c r="ESD46"/>
      <c r="ESE46"/>
      <c r="ESF46"/>
      <c r="ESG46"/>
      <c r="ESH46"/>
      <c r="ESI46"/>
      <c r="ESJ46"/>
      <c r="ESK46"/>
      <c r="ESL46"/>
      <c r="ESM46"/>
      <c r="ESN46"/>
      <c r="ESO46"/>
      <c r="ESP46"/>
      <c r="ESQ46"/>
      <c r="ESR46"/>
      <c r="ESS46"/>
      <c r="EST46"/>
      <c r="ESU46"/>
      <c r="ESV46"/>
      <c r="ESW46"/>
      <c r="ESX46"/>
      <c r="ESY46"/>
      <c r="ESZ46"/>
      <c r="ETA46"/>
      <c r="ETB46"/>
      <c r="ETC46"/>
      <c r="ETD46"/>
      <c r="ETE46"/>
      <c r="ETF46"/>
      <c r="ETG46"/>
      <c r="ETH46"/>
      <c r="ETI46"/>
      <c r="ETJ46"/>
      <c r="ETK46"/>
      <c r="ETL46"/>
      <c r="ETM46"/>
      <c r="ETN46"/>
      <c r="ETO46"/>
      <c r="ETP46"/>
      <c r="ETQ46"/>
      <c r="ETR46"/>
      <c r="ETS46"/>
      <c r="ETT46"/>
      <c r="ETU46"/>
      <c r="ETV46"/>
      <c r="ETW46"/>
      <c r="ETX46"/>
      <c r="ETY46"/>
      <c r="ETZ46"/>
      <c r="EUA46"/>
      <c r="EUB46"/>
      <c r="EUC46"/>
      <c r="EUD46"/>
      <c r="EUE46"/>
      <c r="EUF46"/>
      <c r="EUG46"/>
      <c r="EUH46"/>
      <c r="EUI46"/>
      <c r="EUJ46"/>
      <c r="EUK46"/>
      <c r="EUL46"/>
      <c r="EUM46"/>
      <c r="EUN46"/>
      <c r="EUO46"/>
      <c r="EUP46"/>
      <c r="EUQ46"/>
      <c r="EUR46"/>
      <c r="EUS46"/>
      <c r="EUT46"/>
      <c r="EUU46"/>
      <c r="EUV46"/>
      <c r="EUW46"/>
      <c r="EUX46"/>
      <c r="EUY46"/>
      <c r="EUZ46"/>
      <c r="EVA46"/>
      <c r="EVB46"/>
      <c r="EVC46"/>
      <c r="EVD46"/>
      <c r="EVE46"/>
      <c r="EVF46"/>
      <c r="EVG46"/>
      <c r="EVH46"/>
      <c r="EVI46"/>
      <c r="EVJ46"/>
      <c r="EVK46"/>
      <c r="EVL46"/>
      <c r="EVM46"/>
      <c r="EVN46"/>
      <c r="EVO46"/>
      <c r="EVP46"/>
      <c r="EVQ46"/>
      <c r="EVR46"/>
      <c r="EVS46"/>
      <c r="EVT46"/>
      <c r="EVU46"/>
      <c r="EVV46"/>
      <c r="EVW46"/>
      <c r="EVX46"/>
      <c r="EVY46"/>
      <c r="EVZ46"/>
      <c r="EWA46"/>
      <c r="EWB46"/>
      <c r="EWC46"/>
      <c r="EWD46"/>
      <c r="EWE46"/>
      <c r="EWF46"/>
      <c r="EWG46"/>
      <c r="EWH46"/>
      <c r="EWI46"/>
      <c r="EWJ46"/>
      <c r="EWK46"/>
      <c r="EWL46"/>
      <c r="EWM46"/>
      <c r="EWN46"/>
      <c r="EWO46"/>
      <c r="EWP46"/>
      <c r="EWQ46"/>
      <c r="EWR46"/>
      <c r="EWS46"/>
      <c r="EWT46"/>
      <c r="EWU46"/>
      <c r="EWV46"/>
      <c r="EWW46"/>
      <c r="EWX46"/>
      <c r="EWY46"/>
      <c r="EWZ46"/>
      <c r="EXA46"/>
      <c r="EXB46"/>
      <c r="EXC46"/>
      <c r="EXD46"/>
      <c r="EXE46"/>
      <c r="EXF46"/>
      <c r="EXG46"/>
      <c r="EXH46"/>
      <c r="EXI46"/>
      <c r="EXJ46"/>
      <c r="EXK46"/>
      <c r="EXL46"/>
      <c r="EXM46"/>
      <c r="EXN46"/>
      <c r="EXO46"/>
      <c r="EXP46"/>
      <c r="EXQ46"/>
      <c r="EXR46"/>
      <c r="EXS46"/>
      <c r="EXT46"/>
      <c r="EXU46"/>
      <c r="EXV46"/>
      <c r="EXW46"/>
      <c r="EXX46"/>
      <c r="EXY46"/>
      <c r="EXZ46"/>
      <c r="EYA46"/>
      <c r="EYB46"/>
      <c r="EYC46"/>
      <c r="EYD46"/>
      <c r="EYE46"/>
      <c r="EYF46"/>
      <c r="EYG46"/>
      <c r="EYH46"/>
      <c r="EYI46"/>
      <c r="EYJ46"/>
      <c r="EYK46"/>
      <c r="EYL46"/>
      <c r="EYM46"/>
      <c r="EYN46"/>
      <c r="EYO46"/>
      <c r="EYP46"/>
      <c r="EYQ46"/>
      <c r="EYR46"/>
      <c r="EYS46"/>
      <c r="EYT46"/>
      <c r="EYU46"/>
      <c r="EYV46"/>
      <c r="EYW46"/>
      <c r="EYX46"/>
      <c r="EYY46"/>
      <c r="EYZ46"/>
      <c r="EZA46"/>
      <c r="EZB46"/>
      <c r="EZC46"/>
      <c r="EZD46"/>
      <c r="EZE46"/>
      <c r="EZF46"/>
      <c r="EZG46"/>
      <c r="EZH46"/>
      <c r="EZI46"/>
      <c r="EZJ46"/>
      <c r="EZK46"/>
      <c r="EZL46"/>
      <c r="EZM46"/>
      <c r="EZN46"/>
      <c r="EZO46"/>
      <c r="EZP46"/>
      <c r="EZQ46"/>
      <c r="EZR46"/>
      <c r="EZS46"/>
      <c r="EZT46"/>
      <c r="EZU46"/>
      <c r="EZV46"/>
      <c r="EZW46"/>
      <c r="EZX46"/>
      <c r="EZY46"/>
      <c r="EZZ46"/>
      <c r="FAA46"/>
      <c r="FAB46"/>
      <c r="FAC46"/>
      <c r="FAD46"/>
      <c r="FAE46"/>
      <c r="FAF46"/>
      <c r="FAG46"/>
      <c r="FAH46"/>
      <c r="FAI46"/>
      <c r="FAJ46"/>
      <c r="FAK46"/>
      <c r="FAL46"/>
      <c r="FAM46"/>
      <c r="FAN46"/>
      <c r="FAO46"/>
      <c r="FAP46"/>
      <c r="FAQ46"/>
      <c r="FAR46"/>
      <c r="FAS46"/>
      <c r="FAT46"/>
      <c r="FAU46"/>
      <c r="FAV46"/>
      <c r="FAW46"/>
      <c r="FAX46"/>
      <c r="FAY46"/>
      <c r="FAZ46"/>
      <c r="FBA46"/>
      <c r="FBB46"/>
      <c r="FBC46"/>
      <c r="FBD46"/>
      <c r="FBE46"/>
      <c r="FBF46"/>
      <c r="FBG46"/>
      <c r="FBH46"/>
      <c r="FBI46"/>
      <c r="FBJ46"/>
      <c r="FBK46"/>
      <c r="FBL46"/>
      <c r="FBM46"/>
      <c r="FBN46"/>
      <c r="FBO46"/>
      <c r="FBP46"/>
      <c r="FBQ46"/>
      <c r="FBR46"/>
      <c r="FBS46"/>
      <c r="FBT46"/>
      <c r="FBU46"/>
      <c r="FBV46"/>
      <c r="FBW46"/>
      <c r="FBX46"/>
      <c r="FBY46"/>
      <c r="FBZ46"/>
      <c r="FCA46"/>
      <c r="FCB46"/>
      <c r="FCC46"/>
      <c r="FCD46"/>
      <c r="FCE46"/>
      <c r="FCF46"/>
      <c r="FCG46"/>
      <c r="FCH46"/>
      <c r="FCI46"/>
      <c r="FCJ46"/>
      <c r="FCK46"/>
      <c r="FCL46"/>
      <c r="FCM46"/>
      <c r="FCN46"/>
      <c r="FCO46"/>
      <c r="FCP46"/>
      <c r="FCQ46"/>
      <c r="FCR46"/>
      <c r="FCS46"/>
      <c r="FCT46"/>
      <c r="FCU46"/>
      <c r="FCV46"/>
      <c r="FCW46"/>
      <c r="FCX46"/>
      <c r="FCY46"/>
      <c r="FCZ46"/>
      <c r="FDA46"/>
      <c r="FDB46"/>
      <c r="FDC46"/>
      <c r="FDD46"/>
      <c r="FDE46"/>
      <c r="FDF46"/>
      <c r="FDG46"/>
      <c r="FDH46"/>
      <c r="FDI46"/>
      <c r="FDJ46"/>
      <c r="FDK46"/>
      <c r="FDL46"/>
      <c r="FDM46"/>
      <c r="FDN46"/>
      <c r="FDO46"/>
      <c r="FDP46"/>
      <c r="FDQ46"/>
      <c r="FDR46"/>
      <c r="FDS46"/>
      <c r="FDT46"/>
      <c r="FDU46"/>
      <c r="FDV46"/>
      <c r="FDW46"/>
      <c r="FDX46"/>
      <c r="FDY46"/>
      <c r="FDZ46"/>
      <c r="FEA46"/>
      <c r="FEB46"/>
      <c r="FEC46"/>
      <c r="FED46"/>
      <c r="FEE46"/>
      <c r="FEF46"/>
      <c r="FEG46"/>
      <c r="FEH46"/>
      <c r="FEI46"/>
      <c r="FEJ46"/>
      <c r="FEK46"/>
      <c r="FEL46"/>
      <c r="FEM46"/>
      <c r="FEN46"/>
      <c r="FEO46"/>
      <c r="FEP46"/>
      <c r="FEQ46"/>
      <c r="FER46"/>
      <c r="FES46"/>
      <c r="FET46"/>
      <c r="FEU46"/>
      <c r="FEV46"/>
      <c r="FEW46"/>
      <c r="FEX46"/>
      <c r="FEY46"/>
      <c r="FEZ46"/>
      <c r="FFA46"/>
      <c r="FFB46"/>
      <c r="FFC46"/>
      <c r="FFD46"/>
      <c r="FFE46"/>
      <c r="FFF46"/>
      <c r="FFG46"/>
      <c r="FFH46"/>
      <c r="FFI46"/>
      <c r="FFJ46"/>
      <c r="FFK46"/>
      <c r="FFL46"/>
      <c r="FFM46"/>
      <c r="FFN46"/>
      <c r="FFO46"/>
      <c r="FFP46"/>
      <c r="FFQ46"/>
      <c r="FFR46"/>
      <c r="FFS46"/>
      <c r="FFT46"/>
      <c r="FFU46"/>
      <c r="FFV46"/>
      <c r="FFW46"/>
      <c r="FFX46"/>
      <c r="FFY46"/>
      <c r="FFZ46"/>
      <c r="FGA46"/>
      <c r="FGB46"/>
      <c r="FGC46"/>
      <c r="FGD46"/>
      <c r="FGE46"/>
      <c r="FGF46"/>
      <c r="FGG46"/>
      <c r="FGH46"/>
      <c r="FGI46"/>
      <c r="FGJ46"/>
      <c r="FGK46"/>
      <c r="FGL46"/>
      <c r="FGM46"/>
      <c r="FGN46"/>
      <c r="FGO46"/>
      <c r="FGP46"/>
      <c r="FGQ46"/>
      <c r="FGR46"/>
      <c r="FGS46"/>
      <c r="FGT46"/>
      <c r="FGU46"/>
      <c r="FGV46"/>
      <c r="FGW46"/>
      <c r="FGX46"/>
      <c r="FGY46"/>
      <c r="FGZ46"/>
      <c r="FHA46"/>
      <c r="FHB46"/>
      <c r="FHC46"/>
      <c r="FHD46"/>
      <c r="FHE46"/>
      <c r="FHF46"/>
      <c r="FHG46"/>
      <c r="FHH46"/>
      <c r="FHI46"/>
      <c r="FHJ46"/>
      <c r="FHK46"/>
      <c r="FHL46"/>
      <c r="FHM46"/>
      <c r="FHN46"/>
      <c r="FHO46"/>
      <c r="FHP46"/>
      <c r="FHQ46"/>
      <c r="FHR46"/>
      <c r="FHS46"/>
      <c r="FHT46"/>
      <c r="FHU46"/>
      <c r="FHV46"/>
      <c r="FHW46"/>
      <c r="FHX46"/>
      <c r="FHY46"/>
      <c r="FHZ46"/>
      <c r="FIA46"/>
      <c r="FIB46"/>
      <c r="FIC46"/>
      <c r="FID46"/>
      <c r="FIE46"/>
      <c r="FIF46"/>
      <c r="FIG46"/>
      <c r="FIH46"/>
      <c r="FII46"/>
      <c r="FIJ46"/>
      <c r="FIK46"/>
      <c r="FIL46"/>
      <c r="FIM46"/>
      <c r="FIN46"/>
      <c r="FIO46"/>
      <c r="FIP46"/>
      <c r="FIQ46"/>
      <c r="FIR46"/>
      <c r="FIS46"/>
      <c r="FIT46"/>
      <c r="FIU46"/>
      <c r="FIV46"/>
      <c r="FIW46"/>
      <c r="FIX46"/>
      <c r="FIY46"/>
      <c r="FIZ46"/>
      <c r="FJA46"/>
      <c r="FJB46"/>
      <c r="FJC46"/>
      <c r="FJD46"/>
      <c r="FJE46"/>
      <c r="FJF46"/>
      <c r="FJG46"/>
      <c r="FJH46"/>
      <c r="FJI46"/>
      <c r="FJJ46"/>
      <c r="FJK46"/>
      <c r="FJL46"/>
      <c r="FJM46"/>
      <c r="FJN46"/>
      <c r="FJO46"/>
      <c r="FJP46"/>
      <c r="FJQ46"/>
      <c r="FJR46"/>
      <c r="FJS46"/>
      <c r="FJT46"/>
      <c r="FJU46"/>
      <c r="FJV46"/>
      <c r="FJW46"/>
      <c r="FJX46"/>
      <c r="FJY46"/>
      <c r="FJZ46"/>
      <c r="FKA46"/>
      <c r="FKB46"/>
      <c r="FKC46"/>
      <c r="FKD46"/>
      <c r="FKE46"/>
      <c r="FKF46"/>
      <c r="FKG46"/>
      <c r="FKH46"/>
      <c r="FKI46"/>
      <c r="FKJ46"/>
      <c r="FKK46"/>
      <c r="FKL46"/>
      <c r="FKM46"/>
      <c r="FKN46"/>
      <c r="FKO46"/>
      <c r="FKP46"/>
      <c r="FKQ46"/>
      <c r="FKR46"/>
      <c r="FKS46"/>
      <c r="FKT46"/>
      <c r="FKU46"/>
      <c r="FKV46"/>
      <c r="FKW46"/>
      <c r="FKX46"/>
      <c r="FKY46"/>
      <c r="FKZ46"/>
      <c r="FLA46"/>
      <c r="FLB46"/>
      <c r="FLC46"/>
      <c r="FLD46"/>
      <c r="FLE46"/>
      <c r="FLF46"/>
      <c r="FLG46"/>
      <c r="FLH46"/>
      <c r="FLI46"/>
      <c r="FLJ46"/>
      <c r="FLK46"/>
      <c r="FLL46"/>
      <c r="FLM46"/>
      <c r="FLN46"/>
      <c r="FLO46"/>
      <c r="FLP46"/>
      <c r="FLQ46"/>
      <c r="FLR46"/>
      <c r="FLS46"/>
      <c r="FLT46"/>
      <c r="FLU46"/>
      <c r="FLV46"/>
      <c r="FLW46"/>
      <c r="FLX46"/>
      <c r="FLY46"/>
      <c r="FLZ46"/>
      <c r="FMA46"/>
      <c r="FMB46"/>
      <c r="FMC46"/>
      <c r="FMD46"/>
      <c r="FME46"/>
      <c r="FMF46"/>
      <c r="FMG46"/>
      <c r="FMH46"/>
      <c r="FMI46"/>
      <c r="FMJ46"/>
      <c r="FMK46"/>
      <c r="FML46"/>
      <c r="FMM46"/>
      <c r="FMN46"/>
      <c r="FMO46"/>
      <c r="FMP46"/>
      <c r="FMQ46"/>
      <c r="FMR46"/>
      <c r="FMS46"/>
      <c r="FMT46"/>
      <c r="FMU46"/>
      <c r="FMV46"/>
      <c r="FMW46"/>
      <c r="FMX46"/>
      <c r="FMY46"/>
      <c r="FMZ46"/>
      <c r="FNA46"/>
      <c r="FNB46"/>
      <c r="FNC46"/>
      <c r="FND46"/>
      <c r="FNE46"/>
      <c r="FNF46"/>
      <c r="FNG46"/>
      <c r="FNH46"/>
      <c r="FNI46"/>
      <c r="FNJ46"/>
      <c r="FNK46"/>
      <c r="FNL46"/>
      <c r="FNM46"/>
      <c r="FNN46"/>
      <c r="FNO46"/>
      <c r="FNP46"/>
      <c r="FNQ46"/>
      <c r="FNR46"/>
      <c r="FNS46"/>
      <c r="FNT46"/>
      <c r="FNU46"/>
      <c r="FNV46"/>
      <c r="FNW46"/>
      <c r="FNX46"/>
      <c r="FNY46"/>
      <c r="FNZ46"/>
      <c r="FOA46"/>
      <c r="FOB46"/>
      <c r="FOC46"/>
      <c r="FOD46"/>
      <c r="FOE46"/>
      <c r="FOF46"/>
      <c r="FOG46"/>
      <c r="FOH46"/>
      <c r="FOI46"/>
      <c r="FOJ46"/>
      <c r="FOK46"/>
      <c r="FOL46"/>
      <c r="FOM46"/>
      <c r="FON46"/>
      <c r="FOO46"/>
      <c r="FOP46"/>
      <c r="FOQ46"/>
      <c r="FOR46"/>
      <c r="FOS46"/>
      <c r="FOT46"/>
      <c r="FOU46"/>
      <c r="FOV46"/>
      <c r="FOW46"/>
      <c r="FOX46"/>
      <c r="FOY46"/>
      <c r="FOZ46"/>
      <c r="FPA46"/>
      <c r="FPB46"/>
      <c r="FPC46"/>
      <c r="FPD46"/>
      <c r="FPE46"/>
      <c r="FPF46"/>
      <c r="FPG46"/>
      <c r="FPH46"/>
      <c r="FPI46"/>
      <c r="FPJ46"/>
      <c r="FPK46"/>
      <c r="FPL46"/>
      <c r="FPM46"/>
      <c r="FPN46"/>
      <c r="FPO46"/>
      <c r="FPP46"/>
      <c r="FPQ46"/>
      <c r="FPR46"/>
      <c r="FPS46"/>
      <c r="FPT46"/>
      <c r="FPU46"/>
      <c r="FPV46"/>
      <c r="FPW46"/>
      <c r="FPX46"/>
      <c r="FPY46"/>
      <c r="FPZ46"/>
      <c r="FQA46"/>
      <c r="FQB46"/>
      <c r="FQC46"/>
      <c r="FQD46"/>
      <c r="FQE46"/>
      <c r="FQF46"/>
      <c r="FQG46"/>
      <c r="FQH46"/>
      <c r="FQI46"/>
      <c r="FQJ46"/>
      <c r="FQK46"/>
      <c r="FQL46"/>
      <c r="FQM46"/>
      <c r="FQN46"/>
      <c r="FQO46"/>
      <c r="FQP46"/>
      <c r="FQQ46"/>
      <c r="FQR46"/>
      <c r="FQS46"/>
      <c r="FQT46"/>
      <c r="FQU46"/>
      <c r="FQV46"/>
      <c r="FQW46"/>
      <c r="FQX46"/>
      <c r="FQY46"/>
      <c r="FQZ46"/>
      <c r="FRA46"/>
      <c r="FRB46"/>
      <c r="FRC46"/>
      <c r="FRD46"/>
      <c r="FRE46"/>
      <c r="FRF46"/>
      <c r="FRG46"/>
      <c r="FRH46"/>
      <c r="FRI46"/>
      <c r="FRJ46"/>
      <c r="FRK46"/>
      <c r="FRL46"/>
      <c r="FRM46"/>
      <c r="FRN46"/>
      <c r="FRO46"/>
      <c r="FRP46"/>
      <c r="FRQ46"/>
      <c r="FRR46"/>
      <c r="FRS46"/>
      <c r="FRT46"/>
      <c r="FRU46"/>
      <c r="FRV46"/>
      <c r="FRW46"/>
      <c r="FRX46"/>
      <c r="FRY46"/>
      <c r="FRZ46"/>
      <c r="FSA46"/>
      <c r="FSB46"/>
      <c r="FSC46"/>
      <c r="FSD46"/>
      <c r="FSE46"/>
      <c r="FSF46"/>
      <c r="FSG46"/>
      <c r="FSH46"/>
      <c r="FSI46"/>
      <c r="FSJ46"/>
      <c r="FSK46"/>
      <c r="FSL46"/>
      <c r="FSM46"/>
      <c r="FSN46"/>
      <c r="FSO46"/>
      <c r="FSP46"/>
      <c r="FSQ46"/>
      <c r="FSR46"/>
      <c r="FSS46"/>
      <c r="FST46"/>
      <c r="FSU46"/>
      <c r="FSV46"/>
      <c r="FSW46"/>
      <c r="FSX46"/>
      <c r="FSY46"/>
      <c r="FSZ46"/>
      <c r="FTA46"/>
      <c r="FTB46"/>
      <c r="FTC46"/>
      <c r="FTD46"/>
      <c r="FTE46"/>
      <c r="FTF46"/>
      <c r="FTG46"/>
      <c r="FTH46"/>
      <c r="FTI46"/>
      <c r="FTJ46"/>
      <c r="FTK46"/>
      <c r="FTL46"/>
      <c r="FTM46"/>
      <c r="FTN46"/>
      <c r="FTO46"/>
      <c r="FTP46"/>
      <c r="FTQ46"/>
      <c r="FTR46"/>
      <c r="FTS46"/>
      <c r="FTT46"/>
      <c r="FTU46"/>
      <c r="FTV46"/>
      <c r="FTW46"/>
      <c r="FTX46"/>
      <c r="FTY46"/>
      <c r="FTZ46"/>
      <c r="FUA46"/>
      <c r="FUB46"/>
      <c r="FUC46"/>
      <c r="FUD46"/>
      <c r="FUE46"/>
      <c r="FUF46"/>
      <c r="FUG46"/>
      <c r="FUH46"/>
      <c r="FUI46"/>
      <c r="FUJ46"/>
      <c r="FUK46"/>
      <c r="FUL46"/>
      <c r="FUM46"/>
      <c r="FUN46"/>
      <c r="FUO46"/>
      <c r="FUP46"/>
      <c r="FUQ46"/>
      <c r="FUR46"/>
      <c r="FUS46"/>
      <c r="FUT46"/>
      <c r="FUU46"/>
      <c r="FUV46"/>
      <c r="FUW46"/>
      <c r="FUX46"/>
      <c r="FUY46"/>
      <c r="FUZ46"/>
      <c r="FVA46"/>
      <c r="FVB46"/>
      <c r="FVC46"/>
      <c r="FVD46"/>
      <c r="FVE46"/>
      <c r="FVF46"/>
      <c r="FVG46"/>
      <c r="FVH46"/>
      <c r="FVI46"/>
      <c r="FVJ46"/>
      <c r="FVK46"/>
      <c r="FVL46"/>
      <c r="FVM46"/>
      <c r="FVN46"/>
      <c r="FVO46"/>
      <c r="FVP46"/>
      <c r="FVQ46"/>
      <c r="FVR46"/>
      <c r="FVS46"/>
      <c r="FVT46"/>
      <c r="FVU46"/>
      <c r="FVV46"/>
      <c r="FVW46"/>
      <c r="FVX46"/>
      <c r="FVY46"/>
      <c r="FVZ46"/>
      <c r="FWA46"/>
      <c r="FWB46"/>
      <c r="FWC46"/>
      <c r="FWD46"/>
      <c r="FWE46"/>
      <c r="FWF46"/>
      <c r="FWG46"/>
      <c r="FWH46"/>
      <c r="FWI46"/>
      <c r="FWJ46"/>
      <c r="FWK46"/>
      <c r="FWL46"/>
      <c r="FWM46"/>
      <c r="FWN46"/>
      <c r="FWO46"/>
      <c r="FWP46"/>
      <c r="FWQ46"/>
      <c r="FWR46"/>
      <c r="FWS46"/>
      <c r="FWT46"/>
      <c r="FWU46"/>
      <c r="FWV46"/>
      <c r="FWW46"/>
      <c r="FWX46"/>
      <c r="FWY46"/>
      <c r="FWZ46"/>
      <c r="FXA46"/>
      <c r="FXB46"/>
      <c r="FXC46"/>
      <c r="FXD46"/>
      <c r="FXE46"/>
      <c r="FXF46"/>
      <c r="FXG46"/>
      <c r="FXH46"/>
      <c r="FXI46"/>
      <c r="FXJ46"/>
      <c r="FXK46"/>
      <c r="FXL46"/>
      <c r="FXM46"/>
      <c r="FXN46"/>
      <c r="FXO46"/>
      <c r="FXP46"/>
      <c r="FXQ46"/>
      <c r="FXR46"/>
      <c r="FXS46"/>
      <c r="FXT46"/>
      <c r="FXU46"/>
      <c r="FXV46"/>
      <c r="FXW46"/>
      <c r="FXX46"/>
      <c r="FXY46"/>
      <c r="FXZ46"/>
      <c r="FYA46"/>
      <c r="FYB46"/>
      <c r="FYC46"/>
      <c r="FYD46"/>
      <c r="FYE46"/>
      <c r="FYF46"/>
      <c r="FYG46"/>
      <c r="FYH46"/>
      <c r="FYI46"/>
      <c r="FYJ46"/>
      <c r="FYK46"/>
      <c r="FYL46"/>
      <c r="FYM46"/>
      <c r="FYN46"/>
      <c r="FYO46"/>
      <c r="FYP46"/>
      <c r="FYQ46"/>
      <c r="FYR46"/>
      <c r="FYS46"/>
      <c r="FYT46"/>
      <c r="FYU46"/>
      <c r="FYV46"/>
      <c r="FYW46"/>
      <c r="FYX46"/>
      <c r="FYY46"/>
      <c r="FYZ46"/>
      <c r="FZA46"/>
      <c r="FZB46"/>
      <c r="FZC46"/>
      <c r="FZD46"/>
      <c r="FZE46"/>
      <c r="FZF46"/>
      <c r="FZG46"/>
      <c r="FZH46"/>
      <c r="FZI46"/>
      <c r="FZJ46"/>
      <c r="FZK46"/>
      <c r="FZL46"/>
      <c r="FZM46"/>
      <c r="FZN46"/>
      <c r="FZO46"/>
      <c r="FZP46"/>
      <c r="FZQ46"/>
      <c r="FZR46"/>
      <c r="FZS46"/>
      <c r="FZT46"/>
      <c r="FZU46"/>
      <c r="FZV46"/>
      <c r="FZW46"/>
      <c r="FZX46"/>
      <c r="FZY46"/>
      <c r="FZZ46"/>
      <c r="GAA46"/>
      <c r="GAB46"/>
      <c r="GAC46"/>
      <c r="GAD46"/>
      <c r="GAE46"/>
      <c r="GAF46"/>
      <c r="GAG46"/>
      <c r="GAH46"/>
      <c r="GAI46"/>
      <c r="GAJ46"/>
      <c r="GAK46"/>
      <c r="GAL46"/>
      <c r="GAM46"/>
      <c r="GAN46"/>
      <c r="GAO46"/>
      <c r="GAP46"/>
      <c r="GAQ46"/>
      <c r="GAR46"/>
      <c r="GAS46"/>
      <c r="GAT46"/>
      <c r="GAU46"/>
      <c r="GAV46"/>
      <c r="GAW46"/>
      <c r="GAX46"/>
      <c r="GAY46"/>
      <c r="GAZ46"/>
      <c r="GBA46"/>
      <c r="GBB46"/>
      <c r="GBC46"/>
      <c r="GBD46"/>
      <c r="GBE46"/>
      <c r="GBF46"/>
      <c r="GBG46"/>
      <c r="GBH46"/>
      <c r="GBI46"/>
      <c r="GBJ46"/>
      <c r="GBK46"/>
      <c r="GBL46"/>
      <c r="GBM46"/>
      <c r="GBN46"/>
      <c r="GBO46"/>
      <c r="GBP46"/>
      <c r="GBQ46"/>
      <c r="GBR46"/>
      <c r="GBS46"/>
      <c r="GBT46"/>
      <c r="GBU46"/>
      <c r="GBV46"/>
      <c r="GBW46"/>
      <c r="GBX46"/>
      <c r="GBY46"/>
      <c r="GBZ46"/>
      <c r="GCA46"/>
      <c r="GCB46"/>
      <c r="GCC46"/>
      <c r="GCD46"/>
      <c r="GCE46"/>
      <c r="GCF46"/>
      <c r="GCG46"/>
      <c r="GCH46"/>
      <c r="GCI46"/>
      <c r="GCJ46"/>
      <c r="GCK46"/>
      <c r="GCL46"/>
      <c r="GCM46"/>
      <c r="GCN46"/>
      <c r="GCO46"/>
      <c r="GCP46"/>
      <c r="GCQ46"/>
      <c r="GCR46"/>
      <c r="GCS46"/>
      <c r="GCT46"/>
      <c r="GCU46"/>
      <c r="GCV46"/>
      <c r="GCW46"/>
      <c r="GCX46"/>
      <c r="GCY46"/>
      <c r="GCZ46"/>
      <c r="GDA46"/>
      <c r="GDB46"/>
      <c r="GDC46"/>
      <c r="GDD46"/>
      <c r="GDE46"/>
      <c r="GDF46"/>
      <c r="GDG46"/>
      <c r="GDH46"/>
      <c r="GDI46"/>
      <c r="GDJ46"/>
      <c r="GDK46"/>
      <c r="GDL46"/>
      <c r="GDM46"/>
      <c r="GDN46"/>
      <c r="GDO46"/>
      <c r="GDP46"/>
      <c r="GDQ46"/>
      <c r="GDR46"/>
      <c r="GDS46"/>
      <c r="GDT46"/>
      <c r="GDU46"/>
      <c r="GDV46"/>
      <c r="GDW46"/>
      <c r="GDX46"/>
      <c r="GDY46"/>
      <c r="GDZ46"/>
      <c r="GEA46"/>
      <c r="GEB46"/>
      <c r="GEC46"/>
      <c r="GED46"/>
      <c r="GEE46"/>
      <c r="GEF46"/>
      <c r="GEG46"/>
      <c r="GEH46"/>
      <c r="GEI46"/>
      <c r="GEJ46"/>
      <c r="GEK46"/>
      <c r="GEL46"/>
      <c r="GEM46"/>
      <c r="GEN46"/>
      <c r="GEO46"/>
      <c r="GEP46"/>
      <c r="GEQ46"/>
      <c r="GER46"/>
      <c r="GES46"/>
      <c r="GET46"/>
      <c r="GEU46"/>
      <c r="GEV46"/>
      <c r="GEW46"/>
      <c r="GEX46"/>
      <c r="GEY46"/>
      <c r="GEZ46"/>
      <c r="GFA46"/>
      <c r="GFB46"/>
      <c r="GFC46"/>
      <c r="GFD46"/>
      <c r="GFE46"/>
      <c r="GFF46"/>
      <c r="GFG46"/>
      <c r="GFH46"/>
      <c r="GFI46"/>
      <c r="GFJ46"/>
      <c r="GFK46"/>
      <c r="GFL46"/>
      <c r="GFM46"/>
      <c r="GFN46"/>
      <c r="GFO46"/>
      <c r="GFP46"/>
      <c r="GFQ46"/>
      <c r="GFR46"/>
      <c r="GFS46"/>
      <c r="GFT46"/>
      <c r="GFU46"/>
      <c r="GFV46"/>
      <c r="GFW46"/>
      <c r="GFX46"/>
      <c r="GFY46"/>
      <c r="GFZ46"/>
      <c r="GGA46"/>
      <c r="GGB46"/>
      <c r="GGC46"/>
      <c r="GGD46"/>
      <c r="GGE46"/>
      <c r="GGF46"/>
      <c r="GGG46"/>
      <c r="GGH46"/>
      <c r="GGI46"/>
      <c r="GGJ46"/>
      <c r="GGK46"/>
      <c r="GGL46"/>
      <c r="GGM46"/>
      <c r="GGN46"/>
      <c r="GGO46"/>
      <c r="GGP46"/>
      <c r="GGQ46"/>
      <c r="GGR46"/>
      <c r="GGS46"/>
      <c r="GGT46"/>
      <c r="GGU46"/>
      <c r="GGV46"/>
      <c r="GGW46"/>
      <c r="GGX46"/>
      <c r="GGY46"/>
      <c r="GGZ46"/>
      <c r="GHA46"/>
      <c r="GHB46"/>
      <c r="GHC46"/>
      <c r="GHD46"/>
      <c r="GHE46"/>
      <c r="GHF46"/>
      <c r="GHG46"/>
      <c r="GHH46"/>
      <c r="GHI46"/>
      <c r="GHJ46"/>
      <c r="GHK46"/>
      <c r="GHL46"/>
      <c r="GHM46"/>
      <c r="GHN46"/>
      <c r="GHO46"/>
      <c r="GHP46"/>
      <c r="GHQ46"/>
      <c r="GHR46"/>
      <c r="GHS46"/>
      <c r="GHT46"/>
      <c r="GHU46"/>
      <c r="GHV46"/>
      <c r="GHW46"/>
      <c r="GHX46"/>
      <c r="GHY46"/>
      <c r="GHZ46"/>
      <c r="GIA46"/>
      <c r="GIB46"/>
      <c r="GIC46"/>
      <c r="GID46"/>
      <c r="GIE46"/>
      <c r="GIF46"/>
      <c r="GIG46"/>
      <c r="GIH46"/>
      <c r="GII46"/>
      <c r="GIJ46"/>
      <c r="GIK46"/>
      <c r="GIL46"/>
      <c r="GIM46"/>
      <c r="GIN46"/>
      <c r="GIO46"/>
      <c r="GIP46"/>
      <c r="GIQ46"/>
      <c r="GIR46"/>
      <c r="GIS46"/>
      <c r="GIT46"/>
      <c r="GIU46"/>
      <c r="GIV46"/>
      <c r="GIW46"/>
      <c r="GIX46"/>
      <c r="GIY46"/>
      <c r="GIZ46"/>
      <c r="GJA46"/>
      <c r="GJB46"/>
      <c r="GJC46"/>
      <c r="GJD46"/>
      <c r="GJE46"/>
      <c r="GJF46"/>
      <c r="GJG46"/>
      <c r="GJH46"/>
      <c r="GJI46"/>
      <c r="GJJ46"/>
      <c r="GJK46"/>
      <c r="GJL46"/>
      <c r="GJM46"/>
      <c r="GJN46"/>
      <c r="GJO46"/>
      <c r="GJP46"/>
      <c r="GJQ46"/>
      <c r="GJR46"/>
      <c r="GJS46"/>
      <c r="GJT46"/>
      <c r="GJU46"/>
      <c r="GJV46"/>
      <c r="GJW46"/>
      <c r="GJX46"/>
      <c r="GJY46"/>
      <c r="GJZ46"/>
      <c r="GKA46"/>
      <c r="GKB46"/>
      <c r="GKC46"/>
      <c r="GKD46"/>
      <c r="GKE46"/>
      <c r="GKF46"/>
      <c r="GKG46"/>
      <c r="GKH46"/>
      <c r="GKI46"/>
      <c r="GKJ46"/>
      <c r="GKK46"/>
      <c r="GKL46"/>
      <c r="GKM46"/>
      <c r="GKN46"/>
      <c r="GKO46"/>
      <c r="GKP46"/>
      <c r="GKQ46"/>
      <c r="GKR46"/>
      <c r="GKS46"/>
      <c r="GKT46"/>
      <c r="GKU46"/>
      <c r="GKV46"/>
      <c r="GKW46"/>
      <c r="GKX46"/>
      <c r="GKY46"/>
      <c r="GKZ46"/>
      <c r="GLA46"/>
      <c r="GLB46"/>
      <c r="GLC46"/>
      <c r="GLD46"/>
      <c r="GLE46"/>
      <c r="GLF46"/>
      <c r="GLG46"/>
      <c r="GLH46"/>
      <c r="GLI46"/>
      <c r="GLJ46"/>
      <c r="GLK46"/>
      <c r="GLL46"/>
      <c r="GLM46"/>
      <c r="GLN46"/>
      <c r="GLO46"/>
      <c r="GLP46"/>
      <c r="GLQ46"/>
      <c r="GLR46"/>
      <c r="GLS46"/>
      <c r="GLT46"/>
      <c r="GLU46"/>
      <c r="GLV46"/>
      <c r="GLW46"/>
      <c r="GLX46"/>
      <c r="GLY46"/>
      <c r="GLZ46"/>
      <c r="GMA46"/>
      <c r="GMB46"/>
      <c r="GMC46"/>
      <c r="GMD46"/>
      <c r="GME46"/>
      <c r="GMF46"/>
      <c r="GMG46"/>
      <c r="GMH46"/>
      <c r="GMI46"/>
      <c r="GMJ46"/>
      <c r="GMK46"/>
      <c r="GML46"/>
      <c r="GMM46"/>
      <c r="GMN46"/>
      <c r="GMO46"/>
      <c r="GMP46"/>
      <c r="GMQ46"/>
      <c r="GMR46"/>
      <c r="GMS46"/>
      <c r="GMT46"/>
      <c r="GMU46"/>
      <c r="GMV46"/>
      <c r="GMW46"/>
      <c r="GMX46"/>
      <c r="GMY46"/>
      <c r="GMZ46"/>
      <c r="GNA46"/>
      <c r="GNB46"/>
      <c r="GNC46"/>
      <c r="GND46"/>
      <c r="GNE46"/>
      <c r="GNF46"/>
      <c r="GNG46"/>
      <c r="GNH46"/>
      <c r="GNI46"/>
      <c r="GNJ46"/>
      <c r="GNK46"/>
      <c r="GNL46"/>
      <c r="GNM46"/>
      <c r="GNN46"/>
      <c r="GNO46"/>
      <c r="GNP46"/>
      <c r="GNQ46"/>
      <c r="GNR46"/>
      <c r="GNS46"/>
      <c r="GNT46"/>
      <c r="GNU46"/>
      <c r="GNV46"/>
      <c r="GNW46"/>
      <c r="GNX46"/>
      <c r="GNY46"/>
      <c r="GNZ46"/>
      <c r="GOA46"/>
      <c r="GOB46"/>
      <c r="GOC46"/>
      <c r="GOD46"/>
      <c r="GOE46"/>
      <c r="GOF46"/>
      <c r="GOG46"/>
      <c r="GOH46"/>
      <c r="GOI46"/>
      <c r="GOJ46"/>
      <c r="GOK46"/>
      <c r="GOL46"/>
      <c r="GOM46"/>
      <c r="GON46"/>
      <c r="GOO46"/>
      <c r="GOP46"/>
      <c r="GOQ46"/>
      <c r="GOR46"/>
      <c r="GOS46"/>
      <c r="GOT46"/>
      <c r="GOU46"/>
      <c r="GOV46"/>
      <c r="GOW46"/>
      <c r="GOX46"/>
      <c r="GOY46"/>
      <c r="GOZ46"/>
      <c r="GPA46"/>
      <c r="GPB46"/>
      <c r="GPC46"/>
      <c r="GPD46"/>
      <c r="GPE46"/>
      <c r="GPF46"/>
      <c r="GPG46"/>
      <c r="GPH46"/>
      <c r="GPI46"/>
      <c r="GPJ46"/>
      <c r="GPK46"/>
      <c r="GPL46"/>
      <c r="GPM46"/>
      <c r="GPN46"/>
      <c r="GPO46"/>
      <c r="GPP46"/>
      <c r="GPQ46"/>
      <c r="GPR46"/>
      <c r="GPS46"/>
      <c r="GPT46"/>
      <c r="GPU46"/>
      <c r="GPV46"/>
      <c r="GPW46"/>
      <c r="GPX46"/>
      <c r="GPY46"/>
      <c r="GPZ46"/>
      <c r="GQA46"/>
      <c r="GQB46"/>
      <c r="GQC46"/>
      <c r="GQD46"/>
      <c r="GQE46"/>
      <c r="GQF46"/>
      <c r="GQG46"/>
      <c r="GQH46"/>
      <c r="GQI46"/>
      <c r="GQJ46"/>
      <c r="GQK46"/>
      <c r="GQL46"/>
      <c r="GQM46"/>
      <c r="GQN46"/>
      <c r="GQO46"/>
      <c r="GQP46"/>
      <c r="GQQ46"/>
      <c r="GQR46"/>
      <c r="GQS46"/>
      <c r="GQT46"/>
      <c r="GQU46"/>
      <c r="GQV46"/>
      <c r="GQW46"/>
      <c r="GQX46"/>
      <c r="GQY46"/>
      <c r="GQZ46"/>
      <c r="GRA46"/>
      <c r="GRB46"/>
      <c r="GRC46"/>
      <c r="GRD46"/>
      <c r="GRE46"/>
      <c r="GRF46"/>
      <c r="GRG46"/>
      <c r="GRH46"/>
      <c r="GRI46"/>
      <c r="GRJ46"/>
      <c r="GRK46"/>
      <c r="GRL46"/>
      <c r="GRM46"/>
      <c r="GRN46"/>
      <c r="GRO46"/>
      <c r="GRP46"/>
      <c r="GRQ46"/>
      <c r="GRR46"/>
      <c r="GRS46"/>
      <c r="GRT46"/>
      <c r="GRU46"/>
      <c r="GRV46"/>
      <c r="GRW46"/>
      <c r="GRX46"/>
      <c r="GRY46"/>
      <c r="GRZ46"/>
      <c r="GSA46"/>
      <c r="GSB46"/>
      <c r="GSC46"/>
      <c r="GSD46"/>
      <c r="GSE46"/>
      <c r="GSF46"/>
      <c r="GSG46"/>
      <c r="GSH46"/>
      <c r="GSI46"/>
      <c r="GSJ46"/>
      <c r="GSK46"/>
      <c r="GSL46"/>
      <c r="GSM46"/>
      <c r="GSN46"/>
      <c r="GSO46"/>
      <c r="GSP46"/>
      <c r="GSQ46"/>
      <c r="GSR46"/>
      <c r="GSS46"/>
      <c r="GST46"/>
      <c r="GSU46"/>
      <c r="GSV46"/>
      <c r="GSW46"/>
      <c r="GSX46"/>
      <c r="GSY46"/>
      <c r="GSZ46"/>
      <c r="GTA46"/>
      <c r="GTB46"/>
      <c r="GTC46"/>
      <c r="GTD46"/>
      <c r="GTE46"/>
      <c r="GTF46"/>
      <c r="GTG46"/>
      <c r="GTH46"/>
      <c r="GTI46"/>
      <c r="GTJ46"/>
      <c r="GTK46"/>
      <c r="GTL46"/>
      <c r="GTM46"/>
      <c r="GTN46"/>
      <c r="GTO46"/>
      <c r="GTP46"/>
      <c r="GTQ46"/>
      <c r="GTR46"/>
      <c r="GTS46"/>
      <c r="GTT46"/>
      <c r="GTU46"/>
      <c r="GTV46"/>
      <c r="GTW46"/>
      <c r="GTX46"/>
      <c r="GTY46"/>
      <c r="GTZ46"/>
      <c r="GUA46"/>
      <c r="GUB46"/>
      <c r="GUC46"/>
      <c r="GUD46"/>
      <c r="GUE46"/>
      <c r="GUF46"/>
      <c r="GUG46"/>
      <c r="GUH46"/>
      <c r="GUI46"/>
      <c r="GUJ46"/>
      <c r="GUK46"/>
      <c r="GUL46"/>
      <c r="GUM46"/>
      <c r="GUN46"/>
      <c r="GUO46"/>
      <c r="GUP46"/>
      <c r="GUQ46"/>
      <c r="GUR46"/>
      <c r="GUS46"/>
      <c r="GUT46"/>
      <c r="GUU46"/>
      <c r="GUV46"/>
      <c r="GUW46"/>
      <c r="GUX46"/>
      <c r="GUY46"/>
      <c r="GUZ46"/>
      <c r="GVA46"/>
      <c r="GVB46"/>
      <c r="GVC46"/>
      <c r="GVD46"/>
      <c r="GVE46"/>
      <c r="GVF46"/>
      <c r="GVG46"/>
      <c r="GVH46"/>
      <c r="GVI46"/>
      <c r="GVJ46"/>
      <c r="GVK46"/>
      <c r="GVL46"/>
      <c r="GVM46"/>
      <c r="GVN46"/>
      <c r="GVO46"/>
      <c r="GVP46"/>
      <c r="GVQ46"/>
      <c r="GVR46"/>
      <c r="GVS46"/>
      <c r="GVT46"/>
      <c r="GVU46"/>
      <c r="GVV46"/>
      <c r="GVW46"/>
      <c r="GVX46"/>
      <c r="GVY46"/>
      <c r="GVZ46"/>
      <c r="GWA46"/>
      <c r="GWB46"/>
      <c r="GWC46"/>
      <c r="GWD46"/>
      <c r="GWE46"/>
      <c r="GWF46"/>
      <c r="GWG46"/>
      <c r="GWH46"/>
      <c r="GWI46"/>
      <c r="GWJ46"/>
      <c r="GWK46"/>
      <c r="GWL46"/>
      <c r="GWM46"/>
      <c r="GWN46"/>
      <c r="GWO46"/>
      <c r="GWP46"/>
      <c r="GWQ46"/>
      <c r="GWR46"/>
      <c r="GWS46"/>
      <c r="GWT46"/>
      <c r="GWU46"/>
      <c r="GWV46"/>
      <c r="GWW46"/>
      <c r="GWX46"/>
      <c r="GWY46"/>
      <c r="GWZ46"/>
      <c r="GXA46"/>
      <c r="GXB46"/>
      <c r="GXC46"/>
      <c r="GXD46"/>
      <c r="GXE46"/>
      <c r="GXF46"/>
      <c r="GXG46"/>
      <c r="GXH46"/>
      <c r="GXI46"/>
      <c r="GXJ46"/>
      <c r="GXK46"/>
      <c r="GXL46"/>
      <c r="GXM46"/>
      <c r="GXN46"/>
      <c r="GXO46"/>
      <c r="GXP46"/>
      <c r="GXQ46"/>
      <c r="GXR46"/>
      <c r="GXS46"/>
      <c r="GXT46"/>
      <c r="GXU46"/>
      <c r="GXV46"/>
      <c r="GXW46"/>
      <c r="GXX46"/>
      <c r="GXY46"/>
      <c r="GXZ46"/>
      <c r="GYA46"/>
      <c r="GYB46"/>
      <c r="GYC46"/>
      <c r="GYD46"/>
      <c r="GYE46"/>
      <c r="GYF46"/>
      <c r="GYG46"/>
      <c r="GYH46"/>
      <c r="GYI46"/>
      <c r="GYJ46"/>
      <c r="GYK46"/>
      <c r="GYL46"/>
      <c r="GYM46"/>
      <c r="GYN46"/>
      <c r="GYO46"/>
      <c r="GYP46"/>
      <c r="GYQ46"/>
      <c r="GYR46"/>
      <c r="GYS46"/>
      <c r="GYT46"/>
      <c r="GYU46"/>
      <c r="GYV46"/>
      <c r="GYW46"/>
      <c r="GYX46"/>
      <c r="GYY46"/>
      <c r="GYZ46"/>
      <c r="GZA46"/>
      <c r="GZB46"/>
      <c r="GZC46"/>
      <c r="GZD46"/>
      <c r="GZE46"/>
      <c r="GZF46"/>
      <c r="GZG46"/>
      <c r="GZH46"/>
      <c r="GZI46"/>
      <c r="GZJ46"/>
      <c r="GZK46"/>
      <c r="GZL46"/>
      <c r="GZM46"/>
      <c r="GZN46"/>
      <c r="GZO46"/>
      <c r="GZP46"/>
      <c r="GZQ46"/>
      <c r="GZR46"/>
      <c r="GZS46"/>
      <c r="GZT46"/>
      <c r="GZU46"/>
      <c r="GZV46"/>
      <c r="GZW46"/>
      <c r="GZX46"/>
      <c r="GZY46"/>
      <c r="GZZ46"/>
      <c r="HAA46"/>
      <c r="HAB46"/>
      <c r="HAC46"/>
      <c r="HAD46"/>
      <c r="HAE46"/>
      <c r="HAF46"/>
      <c r="HAG46"/>
      <c r="HAH46"/>
      <c r="HAI46"/>
      <c r="HAJ46"/>
      <c r="HAK46"/>
      <c r="HAL46"/>
      <c r="HAM46"/>
      <c r="HAN46"/>
      <c r="HAO46"/>
      <c r="HAP46"/>
      <c r="HAQ46"/>
      <c r="HAR46"/>
      <c r="HAS46"/>
      <c r="HAT46"/>
      <c r="HAU46"/>
      <c r="HAV46"/>
      <c r="HAW46"/>
      <c r="HAX46"/>
      <c r="HAY46"/>
      <c r="HAZ46"/>
      <c r="HBA46"/>
      <c r="HBB46"/>
      <c r="HBC46"/>
      <c r="HBD46"/>
      <c r="HBE46"/>
      <c r="HBF46"/>
      <c r="HBG46"/>
      <c r="HBH46"/>
      <c r="HBI46"/>
      <c r="HBJ46"/>
      <c r="HBK46"/>
      <c r="HBL46"/>
      <c r="HBM46"/>
      <c r="HBN46"/>
      <c r="HBO46"/>
      <c r="HBP46"/>
      <c r="HBQ46"/>
      <c r="HBR46"/>
      <c r="HBS46"/>
      <c r="HBT46"/>
      <c r="HBU46"/>
      <c r="HBV46"/>
      <c r="HBW46"/>
      <c r="HBX46"/>
      <c r="HBY46"/>
      <c r="HBZ46"/>
      <c r="HCA46"/>
      <c r="HCB46"/>
      <c r="HCC46"/>
      <c r="HCD46"/>
      <c r="HCE46"/>
      <c r="HCF46"/>
      <c r="HCG46"/>
      <c r="HCH46"/>
      <c r="HCI46"/>
      <c r="HCJ46"/>
      <c r="HCK46"/>
      <c r="HCL46"/>
      <c r="HCM46"/>
      <c r="HCN46"/>
      <c r="HCO46"/>
      <c r="HCP46"/>
      <c r="HCQ46"/>
      <c r="HCR46"/>
      <c r="HCS46"/>
      <c r="HCT46"/>
      <c r="HCU46"/>
      <c r="HCV46"/>
      <c r="HCW46"/>
      <c r="HCX46"/>
      <c r="HCY46"/>
      <c r="HCZ46"/>
      <c r="HDA46"/>
      <c r="HDB46"/>
      <c r="HDC46"/>
      <c r="HDD46"/>
      <c r="HDE46"/>
      <c r="HDF46"/>
      <c r="HDG46"/>
      <c r="HDH46"/>
      <c r="HDI46"/>
      <c r="HDJ46"/>
      <c r="HDK46"/>
      <c r="HDL46"/>
      <c r="HDM46"/>
      <c r="HDN46"/>
      <c r="HDO46"/>
      <c r="HDP46"/>
      <c r="HDQ46"/>
      <c r="HDR46"/>
      <c r="HDS46"/>
      <c r="HDT46"/>
      <c r="HDU46"/>
      <c r="HDV46"/>
      <c r="HDW46"/>
      <c r="HDX46"/>
      <c r="HDY46"/>
      <c r="HDZ46"/>
      <c r="HEA46"/>
      <c r="HEB46"/>
      <c r="HEC46"/>
      <c r="HED46"/>
      <c r="HEE46"/>
      <c r="HEF46"/>
      <c r="HEG46"/>
      <c r="HEH46"/>
      <c r="HEI46"/>
      <c r="HEJ46"/>
      <c r="HEK46"/>
      <c r="HEL46"/>
      <c r="HEM46"/>
      <c r="HEN46"/>
      <c r="HEO46"/>
      <c r="HEP46"/>
      <c r="HEQ46"/>
      <c r="HER46"/>
      <c r="HES46"/>
      <c r="HET46"/>
      <c r="HEU46"/>
      <c r="HEV46"/>
      <c r="HEW46"/>
      <c r="HEX46"/>
      <c r="HEY46"/>
      <c r="HEZ46"/>
      <c r="HFA46"/>
      <c r="HFB46"/>
      <c r="HFC46"/>
      <c r="HFD46"/>
      <c r="HFE46"/>
      <c r="HFF46"/>
      <c r="HFG46"/>
      <c r="HFH46"/>
      <c r="HFI46"/>
      <c r="HFJ46"/>
      <c r="HFK46"/>
      <c r="HFL46"/>
      <c r="HFM46"/>
      <c r="HFN46"/>
      <c r="HFO46"/>
      <c r="HFP46"/>
      <c r="HFQ46"/>
      <c r="HFR46"/>
      <c r="HFS46"/>
      <c r="HFT46"/>
      <c r="HFU46"/>
      <c r="HFV46"/>
      <c r="HFW46"/>
      <c r="HFX46"/>
      <c r="HFY46"/>
      <c r="HFZ46"/>
      <c r="HGA46"/>
      <c r="HGB46"/>
      <c r="HGC46"/>
      <c r="HGD46"/>
      <c r="HGE46"/>
      <c r="HGF46"/>
      <c r="HGG46"/>
      <c r="HGH46"/>
      <c r="HGI46"/>
      <c r="HGJ46"/>
      <c r="HGK46"/>
      <c r="HGL46"/>
      <c r="HGM46"/>
      <c r="HGN46"/>
      <c r="HGO46"/>
      <c r="HGP46"/>
      <c r="HGQ46"/>
      <c r="HGR46"/>
      <c r="HGS46"/>
      <c r="HGT46"/>
      <c r="HGU46"/>
      <c r="HGV46"/>
      <c r="HGW46"/>
      <c r="HGX46"/>
      <c r="HGY46"/>
      <c r="HGZ46"/>
      <c r="HHA46"/>
      <c r="HHB46"/>
      <c r="HHC46"/>
      <c r="HHD46"/>
      <c r="HHE46"/>
      <c r="HHF46"/>
      <c r="HHG46"/>
      <c r="HHH46"/>
      <c r="HHI46"/>
      <c r="HHJ46"/>
      <c r="HHK46"/>
      <c r="HHL46"/>
      <c r="HHM46"/>
      <c r="HHN46"/>
      <c r="HHO46"/>
      <c r="HHP46"/>
      <c r="HHQ46"/>
      <c r="HHR46"/>
      <c r="HHS46"/>
      <c r="HHT46"/>
      <c r="HHU46"/>
      <c r="HHV46"/>
      <c r="HHW46"/>
      <c r="HHX46"/>
      <c r="HHY46"/>
      <c r="HHZ46"/>
      <c r="HIA46"/>
      <c r="HIB46"/>
      <c r="HIC46"/>
      <c r="HID46"/>
      <c r="HIE46"/>
      <c r="HIF46"/>
      <c r="HIG46"/>
      <c r="HIH46"/>
      <c r="HII46"/>
      <c r="HIJ46"/>
      <c r="HIK46"/>
      <c r="HIL46"/>
      <c r="HIM46"/>
      <c r="HIN46"/>
      <c r="HIO46"/>
      <c r="HIP46"/>
      <c r="HIQ46"/>
      <c r="HIR46"/>
      <c r="HIS46"/>
      <c r="HIT46"/>
      <c r="HIU46"/>
      <c r="HIV46"/>
      <c r="HIW46"/>
      <c r="HIX46"/>
      <c r="HIY46"/>
      <c r="HIZ46"/>
      <c r="HJA46"/>
      <c r="HJB46"/>
      <c r="HJC46"/>
      <c r="HJD46"/>
      <c r="HJE46"/>
      <c r="HJF46"/>
      <c r="HJG46"/>
      <c r="HJH46"/>
      <c r="HJI46"/>
      <c r="HJJ46"/>
      <c r="HJK46"/>
      <c r="HJL46"/>
      <c r="HJM46"/>
      <c r="HJN46"/>
      <c r="HJO46"/>
      <c r="HJP46"/>
      <c r="HJQ46"/>
      <c r="HJR46"/>
      <c r="HJS46"/>
      <c r="HJT46"/>
      <c r="HJU46"/>
      <c r="HJV46"/>
      <c r="HJW46"/>
      <c r="HJX46"/>
      <c r="HJY46"/>
      <c r="HJZ46"/>
      <c r="HKA46"/>
      <c r="HKB46"/>
      <c r="HKC46"/>
      <c r="HKD46"/>
      <c r="HKE46"/>
      <c r="HKF46"/>
      <c r="HKG46"/>
      <c r="HKH46"/>
      <c r="HKI46"/>
      <c r="HKJ46"/>
      <c r="HKK46"/>
      <c r="HKL46"/>
      <c r="HKM46"/>
      <c r="HKN46"/>
      <c r="HKO46"/>
      <c r="HKP46"/>
      <c r="HKQ46"/>
      <c r="HKR46"/>
      <c r="HKS46"/>
      <c r="HKT46"/>
      <c r="HKU46"/>
      <c r="HKV46"/>
      <c r="HKW46"/>
      <c r="HKX46"/>
      <c r="HKY46"/>
      <c r="HKZ46"/>
      <c r="HLA46"/>
      <c r="HLB46"/>
      <c r="HLC46"/>
      <c r="HLD46"/>
      <c r="HLE46"/>
      <c r="HLF46"/>
      <c r="HLG46"/>
      <c r="HLH46"/>
      <c r="HLI46"/>
      <c r="HLJ46"/>
      <c r="HLK46"/>
      <c r="HLL46"/>
      <c r="HLM46"/>
      <c r="HLN46"/>
      <c r="HLO46"/>
      <c r="HLP46"/>
      <c r="HLQ46"/>
      <c r="HLR46"/>
      <c r="HLS46"/>
      <c r="HLT46"/>
      <c r="HLU46"/>
      <c r="HLV46"/>
      <c r="HLW46"/>
      <c r="HLX46"/>
      <c r="HLY46"/>
      <c r="HLZ46"/>
      <c r="HMA46"/>
      <c r="HMB46"/>
      <c r="HMC46"/>
      <c r="HMD46"/>
      <c r="HME46"/>
      <c r="HMF46"/>
      <c r="HMG46"/>
      <c r="HMH46"/>
      <c r="HMI46"/>
      <c r="HMJ46"/>
      <c r="HMK46"/>
      <c r="HML46"/>
      <c r="HMM46"/>
      <c r="HMN46"/>
      <c r="HMO46"/>
      <c r="HMP46"/>
      <c r="HMQ46"/>
      <c r="HMR46"/>
      <c r="HMS46"/>
      <c r="HMT46"/>
      <c r="HMU46"/>
      <c r="HMV46"/>
      <c r="HMW46"/>
      <c r="HMX46"/>
      <c r="HMY46"/>
      <c r="HMZ46"/>
      <c r="HNA46"/>
      <c r="HNB46"/>
      <c r="HNC46"/>
      <c r="HND46"/>
      <c r="HNE46"/>
      <c r="HNF46"/>
      <c r="HNG46"/>
      <c r="HNH46"/>
      <c r="HNI46"/>
      <c r="HNJ46"/>
      <c r="HNK46"/>
      <c r="HNL46"/>
      <c r="HNM46"/>
      <c r="HNN46"/>
      <c r="HNO46"/>
      <c r="HNP46"/>
      <c r="HNQ46"/>
      <c r="HNR46"/>
      <c r="HNS46"/>
      <c r="HNT46"/>
      <c r="HNU46"/>
      <c r="HNV46"/>
      <c r="HNW46"/>
      <c r="HNX46"/>
      <c r="HNY46"/>
      <c r="HNZ46"/>
      <c r="HOA46"/>
      <c r="HOB46"/>
      <c r="HOC46"/>
      <c r="HOD46"/>
      <c r="HOE46"/>
      <c r="HOF46"/>
      <c r="HOG46"/>
      <c r="HOH46"/>
      <c r="HOI46"/>
      <c r="HOJ46"/>
      <c r="HOK46"/>
      <c r="HOL46"/>
      <c r="HOM46"/>
      <c r="HON46"/>
      <c r="HOO46"/>
      <c r="HOP46"/>
      <c r="HOQ46"/>
      <c r="HOR46"/>
      <c r="HOS46"/>
      <c r="HOT46"/>
      <c r="HOU46"/>
      <c r="HOV46"/>
      <c r="HOW46"/>
      <c r="HOX46"/>
      <c r="HOY46"/>
      <c r="HOZ46"/>
      <c r="HPA46"/>
      <c r="HPB46"/>
      <c r="HPC46"/>
      <c r="HPD46"/>
      <c r="HPE46"/>
      <c r="HPF46"/>
      <c r="HPG46"/>
      <c r="HPH46"/>
      <c r="HPI46"/>
      <c r="HPJ46"/>
      <c r="HPK46"/>
      <c r="HPL46"/>
      <c r="HPM46"/>
      <c r="HPN46"/>
      <c r="HPO46"/>
      <c r="HPP46"/>
      <c r="HPQ46"/>
      <c r="HPR46"/>
      <c r="HPS46"/>
      <c r="HPT46"/>
      <c r="HPU46"/>
      <c r="HPV46"/>
      <c r="HPW46"/>
      <c r="HPX46"/>
      <c r="HPY46"/>
      <c r="HPZ46"/>
      <c r="HQA46"/>
      <c r="HQB46"/>
      <c r="HQC46"/>
      <c r="HQD46"/>
      <c r="HQE46"/>
      <c r="HQF46"/>
      <c r="HQG46"/>
      <c r="HQH46"/>
      <c r="HQI46"/>
      <c r="HQJ46"/>
      <c r="HQK46"/>
      <c r="HQL46"/>
      <c r="HQM46"/>
      <c r="HQN46"/>
      <c r="HQO46"/>
      <c r="HQP46"/>
      <c r="HQQ46"/>
      <c r="HQR46"/>
      <c r="HQS46"/>
      <c r="HQT46"/>
      <c r="HQU46"/>
      <c r="HQV46"/>
      <c r="HQW46"/>
      <c r="HQX46"/>
      <c r="HQY46"/>
      <c r="HQZ46"/>
      <c r="HRA46"/>
      <c r="HRB46"/>
      <c r="HRC46"/>
      <c r="HRD46"/>
      <c r="HRE46"/>
      <c r="HRF46"/>
      <c r="HRG46"/>
      <c r="HRH46"/>
      <c r="HRI46"/>
      <c r="HRJ46"/>
      <c r="HRK46"/>
      <c r="HRL46"/>
      <c r="HRM46"/>
      <c r="HRN46"/>
      <c r="HRO46"/>
      <c r="HRP46"/>
      <c r="HRQ46"/>
      <c r="HRR46"/>
      <c r="HRS46"/>
      <c r="HRT46"/>
      <c r="HRU46"/>
      <c r="HRV46"/>
      <c r="HRW46"/>
      <c r="HRX46"/>
      <c r="HRY46"/>
      <c r="HRZ46"/>
      <c r="HSA46"/>
      <c r="HSB46"/>
      <c r="HSC46"/>
      <c r="HSD46"/>
      <c r="HSE46"/>
      <c r="HSF46"/>
      <c r="HSG46"/>
      <c r="HSH46"/>
      <c r="HSI46"/>
      <c r="HSJ46"/>
      <c r="HSK46"/>
      <c r="HSL46"/>
      <c r="HSM46"/>
      <c r="HSN46"/>
      <c r="HSO46"/>
      <c r="HSP46"/>
      <c r="HSQ46"/>
      <c r="HSR46"/>
      <c r="HSS46"/>
      <c r="HST46"/>
      <c r="HSU46"/>
      <c r="HSV46"/>
      <c r="HSW46"/>
      <c r="HSX46"/>
      <c r="HSY46"/>
      <c r="HSZ46"/>
      <c r="HTA46"/>
      <c r="HTB46"/>
      <c r="HTC46"/>
      <c r="HTD46"/>
      <c r="HTE46"/>
      <c r="HTF46"/>
      <c r="HTG46"/>
      <c r="HTH46"/>
      <c r="HTI46"/>
      <c r="HTJ46"/>
      <c r="HTK46"/>
      <c r="HTL46"/>
      <c r="HTM46"/>
      <c r="HTN46"/>
      <c r="HTO46"/>
      <c r="HTP46"/>
      <c r="HTQ46"/>
      <c r="HTR46"/>
      <c r="HTS46"/>
      <c r="HTT46"/>
      <c r="HTU46"/>
      <c r="HTV46"/>
      <c r="HTW46"/>
      <c r="HTX46"/>
      <c r="HTY46"/>
      <c r="HTZ46"/>
      <c r="HUA46"/>
      <c r="HUB46"/>
      <c r="HUC46"/>
      <c r="HUD46"/>
      <c r="HUE46"/>
      <c r="HUF46"/>
      <c r="HUG46"/>
      <c r="HUH46"/>
      <c r="HUI46"/>
      <c r="HUJ46"/>
      <c r="HUK46"/>
      <c r="HUL46"/>
      <c r="HUM46"/>
      <c r="HUN46"/>
      <c r="HUO46"/>
      <c r="HUP46"/>
      <c r="HUQ46"/>
      <c r="HUR46"/>
      <c r="HUS46"/>
      <c r="HUT46"/>
      <c r="HUU46"/>
      <c r="HUV46"/>
      <c r="HUW46"/>
      <c r="HUX46"/>
      <c r="HUY46"/>
      <c r="HUZ46"/>
      <c r="HVA46"/>
      <c r="HVB46"/>
      <c r="HVC46"/>
      <c r="HVD46"/>
      <c r="HVE46"/>
      <c r="HVF46"/>
      <c r="HVG46"/>
      <c r="HVH46"/>
      <c r="HVI46"/>
      <c r="HVJ46"/>
      <c r="HVK46"/>
      <c r="HVL46"/>
      <c r="HVM46"/>
      <c r="HVN46"/>
      <c r="HVO46"/>
      <c r="HVP46"/>
      <c r="HVQ46"/>
      <c r="HVR46"/>
      <c r="HVS46"/>
      <c r="HVT46"/>
      <c r="HVU46"/>
      <c r="HVV46"/>
      <c r="HVW46"/>
      <c r="HVX46"/>
      <c r="HVY46"/>
      <c r="HVZ46"/>
      <c r="HWA46"/>
      <c r="HWB46"/>
      <c r="HWC46"/>
      <c r="HWD46"/>
      <c r="HWE46"/>
      <c r="HWF46"/>
      <c r="HWG46"/>
      <c r="HWH46"/>
      <c r="HWI46"/>
      <c r="HWJ46"/>
      <c r="HWK46"/>
      <c r="HWL46"/>
      <c r="HWM46"/>
      <c r="HWN46"/>
      <c r="HWO46"/>
      <c r="HWP46"/>
      <c r="HWQ46"/>
      <c r="HWR46"/>
      <c r="HWS46"/>
      <c r="HWT46"/>
      <c r="HWU46"/>
      <c r="HWV46"/>
      <c r="HWW46"/>
      <c r="HWX46"/>
      <c r="HWY46"/>
      <c r="HWZ46"/>
      <c r="HXA46"/>
      <c r="HXB46"/>
      <c r="HXC46"/>
      <c r="HXD46"/>
      <c r="HXE46"/>
      <c r="HXF46"/>
      <c r="HXG46"/>
      <c r="HXH46"/>
      <c r="HXI46"/>
      <c r="HXJ46"/>
      <c r="HXK46"/>
      <c r="HXL46"/>
      <c r="HXM46"/>
      <c r="HXN46"/>
      <c r="HXO46"/>
      <c r="HXP46"/>
      <c r="HXQ46"/>
      <c r="HXR46"/>
      <c r="HXS46"/>
      <c r="HXT46"/>
      <c r="HXU46"/>
      <c r="HXV46"/>
      <c r="HXW46"/>
      <c r="HXX46"/>
      <c r="HXY46"/>
      <c r="HXZ46"/>
      <c r="HYA46"/>
      <c r="HYB46"/>
      <c r="HYC46"/>
      <c r="HYD46"/>
      <c r="HYE46"/>
      <c r="HYF46"/>
      <c r="HYG46"/>
      <c r="HYH46"/>
      <c r="HYI46"/>
      <c r="HYJ46"/>
      <c r="HYK46"/>
      <c r="HYL46"/>
      <c r="HYM46"/>
      <c r="HYN46"/>
      <c r="HYO46"/>
      <c r="HYP46"/>
      <c r="HYQ46"/>
      <c r="HYR46"/>
      <c r="HYS46"/>
      <c r="HYT46"/>
      <c r="HYU46"/>
      <c r="HYV46"/>
      <c r="HYW46"/>
      <c r="HYX46"/>
      <c r="HYY46"/>
      <c r="HYZ46"/>
      <c r="HZA46"/>
      <c r="HZB46"/>
      <c r="HZC46"/>
      <c r="HZD46"/>
      <c r="HZE46"/>
      <c r="HZF46"/>
      <c r="HZG46"/>
      <c r="HZH46"/>
      <c r="HZI46"/>
      <c r="HZJ46"/>
      <c r="HZK46"/>
      <c r="HZL46"/>
      <c r="HZM46"/>
      <c r="HZN46"/>
      <c r="HZO46"/>
      <c r="HZP46"/>
      <c r="HZQ46"/>
      <c r="HZR46"/>
      <c r="HZS46"/>
      <c r="HZT46"/>
      <c r="HZU46"/>
      <c r="HZV46"/>
      <c r="HZW46"/>
      <c r="HZX46"/>
      <c r="HZY46"/>
      <c r="HZZ46"/>
      <c r="IAA46"/>
      <c r="IAB46"/>
      <c r="IAC46"/>
      <c r="IAD46"/>
      <c r="IAE46"/>
      <c r="IAF46"/>
      <c r="IAG46"/>
      <c r="IAH46"/>
      <c r="IAI46"/>
      <c r="IAJ46"/>
      <c r="IAK46"/>
      <c r="IAL46"/>
      <c r="IAM46"/>
      <c r="IAN46"/>
      <c r="IAO46"/>
      <c r="IAP46"/>
      <c r="IAQ46"/>
      <c r="IAR46"/>
      <c r="IAS46"/>
      <c r="IAT46"/>
      <c r="IAU46"/>
      <c r="IAV46"/>
      <c r="IAW46"/>
      <c r="IAX46"/>
      <c r="IAY46"/>
      <c r="IAZ46"/>
      <c r="IBA46"/>
      <c r="IBB46"/>
      <c r="IBC46"/>
      <c r="IBD46"/>
      <c r="IBE46"/>
      <c r="IBF46"/>
      <c r="IBG46"/>
      <c r="IBH46"/>
      <c r="IBI46"/>
      <c r="IBJ46"/>
      <c r="IBK46"/>
      <c r="IBL46"/>
      <c r="IBM46"/>
      <c r="IBN46"/>
      <c r="IBO46"/>
      <c r="IBP46"/>
      <c r="IBQ46"/>
      <c r="IBR46"/>
      <c r="IBS46"/>
      <c r="IBT46"/>
      <c r="IBU46"/>
      <c r="IBV46"/>
      <c r="IBW46"/>
      <c r="IBX46"/>
      <c r="IBY46"/>
      <c r="IBZ46"/>
      <c r="ICA46"/>
      <c r="ICB46"/>
      <c r="ICC46"/>
      <c r="ICD46"/>
      <c r="ICE46"/>
      <c r="ICF46"/>
      <c r="ICG46"/>
      <c r="ICH46"/>
      <c r="ICI46"/>
      <c r="ICJ46"/>
      <c r="ICK46"/>
      <c r="ICL46"/>
      <c r="ICM46"/>
      <c r="ICN46"/>
      <c r="ICO46"/>
      <c r="ICP46"/>
      <c r="ICQ46"/>
      <c r="ICR46"/>
      <c r="ICS46"/>
      <c r="ICT46"/>
      <c r="ICU46"/>
      <c r="ICV46"/>
      <c r="ICW46"/>
      <c r="ICX46"/>
      <c r="ICY46"/>
      <c r="ICZ46"/>
      <c r="IDA46"/>
      <c r="IDB46"/>
      <c r="IDC46"/>
      <c r="IDD46"/>
      <c r="IDE46"/>
      <c r="IDF46"/>
      <c r="IDG46"/>
      <c r="IDH46"/>
      <c r="IDI46"/>
      <c r="IDJ46"/>
      <c r="IDK46"/>
      <c r="IDL46"/>
      <c r="IDM46"/>
      <c r="IDN46"/>
      <c r="IDO46"/>
      <c r="IDP46"/>
      <c r="IDQ46"/>
      <c r="IDR46"/>
      <c r="IDS46"/>
      <c r="IDT46"/>
      <c r="IDU46"/>
      <c r="IDV46"/>
      <c r="IDW46"/>
      <c r="IDX46"/>
      <c r="IDY46"/>
      <c r="IDZ46"/>
      <c r="IEA46"/>
      <c r="IEB46"/>
      <c r="IEC46"/>
      <c r="IED46"/>
      <c r="IEE46"/>
      <c r="IEF46"/>
      <c r="IEG46"/>
      <c r="IEH46"/>
      <c r="IEI46"/>
      <c r="IEJ46"/>
      <c r="IEK46"/>
      <c r="IEL46"/>
      <c r="IEM46"/>
      <c r="IEN46"/>
      <c r="IEO46"/>
      <c r="IEP46"/>
      <c r="IEQ46"/>
      <c r="IER46"/>
      <c r="IES46"/>
      <c r="IET46"/>
      <c r="IEU46"/>
      <c r="IEV46"/>
      <c r="IEW46"/>
      <c r="IEX46"/>
      <c r="IEY46"/>
      <c r="IEZ46"/>
      <c r="IFA46"/>
      <c r="IFB46"/>
      <c r="IFC46"/>
      <c r="IFD46"/>
      <c r="IFE46"/>
      <c r="IFF46"/>
      <c r="IFG46"/>
      <c r="IFH46"/>
      <c r="IFI46"/>
      <c r="IFJ46"/>
      <c r="IFK46"/>
      <c r="IFL46"/>
      <c r="IFM46"/>
      <c r="IFN46"/>
      <c r="IFO46"/>
      <c r="IFP46"/>
      <c r="IFQ46"/>
      <c r="IFR46"/>
      <c r="IFS46"/>
      <c r="IFT46"/>
      <c r="IFU46"/>
      <c r="IFV46"/>
      <c r="IFW46"/>
      <c r="IFX46"/>
      <c r="IFY46"/>
      <c r="IFZ46"/>
      <c r="IGA46"/>
      <c r="IGB46"/>
      <c r="IGC46"/>
      <c r="IGD46"/>
      <c r="IGE46"/>
      <c r="IGF46"/>
      <c r="IGG46"/>
      <c r="IGH46"/>
      <c r="IGI46"/>
      <c r="IGJ46"/>
      <c r="IGK46"/>
      <c r="IGL46"/>
      <c r="IGM46"/>
      <c r="IGN46"/>
      <c r="IGO46"/>
      <c r="IGP46"/>
      <c r="IGQ46"/>
      <c r="IGR46"/>
      <c r="IGS46"/>
      <c r="IGT46"/>
      <c r="IGU46"/>
      <c r="IGV46"/>
      <c r="IGW46"/>
      <c r="IGX46"/>
      <c r="IGY46"/>
      <c r="IGZ46"/>
      <c r="IHA46"/>
      <c r="IHB46"/>
      <c r="IHC46"/>
      <c r="IHD46"/>
      <c r="IHE46"/>
      <c r="IHF46"/>
      <c r="IHG46"/>
      <c r="IHH46"/>
      <c r="IHI46"/>
      <c r="IHJ46"/>
      <c r="IHK46"/>
      <c r="IHL46"/>
      <c r="IHM46"/>
      <c r="IHN46"/>
      <c r="IHO46"/>
      <c r="IHP46"/>
      <c r="IHQ46"/>
      <c r="IHR46"/>
      <c r="IHS46"/>
      <c r="IHT46"/>
      <c r="IHU46"/>
      <c r="IHV46"/>
      <c r="IHW46"/>
      <c r="IHX46"/>
      <c r="IHY46"/>
      <c r="IHZ46"/>
      <c r="IIA46"/>
      <c r="IIB46"/>
      <c r="IIC46"/>
      <c r="IID46"/>
      <c r="IIE46"/>
      <c r="IIF46"/>
      <c r="IIG46"/>
      <c r="IIH46"/>
      <c r="III46"/>
      <c r="IIJ46"/>
      <c r="IIK46"/>
      <c r="IIL46"/>
      <c r="IIM46"/>
      <c r="IIN46"/>
      <c r="IIO46"/>
      <c r="IIP46"/>
      <c r="IIQ46"/>
      <c r="IIR46"/>
      <c r="IIS46"/>
      <c r="IIT46"/>
      <c r="IIU46"/>
      <c r="IIV46"/>
      <c r="IIW46"/>
      <c r="IIX46"/>
      <c r="IIY46"/>
      <c r="IIZ46"/>
      <c r="IJA46"/>
      <c r="IJB46"/>
      <c r="IJC46"/>
      <c r="IJD46"/>
      <c r="IJE46"/>
      <c r="IJF46"/>
      <c r="IJG46"/>
      <c r="IJH46"/>
      <c r="IJI46"/>
      <c r="IJJ46"/>
      <c r="IJK46"/>
      <c r="IJL46"/>
      <c r="IJM46"/>
      <c r="IJN46"/>
      <c r="IJO46"/>
      <c r="IJP46"/>
      <c r="IJQ46"/>
      <c r="IJR46"/>
      <c r="IJS46"/>
      <c r="IJT46"/>
      <c r="IJU46"/>
      <c r="IJV46"/>
      <c r="IJW46"/>
      <c r="IJX46"/>
      <c r="IJY46"/>
      <c r="IJZ46"/>
      <c r="IKA46"/>
      <c r="IKB46"/>
      <c r="IKC46"/>
      <c r="IKD46"/>
      <c r="IKE46"/>
      <c r="IKF46"/>
      <c r="IKG46"/>
      <c r="IKH46"/>
      <c r="IKI46"/>
      <c r="IKJ46"/>
      <c r="IKK46"/>
      <c r="IKL46"/>
      <c r="IKM46"/>
      <c r="IKN46"/>
      <c r="IKO46"/>
      <c r="IKP46"/>
      <c r="IKQ46"/>
      <c r="IKR46"/>
      <c r="IKS46"/>
      <c r="IKT46"/>
      <c r="IKU46"/>
      <c r="IKV46"/>
      <c r="IKW46"/>
      <c r="IKX46"/>
      <c r="IKY46"/>
      <c r="IKZ46"/>
      <c r="ILA46"/>
      <c r="ILB46"/>
      <c r="ILC46"/>
      <c r="ILD46"/>
      <c r="ILE46"/>
      <c r="ILF46"/>
      <c r="ILG46"/>
      <c r="ILH46"/>
      <c r="ILI46"/>
      <c r="ILJ46"/>
      <c r="ILK46"/>
      <c r="ILL46"/>
      <c r="ILM46"/>
      <c r="ILN46"/>
      <c r="ILO46"/>
      <c r="ILP46"/>
      <c r="ILQ46"/>
      <c r="ILR46"/>
      <c r="ILS46"/>
      <c r="ILT46"/>
      <c r="ILU46"/>
      <c r="ILV46"/>
      <c r="ILW46"/>
      <c r="ILX46"/>
      <c r="ILY46"/>
      <c r="ILZ46"/>
      <c r="IMA46"/>
      <c r="IMB46"/>
      <c r="IMC46"/>
      <c r="IMD46"/>
      <c r="IME46"/>
      <c r="IMF46"/>
      <c r="IMG46"/>
      <c r="IMH46"/>
      <c r="IMI46"/>
      <c r="IMJ46"/>
      <c r="IMK46"/>
      <c r="IML46"/>
      <c r="IMM46"/>
      <c r="IMN46"/>
      <c r="IMO46"/>
      <c r="IMP46"/>
      <c r="IMQ46"/>
      <c r="IMR46"/>
      <c r="IMS46"/>
      <c r="IMT46"/>
      <c r="IMU46"/>
      <c r="IMV46"/>
      <c r="IMW46"/>
      <c r="IMX46"/>
      <c r="IMY46"/>
      <c r="IMZ46"/>
      <c r="INA46"/>
      <c r="INB46"/>
      <c r="INC46"/>
      <c r="IND46"/>
      <c r="INE46"/>
      <c r="INF46"/>
      <c r="ING46"/>
      <c r="INH46"/>
      <c r="INI46"/>
      <c r="INJ46"/>
      <c r="INK46"/>
      <c r="INL46"/>
      <c r="INM46"/>
      <c r="INN46"/>
      <c r="INO46"/>
      <c r="INP46"/>
      <c r="INQ46"/>
      <c r="INR46"/>
      <c r="INS46"/>
      <c r="INT46"/>
      <c r="INU46"/>
      <c r="INV46"/>
      <c r="INW46"/>
      <c r="INX46"/>
      <c r="INY46"/>
      <c r="INZ46"/>
      <c r="IOA46"/>
      <c r="IOB46"/>
      <c r="IOC46"/>
      <c r="IOD46"/>
      <c r="IOE46"/>
      <c r="IOF46"/>
      <c r="IOG46"/>
      <c r="IOH46"/>
      <c r="IOI46"/>
      <c r="IOJ46"/>
      <c r="IOK46"/>
      <c r="IOL46"/>
      <c r="IOM46"/>
      <c r="ION46"/>
      <c r="IOO46"/>
      <c r="IOP46"/>
      <c r="IOQ46"/>
      <c r="IOR46"/>
      <c r="IOS46"/>
      <c r="IOT46"/>
      <c r="IOU46"/>
      <c r="IOV46"/>
      <c r="IOW46"/>
      <c r="IOX46"/>
      <c r="IOY46"/>
      <c r="IOZ46"/>
      <c r="IPA46"/>
      <c r="IPB46"/>
      <c r="IPC46"/>
      <c r="IPD46"/>
      <c r="IPE46"/>
      <c r="IPF46"/>
      <c r="IPG46"/>
      <c r="IPH46"/>
      <c r="IPI46"/>
      <c r="IPJ46"/>
      <c r="IPK46"/>
      <c r="IPL46"/>
      <c r="IPM46"/>
      <c r="IPN46"/>
      <c r="IPO46"/>
      <c r="IPP46"/>
      <c r="IPQ46"/>
      <c r="IPR46"/>
      <c r="IPS46"/>
      <c r="IPT46"/>
      <c r="IPU46"/>
      <c r="IPV46"/>
      <c r="IPW46"/>
      <c r="IPX46"/>
      <c r="IPY46"/>
      <c r="IPZ46"/>
      <c r="IQA46"/>
      <c r="IQB46"/>
      <c r="IQC46"/>
      <c r="IQD46"/>
      <c r="IQE46"/>
      <c r="IQF46"/>
      <c r="IQG46"/>
      <c r="IQH46"/>
      <c r="IQI46"/>
      <c r="IQJ46"/>
      <c r="IQK46"/>
      <c r="IQL46"/>
      <c r="IQM46"/>
      <c r="IQN46"/>
      <c r="IQO46"/>
      <c r="IQP46"/>
      <c r="IQQ46"/>
      <c r="IQR46"/>
      <c r="IQS46"/>
      <c r="IQT46"/>
      <c r="IQU46"/>
      <c r="IQV46"/>
      <c r="IQW46"/>
      <c r="IQX46"/>
      <c r="IQY46"/>
      <c r="IQZ46"/>
      <c r="IRA46"/>
      <c r="IRB46"/>
      <c r="IRC46"/>
      <c r="IRD46"/>
      <c r="IRE46"/>
      <c r="IRF46"/>
      <c r="IRG46"/>
      <c r="IRH46"/>
      <c r="IRI46"/>
      <c r="IRJ46"/>
      <c r="IRK46"/>
      <c r="IRL46"/>
      <c r="IRM46"/>
      <c r="IRN46"/>
      <c r="IRO46"/>
      <c r="IRP46"/>
      <c r="IRQ46"/>
      <c r="IRR46"/>
      <c r="IRS46"/>
      <c r="IRT46"/>
      <c r="IRU46"/>
      <c r="IRV46"/>
      <c r="IRW46"/>
      <c r="IRX46"/>
      <c r="IRY46"/>
      <c r="IRZ46"/>
      <c r="ISA46"/>
      <c r="ISB46"/>
      <c r="ISC46"/>
      <c r="ISD46"/>
      <c r="ISE46"/>
      <c r="ISF46"/>
      <c r="ISG46"/>
      <c r="ISH46"/>
      <c r="ISI46"/>
      <c r="ISJ46"/>
      <c r="ISK46"/>
      <c r="ISL46"/>
      <c r="ISM46"/>
      <c r="ISN46"/>
      <c r="ISO46"/>
      <c r="ISP46"/>
      <c r="ISQ46"/>
      <c r="ISR46"/>
      <c r="ISS46"/>
      <c r="IST46"/>
      <c r="ISU46"/>
      <c r="ISV46"/>
      <c r="ISW46"/>
      <c r="ISX46"/>
      <c r="ISY46"/>
      <c r="ISZ46"/>
      <c r="ITA46"/>
      <c r="ITB46"/>
      <c r="ITC46"/>
      <c r="ITD46"/>
      <c r="ITE46"/>
      <c r="ITF46"/>
      <c r="ITG46"/>
      <c r="ITH46"/>
      <c r="ITI46"/>
      <c r="ITJ46"/>
      <c r="ITK46"/>
      <c r="ITL46"/>
      <c r="ITM46"/>
      <c r="ITN46"/>
      <c r="ITO46"/>
      <c r="ITP46"/>
      <c r="ITQ46"/>
      <c r="ITR46"/>
      <c r="ITS46"/>
      <c r="ITT46"/>
      <c r="ITU46"/>
      <c r="ITV46"/>
      <c r="ITW46"/>
      <c r="ITX46"/>
      <c r="ITY46"/>
      <c r="ITZ46"/>
      <c r="IUA46"/>
      <c r="IUB46"/>
      <c r="IUC46"/>
      <c r="IUD46"/>
      <c r="IUE46"/>
      <c r="IUF46"/>
      <c r="IUG46"/>
      <c r="IUH46"/>
      <c r="IUI46"/>
      <c r="IUJ46"/>
      <c r="IUK46"/>
      <c r="IUL46"/>
      <c r="IUM46"/>
      <c r="IUN46"/>
      <c r="IUO46"/>
      <c r="IUP46"/>
      <c r="IUQ46"/>
      <c r="IUR46"/>
      <c r="IUS46"/>
      <c r="IUT46"/>
      <c r="IUU46"/>
      <c r="IUV46"/>
      <c r="IUW46"/>
      <c r="IUX46"/>
      <c r="IUY46"/>
      <c r="IUZ46"/>
      <c r="IVA46"/>
      <c r="IVB46"/>
      <c r="IVC46"/>
      <c r="IVD46"/>
      <c r="IVE46"/>
      <c r="IVF46"/>
      <c r="IVG46"/>
      <c r="IVH46"/>
      <c r="IVI46"/>
      <c r="IVJ46"/>
      <c r="IVK46"/>
      <c r="IVL46"/>
      <c r="IVM46"/>
      <c r="IVN46"/>
      <c r="IVO46"/>
      <c r="IVP46"/>
      <c r="IVQ46"/>
      <c r="IVR46"/>
      <c r="IVS46"/>
      <c r="IVT46"/>
      <c r="IVU46"/>
      <c r="IVV46"/>
      <c r="IVW46"/>
      <c r="IVX46"/>
      <c r="IVY46"/>
      <c r="IVZ46"/>
      <c r="IWA46"/>
      <c r="IWB46"/>
      <c r="IWC46"/>
      <c r="IWD46"/>
      <c r="IWE46"/>
      <c r="IWF46"/>
      <c r="IWG46"/>
      <c r="IWH46"/>
      <c r="IWI46"/>
      <c r="IWJ46"/>
      <c r="IWK46"/>
      <c r="IWL46"/>
      <c r="IWM46"/>
      <c r="IWN46"/>
      <c r="IWO46"/>
      <c r="IWP46"/>
      <c r="IWQ46"/>
      <c r="IWR46"/>
      <c r="IWS46"/>
      <c r="IWT46"/>
      <c r="IWU46"/>
      <c r="IWV46"/>
      <c r="IWW46"/>
      <c r="IWX46"/>
      <c r="IWY46"/>
      <c r="IWZ46"/>
      <c r="IXA46"/>
      <c r="IXB46"/>
      <c r="IXC46"/>
      <c r="IXD46"/>
      <c r="IXE46"/>
      <c r="IXF46"/>
      <c r="IXG46"/>
      <c r="IXH46"/>
      <c r="IXI46"/>
      <c r="IXJ46"/>
      <c r="IXK46"/>
      <c r="IXL46"/>
      <c r="IXM46"/>
      <c r="IXN46"/>
      <c r="IXO46"/>
      <c r="IXP46"/>
      <c r="IXQ46"/>
      <c r="IXR46"/>
      <c r="IXS46"/>
      <c r="IXT46"/>
      <c r="IXU46"/>
      <c r="IXV46"/>
      <c r="IXW46"/>
      <c r="IXX46"/>
      <c r="IXY46"/>
      <c r="IXZ46"/>
      <c r="IYA46"/>
      <c r="IYB46"/>
      <c r="IYC46"/>
      <c r="IYD46"/>
      <c r="IYE46"/>
      <c r="IYF46"/>
      <c r="IYG46"/>
      <c r="IYH46"/>
      <c r="IYI46"/>
      <c r="IYJ46"/>
      <c r="IYK46"/>
      <c r="IYL46"/>
      <c r="IYM46"/>
      <c r="IYN46"/>
      <c r="IYO46"/>
      <c r="IYP46"/>
      <c r="IYQ46"/>
      <c r="IYR46"/>
      <c r="IYS46"/>
      <c r="IYT46"/>
      <c r="IYU46"/>
      <c r="IYV46"/>
      <c r="IYW46"/>
      <c r="IYX46"/>
      <c r="IYY46"/>
      <c r="IYZ46"/>
      <c r="IZA46"/>
      <c r="IZB46"/>
      <c r="IZC46"/>
      <c r="IZD46"/>
      <c r="IZE46"/>
      <c r="IZF46"/>
      <c r="IZG46"/>
      <c r="IZH46"/>
      <c r="IZI46"/>
      <c r="IZJ46"/>
      <c r="IZK46"/>
      <c r="IZL46"/>
      <c r="IZM46"/>
      <c r="IZN46"/>
      <c r="IZO46"/>
      <c r="IZP46"/>
      <c r="IZQ46"/>
      <c r="IZR46"/>
      <c r="IZS46"/>
      <c r="IZT46"/>
      <c r="IZU46"/>
      <c r="IZV46"/>
      <c r="IZW46"/>
      <c r="IZX46"/>
      <c r="IZY46"/>
      <c r="IZZ46"/>
      <c r="JAA46"/>
      <c r="JAB46"/>
      <c r="JAC46"/>
      <c r="JAD46"/>
      <c r="JAE46"/>
      <c r="JAF46"/>
      <c r="JAG46"/>
      <c r="JAH46"/>
      <c r="JAI46"/>
      <c r="JAJ46"/>
      <c r="JAK46"/>
      <c r="JAL46"/>
      <c r="JAM46"/>
      <c r="JAN46"/>
      <c r="JAO46"/>
      <c r="JAP46"/>
      <c r="JAQ46"/>
      <c r="JAR46"/>
      <c r="JAS46"/>
      <c r="JAT46"/>
      <c r="JAU46"/>
      <c r="JAV46"/>
      <c r="JAW46"/>
      <c r="JAX46"/>
      <c r="JAY46"/>
      <c r="JAZ46"/>
      <c r="JBA46"/>
      <c r="JBB46"/>
      <c r="JBC46"/>
      <c r="JBD46"/>
      <c r="JBE46"/>
      <c r="JBF46"/>
      <c r="JBG46"/>
      <c r="JBH46"/>
      <c r="JBI46"/>
      <c r="JBJ46"/>
      <c r="JBK46"/>
      <c r="JBL46"/>
      <c r="JBM46"/>
      <c r="JBN46"/>
      <c r="JBO46"/>
      <c r="JBP46"/>
      <c r="JBQ46"/>
      <c r="JBR46"/>
      <c r="JBS46"/>
      <c r="JBT46"/>
      <c r="JBU46"/>
      <c r="JBV46"/>
      <c r="JBW46"/>
      <c r="JBX46"/>
      <c r="JBY46"/>
      <c r="JBZ46"/>
      <c r="JCA46"/>
      <c r="JCB46"/>
      <c r="JCC46"/>
      <c r="JCD46"/>
      <c r="JCE46"/>
      <c r="JCF46"/>
      <c r="JCG46"/>
      <c r="JCH46"/>
      <c r="JCI46"/>
      <c r="JCJ46"/>
      <c r="JCK46"/>
      <c r="JCL46"/>
      <c r="JCM46"/>
      <c r="JCN46"/>
      <c r="JCO46"/>
      <c r="JCP46"/>
      <c r="JCQ46"/>
      <c r="JCR46"/>
      <c r="JCS46"/>
      <c r="JCT46"/>
      <c r="JCU46"/>
      <c r="JCV46"/>
      <c r="JCW46"/>
      <c r="JCX46"/>
      <c r="JCY46"/>
      <c r="JCZ46"/>
      <c r="JDA46"/>
      <c r="JDB46"/>
      <c r="JDC46"/>
      <c r="JDD46"/>
      <c r="JDE46"/>
      <c r="JDF46"/>
      <c r="JDG46"/>
      <c r="JDH46"/>
      <c r="JDI46"/>
      <c r="JDJ46"/>
      <c r="JDK46"/>
      <c r="JDL46"/>
      <c r="JDM46"/>
      <c r="JDN46"/>
      <c r="JDO46"/>
      <c r="JDP46"/>
      <c r="JDQ46"/>
      <c r="JDR46"/>
      <c r="JDS46"/>
      <c r="JDT46"/>
      <c r="JDU46"/>
      <c r="JDV46"/>
      <c r="JDW46"/>
      <c r="JDX46"/>
      <c r="JDY46"/>
      <c r="JDZ46"/>
      <c r="JEA46"/>
      <c r="JEB46"/>
      <c r="JEC46"/>
      <c r="JED46"/>
      <c r="JEE46"/>
      <c r="JEF46"/>
      <c r="JEG46"/>
      <c r="JEH46"/>
      <c r="JEI46"/>
      <c r="JEJ46"/>
      <c r="JEK46"/>
      <c r="JEL46"/>
      <c r="JEM46"/>
      <c r="JEN46"/>
      <c r="JEO46"/>
      <c r="JEP46"/>
      <c r="JEQ46"/>
      <c r="JER46"/>
      <c r="JES46"/>
      <c r="JET46"/>
      <c r="JEU46"/>
      <c r="JEV46"/>
      <c r="JEW46"/>
      <c r="JEX46"/>
      <c r="JEY46"/>
      <c r="JEZ46"/>
      <c r="JFA46"/>
      <c r="JFB46"/>
      <c r="JFC46"/>
      <c r="JFD46"/>
      <c r="JFE46"/>
      <c r="JFF46"/>
      <c r="JFG46"/>
      <c r="JFH46"/>
      <c r="JFI46"/>
      <c r="JFJ46"/>
      <c r="JFK46"/>
      <c r="JFL46"/>
      <c r="JFM46"/>
      <c r="JFN46"/>
      <c r="JFO46"/>
      <c r="JFP46"/>
      <c r="JFQ46"/>
      <c r="JFR46"/>
      <c r="JFS46"/>
      <c r="JFT46"/>
      <c r="JFU46"/>
      <c r="JFV46"/>
      <c r="JFW46"/>
      <c r="JFX46"/>
      <c r="JFY46"/>
      <c r="JFZ46"/>
      <c r="JGA46"/>
      <c r="JGB46"/>
      <c r="JGC46"/>
      <c r="JGD46"/>
      <c r="JGE46"/>
      <c r="JGF46"/>
      <c r="JGG46"/>
      <c r="JGH46"/>
      <c r="JGI46"/>
      <c r="JGJ46"/>
      <c r="JGK46"/>
      <c r="JGL46"/>
      <c r="JGM46"/>
      <c r="JGN46"/>
      <c r="JGO46"/>
      <c r="JGP46"/>
      <c r="JGQ46"/>
      <c r="JGR46"/>
      <c r="JGS46"/>
      <c r="JGT46"/>
      <c r="JGU46"/>
      <c r="JGV46"/>
      <c r="JGW46"/>
      <c r="JGX46"/>
      <c r="JGY46"/>
      <c r="JGZ46"/>
      <c r="JHA46"/>
      <c r="JHB46"/>
      <c r="JHC46"/>
      <c r="JHD46"/>
      <c r="JHE46"/>
      <c r="JHF46"/>
      <c r="JHG46"/>
      <c r="JHH46"/>
      <c r="JHI46"/>
      <c r="JHJ46"/>
      <c r="JHK46"/>
      <c r="JHL46"/>
      <c r="JHM46"/>
      <c r="JHN46"/>
      <c r="JHO46"/>
      <c r="JHP46"/>
      <c r="JHQ46"/>
      <c r="JHR46"/>
      <c r="JHS46"/>
      <c r="JHT46"/>
      <c r="JHU46"/>
      <c r="JHV46"/>
      <c r="JHW46"/>
      <c r="JHX46"/>
      <c r="JHY46"/>
      <c r="JHZ46"/>
      <c r="JIA46"/>
      <c r="JIB46"/>
      <c r="JIC46"/>
      <c r="JID46"/>
      <c r="JIE46"/>
      <c r="JIF46"/>
      <c r="JIG46"/>
      <c r="JIH46"/>
      <c r="JII46"/>
      <c r="JIJ46"/>
      <c r="JIK46"/>
      <c r="JIL46"/>
      <c r="JIM46"/>
      <c r="JIN46"/>
      <c r="JIO46"/>
      <c r="JIP46"/>
      <c r="JIQ46"/>
      <c r="JIR46"/>
      <c r="JIS46"/>
      <c r="JIT46"/>
      <c r="JIU46"/>
      <c r="JIV46"/>
      <c r="JIW46"/>
      <c r="JIX46"/>
      <c r="JIY46"/>
      <c r="JIZ46"/>
      <c r="JJA46"/>
      <c r="JJB46"/>
      <c r="JJC46"/>
      <c r="JJD46"/>
      <c r="JJE46"/>
      <c r="JJF46"/>
      <c r="JJG46"/>
      <c r="JJH46"/>
      <c r="JJI46"/>
      <c r="JJJ46"/>
      <c r="JJK46"/>
      <c r="JJL46"/>
      <c r="JJM46"/>
      <c r="JJN46"/>
      <c r="JJO46"/>
      <c r="JJP46"/>
      <c r="JJQ46"/>
      <c r="JJR46"/>
      <c r="JJS46"/>
      <c r="JJT46"/>
      <c r="JJU46"/>
      <c r="JJV46"/>
      <c r="JJW46"/>
      <c r="JJX46"/>
      <c r="JJY46"/>
      <c r="JJZ46"/>
      <c r="JKA46"/>
      <c r="JKB46"/>
      <c r="JKC46"/>
      <c r="JKD46"/>
      <c r="JKE46"/>
      <c r="JKF46"/>
      <c r="JKG46"/>
      <c r="JKH46"/>
      <c r="JKI46"/>
      <c r="JKJ46"/>
      <c r="JKK46"/>
      <c r="JKL46"/>
      <c r="JKM46"/>
      <c r="JKN46"/>
      <c r="JKO46"/>
      <c r="JKP46"/>
      <c r="JKQ46"/>
      <c r="JKR46"/>
      <c r="JKS46"/>
      <c r="JKT46"/>
      <c r="JKU46"/>
      <c r="JKV46"/>
      <c r="JKW46"/>
      <c r="JKX46"/>
      <c r="JKY46"/>
      <c r="JKZ46"/>
      <c r="JLA46"/>
      <c r="JLB46"/>
      <c r="JLC46"/>
      <c r="JLD46"/>
      <c r="JLE46"/>
      <c r="JLF46"/>
      <c r="JLG46"/>
      <c r="JLH46"/>
      <c r="JLI46"/>
      <c r="JLJ46"/>
      <c r="JLK46"/>
      <c r="JLL46"/>
      <c r="JLM46"/>
      <c r="JLN46"/>
      <c r="JLO46"/>
      <c r="JLP46"/>
      <c r="JLQ46"/>
      <c r="JLR46"/>
      <c r="JLS46"/>
      <c r="JLT46"/>
      <c r="JLU46"/>
      <c r="JLV46"/>
      <c r="JLW46"/>
      <c r="JLX46"/>
      <c r="JLY46"/>
      <c r="JLZ46"/>
      <c r="JMA46"/>
      <c r="JMB46"/>
      <c r="JMC46"/>
      <c r="JMD46"/>
      <c r="JME46"/>
      <c r="JMF46"/>
      <c r="JMG46"/>
      <c r="JMH46"/>
      <c r="JMI46"/>
      <c r="JMJ46"/>
      <c r="JMK46"/>
      <c r="JML46"/>
      <c r="JMM46"/>
      <c r="JMN46"/>
      <c r="JMO46"/>
      <c r="JMP46"/>
      <c r="JMQ46"/>
      <c r="JMR46"/>
      <c r="JMS46"/>
      <c r="JMT46"/>
      <c r="JMU46"/>
      <c r="JMV46"/>
      <c r="JMW46"/>
      <c r="JMX46"/>
      <c r="JMY46"/>
      <c r="JMZ46"/>
      <c r="JNA46"/>
      <c r="JNB46"/>
      <c r="JNC46"/>
      <c r="JND46"/>
      <c r="JNE46"/>
      <c r="JNF46"/>
      <c r="JNG46"/>
      <c r="JNH46"/>
      <c r="JNI46"/>
      <c r="JNJ46"/>
      <c r="JNK46"/>
      <c r="JNL46"/>
      <c r="JNM46"/>
      <c r="JNN46"/>
      <c r="JNO46"/>
      <c r="JNP46"/>
      <c r="JNQ46"/>
      <c r="JNR46"/>
      <c r="JNS46"/>
      <c r="JNT46"/>
      <c r="JNU46"/>
      <c r="JNV46"/>
      <c r="JNW46"/>
      <c r="JNX46"/>
      <c r="JNY46"/>
      <c r="JNZ46"/>
      <c r="JOA46"/>
      <c r="JOB46"/>
      <c r="JOC46"/>
      <c r="JOD46"/>
      <c r="JOE46"/>
      <c r="JOF46"/>
      <c r="JOG46"/>
      <c r="JOH46"/>
      <c r="JOI46"/>
      <c r="JOJ46"/>
      <c r="JOK46"/>
      <c r="JOL46"/>
      <c r="JOM46"/>
      <c r="JON46"/>
      <c r="JOO46"/>
      <c r="JOP46"/>
      <c r="JOQ46"/>
      <c r="JOR46"/>
      <c r="JOS46"/>
      <c r="JOT46"/>
      <c r="JOU46"/>
      <c r="JOV46"/>
      <c r="JOW46"/>
      <c r="JOX46"/>
      <c r="JOY46"/>
      <c r="JOZ46"/>
      <c r="JPA46"/>
      <c r="JPB46"/>
      <c r="JPC46"/>
      <c r="JPD46"/>
      <c r="JPE46"/>
      <c r="JPF46"/>
      <c r="JPG46"/>
      <c r="JPH46"/>
      <c r="JPI46"/>
      <c r="JPJ46"/>
      <c r="JPK46"/>
      <c r="JPL46"/>
      <c r="JPM46"/>
      <c r="JPN46"/>
      <c r="JPO46"/>
      <c r="JPP46"/>
      <c r="JPQ46"/>
      <c r="JPR46"/>
      <c r="JPS46"/>
      <c r="JPT46"/>
      <c r="JPU46"/>
      <c r="JPV46"/>
      <c r="JPW46"/>
      <c r="JPX46"/>
      <c r="JPY46"/>
      <c r="JPZ46"/>
      <c r="JQA46"/>
      <c r="JQB46"/>
      <c r="JQC46"/>
      <c r="JQD46"/>
      <c r="JQE46"/>
      <c r="JQF46"/>
      <c r="JQG46"/>
      <c r="JQH46"/>
      <c r="JQI46"/>
      <c r="JQJ46"/>
      <c r="JQK46"/>
      <c r="JQL46"/>
      <c r="JQM46"/>
      <c r="JQN46"/>
      <c r="JQO46"/>
      <c r="JQP46"/>
      <c r="JQQ46"/>
      <c r="JQR46"/>
      <c r="JQS46"/>
      <c r="JQT46"/>
      <c r="JQU46"/>
      <c r="JQV46"/>
      <c r="JQW46"/>
      <c r="JQX46"/>
      <c r="JQY46"/>
      <c r="JQZ46"/>
      <c r="JRA46"/>
      <c r="JRB46"/>
      <c r="JRC46"/>
      <c r="JRD46"/>
      <c r="JRE46"/>
      <c r="JRF46"/>
      <c r="JRG46"/>
      <c r="JRH46"/>
      <c r="JRI46"/>
      <c r="JRJ46"/>
      <c r="JRK46"/>
      <c r="JRL46"/>
      <c r="JRM46"/>
      <c r="JRN46"/>
      <c r="JRO46"/>
      <c r="JRP46"/>
      <c r="JRQ46"/>
      <c r="JRR46"/>
      <c r="JRS46"/>
      <c r="JRT46"/>
      <c r="JRU46"/>
      <c r="JRV46"/>
      <c r="JRW46"/>
      <c r="JRX46"/>
      <c r="JRY46"/>
      <c r="JRZ46"/>
      <c r="JSA46"/>
      <c r="JSB46"/>
      <c r="JSC46"/>
      <c r="JSD46"/>
      <c r="JSE46"/>
      <c r="JSF46"/>
      <c r="JSG46"/>
      <c r="JSH46"/>
      <c r="JSI46"/>
      <c r="JSJ46"/>
      <c r="JSK46"/>
      <c r="JSL46"/>
      <c r="JSM46"/>
      <c r="JSN46"/>
      <c r="JSO46"/>
      <c r="JSP46"/>
      <c r="JSQ46"/>
      <c r="JSR46"/>
      <c r="JSS46"/>
      <c r="JST46"/>
      <c r="JSU46"/>
      <c r="JSV46"/>
      <c r="JSW46"/>
      <c r="JSX46"/>
      <c r="JSY46"/>
      <c r="JSZ46"/>
      <c r="JTA46"/>
      <c r="JTB46"/>
      <c r="JTC46"/>
      <c r="JTD46"/>
      <c r="JTE46"/>
      <c r="JTF46"/>
      <c r="JTG46"/>
      <c r="JTH46"/>
      <c r="JTI46"/>
      <c r="JTJ46"/>
      <c r="JTK46"/>
      <c r="JTL46"/>
      <c r="JTM46"/>
      <c r="JTN46"/>
      <c r="JTO46"/>
      <c r="JTP46"/>
      <c r="JTQ46"/>
      <c r="JTR46"/>
      <c r="JTS46"/>
      <c r="JTT46"/>
      <c r="JTU46"/>
      <c r="JTV46"/>
      <c r="JTW46"/>
      <c r="JTX46"/>
      <c r="JTY46"/>
      <c r="JTZ46"/>
      <c r="JUA46"/>
      <c r="JUB46"/>
      <c r="JUC46"/>
      <c r="JUD46"/>
      <c r="JUE46"/>
      <c r="JUF46"/>
      <c r="JUG46"/>
      <c r="JUH46"/>
      <c r="JUI46"/>
      <c r="JUJ46"/>
      <c r="JUK46"/>
      <c r="JUL46"/>
      <c r="JUM46"/>
      <c r="JUN46"/>
      <c r="JUO46"/>
      <c r="JUP46"/>
      <c r="JUQ46"/>
      <c r="JUR46"/>
      <c r="JUS46"/>
      <c r="JUT46"/>
      <c r="JUU46"/>
      <c r="JUV46"/>
      <c r="JUW46"/>
      <c r="JUX46"/>
      <c r="JUY46"/>
      <c r="JUZ46"/>
      <c r="JVA46"/>
      <c r="JVB46"/>
      <c r="JVC46"/>
      <c r="JVD46"/>
      <c r="JVE46"/>
      <c r="JVF46"/>
      <c r="JVG46"/>
      <c r="JVH46"/>
      <c r="JVI46"/>
      <c r="JVJ46"/>
      <c r="JVK46"/>
      <c r="JVL46"/>
      <c r="JVM46"/>
      <c r="JVN46"/>
      <c r="JVO46"/>
      <c r="JVP46"/>
      <c r="JVQ46"/>
      <c r="JVR46"/>
      <c r="JVS46"/>
      <c r="JVT46"/>
      <c r="JVU46"/>
      <c r="JVV46"/>
      <c r="JVW46"/>
      <c r="JVX46"/>
      <c r="JVY46"/>
      <c r="JVZ46"/>
      <c r="JWA46"/>
      <c r="JWB46"/>
      <c r="JWC46"/>
      <c r="JWD46"/>
      <c r="JWE46"/>
      <c r="JWF46"/>
      <c r="JWG46"/>
      <c r="JWH46"/>
      <c r="JWI46"/>
      <c r="JWJ46"/>
      <c r="JWK46"/>
      <c r="JWL46"/>
      <c r="JWM46"/>
      <c r="JWN46"/>
      <c r="JWO46"/>
      <c r="JWP46"/>
      <c r="JWQ46"/>
      <c r="JWR46"/>
      <c r="JWS46"/>
      <c r="JWT46"/>
      <c r="JWU46"/>
      <c r="JWV46"/>
      <c r="JWW46"/>
      <c r="JWX46"/>
      <c r="JWY46"/>
      <c r="JWZ46"/>
      <c r="JXA46"/>
      <c r="JXB46"/>
      <c r="JXC46"/>
      <c r="JXD46"/>
      <c r="JXE46"/>
      <c r="JXF46"/>
      <c r="JXG46"/>
      <c r="JXH46"/>
      <c r="JXI46"/>
      <c r="JXJ46"/>
      <c r="JXK46"/>
      <c r="JXL46"/>
      <c r="JXM46"/>
      <c r="JXN46"/>
      <c r="JXO46"/>
      <c r="JXP46"/>
      <c r="JXQ46"/>
      <c r="JXR46"/>
      <c r="JXS46"/>
      <c r="JXT46"/>
      <c r="JXU46"/>
      <c r="JXV46"/>
      <c r="JXW46"/>
      <c r="JXX46"/>
      <c r="JXY46"/>
      <c r="JXZ46"/>
      <c r="JYA46"/>
      <c r="JYB46"/>
      <c r="JYC46"/>
      <c r="JYD46"/>
      <c r="JYE46"/>
      <c r="JYF46"/>
      <c r="JYG46"/>
      <c r="JYH46"/>
      <c r="JYI46"/>
      <c r="JYJ46"/>
      <c r="JYK46"/>
      <c r="JYL46"/>
      <c r="JYM46"/>
      <c r="JYN46"/>
      <c r="JYO46"/>
      <c r="JYP46"/>
      <c r="JYQ46"/>
      <c r="JYR46"/>
      <c r="JYS46"/>
      <c r="JYT46"/>
      <c r="JYU46"/>
      <c r="JYV46"/>
      <c r="JYW46"/>
      <c r="JYX46"/>
      <c r="JYY46"/>
      <c r="JYZ46"/>
      <c r="JZA46"/>
      <c r="JZB46"/>
      <c r="JZC46"/>
      <c r="JZD46"/>
      <c r="JZE46"/>
      <c r="JZF46"/>
      <c r="JZG46"/>
      <c r="JZH46"/>
      <c r="JZI46"/>
      <c r="JZJ46"/>
      <c r="JZK46"/>
      <c r="JZL46"/>
      <c r="JZM46"/>
      <c r="JZN46"/>
      <c r="JZO46"/>
      <c r="JZP46"/>
      <c r="JZQ46"/>
      <c r="JZR46"/>
      <c r="JZS46"/>
      <c r="JZT46"/>
      <c r="JZU46"/>
      <c r="JZV46"/>
      <c r="JZW46"/>
      <c r="JZX46"/>
      <c r="JZY46"/>
      <c r="JZZ46"/>
      <c r="KAA46"/>
      <c r="KAB46"/>
      <c r="KAC46"/>
      <c r="KAD46"/>
      <c r="KAE46"/>
      <c r="KAF46"/>
      <c r="KAG46"/>
      <c r="KAH46"/>
      <c r="KAI46"/>
      <c r="KAJ46"/>
      <c r="KAK46"/>
      <c r="KAL46"/>
      <c r="KAM46"/>
      <c r="KAN46"/>
      <c r="KAO46"/>
      <c r="KAP46"/>
      <c r="KAQ46"/>
      <c r="KAR46"/>
      <c r="KAS46"/>
      <c r="KAT46"/>
      <c r="KAU46"/>
      <c r="KAV46"/>
      <c r="KAW46"/>
      <c r="KAX46"/>
      <c r="KAY46"/>
      <c r="KAZ46"/>
      <c r="KBA46"/>
      <c r="KBB46"/>
      <c r="KBC46"/>
      <c r="KBD46"/>
      <c r="KBE46"/>
      <c r="KBF46"/>
      <c r="KBG46"/>
      <c r="KBH46"/>
      <c r="KBI46"/>
      <c r="KBJ46"/>
      <c r="KBK46"/>
      <c r="KBL46"/>
      <c r="KBM46"/>
      <c r="KBN46"/>
      <c r="KBO46"/>
      <c r="KBP46"/>
      <c r="KBQ46"/>
      <c r="KBR46"/>
      <c r="KBS46"/>
      <c r="KBT46"/>
      <c r="KBU46"/>
      <c r="KBV46"/>
      <c r="KBW46"/>
      <c r="KBX46"/>
      <c r="KBY46"/>
      <c r="KBZ46"/>
      <c r="KCA46"/>
      <c r="KCB46"/>
      <c r="KCC46"/>
      <c r="KCD46"/>
      <c r="KCE46"/>
      <c r="KCF46"/>
      <c r="KCG46"/>
      <c r="KCH46"/>
      <c r="KCI46"/>
      <c r="KCJ46"/>
      <c r="KCK46"/>
      <c r="KCL46"/>
      <c r="KCM46"/>
      <c r="KCN46"/>
      <c r="KCO46"/>
      <c r="KCP46"/>
      <c r="KCQ46"/>
      <c r="KCR46"/>
      <c r="KCS46"/>
      <c r="KCT46"/>
      <c r="KCU46"/>
      <c r="KCV46"/>
      <c r="KCW46"/>
      <c r="KCX46"/>
      <c r="KCY46"/>
      <c r="KCZ46"/>
      <c r="KDA46"/>
      <c r="KDB46"/>
      <c r="KDC46"/>
      <c r="KDD46"/>
      <c r="KDE46"/>
      <c r="KDF46"/>
      <c r="KDG46"/>
      <c r="KDH46"/>
      <c r="KDI46"/>
      <c r="KDJ46"/>
      <c r="KDK46"/>
      <c r="KDL46"/>
      <c r="KDM46"/>
      <c r="KDN46"/>
      <c r="KDO46"/>
      <c r="KDP46"/>
      <c r="KDQ46"/>
      <c r="KDR46"/>
      <c r="KDS46"/>
      <c r="KDT46"/>
      <c r="KDU46"/>
      <c r="KDV46"/>
      <c r="KDW46"/>
      <c r="KDX46"/>
      <c r="KDY46"/>
      <c r="KDZ46"/>
      <c r="KEA46"/>
      <c r="KEB46"/>
      <c r="KEC46"/>
      <c r="KED46"/>
      <c r="KEE46"/>
      <c r="KEF46"/>
      <c r="KEG46"/>
      <c r="KEH46"/>
      <c r="KEI46"/>
      <c r="KEJ46"/>
      <c r="KEK46"/>
      <c r="KEL46"/>
      <c r="KEM46"/>
      <c r="KEN46"/>
      <c r="KEO46"/>
      <c r="KEP46"/>
      <c r="KEQ46"/>
      <c r="KER46"/>
      <c r="KES46"/>
      <c r="KET46"/>
      <c r="KEU46"/>
      <c r="KEV46"/>
      <c r="KEW46"/>
      <c r="KEX46"/>
      <c r="KEY46"/>
      <c r="KEZ46"/>
      <c r="KFA46"/>
      <c r="KFB46"/>
      <c r="KFC46"/>
      <c r="KFD46"/>
      <c r="KFE46"/>
      <c r="KFF46"/>
      <c r="KFG46"/>
      <c r="KFH46"/>
      <c r="KFI46"/>
      <c r="KFJ46"/>
      <c r="KFK46"/>
      <c r="KFL46"/>
      <c r="KFM46"/>
      <c r="KFN46"/>
      <c r="KFO46"/>
      <c r="KFP46"/>
      <c r="KFQ46"/>
      <c r="KFR46"/>
      <c r="KFS46"/>
      <c r="KFT46"/>
      <c r="KFU46"/>
      <c r="KFV46"/>
      <c r="KFW46"/>
      <c r="KFX46"/>
      <c r="KFY46"/>
      <c r="KFZ46"/>
      <c r="KGA46"/>
      <c r="KGB46"/>
      <c r="KGC46"/>
      <c r="KGD46"/>
      <c r="KGE46"/>
      <c r="KGF46"/>
      <c r="KGG46"/>
      <c r="KGH46"/>
      <c r="KGI46"/>
      <c r="KGJ46"/>
      <c r="KGK46"/>
      <c r="KGL46"/>
      <c r="KGM46"/>
      <c r="KGN46"/>
      <c r="KGO46"/>
      <c r="KGP46"/>
      <c r="KGQ46"/>
      <c r="KGR46"/>
      <c r="KGS46"/>
      <c r="KGT46"/>
      <c r="KGU46"/>
      <c r="KGV46"/>
      <c r="KGW46"/>
      <c r="KGX46"/>
      <c r="KGY46"/>
      <c r="KGZ46"/>
      <c r="KHA46"/>
      <c r="KHB46"/>
      <c r="KHC46"/>
      <c r="KHD46"/>
      <c r="KHE46"/>
      <c r="KHF46"/>
      <c r="KHG46"/>
      <c r="KHH46"/>
      <c r="KHI46"/>
      <c r="KHJ46"/>
      <c r="KHK46"/>
      <c r="KHL46"/>
      <c r="KHM46"/>
      <c r="KHN46"/>
      <c r="KHO46"/>
      <c r="KHP46"/>
      <c r="KHQ46"/>
      <c r="KHR46"/>
      <c r="KHS46"/>
      <c r="KHT46"/>
      <c r="KHU46"/>
      <c r="KHV46"/>
      <c r="KHW46"/>
      <c r="KHX46"/>
      <c r="KHY46"/>
      <c r="KHZ46"/>
      <c r="KIA46"/>
      <c r="KIB46"/>
      <c r="KIC46"/>
      <c r="KID46"/>
      <c r="KIE46"/>
      <c r="KIF46"/>
      <c r="KIG46"/>
      <c r="KIH46"/>
      <c r="KII46"/>
      <c r="KIJ46"/>
      <c r="KIK46"/>
      <c r="KIL46"/>
      <c r="KIM46"/>
      <c r="KIN46"/>
      <c r="KIO46"/>
      <c r="KIP46"/>
      <c r="KIQ46"/>
      <c r="KIR46"/>
      <c r="KIS46"/>
      <c r="KIT46"/>
      <c r="KIU46"/>
      <c r="KIV46"/>
      <c r="KIW46"/>
      <c r="KIX46"/>
      <c r="KIY46"/>
      <c r="KIZ46"/>
      <c r="KJA46"/>
      <c r="KJB46"/>
      <c r="KJC46"/>
      <c r="KJD46"/>
      <c r="KJE46"/>
      <c r="KJF46"/>
      <c r="KJG46"/>
      <c r="KJH46"/>
      <c r="KJI46"/>
      <c r="KJJ46"/>
      <c r="KJK46"/>
      <c r="KJL46"/>
      <c r="KJM46"/>
      <c r="KJN46"/>
      <c r="KJO46"/>
      <c r="KJP46"/>
      <c r="KJQ46"/>
      <c r="KJR46"/>
      <c r="KJS46"/>
      <c r="KJT46"/>
      <c r="KJU46"/>
      <c r="KJV46"/>
      <c r="KJW46"/>
      <c r="KJX46"/>
      <c r="KJY46"/>
      <c r="KJZ46"/>
      <c r="KKA46"/>
      <c r="KKB46"/>
      <c r="KKC46"/>
      <c r="KKD46"/>
      <c r="KKE46"/>
      <c r="KKF46"/>
      <c r="KKG46"/>
      <c r="KKH46"/>
      <c r="KKI46"/>
      <c r="KKJ46"/>
      <c r="KKK46"/>
      <c r="KKL46"/>
      <c r="KKM46"/>
      <c r="KKN46"/>
      <c r="KKO46"/>
      <c r="KKP46"/>
      <c r="KKQ46"/>
      <c r="KKR46"/>
      <c r="KKS46"/>
      <c r="KKT46"/>
      <c r="KKU46"/>
      <c r="KKV46"/>
      <c r="KKW46"/>
      <c r="KKX46"/>
      <c r="KKY46"/>
      <c r="KKZ46"/>
      <c r="KLA46"/>
      <c r="KLB46"/>
      <c r="KLC46"/>
      <c r="KLD46"/>
      <c r="KLE46"/>
      <c r="KLF46"/>
      <c r="KLG46"/>
      <c r="KLH46"/>
      <c r="KLI46"/>
      <c r="KLJ46"/>
      <c r="KLK46"/>
      <c r="KLL46"/>
      <c r="KLM46"/>
      <c r="KLN46"/>
      <c r="KLO46"/>
      <c r="KLP46"/>
      <c r="KLQ46"/>
      <c r="KLR46"/>
      <c r="KLS46"/>
      <c r="KLT46"/>
      <c r="KLU46"/>
      <c r="KLV46"/>
      <c r="KLW46"/>
      <c r="KLX46"/>
      <c r="KLY46"/>
      <c r="KLZ46"/>
      <c r="KMA46"/>
      <c r="KMB46"/>
      <c r="KMC46"/>
      <c r="KMD46"/>
      <c r="KME46"/>
      <c r="KMF46"/>
      <c r="KMG46"/>
      <c r="KMH46"/>
      <c r="KMI46"/>
      <c r="KMJ46"/>
      <c r="KMK46"/>
      <c r="KML46"/>
      <c r="KMM46"/>
      <c r="KMN46"/>
      <c r="KMO46"/>
      <c r="KMP46"/>
      <c r="KMQ46"/>
      <c r="KMR46"/>
      <c r="KMS46"/>
      <c r="KMT46"/>
      <c r="KMU46"/>
      <c r="KMV46"/>
      <c r="KMW46"/>
      <c r="KMX46"/>
      <c r="KMY46"/>
      <c r="KMZ46"/>
      <c r="KNA46"/>
      <c r="KNB46"/>
      <c r="KNC46"/>
      <c r="KND46"/>
      <c r="KNE46"/>
      <c r="KNF46"/>
      <c r="KNG46"/>
      <c r="KNH46"/>
      <c r="KNI46"/>
      <c r="KNJ46"/>
      <c r="KNK46"/>
      <c r="KNL46"/>
      <c r="KNM46"/>
      <c r="KNN46"/>
      <c r="KNO46"/>
      <c r="KNP46"/>
      <c r="KNQ46"/>
      <c r="KNR46"/>
      <c r="KNS46"/>
      <c r="KNT46"/>
      <c r="KNU46"/>
      <c r="KNV46"/>
      <c r="KNW46"/>
      <c r="KNX46"/>
      <c r="KNY46"/>
      <c r="KNZ46"/>
      <c r="KOA46"/>
      <c r="KOB46"/>
      <c r="KOC46"/>
      <c r="KOD46"/>
      <c r="KOE46"/>
      <c r="KOF46"/>
      <c r="KOG46"/>
      <c r="KOH46"/>
      <c r="KOI46"/>
      <c r="KOJ46"/>
      <c r="KOK46"/>
      <c r="KOL46"/>
      <c r="KOM46"/>
      <c r="KON46"/>
      <c r="KOO46"/>
      <c r="KOP46"/>
      <c r="KOQ46"/>
      <c r="KOR46"/>
      <c r="KOS46"/>
      <c r="KOT46"/>
      <c r="KOU46"/>
      <c r="KOV46"/>
      <c r="KOW46"/>
      <c r="KOX46"/>
      <c r="KOY46"/>
      <c r="KOZ46"/>
      <c r="KPA46"/>
      <c r="KPB46"/>
      <c r="KPC46"/>
      <c r="KPD46"/>
      <c r="KPE46"/>
      <c r="KPF46"/>
      <c r="KPG46"/>
      <c r="KPH46"/>
      <c r="KPI46"/>
      <c r="KPJ46"/>
      <c r="KPK46"/>
      <c r="KPL46"/>
      <c r="KPM46"/>
      <c r="KPN46"/>
      <c r="KPO46"/>
      <c r="KPP46"/>
      <c r="KPQ46"/>
      <c r="KPR46"/>
      <c r="KPS46"/>
      <c r="KPT46"/>
      <c r="KPU46"/>
      <c r="KPV46"/>
      <c r="KPW46"/>
      <c r="KPX46"/>
      <c r="KPY46"/>
      <c r="KPZ46"/>
      <c r="KQA46"/>
      <c r="KQB46"/>
      <c r="KQC46"/>
      <c r="KQD46"/>
      <c r="KQE46"/>
      <c r="KQF46"/>
      <c r="KQG46"/>
      <c r="KQH46"/>
      <c r="KQI46"/>
      <c r="KQJ46"/>
      <c r="KQK46"/>
      <c r="KQL46"/>
      <c r="KQM46"/>
      <c r="KQN46"/>
      <c r="KQO46"/>
      <c r="KQP46"/>
      <c r="KQQ46"/>
      <c r="KQR46"/>
      <c r="KQS46"/>
      <c r="KQT46"/>
      <c r="KQU46"/>
      <c r="KQV46"/>
      <c r="KQW46"/>
      <c r="KQX46"/>
      <c r="KQY46"/>
      <c r="KQZ46"/>
      <c r="KRA46"/>
      <c r="KRB46"/>
      <c r="KRC46"/>
      <c r="KRD46"/>
      <c r="KRE46"/>
      <c r="KRF46"/>
      <c r="KRG46"/>
      <c r="KRH46"/>
      <c r="KRI46"/>
      <c r="KRJ46"/>
      <c r="KRK46"/>
      <c r="KRL46"/>
      <c r="KRM46"/>
      <c r="KRN46"/>
      <c r="KRO46"/>
      <c r="KRP46"/>
      <c r="KRQ46"/>
      <c r="KRR46"/>
      <c r="KRS46"/>
      <c r="KRT46"/>
      <c r="KRU46"/>
      <c r="KRV46"/>
      <c r="KRW46"/>
      <c r="KRX46"/>
      <c r="KRY46"/>
      <c r="KRZ46"/>
      <c r="KSA46"/>
      <c r="KSB46"/>
      <c r="KSC46"/>
      <c r="KSD46"/>
      <c r="KSE46"/>
      <c r="KSF46"/>
      <c r="KSG46"/>
      <c r="KSH46"/>
      <c r="KSI46"/>
      <c r="KSJ46"/>
      <c r="KSK46"/>
      <c r="KSL46"/>
      <c r="KSM46"/>
      <c r="KSN46"/>
      <c r="KSO46"/>
      <c r="KSP46"/>
      <c r="KSQ46"/>
      <c r="KSR46"/>
      <c r="KSS46"/>
      <c r="KST46"/>
      <c r="KSU46"/>
      <c r="KSV46"/>
      <c r="KSW46"/>
      <c r="KSX46"/>
      <c r="KSY46"/>
      <c r="KSZ46"/>
      <c r="KTA46"/>
      <c r="KTB46"/>
      <c r="KTC46"/>
      <c r="KTD46"/>
      <c r="KTE46"/>
      <c r="KTF46"/>
      <c r="KTG46"/>
      <c r="KTH46"/>
      <c r="KTI46"/>
      <c r="KTJ46"/>
      <c r="KTK46"/>
      <c r="KTL46"/>
      <c r="KTM46"/>
      <c r="KTN46"/>
      <c r="KTO46"/>
      <c r="KTP46"/>
      <c r="KTQ46"/>
      <c r="KTR46"/>
      <c r="KTS46"/>
      <c r="KTT46"/>
      <c r="KTU46"/>
      <c r="KTV46"/>
      <c r="KTW46"/>
      <c r="KTX46"/>
      <c r="KTY46"/>
      <c r="KTZ46"/>
      <c r="KUA46"/>
      <c r="KUB46"/>
      <c r="KUC46"/>
      <c r="KUD46"/>
      <c r="KUE46"/>
      <c r="KUF46"/>
      <c r="KUG46"/>
      <c r="KUH46"/>
      <c r="KUI46"/>
      <c r="KUJ46"/>
      <c r="KUK46"/>
      <c r="KUL46"/>
      <c r="KUM46"/>
      <c r="KUN46"/>
      <c r="KUO46"/>
      <c r="KUP46"/>
      <c r="KUQ46"/>
      <c r="KUR46"/>
      <c r="KUS46"/>
      <c r="KUT46"/>
      <c r="KUU46"/>
      <c r="KUV46"/>
      <c r="KUW46"/>
      <c r="KUX46"/>
      <c r="KUY46"/>
      <c r="KUZ46"/>
      <c r="KVA46"/>
      <c r="KVB46"/>
      <c r="KVC46"/>
      <c r="KVD46"/>
      <c r="KVE46"/>
      <c r="KVF46"/>
      <c r="KVG46"/>
      <c r="KVH46"/>
      <c r="KVI46"/>
      <c r="KVJ46"/>
      <c r="KVK46"/>
      <c r="KVL46"/>
      <c r="KVM46"/>
      <c r="KVN46"/>
      <c r="KVO46"/>
      <c r="KVP46"/>
      <c r="KVQ46"/>
      <c r="KVR46"/>
      <c r="KVS46"/>
      <c r="KVT46"/>
      <c r="KVU46"/>
      <c r="KVV46"/>
      <c r="KVW46"/>
      <c r="KVX46"/>
      <c r="KVY46"/>
      <c r="KVZ46"/>
      <c r="KWA46"/>
      <c r="KWB46"/>
      <c r="KWC46"/>
      <c r="KWD46"/>
      <c r="KWE46"/>
      <c r="KWF46"/>
      <c r="KWG46"/>
      <c r="KWH46"/>
      <c r="KWI46"/>
      <c r="KWJ46"/>
      <c r="KWK46"/>
      <c r="KWL46"/>
      <c r="KWM46"/>
      <c r="KWN46"/>
      <c r="KWO46"/>
      <c r="KWP46"/>
      <c r="KWQ46"/>
      <c r="KWR46"/>
      <c r="KWS46"/>
      <c r="KWT46"/>
      <c r="KWU46"/>
      <c r="KWV46"/>
      <c r="KWW46"/>
      <c r="KWX46"/>
      <c r="KWY46"/>
      <c r="KWZ46"/>
      <c r="KXA46"/>
      <c r="KXB46"/>
      <c r="KXC46"/>
      <c r="KXD46"/>
      <c r="KXE46"/>
      <c r="KXF46"/>
      <c r="KXG46"/>
      <c r="KXH46"/>
      <c r="KXI46"/>
      <c r="KXJ46"/>
      <c r="KXK46"/>
      <c r="KXL46"/>
      <c r="KXM46"/>
      <c r="KXN46"/>
      <c r="KXO46"/>
      <c r="KXP46"/>
      <c r="KXQ46"/>
      <c r="KXR46"/>
      <c r="KXS46"/>
      <c r="KXT46"/>
      <c r="KXU46"/>
      <c r="KXV46"/>
      <c r="KXW46"/>
      <c r="KXX46"/>
      <c r="KXY46"/>
      <c r="KXZ46"/>
      <c r="KYA46"/>
      <c r="KYB46"/>
      <c r="KYC46"/>
      <c r="KYD46"/>
      <c r="KYE46"/>
      <c r="KYF46"/>
      <c r="KYG46"/>
      <c r="KYH46"/>
      <c r="KYI46"/>
      <c r="KYJ46"/>
      <c r="KYK46"/>
      <c r="KYL46"/>
      <c r="KYM46"/>
      <c r="KYN46"/>
      <c r="KYO46"/>
      <c r="KYP46"/>
      <c r="KYQ46"/>
      <c r="KYR46"/>
      <c r="KYS46"/>
      <c r="KYT46"/>
      <c r="KYU46"/>
      <c r="KYV46"/>
      <c r="KYW46"/>
      <c r="KYX46"/>
      <c r="KYY46"/>
      <c r="KYZ46"/>
      <c r="KZA46"/>
      <c r="KZB46"/>
      <c r="KZC46"/>
      <c r="KZD46"/>
      <c r="KZE46"/>
      <c r="KZF46"/>
      <c r="KZG46"/>
      <c r="KZH46"/>
      <c r="KZI46"/>
      <c r="KZJ46"/>
      <c r="KZK46"/>
      <c r="KZL46"/>
      <c r="KZM46"/>
      <c r="KZN46"/>
      <c r="KZO46"/>
      <c r="KZP46"/>
      <c r="KZQ46"/>
      <c r="KZR46"/>
      <c r="KZS46"/>
      <c r="KZT46"/>
      <c r="KZU46"/>
      <c r="KZV46"/>
      <c r="KZW46"/>
      <c r="KZX46"/>
      <c r="KZY46"/>
      <c r="KZZ46"/>
      <c r="LAA46"/>
      <c r="LAB46"/>
      <c r="LAC46"/>
      <c r="LAD46"/>
      <c r="LAE46"/>
      <c r="LAF46"/>
      <c r="LAG46"/>
      <c r="LAH46"/>
      <c r="LAI46"/>
      <c r="LAJ46"/>
      <c r="LAK46"/>
      <c r="LAL46"/>
      <c r="LAM46"/>
      <c r="LAN46"/>
      <c r="LAO46"/>
      <c r="LAP46"/>
      <c r="LAQ46"/>
      <c r="LAR46"/>
      <c r="LAS46"/>
      <c r="LAT46"/>
      <c r="LAU46"/>
      <c r="LAV46"/>
      <c r="LAW46"/>
      <c r="LAX46"/>
      <c r="LAY46"/>
      <c r="LAZ46"/>
      <c r="LBA46"/>
      <c r="LBB46"/>
      <c r="LBC46"/>
      <c r="LBD46"/>
      <c r="LBE46"/>
      <c r="LBF46"/>
      <c r="LBG46"/>
      <c r="LBH46"/>
      <c r="LBI46"/>
      <c r="LBJ46"/>
      <c r="LBK46"/>
      <c r="LBL46"/>
      <c r="LBM46"/>
      <c r="LBN46"/>
      <c r="LBO46"/>
      <c r="LBP46"/>
      <c r="LBQ46"/>
      <c r="LBR46"/>
      <c r="LBS46"/>
      <c r="LBT46"/>
      <c r="LBU46"/>
      <c r="LBV46"/>
      <c r="LBW46"/>
      <c r="LBX46"/>
      <c r="LBY46"/>
      <c r="LBZ46"/>
      <c r="LCA46"/>
      <c r="LCB46"/>
      <c r="LCC46"/>
      <c r="LCD46"/>
      <c r="LCE46"/>
      <c r="LCF46"/>
      <c r="LCG46"/>
      <c r="LCH46"/>
      <c r="LCI46"/>
      <c r="LCJ46"/>
      <c r="LCK46"/>
      <c r="LCL46"/>
      <c r="LCM46"/>
      <c r="LCN46"/>
      <c r="LCO46"/>
      <c r="LCP46"/>
      <c r="LCQ46"/>
      <c r="LCR46"/>
      <c r="LCS46"/>
      <c r="LCT46"/>
      <c r="LCU46"/>
      <c r="LCV46"/>
      <c r="LCW46"/>
      <c r="LCX46"/>
      <c r="LCY46"/>
      <c r="LCZ46"/>
      <c r="LDA46"/>
      <c r="LDB46"/>
      <c r="LDC46"/>
      <c r="LDD46"/>
      <c r="LDE46"/>
      <c r="LDF46"/>
      <c r="LDG46"/>
      <c r="LDH46"/>
      <c r="LDI46"/>
      <c r="LDJ46"/>
      <c r="LDK46"/>
      <c r="LDL46"/>
      <c r="LDM46"/>
      <c r="LDN46"/>
      <c r="LDO46"/>
      <c r="LDP46"/>
      <c r="LDQ46"/>
      <c r="LDR46"/>
      <c r="LDS46"/>
      <c r="LDT46"/>
      <c r="LDU46"/>
      <c r="LDV46"/>
      <c r="LDW46"/>
      <c r="LDX46"/>
      <c r="LDY46"/>
      <c r="LDZ46"/>
      <c r="LEA46"/>
      <c r="LEB46"/>
      <c r="LEC46"/>
      <c r="LED46"/>
      <c r="LEE46"/>
      <c r="LEF46"/>
      <c r="LEG46"/>
      <c r="LEH46"/>
      <c r="LEI46"/>
      <c r="LEJ46"/>
      <c r="LEK46"/>
      <c r="LEL46"/>
      <c r="LEM46"/>
      <c r="LEN46"/>
      <c r="LEO46"/>
      <c r="LEP46"/>
      <c r="LEQ46"/>
      <c r="LER46"/>
      <c r="LES46"/>
      <c r="LET46"/>
      <c r="LEU46"/>
      <c r="LEV46"/>
      <c r="LEW46"/>
      <c r="LEX46"/>
      <c r="LEY46"/>
      <c r="LEZ46"/>
      <c r="LFA46"/>
      <c r="LFB46"/>
      <c r="LFC46"/>
      <c r="LFD46"/>
      <c r="LFE46"/>
      <c r="LFF46"/>
      <c r="LFG46"/>
      <c r="LFH46"/>
      <c r="LFI46"/>
      <c r="LFJ46"/>
      <c r="LFK46"/>
      <c r="LFL46"/>
      <c r="LFM46"/>
      <c r="LFN46"/>
      <c r="LFO46"/>
      <c r="LFP46"/>
      <c r="LFQ46"/>
      <c r="LFR46"/>
      <c r="LFS46"/>
      <c r="LFT46"/>
      <c r="LFU46"/>
      <c r="LFV46"/>
      <c r="LFW46"/>
      <c r="LFX46"/>
      <c r="LFY46"/>
      <c r="LFZ46"/>
      <c r="LGA46"/>
      <c r="LGB46"/>
      <c r="LGC46"/>
      <c r="LGD46"/>
      <c r="LGE46"/>
      <c r="LGF46"/>
      <c r="LGG46"/>
      <c r="LGH46"/>
      <c r="LGI46"/>
      <c r="LGJ46"/>
      <c r="LGK46"/>
      <c r="LGL46"/>
      <c r="LGM46"/>
      <c r="LGN46"/>
      <c r="LGO46"/>
      <c r="LGP46"/>
      <c r="LGQ46"/>
      <c r="LGR46"/>
      <c r="LGS46"/>
      <c r="LGT46"/>
      <c r="LGU46"/>
      <c r="LGV46"/>
      <c r="LGW46"/>
      <c r="LGX46"/>
      <c r="LGY46"/>
      <c r="LGZ46"/>
      <c r="LHA46"/>
      <c r="LHB46"/>
      <c r="LHC46"/>
      <c r="LHD46"/>
      <c r="LHE46"/>
      <c r="LHF46"/>
      <c r="LHG46"/>
      <c r="LHH46"/>
      <c r="LHI46"/>
      <c r="LHJ46"/>
      <c r="LHK46"/>
      <c r="LHL46"/>
      <c r="LHM46"/>
      <c r="LHN46"/>
      <c r="LHO46"/>
      <c r="LHP46"/>
      <c r="LHQ46"/>
      <c r="LHR46"/>
      <c r="LHS46"/>
      <c r="LHT46"/>
      <c r="LHU46"/>
      <c r="LHV46"/>
      <c r="LHW46"/>
      <c r="LHX46"/>
      <c r="LHY46"/>
      <c r="LHZ46"/>
      <c r="LIA46"/>
      <c r="LIB46"/>
      <c r="LIC46"/>
      <c r="LID46"/>
      <c r="LIE46"/>
      <c r="LIF46"/>
      <c r="LIG46"/>
      <c r="LIH46"/>
      <c r="LII46"/>
      <c r="LIJ46"/>
      <c r="LIK46"/>
      <c r="LIL46"/>
      <c r="LIM46"/>
      <c r="LIN46"/>
      <c r="LIO46"/>
      <c r="LIP46"/>
      <c r="LIQ46"/>
      <c r="LIR46"/>
      <c r="LIS46"/>
      <c r="LIT46"/>
      <c r="LIU46"/>
      <c r="LIV46"/>
      <c r="LIW46"/>
      <c r="LIX46"/>
      <c r="LIY46"/>
      <c r="LIZ46"/>
      <c r="LJA46"/>
      <c r="LJB46"/>
      <c r="LJC46"/>
      <c r="LJD46"/>
      <c r="LJE46"/>
      <c r="LJF46"/>
      <c r="LJG46"/>
      <c r="LJH46"/>
      <c r="LJI46"/>
      <c r="LJJ46"/>
      <c r="LJK46"/>
      <c r="LJL46"/>
      <c r="LJM46"/>
      <c r="LJN46"/>
      <c r="LJO46"/>
      <c r="LJP46"/>
      <c r="LJQ46"/>
      <c r="LJR46"/>
      <c r="LJS46"/>
      <c r="LJT46"/>
      <c r="LJU46"/>
      <c r="LJV46"/>
      <c r="LJW46"/>
      <c r="LJX46"/>
      <c r="LJY46"/>
      <c r="LJZ46"/>
      <c r="LKA46"/>
      <c r="LKB46"/>
      <c r="LKC46"/>
      <c r="LKD46"/>
      <c r="LKE46"/>
      <c r="LKF46"/>
      <c r="LKG46"/>
      <c r="LKH46"/>
      <c r="LKI46"/>
      <c r="LKJ46"/>
      <c r="LKK46"/>
      <c r="LKL46"/>
      <c r="LKM46"/>
      <c r="LKN46"/>
      <c r="LKO46"/>
      <c r="LKP46"/>
      <c r="LKQ46"/>
      <c r="LKR46"/>
      <c r="LKS46"/>
      <c r="LKT46"/>
      <c r="LKU46"/>
      <c r="LKV46"/>
      <c r="LKW46"/>
      <c r="LKX46"/>
      <c r="LKY46"/>
      <c r="LKZ46"/>
      <c r="LLA46"/>
      <c r="LLB46"/>
      <c r="LLC46"/>
      <c r="LLD46"/>
      <c r="LLE46"/>
      <c r="LLF46"/>
      <c r="LLG46"/>
      <c r="LLH46"/>
      <c r="LLI46"/>
      <c r="LLJ46"/>
      <c r="LLK46"/>
      <c r="LLL46"/>
      <c r="LLM46"/>
      <c r="LLN46"/>
      <c r="LLO46"/>
      <c r="LLP46"/>
      <c r="LLQ46"/>
      <c r="LLR46"/>
      <c r="LLS46"/>
      <c r="LLT46"/>
      <c r="LLU46"/>
      <c r="LLV46"/>
      <c r="LLW46"/>
      <c r="LLX46"/>
      <c r="LLY46"/>
      <c r="LLZ46"/>
      <c r="LMA46"/>
      <c r="LMB46"/>
      <c r="LMC46"/>
      <c r="LMD46"/>
      <c r="LME46"/>
      <c r="LMF46"/>
      <c r="LMG46"/>
      <c r="LMH46"/>
      <c r="LMI46"/>
      <c r="LMJ46"/>
      <c r="LMK46"/>
      <c r="LML46"/>
      <c r="LMM46"/>
      <c r="LMN46"/>
      <c r="LMO46"/>
      <c r="LMP46"/>
      <c r="LMQ46"/>
      <c r="LMR46"/>
      <c r="LMS46"/>
      <c r="LMT46"/>
      <c r="LMU46"/>
      <c r="LMV46"/>
      <c r="LMW46"/>
      <c r="LMX46"/>
      <c r="LMY46"/>
      <c r="LMZ46"/>
      <c r="LNA46"/>
      <c r="LNB46"/>
      <c r="LNC46"/>
      <c r="LND46"/>
      <c r="LNE46"/>
      <c r="LNF46"/>
      <c r="LNG46"/>
      <c r="LNH46"/>
      <c r="LNI46"/>
      <c r="LNJ46"/>
      <c r="LNK46"/>
      <c r="LNL46"/>
      <c r="LNM46"/>
      <c r="LNN46"/>
      <c r="LNO46"/>
      <c r="LNP46"/>
      <c r="LNQ46"/>
      <c r="LNR46"/>
      <c r="LNS46"/>
      <c r="LNT46"/>
      <c r="LNU46"/>
      <c r="LNV46"/>
      <c r="LNW46"/>
      <c r="LNX46"/>
      <c r="LNY46"/>
      <c r="LNZ46"/>
      <c r="LOA46"/>
      <c r="LOB46"/>
      <c r="LOC46"/>
      <c r="LOD46"/>
      <c r="LOE46"/>
      <c r="LOF46"/>
      <c r="LOG46"/>
      <c r="LOH46"/>
      <c r="LOI46"/>
      <c r="LOJ46"/>
      <c r="LOK46"/>
      <c r="LOL46"/>
      <c r="LOM46"/>
      <c r="LON46"/>
      <c r="LOO46"/>
      <c r="LOP46"/>
      <c r="LOQ46"/>
      <c r="LOR46"/>
      <c r="LOS46"/>
      <c r="LOT46"/>
      <c r="LOU46"/>
      <c r="LOV46"/>
      <c r="LOW46"/>
      <c r="LOX46"/>
      <c r="LOY46"/>
      <c r="LOZ46"/>
      <c r="LPA46"/>
      <c r="LPB46"/>
      <c r="LPC46"/>
      <c r="LPD46"/>
      <c r="LPE46"/>
      <c r="LPF46"/>
      <c r="LPG46"/>
      <c r="LPH46"/>
      <c r="LPI46"/>
      <c r="LPJ46"/>
      <c r="LPK46"/>
      <c r="LPL46"/>
      <c r="LPM46"/>
      <c r="LPN46"/>
      <c r="LPO46"/>
      <c r="LPP46"/>
      <c r="LPQ46"/>
      <c r="LPR46"/>
      <c r="LPS46"/>
      <c r="LPT46"/>
      <c r="LPU46"/>
      <c r="LPV46"/>
      <c r="LPW46"/>
      <c r="LPX46"/>
      <c r="LPY46"/>
      <c r="LPZ46"/>
      <c r="LQA46"/>
      <c r="LQB46"/>
      <c r="LQC46"/>
      <c r="LQD46"/>
      <c r="LQE46"/>
      <c r="LQF46"/>
      <c r="LQG46"/>
      <c r="LQH46"/>
      <c r="LQI46"/>
      <c r="LQJ46"/>
      <c r="LQK46"/>
      <c r="LQL46"/>
      <c r="LQM46"/>
      <c r="LQN46"/>
      <c r="LQO46"/>
      <c r="LQP46"/>
      <c r="LQQ46"/>
      <c r="LQR46"/>
      <c r="LQS46"/>
      <c r="LQT46"/>
      <c r="LQU46"/>
      <c r="LQV46"/>
      <c r="LQW46"/>
      <c r="LQX46"/>
      <c r="LQY46"/>
      <c r="LQZ46"/>
      <c r="LRA46"/>
      <c r="LRB46"/>
      <c r="LRC46"/>
      <c r="LRD46"/>
      <c r="LRE46"/>
      <c r="LRF46"/>
      <c r="LRG46"/>
      <c r="LRH46"/>
      <c r="LRI46"/>
      <c r="LRJ46"/>
      <c r="LRK46"/>
      <c r="LRL46"/>
      <c r="LRM46"/>
      <c r="LRN46"/>
      <c r="LRO46"/>
      <c r="LRP46"/>
      <c r="LRQ46"/>
      <c r="LRR46"/>
      <c r="LRS46"/>
      <c r="LRT46"/>
      <c r="LRU46"/>
      <c r="LRV46"/>
      <c r="LRW46"/>
      <c r="LRX46"/>
      <c r="LRY46"/>
      <c r="LRZ46"/>
      <c r="LSA46"/>
      <c r="LSB46"/>
      <c r="LSC46"/>
      <c r="LSD46"/>
      <c r="LSE46"/>
      <c r="LSF46"/>
      <c r="LSG46"/>
      <c r="LSH46"/>
      <c r="LSI46"/>
      <c r="LSJ46"/>
      <c r="LSK46"/>
      <c r="LSL46"/>
      <c r="LSM46"/>
      <c r="LSN46"/>
      <c r="LSO46"/>
      <c r="LSP46"/>
      <c r="LSQ46"/>
      <c r="LSR46"/>
      <c r="LSS46"/>
      <c r="LST46"/>
      <c r="LSU46"/>
      <c r="LSV46"/>
      <c r="LSW46"/>
      <c r="LSX46"/>
      <c r="LSY46"/>
      <c r="LSZ46"/>
      <c r="LTA46"/>
      <c r="LTB46"/>
      <c r="LTC46"/>
      <c r="LTD46"/>
      <c r="LTE46"/>
      <c r="LTF46"/>
      <c r="LTG46"/>
      <c r="LTH46"/>
      <c r="LTI46"/>
      <c r="LTJ46"/>
      <c r="LTK46"/>
      <c r="LTL46"/>
      <c r="LTM46"/>
      <c r="LTN46"/>
      <c r="LTO46"/>
      <c r="LTP46"/>
      <c r="LTQ46"/>
      <c r="LTR46"/>
      <c r="LTS46"/>
      <c r="LTT46"/>
      <c r="LTU46"/>
      <c r="LTV46"/>
      <c r="LTW46"/>
      <c r="LTX46"/>
      <c r="LTY46"/>
      <c r="LTZ46"/>
      <c r="LUA46"/>
      <c r="LUB46"/>
      <c r="LUC46"/>
      <c r="LUD46"/>
      <c r="LUE46"/>
      <c r="LUF46"/>
      <c r="LUG46"/>
      <c r="LUH46"/>
      <c r="LUI46"/>
      <c r="LUJ46"/>
      <c r="LUK46"/>
      <c r="LUL46"/>
      <c r="LUM46"/>
      <c r="LUN46"/>
      <c r="LUO46"/>
      <c r="LUP46"/>
      <c r="LUQ46"/>
      <c r="LUR46"/>
      <c r="LUS46"/>
      <c r="LUT46"/>
      <c r="LUU46"/>
      <c r="LUV46"/>
      <c r="LUW46"/>
      <c r="LUX46"/>
      <c r="LUY46"/>
      <c r="LUZ46"/>
      <c r="LVA46"/>
      <c r="LVB46"/>
      <c r="LVC46"/>
      <c r="LVD46"/>
      <c r="LVE46"/>
      <c r="LVF46"/>
      <c r="LVG46"/>
      <c r="LVH46"/>
      <c r="LVI46"/>
      <c r="LVJ46"/>
      <c r="LVK46"/>
      <c r="LVL46"/>
      <c r="LVM46"/>
      <c r="LVN46"/>
      <c r="LVO46"/>
      <c r="LVP46"/>
      <c r="LVQ46"/>
      <c r="LVR46"/>
      <c r="LVS46"/>
      <c r="LVT46"/>
      <c r="LVU46"/>
      <c r="LVV46"/>
      <c r="LVW46"/>
      <c r="LVX46"/>
      <c r="LVY46"/>
      <c r="LVZ46"/>
      <c r="LWA46"/>
      <c r="LWB46"/>
      <c r="LWC46"/>
      <c r="LWD46"/>
      <c r="LWE46"/>
      <c r="LWF46"/>
      <c r="LWG46"/>
      <c r="LWH46"/>
      <c r="LWI46"/>
      <c r="LWJ46"/>
      <c r="LWK46"/>
      <c r="LWL46"/>
      <c r="LWM46"/>
      <c r="LWN46"/>
      <c r="LWO46"/>
      <c r="LWP46"/>
      <c r="LWQ46"/>
      <c r="LWR46"/>
      <c r="LWS46"/>
      <c r="LWT46"/>
      <c r="LWU46"/>
      <c r="LWV46"/>
      <c r="LWW46"/>
      <c r="LWX46"/>
      <c r="LWY46"/>
      <c r="LWZ46"/>
      <c r="LXA46"/>
      <c r="LXB46"/>
      <c r="LXC46"/>
      <c r="LXD46"/>
      <c r="LXE46"/>
      <c r="LXF46"/>
      <c r="LXG46"/>
      <c r="LXH46"/>
      <c r="LXI46"/>
      <c r="LXJ46"/>
      <c r="LXK46"/>
      <c r="LXL46"/>
      <c r="LXM46"/>
      <c r="LXN46"/>
      <c r="LXO46"/>
      <c r="LXP46"/>
      <c r="LXQ46"/>
      <c r="LXR46"/>
      <c r="LXS46"/>
      <c r="LXT46"/>
      <c r="LXU46"/>
      <c r="LXV46"/>
      <c r="LXW46"/>
      <c r="LXX46"/>
      <c r="LXY46"/>
      <c r="LXZ46"/>
      <c r="LYA46"/>
      <c r="LYB46"/>
      <c r="LYC46"/>
      <c r="LYD46"/>
      <c r="LYE46"/>
      <c r="LYF46"/>
      <c r="LYG46"/>
      <c r="LYH46"/>
      <c r="LYI46"/>
      <c r="LYJ46"/>
      <c r="LYK46"/>
      <c r="LYL46"/>
      <c r="LYM46"/>
      <c r="LYN46"/>
      <c r="LYO46"/>
      <c r="LYP46"/>
      <c r="LYQ46"/>
      <c r="LYR46"/>
      <c r="LYS46"/>
      <c r="LYT46"/>
      <c r="LYU46"/>
      <c r="LYV46"/>
      <c r="LYW46"/>
      <c r="LYX46"/>
      <c r="LYY46"/>
      <c r="LYZ46"/>
      <c r="LZA46"/>
      <c r="LZB46"/>
      <c r="LZC46"/>
      <c r="LZD46"/>
      <c r="LZE46"/>
      <c r="LZF46"/>
      <c r="LZG46"/>
      <c r="LZH46"/>
      <c r="LZI46"/>
      <c r="LZJ46"/>
      <c r="LZK46"/>
      <c r="LZL46"/>
      <c r="LZM46"/>
      <c r="LZN46"/>
      <c r="LZO46"/>
      <c r="LZP46"/>
      <c r="LZQ46"/>
      <c r="LZR46"/>
      <c r="LZS46"/>
      <c r="LZT46"/>
      <c r="LZU46"/>
      <c r="LZV46"/>
      <c r="LZW46"/>
      <c r="LZX46"/>
      <c r="LZY46"/>
      <c r="LZZ46"/>
      <c r="MAA46"/>
      <c r="MAB46"/>
      <c r="MAC46"/>
      <c r="MAD46"/>
      <c r="MAE46"/>
      <c r="MAF46"/>
      <c r="MAG46"/>
      <c r="MAH46"/>
      <c r="MAI46"/>
      <c r="MAJ46"/>
      <c r="MAK46"/>
      <c r="MAL46"/>
      <c r="MAM46"/>
      <c r="MAN46"/>
      <c r="MAO46"/>
      <c r="MAP46"/>
      <c r="MAQ46"/>
      <c r="MAR46"/>
      <c r="MAS46"/>
      <c r="MAT46"/>
      <c r="MAU46"/>
      <c r="MAV46"/>
      <c r="MAW46"/>
      <c r="MAX46"/>
      <c r="MAY46"/>
      <c r="MAZ46"/>
      <c r="MBA46"/>
      <c r="MBB46"/>
      <c r="MBC46"/>
      <c r="MBD46"/>
      <c r="MBE46"/>
      <c r="MBF46"/>
      <c r="MBG46"/>
      <c r="MBH46"/>
      <c r="MBI46"/>
      <c r="MBJ46"/>
      <c r="MBK46"/>
      <c r="MBL46"/>
      <c r="MBM46"/>
      <c r="MBN46"/>
      <c r="MBO46"/>
      <c r="MBP46"/>
      <c r="MBQ46"/>
      <c r="MBR46"/>
      <c r="MBS46"/>
      <c r="MBT46"/>
      <c r="MBU46"/>
      <c r="MBV46"/>
      <c r="MBW46"/>
      <c r="MBX46"/>
      <c r="MBY46"/>
      <c r="MBZ46"/>
      <c r="MCA46"/>
      <c r="MCB46"/>
      <c r="MCC46"/>
      <c r="MCD46"/>
      <c r="MCE46"/>
      <c r="MCF46"/>
      <c r="MCG46"/>
      <c r="MCH46"/>
      <c r="MCI46"/>
      <c r="MCJ46"/>
      <c r="MCK46"/>
      <c r="MCL46"/>
      <c r="MCM46"/>
      <c r="MCN46"/>
      <c r="MCO46"/>
      <c r="MCP46"/>
      <c r="MCQ46"/>
      <c r="MCR46"/>
      <c r="MCS46"/>
      <c r="MCT46"/>
      <c r="MCU46"/>
      <c r="MCV46"/>
      <c r="MCW46"/>
      <c r="MCX46"/>
      <c r="MCY46"/>
      <c r="MCZ46"/>
      <c r="MDA46"/>
      <c r="MDB46"/>
      <c r="MDC46"/>
      <c r="MDD46"/>
      <c r="MDE46"/>
      <c r="MDF46"/>
      <c r="MDG46"/>
      <c r="MDH46"/>
      <c r="MDI46"/>
      <c r="MDJ46"/>
      <c r="MDK46"/>
      <c r="MDL46"/>
      <c r="MDM46"/>
      <c r="MDN46"/>
      <c r="MDO46"/>
      <c r="MDP46"/>
      <c r="MDQ46"/>
      <c r="MDR46"/>
      <c r="MDS46"/>
      <c r="MDT46"/>
      <c r="MDU46"/>
      <c r="MDV46"/>
      <c r="MDW46"/>
      <c r="MDX46"/>
      <c r="MDY46"/>
      <c r="MDZ46"/>
      <c r="MEA46"/>
      <c r="MEB46"/>
      <c r="MEC46"/>
      <c r="MED46"/>
      <c r="MEE46"/>
      <c r="MEF46"/>
      <c r="MEG46"/>
      <c r="MEH46"/>
      <c r="MEI46"/>
      <c r="MEJ46"/>
      <c r="MEK46"/>
      <c r="MEL46"/>
      <c r="MEM46"/>
      <c r="MEN46"/>
      <c r="MEO46"/>
      <c r="MEP46"/>
      <c r="MEQ46"/>
      <c r="MER46"/>
      <c r="MES46"/>
      <c r="MET46"/>
      <c r="MEU46"/>
      <c r="MEV46"/>
      <c r="MEW46"/>
      <c r="MEX46"/>
      <c r="MEY46"/>
      <c r="MEZ46"/>
      <c r="MFA46"/>
      <c r="MFB46"/>
      <c r="MFC46"/>
      <c r="MFD46"/>
      <c r="MFE46"/>
      <c r="MFF46"/>
      <c r="MFG46"/>
      <c r="MFH46"/>
      <c r="MFI46"/>
      <c r="MFJ46"/>
      <c r="MFK46"/>
      <c r="MFL46"/>
      <c r="MFM46"/>
      <c r="MFN46"/>
      <c r="MFO46"/>
      <c r="MFP46"/>
      <c r="MFQ46"/>
      <c r="MFR46"/>
      <c r="MFS46"/>
      <c r="MFT46"/>
      <c r="MFU46"/>
      <c r="MFV46"/>
      <c r="MFW46"/>
      <c r="MFX46"/>
      <c r="MFY46"/>
      <c r="MFZ46"/>
      <c r="MGA46"/>
      <c r="MGB46"/>
      <c r="MGC46"/>
      <c r="MGD46"/>
      <c r="MGE46"/>
      <c r="MGF46"/>
      <c r="MGG46"/>
      <c r="MGH46"/>
      <c r="MGI46"/>
      <c r="MGJ46"/>
      <c r="MGK46"/>
      <c r="MGL46"/>
      <c r="MGM46"/>
      <c r="MGN46"/>
      <c r="MGO46"/>
      <c r="MGP46"/>
      <c r="MGQ46"/>
      <c r="MGR46"/>
      <c r="MGS46"/>
      <c r="MGT46"/>
      <c r="MGU46"/>
      <c r="MGV46"/>
      <c r="MGW46"/>
      <c r="MGX46"/>
      <c r="MGY46"/>
      <c r="MGZ46"/>
      <c r="MHA46"/>
      <c r="MHB46"/>
      <c r="MHC46"/>
      <c r="MHD46"/>
      <c r="MHE46"/>
      <c r="MHF46"/>
      <c r="MHG46"/>
      <c r="MHH46"/>
      <c r="MHI46"/>
      <c r="MHJ46"/>
      <c r="MHK46"/>
      <c r="MHL46"/>
      <c r="MHM46"/>
      <c r="MHN46"/>
      <c r="MHO46"/>
      <c r="MHP46"/>
      <c r="MHQ46"/>
      <c r="MHR46"/>
      <c r="MHS46"/>
      <c r="MHT46"/>
      <c r="MHU46"/>
      <c r="MHV46"/>
      <c r="MHW46"/>
      <c r="MHX46"/>
      <c r="MHY46"/>
      <c r="MHZ46"/>
      <c r="MIA46"/>
      <c r="MIB46"/>
      <c r="MIC46"/>
      <c r="MID46"/>
      <c r="MIE46"/>
      <c r="MIF46"/>
      <c r="MIG46"/>
      <c r="MIH46"/>
      <c r="MII46"/>
      <c r="MIJ46"/>
      <c r="MIK46"/>
      <c r="MIL46"/>
      <c r="MIM46"/>
      <c r="MIN46"/>
      <c r="MIO46"/>
      <c r="MIP46"/>
      <c r="MIQ46"/>
      <c r="MIR46"/>
      <c r="MIS46"/>
      <c r="MIT46"/>
      <c r="MIU46"/>
      <c r="MIV46"/>
      <c r="MIW46"/>
      <c r="MIX46"/>
      <c r="MIY46"/>
      <c r="MIZ46"/>
      <c r="MJA46"/>
      <c r="MJB46"/>
      <c r="MJC46"/>
      <c r="MJD46"/>
      <c r="MJE46"/>
      <c r="MJF46"/>
      <c r="MJG46"/>
      <c r="MJH46"/>
      <c r="MJI46"/>
      <c r="MJJ46"/>
      <c r="MJK46"/>
      <c r="MJL46"/>
      <c r="MJM46"/>
      <c r="MJN46"/>
      <c r="MJO46"/>
      <c r="MJP46"/>
      <c r="MJQ46"/>
      <c r="MJR46"/>
      <c r="MJS46"/>
      <c r="MJT46"/>
      <c r="MJU46"/>
      <c r="MJV46"/>
      <c r="MJW46"/>
      <c r="MJX46"/>
      <c r="MJY46"/>
      <c r="MJZ46"/>
      <c r="MKA46"/>
      <c r="MKB46"/>
      <c r="MKC46"/>
      <c r="MKD46"/>
      <c r="MKE46"/>
      <c r="MKF46"/>
      <c r="MKG46"/>
      <c r="MKH46"/>
      <c r="MKI46"/>
      <c r="MKJ46"/>
      <c r="MKK46"/>
      <c r="MKL46"/>
      <c r="MKM46"/>
      <c r="MKN46"/>
      <c r="MKO46"/>
      <c r="MKP46"/>
      <c r="MKQ46"/>
      <c r="MKR46"/>
      <c r="MKS46"/>
      <c r="MKT46"/>
      <c r="MKU46"/>
      <c r="MKV46"/>
      <c r="MKW46"/>
      <c r="MKX46"/>
      <c r="MKY46"/>
      <c r="MKZ46"/>
      <c r="MLA46"/>
      <c r="MLB46"/>
      <c r="MLC46"/>
      <c r="MLD46"/>
      <c r="MLE46"/>
      <c r="MLF46"/>
      <c r="MLG46"/>
      <c r="MLH46"/>
      <c r="MLI46"/>
      <c r="MLJ46"/>
      <c r="MLK46"/>
      <c r="MLL46"/>
      <c r="MLM46"/>
      <c r="MLN46"/>
      <c r="MLO46"/>
      <c r="MLP46"/>
      <c r="MLQ46"/>
      <c r="MLR46"/>
      <c r="MLS46"/>
      <c r="MLT46"/>
      <c r="MLU46"/>
      <c r="MLV46"/>
      <c r="MLW46"/>
      <c r="MLX46"/>
      <c r="MLY46"/>
      <c r="MLZ46"/>
      <c r="MMA46"/>
      <c r="MMB46"/>
      <c r="MMC46"/>
      <c r="MMD46"/>
      <c r="MME46"/>
      <c r="MMF46"/>
      <c r="MMG46"/>
      <c r="MMH46"/>
      <c r="MMI46"/>
      <c r="MMJ46"/>
      <c r="MMK46"/>
      <c r="MML46"/>
      <c r="MMM46"/>
      <c r="MMN46"/>
      <c r="MMO46"/>
      <c r="MMP46"/>
      <c r="MMQ46"/>
      <c r="MMR46"/>
      <c r="MMS46"/>
      <c r="MMT46"/>
      <c r="MMU46"/>
      <c r="MMV46"/>
      <c r="MMW46"/>
      <c r="MMX46"/>
      <c r="MMY46"/>
      <c r="MMZ46"/>
      <c r="MNA46"/>
      <c r="MNB46"/>
      <c r="MNC46"/>
      <c r="MND46"/>
      <c r="MNE46"/>
      <c r="MNF46"/>
      <c r="MNG46"/>
      <c r="MNH46"/>
      <c r="MNI46"/>
      <c r="MNJ46"/>
      <c r="MNK46"/>
      <c r="MNL46"/>
      <c r="MNM46"/>
      <c r="MNN46"/>
      <c r="MNO46"/>
      <c r="MNP46"/>
      <c r="MNQ46"/>
      <c r="MNR46"/>
      <c r="MNS46"/>
      <c r="MNT46"/>
      <c r="MNU46"/>
      <c r="MNV46"/>
      <c r="MNW46"/>
      <c r="MNX46"/>
      <c r="MNY46"/>
      <c r="MNZ46"/>
      <c r="MOA46"/>
      <c r="MOB46"/>
      <c r="MOC46"/>
      <c r="MOD46"/>
      <c r="MOE46"/>
      <c r="MOF46"/>
      <c r="MOG46"/>
      <c r="MOH46"/>
      <c r="MOI46"/>
      <c r="MOJ46"/>
      <c r="MOK46"/>
      <c r="MOL46"/>
      <c r="MOM46"/>
      <c r="MON46"/>
      <c r="MOO46"/>
      <c r="MOP46"/>
      <c r="MOQ46"/>
      <c r="MOR46"/>
      <c r="MOS46"/>
      <c r="MOT46"/>
      <c r="MOU46"/>
      <c r="MOV46"/>
      <c r="MOW46"/>
      <c r="MOX46"/>
      <c r="MOY46"/>
      <c r="MOZ46"/>
      <c r="MPA46"/>
      <c r="MPB46"/>
      <c r="MPC46"/>
      <c r="MPD46"/>
      <c r="MPE46"/>
      <c r="MPF46"/>
      <c r="MPG46"/>
      <c r="MPH46"/>
      <c r="MPI46"/>
      <c r="MPJ46"/>
      <c r="MPK46"/>
      <c r="MPL46"/>
      <c r="MPM46"/>
      <c r="MPN46"/>
      <c r="MPO46"/>
      <c r="MPP46"/>
      <c r="MPQ46"/>
      <c r="MPR46"/>
      <c r="MPS46"/>
      <c r="MPT46"/>
      <c r="MPU46"/>
      <c r="MPV46"/>
      <c r="MPW46"/>
      <c r="MPX46"/>
      <c r="MPY46"/>
      <c r="MPZ46"/>
      <c r="MQA46"/>
      <c r="MQB46"/>
      <c r="MQC46"/>
      <c r="MQD46"/>
      <c r="MQE46"/>
      <c r="MQF46"/>
      <c r="MQG46"/>
      <c r="MQH46"/>
      <c r="MQI46"/>
      <c r="MQJ46"/>
      <c r="MQK46"/>
      <c r="MQL46"/>
      <c r="MQM46"/>
      <c r="MQN46"/>
      <c r="MQO46"/>
      <c r="MQP46"/>
      <c r="MQQ46"/>
      <c r="MQR46"/>
      <c r="MQS46"/>
      <c r="MQT46"/>
      <c r="MQU46"/>
      <c r="MQV46"/>
      <c r="MQW46"/>
      <c r="MQX46"/>
      <c r="MQY46"/>
      <c r="MQZ46"/>
      <c r="MRA46"/>
      <c r="MRB46"/>
      <c r="MRC46"/>
      <c r="MRD46"/>
      <c r="MRE46"/>
      <c r="MRF46"/>
      <c r="MRG46"/>
      <c r="MRH46"/>
      <c r="MRI46"/>
      <c r="MRJ46"/>
      <c r="MRK46"/>
      <c r="MRL46"/>
      <c r="MRM46"/>
      <c r="MRN46"/>
      <c r="MRO46"/>
      <c r="MRP46"/>
      <c r="MRQ46"/>
      <c r="MRR46"/>
      <c r="MRS46"/>
      <c r="MRT46"/>
      <c r="MRU46"/>
      <c r="MRV46"/>
      <c r="MRW46"/>
      <c r="MRX46"/>
      <c r="MRY46"/>
      <c r="MRZ46"/>
      <c r="MSA46"/>
      <c r="MSB46"/>
      <c r="MSC46"/>
      <c r="MSD46"/>
      <c r="MSE46"/>
      <c r="MSF46"/>
      <c r="MSG46"/>
      <c r="MSH46"/>
      <c r="MSI46"/>
      <c r="MSJ46"/>
      <c r="MSK46"/>
      <c r="MSL46"/>
      <c r="MSM46"/>
      <c r="MSN46"/>
      <c r="MSO46"/>
      <c r="MSP46"/>
      <c r="MSQ46"/>
      <c r="MSR46"/>
      <c r="MSS46"/>
      <c r="MST46"/>
      <c r="MSU46"/>
      <c r="MSV46"/>
      <c r="MSW46"/>
      <c r="MSX46"/>
      <c r="MSY46"/>
      <c r="MSZ46"/>
      <c r="MTA46"/>
      <c r="MTB46"/>
      <c r="MTC46"/>
      <c r="MTD46"/>
      <c r="MTE46"/>
      <c r="MTF46"/>
      <c r="MTG46"/>
      <c r="MTH46"/>
      <c r="MTI46"/>
      <c r="MTJ46"/>
      <c r="MTK46"/>
      <c r="MTL46"/>
      <c r="MTM46"/>
      <c r="MTN46"/>
      <c r="MTO46"/>
      <c r="MTP46"/>
      <c r="MTQ46"/>
      <c r="MTR46"/>
      <c r="MTS46"/>
      <c r="MTT46"/>
      <c r="MTU46"/>
      <c r="MTV46"/>
      <c r="MTW46"/>
      <c r="MTX46"/>
      <c r="MTY46"/>
      <c r="MTZ46"/>
      <c r="MUA46"/>
      <c r="MUB46"/>
      <c r="MUC46"/>
      <c r="MUD46"/>
      <c r="MUE46"/>
      <c r="MUF46"/>
      <c r="MUG46"/>
      <c r="MUH46"/>
      <c r="MUI46"/>
      <c r="MUJ46"/>
      <c r="MUK46"/>
      <c r="MUL46"/>
      <c r="MUM46"/>
      <c r="MUN46"/>
      <c r="MUO46"/>
      <c r="MUP46"/>
      <c r="MUQ46"/>
      <c r="MUR46"/>
      <c r="MUS46"/>
      <c r="MUT46"/>
      <c r="MUU46"/>
      <c r="MUV46"/>
      <c r="MUW46"/>
      <c r="MUX46"/>
      <c r="MUY46"/>
      <c r="MUZ46"/>
      <c r="MVA46"/>
      <c r="MVB46"/>
      <c r="MVC46"/>
      <c r="MVD46"/>
      <c r="MVE46"/>
      <c r="MVF46"/>
      <c r="MVG46"/>
      <c r="MVH46"/>
      <c r="MVI46"/>
      <c r="MVJ46"/>
      <c r="MVK46"/>
      <c r="MVL46"/>
      <c r="MVM46"/>
      <c r="MVN46"/>
      <c r="MVO46"/>
      <c r="MVP46"/>
      <c r="MVQ46"/>
      <c r="MVR46"/>
      <c r="MVS46"/>
      <c r="MVT46"/>
      <c r="MVU46"/>
      <c r="MVV46"/>
      <c r="MVW46"/>
      <c r="MVX46"/>
      <c r="MVY46"/>
      <c r="MVZ46"/>
      <c r="MWA46"/>
      <c r="MWB46"/>
      <c r="MWC46"/>
      <c r="MWD46"/>
      <c r="MWE46"/>
      <c r="MWF46"/>
      <c r="MWG46"/>
      <c r="MWH46"/>
      <c r="MWI46"/>
      <c r="MWJ46"/>
      <c r="MWK46"/>
      <c r="MWL46"/>
      <c r="MWM46"/>
      <c r="MWN46"/>
      <c r="MWO46"/>
      <c r="MWP46"/>
      <c r="MWQ46"/>
      <c r="MWR46"/>
      <c r="MWS46"/>
      <c r="MWT46"/>
      <c r="MWU46"/>
      <c r="MWV46"/>
      <c r="MWW46"/>
      <c r="MWX46"/>
      <c r="MWY46"/>
      <c r="MWZ46"/>
      <c r="MXA46"/>
      <c r="MXB46"/>
      <c r="MXC46"/>
      <c r="MXD46"/>
      <c r="MXE46"/>
      <c r="MXF46"/>
      <c r="MXG46"/>
      <c r="MXH46"/>
      <c r="MXI46"/>
      <c r="MXJ46"/>
      <c r="MXK46"/>
      <c r="MXL46"/>
      <c r="MXM46"/>
      <c r="MXN46"/>
      <c r="MXO46"/>
      <c r="MXP46"/>
      <c r="MXQ46"/>
      <c r="MXR46"/>
      <c r="MXS46"/>
      <c r="MXT46"/>
      <c r="MXU46"/>
      <c r="MXV46"/>
      <c r="MXW46"/>
      <c r="MXX46"/>
      <c r="MXY46"/>
      <c r="MXZ46"/>
      <c r="MYA46"/>
      <c r="MYB46"/>
      <c r="MYC46"/>
      <c r="MYD46"/>
      <c r="MYE46"/>
      <c r="MYF46"/>
      <c r="MYG46"/>
      <c r="MYH46"/>
      <c r="MYI46"/>
      <c r="MYJ46"/>
      <c r="MYK46"/>
      <c r="MYL46"/>
      <c r="MYM46"/>
      <c r="MYN46"/>
      <c r="MYO46"/>
      <c r="MYP46"/>
      <c r="MYQ46"/>
      <c r="MYR46"/>
      <c r="MYS46"/>
      <c r="MYT46"/>
      <c r="MYU46"/>
      <c r="MYV46"/>
      <c r="MYW46"/>
      <c r="MYX46"/>
      <c r="MYY46"/>
      <c r="MYZ46"/>
      <c r="MZA46"/>
      <c r="MZB46"/>
      <c r="MZC46"/>
      <c r="MZD46"/>
      <c r="MZE46"/>
      <c r="MZF46"/>
      <c r="MZG46"/>
      <c r="MZH46"/>
      <c r="MZI46"/>
      <c r="MZJ46"/>
      <c r="MZK46"/>
      <c r="MZL46"/>
      <c r="MZM46"/>
      <c r="MZN46"/>
      <c r="MZO46"/>
      <c r="MZP46"/>
      <c r="MZQ46"/>
      <c r="MZR46"/>
      <c r="MZS46"/>
      <c r="MZT46"/>
      <c r="MZU46"/>
      <c r="MZV46"/>
      <c r="MZW46"/>
      <c r="MZX46"/>
      <c r="MZY46"/>
      <c r="MZZ46"/>
      <c r="NAA46"/>
      <c r="NAB46"/>
      <c r="NAC46"/>
      <c r="NAD46"/>
      <c r="NAE46"/>
      <c r="NAF46"/>
      <c r="NAG46"/>
      <c r="NAH46"/>
      <c r="NAI46"/>
      <c r="NAJ46"/>
      <c r="NAK46"/>
      <c r="NAL46"/>
      <c r="NAM46"/>
      <c r="NAN46"/>
      <c r="NAO46"/>
      <c r="NAP46"/>
      <c r="NAQ46"/>
      <c r="NAR46"/>
      <c r="NAS46"/>
      <c r="NAT46"/>
      <c r="NAU46"/>
      <c r="NAV46"/>
      <c r="NAW46"/>
      <c r="NAX46"/>
      <c r="NAY46"/>
      <c r="NAZ46"/>
      <c r="NBA46"/>
      <c r="NBB46"/>
      <c r="NBC46"/>
      <c r="NBD46"/>
      <c r="NBE46"/>
      <c r="NBF46"/>
      <c r="NBG46"/>
      <c r="NBH46"/>
      <c r="NBI46"/>
      <c r="NBJ46"/>
      <c r="NBK46"/>
      <c r="NBL46"/>
      <c r="NBM46"/>
      <c r="NBN46"/>
      <c r="NBO46"/>
      <c r="NBP46"/>
      <c r="NBQ46"/>
      <c r="NBR46"/>
      <c r="NBS46"/>
      <c r="NBT46"/>
      <c r="NBU46"/>
      <c r="NBV46"/>
      <c r="NBW46"/>
      <c r="NBX46"/>
      <c r="NBY46"/>
      <c r="NBZ46"/>
      <c r="NCA46"/>
      <c r="NCB46"/>
      <c r="NCC46"/>
      <c r="NCD46"/>
      <c r="NCE46"/>
      <c r="NCF46"/>
      <c r="NCG46"/>
      <c r="NCH46"/>
      <c r="NCI46"/>
      <c r="NCJ46"/>
      <c r="NCK46"/>
      <c r="NCL46"/>
      <c r="NCM46"/>
      <c r="NCN46"/>
      <c r="NCO46"/>
      <c r="NCP46"/>
      <c r="NCQ46"/>
      <c r="NCR46"/>
      <c r="NCS46"/>
      <c r="NCT46"/>
      <c r="NCU46"/>
      <c r="NCV46"/>
      <c r="NCW46"/>
      <c r="NCX46"/>
      <c r="NCY46"/>
      <c r="NCZ46"/>
      <c r="NDA46"/>
      <c r="NDB46"/>
      <c r="NDC46"/>
      <c r="NDD46"/>
      <c r="NDE46"/>
      <c r="NDF46"/>
      <c r="NDG46"/>
      <c r="NDH46"/>
      <c r="NDI46"/>
      <c r="NDJ46"/>
      <c r="NDK46"/>
      <c r="NDL46"/>
      <c r="NDM46"/>
      <c r="NDN46"/>
      <c r="NDO46"/>
      <c r="NDP46"/>
      <c r="NDQ46"/>
      <c r="NDR46"/>
      <c r="NDS46"/>
      <c r="NDT46"/>
      <c r="NDU46"/>
      <c r="NDV46"/>
      <c r="NDW46"/>
      <c r="NDX46"/>
      <c r="NDY46"/>
      <c r="NDZ46"/>
      <c r="NEA46"/>
      <c r="NEB46"/>
      <c r="NEC46"/>
      <c r="NED46"/>
      <c r="NEE46"/>
      <c r="NEF46"/>
      <c r="NEG46"/>
      <c r="NEH46"/>
      <c r="NEI46"/>
      <c r="NEJ46"/>
      <c r="NEK46"/>
      <c r="NEL46"/>
      <c r="NEM46"/>
      <c r="NEN46"/>
      <c r="NEO46"/>
      <c r="NEP46"/>
      <c r="NEQ46"/>
      <c r="NER46"/>
      <c r="NES46"/>
      <c r="NET46"/>
      <c r="NEU46"/>
      <c r="NEV46"/>
      <c r="NEW46"/>
      <c r="NEX46"/>
      <c r="NEY46"/>
      <c r="NEZ46"/>
      <c r="NFA46"/>
      <c r="NFB46"/>
      <c r="NFC46"/>
      <c r="NFD46"/>
      <c r="NFE46"/>
      <c r="NFF46"/>
      <c r="NFG46"/>
      <c r="NFH46"/>
      <c r="NFI46"/>
      <c r="NFJ46"/>
      <c r="NFK46"/>
      <c r="NFL46"/>
      <c r="NFM46"/>
      <c r="NFN46"/>
      <c r="NFO46"/>
      <c r="NFP46"/>
      <c r="NFQ46"/>
      <c r="NFR46"/>
      <c r="NFS46"/>
      <c r="NFT46"/>
      <c r="NFU46"/>
      <c r="NFV46"/>
      <c r="NFW46"/>
      <c r="NFX46"/>
      <c r="NFY46"/>
      <c r="NFZ46"/>
      <c r="NGA46"/>
      <c r="NGB46"/>
      <c r="NGC46"/>
      <c r="NGD46"/>
      <c r="NGE46"/>
      <c r="NGF46"/>
      <c r="NGG46"/>
      <c r="NGH46"/>
      <c r="NGI46"/>
      <c r="NGJ46"/>
      <c r="NGK46"/>
      <c r="NGL46"/>
      <c r="NGM46"/>
      <c r="NGN46"/>
      <c r="NGO46"/>
      <c r="NGP46"/>
      <c r="NGQ46"/>
      <c r="NGR46"/>
      <c r="NGS46"/>
      <c r="NGT46"/>
      <c r="NGU46"/>
      <c r="NGV46"/>
      <c r="NGW46"/>
      <c r="NGX46"/>
      <c r="NGY46"/>
      <c r="NGZ46"/>
      <c r="NHA46"/>
      <c r="NHB46"/>
      <c r="NHC46"/>
      <c r="NHD46"/>
      <c r="NHE46"/>
      <c r="NHF46"/>
      <c r="NHG46"/>
      <c r="NHH46"/>
      <c r="NHI46"/>
      <c r="NHJ46"/>
      <c r="NHK46"/>
      <c r="NHL46"/>
      <c r="NHM46"/>
      <c r="NHN46"/>
      <c r="NHO46"/>
      <c r="NHP46"/>
      <c r="NHQ46"/>
      <c r="NHR46"/>
      <c r="NHS46"/>
      <c r="NHT46"/>
      <c r="NHU46"/>
      <c r="NHV46"/>
      <c r="NHW46"/>
      <c r="NHX46"/>
      <c r="NHY46"/>
      <c r="NHZ46"/>
      <c r="NIA46"/>
      <c r="NIB46"/>
      <c r="NIC46"/>
      <c r="NID46"/>
      <c r="NIE46"/>
      <c r="NIF46"/>
      <c r="NIG46"/>
      <c r="NIH46"/>
      <c r="NII46"/>
      <c r="NIJ46"/>
      <c r="NIK46"/>
      <c r="NIL46"/>
      <c r="NIM46"/>
      <c r="NIN46"/>
      <c r="NIO46"/>
      <c r="NIP46"/>
      <c r="NIQ46"/>
      <c r="NIR46"/>
      <c r="NIS46"/>
      <c r="NIT46"/>
      <c r="NIU46"/>
      <c r="NIV46"/>
      <c r="NIW46"/>
      <c r="NIX46"/>
      <c r="NIY46"/>
      <c r="NIZ46"/>
      <c r="NJA46"/>
      <c r="NJB46"/>
      <c r="NJC46"/>
      <c r="NJD46"/>
      <c r="NJE46"/>
      <c r="NJF46"/>
      <c r="NJG46"/>
      <c r="NJH46"/>
      <c r="NJI46"/>
      <c r="NJJ46"/>
      <c r="NJK46"/>
      <c r="NJL46"/>
      <c r="NJM46"/>
      <c r="NJN46"/>
      <c r="NJO46"/>
      <c r="NJP46"/>
      <c r="NJQ46"/>
      <c r="NJR46"/>
      <c r="NJS46"/>
      <c r="NJT46"/>
      <c r="NJU46"/>
      <c r="NJV46"/>
      <c r="NJW46"/>
      <c r="NJX46"/>
      <c r="NJY46"/>
      <c r="NJZ46"/>
      <c r="NKA46"/>
      <c r="NKB46"/>
      <c r="NKC46"/>
      <c r="NKD46"/>
      <c r="NKE46"/>
      <c r="NKF46"/>
      <c r="NKG46"/>
      <c r="NKH46"/>
      <c r="NKI46"/>
      <c r="NKJ46"/>
      <c r="NKK46"/>
      <c r="NKL46"/>
      <c r="NKM46"/>
      <c r="NKN46"/>
      <c r="NKO46"/>
      <c r="NKP46"/>
      <c r="NKQ46"/>
      <c r="NKR46"/>
      <c r="NKS46"/>
      <c r="NKT46"/>
      <c r="NKU46"/>
      <c r="NKV46"/>
      <c r="NKW46"/>
      <c r="NKX46"/>
      <c r="NKY46"/>
      <c r="NKZ46"/>
      <c r="NLA46"/>
      <c r="NLB46"/>
      <c r="NLC46"/>
      <c r="NLD46"/>
      <c r="NLE46"/>
      <c r="NLF46"/>
      <c r="NLG46"/>
      <c r="NLH46"/>
      <c r="NLI46"/>
      <c r="NLJ46"/>
      <c r="NLK46"/>
      <c r="NLL46"/>
      <c r="NLM46"/>
      <c r="NLN46"/>
      <c r="NLO46"/>
      <c r="NLP46"/>
      <c r="NLQ46"/>
      <c r="NLR46"/>
      <c r="NLS46"/>
      <c r="NLT46"/>
      <c r="NLU46"/>
      <c r="NLV46"/>
      <c r="NLW46"/>
      <c r="NLX46"/>
      <c r="NLY46"/>
      <c r="NLZ46"/>
      <c r="NMA46"/>
      <c r="NMB46"/>
      <c r="NMC46"/>
      <c r="NMD46"/>
      <c r="NME46"/>
      <c r="NMF46"/>
      <c r="NMG46"/>
      <c r="NMH46"/>
      <c r="NMI46"/>
      <c r="NMJ46"/>
      <c r="NMK46"/>
      <c r="NML46"/>
      <c r="NMM46"/>
      <c r="NMN46"/>
      <c r="NMO46"/>
      <c r="NMP46"/>
      <c r="NMQ46"/>
      <c r="NMR46"/>
      <c r="NMS46"/>
      <c r="NMT46"/>
      <c r="NMU46"/>
      <c r="NMV46"/>
      <c r="NMW46"/>
      <c r="NMX46"/>
      <c r="NMY46"/>
      <c r="NMZ46"/>
      <c r="NNA46"/>
      <c r="NNB46"/>
      <c r="NNC46"/>
      <c r="NND46"/>
      <c r="NNE46"/>
      <c r="NNF46"/>
      <c r="NNG46"/>
      <c r="NNH46"/>
      <c r="NNI46"/>
      <c r="NNJ46"/>
      <c r="NNK46"/>
      <c r="NNL46"/>
      <c r="NNM46"/>
      <c r="NNN46"/>
      <c r="NNO46"/>
      <c r="NNP46"/>
      <c r="NNQ46"/>
      <c r="NNR46"/>
      <c r="NNS46"/>
      <c r="NNT46"/>
      <c r="NNU46"/>
      <c r="NNV46"/>
      <c r="NNW46"/>
      <c r="NNX46"/>
      <c r="NNY46"/>
      <c r="NNZ46"/>
      <c r="NOA46"/>
      <c r="NOB46"/>
      <c r="NOC46"/>
      <c r="NOD46"/>
      <c r="NOE46"/>
      <c r="NOF46"/>
      <c r="NOG46"/>
      <c r="NOH46"/>
      <c r="NOI46"/>
      <c r="NOJ46"/>
      <c r="NOK46"/>
      <c r="NOL46"/>
      <c r="NOM46"/>
      <c r="NON46"/>
      <c r="NOO46"/>
      <c r="NOP46"/>
      <c r="NOQ46"/>
      <c r="NOR46"/>
      <c r="NOS46"/>
      <c r="NOT46"/>
      <c r="NOU46"/>
      <c r="NOV46"/>
      <c r="NOW46"/>
      <c r="NOX46"/>
      <c r="NOY46"/>
      <c r="NOZ46"/>
      <c r="NPA46"/>
      <c r="NPB46"/>
      <c r="NPC46"/>
      <c r="NPD46"/>
      <c r="NPE46"/>
      <c r="NPF46"/>
      <c r="NPG46"/>
      <c r="NPH46"/>
      <c r="NPI46"/>
      <c r="NPJ46"/>
      <c r="NPK46"/>
      <c r="NPL46"/>
      <c r="NPM46"/>
      <c r="NPN46"/>
      <c r="NPO46"/>
      <c r="NPP46"/>
      <c r="NPQ46"/>
      <c r="NPR46"/>
      <c r="NPS46"/>
      <c r="NPT46"/>
      <c r="NPU46"/>
      <c r="NPV46"/>
      <c r="NPW46"/>
      <c r="NPX46"/>
      <c r="NPY46"/>
      <c r="NPZ46"/>
      <c r="NQA46"/>
      <c r="NQB46"/>
      <c r="NQC46"/>
      <c r="NQD46"/>
      <c r="NQE46"/>
      <c r="NQF46"/>
      <c r="NQG46"/>
      <c r="NQH46"/>
      <c r="NQI46"/>
      <c r="NQJ46"/>
      <c r="NQK46"/>
      <c r="NQL46"/>
      <c r="NQM46"/>
      <c r="NQN46"/>
      <c r="NQO46"/>
      <c r="NQP46"/>
      <c r="NQQ46"/>
      <c r="NQR46"/>
      <c r="NQS46"/>
      <c r="NQT46"/>
      <c r="NQU46"/>
      <c r="NQV46"/>
      <c r="NQW46"/>
      <c r="NQX46"/>
      <c r="NQY46"/>
      <c r="NQZ46"/>
      <c r="NRA46"/>
      <c r="NRB46"/>
      <c r="NRC46"/>
      <c r="NRD46"/>
      <c r="NRE46"/>
      <c r="NRF46"/>
      <c r="NRG46"/>
      <c r="NRH46"/>
      <c r="NRI46"/>
      <c r="NRJ46"/>
      <c r="NRK46"/>
      <c r="NRL46"/>
      <c r="NRM46"/>
      <c r="NRN46"/>
      <c r="NRO46"/>
      <c r="NRP46"/>
      <c r="NRQ46"/>
      <c r="NRR46"/>
      <c r="NRS46"/>
      <c r="NRT46"/>
      <c r="NRU46"/>
      <c r="NRV46"/>
      <c r="NRW46"/>
      <c r="NRX46"/>
      <c r="NRY46"/>
      <c r="NRZ46"/>
      <c r="NSA46"/>
      <c r="NSB46"/>
      <c r="NSC46"/>
      <c r="NSD46"/>
      <c r="NSE46"/>
      <c r="NSF46"/>
      <c r="NSG46"/>
      <c r="NSH46"/>
      <c r="NSI46"/>
      <c r="NSJ46"/>
      <c r="NSK46"/>
      <c r="NSL46"/>
      <c r="NSM46"/>
      <c r="NSN46"/>
      <c r="NSO46"/>
      <c r="NSP46"/>
      <c r="NSQ46"/>
      <c r="NSR46"/>
      <c r="NSS46"/>
      <c r="NST46"/>
      <c r="NSU46"/>
      <c r="NSV46"/>
      <c r="NSW46"/>
      <c r="NSX46"/>
      <c r="NSY46"/>
      <c r="NSZ46"/>
      <c r="NTA46"/>
      <c r="NTB46"/>
      <c r="NTC46"/>
      <c r="NTD46"/>
      <c r="NTE46"/>
      <c r="NTF46"/>
      <c r="NTG46"/>
      <c r="NTH46"/>
      <c r="NTI46"/>
      <c r="NTJ46"/>
      <c r="NTK46"/>
      <c r="NTL46"/>
      <c r="NTM46"/>
      <c r="NTN46"/>
      <c r="NTO46"/>
      <c r="NTP46"/>
      <c r="NTQ46"/>
      <c r="NTR46"/>
      <c r="NTS46"/>
      <c r="NTT46"/>
      <c r="NTU46"/>
      <c r="NTV46"/>
      <c r="NTW46"/>
      <c r="NTX46"/>
      <c r="NTY46"/>
      <c r="NTZ46"/>
      <c r="NUA46"/>
      <c r="NUB46"/>
      <c r="NUC46"/>
      <c r="NUD46"/>
      <c r="NUE46"/>
      <c r="NUF46"/>
      <c r="NUG46"/>
      <c r="NUH46"/>
      <c r="NUI46"/>
      <c r="NUJ46"/>
      <c r="NUK46"/>
      <c r="NUL46"/>
      <c r="NUM46"/>
      <c r="NUN46"/>
      <c r="NUO46"/>
      <c r="NUP46"/>
      <c r="NUQ46"/>
      <c r="NUR46"/>
      <c r="NUS46"/>
      <c r="NUT46"/>
      <c r="NUU46"/>
      <c r="NUV46"/>
      <c r="NUW46"/>
      <c r="NUX46"/>
      <c r="NUY46"/>
      <c r="NUZ46"/>
      <c r="NVA46"/>
      <c r="NVB46"/>
      <c r="NVC46"/>
      <c r="NVD46"/>
      <c r="NVE46"/>
      <c r="NVF46"/>
      <c r="NVG46"/>
      <c r="NVH46"/>
      <c r="NVI46"/>
      <c r="NVJ46"/>
      <c r="NVK46"/>
      <c r="NVL46"/>
      <c r="NVM46"/>
      <c r="NVN46"/>
      <c r="NVO46"/>
      <c r="NVP46"/>
      <c r="NVQ46"/>
      <c r="NVR46"/>
      <c r="NVS46"/>
      <c r="NVT46"/>
      <c r="NVU46"/>
      <c r="NVV46"/>
      <c r="NVW46"/>
      <c r="NVX46"/>
      <c r="NVY46"/>
      <c r="NVZ46"/>
      <c r="NWA46"/>
      <c r="NWB46"/>
      <c r="NWC46"/>
      <c r="NWD46"/>
      <c r="NWE46"/>
      <c r="NWF46"/>
      <c r="NWG46"/>
      <c r="NWH46"/>
      <c r="NWI46"/>
      <c r="NWJ46"/>
      <c r="NWK46"/>
      <c r="NWL46"/>
      <c r="NWM46"/>
      <c r="NWN46"/>
      <c r="NWO46"/>
      <c r="NWP46"/>
      <c r="NWQ46"/>
      <c r="NWR46"/>
      <c r="NWS46"/>
      <c r="NWT46"/>
      <c r="NWU46"/>
      <c r="NWV46"/>
      <c r="NWW46"/>
      <c r="NWX46"/>
      <c r="NWY46"/>
      <c r="NWZ46"/>
      <c r="NXA46"/>
      <c r="NXB46"/>
      <c r="NXC46"/>
      <c r="NXD46"/>
      <c r="NXE46"/>
      <c r="NXF46"/>
      <c r="NXG46"/>
      <c r="NXH46"/>
      <c r="NXI46"/>
      <c r="NXJ46"/>
      <c r="NXK46"/>
      <c r="NXL46"/>
      <c r="NXM46"/>
      <c r="NXN46"/>
      <c r="NXO46"/>
      <c r="NXP46"/>
      <c r="NXQ46"/>
      <c r="NXR46"/>
      <c r="NXS46"/>
      <c r="NXT46"/>
      <c r="NXU46"/>
      <c r="NXV46"/>
      <c r="NXW46"/>
      <c r="NXX46"/>
      <c r="NXY46"/>
      <c r="NXZ46"/>
      <c r="NYA46"/>
      <c r="NYB46"/>
      <c r="NYC46"/>
      <c r="NYD46"/>
      <c r="NYE46"/>
      <c r="NYF46"/>
      <c r="NYG46"/>
      <c r="NYH46"/>
      <c r="NYI46"/>
      <c r="NYJ46"/>
      <c r="NYK46"/>
      <c r="NYL46"/>
      <c r="NYM46"/>
      <c r="NYN46"/>
      <c r="NYO46"/>
      <c r="NYP46"/>
      <c r="NYQ46"/>
      <c r="NYR46"/>
      <c r="NYS46"/>
      <c r="NYT46"/>
      <c r="NYU46"/>
      <c r="NYV46"/>
      <c r="NYW46"/>
      <c r="NYX46"/>
      <c r="NYY46"/>
      <c r="NYZ46"/>
      <c r="NZA46"/>
      <c r="NZB46"/>
      <c r="NZC46"/>
      <c r="NZD46"/>
      <c r="NZE46"/>
      <c r="NZF46"/>
      <c r="NZG46"/>
      <c r="NZH46"/>
      <c r="NZI46"/>
      <c r="NZJ46"/>
      <c r="NZK46"/>
      <c r="NZL46"/>
      <c r="NZM46"/>
      <c r="NZN46"/>
      <c r="NZO46"/>
      <c r="NZP46"/>
      <c r="NZQ46"/>
      <c r="NZR46"/>
      <c r="NZS46"/>
      <c r="NZT46"/>
      <c r="NZU46"/>
      <c r="NZV46"/>
      <c r="NZW46"/>
      <c r="NZX46"/>
      <c r="NZY46"/>
      <c r="NZZ46"/>
      <c r="OAA46"/>
      <c r="OAB46"/>
      <c r="OAC46"/>
      <c r="OAD46"/>
      <c r="OAE46"/>
      <c r="OAF46"/>
      <c r="OAG46"/>
      <c r="OAH46"/>
      <c r="OAI46"/>
      <c r="OAJ46"/>
      <c r="OAK46"/>
      <c r="OAL46"/>
      <c r="OAM46"/>
      <c r="OAN46"/>
      <c r="OAO46"/>
      <c r="OAP46"/>
      <c r="OAQ46"/>
      <c r="OAR46"/>
      <c r="OAS46"/>
      <c r="OAT46"/>
      <c r="OAU46"/>
      <c r="OAV46"/>
      <c r="OAW46"/>
      <c r="OAX46"/>
      <c r="OAY46"/>
      <c r="OAZ46"/>
      <c r="OBA46"/>
      <c r="OBB46"/>
      <c r="OBC46"/>
      <c r="OBD46"/>
      <c r="OBE46"/>
      <c r="OBF46"/>
      <c r="OBG46"/>
      <c r="OBH46"/>
      <c r="OBI46"/>
      <c r="OBJ46"/>
      <c r="OBK46"/>
      <c r="OBL46"/>
      <c r="OBM46"/>
      <c r="OBN46"/>
      <c r="OBO46"/>
      <c r="OBP46"/>
      <c r="OBQ46"/>
      <c r="OBR46"/>
      <c r="OBS46"/>
      <c r="OBT46"/>
      <c r="OBU46"/>
      <c r="OBV46"/>
      <c r="OBW46"/>
      <c r="OBX46"/>
      <c r="OBY46"/>
      <c r="OBZ46"/>
      <c r="OCA46"/>
      <c r="OCB46"/>
      <c r="OCC46"/>
      <c r="OCD46"/>
      <c r="OCE46"/>
      <c r="OCF46"/>
      <c r="OCG46"/>
      <c r="OCH46"/>
      <c r="OCI46"/>
      <c r="OCJ46"/>
      <c r="OCK46"/>
      <c r="OCL46"/>
      <c r="OCM46"/>
      <c r="OCN46"/>
      <c r="OCO46"/>
      <c r="OCP46"/>
      <c r="OCQ46"/>
      <c r="OCR46"/>
      <c r="OCS46"/>
      <c r="OCT46"/>
      <c r="OCU46"/>
      <c r="OCV46"/>
      <c r="OCW46"/>
      <c r="OCX46"/>
      <c r="OCY46"/>
      <c r="OCZ46"/>
      <c r="ODA46"/>
      <c r="ODB46"/>
      <c r="ODC46"/>
      <c r="ODD46"/>
      <c r="ODE46"/>
      <c r="ODF46"/>
      <c r="ODG46"/>
      <c r="ODH46"/>
      <c r="ODI46"/>
      <c r="ODJ46"/>
      <c r="ODK46"/>
      <c r="ODL46"/>
      <c r="ODM46"/>
      <c r="ODN46"/>
      <c r="ODO46"/>
      <c r="ODP46"/>
      <c r="ODQ46"/>
      <c r="ODR46"/>
      <c r="ODS46"/>
      <c r="ODT46"/>
      <c r="ODU46"/>
      <c r="ODV46"/>
      <c r="ODW46"/>
      <c r="ODX46"/>
      <c r="ODY46"/>
      <c r="ODZ46"/>
      <c r="OEA46"/>
      <c r="OEB46"/>
      <c r="OEC46"/>
      <c r="OED46"/>
      <c r="OEE46"/>
      <c r="OEF46"/>
      <c r="OEG46"/>
      <c r="OEH46"/>
      <c r="OEI46"/>
      <c r="OEJ46"/>
      <c r="OEK46"/>
      <c r="OEL46"/>
      <c r="OEM46"/>
      <c r="OEN46"/>
      <c r="OEO46"/>
      <c r="OEP46"/>
      <c r="OEQ46"/>
      <c r="OER46"/>
      <c r="OES46"/>
      <c r="OET46"/>
      <c r="OEU46"/>
      <c r="OEV46"/>
      <c r="OEW46"/>
      <c r="OEX46"/>
      <c r="OEY46"/>
      <c r="OEZ46"/>
      <c r="OFA46"/>
      <c r="OFB46"/>
      <c r="OFC46"/>
      <c r="OFD46"/>
      <c r="OFE46"/>
      <c r="OFF46"/>
      <c r="OFG46"/>
      <c r="OFH46"/>
      <c r="OFI46"/>
      <c r="OFJ46"/>
      <c r="OFK46"/>
      <c r="OFL46"/>
      <c r="OFM46"/>
      <c r="OFN46"/>
      <c r="OFO46"/>
      <c r="OFP46"/>
      <c r="OFQ46"/>
      <c r="OFR46"/>
      <c r="OFS46"/>
      <c r="OFT46"/>
      <c r="OFU46"/>
      <c r="OFV46"/>
      <c r="OFW46"/>
      <c r="OFX46"/>
      <c r="OFY46"/>
      <c r="OFZ46"/>
      <c r="OGA46"/>
      <c r="OGB46"/>
      <c r="OGC46"/>
      <c r="OGD46"/>
      <c r="OGE46"/>
      <c r="OGF46"/>
      <c r="OGG46"/>
      <c r="OGH46"/>
      <c r="OGI46"/>
      <c r="OGJ46"/>
      <c r="OGK46"/>
      <c r="OGL46"/>
      <c r="OGM46"/>
      <c r="OGN46"/>
      <c r="OGO46"/>
      <c r="OGP46"/>
      <c r="OGQ46"/>
      <c r="OGR46"/>
      <c r="OGS46"/>
      <c r="OGT46"/>
      <c r="OGU46"/>
      <c r="OGV46"/>
      <c r="OGW46"/>
      <c r="OGX46"/>
      <c r="OGY46"/>
      <c r="OGZ46"/>
      <c r="OHA46"/>
      <c r="OHB46"/>
      <c r="OHC46"/>
      <c r="OHD46"/>
      <c r="OHE46"/>
      <c r="OHF46"/>
      <c r="OHG46"/>
      <c r="OHH46"/>
      <c r="OHI46"/>
      <c r="OHJ46"/>
      <c r="OHK46"/>
      <c r="OHL46"/>
      <c r="OHM46"/>
      <c r="OHN46"/>
      <c r="OHO46"/>
      <c r="OHP46"/>
      <c r="OHQ46"/>
      <c r="OHR46"/>
      <c r="OHS46"/>
      <c r="OHT46"/>
      <c r="OHU46"/>
      <c r="OHV46"/>
      <c r="OHW46"/>
      <c r="OHX46"/>
      <c r="OHY46"/>
      <c r="OHZ46"/>
      <c r="OIA46"/>
      <c r="OIB46"/>
      <c r="OIC46"/>
      <c r="OID46"/>
      <c r="OIE46"/>
      <c r="OIF46"/>
      <c r="OIG46"/>
      <c r="OIH46"/>
      <c r="OII46"/>
      <c r="OIJ46"/>
      <c r="OIK46"/>
      <c r="OIL46"/>
      <c r="OIM46"/>
      <c r="OIN46"/>
      <c r="OIO46"/>
      <c r="OIP46"/>
      <c r="OIQ46"/>
      <c r="OIR46"/>
      <c r="OIS46"/>
      <c r="OIT46"/>
      <c r="OIU46"/>
      <c r="OIV46"/>
      <c r="OIW46"/>
      <c r="OIX46"/>
      <c r="OIY46"/>
      <c r="OIZ46"/>
      <c r="OJA46"/>
      <c r="OJB46"/>
      <c r="OJC46"/>
      <c r="OJD46"/>
      <c r="OJE46"/>
      <c r="OJF46"/>
      <c r="OJG46"/>
      <c r="OJH46"/>
      <c r="OJI46"/>
      <c r="OJJ46"/>
      <c r="OJK46"/>
      <c r="OJL46"/>
      <c r="OJM46"/>
      <c r="OJN46"/>
      <c r="OJO46"/>
      <c r="OJP46"/>
      <c r="OJQ46"/>
      <c r="OJR46"/>
      <c r="OJS46"/>
      <c r="OJT46"/>
      <c r="OJU46"/>
      <c r="OJV46"/>
      <c r="OJW46"/>
      <c r="OJX46"/>
      <c r="OJY46"/>
      <c r="OJZ46"/>
      <c r="OKA46"/>
      <c r="OKB46"/>
      <c r="OKC46"/>
      <c r="OKD46"/>
      <c r="OKE46"/>
      <c r="OKF46"/>
      <c r="OKG46"/>
      <c r="OKH46"/>
      <c r="OKI46"/>
      <c r="OKJ46"/>
      <c r="OKK46"/>
      <c r="OKL46"/>
      <c r="OKM46"/>
      <c r="OKN46"/>
      <c r="OKO46"/>
      <c r="OKP46"/>
      <c r="OKQ46"/>
      <c r="OKR46"/>
      <c r="OKS46"/>
      <c r="OKT46"/>
      <c r="OKU46"/>
      <c r="OKV46"/>
      <c r="OKW46"/>
      <c r="OKX46"/>
      <c r="OKY46"/>
      <c r="OKZ46"/>
      <c r="OLA46"/>
      <c r="OLB46"/>
      <c r="OLC46"/>
      <c r="OLD46"/>
      <c r="OLE46"/>
      <c r="OLF46"/>
      <c r="OLG46"/>
      <c r="OLH46"/>
      <c r="OLI46"/>
      <c r="OLJ46"/>
      <c r="OLK46"/>
      <c r="OLL46"/>
      <c r="OLM46"/>
      <c r="OLN46"/>
      <c r="OLO46"/>
      <c r="OLP46"/>
      <c r="OLQ46"/>
      <c r="OLR46"/>
      <c r="OLS46"/>
      <c r="OLT46"/>
      <c r="OLU46"/>
      <c r="OLV46"/>
      <c r="OLW46"/>
      <c r="OLX46"/>
      <c r="OLY46"/>
      <c r="OLZ46"/>
      <c r="OMA46"/>
      <c r="OMB46"/>
      <c r="OMC46"/>
      <c r="OMD46"/>
      <c r="OME46"/>
      <c r="OMF46"/>
      <c r="OMG46"/>
      <c r="OMH46"/>
      <c r="OMI46"/>
      <c r="OMJ46"/>
      <c r="OMK46"/>
      <c r="OML46"/>
      <c r="OMM46"/>
      <c r="OMN46"/>
      <c r="OMO46"/>
      <c r="OMP46"/>
      <c r="OMQ46"/>
      <c r="OMR46"/>
      <c r="OMS46"/>
      <c r="OMT46"/>
      <c r="OMU46"/>
      <c r="OMV46"/>
      <c r="OMW46"/>
      <c r="OMX46"/>
      <c r="OMY46"/>
      <c r="OMZ46"/>
      <c r="ONA46"/>
      <c r="ONB46"/>
      <c r="ONC46"/>
      <c r="OND46"/>
      <c r="ONE46"/>
      <c r="ONF46"/>
      <c r="ONG46"/>
      <c r="ONH46"/>
      <c r="ONI46"/>
      <c r="ONJ46"/>
      <c r="ONK46"/>
      <c r="ONL46"/>
      <c r="ONM46"/>
      <c r="ONN46"/>
      <c r="ONO46"/>
      <c r="ONP46"/>
      <c r="ONQ46"/>
      <c r="ONR46"/>
      <c r="ONS46"/>
      <c r="ONT46"/>
      <c r="ONU46"/>
      <c r="ONV46"/>
      <c r="ONW46"/>
      <c r="ONX46"/>
      <c r="ONY46"/>
      <c r="ONZ46"/>
      <c r="OOA46"/>
      <c r="OOB46"/>
      <c r="OOC46"/>
      <c r="OOD46"/>
      <c r="OOE46"/>
      <c r="OOF46"/>
      <c r="OOG46"/>
      <c r="OOH46"/>
      <c r="OOI46"/>
      <c r="OOJ46"/>
      <c r="OOK46"/>
      <c r="OOL46"/>
      <c r="OOM46"/>
      <c r="OON46"/>
      <c r="OOO46"/>
      <c r="OOP46"/>
      <c r="OOQ46"/>
      <c r="OOR46"/>
      <c r="OOS46"/>
      <c r="OOT46"/>
      <c r="OOU46"/>
      <c r="OOV46"/>
      <c r="OOW46"/>
      <c r="OOX46"/>
      <c r="OOY46"/>
      <c r="OOZ46"/>
      <c r="OPA46"/>
      <c r="OPB46"/>
      <c r="OPC46"/>
      <c r="OPD46"/>
      <c r="OPE46"/>
      <c r="OPF46"/>
      <c r="OPG46"/>
      <c r="OPH46"/>
      <c r="OPI46"/>
      <c r="OPJ46"/>
      <c r="OPK46"/>
      <c r="OPL46"/>
      <c r="OPM46"/>
      <c r="OPN46"/>
      <c r="OPO46"/>
      <c r="OPP46"/>
      <c r="OPQ46"/>
      <c r="OPR46"/>
      <c r="OPS46"/>
      <c r="OPT46"/>
      <c r="OPU46"/>
      <c r="OPV46"/>
      <c r="OPW46"/>
      <c r="OPX46"/>
      <c r="OPY46"/>
      <c r="OPZ46"/>
      <c r="OQA46"/>
      <c r="OQB46"/>
      <c r="OQC46"/>
      <c r="OQD46"/>
      <c r="OQE46"/>
      <c r="OQF46"/>
      <c r="OQG46"/>
      <c r="OQH46"/>
      <c r="OQI46"/>
      <c r="OQJ46"/>
      <c r="OQK46"/>
      <c r="OQL46"/>
      <c r="OQM46"/>
      <c r="OQN46"/>
      <c r="OQO46"/>
      <c r="OQP46"/>
      <c r="OQQ46"/>
      <c r="OQR46"/>
      <c r="OQS46"/>
      <c r="OQT46"/>
      <c r="OQU46"/>
      <c r="OQV46"/>
      <c r="OQW46"/>
      <c r="OQX46"/>
      <c r="OQY46"/>
      <c r="OQZ46"/>
      <c r="ORA46"/>
      <c r="ORB46"/>
      <c r="ORC46"/>
      <c r="ORD46"/>
      <c r="ORE46"/>
      <c r="ORF46"/>
      <c r="ORG46"/>
      <c r="ORH46"/>
      <c r="ORI46"/>
      <c r="ORJ46"/>
      <c r="ORK46"/>
      <c r="ORL46"/>
      <c r="ORM46"/>
      <c r="ORN46"/>
      <c r="ORO46"/>
      <c r="ORP46"/>
      <c r="ORQ46"/>
      <c r="ORR46"/>
      <c r="ORS46"/>
      <c r="ORT46"/>
      <c r="ORU46"/>
      <c r="ORV46"/>
      <c r="ORW46"/>
      <c r="ORX46"/>
      <c r="ORY46"/>
      <c r="ORZ46"/>
      <c r="OSA46"/>
      <c r="OSB46"/>
      <c r="OSC46"/>
      <c r="OSD46"/>
      <c r="OSE46"/>
      <c r="OSF46"/>
      <c r="OSG46"/>
      <c r="OSH46"/>
      <c r="OSI46"/>
      <c r="OSJ46"/>
      <c r="OSK46"/>
      <c r="OSL46"/>
      <c r="OSM46"/>
      <c r="OSN46"/>
      <c r="OSO46"/>
      <c r="OSP46"/>
      <c r="OSQ46"/>
      <c r="OSR46"/>
      <c r="OSS46"/>
      <c r="OST46"/>
      <c r="OSU46"/>
      <c r="OSV46"/>
      <c r="OSW46"/>
      <c r="OSX46"/>
      <c r="OSY46"/>
      <c r="OSZ46"/>
      <c r="OTA46"/>
      <c r="OTB46"/>
      <c r="OTC46"/>
      <c r="OTD46"/>
      <c r="OTE46"/>
      <c r="OTF46"/>
      <c r="OTG46"/>
      <c r="OTH46"/>
      <c r="OTI46"/>
      <c r="OTJ46"/>
      <c r="OTK46"/>
      <c r="OTL46"/>
      <c r="OTM46"/>
      <c r="OTN46"/>
      <c r="OTO46"/>
      <c r="OTP46"/>
      <c r="OTQ46"/>
      <c r="OTR46"/>
      <c r="OTS46"/>
      <c r="OTT46"/>
      <c r="OTU46"/>
      <c r="OTV46"/>
      <c r="OTW46"/>
      <c r="OTX46"/>
      <c r="OTY46"/>
      <c r="OTZ46"/>
      <c r="OUA46"/>
      <c r="OUB46"/>
      <c r="OUC46"/>
      <c r="OUD46"/>
      <c r="OUE46"/>
      <c r="OUF46"/>
      <c r="OUG46"/>
      <c r="OUH46"/>
      <c r="OUI46"/>
      <c r="OUJ46"/>
      <c r="OUK46"/>
      <c r="OUL46"/>
      <c r="OUM46"/>
      <c r="OUN46"/>
      <c r="OUO46"/>
      <c r="OUP46"/>
      <c r="OUQ46"/>
      <c r="OUR46"/>
      <c r="OUS46"/>
      <c r="OUT46"/>
      <c r="OUU46"/>
      <c r="OUV46"/>
      <c r="OUW46"/>
      <c r="OUX46"/>
      <c r="OUY46"/>
      <c r="OUZ46"/>
      <c r="OVA46"/>
      <c r="OVB46"/>
      <c r="OVC46"/>
      <c r="OVD46"/>
      <c r="OVE46"/>
      <c r="OVF46"/>
      <c r="OVG46"/>
      <c r="OVH46"/>
      <c r="OVI46"/>
      <c r="OVJ46"/>
      <c r="OVK46"/>
      <c r="OVL46"/>
      <c r="OVM46"/>
      <c r="OVN46"/>
      <c r="OVO46"/>
      <c r="OVP46"/>
      <c r="OVQ46"/>
      <c r="OVR46"/>
      <c r="OVS46"/>
      <c r="OVT46"/>
      <c r="OVU46"/>
      <c r="OVV46"/>
      <c r="OVW46"/>
      <c r="OVX46"/>
      <c r="OVY46"/>
      <c r="OVZ46"/>
      <c r="OWA46"/>
      <c r="OWB46"/>
      <c r="OWC46"/>
      <c r="OWD46"/>
      <c r="OWE46"/>
      <c r="OWF46"/>
      <c r="OWG46"/>
      <c r="OWH46"/>
      <c r="OWI46"/>
      <c r="OWJ46"/>
      <c r="OWK46"/>
      <c r="OWL46"/>
      <c r="OWM46"/>
      <c r="OWN46"/>
      <c r="OWO46"/>
      <c r="OWP46"/>
      <c r="OWQ46"/>
      <c r="OWR46"/>
      <c r="OWS46"/>
      <c r="OWT46"/>
      <c r="OWU46"/>
      <c r="OWV46"/>
      <c r="OWW46"/>
      <c r="OWX46"/>
      <c r="OWY46"/>
      <c r="OWZ46"/>
      <c r="OXA46"/>
      <c r="OXB46"/>
      <c r="OXC46"/>
      <c r="OXD46"/>
      <c r="OXE46"/>
      <c r="OXF46"/>
      <c r="OXG46"/>
      <c r="OXH46"/>
      <c r="OXI46"/>
      <c r="OXJ46"/>
      <c r="OXK46"/>
      <c r="OXL46"/>
      <c r="OXM46"/>
      <c r="OXN46"/>
      <c r="OXO46"/>
      <c r="OXP46"/>
      <c r="OXQ46"/>
      <c r="OXR46"/>
      <c r="OXS46"/>
      <c r="OXT46"/>
      <c r="OXU46"/>
      <c r="OXV46"/>
      <c r="OXW46"/>
      <c r="OXX46"/>
      <c r="OXY46"/>
      <c r="OXZ46"/>
      <c r="OYA46"/>
      <c r="OYB46"/>
      <c r="OYC46"/>
      <c r="OYD46"/>
      <c r="OYE46"/>
      <c r="OYF46"/>
      <c r="OYG46"/>
      <c r="OYH46"/>
      <c r="OYI46"/>
      <c r="OYJ46"/>
      <c r="OYK46"/>
      <c r="OYL46"/>
      <c r="OYM46"/>
      <c r="OYN46"/>
      <c r="OYO46"/>
      <c r="OYP46"/>
      <c r="OYQ46"/>
      <c r="OYR46"/>
      <c r="OYS46"/>
      <c r="OYT46"/>
      <c r="OYU46"/>
      <c r="OYV46"/>
      <c r="OYW46"/>
      <c r="OYX46"/>
      <c r="OYY46"/>
      <c r="OYZ46"/>
      <c r="OZA46"/>
      <c r="OZB46"/>
      <c r="OZC46"/>
      <c r="OZD46"/>
      <c r="OZE46"/>
      <c r="OZF46"/>
      <c r="OZG46"/>
      <c r="OZH46"/>
      <c r="OZI46"/>
      <c r="OZJ46"/>
      <c r="OZK46"/>
      <c r="OZL46"/>
      <c r="OZM46"/>
      <c r="OZN46"/>
      <c r="OZO46"/>
      <c r="OZP46"/>
      <c r="OZQ46"/>
      <c r="OZR46"/>
      <c r="OZS46"/>
      <c r="OZT46"/>
      <c r="OZU46"/>
      <c r="OZV46"/>
      <c r="OZW46"/>
      <c r="OZX46"/>
      <c r="OZY46"/>
      <c r="OZZ46"/>
      <c r="PAA46"/>
      <c r="PAB46"/>
      <c r="PAC46"/>
      <c r="PAD46"/>
      <c r="PAE46"/>
      <c r="PAF46"/>
      <c r="PAG46"/>
      <c r="PAH46"/>
      <c r="PAI46"/>
      <c r="PAJ46"/>
      <c r="PAK46"/>
      <c r="PAL46"/>
      <c r="PAM46"/>
      <c r="PAN46"/>
      <c r="PAO46"/>
      <c r="PAP46"/>
      <c r="PAQ46"/>
      <c r="PAR46"/>
      <c r="PAS46"/>
      <c r="PAT46"/>
      <c r="PAU46"/>
      <c r="PAV46"/>
      <c r="PAW46"/>
      <c r="PAX46"/>
      <c r="PAY46"/>
      <c r="PAZ46"/>
      <c r="PBA46"/>
      <c r="PBB46"/>
      <c r="PBC46"/>
      <c r="PBD46"/>
      <c r="PBE46"/>
      <c r="PBF46"/>
      <c r="PBG46"/>
      <c r="PBH46"/>
      <c r="PBI46"/>
      <c r="PBJ46"/>
      <c r="PBK46"/>
      <c r="PBL46"/>
      <c r="PBM46"/>
      <c r="PBN46"/>
      <c r="PBO46"/>
      <c r="PBP46"/>
      <c r="PBQ46"/>
      <c r="PBR46"/>
      <c r="PBS46"/>
      <c r="PBT46"/>
      <c r="PBU46"/>
      <c r="PBV46"/>
      <c r="PBW46"/>
      <c r="PBX46"/>
      <c r="PBY46"/>
      <c r="PBZ46"/>
      <c r="PCA46"/>
      <c r="PCB46"/>
      <c r="PCC46"/>
      <c r="PCD46"/>
      <c r="PCE46"/>
      <c r="PCF46"/>
      <c r="PCG46"/>
      <c r="PCH46"/>
      <c r="PCI46"/>
      <c r="PCJ46"/>
      <c r="PCK46"/>
      <c r="PCL46"/>
      <c r="PCM46"/>
      <c r="PCN46"/>
      <c r="PCO46"/>
      <c r="PCP46"/>
      <c r="PCQ46"/>
      <c r="PCR46"/>
      <c r="PCS46"/>
      <c r="PCT46"/>
      <c r="PCU46"/>
      <c r="PCV46"/>
      <c r="PCW46"/>
      <c r="PCX46"/>
      <c r="PCY46"/>
      <c r="PCZ46"/>
      <c r="PDA46"/>
      <c r="PDB46"/>
      <c r="PDC46"/>
      <c r="PDD46"/>
      <c r="PDE46"/>
      <c r="PDF46"/>
      <c r="PDG46"/>
      <c r="PDH46"/>
      <c r="PDI46"/>
      <c r="PDJ46"/>
      <c r="PDK46"/>
      <c r="PDL46"/>
      <c r="PDM46"/>
      <c r="PDN46"/>
      <c r="PDO46"/>
      <c r="PDP46"/>
      <c r="PDQ46"/>
      <c r="PDR46"/>
      <c r="PDS46"/>
      <c r="PDT46"/>
      <c r="PDU46"/>
      <c r="PDV46"/>
      <c r="PDW46"/>
      <c r="PDX46"/>
      <c r="PDY46"/>
      <c r="PDZ46"/>
      <c r="PEA46"/>
      <c r="PEB46"/>
      <c r="PEC46"/>
      <c r="PED46"/>
      <c r="PEE46"/>
      <c r="PEF46"/>
      <c r="PEG46"/>
      <c r="PEH46"/>
      <c r="PEI46"/>
      <c r="PEJ46"/>
      <c r="PEK46"/>
      <c r="PEL46"/>
      <c r="PEM46"/>
      <c r="PEN46"/>
      <c r="PEO46"/>
      <c r="PEP46"/>
      <c r="PEQ46"/>
      <c r="PER46"/>
      <c r="PES46"/>
      <c r="PET46"/>
      <c r="PEU46"/>
      <c r="PEV46"/>
      <c r="PEW46"/>
      <c r="PEX46"/>
      <c r="PEY46"/>
      <c r="PEZ46"/>
      <c r="PFA46"/>
      <c r="PFB46"/>
      <c r="PFC46"/>
      <c r="PFD46"/>
      <c r="PFE46"/>
      <c r="PFF46"/>
      <c r="PFG46"/>
      <c r="PFH46"/>
      <c r="PFI46"/>
      <c r="PFJ46"/>
      <c r="PFK46"/>
      <c r="PFL46"/>
      <c r="PFM46"/>
      <c r="PFN46"/>
      <c r="PFO46"/>
      <c r="PFP46"/>
      <c r="PFQ46"/>
      <c r="PFR46"/>
      <c r="PFS46"/>
      <c r="PFT46"/>
      <c r="PFU46"/>
      <c r="PFV46"/>
      <c r="PFW46"/>
      <c r="PFX46"/>
      <c r="PFY46"/>
      <c r="PFZ46"/>
      <c r="PGA46"/>
      <c r="PGB46"/>
      <c r="PGC46"/>
      <c r="PGD46"/>
      <c r="PGE46"/>
      <c r="PGF46"/>
      <c r="PGG46"/>
      <c r="PGH46"/>
      <c r="PGI46"/>
      <c r="PGJ46"/>
      <c r="PGK46"/>
      <c r="PGL46"/>
      <c r="PGM46"/>
      <c r="PGN46"/>
      <c r="PGO46"/>
      <c r="PGP46"/>
      <c r="PGQ46"/>
      <c r="PGR46"/>
      <c r="PGS46"/>
      <c r="PGT46"/>
      <c r="PGU46"/>
      <c r="PGV46"/>
      <c r="PGW46"/>
      <c r="PGX46"/>
      <c r="PGY46"/>
      <c r="PGZ46"/>
      <c r="PHA46"/>
      <c r="PHB46"/>
      <c r="PHC46"/>
      <c r="PHD46"/>
      <c r="PHE46"/>
      <c r="PHF46"/>
      <c r="PHG46"/>
      <c r="PHH46"/>
      <c r="PHI46"/>
      <c r="PHJ46"/>
      <c r="PHK46"/>
      <c r="PHL46"/>
      <c r="PHM46"/>
      <c r="PHN46"/>
      <c r="PHO46"/>
      <c r="PHP46"/>
      <c r="PHQ46"/>
      <c r="PHR46"/>
      <c r="PHS46"/>
      <c r="PHT46"/>
      <c r="PHU46"/>
      <c r="PHV46"/>
      <c r="PHW46"/>
      <c r="PHX46"/>
      <c r="PHY46"/>
      <c r="PHZ46"/>
      <c r="PIA46"/>
      <c r="PIB46"/>
      <c r="PIC46"/>
      <c r="PID46"/>
      <c r="PIE46"/>
      <c r="PIF46"/>
      <c r="PIG46"/>
      <c r="PIH46"/>
      <c r="PII46"/>
      <c r="PIJ46"/>
      <c r="PIK46"/>
      <c r="PIL46"/>
      <c r="PIM46"/>
      <c r="PIN46"/>
      <c r="PIO46"/>
      <c r="PIP46"/>
      <c r="PIQ46"/>
      <c r="PIR46"/>
      <c r="PIS46"/>
      <c r="PIT46"/>
      <c r="PIU46"/>
      <c r="PIV46"/>
      <c r="PIW46"/>
      <c r="PIX46"/>
      <c r="PIY46"/>
      <c r="PIZ46"/>
      <c r="PJA46"/>
      <c r="PJB46"/>
      <c r="PJC46"/>
      <c r="PJD46"/>
      <c r="PJE46"/>
      <c r="PJF46"/>
      <c r="PJG46"/>
      <c r="PJH46"/>
      <c r="PJI46"/>
      <c r="PJJ46"/>
      <c r="PJK46"/>
      <c r="PJL46"/>
      <c r="PJM46"/>
      <c r="PJN46"/>
      <c r="PJO46"/>
      <c r="PJP46"/>
      <c r="PJQ46"/>
      <c r="PJR46"/>
      <c r="PJS46"/>
      <c r="PJT46"/>
      <c r="PJU46"/>
      <c r="PJV46"/>
      <c r="PJW46"/>
      <c r="PJX46"/>
      <c r="PJY46"/>
      <c r="PJZ46"/>
      <c r="PKA46"/>
      <c r="PKB46"/>
      <c r="PKC46"/>
      <c r="PKD46"/>
      <c r="PKE46"/>
      <c r="PKF46"/>
      <c r="PKG46"/>
      <c r="PKH46"/>
      <c r="PKI46"/>
      <c r="PKJ46"/>
      <c r="PKK46"/>
      <c r="PKL46"/>
      <c r="PKM46"/>
      <c r="PKN46"/>
      <c r="PKO46"/>
      <c r="PKP46"/>
      <c r="PKQ46"/>
      <c r="PKR46"/>
      <c r="PKS46"/>
      <c r="PKT46"/>
      <c r="PKU46"/>
      <c r="PKV46"/>
      <c r="PKW46"/>
      <c r="PKX46"/>
      <c r="PKY46"/>
      <c r="PKZ46"/>
      <c r="PLA46"/>
      <c r="PLB46"/>
      <c r="PLC46"/>
      <c r="PLD46"/>
      <c r="PLE46"/>
      <c r="PLF46"/>
      <c r="PLG46"/>
      <c r="PLH46"/>
      <c r="PLI46"/>
      <c r="PLJ46"/>
      <c r="PLK46"/>
      <c r="PLL46"/>
      <c r="PLM46"/>
      <c r="PLN46"/>
      <c r="PLO46"/>
      <c r="PLP46"/>
      <c r="PLQ46"/>
      <c r="PLR46"/>
      <c r="PLS46"/>
      <c r="PLT46"/>
      <c r="PLU46"/>
      <c r="PLV46"/>
      <c r="PLW46"/>
      <c r="PLX46"/>
      <c r="PLY46"/>
      <c r="PLZ46"/>
      <c r="PMA46"/>
      <c r="PMB46"/>
      <c r="PMC46"/>
      <c r="PMD46"/>
      <c r="PME46"/>
      <c r="PMF46"/>
      <c r="PMG46"/>
      <c r="PMH46"/>
      <c r="PMI46"/>
      <c r="PMJ46"/>
      <c r="PMK46"/>
      <c r="PML46"/>
      <c r="PMM46"/>
      <c r="PMN46"/>
      <c r="PMO46"/>
      <c r="PMP46"/>
      <c r="PMQ46"/>
      <c r="PMR46"/>
      <c r="PMS46"/>
      <c r="PMT46"/>
      <c r="PMU46"/>
      <c r="PMV46"/>
      <c r="PMW46"/>
      <c r="PMX46"/>
      <c r="PMY46"/>
      <c r="PMZ46"/>
      <c r="PNA46"/>
      <c r="PNB46"/>
      <c r="PNC46"/>
      <c r="PND46"/>
      <c r="PNE46"/>
      <c r="PNF46"/>
      <c r="PNG46"/>
      <c r="PNH46"/>
      <c r="PNI46"/>
      <c r="PNJ46"/>
      <c r="PNK46"/>
      <c r="PNL46"/>
      <c r="PNM46"/>
      <c r="PNN46"/>
      <c r="PNO46"/>
      <c r="PNP46"/>
      <c r="PNQ46"/>
      <c r="PNR46"/>
      <c r="PNS46"/>
      <c r="PNT46"/>
      <c r="PNU46"/>
      <c r="PNV46"/>
      <c r="PNW46"/>
      <c r="PNX46"/>
      <c r="PNY46"/>
      <c r="PNZ46"/>
      <c r="POA46"/>
      <c r="POB46"/>
      <c r="POC46"/>
      <c r="POD46"/>
      <c r="POE46"/>
      <c r="POF46"/>
      <c r="POG46"/>
      <c r="POH46"/>
      <c r="POI46"/>
      <c r="POJ46"/>
      <c r="POK46"/>
      <c r="POL46"/>
      <c r="POM46"/>
      <c r="PON46"/>
      <c r="POO46"/>
      <c r="POP46"/>
      <c r="POQ46"/>
      <c r="POR46"/>
      <c r="POS46"/>
      <c r="POT46"/>
      <c r="POU46"/>
      <c r="POV46"/>
      <c r="POW46"/>
      <c r="POX46"/>
      <c r="POY46"/>
      <c r="POZ46"/>
      <c r="PPA46"/>
      <c r="PPB46"/>
      <c r="PPC46"/>
      <c r="PPD46"/>
      <c r="PPE46"/>
      <c r="PPF46"/>
      <c r="PPG46"/>
      <c r="PPH46"/>
      <c r="PPI46"/>
      <c r="PPJ46"/>
      <c r="PPK46"/>
      <c r="PPL46"/>
      <c r="PPM46"/>
      <c r="PPN46"/>
      <c r="PPO46"/>
      <c r="PPP46"/>
      <c r="PPQ46"/>
      <c r="PPR46"/>
      <c r="PPS46"/>
      <c r="PPT46"/>
      <c r="PPU46"/>
      <c r="PPV46"/>
      <c r="PPW46"/>
      <c r="PPX46"/>
      <c r="PPY46"/>
      <c r="PPZ46"/>
      <c r="PQA46"/>
      <c r="PQB46"/>
      <c r="PQC46"/>
      <c r="PQD46"/>
      <c r="PQE46"/>
      <c r="PQF46"/>
      <c r="PQG46"/>
      <c r="PQH46"/>
      <c r="PQI46"/>
      <c r="PQJ46"/>
      <c r="PQK46"/>
      <c r="PQL46"/>
      <c r="PQM46"/>
      <c r="PQN46"/>
      <c r="PQO46"/>
      <c r="PQP46"/>
      <c r="PQQ46"/>
      <c r="PQR46"/>
      <c r="PQS46"/>
      <c r="PQT46"/>
      <c r="PQU46"/>
      <c r="PQV46"/>
      <c r="PQW46"/>
      <c r="PQX46"/>
      <c r="PQY46"/>
      <c r="PQZ46"/>
      <c r="PRA46"/>
      <c r="PRB46"/>
      <c r="PRC46"/>
      <c r="PRD46"/>
      <c r="PRE46"/>
      <c r="PRF46"/>
      <c r="PRG46"/>
      <c r="PRH46"/>
      <c r="PRI46"/>
      <c r="PRJ46"/>
      <c r="PRK46"/>
      <c r="PRL46"/>
      <c r="PRM46"/>
      <c r="PRN46"/>
      <c r="PRO46"/>
      <c r="PRP46"/>
      <c r="PRQ46"/>
      <c r="PRR46"/>
      <c r="PRS46"/>
      <c r="PRT46"/>
      <c r="PRU46"/>
      <c r="PRV46"/>
      <c r="PRW46"/>
      <c r="PRX46"/>
      <c r="PRY46"/>
      <c r="PRZ46"/>
      <c r="PSA46"/>
      <c r="PSB46"/>
      <c r="PSC46"/>
      <c r="PSD46"/>
      <c r="PSE46"/>
      <c r="PSF46"/>
      <c r="PSG46"/>
      <c r="PSH46"/>
      <c r="PSI46"/>
      <c r="PSJ46"/>
      <c r="PSK46"/>
      <c r="PSL46"/>
      <c r="PSM46"/>
      <c r="PSN46"/>
      <c r="PSO46"/>
      <c r="PSP46"/>
      <c r="PSQ46"/>
      <c r="PSR46"/>
      <c r="PSS46"/>
      <c r="PST46"/>
      <c r="PSU46"/>
      <c r="PSV46"/>
      <c r="PSW46"/>
      <c r="PSX46"/>
      <c r="PSY46"/>
      <c r="PSZ46"/>
      <c r="PTA46"/>
      <c r="PTB46"/>
      <c r="PTC46"/>
      <c r="PTD46"/>
      <c r="PTE46"/>
      <c r="PTF46"/>
      <c r="PTG46"/>
      <c r="PTH46"/>
      <c r="PTI46"/>
      <c r="PTJ46"/>
      <c r="PTK46"/>
      <c r="PTL46"/>
      <c r="PTM46"/>
      <c r="PTN46"/>
      <c r="PTO46"/>
      <c r="PTP46"/>
      <c r="PTQ46"/>
      <c r="PTR46"/>
      <c r="PTS46"/>
      <c r="PTT46"/>
      <c r="PTU46"/>
      <c r="PTV46"/>
      <c r="PTW46"/>
      <c r="PTX46"/>
      <c r="PTY46"/>
      <c r="PTZ46"/>
      <c r="PUA46"/>
      <c r="PUB46"/>
      <c r="PUC46"/>
      <c r="PUD46"/>
      <c r="PUE46"/>
      <c r="PUF46"/>
      <c r="PUG46"/>
      <c r="PUH46"/>
      <c r="PUI46"/>
      <c r="PUJ46"/>
      <c r="PUK46"/>
      <c r="PUL46"/>
      <c r="PUM46"/>
      <c r="PUN46"/>
      <c r="PUO46"/>
      <c r="PUP46"/>
      <c r="PUQ46"/>
      <c r="PUR46"/>
      <c r="PUS46"/>
      <c r="PUT46"/>
      <c r="PUU46"/>
      <c r="PUV46"/>
      <c r="PUW46"/>
      <c r="PUX46"/>
      <c r="PUY46"/>
      <c r="PUZ46"/>
      <c r="PVA46"/>
      <c r="PVB46"/>
      <c r="PVC46"/>
      <c r="PVD46"/>
      <c r="PVE46"/>
      <c r="PVF46"/>
      <c r="PVG46"/>
      <c r="PVH46"/>
      <c r="PVI46"/>
      <c r="PVJ46"/>
      <c r="PVK46"/>
      <c r="PVL46"/>
      <c r="PVM46"/>
      <c r="PVN46"/>
      <c r="PVO46"/>
      <c r="PVP46"/>
      <c r="PVQ46"/>
      <c r="PVR46"/>
      <c r="PVS46"/>
      <c r="PVT46"/>
      <c r="PVU46"/>
      <c r="PVV46"/>
      <c r="PVW46"/>
      <c r="PVX46"/>
      <c r="PVY46"/>
      <c r="PVZ46"/>
      <c r="PWA46"/>
      <c r="PWB46"/>
      <c r="PWC46"/>
      <c r="PWD46"/>
      <c r="PWE46"/>
      <c r="PWF46"/>
      <c r="PWG46"/>
      <c r="PWH46"/>
      <c r="PWI46"/>
      <c r="PWJ46"/>
      <c r="PWK46"/>
      <c r="PWL46"/>
      <c r="PWM46"/>
      <c r="PWN46"/>
      <c r="PWO46"/>
      <c r="PWP46"/>
      <c r="PWQ46"/>
      <c r="PWR46"/>
      <c r="PWS46"/>
      <c r="PWT46"/>
      <c r="PWU46"/>
      <c r="PWV46"/>
      <c r="PWW46"/>
      <c r="PWX46"/>
      <c r="PWY46"/>
      <c r="PWZ46"/>
      <c r="PXA46"/>
      <c r="PXB46"/>
      <c r="PXC46"/>
      <c r="PXD46"/>
      <c r="PXE46"/>
      <c r="PXF46"/>
      <c r="PXG46"/>
      <c r="PXH46"/>
      <c r="PXI46"/>
      <c r="PXJ46"/>
      <c r="PXK46"/>
      <c r="PXL46"/>
      <c r="PXM46"/>
      <c r="PXN46"/>
      <c r="PXO46"/>
      <c r="PXP46"/>
      <c r="PXQ46"/>
      <c r="PXR46"/>
      <c r="PXS46"/>
      <c r="PXT46"/>
      <c r="PXU46"/>
      <c r="PXV46"/>
      <c r="PXW46"/>
      <c r="PXX46"/>
      <c r="PXY46"/>
      <c r="PXZ46"/>
      <c r="PYA46"/>
      <c r="PYB46"/>
      <c r="PYC46"/>
      <c r="PYD46"/>
      <c r="PYE46"/>
      <c r="PYF46"/>
      <c r="PYG46"/>
      <c r="PYH46"/>
      <c r="PYI46"/>
      <c r="PYJ46"/>
      <c r="PYK46"/>
      <c r="PYL46"/>
      <c r="PYM46"/>
      <c r="PYN46"/>
      <c r="PYO46"/>
      <c r="PYP46"/>
      <c r="PYQ46"/>
      <c r="PYR46"/>
      <c r="PYS46"/>
      <c r="PYT46"/>
      <c r="PYU46"/>
      <c r="PYV46"/>
      <c r="PYW46"/>
      <c r="PYX46"/>
      <c r="PYY46"/>
      <c r="PYZ46"/>
      <c r="PZA46"/>
      <c r="PZB46"/>
      <c r="PZC46"/>
      <c r="PZD46"/>
      <c r="PZE46"/>
      <c r="PZF46"/>
      <c r="PZG46"/>
      <c r="PZH46"/>
      <c r="PZI46"/>
      <c r="PZJ46"/>
      <c r="PZK46"/>
      <c r="PZL46"/>
      <c r="PZM46"/>
      <c r="PZN46"/>
      <c r="PZO46"/>
      <c r="PZP46"/>
      <c r="PZQ46"/>
      <c r="PZR46"/>
      <c r="PZS46"/>
      <c r="PZT46"/>
      <c r="PZU46"/>
      <c r="PZV46"/>
      <c r="PZW46"/>
      <c r="PZX46"/>
      <c r="PZY46"/>
      <c r="PZZ46"/>
      <c r="QAA46"/>
      <c r="QAB46"/>
      <c r="QAC46"/>
      <c r="QAD46"/>
      <c r="QAE46"/>
      <c r="QAF46"/>
      <c r="QAG46"/>
      <c r="QAH46"/>
      <c r="QAI46"/>
      <c r="QAJ46"/>
      <c r="QAK46"/>
      <c r="QAL46"/>
      <c r="QAM46"/>
      <c r="QAN46"/>
      <c r="QAO46"/>
      <c r="QAP46"/>
      <c r="QAQ46"/>
      <c r="QAR46"/>
      <c r="QAS46"/>
      <c r="QAT46"/>
      <c r="QAU46"/>
      <c r="QAV46"/>
      <c r="QAW46"/>
      <c r="QAX46"/>
      <c r="QAY46"/>
      <c r="QAZ46"/>
      <c r="QBA46"/>
      <c r="QBB46"/>
      <c r="QBC46"/>
      <c r="QBD46"/>
      <c r="QBE46"/>
      <c r="QBF46"/>
      <c r="QBG46"/>
      <c r="QBH46"/>
      <c r="QBI46"/>
      <c r="QBJ46"/>
      <c r="QBK46"/>
      <c r="QBL46"/>
      <c r="QBM46"/>
      <c r="QBN46"/>
      <c r="QBO46"/>
      <c r="QBP46"/>
      <c r="QBQ46"/>
      <c r="QBR46"/>
      <c r="QBS46"/>
      <c r="QBT46"/>
      <c r="QBU46"/>
      <c r="QBV46"/>
      <c r="QBW46"/>
      <c r="QBX46"/>
      <c r="QBY46"/>
      <c r="QBZ46"/>
      <c r="QCA46"/>
      <c r="QCB46"/>
      <c r="QCC46"/>
      <c r="QCD46"/>
      <c r="QCE46"/>
      <c r="QCF46"/>
      <c r="QCG46"/>
      <c r="QCH46"/>
      <c r="QCI46"/>
      <c r="QCJ46"/>
      <c r="QCK46"/>
      <c r="QCL46"/>
      <c r="QCM46"/>
      <c r="QCN46"/>
      <c r="QCO46"/>
      <c r="QCP46"/>
      <c r="QCQ46"/>
      <c r="QCR46"/>
      <c r="QCS46"/>
      <c r="QCT46"/>
      <c r="QCU46"/>
      <c r="QCV46"/>
      <c r="QCW46"/>
      <c r="QCX46"/>
      <c r="QCY46"/>
      <c r="QCZ46"/>
      <c r="QDA46"/>
      <c r="QDB46"/>
      <c r="QDC46"/>
      <c r="QDD46"/>
      <c r="QDE46"/>
      <c r="QDF46"/>
      <c r="QDG46"/>
      <c r="QDH46"/>
      <c r="QDI46"/>
      <c r="QDJ46"/>
      <c r="QDK46"/>
      <c r="QDL46"/>
      <c r="QDM46"/>
      <c r="QDN46"/>
      <c r="QDO46"/>
      <c r="QDP46"/>
      <c r="QDQ46"/>
      <c r="QDR46"/>
      <c r="QDS46"/>
      <c r="QDT46"/>
      <c r="QDU46"/>
      <c r="QDV46"/>
      <c r="QDW46"/>
      <c r="QDX46"/>
      <c r="QDY46"/>
      <c r="QDZ46"/>
      <c r="QEA46"/>
      <c r="QEB46"/>
      <c r="QEC46"/>
      <c r="QED46"/>
      <c r="QEE46"/>
      <c r="QEF46"/>
      <c r="QEG46"/>
      <c r="QEH46"/>
      <c r="QEI46"/>
      <c r="QEJ46"/>
      <c r="QEK46"/>
      <c r="QEL46"/>
      <c r="QEM46"/>
      <c r="QEN46"/>
      <c r="QEO46"/>
      <c r="QEP46"/>
      <c r="QEQ46"/>
      <c r="QER46"/>
      <c r="QES46"/>
      <c r="QET46"/>
      <c r="QEU46"/>
      <c r="QEV46"/>
      <c r="QEW46"/>
      <c r="QEX46"/>
      <c r="QEY46"/>
      <c r="QEZ46"/>
      <c r="QFA46"/>
      <c r="QFB46"/>
      <c r="QFC46"/>
      <c r="QFD46"/>
      <c r="QFE46"/>
      <c r="QFF46"/>
      <c r="QFG46"/>
      <c r="QFH46"/>
      <c r="QFI46"/>
      <c r="QFJ46"/>
      <c r="QFK46"/>
      <c r="QFL46"/>
      <c r="QFM46"/>
      <c r="QFN46"/>
      <c r="QFO46"/>
      <c r="QFP46"/>
      <c r="QFQ46"/>
      <c r="QFR46"/>
      <c r="QFS46"/>
      <c r="QFT46"/>
      <c r="QFU46"/>
      <c r="QFV46"/>
      <c r="QFW46"/>
      <c r="QFX46"/>
      <c r="QFY46"/>
      <c r="QFZ46"/>
      <c r="QGA46"/>
      <c r="QGB46"/>
      <c r="QGC46"/>
      <c r="QGD46"/>
      <c r="QGE46"/>
      <c r="QGF46"/>
      <c r="QGG46"/>
      <c r="QGH46"/>
      <c r="QGI46"/>
      <c r="QGJ46"/>
      <c r="QGK46"/>
      <c r="QGL46"/>
      <c r="QGM46"/>
      <c r="QGN46"/>
      <c r="QGO46"/>
      <c r="QGP46"/>
      <c r="QGQ46"/>
      <c r="QGR46"/>
      <c r="QGS46"/>
      <c r="QGT46"/>
      <c r="QGU46"/>
      <c r="QGV46"/>
      <c r="QGW46"/>
      <c r="QGX46"/>
      <c r="QGY46"/>
      <c r="QGZ46"/>
      <c r="QHA46"/>
      <c r="QHB46"/>
      <c r="QHC46"/>
      <c r="QHD46"/>
      <c r="QHE46"/>
      <c r="QHF46"/>
      <c r="QHG46"/>
      <c r="QHH46"/>
      <c r="QHI46"/>
      <c r="QHJ46"/>
      <c r="QHK46"/>
      <c r="QHL46"/>
      <c r="QHM46"/>
      <c r="QHN46"/>
      <c r="QHO46"/>
      <c r="QHP46"/>
      <c r="QHQ46"/>
      <c r="QHR46"/>
      <c r="QHS46"/>
      <c r="QHT46"/>
      <c r="QHU46"/>
      <c r="QHV46"/>
      <c r="QHW46"/>
      <c r="QHX46"/>
      <c r="QHY46"/>
      <c r="QHZ46"/>
      <c r="QIA46"/>
      <c r="QIB46"/>
      <c r="QIC46"/>
      <c r="QID46"/>
      <c r="QIE46"/>
      <c r="QIF46"/>
      <c r="QIG46"/>
      <c r="QIH46"/>
      <c r="QII46"/>
      <c r="QIJ46"/>
      <c r="QIK46"/>
      <c r="QIL46"/>
      <c r="QIM46"/>
      <c r="QIN46"/>
      <c r="QIO46"/>
      <c r="QIP46"/>
      <c r="QIQ46"/>
      <c r="QIR46"/>
      <c r="QIS46"/>
      <c r="QIT46"/>
      <c r="QIU46"/>
      <c r="QIV46"/>
      <c r="QIW46"/>
      <c r="QIX46"/>
      <c r="QIY46"/>
      <c r="QIZ46"/>
      <c r="QJA46"/>
      <c r="QJB46"/>
      <c r="QJC46"/>
      <c r="QJD46"/>
      <c r="QJE46"/>
      <c r="QJF46"/>
      <c r="QJG46"/>
      <c r="QJH46"/>
      <c r="QJI46"/>
      <c r="QJJ46"/>
      <c r="QJK46"/>
      <c r="QJL46"/>
      <c r="QJM46"/>
      <c r="QJN46"/>
      <c r="QJO46"/>
      <c r="QJP46"/>
      <c r="QJQ46"/>
      <c r="QJR46"/>
      <c r="QJS46"/>
      <c r="QJT46"/>
      <c r="QJU46"/>
      <c r="QJV46"/>
      <c r="QJW46"/>
      <c r="QJX46"/>
      <c r="QJY46"/>
      <c r="QJZ46"/>
      <c r="QKA46"/>
      <c r="QKB46"/>
      <c r="QKC46"/>
      <c r="QKD46"/>
      <c r="QKE46"/>
      <c r="QKF46"/>
      <c r="QKG46"/>
      <c r="QKH46"/>
      <c r="QKI46"/>
      <c r="QKJ46"/>
      <c r="QKK46"/>
      <c r="QKL46"/>
      <c r="QKM46"/>
      <c r="QKN46"/>
      <c r="QKO46"/>
      <c r="QKP46"/>
      <c r="QKQ46"/>
      <c r="QKR46"/>
      <c r="QKS46"/>
      <c r="QKT46"/>
      <c r="QKU46"/>
      <c r="QKV46"/>
      <c r="QKW46"/>
      <c r="QKX46"/>
      <c r="QKY46"/>
      <c r="QKZ46"/>
      <c r="QLA46"/>
      <c r="QLB46"/>
      <c r="QLC46"/>
      <c r="QLD46"/>
      <c r="QLE46"/>
      <c r="QLF46"/>
      <c r="QLG46"/>
      <c r="QLH46"/>
      <c r="QLI46"/>
      <c r="QLJ46"/>
      <c r="QLK46"/>
      <c r="QLL46"/>
      <c r="QLM46"/>
      <c r="QLN46"/>
      <c r="QLO46"/>
      <c r="QLP46"/>
      <c r="QLQ46"/>
      <c r="QLR46"/>
      <c r="QLS46"/>
      <c r="QLT46"/>
      <c r="QLU46"/>
      <c r="QLV46"/>
      <c r="QLW46"/>
      <c r="QLX46"/>
      <c r="QLY46"/>
      <c r="QLZ46"/>
      <c r="QMA46"/>
      <c r="QMB46"/>
      <c r="QMC46"/>
      <c r="QMD46"/>
      <c r="QME46"/>
      <c r="QMF46"/>
      <c r="QMG46"/>
      <c r="QMH46"/>
      <c r="QMI46"/>
      <c r="QMJ46"/>
      <c r="QMK46"/>
      <c r="QML46"/>
      <c r="QMM46"/>
      <c r="QMN46"/>
      <c r="QMO46"/>
      <c r="QMP46"/>
      <c r="QMQ46"/>
      <c r="QMR46"/>
      <c r="QMS46"/>
      <c r="QMT46"/>
      <c r="QMU46"/>
      <c r="QMV46"/>
      <c r="QMW46"/>
      <c r="QMX46"/>
      <c r="QMY46"/>
      <c r="QMZ46"/>
      <c r="QNA46"/>
      <c r="QNB46"/>
      <c r="QNC46"/>
      <c r="QND46"/>
      <c r="QNE46"/>
      <c r="QNF46"/>
      <c r="QNG46"/>
      <c r="QNH46"/>
      <c r="QNI46"/>
      <c r="QNJ46"/>
      <c r="QNK46"/>
      <c r="QNL46"/>
      <c r="QNM46"/>
      <c r="QNN46"/>
      <c r="QNO46"/>
      <c r="QNP46"/>
      <c r="QNQ46"/>
      <c r="QNR46"/>
      <c r="QNS46"/>
      <c r="QNT46"/>
      <c r="QNU46"/>
      <c r="QNV46"/>
      <c r="QNW46"/>
      <c r="QNX46"/>
      <c r="QNY46"/>
      <c r="QNZ46"/>
      <c r="QOA46"/>
      <c r="QOB46"/>
      <c r="QOC46"/>
      <c r="QOD46"/>
      <c r="QOE46"/>
      <c r="QOF46"/>
      <c r="QOG46"/>
      <c r="QOH46"/>
      <c r="QOI46"/>
      <c r="QOJ46"/>
      <c r="QOK46"/>
      <c r="QOL46"/>
      <c r="QOM46"/>
      <c r="QON46"/>
      <c r="QOO46"/>
      <c r="QOP46"/>
      <c r="QOQ46"/>
      <c r="QOR46"/>
      <c r="QOS46"/>
      <c r="QOT46"/>
      <c r="QOU46"/>
      <c r="QOV46"/>
      <c r="QOW46"/>
      <c r="QOX46"/>
      <c r="QOY46"/>
      <c r="QOZ46"/>
      <c r="QPA46"/>
      <c r="QPB46"/>
      <c r="QPC46"/>
      <c r="QPD46"/>
      <c r="QPE46"/>
      <c r="QPF46"/>
      <c r="QPG46"/>
      <c r="QPH46"/>
      <c r="QPI46"/>
      <c r="QPJ46"/>
      <c r="QPK46"/>
      <c r="QPL46"/>
      <c r="QPM46"/>
      <c r="QPN46"/>
      <c r="QPO46"/>
      <c r="QPP46"/>
      <c r="QPQ46"/>
      <c r="QPR46"/>
      <c r="QPS46"/>
      <c r="QPT46"/>
      <c r="QPU46"/>
      <c r="QPV46"/>
      <c r="QPW46"/>
      <c r="QPX46"/>
      <c r="QPY46"/>
      <c r="QPZ46"/>
      <c r="QQA46"/>
      <c r="QQB46"/>
      <c r="QQC46"/>
      <c r="QQD46"/>
      <c r="QQE46"/>
      <c r="QQF46"/>
      <c r="QQG46"/>
      <c r="QQH46"/>
      <c r="QQI46"/>
      <c r="QQJ46"/>
      <c r="QQK46"/>
      <c r="QQL46"/>
      <c r="QQM46"/>
      <c r="QQN46"/>
      <c r="QQO46"/>
      <c r="QQP46"/>
      <c r="QQQ46"/>
      <c r="QQR46"/>
      <c r="QQS46"/>
      <c r="QQT46"/>
      <c r="QQU46"/>
      <c r="QQV46"/>
      <c r="QQW46"/>
      <c r="QQX46"/>
      <c r="QQY46"/>
      <c r="QQZ46"/>
      <c r="QRA46"/>
      <c r="QRB46"/>
      <c r="QRC46"/>
      <c r="QRD46"/>
      <c r="QRE46"/>
      <c r="QRF46"/>
      <c r="QRG46"/>
      <c r="QRH46"/>
      <c r="QRI46"/>
      <c r="QRJ46"/>
      <c r="QRK46"/>
      <c r="QRL46"/>
      <c r="QRM46"/>
      <c r="QRN46"/>
      <c r="QRO46"/>
      <c r="QRP46"/>
      <c r="QRQ46"/>
      <c r="QRR46"/>
      <c r="QRS46"/>
      <c r="QRT46"/>
      <c r="QRU46"/>
      <c r="QRV46"/>
      <c r="QRW46"/>
      <c r="QRX46"/>
      <c r="QRY46"/>
      <c r="QRZ46"/>
      <c r="QSA46"/>
      <c r="QSB46"/>
      <c r="QSC46"/>
      <c r="QSD46"/>
      <c r="QSE46"/>
      <c r="QSF46"/>
      <c r="QSG46"/>
      <c r="QSH46"/>
      <c r="QSI46"/>
      <c r="QSJ46"/>
      <c r="QSK46"/>
      <c r="QSL46"/>
      <c r="QSM46"/>
      <c r="QSN46"/>
      <c r="QSO46"/>
      <c r="QSP46"/>
      <c r="QSQ46"/>
      <c r="QSR46"/>
      <c r="QSS46"/>
      <c r="QST46"/>
      <c r="QSU46"/>
      <c r="QSV46"/>
      <c r="QSW46"/>
      <c r="QSX46"/>
      <c r="QSY46"/>
      <c r="QSZ46"/>
      <c r="QTA46"/>
      <c r="QTB46"/>
      <c r="QTC46"/>
      <c r="QTD46"/>
      <c r="QTE46"/>
      <c r="QTF46"/>
      <c r="QTG46"/>
      <c r="QTH46"/>
      <c r="QTI46"/>
      <c r="QTJ46"/>
      <c r="QTK46"/>
      <c r="QTL46"/>
      <c r="QTM46"/>
      <c r="QTN46"/>
      <c r="QTO46"/>
      <c r="QTP46"/>
      <c r="QTQ46"/>
      <c r="QTR46"/>
      <c r="QTS46"/>
      <c r="QTT46"/>
      <c r="QTU46"/>
      <c r="QTV46"/>
      <c r="QTW46"/>
      <c r="QTX46"/>
      <c r="QTY46"/>
      <c r="QTZ46"/>
      <c r="QUA46"/>
      <c r="QUB46"/>
      <c r="QUC46"/>
      <c r="QUD46"/>
      <c r="QUE46"/>
      <c r="QUF46"/>
      <c r="QUG46"/>
      <c r="QUH46"/>
      <c r="QUI46"/>
      <c r="QUJ46"/>
      <c r="QUK46"/>
      <c r="QUL46"/>
      <c r="QUM46"/>
      <c r="QUN46"/>
      <c r="QUO46"/>
      <c r="QUP46"/>
      <c r="QUQ46"/>
      <c r="QUR46"/>
      <c r="QUS46"/>
      <c r="QUT46"/>
      <c r="QUU46"/>
      <c r="QUV46"/>
      <c r="QUW46"/>
      <c r="QUX46"/>
      <c r="QUY46"/>
      <c r="QUZ46"/>
      <c r="QVA46"/>
      <c r="QVB46"/>
      <c r="QVC46"/>
      <c r="QVD46"/>
      <c r="QVE46"/>
      <c r="QVF46"/>
      <c r="QVG46"/>
      <c r="QVH46"/>
      <c r="QVI46"/>
      <c r="QVJ46"/>
      <c r="QVK46"/>
      <c r="QVL46"/>
      <c r="QVM46"/>
      <c r="QVN46"/>
      <c r="QVO46"/>
      <c r="QVP46"/>
      <c r="QVQ46"/>
      <c r="QVR46"/>
      <c r="QVS46"/>
      <c r="QVT46"/>
      <c r="QVU46"/>
      <c r="QVV46"/>
      <c r="QVW46"/>
      <c r="QVX46"/>
      <c r="QVY46"/>
      <c r="QVZ46"/>
      <c r="QWA46"/>
      <c r="QWB46"/>
      <c r="QWC46"/>
      <c r="QWD46"/>
      <c r="QWE46"/>
      <c r="QWF46"/>
      <c r="QWG46"/>
      <c r="QWH46"/>
      <c r="QWI46"/>
      <c r="QWJ46"/>
      <c r="QWK46"/>
      <c r="QWL46"/>
      <c r="QWM46"/>
      <c r="QWN46"/>
      <c r="QWO46"/>
      <c r="QWP46"/>
      <c r="QWQ46"/>
      <c r="QWR46"/>
      <c r="QWS46"/>
      <c r="QWT46"/>
      <c r="QWU46"/>
      <c r="QWV46"/>
      <c r="QWW46"/>
      <c r="QWX46"/>
      <c r="QWY46"/>
      <c r="QWZ46"/>
      <c r="QXA46"/>
      <c r="QXB46"/>
      <c r="QXC46"/>
      <c r="QXD46"/>
      <c r="QXE46"/>
      <c r="QXF46"/>
      <c r="QXG46"/>
      <c r="QXH46"/>
      <c r="QXI46"/>
      <c r="QXJ46"/>
      <c r="QXK46"/>
      <c r="QXL46"/>
      <c r="QXM46"/>
      <c r="QXN46"/>
      <c r="QXO46"/>
      <c r="QXP46"/>
      <c r="QXQ46"/>
      <c r="QXR46"/>
      <c r="QXS46"/>
      <c r="QXT46"/>
      <c r="QXU46"/>
      <c r="QXV46"/>
      <c r="QXW46"/>
      <c r="QXX46"/>
      <c r="QXY46"/>
      <c r="QXZ46"/>
      <c r="QYA46"/>
      <c r="QYB46"/>
      <c r="QYC46"/>
      <c r="QYD46"/>
      <c r="QYE46"/>
      <c r="QYF46"/>
      <c r="QYG46"/>
      <c r="QYH46"/>
      <c r="QYI46"/>
      <c r="QYJ46"/>
      <c r="QYK46"/>
      <c r="QYL46"/>
      <c r="QYM46"/>
      <c r="QYN46"/>
      <c r="QYO46"/>
      <c r="QYP46"/>
      <c r="QYQ46"/>
      <c r="QYR46"/>
      <c r="QYS46"/>
      <c r="QYT46"/>
      <c r="QYU46"/>
      <c r="QYV46"/>
      <c r="QYW46"/>
      <c r="QYX46"/>
      <c r="QYY46"/>
      <c r="QYZ46"/>
      <c r="QZA46"/>
      <c r="QZB46"/>
      <c r="QZC46"/>
      <c r="QZD46"/>
      <c r="QZE46"/>
      <c r="QZF46"/>
      <c r="QZG46"/>
      <c r="QZH46"/>
      <c r="QZI46"/>
      <c r="QZJ46"/>
      <c r="QZK46"/>
      <c r="QZL46"/>
      <c r="QZM46"/>
      <c r="QZN46"/>
      <c r="QZO46"/>
      <c r="QZP46"/>
      <c r="QZQ46"/>
      <c r="QZR46"/>
      <c r="QZS46"/>
      <c r="QZT46"/>
      <c r="QZU46"/>
      <c r="QZV46"/>
      <c r="QZW46"/>
      <c r="QZX46"/>
      <c r="QZY46"/>
      <c r="QZZ46"/>
      <c r="RAA46"/>
      <c r="RAB46"/>
      <c r="RAC46"/>
      <c r="RAD46"/>
      <c r="RAE46"/>
      <c r="RAF46"/>
      <c r="RAG46"/>
      <c r="RAH46"/>
      <c r="RAI46"/>
      <c r="RAJ46"/>
      <c r="RAK46"/>
      <c r="RAL46"/>
      <c r="RAM46"/>
      <c r="RAN46"/>
      <c r="RAO46"/>
      <c r="RAP46"/>
      <c r="RAQ46"/>
      <c r="RAR46"/>
      <c r="RAS46"/>
      <c r="RAT46"/>
      <c r="RAU46"/>
      <c r="RAV46"/>
      <c r="RAW46"/>
      <c r="RAX46"/>
      <c r="RAY46"/>
      <c r="RAZ46"/>
      <c r="RBA46"/>
      <c r="RBB46"/>
      <c r="RBC46"/>
      <c r="RBD46"/>
      <c r="RBE46"/>
      <c r="RBF46"/>
      <c r="RBG46"/>
      <c r="RBH46"/>
      <c r="RBI46"/>
      <c r="RBJ46"/>
      <c r="RBK46"/>
      <c r="RBL46"/>
      <c r="RBM46"/>
      <c r="RBN46"/>
      <c r="RBO46"/>
      <c r="RBP46"/>
      <c r="RBQ46"/>
      <c r="RBR46"/>
      <c r="RBS46"/>
      <c r="RBT46"/>
      <c r="RBU46"/>
      <c r="RBV46"/>
      <c r="RBW46"/>
      <c r="RBX46"/>
      <c r="RBY46"/>
      <c r="RBZ46"/>
      <c r="RCA46"/>
      <c r="RCB46"/>
      <c r="RCC46"/>
      <c r="RCD46"/>
      <c r="RCE46"/>
      <c r="RCF46"/>
      <c r="RCG46"/>
      <c r="RCH46"/>
      <c r="RCI46"/>
      <c r="RCJ46"/>
      <c r="RCK46"/>
      <c r="RCL46"/>
      <c r="RCM46"/>
      <c r="RCN46"/>
      <c r="RCO46"/>
      <c r="RCP46"/>
      <c r="RCQ46"/>
      <c r="RCR46"/>
      <c r="RCS46"/>
      <c r="RCT46"/>
      <c r="RCU46"/>
      <c r="RCV46"/>
      <c r="RCW46"/>
      <c r="RCX46"/>
      <c r="RCY46"/>
      <c r="RCZ46"/>
      <c r="RDA46"/>
      <c r="RDB46"/>
      <c r="RDC46"/>
      <c r="RDD46"/>
      <c r="RDE46"/>
      <c r="RDF46"/>
      <c r="RDG46"/>
      <c r="RDH46"/>
      <c r="RDI46"/>
      <c r="RDJ46"/>
      <c r="RDK46"/>
      <c r="RDL46"/>
      <c r="RDM46"/>
      <c r="RDN46"/>
      <c r="RDO46"/>
      <c r="RDP46"/>
      <c r="RDQ46"/>
      <c r="RDR46"/>
      <c r="RDS46"/>
      <c r="RDT46"/>
      <c r="RDU46"/>
      <c r="RDV46"/>
      <c r="RDW46"/>
      <c r="RDX46"/>
      <c r="RDY46"/>
      <c r="RDZ46"/>
      <c r="REA46"/>
      <c r="REB46"/>
      <c r="REC46"/>
      <c r="RED46"/>
      <c r="REE46"/>
      <c r="REF46"/>
      <c r="REG46"/>
      <c r="REH46"/>
      <c r="REI46"/>
      <c r="REJ46"/>
      <c r="REK46"/>
      <c r="REL46"/>
      <c r="REM46"/>
      <c r="REN46"/>
      <c r="REO46"/>
      <c r="REP46"/>
      <c r="REQ46"/>
      <c r="RER46"/>
      <c r="RES46"/>
      <c r="RET46"/>
      <c r="REU46"/>
      <c r="REV46"/>
      <c r="REW46"/>
      <c r="REX46"/>
      <c r="REY46"/>
      <c r="REZ46"/>
      <c r="RFA46"/>
      <c r="RFB46"/>
      <c r="RFC46"/>
      <c r="RFD46"/>
      <c r="RFE46"/>
      <c r="RFF46"/>
      <c r="RFG46"/>
      <c r="RFH46"/>
      <c r="RFI46"/>
      <c r="RFJ46"/>
      <c r="RFK46"/>
      <c r="RFL46"/>
      <c r="RFM46"/>
      <c r="RFN46"/>
      <c r="RFO46"/>
      <c r="RFP46"/>
      <c r="RFQ46"/>
      <c r="RFR46"/>
      <c r="RFS46"/>
      <c r="RFT46"/>
      <c r="RFU46"/>
      <c r="RFV46"/>
      <c r="RFW46"/>
      <c r="RFX46"/>
      <c r="RFY46"/>
      <c r="RFZ46"/>
      <c r="RGA46"/>
      <c r="RGB46"/>
      <c r="RGC46"/>
      <c r="RGD46"/>
      <c r="RGE46"/>
      <c r="RGF46"/>
      <c r="RGG46"/>
      <c r="RGH46"/>
      <c r="RGI46"/>
      <c r="RGJ46"/>
      <c r="RGK46"/>
      <c r="RGL46"/>
      <c r="RGM46"/>
      <c r="RGN46"/>
      <c r="RGO46"/>
      <c r="RGP46"/>
      <c r="RGQ46"/>
      <c r="RGR46"/>
      <c r="RGS46"/>
      <c r="RGT46"/>
      <c r="RGU46"/>
      <c r="RGV46"/>
      <c r="RGW46"/>
      <c r="RGX46"/>
      <c r="RGY46"/>
      <c r="RGZ46"/>
      <c r="RHA46"/>
      <c r="RHB46"/>
      <c r="RHC46"/>
      <c r="RHD46"/>
      <c r="RHE46"/>
      <c r="RHF46"/>
      <c r="RHG46"/>
      <c r="RHH46"/>
      <c r="RHI46"/>
      <c r="RHJ46"/>
      <c r="RHK46"/>
      <c r="RHL46"/>
      <c r="RHM46"/>
      <c r="RHN46"/>
      <c r="RHO46"/>
      <c r="RHP46"/>
      <c r="RHQ46"/>
      <c r="RHR46"/>
      <c r="RHS46"/>
      <c r="RHT46"/>
      <c r="RHU46"/>
      <c r="RHV46"/>
      <c r="RHW46"/>
      <c r="RHX46"/>
      <c r="RHY46"/>
      <c r="RHZ46"/>
      <c r="RIA46"/>
      <c r="RIB46"/>
      <c r="RIC46"/>
      <c r="RID46"/>
      <c r="RIE46"/>
      <c r="RIF46"/>
      <c r="RIG46"/>
      <c r="RIH46"/>
      <c r="RII46"/>
      <c r="RIJ46"/>
      <c r="RIK46"/>
      <c r="RIL46"/>
      <c r="RIM46"/>
      <c r="RIN46"/>
      <c r="RIO46"/>
      <c r="RIP46"/>
      <c r="RIQ46"/>
      <c r="RIR46"/>
      <c r="RIS46"/>
      <c r="RIT46"/>
      <c r="RIU46"/>
      <c r="RIV46"/>
      <c r="RIW46"/>
      <c r="RIX46"/>
      <c r="RIY46"/>
      <c r="RIZ46"/>
      <c r="RJA46"/>
      <c r="RJB46"/>
      <c r="RJC46"/>
      <c r="RJD46"/>
      <c r="RJE46"/>
      <c r="RJF46"/>
      <c r="RJG46"/>
      <c r="RJH46"/>
      <c r="RJI46"/>
      <c r="RJJ46"/>
      <c r="RJK46"/>
      <c r="RJL46"/>
      <c r="RJM46"/>
      <c r="RJN46"/>
      <c r="RJO46"/>
      <c r="RJP46"/>
      <c r="RJQ46"/>
      <c r="RJR46"/>
      <c r="RJS46"/>
      <c r="RJT46"/>
      <c r="RJU46"/>
      <c r="RJV46"/>
      <c r="RJW46"/>
      <c r="RJX46"/>
      <c r="RJY46"/>
      <c r="RJZ46"/>
      <c r="RKA46"/>
      <c r="RKB46"/>
      <c r="RKC46"/>
      <c r="RKD46"/>
      <c r="RKE46"/>
      <c r="RKF46"/>
      <c r="RKG46"/>
      <c r="RKH46"/>
      <c r="RKI46"/>
      <c r="RKJ46"/>
      <c r="RKK46"/>
      <c r="RKL46"/>
      <c r="RKM46"/>
      <c r="RKN46"/>
      <c r="RKO46"/>
      <c r="RKP46"/>
      <c r="RKQ46"/>
      <c r="RKR46"/>
      <c r="RKS46"/>
      <c r="RKT46"/>
      <c r="RKU46"/>
      <c r="RKV46"/>
      <c r="RKW46"/>
      <c r="RKX46"/>
      <c r="RKY46"/>
      <c r="RKZ46"/>
      <c r="RLA46"/>
      <c r="RLB46"/>
      <c r="RLC46"/>
      <c r="RLD46"/>
      <c r="RLE46"/>
      <c r="RLF46"/>
      <c r="RLG46"/>
      <c r="RLH46"/>
      <c r="RLI46"/>
      <c r="RLJ46"/>
      <c r="RLK46"/>
      <c r="RLL46"/>
      <c r="RLM46"/>
      <c r="RLN46"/>
      <c r="RLO46"/>
      <c r="RLP46"/>
      <c r="RLQ46"/>
      <c r="RLR46"/>
      <c r="RLS46"/>
      <c r="RLT46"/>
      <c r="RLU46"/>
      <c r="RLV46"/>
      <c r="RLW46"/>
      <c r="RLX46"/>
      <c r="RLY46"/>
      <c r="RLZ46"/>
      <c r="RMA46"/>
      <c r="RMB46"/>
      <c r="RMC46"/>
      <c r="RMD46"/>
      <c r="RME46"/>
      <c r="RMF46"/>
      <c r="RMG46"/>
      <c r="RMH46"/>
      <c r="RMI46"/>
      <c r="RMJ46"/>
      <c r="RMK46"/>
      <c r="RML46"/>
      <c r="RMM46"/>
      <c r="RMN46"/>
      <c r="RMO46"/>
      <c r="RMP46"/>
      <c r="RMQ46"/>
      <c r="RMR46"/>
      <c r="RMS46"/>
      <c r="RMT46"/>
      <c r="RMU46"/>
      <c r="RMV46"/>
      <c r="RMW46"/>
      <c r="RMX46"/>
      <c r="RMY46"/>
      <c r="RMZ46"/>
      <c r="RNA46"/>
      <c r="RNB46"/>
      <c r="RNC46"/>
      <c r="RND46"/>
      <c r="RNE46"/>
      <c r="RNF46"/>
      <c r="RNG46"/>
      <c r="RNH46"/>
      <c r="RNI46"/>
      <c r="RNJ46"/>
      <c r="RNK46"/>
      <c r="RNL46"/>
      <c r="RNM46"/>
      <c r="RNN46"/>
      <c r="RNO46"/>
      <c r="RNP46"/>
      <c r="RNQ46"/>
      <c r="RNR46"/>
      <c r="RNS46"/>
      <c r="RNT46"/>
      <c r="RNU46"/>
      <c r="RNV46"/>
      <c r="RNW46"/>
      <c r="RNX46"/>
      <c r="RNY46"/>
      <c r="RNZ46"/>
      <c r="ROA46"/>
      <c r="ROB46"/>
      <c r="ROC46"/>
      <c r="ROD46"/>
      <c r="ROE46"/>
      <c r="ROF46"/>
      <c r="ROG46"/>
      <c r="ROH46"/>
      <c r="ROI46"/>
      <c r="ROJ46"/>
      <c r="ROK46"/>
      <c r="ROL46"/>
      <c r="ROM46"/>
      <c r="RON46"/>
      <c r="ROO46"/>
      <c r="ROP46"/>
      <c r="ROQ46"/>
      <c r="ROR46"/>
      <c r="ROS46"/>
      <c r="ROT46"/>
      <c r="ROU46"/>
      <c r="ROV46"/>
      <c r="ROW46"/>
      <c r="ROX46"/>
      <c r="ROY46"/>
      <c r="ROZ46"/>
      <c r="RPA46"/>
      <c r="RPB46"/>
      <c r="RPC46"/>
      <c r="RPD46"/>
      <c r="RPE46"/>
      <c r="RPF46"/>
      <c r="RPG46"/>
      <c r="RPH46"/>
      <c r="RPI46"/>
      <c r="RPJ46"/>
      <c r="RPK46"/>
      <c r="RPL46"/>
      <c r="RPM46"/>
      <c r="RPN46"/>
      <c r="RPO46"/>
      <c r="RPP46"/>
      <c r="RPQ46"/>
      <c r="RPR46"/>
      <c r="RPS46"/>
      <c r="RPT46"/>
      <c r="RPU46"/>
      <c r="RPV46"/>
      <c r="RPW46"/>
      <c r="RPX46"/>
      <c r="RPY46"/>
      <c r="RPZ46"/>
      <c r="RQA46"/>
      <c r="RQB46"/>
      <c r="RQC46"/>
      <c r="RQD46"/>
      <c r="RQE46"/>
      <c r="RQF46"/>
      <c r="RQG46"/>
      <c r="RQH46"/>
      <c r="RQI46"/>
      <c r="RQJ46"/>
      <c r="RQK46"/>
      <c r="RQL46"/>
      <c r="RQM46"/>
      <c r="RQN46"/>
      <c r="RQO46"/>
      <c r="RQP46"/>
      <c r="RQQ46"/>
      <c r="RQR46"/>
      <c r="RQS46"/>
      <c r="RQT46"/>
      <c r="RQU46"/>
      <c r="RQV46"/>
      <c r="RQW46"/>
      <c r="RQX46"/>
      <c r="RQY46"/>
      <c r="RQZ46"/>
      <c r="RRA46"/>
      <c r="RRB46"/>
      <c r="RRC46"/>
      <c r="RRD46"/>
      <c r="RRE46"/>
      <c r="RRF46"/>
      <c r="RRG46"/>
      <c r="RRH46"/>
      <c r="RRI46"/>
      <c r="RRJ46"/>
      <c r="RRK46"/>
      <c r="RRL46"/>
      <c r="RRM46"/>
      <c r="RRN46"/>
      <c r="RRO46"/>
      <c r="RRP46"/>
      <c r="RRQ46"/>
      <c r="RRR46"/>
      <c r="RRS46"/>
      <c r="RRT46"/>
      <c r="RRU46"/>
      <c r="RRV46"/>
      <c r="RRW46"/>
      <c r="RRX46"/>
      <c r="RRY46"/>
      <c r="RRZ46"/>
      <c r="RSA46"/>
      <c r="RSB46"/>
      <c r="RSC46"/>
      <c r="RSD46"/>
      <c r="RSE46"/>
      <c r="RSF46"/>
      <c r="RSG46"/>
      <c r="RSH46"/>
      <c r="RSI46"/>
      <c r="RSJ46"/>
      <c r="RSK46"/>
      <c r="RSL46"/>
      <c r="RSM46"/>
      <c r="RSN46"/>
      <c r="RSO46"/>
      <c r="RSP46"/>
      <c r="RSQ46"/>
      <c r="RSR46"/>
      <c r="RSS46"/>
      <c r="RST46"/>
      <c r="RSU46"/>
      <c r="RSV46"/>
      <c r="RSW46"/>
      <c r="RSX46"/>
      <c r="RSY46"/>
      <c r="RSZ46"/>
      <c r="RTA46"/>
      <c r="RTB46"/>
      <c r="RTC46"/>
      <c r="RTD46"/>
      <c r="RTE46"/>
      <c r="RTF46"/>
      <c r="RTG46"/>
      <c r="RTH46"/>
      <c r="RTI46"/>
      <c r="RTJ46"/>
      <c r="RTK46"/>
      <c r="RTL46"/>
      <c r="RTM46"/>
      <c r="RTN46"/>
      <c r="RTO46"/>
      <c r="RTP46"/>
      <c r="RTQ46"/>
      <c r="RTR46"/>
      <c r="RTS46"/>
      <c r="RTT46"/>
      <c r="RTU46"/>
      <c r="RTV46"/>
      <c r="RTW46"/>
      <c r="RTX46"/>
      <c r="RTY46"/>
      <c r="RTZ46"/>
      <c r="RUA46"/>
      <c r="RUB46"/>
      <c r="RUC46"/>
      <c r="RUD46"/>
      <c r="RUE46"/>
      <c r="RUF46"/>
      <c r="RUG46"/>
      <c r="RUH46"/>
      <c r="RUI46"/>
      <c r="RUJ46"/>
      <c r="RUK46"/>
      <c r="RUL46"/>
      <c r="RUM46"/>
      <c r="RUN46"/>
      <c r="RUO46"/>
      <c r="RUP46"/>
      <c r="RUQ46"/>
      <c r="RUR46"/>
      <c r="RUS46"/>
      <c r="RUT46"/>
      <c r="RUU46"/>
      <c r="RUV46"/>
      <c r="RUW46"/>
      <c r="RUX46"/>
      <c r="RUY46"/>
      <c r="RUZ46"/>
      <c r="RVA46"/>
      <c r="RVB46"/>
      <c r="RVC46"/>
      <c r="RVD46"/>
      <c r="RVE46"/>
      <c r="RVF46"/>
      <c r="RVG46"/>
      <c r="RVH46"/>
      <c r="RVI46"/>
      <c r="RVJ46"/>
      <c r="RVK46"/>
      <c r="RVL46"/>
      <c r="RVM46"/>
      <c r="RVN46"/>
      <c r="RVO46"/>
      <c r="RVP46"/>
      <c r="RVQ46"/>
      <c r="RVR46"/>
      <c r="RVS46"/>
      <c r="RVT46"/>
      <c r="RVU46"/>
      <c r="RVV46"/>
      <c r="RVW46"/>
      <c r="RVX46"/>
      <c r="RVY46"/>
      <c r="RVZ46"/>
      <c r="RWA46"/>
      <c r="RWB46"/>
      <c r="RWC46"/>
      <c r="RWD46"/>
      <c r="RWE46"/>
      <c r="RWF46"/>
      <c r="RWG46"/>
      <c r="RWH46"/>
      <c r="RWI46"/>
      <c r="RWJ46"/>
      <c r="RWK46"/>
      <c r="RWL46"/>
      <c r="RWM46"/>
      <c r="RWN46"/>
      <c r="RWO46"/>
      <c r="RWP46"/>
      <c r="RWQ46"/>
      <c r="RWR46"/>
      <c r="RWS46"/>
      <c r="RWT46"/>
      <c r="RWU46"/>
      <c r="RWV46"/>
      <c r="RWW46"/>
      <c r="RWX46"/>
      <c r="RWY46"/>
      <c r="RWZ46"/>
      <c r="RXA46"/>
      <c r="RXB46"/>
      <c r="RXC46"/>
      <c r="RXD46"/>
      <c r="RXE46"/>
      <c r="RXF46"/>
      <c r="RXG46"/>
      <c r="RXH46"/>
      <c r="RXI46"/>
      <c r="RXJ46"/>
      <c r="RXK46"/>
      <c r="RXL46"/>
      <c r="RXM46"/>
      <c r="RXN46"/>
      <c r="RXO46"/>
      <c r="RXP46"/>
      <c r="RXQ46"/>
      <c r="RXR46"/>
      <c r="RXS46"/>
      <c r="RXT46"/>
      <c r="RXU46"/>
      <c r="RXV46"/>
      <c r="RXW46"/>
      <c r="RXX46"/>
      <c r="RXY46"/>
      <c r="RXZ46"/>
      <c r="RYA46"/>
      <c r="RYB46"/>
      <c r="RYC46"/>
      <c r="RYD46"/>
      <c r="RYE46"/>
      <c r="RYF46"/>
      <c r="RYG46"/>
      <c r="RYH46"/>
      <c r="RYI46"/>
      <c r="RYJ46"/>
      <c r="RYK46"/>
      <c r="RYL46"/>
      <c r="RYM46"/>
      <c r="RYN46"/>
      <c r="RYO46"/>
      <c r="RYP46"/>
      <c r="RYQ46"/>
      <c r="RYR46"/>
      <c r="RYS46"/>
      <c r="RYT46"/>
      <c r="RYU46"/>
      <c r="RYV46"/>
      <c r="RYW46"/>
      <c r="RYX46"/>
      <c r="RYY46"/>
      <c r="RYZ46"/>
      <c r="RZA46"/>
      <c r="RZB46"/>
      <c r="RZC46"/>
      <c r="RZD46"/>
      <c r="RZE46"/>
      <c r="RZF46"/>
      <c r="RZG46"/>
      <c r="RZH46"/>
      <c r="RZI46"/>
      <c r="RZJ46"/>
      <c r="RZK46"/>
      <c r="RZL46"/>
      <c r="RZM46"/>
      <c r="RZN46"/>
      <c r="RZO46"/>
      <c r="RZP46"/>
      <c r="RZQ46"/>
      <c r="RZR46"/>
      <c r="RZS46"/>
      <c r="RZT46"/>
      <c r="RZU46"/>
      <c r="RZV46"/>
      <c r="RZW46"/>
      <c r="RZX46"/>
      <c r="RZY46"/>
      <c r="RZZ46"/>
      <c r="SAA46"/>
      <c r="SAB46"/>
      <c r="SAC46"/>
      <c r="SAD46"/>
      <c r="SAE46"/>
      <c r="SAF46"/>
      <c r="SAG46"/>
      <c r="SAH46"/>
      <c r="SAI46"/>
      <c r="SAJ46"/>
      <c r="SAK46"/>
      <c r="SAL46"/>
      <c r="SAM46"/>
      <c r="SAN46"/>
      <c r="SAO46"/>
      <c r="SAP46"/>
      <c r="SAQ46"/>
      <c r="SAR46"/>
      <c r="SAS46"/>
      <c r="SAT46"/>
      <c r="SAU46"/>
      <c r="SAV46"/>
      <c r="SAW46"/>
      <c r="SAX46"/>
      <c r="SAY46"/>
      <c r="SAZ46"/>
      <c r="SBA46"/>
      <c r="SBB46"/>
      <c r="SBC46"/>
      <c r="SBD46"/>
      <c r="SBE46"/>
      <c r="SBF46"/>
      <c r="SBG46"/>
      <c r="SBH46"/>
      <c r="SBI46"/>
      <c r="SBJ46"/>
      <c r="SBK46"/>
      <c r="SBL46"/>
      <c r="SBM46"/>
      <c r="SBN46"/>
      <c r="SBO46"/>
      <c r="SBP46"/>
      <c r="SBQ46"/>
      <c r="SBR46"/>
      <c r="SBS46"/>
      <c r="SBT46"/>
      <c r="SBU46"/>
      <c r="SBV46"/>
      <c r="SBW46"/>
      <c r="SBX46"/>
      <c r="SBY46"/>
      <c r="SBZ46"/>
      <c r="SCA46"/>
      <c r="SCB46"/>
      <c r="SCC46"/>
      <c r="SCD46"/>
      <c r="SCE46"/>
      <c r="SCF46"/>
      <c r="SCG46"/>
      <c r="SCH46"/>
      <c r="SCI46"/>
      <c r="SCJ46"/>
      <c r="SCK46"/>
      <c r="SCL46"/>
      <c r="SCM46"/>
      <c r="SCN46"/>
      <c r="SCO46"/>
      <c r="SCP46"/>
      <c r="SCQ46"/>
      <c r="SCR46"/>
      <c r="SCS46"/>
      <c r="SCT46"/>
      <c r="SCU46"/>
      <c r="SCV46"/>
      <c r="SCW46"/>
      <c r="SCX46"/>
      <c r="SCY46"/>
      <c r="SCZ46"/>
      <c r="SDA46"/>
      <c r="SDB46"/>
      <c r="SDC46"/>
      <c r="SDD46"/>
      <c r="SDE46"/>
      <c r="SDF46"/>
      <c r="SDG46"/>
      <c r="SDH46"/>
      <c r="SDI46"/>
      <c r="SDJ46"/>
      <c r="SDK46"/>
      <c r="SDL46"/>
      <c r="SDM46"/>
      <c r="SDN46"/>
      <c r="SDO46"/>
      <c r="SDP46"/>
      <c r="SDQ46"/>
      <c r="SDR46"/>
      <c r="SDS46"/>
      <c r="SDT46"/>
      <c r="SDU46"/>
      <c r="SDV46"/>
      <c r="SDW46"/>
      <c r="SDX46"/>
      <c r="SDY46"/>
      <c r="SDZ46"/>
      <c r="SEA46"/>
      <c r="SEB46"/>
      <c r="SEC46"/>
      <c r="SED46"/>
      <c r="SEE46"/>
      <c r="SEF46"/>
      <c r="SEG46"/>
      <c r="SEH46"/>
      <c r="SEI46"/>
      <c r="SEJ46"/>
      <c r="SEK46"/>
      <c r="SEL46"/>
      <c r="SEM46"/>
      <c r="SEN46"/>
      <c r="SEO46"/>
      <c r="SEP46"/>
      <c r="SEQ46"/>
      <c r="SER46"/>
      <c r="SES46"/>
      <c r="SET46"/>
      <c r="SEU46"/>
      <c r="SEV46"/>
      <c r="SEW46"/>
      <c r="SEX46"/>
      <c r="SEY46"/>
      <c r="SEZ46"/>
      <c r="SFA46"/>
      <c r="SFB46"/>
      <c r="SFC46"/>
      <c r="SFD46"/>
      <c r="SFE46"/>
      <c r="SFF46"/>
      <c r="SFG46"/>
      <c r="SFH46"/>
      <c r="SFI46"/>
      <c r="SFJ46"/>
      <c r="SFK46"/>
      <c r="SFL46"/>
      <c r="SFM46"/>
      <c r="SFN46"/>
      <c r="SFO46"/>
      <c r="SFP46"/>
      <c r="SFQ46"/>
      <c r="SFR46"/>
      <c r="SFS46"/>
      <c r="SFT46"/>
      <c r="SFU46"/>
      <c r="SFV46"/>
      <c r="SFW46"/>
      <c r="SFX46"/>
      <c r="SFY46"/>
      <c r="SFZ46"/>
      <c r="SGA46"/>
      <c r="SGB46"/>
      <c r="SGC46"/>
      <c r="SGD46"/>
      <c r="SGE46"/>
      <c r="SGF46"/>
      <c r="SGG46"/>
      <c r="SGH46"/>
      <c r="SGI46"/>
      <c r="SGJ46"/>
      <c r="SGK46"/>
      <c r="SGL46"/>
      <c r="SGM46"/>
      <c r="SGN46"/>
      <c r="SGO46"/>
      <c r="SGP46"/>
      <c r="SGQ46"/>
      <c r="SGR46"/>
      <c r="SGS46"/>
      <c r="SGT46"/>
      <c r="SGU46"/>
      <c r="SGV46"/>
      <c r="SGW46"/>
      <c r="SGX46"/>
      <c r="SGY46"/>
      <c r="SGZ46"/>
      <c r="SHA46"/>
      <c r="SHB46"/>
      <c r="SHC46"/>
      <c r="SHD46"/>
      <c r="SHE46"/>
      <c r="SHF46"/>
      <c r="SHG46"/>
      <c r="SHH46"/>
      <c r="SHI46"/>
      <c r="SHJ46"/>
      <c r="SHK46"/>
      <c r="SHL46"/>
      <c r="SHM46"/>
      <c r="SHN46"/>
      <c r="SHO46"/>
      <c r="SHP46"/>
      <c r="SHQ46"/>
      <c r="SHR46"/>
      <c r="SHS46"/>
      <c r="SHT46"/>
      <c r="SHU46"/>
      <c r="SHV46"/>
      <c r="SHW46"/>
      <c r="SHX46"/>
      <c r="SHY46"/>
      <c r="SHZ46"/>
      <c r="SIA46"/>
      <c r="SIB46"/>
      <c r="SIC46"/>
      <c r="SID46"/>
      <c r="SIE46"/>
      <c r="SIF46"/>
      <c r="SIG46"/>
      <c r="SIH46"/>
      <c r="SII46"/>
      <c r="SIJ46"/>
      <c r="SIK46"/>
      <c r="SIL46"/>
      <c r="SIM46"/>
      <c r="SIN46"/>
      <c r="SIO46"/>
      <c r="SIP46"/>
      <c r="SIQ46"/>
      <c r="SIR46"/>
      <c r="SIS46"/>
      <c r="SIT46"/>
      <c r="SIU46"/>
      <c r="SIV46"/>
      <c r="SIW46"/>
      <c r="SIX46"/>
      <c r="SIY46"/>
      <c r="SIZ46"/>
      <c r="SJA46"/>
      <c r="SJB46"/>
      <c r="SJC46"/>
      <c r="SJD46"/>
      <c r="SJE46"/>
      <c r="SJF46"/>
      <c r="SJG46"/>
      <c r="SJH46"/>
      <c r="SJI46"/>
      <c r="SJJ46"/>
      <c r="SJK46"/>
      <c r="SJL46"/>
      <c r="SJM46"/>
      <c r="SJN46"/>
      <c r="SJO46"/>
      <c r="SJP46"/>
      <c r="SJQ46"/>
      <c r="SJR46"/>
      <c r="SJS46"/>
      <c r="SJT46"/>
      <c r="SJU46"/>
      <c r="SJV46"/>
      <c r="SJW46"/>
      <c r="SJX46"/>
      <c r="SJY46"/>
      <c r="SJZ46"/>
      <c r="SKA46"/>
      <c r="SKB46"/>
      <c r="SKC46"/>
      <c r="SKD46"/>
      <c r="SKE46"/>
      <c r="SKF46"/>
      <c r="SKG46"/>
      <c r="SKH46"/>
      <c r="SKI46"/>
      <c r="SKJ46"/>
      <c r="SKK46"/>
      <c r="SKL46"/>
      <c r="SKM46"/>
      <c r="SKN46"/>
      <c r="SKO46"/>
      <c r="SKP46"/>
      <c r="SKQ46"/>
      <c r="SKR46"/>
      <c r="SKS46"/>
      <c r="SKT46"/>
      <c r="SKU46"/>
      <c r="SKV46"/>
      <c r="SKW46"/>
      <c r="SKX46"/>
      <c r="SKY46"/>
      <c r="SKZ46"/>
      <c r="SLA46"/>
      <c r="SLB46"/>
      <c r="SLC46"/>
      <c r="SLD46"/>
      <c r="SLE46"/>
      <c r="SLF46"/>
      <c r="SLG46"/>
      <c r="SLH46"/>
      <c r="SLI46"/>
      <c r="SLJ46"/>
      <c r="SLK46"/>
      <c r="SLL46"/>
      <c r="SLM46"/>
      <c r="SLN46"/>
      <c r="SLO46"/>
      <c r="SLP46"/>
      <c r="SLQ46"/>
      <c r="SLR46"/>
      <c r="SLS46"/>
      <c r="SLT46"/>
      <c r="SLU46"/>
      <c r="SLV46"/>
      <c r="SLW46"/>
      <c r="SLX46"/>
      <c r="SLY46"/>
      <c r="SLZ46"/>
      <c r="SMA46"/>
      <c r="SMB46"/>
      <c r="SMC46"/>
      <c r="SMD46"/>
      <c r="SME46"/>
      <c r="SMF46"/>
      <c r="SMG46"/>
      <c r="SMH46"/>
      <c r="SMI46"/>
      <c r="SMJ46"/>
      <c r="SMK46"/>
      <c r="SML46"/>
      <c r="SMM46"/>
      <c r="SMN46"/>
      <c r="SMO46"/>
      <c r="SMP46"/>
      <c r="SMQ46"/>
      <c r="SMR46"/>
      <c r="SMS46"/>
      <c r="SMT46"/>
      <c r="SMU46"/>
      <c r="SMV46"/>
      <c r="SMW46"/>
      <c r="SMX46"/>
      <c r="SMY46"/>
      <c r="SMZ46"/>
      <c r="SNA46"/>
      <c r="SNB46"/>
      <c r="SNC46"/>
      <c r="SND46"/>
      <c r="SNE46"/>
      <c r="SNF46"/>
      <c r="SNG46"/>
      <c r="SNH46"/>
      <c r="SNI46"/>
      <c r="SNJ46"/>
      <c r="SNK46"/>
      <c r="SNL46"/>
      <c r="SNM46"/>
      <c r="SNN46"/>
      <c r="SNO46"/>
      <c r="SNP46"/>
      <c r="SNQ46"/>
      <c r="SNR46"/>
      <c r="SNS46"/>
      <c r="SNT46"/>
      <c r="SNU46"/>
      <c r="SNV46"/>
      <c r="SNW46"/>
      <c r="SNX46"/>
      <c r="SNY46"/>
      <c r="SNZ46"/>
      <c r="SOA46"/>
      <c r="SOB46"/>
      <c r="SOC46"/>
      <c r="SOD46"/>
      <c r="SOE46"/>
      <c r="SOF46"/>
      <c r="SOG46"/>
      <c r="SOH46"/>
      <c r="SOI46"/>
      <c r="SOJ46"/>
      <c r="SOK46"/>
      <c r="SOL46"/>
      <c r="SOM46"/>
      <c r="SON46"/>
      <c r="SOO46"/>
      <c r="SOP46"/>
      <c r="SOQ46"/>
      <c r="SOR46"/>
      <c r="SOS46"/>
      <c r="SOT46"/>
      <c r="SOU46"/>
      <c r="SOV46"/>
      <c r="SOW46"/>
      <c r="SOX46"/>
      <c r="SOY46"/>
      <c r="SOZ46"/>
      <c r="SPA46"/>
      <c r="SPB46"/>
      <c r="SPC46"/>
      <c r="SPD46"/>
      <c r="SPE46"/>
      <c r="SPF46"/>
      <c r="SPG46"/>
      <c r="SPH46"/>
      <c r="SPI46"/>
      <c r="SPJ46"/>
      <c r="SPK46"/>
      <c r="SPL46"/>
      <c r="SPM46"/>
      <c r="SPN46"/>
      <c r="SPO46"/>
      <c r="SPP46"/>
      <c r="SPQ46"/>
      <c r="SPR46"/>
      <c r="SPS46"/>
      <c r="SPT46"/>
      <c r="SPU46"/>
      <c r="SPV46"/>
      <c r="SPW46"/>
      <c r="SPX46"/>
      <c r="SPY46"/>
      <c r="SPZ46"/>
      <c r="SQA46"/>
      <c r="SQB46"/>
      <c r="SQC46"/>
      <c r="SQD46"/>
      <c r="SQE46"/>
      <c r="SQF46"/>
      <c r="SQG46"/>
      <c r="SQH46"/>
      <c r="SQI46"/>
      <c r="SQJ46"/>
      <c r="SQK46"/>
      <c r="SQL46"/>
      <c r="SQM46"/>
      <c r="SQN46"/>
      <c r="SQO46"/>
      <c r="SQP46"/>
      <c r="SQQ46"/>
      <c r="SQR46"/>
      <c r="SQS46"/>
      <c r="SQT46"/>
      <c r="SQU46"/>
      <c r="SQV46"/>
      <c r="SQW46"/>
      <c r="SQX46"/>
      <c r="SQY46"/>
      <c r="SQZ46"/>
      <c r="SRA46"/>
      <c r="SRB46"/>
      <c r="SRC46"/>
      <c r="SRD46"/>
      <c r="SRE46"/>
      <c r="SRF46"/>
      <c r="SRG46"/>
      <c r="SRH46"/>
      <c r="SRI46"/>
      <c r="SRJ46"/>
      <c r="SRK46"/>
      <c r="SRL46"/>
      <c r="SRM46"/>
      <c r="SRN46"/>
      <c r="SRO46"/>
      <c r="SRP46"/>
      <c r="SRQ46"/>
      <c r="SRR46"/>
      <c r="SRS46"/>
      <c r="SRT46"/>
      <c r="SRU46"/>
      <c r="SRV46"/>
      <c r="SRW46"/>
      <c r="SRX46"/>
      <c r="SRY46"/>
      <c r="SRZ46"/>
      <c r="SSA46"/>
      <c r="SSB46"/>
      <c r="SSC46"/>
      <c r="SSD46"/>
      <c r="SSE46"/>
      <c r="SSF46"/>
      <c r="SSG46"/>
      <c r="SSH46"/>
      <c r="SSI46"/>
      <c r="SSJ46"/>
      <c r="SSK46"/>
      <c r="SSL46"/>
      <c r="SSM46"/>
      <c r="SSN46"/>
      <c r="SSO46"/>
      <c r="SSP46"/>
      <c r="SSQ46"/>
      <c r="SSR46"/>
      <c r="SSS46"/>
      <c r="SST46"/>
      <c r="SSU46"/>
      <c r="SSV46"/>
      <c r="SSW46"/>
      <c r="SSX46"/>
      <c r="SSY46"/>
      <c r="SSZ46"/>
      <c r="STA46"/>
      <c r="STB46"/>
      <c r="STC46"/>
      <c r="STD46"/>
      <c r="STE46"/>
      <c r="STF46"/>
      <c r="STG46"/>
      <c r="STH46"/>
      <c r="STI46"/>
      <c r="STJ46"/>
      <c r="STK46"/>
      <c r="STL46"/>
      <c r="STM46"/>
      <c r="STN46"/>
      <c r="STO46"/>
      <c r="STP46"/>
      <c r="STQ46"/>
      <c r="STR46"/>
      <c r="STS46"/>
      <c r="STT46"/>
      <c r="STU46"/>
      <c r="STV46"/>
      <c r="STW46"/>
      <c r="STX46"/>
      <c r="STY46"/>
      <c r="STZ46"/>
      <c r="SUA46"/>
      <c r="SUB46"/>
      <c r="SUC46"/>
      <c r="SUD46"/>
      <c r="SUE46"/>
      <c r="SUF46"/>
      <c r="SUG46"/>
      <c r="SUH46"/>
      <c r="SUI46"/>
      <c r="SUJ46"/>
      <c r="SUK46"/>
      <c r="SUL46"/>
      <c r="SUM46"/>
      <c r="SUN46"/>
      <c r="SUO46"/>
      <c r="SUP46"/>
      <c r="SUQ46"/>
      <c r="SUR46"/>
      <c r="SUS46"/>
      <c r="SUT46"/>
      <c r="SUU46"/>
      <c r="SUV46"/>
      <c r="SUW46"/>
      <c r="SUX46"/>
      <c r="SUY46"/>
      <c r="SUZ46"/>
      <c r="SVA46"/>
      <c r="SVB46"/>
      <c r="SVC46"/>
      <c r="SVD46"/>
      <c r="SVE46"/>
      <c r="SVF46"/>
      <c r="SVG46"/>
      <c r="SVH46"/>
      <c r="SVI46"/>
      <c r="SVJ46"/>
      <c r="SVK46"/>
      <c r="SVL46"/>
      <c r="SVM46"/>
      <c r="SVN46"/>
      <c r="SVO46"/>
      <c r="SVP46"/>
      <c r="SVQ46"/>
      <c r="SVR46"/>
      <c r="SVS46"/>
      <c r="SVT46"/>
      <c r="SVU46"/>
      <c r="SVV46"/>
      <c r="SVW46"/>
      <c r="SVX46"/>
      <c r="SVY46"/>
      <c r="SVZ46"/>
      <c r="SWA46"/>
      <c r="SWB46"/>
      <c r="SWC46"/>
      <c r="SWD46"/>
      <c r="SWE46"/>
      <c r="SWF46"/>
      <c r="SWG46"/>
      <c r="SWH46"/>
      <c r="SWI46"/>
      <c r="SWJ46"/>
      <c r="SWK46"/>
      <c r="SWL46"/>
      <c r="SWM46"/>
      <c r="SWN46"/>
      <c r="SWO46"/>
      <c r="SWP46"/>
      <c r="SWQ46"/>
      <c r="SWR46"/>
      <c r="SWS46"/>
      <c r="SWT46"/>
      <c r="SWU46"/>
      <c r="SWV46"/>
      <c r="SWW46"/>
      <c r="SWX46"/>
      <c r="SWY46"/>
      <c r="SWZ46"/>
      <c r="SXA46"/>
      <c r="SXB46"/>
      <c r="SXC46"/>
      <c r="SXD46"/>
      <c r="SXE46"/>
      <c r="SXF46"/>
      <c r="SXG46"/>
      <c r="SXH46"/>
      <c r="SXI46"/>
      <c r="SXJ46"/>
      <c r="SXK46"/>
      <c r="SXL46"/>
      <c r="SXM46"/>
      <c r="SXN46"/>
      <c r="SXO46"/>
      <c r="SXP46"/>
      <c r="SXQ46"/>
      <c r="SXR46"/>
      <c r="SXS46"/>
      <c r="SXT46"/>
      <c r="SXU46"/>
      <c r="SXV46"/>
      <c r="SXW46"/>
      <c r="SXX46"/>
      <c r="SXY46"/>
      <c r="SXZ46"/>
      <c r="SYA46"/>
      <c r="SYB46"/>
      <c r="SYC46"/>
      <c r="SYD46"/>
      <c r="SYE46"/>
      <c r="SYF46"/>
      <c r="SYG46"/>
      <c r="SYH46"/>
      <c r="SYI46"/>
      <c r="SYJ46"/>
      <c r="SYK46"/>
      <c r="SYL46"/>
      <c r="SYM46"/>
      <c r="SYN46"/>
      <c r="SYO46"/>
      <c r="SYP46"/>
      <c r="SYQ46"/>
      <c r="SYR46"/>
      <c r="SYS46"/>
      <c r="SYT46"/>
      <c r="SYU46"/>
      <c r="SYV46"/>
      <c r="SYW46"/>
      <c r="SYX46"/>
      <c r="SYY46"/>
      <c r="SYZ46"/>
      <c r="SZA46"/>
      <c r="SZB46"/>
      <c r="SZC46"/>
      <c r="SZD46"/>
      <c r="SZE46"/>
      <c r="SZF46"/>
      <c r="SZG46"/>
      <c r="SZH46"/>
      <c r="SZI46"/>
      <c r="SZJ46"/>
      <c r="SZK46"/>
      <c r="SZL46"/>
      <c r="SZM46"/>
      <c r="SZN46"/>
      <c r="SZO46"/>
      <c r="SZP46"/>
      <c r="SZQ46"/>
      <c r="SZR46"/>
      <c r="SZS46"/>
      <c r="SZT46"/>
      <c r="SZU46"/>
      <c r="SZV46"/>
      <c r="SZW46"/>
      <c r="SZX46"/>
      <c r="SZY46"/>
      <c r="SZZ46"/>
      <c r="TAA46"/>
      <c r="TAB46"/>
      <c r="TAC46"/>
      <c r="TAD46"/>
      <c r="TAE46"/>
      <c r="TAF46"/>
      <c r="TAG46"/>
      <c r="TAH46"/>
      <c r="TAI46"/>
      <c r="TAJ46"/>
      <c r="TAK46"/>
      <c r="TAL46"/>
      <c r="TAM46"/>
      <c r="TAN46"/>
      <c r="TAO46"/>
      <c r="TAP46"/>
      <c r="TAQ46"/>
      <c r="TAR46"/>
      <c r="TAS46"/>
      <c r="TAT46"/>
      <c r="TAU46"/>
      <c r="TAV46"/>
      <c r="TAW46"/>
      <c r="TAX46"/>
      <c r="TAY46"/>
      <c r="TAZ46"/>
      <c r="TBA46"/>
      <c r="TBB46"/>
      <c r="TBC46"/>
      <c r="TBD46"/>
      <c r="TBE46"/>
      <c r="TBF46"/>
      <c r="TBG46"/>
      <c r="TBH46"/>
      <c r="TBI46"/>
      <c r="TBJ46"/>
      <c r="TBK46"/>
      <c r="TBL46"/>
      <c r="TBM46"/>
      <c r="TBN46"/>
      <c r="TBO46"/>
      <c r="TBP46"/>
      <c r="TBQ46"/>
      <c r="TBR46"/>
      <c r="TBS46"/>
      <c r="TBT46"/>
      <c r="TBU46"/>
      <c r="TBV46"/>
      <c r="TBW46"/>
      <c r="TBX46"/>
      <c r="TBY46"/>
      <c r="TBZ46"/>
      <c r="TCA46"/>
      <c r="TCB46"/>
      <c r="TCC46"/>
      <c r="TCD46"/>
      <c r="TCE46"/>
      <c r="TCF46"/>
      <c r="TCG46"/>
      <c r="TCH46"/>
      <c r="TCI46"/>
      <c r="TCJ46"/>
      <c r="TCK46"/>
      <c r="TCL46"/>
      <c r="TCM46"/>
      <c r="TCN46"/>
      <c r="TCO46"/>
      <c r="TCP46"/>
      <c r="TCQ46"/>
      <c r="TCR46"/>
      <c r="TCS46"/>
      <c r="TCT46"/>
      <c r="TCU46"/>
      <c r="TCV46"/>
      <c r="TCW46"/>
      <c r="TCX46"/>
      <c r="TCY46"/>
      <c r="TCZ46"/>
      <c r="TDA46"/>
      <c r="TDB46"/>
      <c r="TDC46"/>
      <c r="TDD46"/>
      <c r="TDE46"/>
      <c r="TDF46"/>
      <c r="TDG46"/>
      <c r="TDH46"/>
      <c r="TDI46"/>
      <c r="TDJ46"/>
      <c r="TDK46"/>
      <c r="TDL46"/>
      <c r="TDM46"/>
      <c r="TDN46"/>
      <c r="TDO46"/>
      <c r="TDP46"/>
      <c r="TDQ46"/>
      <c r="TDR46"/>
      <c r="TDS46"/>
      <c r="TDT46"/>
      <c r="TDU46"/>
      <c r="TDV46"/>
      <c r="TDW46"/>
      <c r="TDX46"/>
      <c r="TDY46"/>
      <c r="TDZ46"/>
      <c r="TEA46"/>
      <c r="TEB46"/>
      <c r="TEC46"/>
      <c r="TED46"/>
      <c r="TEE46"/>
      <c r="TEF46"/>
      <c r="TEG46"/>
      <c r="TEH46"/>
      <c r="TEI46"/>
      <c r="TEJ46"/>
      <c r="TEK46"/>
      <c r="TEL46"/>
      <c r="TEM46"/>
      <c r="TEN46"/>
      <c r="TEO46"/>
      <c r="TEP46"/>
      <c r="TEQ46"/>
      <c r="TER46"/>
      <c r="TES46"/>
      <c r="TET46"/>
      <c r="TEU46"/>
      <c r="TEV46"/>
      <c r="TEW46"/>
      <c r="TEX46"/>
      <c r="TEY46"/>
      <c r="TEZ46"/>
      <c r="TFA46"/>
      <c r="TFB46"/>
      <c r="TFC46"/>
      <c r="TFD46"/>
      <c r="TFE46"/>
      <c r="TFF46"/>
      <c r="TFG46"/>
      <c r="TFH46"/>
      <c r="TFI46"/>
      <c r="TFJ46"/>
      <c r="TFK46"/>
      <c r="TFL46"/>
      <c r="TFM46"/>
      <c r="TFN46"/>
      <c r="TFO46"/>
      <c r="TFP46"/>
      <c r="TFQ46"/>
      <c r="TFR46"/>
      <c r="TFS46"/>
      <c r="TFT46"/>
      <c r="TFU46"/>
      <c r="TFV46"/>
      <c r="TFW46"/>
      <c r="TFX46"/>
      <c r="TFY46"/>
      <c r="TFZ46"/>
      <c r="TGA46"/>
      <c r="TGB46"/>
      <c r="TGC46"/>
      <c r="TGD46"/>
      <c r="TGE46"/>
      <c r="TGF46"/>
      <c r="TGG46"/>
      <c r="TGH46"/>
      <c r="TGI46"/>
      <c r="TGJ46"/>
      <c r="TGK46"/>
      <c r="TGL46"/>
      <c r="TGM46"/>
      <c r="TGN46"/>
      <c r="TGO46"/>
      <c r="TGP46"/>
      <c r="TGQ46"/>
      <c r="TGR46"/>
      <c r="TGS46"/>
      <c r="TGT46"/>
      <c r="TGU46"/>
      <c r="TGV46"/>
      <c r="TGW46"/>
      <c r="TGX46"/>
      <c r="TGY46"/>
      <c r="TGZ46"/>
      <c r="THA46"/>
      <c r="THB46"/>
      <c r="THC46"/>
      <c r="THD46"/>
      <c r="THE46"/>
      <c r="THF46"/>
      <c r="THG46"/>
      <c r="THH46"/>
      <c r="THI46"/>
      <c r="THJ46"/>
      <c r="THK46"/>
      <c r="THL46"/>
      <c r="THM46"/>
      <c r="THN46"/>
      <c r="THO46"/>
      <c r="THP46"/>
      <c r="THQ46"/>
      <c r="THR46"/>
      <c r="THS46"/>
      <c r="THT46"/>
      <c r="THU46"/>
      <c r="THV46"/>
      <c r="THW46"/>
      <c r="THX46"/>
      <c r="THY46"/>
      <c r="THZ46"/>
      <c r="TIA46"/>
      <c r="TIB46"/>
      <c r="TIC46"/>
      <c r="TID46"/>
      <c r="TIE46"/>
      <c r="TIF46"/>
      <c r="TIG46"/>
      <c r="TIH46"/>
      <c r="TII46"/>
      <c r="TIJ46"/>
      <c r="TIK46"/>
      <c r="TIL46"/>
      <c r="TIM46"/>
      <c r="TIN46"/>
      <c r="TIO46"/>
      <c r="TIP46"/>
      <c r="TIQ46"/>
      <c r="TIR46"/>
      <c r="TIS46"/>
      <c r="TIT46"/>
      <c r="TIU46"/>
      <c r="TIV46"/>
      <c r="TIW46"/>
      <c r="TIX46"/>
      <c r="TIY46"/>
      <c r="TIZ46"/>
      <c r="TJA46"/>
      <c r="TJB46"/>
      <c r="TJC46"/>
      <c r="TJD46"/>
      <c r="TJE46"/>
      <c r="TJF46"/>
      <c r="TJG46"/>
      <c r="TJH46"/>
      <c r="TJI46"/>
      <c r="TJJ46"/>
      <c r="TJK46"/>
      <c r="TJL46"/>
      <c r="TJM46"/>
      <c r="TJN46"/>
      <c r="TJO46"/>
      <c r="TJP46"/>
      <c r="TJQ46"/>
      <c r="TJR46"/>
      <c r="TJS46"/>
      <c r="TJT46"/>
      <c r="TJU46"/>
      <c r="TJV46"/>
      <c r="TJW46"/>
      <c r="TJX46"/>
      <c r="TJY46"/>
      <c r="TJZ46"/>
      <c r="TKA46"/>
      <c r="TKB46"/>
      <c r="TKC46"/>
      <c r="TKD46"/>
      <c r="TKE46"/>
      <c r="TKF46"/>
      <c r="TKG46"/>
      <c r="TKH46"/>
      <c r="TKI46"/>
      <c r="TKJ46"/>
      <c r="TKK46"/>
      <c r="TKL46"/>
      <c r="TKM46"/>
      <c r="TKN46"/>
      <c r="TKO46"/>
      <c r="TKP46"/>
      <c r="TKQ46"/>
      <c r="TKR46"/>
      <c r="TKS46"/>
      <c r="TKT46"/>
      <c r="TKU46"/>
      <c r="TKV46"/>
      <c r="TKW46"/>
      <c r="TKX46"/>
      <c r="TKY46"/>
      <c r="TKZ46"/>
      <c r="TLA46"/>
      <c r="TLB46"/>
      <c r="TLC46"/>
      <c r="TLD46"/>
      <c r="TLE46"/>
      <c r="TLF46"/>
      <c r="TLG46"/>
      <c r="TLH46"/>
      <c r="TLI46"/>
      <c r="TLJ46"/>
      <c r="TLK46"/>
      <c r="TLL46"/>
      <c r="TLM46"/>
      <c r="TLN46"/>
      <c r="TLO46"/>
      <c r="TLP46"/>
      <c r="TLQ46"/>
      <c r="TLR46"/>
      <c r="TLS46"/>
      <c r="TLT46"/>
      <c r="TLU46"/>
      <c r="TLV46"/>
      <c r="TLW46"/>
      <c r="TLX46"/>
      <c r="TLY46"/>
      <c r="TLZ46"/>
      <c r="TMA46"/>
      <c r="TMB46"/>
      <c r="TMC46"/>
      <c r="TMD46"/>
      <c r="TME46"/>
      <c r="TMF46"/>
      <c r="TMG46"/>
      <c r="TMH46"/>
      <c r="TMI46"/>
      <c r="TMJ46"/>
      <c r="TMK46"/>
      <c r="TML46"/>
      <c r="TMM46"/>
      <c r="TMN46"/>
      <c r="TMO46"/>
      <c r="TMP46"/>
      <c r="TMQ46"/>
      <c r="TMR46"/>
      <c r="TMS46"/>
      <c r="TMT46"/>
      <c r="TMU46"/>
      <c r="TMV46"/>
      <c r="TMW46"/>
      <c r="TMX46"/>
      <c r="TMY46"/>
      <c r="TMZ46"/>
      <c r="TNA46"/>
      <c r="TNB46"/>
      <c r="TNC46"/>
      <c r="TND46"/>
      <c r="TNE46"/>
      <c r="TNF46"/>
      <c r="TNG46"/>
      <c r="TNH46"/>
      <c r="TNI46"/>
      <c r="TNJ46"/>
      <c r="TNK46"/>
      <c r="TNL46"/>
      <c r="TNM46"/>
      <c r="TNN46"/>
      <c r="TNO46"/>
      <c r="TNP46"/>
      <c r="TNQ46"/>
      <c r="TNR46"/>
      <c r="TNS46"/>
      <c r="TNT46"/>
      <c r="TNU46"/>
      <c r="TNV46"/>
      <c r="TNW46"/>
      <c r="TNX46"/>
      <c r="TNY46"/>
      <c r="TNZ46"/>
      <c r="TOA46"/>
      <c r="TOB46"/>
      <c r="TOC46"/>
      <c r="TOD46"/>
      <c r="TOE46"/>
      <c r="TOF46"/>
      <c r="TOG46"/>
      <c r="TOH46"/>
      <c r="TOI46"/>
      <c r="TOJ46"/>
      <c r="TOK46"/>
      <c r="TOL46"/>
      <c r="TOM46"/>
      <c r="TON46"/>
      <c r="TOO46"/>
      <c r="TOP46"/>
      <c r="TOQ46"/>
      <c r="TOR46"/>
      <c r="TOS46"/>
      <c r="TOT46"/>
      <c r="TOU46"/>
      <c r="TOV46"/>
      <c r="TOW46"/>
      <c r="TOX46"/>
      <c r="TOY46"/>
      <c r="TOZ46"/>
      <c r="TPA46"/>
      <c r="TPB46"/>
      <c r="TPC46"/>
      <c r="TPD46"/>
      <c r="TPE46"/>
      <c r="TPF46"/>
      <c r="TPG46"/>
      <c r="TPH46"/>
      <c r="TPI46"/>
      <c r="TPJ46"/>
      <c r="TPK46"/>
      <c r="TPL46"/>
      <c r="TPM46"/>
      <c r="TPN46"/>
      <c r="TPO46"/>
      <c r="TPP46"/>
      <c r="TPQ46"/>
      <c r="TPR46"/>
      <c r="TPS46"/>
      <c r="TPT46"/>
      <c r="TPU46"/>
      <c r="TPV46"/>
      <c r="TPW46"/>
      <c r="TPX46"/>
      <c r="TPY46"/>
      <c r="TPZ46"/>
      <c r="TQA46"/>
      <c r="TQB46"/>
      <c r="TQC46"/>
      <c r="TQD46"/>
      <c r="TQE46"/>
      <c r="TQF46"/>
      <c r="TQG46"/>
      <c r="TQH46"/>
      <c r="TQI46"/>
      <c r="TQJ46"/>
      <c r="TQK46"/>
      <c r="TQL46"/>
      <c r="TQM46"/>
      <c r="TQN46"/>
      <c r="TQO46"/>
      <c r="TQP46"/>
      <c r="TQQ46"/>
      <c r="TQR46"/>
      <c r="TQS46"/>
      <c r="TQT46"/>
      <c r="TQU46"/>
      <c r="TQV46"/>
      <c r="TQW46"/>
      <c r="TQX46"/>
      <c r="TQY46"/>
      <c r="TQZ46"/>
      <c r="TRA46"/>
      <c r="TRB46"/>
      <c r="TRC46"/>
      <c r="TRD46"/>
      <c r="TRE46"/>
      <c r="TRF46"/>
      <c r="TRG46"/>
      <c r="TRH46"/>
      <c r="TRI46"/>
      <c r="TRJ46"/>
      <c r="TRK46"/>
      <c r="TRL46"/>
      <c r="TRM46"/>
      <c r="TRN46"/>
      <c r="TRO46"/>
      <c r="TRP46"/>
      <c r="TRQ46"/>
      <c r="TRR46"/>
      <c r="TRS46"/>
      <c r="TRT46"/>
      <c r="TRU46"/>
      <c r="TRV46"/>
      <c r="TRW46"/>
      <c r="TRX46"/>
      <c r="TRY46"/>
      <c r="TRZ46"/>
      <c r="TSA46"/>
      <c r="TSB46"/>
      <c r="TSC46"/>
      <c r="TSD46"/>
      <c r="TSE46"/>
      <c r="TSF46"/>
      <c r="TSG46"/>
      <c r="TSH46"/>
      <c r="TSI46"/>
      <c r="TSJ46"/>
      <c r="TSK46"/>
      <c r="TSL46"/>
      <c r="TSM46"/>
      <c r="TSN46"/>
      <c r="TSO46"/>
      <c r="TSP46"/>
      <c r="TSQ46"/>
      <c r="TSR46"/>
      <c r="TSS46"/>
      <c r="TST46"/>
      <c r="TSU46"/>
      <c r="TSV46"/>
      <c r="TSW46"/>
      <c r="TSX46"/>
      <c r="TSY46"/>
      <c r="TSZ46"/>
      <c r="TTA46"/>
      <c r="TTB46"/>
      <c r="TTC46"/>
      <c r="TTD46"/>
      <c r="TTE46"/>
      <c r="TTF46"/>
      <c r="TTG46"/>
      <c r="TTH46"/>
      <c r="TTI46"/>
      <c r="TTJ46"/>
      <c r="TTK46"/>
      <c r="TTL46"/>
      <c r="TTM46"/>
      <c r="TTN46"/>
      <c r="TTO46"/>
      <c r="TTP46"/>
      <c r="TTQ46"/>
      <c r="TTR46"/>
      <c r="TTS46"/>
      <c r="TTT46"/>
      <c r="TTU46"/>
      <c r="TTV46"/>
      <c r="TTW46"/>
      <c r="TTX46"/>
      <c r="TTY46"/>
      <c r="TTZ46"/>
      <c r="TUA46"/>
      <c r="TUB46"/>
      <c r="TUC46"/>
      <c r="TUD46"/>
      <c r="TUE46"/>
      <c r="TUF46"/>
      <c r="TUG46"/>
      <c r="TUH46"/>
      <c r="TUI46"/>
      <c r="TUJ46"/>
      <c r="TUK46"/>
      <c r="TUL46"/>
      <c r="TUM46"/>
      <c r="TUN46"/>
      <c r="TUO46"/>
      <c r="TUP46"/>
      <c r="TUQ46"/>
      <c r="TUR46"/>
      <c r="TUS46"/>
      <c r="TUT46"/>
      <c r="TUU46"/>
      <c r="TUV46"/>
      <c r="TUW46"/>
      <c r="TUX46"/>
      <c r="TUY46"/>
      <c r="TUZ46"/>
      <c r="TVA46"/>
      <c r="TVB46"/>
      <c r="TVC46"/>
      <c r="TVD46"/>
      <c r="TVE46"/>
      <c r="TVF46"/>
      <c r="TVG46"/>
      <c r="TVH46"/>
      <c r="TVI46"/>
      <c r="TVJ46"/>
      <c r="TVK46"/>
      <c r="TVL46"/>
      <c r="TVM46"/>
      <c r="TVN46"/>
      <c r="TVO46"/>
      <c r="TVP46"/>
      <c r="TVQ46"/>
      <c r="TVR46"/>
      <c r="TVS46"/>
      <c r="TVT46"/>
      <c r="TVU46"/>
      <c r="TVV46"/>
      <c r="TVW46"/>
      <c r="TVX46"/>
      <c r="TVY46"/>
      <c r="TVZ46"/>
      <c r="TWA46"/>
      <c r="TWB46"/>
      <c r="TWC46"/>
      <c r="TWD46"/>
      <c r="TWE46"/>
      <c r="TWF46"/>
      <c r="TWG46"/>
      <c r="TWH46"/>
      <c r="TWI46"/>
      <c r="TWJ46"/>
      <c r="TWK46"/>
      <c r="TWL46"/>
      <c r="TWM46"/>
      <c r="TWN46"/>
      <c r="TWO46"/>
      <c r="TWP46"/>
      <c r="TWQ46"/>
      <c r="TWR46"/>
      <c r="TWS46"/>
      <c r="TWT46"/>
      <c r="TWU46"/>
      <c r="TWV46"/>
      <c r="TWW46"/>
      <c r="TWX46"/>
      <c r="TWY46"/>
      <c r="TWZ46"/>
      <c r="TXA46"/>
      <c r="TXB46"/>
      <c r="TXC46"/>
      <c r="TXD46"/>
      <c r="TXE46"/>
      <c r="TXF46"/>
      <c r="TXG46"/>
      <c r="TXH46"/>
      <c r="TXI46"/>
      <c r="TXJ46"/>
      <c r="TXK46"/>
      <c r="TXL46"/>
      <c r="TXM46"/>
      <c r="TXN46"/>
      <c r="TXO46"/>
      <c r="TXP46"/>
      <c r="TXQ46"/>
      <c r="TXR46"/>
      <c r="TXS46"/>
      <c r="TXT46"/>
      <c r="TXU46"/>
      <c r="TXV46"/>
      <c r="TXW46"/>
      <c r="TXX46"/>
      <c r="TXY46"/>
      <c r="TXZ46"/>
      <c r="TYA46"/>
      <c r="TYB46"/>
      <c r="TYC46"/>
      <c r="TYD46"/>
      <c r="TYE46"/>
      <c r="TYF46"/>
      <c r="TYG46"/>
      <c r="TYH46"/>
      <c r="TYI46"/>
      <c r="TYJ46"/>
      <c r="TYK46"/>
      <c r="TYL46"/>
      <c r="TYM46"/>
      <c r="TYN46"/>
      <c r="TYO46"/>
      <c r="TYP46"/>
      <c r="TYQ46"/>
      <c r="TYR46"/>
      <c r="TYS46"/>
      <c r="TYT46"/>
      <c r="TYU46"/>
      <c r="TYV46"/>
      <c r="TYW46"/>
      <c r="TYX46"/>
      <c r="TYY46"/>
      <c r="TYZ46"/>
      <c r="TZA46"/>
      <c r="TZB46"/>
      <c r="TZC46"/>
      <c r="TZD46"/>
      <c r="TZE46"/>
      <c r="TZF46"/>
      <c r="TZG46"/>
      <c r="TZH46"/>
      <c r="TZI46"/>
      <c r="TZJ46"/>
      <c r="TZK46"/>
      <c r="TZL46"/>
      <c r="TZM46"/>
      <c r="TZN46"/>
      <c r="TZO46"/>
      <c r="TZP46"/>
      <c r="TZQ46"/>
      <c r="TZR46"/>
      <c r="TZS46"/>
      <c r="TZT46"/>
      <c r="TZU46"/>
      <c r="TZV46"/>
      <c r="TZW46"/>
      <c r="TZX46"/>
      <c r="TZY46"/>
      <c r="TZZ46"/>
      <c r="UAA46"/>
      <c r="UAB46"/>
      <c r="UAC46"/>
      <c r="UAD46"/>
      <c r="UAE46"/>
      <c r="UAF46"/>
      <c r="UAG46"/>
      <c r="UAH46"/>
      <c r="UAI46"/>
      <c r="UAJ46"/>
      <c r="UAK46"/>
      <c r="UAL46"/>
      <c r="UAM46"/>
      <c r="UAN46"/>
      <c r="UAO46"/>
      <c r="UAP46"/>
      <c r="UAQ46"/>
      <c r="UAR46"/>
      <c r="UAS46"/>
      <c r="UAT46"/>
      <c r="UAU46"/>
      <c r="UAV46"/>
      <c r="UAW46"/>
      <c r="UAX46"/>
      <c r="UAY46"/>
      <c r="UAZ46"/>
      <c r="UBA46"/>
      <c r="UBB46"/>
      <c r="UBC46"/>
      <c r="UBD46"/>
      <c r="UBE46"/>
      <c r="UBF46"/>
      <c r="UBG46"/>
      <c r="UBH46"/>
      <c r="UBI46"/>
      <c r="UBJ46"/>
      <c r="UBK46"/>
      <c r="UBL46"/>
      <c r="UBM46"/>
      <c r="UBN46"/>
      <c r="UBO46"/>
      <c r="UBP46"/>
      <c r="UBQ46"/>
      <c r="UBR46"/>
      <c r="UBS46"/>
      <c r="UBT46"/>
      <c r="UBU46"/>
      <c r="UBV46"/>
      <c r="UBW46"/>
      <c r="UBX46"/>
      <c r="UBY46"/>
      <c r="UBZ46"/>
      <c r="UCA46"/>
      <c r="UCB46"/>
      <c r="UCC46"/>
      <c r="UCD46"/>
      <c r="UCE46"/>
      <c r="UCF46"/>
      <c r="UCG46"/>
      <c r="UCH46"/>
      <c r="UCI46"/>
      <c r="UCJ46"/>
      <c r="UCK46"/>
      <c r="UCL46"/>
      <c r="UCM46"/>
      <c r="UCN46"/>
      <c r="UCO46"/>
      <c r="UCP46"/>
      <c r="UCQ46"/>
      <c r="UCR46"/>
      <c r="UCS46"/>
      <c r="UCT46"/>
      <c r="UCU46"/>
      <c r="UCV46"/>
      <c r="UCW46"/>
      <c r="UCX46"/>
      <c r="UCY46"/>
      <c r="UCZ46"/>
      <c r="UDA46"/>
      <c r="UDB46"/>
      <c r="UDC46"/>
      <c r="UDD46"/>
      <c r="UDE46"/>
      <c r="UDF46"/>
      <c r="UDG46"/>
      <c r="UDH46"/>
      <c r="UDI46"/>
      <c r="UDJ46"/>
      <c r="UDK46"/>
      <c r="UDL46"/>
      <c r="UDM46"/>
      <c r="UDN46"/>
      <c r="UDO46"/>
      <c r="UDP46"/>
      <c r="UDQ46"/>
      <c r="UDR46"/>
      <c r="UDS46"/>
      <c r="UDT46"/>
      <c r="UDU46"/>
      <c r="UDV46"/>
      <c r="UDW46"/>
      <c r="UDX46"/>
      <c r="UDY46"/>
      <c r="UDZ46"/>
      <c r="UEA46"/>
      <c r="UEB46"/>
      <c r="UEC46"/>
      <c r="UED46"/>
      <c r="UEE46"/>
      <c r="UEF46"/>
      <c r="UEG46"/>
      <c r="UEH46"/>
      <c r="UEI46"/>
      <c r="UEJ46"/>
      <c r="UEK46"/>
      <c r="UEL46"/>
      <c r="UEM46"/>
      <c r="UEN46"/>
      <c r="UEO46"/>
      <c r="UEP46"/>
      <c r="UEQ46"/>
      <c r="UER46"/>
      <c r="UES46"/>
      <c r="UET46"/>
      <c r="UEU46"/>
      <c r="UEV46"/>
      <c r="UEW46"/>
      <c r="UEX46"/>
      <c r="UEY46"/>
      <c r="UEZ46"/>
      <c r="UFA46"/>
      <c r="UFB46"/>
      <c r="UFC46"/>
      <c r="UFD46"/>
      <c r="UFE46"/>
      <c r="UFF46"/>
      <c r="UFG46"/>
      <c r="UFH46"/>
      <c r="UFI46"/>
      <c r="UFJ46"/>
      <c r="UFK46"/>
      <c r="UFL46"/>
      <c r="UFM46"/>
      <c r="UFN46"/>
      <c r="UFO46"/>
      <c r="UFP46"/>
      <c r="UFQ46"/>
      <c r="UFR46"/>
      <c r="UFS46"/>
      <c r="UFT46"/>
      <c r="UFU46"/>
      <c r="UFV46"/>
      <c r="UFW46"/>
      <c r="UFX46"/>
      <c r="UFY46"/>
      <c r="UFZ46"/>
      <c r="UGA46"/>
      <c r="UGB46"/>
      <c r="UGC46"/>
      <c r="UGD46"/>
      <c r="UGE46"/>
      <c r="UGF46"/>
      <c r="UGG46"/>
      <c r="UGH46"/>
      <c r="UGI46"/>
      <c r="UGJ46"/>
      <c r="UGK46"/>
      <c r="UGL46"/>
      <c r="UGM46"/>
      <c r="UGN46"/>
      <c r="UGO46"/>
      <c r="UGP46"/>
      <c r="UGQ46"/>
      <c r="UGR46"/>
      <c r="UGS46"/>
      <c r="UGT46"/>
      <c r="UGU46"/>
      <c r="UGV46"/>
      <c r="UGW46"/>
      <c r="UGX46"/>
      <c r="UGY46"/>
      <c r="UGZ46"/>
      <c r="UHA46"/>
      <c r="UHB46"/>
      <c r="UHC46"/>
      <c r="UHD46"/>
      <c r="UHE46"/>
      <c r="UHF46"/>
      <c r="UHG46"/>
      <c r="UHH46"/>
      <c r="UHI46"/>
      <c r="UHJ46"/>
      <c r="UHK46"/>
      <c r="UHL46"/>
      <c r="UHM46"/>
      <c r="UHN46"/>
      <c r="UHO46"/>
      <c r="UHP46"/>
      <c r="UHQ46"/>
      <c r="UHR46"/>
      <c r="UHS46"/>
      <c r="UHT46"/>
      <c r="UHU46"/>
      <c r="UHV46"/>
      <c r="UHW46"/>
      <c r="UHX46"/>
      <c r="UHY46"/>
      <c r="UHZ46"/>
      <c r="UIA46"/>
      <c r="UIB46"/>
      <c r="UIC46"/>
      <c r="UID46"/>
      <c r="UIE46"/>
      <c r="UIF46"/>
      <c r="UIG46"/>
      <c r="UIH46"/>
      <c r="UII46"/>
      <c r="UIJ46"/>
      <c r="UIK46"/>
      <c r="UIL46"/>
      <c r="UIM46"/>
      <c r="UIN46"/>
      <c r="UIO46"/>
      <c r="UIP46"/>
      <c r="UIQ46"/>
      <c r="UIR46"/>
      <c r="UIS46"/>
      <c r="UIT46"/>
      <c r="UIU46"/>
      <c r="UIV46"/>
      <c r="UIW46"/>
      <c r="UIX46"/>
      <c r="UIY46"/>
      <c r="UIZ46"/>
      <c r="UJA46"/>
      <c r="UJB46"/>
      <c r="UJC46"/>
      <c r="UJD46"/>
      <c r="UJE46"/>
      <c r="UJF46"/>
      <c r="UJG46"/>
      <c r="UJH46"/>
      <c r="UJI46"/>
      <c r="UJJ46"/>
      <c r="UJK46"/>
      <c r="UJL46"/>
      <c r="UJM46"/>
      <c r="UJN46"/>
      <c r="UJO46"/>
      <c r="UJP46"/>
      <c r="UJQ46"/>
      <c r="UJR46"/>
      <c r="UJS46"/>
      <c r="UJT46"/>
      <c r="UJU46"/>
      <c r="UJV46"/>
      <c r="UJW46"/>
      <c r="UJX46"/>
      <c r="UJY46"/>
      <c r="UJZ46"/>
      <c r="UKA46"/>
      <c r="UKB46"/>
      <c r="UKC46"/>
      <c r="UKD46"/>
      <c r="UKE46"/>
      <c r="UKF46"/>
      <c r="UKG46"/>
      <c r="UKH46"/>
      <c r="UKI46"/>
      <c r="UKJ46"/>
      <c r="UKK46"/>
      <c r="UKL46"/>
      <c r="UKM46"/>
      <c r="UKN46"/>
      <c r="UKO46"/>
      <c r="UKP46"/>
      <c r="UKQ46"/>
      <c r="UKR46"/>
      <c r="UKS46"/>
      <c r="UKT46"/>
      <c r="UKU46"/>
      <c r="UKV46"/>
      <c r="UKW46"/>
      <c r="UKX46"/>
      <c r="UKY46"/>
      <c r="UKZ46"/>
      <c r="ULA46"/>
      <c r="ULB46"/>
      <c r="ULC46"/>
      <c r="ULD46"/>
      <c r="ULE46"/>
      <c r="ULF46"/>
      <c r="ULG46"/>
      <c r="ULH46"/>
      <c r="ULI46"/>
      <c r="ULJ46"/>
      <c r="ULK46"/>
      <c r="ULL46"/>
      <c r="ULM46"/>
      <c r="ULN46"/>
      <c r="ULO46"/>
      <c r="ULP46"/>
      <c r="ULQ46"/>
      <c r="ULR46"/>
      <c r="ULS46"/>
      <c r="ULT46"/>
      <c r="ULU46"/>
      <c r="ULV46"/>
      <c r="ULW46"/>
      <c r="ULX46"/>
      <c r="ULY46"/>
      <c r="ULZ46"/>
      <c r="UMA46"/>
      <c r="UMB46"/>
      <c r="UMC46"/>
      <c r="UMD46"/>
      <c r="UME46"/>
      <c r="UMF46"/>
      <c r="UMG46"/>
      <c r="UMH46"/>
      <c r="UMI46"/>
      <c r="UMJ46"/>
      <c r="UMK46"/>
      <c r="UML46"/>
      <c r="UMM46"/>
      <c r="UMN46"/>
      <c r="UMO46"/>
      <c r="UMP46"/>
      <c r="UMQ46"/>
      <c r="UMR46"/>
      <c r="UMS46"/>
      <c r="UMT46"/>
      <c r="UMU46"/>
      <c r="UMV46"/>
      <c r="UMW46"/>
      <c r="UMX46"/>
      <c r="UMY46"/>
      <c r="UMZ46"/>
      <c r="UNA46"/>
      <c r="UNB46"/>
      <c r="UNC46"/>
      <c r="UND46"/>
      <c r="UNE46"/>
      <c r="UNF46"/>
      <c r="UNG46"/>
      <c r="UNH46"/>
      <c r="UNI46"/>
      <c r="UNJ46"/>
      <c r="UNK46"/>
      <c r="UNL46"/>
      <c r="UNM46"/>
      <c r="UNN46"/>
      <c r="UNO46"/>
      <c r="UNP46"/>
      <c r="UNQ46"/>
      <c r="UNR46"/>
      <c r="UNS46"/>
      <c r="UNT46"/>
      <c r="UNU46"/>
      <c r="UNV46"/>
      <c r="UNW46"/>
      <c r="UNX46"/>
      <c r="UNY46"/>
      <c r="UNZ46"/>
      <c r="UOA46"/>
      <c r="UOB46"/>
      <c r="UOC46"/>
      <c r="UOD46"/>
      <c r="UOE46"/>
      <c r="UOF46"/>
      <c r="UOG46"/>
      <c r="UOH46"/>
      <c r="UOI46"/>
      <c r="UOJ46"/>
      <c r="UOK46"/>
      <c r="UOL46"/>
      <c r="UOM46"/>
      <c r="UON46"/>
      <c r="UOO46"/>
      <c r="UOP46"/>
      <c r="UOQ46"/>
      <c r="UOR46"/>
      <c r="UOS46"/>
      <c r="UOT46"/>
      <c r="UOU46"/>
      <c r="UOV46"/>
      <c r="UOW46"/>
      <c r="UOX46"/>
      <c r="UOY46"/>
      <c r="UOZ46"/>
      <c r="UPA46"/>
      <c r="UPB46"/>
      <c r="UPC46"/>
      <c r="UPD46"/>
      <c r="UPE46"/>
      <c r="UPF46"/>
      <c r="UPG46"/>
      <c r="UPH46"/>
      <c r="UPI46"/>
      <c r="UPJ46"/>
      <c r="UPK46"/>
      <c r="UPL46"/>
      <c r="UPM46"/>
      <c r="UPN46"/>
      <c r="UPO46"/>
      <c r="UPP46"/>
      <c r="UPQ46"/>
      <c r="UPR46"/>
      <c r="UPS46"/>
      <c r="UPT46"/>
      <c r="UPU46"/>
      <c r="UPV46"/>
      <c r="UPW46"/>
      <c r="UPX46"/>
      <c r="UPY46"/>
      <c r="UPZ46"/>
      <c r="UQA46"/>
      <c r="UQB46"/>
      <c r="UQC46"/>
      <c r="UQD46"/>
      <c r="UQE46"/>
      <c r="UQF46"/>
      <c r="UQG46"/>
      <c r="UQH46"/>
      <c r="UQI46"/>
      <c r="UQJ46"/>
      <c r="UQK46"/>
      <c r="UQL46"/>
      <c r="UQM46"/>
      <c r="UQN46"/>
      <c r="UQO46"/>
      <c r="UQP46"/>
      <c r="UQQ46"/>
      <c r="UQR46"/>
      <c r="UQS46"/>
      <c r="UQT46"/>
      <c r="UQU46"/>
      <c r="UQV46"/>
      <c r="UQW46"/>
      <c r="UQX46"/>
      <c r="UQY46"/>
      <c r="UQZ46"/>
      <c r="URA46"/>
      <c r="URB46"/>
      <c r="URC46"/>
      <c r="URD46"/>
      <c r="URE46"/>
      <c r="URF46"/>
      <c r="URG46"/>
      <c r="URH46"/>
      <c r="URI46"/>
      <c r="URJ46"/>
      <c r="URK46"/>
      <c r="URL46"/>
      <c r="URM46"/>
      <c r="URN46"/>
      <c r="URO46"/>
      <c r="URP46"/>
      <c r="URQ46"/>
      <c r="URR46"/>
      <c r="URS46"/>
      <c r="URT46"/>
      <c r="URU46"/>
      <c r="URV46"/>
      <c r="URW46"/>
      <c r="URX46"/>
      <c r="URY46"/>
      <c r="URZ46"/>
      <c r="USA46"/>
      <c r="USB46"/>
      <c r="USC46"/>
      <c r="USD46"/>
      <c r="USE46"/>
      <c r="USF46"/>
      <c r="USG46"/>
      <c r="USH46"/>
      <c r="USI46"/>
      <c r="USJ46"/>
      <c r="USK46"/>
      <c r="USL46"/>
      <c r="USM46"/>
      <c r="USN46"/>
      <c r="USO46"/>
      <c r="USP46"/>
      <c r="USQ46"/>
      <c r="USR46"/>
      <c r="USS46"/>
      <c r="UST46"/>
      <c r="USU46"/>
      <c r="USV46"/>
      <c r="USW46"/>
      <c r="USX46"/>
      <c r="USY46"/>
      <c r="USZ46"/>
      <c r="UTA46"/>
      <c r="UTB46"/>
      <c r="UTC46"/>
      <c r="UTD46"/>
      <c r="UTE46"/>
      <c r="UTF46"/>
      <c r="UTG46"/>
      <c r="UTH46"/>
      <c r="UTI46"/>
      <c r="UTJ46"/>
      <c r="UTK46"/>
      <c r="UTL46"/>
      <c r="UTM46"/>
      <c r="UTN46"/>
      <c r="UTO46"/>
      <c r="UTP46"/>
      <c r="UTQ46"/>
      <c r="UTR46"/>
      <c r="UTS46"/>
      <c r="UTT46"/>
      <c r="UTU46"/>
      <c r="UTV46"/>
      <c r="UTW46"/>
      <c r="UTX46"/>
      <c r="UTY46"/>
      <c r="UTZ46"/>
      <c r="UUA46"/>
      <c r="UUB46"/>
      <c r="UUC46"/>
      <c r="UUD46"/>
      <c r="UUE46"/>
      <c r="UUF46"/>
      <c r="UUG46"/>
      <c r="UUH46"/>
      <c r="UUI46"/>
      <c r="UUJ46"/>
      <c r="UUK46"/>
      <c r="UUL46"/>
      <c r="UUM46"/>
      <c r="UUN46"/>
      <c r="UUO46"/>
      <c r="UUP46"/>
      <c r="UUQ46"/>
      <c r="UUR46"/>
      <c r="UUS46"/>
      <c r="UUT46"/>
      <c r="UUU46"/>
      <c r="UUV46"/>
      <c r="UUW46"/>
      <c r="UUX46"/>
      <c r="UUY46"/>
      <c r="UUZ46"/>
      <c r="UVA46"/>
      <c r="UVB46"/>
      <c r="UVC46"/>
      <c r="UVD46"/>
      <c r="UVE46"/>
      <c r="UVF46"/>
      <c r="UVG46"/>
      <c r="UVH46"/>
      <c r="UVI46"/>
      <c r="UVJ46"/>
      <c r="UVK46"/>
      <c r="UVL46"/>
      <c r="UVM46"/>
      <c r="UVN46"/>
      <c r="UVO46"/>
      <c r="UVP46"/>
      <c r="UVQ46"/>
      <c r="UVR46"/>
      <c r="UVS46"/>
      <c r="UVT46"/>
      <c r="UVU46"/>
      <c r="UVV46"/>
      <c r="UVW46"/>
      <c r="UVX46"/>
      <c r="UVY46"/>
      <c r="UVZ46"/>
      <c r="UWA46"/>
      <c r="UWB46"/>
      <c r="UWC46"/>
      <c r="UWD46"/>
      <c r="UWE46"/>
      <c r="UWF46"/>
      <c r="UWG46"/>
      <c r="UWH46"/>
      <c r="UWI46"/>
      <c r="UWJ46"/>
      <c r="UWK46"/>
      <c r="UWL46"/>
      <c r="UWM46"/>
      <c r="UWN46"/>
      <c r="UWO46"/>
      <c r="UWP46"/>
      <c r="UWQ46"/>
      <c r="UWR46"/>
      <c r="UWS46"/>
      <c r="UWT46"/>
      <c r="UWU46"/>
      <c r="UWV46"/>
      <c r="UWW46"/>
      <c r="UWX46"/>
      <c r="UWY46"/>
      <c r="UWZ46"/>
      <c r="UXA46"/>
      <c r="UXB46"/>
      <c r="UXC46"/>
      <c r="UXD46"/>
      <c r="UXE46"/>
      <c r="UXF46"/>
      <c r="UXG46"/>
      <c r="UXH46"/>
      <c r="UXI46"/>
      <c r="UXJ46"/>
      <c r="UXK46"/>
      <c r="UXL46"/>
      <c r="UXM46"/>
      <c r="UXN46"/>
      <c r="UXO46"/>
      <c r="UXP46"/>
      <c r="UXQ46"/>
      <c r="UXR46"/>
      <c r="UXS46"/>
      <c r="UXT46"/>
      <c r="UXU46"/>
      <c r="UXV46"/>
      <c r="UXW46"/>
      <c r="UXX46"/>
      <c r="UXY46"/>
      <c r="UXZ46"/>
      <c r="UYA46"/>
      <c r="UYB46"/>
      <c r="UYC46"/>
      <c r="UYD46"/>
      <c r="UYE46"/>
      <c r="UYF46"/>
      <c r="UYG46"/>
      <c r="UYH46"/>
      <c r="UYI46"/>
      <c r="UYJ46"/>
      <c r="UYK46"/>
      <c r="UYL46"/>
      <c r="UYM46"/>
      <c r="UYN46"/>
      <c r="UYO46"/>
      <c r="UYP46"/>
      <c r="UYQ46"/>
      <c r="UYR46"/>
      <c r="UYS46"/>
      <c r="UYT46"/>
      <c r="UYU46"/>
      <c r="UYV46"/>
      <c r="UYW46"/>
      <c r="UYX46"/>
      <c r="UYY46"/>
      <c r="UYZ46"/>
      <c r="UZA46"/>
      <c r="UZB46"/>
      <c r="UZC46"/>
      <c r="UZD46"/>
      <c r="UZE46"/>
      <c r="UZF46"/>
      <c r="UZG46"/>
      <c r="UZH46"/>
      <c r="UZI46"/>
      <c r="UZJ46"/>
      <c r="UZK46"/>
      <c r="UZL46"/>
      <c r="UZM46"/>
      <c r="UZN46"/>
      <c r="UZO46"/>
      <c r="UZP46"/>
      <c r="UZQ46"/>
      <c r="UZR46"/>
      <c r="UZS46"/>
      <c r="UZT46"/>
      <c r="UZU46"/>
      <c r="UZV46"/>
      <c r="UZW46"/>
      <c r="UZX46"/>
      <c r="UZY46"/>
      <c r="UZZ46"/>
      <c r="VAA46"/>
      <c r="VAB46"/>
      <c r="VAC46"/>
      <c r="VAD46"/>
      <c r="VAE46"/>
      <c r="VAF46"/>
      <c r="VAG46"/>
      <c r="VAH46"/>
      <c r="VAI46"/>
      <c r="VAJ46"/>
      <c r="VAK46"/>
      <c r="VAL46"/>
      <c r="VAM46"/>
      <c r="VAN46"/>
      <c r="VAO46"/>
      <c r="VAP46"/>
      <c r="VAQ46"/>
      <c r="VAR46"/>
      <c r="VAS46"/>
      <c r="VAT46"/>
      <c r="VAU46"/>
      <c r="VAV46"/>
      <c r="VAW46"/>
      <c r="VAX46"/>
      <c r="VAY46"/>
      <c r="VAZ46"/>
      <c r="VBA46"/>
      <c r="VBB46"/>
      <c r="VBC46"/>
      <c r="VBD46"/>
      <c r="VBE46"/>
      <c r="VBF46"/>
      <c r="VBG46"/>
      <c r="VBH46"/>
      <c r="VBI46"/>
      <c r="VBJ46"/>
      <c r="VBK46"/>
      <c r="VBL46"/>
      <c r="VBM46"/>
      <c r="VBN46"/>
      <c r="VBO46"/>
      <c r="VBP46"/>
      <c r="VBQ46"/>
      <c r="VBR46"/>
      <c r="VBS46"/>
      <c r="VBT46"/>
      <c r="VBU46"/>
      <c r="VBV46"/>
      <c r="VBW46"/>
      <c r="VBX46"/>
      <c r="VBY46"/>
      <c r="VBZ46"/>
      <c r="VCA46"/>
      <c r="VCB46"/>
      <c r="VCC46"/>
      <c r="VCD46"/>
      <c r="VCE46"/>
      <c r="VCF46"/>
      <c r="VCG46"/>
      <c r="VCH46"/>
      <c r="VCI46"/>
      <c r="VCJ46"/>
      <c r="VCK46"/>
      <c r="VCL46"/>
      <c r="VCM46"/>
      <c r="VCN46"/>
      <c r="VCO46"/>
      <c r="VCP46"/>
      <c r="VCQ46"/>
      <c r="VCR46"/>
      <c r="VCS46"/>
      <c r="VCT46"/>
      <c r="VCU46"/>
      <c r="VCV46"/>
      <c r="VCW46"/>
      <c r="VCX46"/>
      <c r="VCY46"/>
      <c r="VCZ46"/>
      <c r="VDA46"/>
      <c r="VDB46"/>
      <c r="VDC46"/>
      <c r="VDD46"/>
      <c r="VDE46"/>
      <c r="VDF46"/>
      <c r="VDG46"/>
      <c r="VDH46"/>
      <c r="VDI46"/>
      <c r="VDJ46"/>
      <c r="VDK46"/>
      <c r="VDL46"/>
      <c r="VDM46"/>
      <c r="VDN46"/>
      <c r="VDO46"/>
      <c r="VDP46"/>
      <c r="VDQ46"/>
      <c r="VDR46"/>
      <c r="VDS46"/>
      <c r="VDT46"/>
      <c r="VDU46"/>
      <c r="VDV46"/>
      <c r="VDW46"/>
      <c r="VDX46"/>
      <c r="VDY46"/>
      <c r="VDZ46"/>
      <c r="VEA46"/>
      <c r="VEB46"/>
      <c r="VEC46"/>
      <c r="VED46"/>
      <c r="VEE46"/>
      <c r="VEF46"/>
      <c r="VEG46"/>
      <c r="VEH46"/>
      <c r="VEI46"/>
      <c r="VEJ46"/>
      <c r="VEK46"/>
      <c r="VEL46"/>
      <c r="VEM46"/>
      <c r="VEN46"/>
      <c r="VEO46"/>
      <c r="VEP46"/>
      <c r="VEQ46"/>
      <c r="VER46"/>
      <c r="VES46"/>
      <c r="VET46"/>
      <c r="VEU46"/>
      <c r="VEV46"/>
      <c r="VEW46"/>
      <c r="VEX46"/>
      <c r="VEY46"/>
      <c r="VEZ46"/>
      <c r="VFA46"/>
      <c r="VFB46"/>
      <c r="VFC46"/>
      <c r="VFD46"/>
      <c r="VFE46"/>
      <c r="VFF46"/>
      <c r="VFG46"/>
      <c r="VFH46"/>
      <c r="VFI46"/>
      <c r="VFJ46"/>
      <c r="VFK46"/>
      <c r="VFL46"/>
      <c r="VFM46"/>
      <c r="VFN46"/>
      <c r="VFO46"/>
      <c r="VFP46"/>
      <c r="VFQ46"/>
      <c r="VFR46"/>
      <c r="VFS46"/>
      <c r="VFT46"/>
      <c r="VFU46"/>
      <c r="VFV46"/>
      <c r="VFW46"/>
      <c r="VFX46"/>
      <c r="VFY46"/>
      <c r="VFZ46"/>
      <c r="VGA46"/>
      <c r="VGB46"/>
      <c r="VGC46"/>
      <c r="VGD46"/>
      <c r="VGE46"/>
      <c r="VGF46"/>
      <c r="VGG46"/>
      <c r="VGH46"/>
      <c r="VGI46"/>
      <c r="VGJ46"/>
      <c r="VGK46"/>
      <c r="VGL46"/>
      <c r="VGM46"/>
      <c r="VGN46"/>
      <c r="VGO46"/>
      <c r="VGP46"/>
      <c r="VGQ46"/>
      <c r="VGR46"/>
      <c r="VGS46"/>
      <c r="VGT46"/>
      <c r="VGU46"/>
      <c r="VGV46"/>
      <c r="VGW46"/>
      <c r="VGX46"/>
      <c r="VGY46"/>
      <c r="VGZ46"/>
      <c r="VHA46"/>
      <c r="VHB46"/>
      <c r="VHC46"/>
      <c r="VHD46"/>
      <c r="VHE46"/>
      <c r="VHF46"/>
      <c r="VHG46"/>
      <c r="VHH46"/>
      <c r="VHI46"/>
      <c r="VHJ46"/>
      <c r="VHK46"/>
      <c r="VHL46"/>
      <c r="VHM46"/>
      <c r="VHN46"/>
      <c r="VHO46"/>
      <c r="VHP46"/>
      <c r="VHQ46"/>
      <c r="VHR46"/>
      <c r="VHS46"/>
      <c r="VHT46"/>
      <c r="VHU46"/>
      <c r="VHV46"/>
      <c r="VHW46"/>
      <c r="VHX46"/>
      <c r="VHY46"/>
      <c r="VHZ46"/>
      <c r="VIA46"/>
      <c r="VIB46"/>
      <c r="VIC46"/>
      <c r="VID46"/>
      <c r="VIE46"/>
      <c r="VIF46"/>
      <c r="VIG46"/>
      <c r="VIH46"/>
      <c r="VII46"/>
      <c r="VIJ46"/>
      <c r="VIK46"/>
      <c r="VIL46"/>
      <c r="VIM46"/>
      <c r="VIN46"/>
      <c r="VIO46"/>
      <c r="VIP46"/>
      <c r="VIQ46"/>
      <c r="VIR46"/>
      <c r="VIS46"/>
      <c r="VIT46"/>
      <c r="VIU46"/>
      <c r="VIV46"/>
      <c r="VIW46"/>
      <c r="VIX46"/>
      <c r="VIY46"/>
      <c r="VIZ46"/>
      <c r="VJA46"/>
      <c r="VJB46"/>
      <c r="VJC46"/>
      <c r="VJD46"/>
      <c r="VJE46"/>
      <c r="VJF46"/>
      <c r="VJG46"/>
      <c r="VJH46"/>
      <c r="VJI46"/>
      <c r="VJJ46"/>
      <c r="VJK46"/>
      <c r="VJL46"/>
      <c r="VJM46"/>
      <c r="VJN46"/>
      <c r="VJO46"/>
      <c r="VJP46"/>
      <c r="VJQ46"/>
      <c r="VJR46"/>
      <c r="VJS46"/>
      <c r="VJT46"/>
      <c r="VJU46"/>
      <c r="VJV46"/>
      <c r="VJW46"/>
      <c r="VJX46"/>
      <c r="VJY46"/>
      <c r="VJZ46"/>
      <c r="VKA46"/>
      <c r="VKB46"/>
      <c r="VKC46"/>
      <c r="VKD46"/>
      <c r="VKE46"/>
      <c r="VKF46"/>
      <c r="VKG46"/>
      <c r="VKH46"/>
      <c r="VKI46"/>
      <c r="VKJ46"/>
      <c r="VKK46"/>
      <c r="VKL46"/>
      <c r="VKM46"/>
      <c r="VKN46"/>
      <c r="VKO46"/>
      <c r="VKP46"/>
      <c r="VKQ46"/>
      <c r="VKR46"/>
      <c r="VKS46"/>
      <c r="VKT46"/>
      <c r="VKU46"/>
      <c r="VKV46"/>
      <c r="VKW46"/>
      <c r="VKX46"/>
      <c r="VKY46"/>
      <c r="VKZ46"/>
      <c r="VLA46"/>
      <c r="VLB46"/>
      <c r="VLC46"/>
      <c r="VLD46"/>
      <c r="VLE46"/>
      <c r="VLF46"/>
      <c r="VLG46"/>
      <c r="VLH46"/>
      <c r="VLI46"/>
      <c r="VLJ46"/>
      <c r="VLK46"/>
      <c r="VLL46"/>
      <c r="VLM46"/>
      <c r="VLN46"/>
      <c r="VLO46"/>
      <c r="VLP46"/>
      <c r="VLQ46"/>
      <c r="VLR46"/>
      <c r="VLS46"/>
      <c r="VLT46"/>
      <c r="VLU46"/>
      <c r="VLV46"/>
      <c r="VLW46"/>
      <c r="VLX46"/>
      <c r="VLY46"/>
      <c r="VLZ46"/>
      <c r="VMA46"/>
      <c r="VMB46"/>
      <c r="VMC46"/>
      <c r="VMD46"/>
      <c r="VME46"/>
      <c r="VMF46"/>
      <c r="VMG46"/>
      <c r="VMH46"/>
      <c r="VMI46"/>
      <c r="VMJ46"/>
      <c r="VMK46"/>
      <c r="VML46"/>
      <c r="VMM46"/>
      <c r="VMN46"/>
      <c r="VMO46"/>
      <c r="VMP46"/>
      <c r="VMQ46"/>
      <c r="VMR46"/>
      <c r="VMS46"/>
      <c r="VMT46"/>
      <c r="VMU46"/>
      <c r="VMV46"/>
      <c r="VMW46"/>
      <c r="VMX46"/>
      <c r="VMY46"/>
      <c r="VMZ46"/>
      <c r="VNA46"/>
      <c r="VNB46"/>
      <c r="VNC46"/>
      <c r="VND46"/>
      <c r="VNE46"/>
      <c r="VNF46"/>
      <c r="VNG46"/>
      <c r="VNH46"/>
      <c r="VNI46"/>
      <c r="VNJ46"/>
      <c r="VNK46"/>
      <c r="VNL46"/>
      <c r="VNM46"/>
      <c r="VNN46"/>
      <c r="VNO46"/>
      <c r="VNP46"/>
      <c r="VNQ46"/>
      <c r="VNR46"/>
      <c r="VNS46"/>
      <c r="VNT46"/>
      <c r="VNU46"/>
      <c r="VNV46"/>
      <c r="VNW46"/>
      <c r="VNX46"/>
      <c r="VNY46"/>
      <c r="VNZ46"/>
      <c r="VOA46"/>
      <c r="VOB46"/>
      <c r="VOC46"/>
      <c r="VOD46"/>
      <c r="VOE46"/>
      <c r="VOF46"/>
      <c r="VOG46"/>
      <c r="VOH46"/>
      <c r="VOI46"/>
      <c r="VOJ46"/>
      <c r="VOK46"/>
      <c r="VOL46"/>
      <c r="VOM46"/>
      <c r="VON46"/>
      <c r="VOO46"/>
      <c r="VOP46"/>
      <c r="VOQ46"/>
      <c r="VOR46"/>
      <c r="VOS46"/>
      <c r="VOT46"/>
      <c r="VOU46"/>
      <c r="VOV46"/>
      <c r="VOW46"/>
      <c r="VOX46"/>
      <c r="VOY46"/>
      <c r="VOZ46"/>
      <c r="VPA46"/>
      <c r="VPB46"/>
      <c r="VPC46"/>
      <c r="VPD46"/>
      <c r="VPE46"/>
      <c r="VPF46"/>
      <c r="VPG46"/>
      <c r="VPH46"/>
      <c r="VPI46"/>
      <c r="VPJ46"/>
      <c r="VPK46"/>
      <c r="VPL46"/>
      <c r="VPM46"/>
      <c r="VPN46"/>
      <c r="VPO46"/>
      <c r="VPP46"/>
      <c r="VPQ46"/>
      <c r="VPR46"/>
      <c r="VPS46"/>
      <c r="VPT46"/>
      <c r="VPU46"/>
      <c r="VPV46"/>
      <c r="VPW46"/>
      <c r="VPX46"/>
      <c r="VPY46"/>
      <c r="VPZ46"/>
      <c r="VQA46"/>
      <c r="VQB46"/>
      <c r="VQC46"/>
      <c r="VQD46"/>
      <c r="VQE46"/>
      <c r="VQF46"/>
      <c r="VQG46"/>
      <c r="VQH46"/>
      <c r="VQI46"/>
      <c r="VQJ46"/>
      <c r="VQK46"/>
      <c r="VQL46"/>
      <c r="VQM46"/>
      <c r="VQN46"/>
      <c r="VQO46"/>
      <c r="VQP46"/>
      <c r="VQQ46"/>
      <c r="VQR46"/>
      <c r="VQS46"/>
      <c r="VQT46"/>
      <c r="VQU46"/>
      <c r="VQV46"/>
      <c r="VQW46"/>
      <c r="VQX46"/>
      <c r="VQY46"/>
      <c r="VQZ46"/>
      <c r="VRA46"/>
      <c r="VRB46"/>
      <c r="VRC46"/>
      <c r="VRD46"/>
      <c r="VRE46"/>
      <c r="VRF46"/>
      <c r="VRG46"/>
      <c r="VRH46"/>
      <c r="VRI46"/>
      <c r="VRJ46"/>
      <c r="VRK46"/>
      <c r="VRL46"/>
      <c r="VRM46"/>
      <c r="VRN46"/>
      <c r="VRO46"/>
      <c r="VRP46"/>
      <c r="VRQ46"/>
      <c r="VRR46"/>
      <c r="VRS46"/>
      <c r="VRT46"/>
      <c r="VRU46"/>
      <c r="VRV46"/>
      <c r="VRW46"/>
      <c r="VRX46"/>
      <c r="VRY46"/>
      <c r="VRZ46"/>
      <c r="VSA46"/>
      <c r="VSB46"/>
      <c r="VSC46"/>
      <c r="VSD46"/>
      <c r="VSE46"/>
      <c r="VSF46"/>
      <c r="VSG46"/>
      <c r="VSH46"/>
      <c r="VSI46"/>
      <c r="VSJ46"/>
      <c r="VSK46"/>
      <c r="VSL46"/>
      <c r="VSM46"/>
      <c r="VSN46"/>
      <c r="VSO46"/>
      <c r="VSP46"/>
      <c r="VSQ46"/>
      <c r="VSR46"/>
      <c r="VSS46"/>
      <c r="VST46"/>
      <c r="VSU46"/>
      <c r="VSV46"/>
      <c r="VSW46"/>
      <c r="VSX46"/>
      <c r="VSY46"/>
      <c r="VSZ46"/>
      <c r="VTA46"/>
      <c r="VTB46"/>
      <c r="VTC46"/>
      <c r="VTD46"/>
      <c r="VTE46"/>
      <c r="VTF46"/>
      <c r="VTG46"/>
      <c r="VTH46"/>
      <c r="VTI46"/>
      <c r="VTJ46"/>
      <c r="VTK46"/>
      <c r="VTL46"/>
      <c r="VTM46"/>
      <c r="VTN46"/>
      <c r="VTO46"/>
      <c r="VTP46"/>
      <c r="VTQ46"/>
      <c r="VTR46"/>
      <c r="VTS46"/>
      <c r="VTT46"/>
      <c r="VTU46"/>
      <c r="VTV46"/>
      <c r="VTW46"/>
      <c r="VTX46"/>
      <c r="VTY46"/>
      <c r="VTZ46"/>
      <c r="VUA46"/>
      <c r="VUB46"/>
      <c r="VUC46"/>
      <c r="VUD46"/>
      <c r="VUE46"/>
      <c r="VUF46"/>
      <c r="VUG46"/>
      <c r="VUH46"/>
      <c r="VUI46"/>
      <c r="VUJ46"/>
      <c r="VUK46"/>
      <c r="VUL46"/>
      <c r="VUM46"/>
      <c r="VUN46"/>
      <c r="VUO46"/>
      <c r="VUP46"/>
      <c r="VUQ46"/>
      <c r="VUR46"/>
      <c r="VUS46"/>
      <c r="VUT46"/>
      <c r="VUU46"/>
      <c r="VUV46"/>
      <c r="VUW46"/>
      <c r="VUX46"/>
      <c r="VUY46"/>
      <c r="VUZ46"/>
      <c r="VVA46"/>
      <c r="VVB46"/>
      <c r="VVC46"/>
      <c r="VVD46"/>
      <c r="VVE46"/>
      <c r="VVF46"/>
      <c r="VVG46"/>
      <c r="VVH46"/>
      <c r="VVI46"/>
      <c r="VVJ46"/>
      <c r="VVK46"/>
      <c r="VVL46"/>
      <c r="VVM46"/>
      <c r="VVN46"/>
      <c r="VVO46"/>
      <c r="VVP46"/>
      <c r="VVQ46"/>
      <c r="VVR46"/>
      <c r="VVS46"/>
      <c r="VVT46"/>
      <c r="VVU46"/>
      <c r="VVV46"/>
      <c r="VVW46"/>
      <c r="VVX46"/>
      <c r="VVY46"/>
      <c r="VVZ46"/>
      <c r="VWA46"/>
      <c r="VWB46"/>
      <c r="VWC46"/>
      <c r="VWD46"/>
      <c r="VWE46"/>
      <c r="VWF46"/>
      <c r="VWG46"/>
      <c r="VWH46"/>
      <c r="VWI46"/>
      <c r="VWJ46"/>
      <c r="VWK46"/>
      <c r="VWL46"/>
      <c r="VWM46"/>
      <c r="VWN46"/>
      <c r="VWO46"/>
      <c r="VWP46"/>
      <c r="VWQ46"/>
      <c r="VWR46"/>
      <c r="VWS46"/>
      <c r="VWT46"/>
      <c r="VWU46"/>
      <c r="VWV46"/>
      <c r="VWW46"/>
      <c r="VWX46"/>
      <c r="VWY46"/>
      <c r="VWZ46"/>
      <c r="VXA46"/>
      <c r="VXB46"/>
      <c r="VXC46"/>
      <c r="VXD46"/>
      <c r="VXE46"/>
      <c r="VXF46"/>
      <c r="VXG46"/>
      <c r="VXH46"/>
      <c r="VXI46"/>
      <c r="VXJ46"/>
      <c r="VXK46"/>
      <c r="VXL46"/>
      <c r="VXM46"/>
      <c r="VXN46"/>
      <c r="VXO46"/>
      <c r="VXP46"/>
      <c r="VXQ46"/>
      <c r="VXR46"/>
      <c r="VXS46"/>
      <c r="VXT46"/>
      <c r="VXU46"/>
      <c r="VXV46"/>
      <c r="VXW46"/>
      <c r="VXX46"/>
      <c r="VXY46"/>
      <c r="VXZ46"/>
      <c r="VYA46"/>
      <c r="VYB46"/>
      <c r="VYC46"/>
      <c r="VYD46"/>
      <c r="VYE46"/>
      <c r="VYF46"/>
      <c r="VYG46"/>
      <c r="VYH46"/>
      <c r="VYI46"/>
      <c r="VYJ46"/>
      <c r="VYK46"/>
      <c r="VYL46"/>
      <c r="VYM46"/>
      <c r="VYN46"/>
      <c r="VYO46"/>
      <c r="VYP46"/>
      <c r="VYQ46"/>
      <c r="VYR46"/>
      <c r="VYS46"/>
      <c r="VYT46"/>
      <c r="VYU46"/>
      <c r="VYV46"/>
      <c r="VYW46"/>
      <c r="VYX46"/>
      <c r="VYY46"/>
      <c r="VYZ46"/>
      <c r="VZA46"/>
      <c r="VZB46"/>
      <c r="VZC46"/>
      <c r="VZD46"/>
      <c r="VZE46"/>
      <c r="VZF46"/>
      <c r="VZG46"/>
      <c r="VZH46"/>
      <c r="VZI46"/>
      <c r="VZJ46"/>
      <c r="VZK46"/>
      <c r="VZL46"/>
      <c r="VZM46"/>
      <c r="VZN46"/>
      <c r="VZO46"/>
      <c r="VZP46"/>
      <c r="VZQ46"/>
      <c r="VZR46"/>
      <c r="VZS46"/>
      <c r="VZT46"/>
      <c r="VZU46"/>
      <c r="VZV46"/>
      <c r="VZW46"/>
      <c r="VZX46"/>
      <c r="VZY46"/>
      <c r="VZZ46"/>
      <c r="WAA46"/>
      <c r="WAB46"/>
      <c r="WAC46"/>
      <c r="WAD46"/>
      <c r="WAE46"/>
      <c r="WAF46"/>
      <c r="WAG46"/>
      <c r="WAH46"/>
      <c r="WAI46"/>
      <c r="WAJ46"/>
      <c r="WAK46"/>
      <c r="WAL46"/>
      <c r="WAM46"/>
      <c r="WAN46"/>
      <c r="WAO46"/>
      <c r="WAP46"/>
      <c r="WAQ46"/>
      <c r="WAR46"/>
      <c r="WAS46"/>
      <c r="WAT46"/>
      <c r="WAU46"/>
      <c r="WAV46"/>
      <c r="WAW46"/>
      <c r="WAX46"/>
      <c r="WAY46"/>
      <c r="WAZ46"/>
      <c r="WBA46"/>
      <c r="WBB46"/>
      <c r="WBC46"/>
      <c r="WBD46"/>
      <c r="WBE46"/>
      <c r="WBF46"/>
      <c r="WBG46"/>
      <c r="WBH46"/>
      <c r="WBI46"/>
      <c r="WBJ46"/>
      <c r="WBK46"/>
      <c r="WBL46"/>
      <c r="WBM46"/>
      <c r="WBN46"/>
      <c r="WBO46"/>
      <c r="WBP46"/>
      <c r="WBQ46"/>
      <c r="WBR46"/>
      <c r="WBS46"/>
      <c r="WBT46"/>
      <c r="WBU46"/>
      <c r="WBV46"/>
      <c r="WBW46"/>
      <c r="WBX46"/>
      <c r="WBY46"/>
      <c r="WBZ46"/>
      <c r="WCA46"/>
      <c r="WCB46"/>
      <c r="WCC46"/>
      <c r="WCD46"/>
      <c r="WCE46"/>
      <c r="WCF46"/>
      <c r="WCG46"/>
      <c r="WCH46"/>
      <c r="WCI46"/>
      <c r="WCJ46"/>
      <c r="WCK46"/>
      <c r="WCL46"/>
      <c r="WCM46"/>
      <c r="WCN46"/>
      <c r="WCO46"/>
      <c r="WCP46"/>
      <c r="WCQ46"/>
      <c r="WCR46"/>
      <c r="WCS46"/>
      <c r="WCT46"/>
      <c r="WCU46"/>
      <c r="WCV46"/>
      <c r="WCW46"/>
      <c r="WCX46"/>
      <c r="WCY46"/>
      <c r="WCZ46"/>
      <c r="WDA46"/>
      <c r="WDB46"/>
      <c r="WDC46"/>
      <c r="WDD46"/>
      <c r="WDE46"/>
      <c r="WDF46"/>
      <c r="WDG46"/>
      <c r="WDH46"/>
      <c r="WDI46"/>
      <c r="WDJ46"/>
      <c r="WDK46"/>
      <c r="WDL46"/>
      <c r="WDM46"/>
      <c r="WDN46"/>
      <c r="WDO46"/>
      <c r="WDP46"/>
      <c r="WDQ46"/>
      <c r="WDR46"/>
      <c r="WDS46"/>
      <c r="WDT46"/>
      <c r="WDU46"/>
      <c r="WDV46"/>
      <c r="WDW46"/>
      <c r="WDX46"/>
      <c r="WDY46"/>
      <c r="WDZ46"/>
      <c r="WEA46"/>
      <c r="WEB46"/>
      <c r="WEC46"/>
      <c r="WED46"/>
      <c r="WEE46"/>
      <c r="WEF46"/>
      <c r="WEG46"/>
      <c r="WEH46"/>
      <c r="WEI46"/>
      <c r="WEJ46"/>
      <c r="WEK46"/>
      <c r="WEL46"/>
      <c r="WEM46"/>
      <c r="WEN46"/>
      <c r="WEO46"/>
      <c r="WEP46"/>
      <c r="WEQ46"/>
      <c r="WER46"/>
      <c r="WES46"/>
      <c r="WET46"/>
      <c r="WEU46"/>
      <c r="WEV46"/>
      <c r="WEW46"/>
      <c r="WEX46"/>
      <c r="WEY46"/>
      <c r="WEZ46"/>
      <c r="WFA46"/>
      <c r="WFB46"/>
      <c r="WFC46"/>
      <c r="WFD46"/>
      <c r="WFE46"/>
      <c r="WFF46"/>
      <c r="WFG46"/>
      <c r="WFH46"/>
      <c r="WFI46"/>
      <c r="WFJ46"/>
      <c r="WFK46"/>
      <c r="WFL46"/>
      <c r="WFM46"/>
      <c r="WFN46"/>
      <c r="WFO46"/>
      <c r="WFP46"/>
      <c r="WFQ46"/>
      <c r="WFR46"/>
      <c r="WFS46"/>
      <c r="WFT46"/>
      <c r="WFU46"/>
      <c r="WFV46"/>
      <c r="WFW46"/>
      <c r="WFX46"/>
      <c r="WFY46"/>
      <c r="WFZ46"/>
      <c r="WGA46"/>
      <c r="WGB46"/>
      <c r="WGC46"/>
      <c r="WGD46"/>
      <c r="WGE46"/>
      <c r="WGF46"/>
      <c r="WGG46"/>
      <c r="WGH46"/>
      <c r="WGI46"/>
      <c r="WGJ46"/>
      <c r="WGK46"/>
      <c r="WGL46"/>
      <c r="WGM46"/>
      <c r="WGN46"/>
      <c r="WGO46"/>
      <c r="WGP46"/>
      <c r="WGQ46"/>
      <c r="WGR46"/>
      <c r="WGS46"/>
      <c r="WGT46"/>
      <c r="WGU46"/>
      <c r="WGV46"/>
      <c r="WGW46"/>
      <c r="WGX46"/>
      <c r="WGY46"/>
      <c r="WGZ46"/>
      <c r="WHA46"/>
      <c r="WHB46"/>
      <c r="WHC46"/>
      <c r="WHD46"/>
      <c r="WHE46"/>
      <c r="WHF46"/>
      <c r="WHG46"/>
      <c r="WHH46"/>
      <c r="WHI46"/>
      <c r="WHJ46"/>
      <c r="WHK46"/>
      <c r="WHL46"/>
      <c r="WHM46"/>
      <c r="WHN46"/>
      <c r="WHO46"/>
      <c r="WHP46"/>
      <c r="WHQ46"/>
      <c r="WHR46"/>
      <c r="WHS46"/>
      <c r="WHT46"/>
      <c r="WHU46"/>
      <c r="WHV46"/>
      <c r="WHW46"/>
      <c r="WHX46"/>
      <c r="WHY46"/>
      <c r="WHZ46"/>
      <c r="WIA46"/>
      <c r="WIB46"/>
      <c r="WIC46"/>
      <c r="WID46"/>
      <c r="WIE46"/>
      <c r="WIF46"/>
      <c r="WIG46"/>
      <c r="WIH46"/>
      <c r="WII46"/>
      <c r="WIJ46"/>
      <c r="WIK46"/>
      <c r="WIL46"/>
      <c r="WIM46"/>
      <c r="WIN46"/>
      <c r="WIO46"/>
      <c r="WIP46"/>
      <c r="WIQ46"/>
      <c r="WIR46"/>
      <c r="WIS46"/>
      <c r="WIT46"/>
      <c r="WIU46"/>
      <c r="WIV46"/>
      <c r="WIW46"/>
      <c r="WIX46"/>
      <c r="WIY46"/>
      <c r="WIZ46"/>
      <c r="WJA46"/>
      <c r="WJB46"/>
      <c r="WJC46"/>
      <c r="WJD46"/>
      <c r="WJE46"/>
      <c r="WJF46"/>
      <c r="WJG46"/>
      <c r="WJH46"/>
      <c r="WJI46"/>
      <c r="WJJ46"/>
      <c r="WJK46"/>
      <c r="WJL46"/>
      <c r="WJM46"/>
      <c r="WJN46"/>
      <c r="WJO46"/>
      <c r="WJP46"/>
      <c r="WJQ46"/>
      <c r="WJR46"/>
      <c r="WJS46"/>
      <c r="WJT46"/>
      <c r="WJU46"/>
      <c r="WJV46"/>
      <c r="WJW46"/>
      <c r="WJX46"/>
      <c r="WJY46"/>
      <c r="WJZ46"/>
      <c r="WKA46"/>
      <c r="WKB46"/>
      <c r="WKC46"/>
      <c r="WKD46"/>
      <c r="WKE46"/>
      <c r="WKF46"/>
      <c r="WKG46"/>
      <c r="WKH46"/>
      <c r="WKI46"/>
      <c r="WKJ46"/>
      <c r="WKK46"/>
      <c r="WKL46"/>
      <c r="WKM46"/>
      <c r="WKN46"/>
      <c r="WKO46"/>
      <c r="WKP46"/>
      <c r="WKQ46"/>
      <c r="WKR46"/>
      <c r="WKS46"/>
      <c r="WKT46"/>
      <c r="WKU46"/>
      <c r="WKV46"/>
      <c r="WKW46"/>
      <c r="WKX46"/>
      <c r="WKY46"/>
      <c r="WKZ46"/>
      <c r="WLA46"/>
      <c r="WLB46"/>
      <c r="WLC46"/>
      <c r="WLD46"/>
      <c r="WLE46"/>
      <c r="WLF46"/>
      <c r="WLG46"/>
      <c r="WLH46"/>
      <c r="WLI46"/>
      <c r="WLJ46"/>
      <c r="WLK46"/>
      <c r="WLL46"/>
      <c r="WLM46"/>
      <c r="WLN46"/>
      <c r="WLO46"/>
      <c r="WLP46"/>
      <c r="WLQ46"/>
      <c r="WLR46"/>
      <c r="WLS46"/>
      <c r="WLT46"/>
      <c r="WLU46"/>
      <c r="WLV46"/>
      <c r="WLW46"/>
      <c r="WLX46"/>
      <c r="WLY46"/>
      <c r="WLZ46"/>
      <c r="WMA46"/>
      <c r="WMB46"/>
      <c r="WMC46"/>
      <c r="WMD46"/>
      <c r="WME46"/>
      <c r="WMF46"/>
      <c r="WMG46"/>
      <c r="WMH46"/>
      <c r="WMI46"/>
      <c r="WMJ46"/>
      <c r="WMK46"/>
      <c r="WML46"/>
      <c r="WMM46"/>
      <c r="WMN46"/>
      <c r="WMO46"/>
      <c r="WMP46"/>
      <c r="WMQ46"/>
      <c r="WMR46"/>
      <c r="WMS46"/>
      <c r="WMT46"/>
      <c r="WMU46"/>
      <c r="WMV46"/>
      <c r="WMW46"/>
      <c r="WMX46"/>
      <c r="WMY46"/>
      <c r="WMZ46"/>
      <c r="WNA46"/>
      <c r="WNB46"/>
      <c r="WNC46"/>
      <c r="WND46"/>
      <c r="WNE46"/>
      <c r="WNF46"/>
      <c r="WNG46"/>
      <c r="WNH46"/>
      <c r="WNI46"/>
      <c r="WNJ46"/>
      <c r="WNK46"/>
      <c r="WNL46"/>
      <c r="WNM46"/>
      <c r="WNN46"/>
      <c r="WNO46"/>
      <c r="WNP46"/>
      <c r="WNQ46"/>
      <c r="WNR46"/>
      <c r="WNS46"/>
      <c r="WNT46"/>
      <c r="WNU46"/>
      <c r="WNV46"/>
      <c r="WNW46"/>
      <c r="WNX46"/>
      <c r="WNY46"/>
      <c r="WNZ46"/>
      <c r="WOA46"/>
      <c r="WOB46"/>
      <c r="WOC46"/>
      <c r="WOD46"/>
      <c r="WOE46"/>
      <c r="WOF46"/>
      <c r="WOG46"/>
      <c r="WOH46"/>
      <c r="WOI46"/>
      <c r="WOJ46"/>
      <c r="WOK46"/>
      <c r="WOL46"/>
      <c r="WOM46"/>
      <c r="WON46"/>
      <c r="WOO46"/>
      <c r="WOP46"/>
      <c r="WOQ46"/>
      <c r="WOR46"/>
      <c r="WOS46"/>
      <c r="WOT46"/>
      <c r="WOU46"/>
      <c r="WOV46"/>
      <c r="WOW46"/>
      <c r="WOX46"/>
      <c r="WOY46"/>
      <c r="WOZ46"/>
      <c r="WPA46"/>
      <c r="WPB46"/>
      <c r="WPC46"/>
      <c r="WPD46"/>
      <c r="WPE46"/>
      <c r="WPF46"/>
      <c r="WPG46"/>
      <c r="WPH46"/>
      <c r="WPI46"/>
      <c r="WPJ46"/>
      <c r="WPK46"/>
      <c r="WPL46"/>
      <c r="WPM46"/>
      <c r="WPN46"/>
      <c r="WPO46"/>
      <c r="WPP46"/>
      <c r="WPQ46"/>
      <c r="WPR46"/>
      <c r="WPS46"/>
      <c r="WPT46"/>
      <c r="WPU46"/>
      <c r="WPV46"/>
      <c r="WPW46"/>
      <c r="WPX46"/>
      <c r="WPY46"/>
      <c r="WPZ46"/>
      <c r="WQA46"/>
      <c r="WQB46"/>
      <c r="WQC46"/>
      <c r="WQD46"/>
      <c r="WQE46"/>
      <c r="WQF46"/>
      <c r="WQG46"/>
      <c r="WQH46"/>
      <c r="WQI46"/>
      <c r="WQJ46"/>
      <c r="WQK46"/>
      <c r="WQL46"/>
      <c r="WQM46"/>
      <c r="WQN46"/>
      <c r="WQO46"/>
      <c r="WQP46"/>
      <c r="WQQ46"/>
      <c r="WQR46"/>
      <c r="WQS46"/>
      <c r="WQT46"/>
      <c r="WQU46"/>
      <c r="WQV46"/>
      <c r="WQW46"/>
      <c r="WQX46"/>
      <c r="WQY46"/>
      <c r="WQZ46"/>
      <c r="WRA46"/>
      <c r="WRB46"/>
      <c r="WRC46"/>
      <c r="WRD46"/>
      <c r="WRE46"/>
      <c r="WRF46"/>
      <c r="WRG46"/>
      <c r="WRH46"/>
      <c r="WRI46"/>
      <c r="WRJ46"/>
      <c r="WRK46"/>
      <c r="WRL46"/>
      <c r="WRM46"/>
      <c r="WRN46"/>
      <c r="WRO46"/>
      <c r="WRP46"/>
      <c r="WRQ46"/>
      <c r="WRR46"/>
      <c r="WRS46"/>
      <c r="WRT46"/>
      <c r="WRU46"/>
      <c r="WRV46"/>
      <c r="WRW46"/>
      <c r="WRX46"/>
      <c r="WRY46"/>
      <c r="WRZ46"/>
      <c r="WSA46"/>
      <c r="WSB46"/>
      <c r="WSC46"/>
      <c r="WSD46"/>
      <c r="WSE46"/>
      <c r="WSF46"/>
      <c r="WSG46"/>
      <c r="WSH46"/>
      <c r="WSI46"/>
      <c r="WSJ46"/>
      <c r="WSK46"/>
      <c r="WSL46"/>
      <c r="WSM46"/>
      <c r="WSN46"/>
      <c r="WSO46"/>
      <c r="WSP46"/>
      <c r="WSQ46"/>
      <c r="WSR46"/>
      <c r="WSS46"/>
      <c r="WST46"/>
      <c r="WSU46"/>
      <c r="WSV46"/>
      <c r="WSW46"/>
      <c r="WSX46"/>
      <c r="WSY46"/>
      <c r="WSZ46"/>
      <c r="WTA46"/>
      <c r="WTB46"/>
      <c r="WTC46"/>
      <c r="WTD46"/>
      <c r="WTE46"/>
      <c r="WTF46"/>
      <c r="WTG46"/>
      <c r="WTH46"/>
      <c r="WTI46"/>
      <c r="WTJ46"/>
      <c r="WTK46"/>
      <c r="WTL46"/>
      <c r="WTM46"/>
      <c r="WTN46"/>
      <c r="WTO46"/>
      <c r="WTP46"/>
      <c r="WTQ46"/>
      <c r="WTR46"/>
      <c r="WTS46"/>
      <c r="WTT46"/>
      <c r="WTU46"/>
      <c r="WTV46"/>
      <c r="WTW46"/>
      <c r="WTX46"/>
      <c r="WTY46"/>
      <c r="WTZ46"/>
      <c r="WUA46"/>
      <c r="WUB46"/>
      <c r="WUC46"/>
      <c r="WUD46"/>
      <c r="WUE46"/>
      <c r="WUF46"/>
      <c r="WUG46"/>
      <c r="WUH46"/>
      <c r="WUI46"/>
      <c r="WUJ46"/>
      <c r="WUK46"/>
      <c r="WUL46"/>
      <c r="WUM46"/>
      <c r="WUN46"/>
      <c r="WUO46"/>
      <c r="WUP46"/>
      <c r="WUQ46"/>
      <c r="WUR46"/>
      <c r="WUS46"/>
      <c r="WUT46"/>
      <c r="WUU46"/>
      <c r="WUV46"/>
      <c r="WUW46"/>
      <c r="WUX46"/>
      <c r="WUY46"/>
      <c r="WUZ46"/>
      <c r="WVA46"/>
      <c r="WVB46"/>
      <c r="WVC46"/>
      <c r="WVD46"/>
      <c r="WVE46"/>
      <c r="WVF46"/>
      <c r="WVG46"/>
      <c r="WVH46"/>
      <c r="WVI46"/>
      <c r="WVJ46"/>
      <c r="WVK46"/>
      <c r="WVL46"/>
      <c r="WVM46"/>
      <c r="WVN46"/>
      <c r="WVO46"/>
      <c r="WVP46"/>
      <c r="WVQ46"/>
      <c r="WVR46"/>
      <c r="WVS46"/>
      <c r="WVT46"/>
      <c r="WVU46"/>
      <c r="WVV46"/>
      <c r="WVW46"/>
      <c r="WVX46"/>
      <c r="WVY46"/>
      <c r="WVZ46"/>
      <c r="WWA46"/>
      <c r="WWB46"/>
      <c r="WWC46"/>
      <c r="WWD46"/>
      <c r="WWE46"/>
      <c r="WWF46"/>
      <c r="WWG46"/>
      <c r="WWH46"/>
      <c r="WWI46"/>
      <c r="WWJ46"/>
      <c r="WWK46"/>
      <c r="WWL46"/>
      <c r="WWM46"/>
      <c r="WWN46"/>
      <c r="WWO46"/>
      <c r="WWP46"/>
      <c r="WWQ46"/>
      <c r="WWR46"/>
      <c r="WWS46"/>
      <c r="WWT46"/>
      <c r="WWU46"/>
      <c r="WWV46"/>
      <c r="WWW46"/>
      <c r="WWX46"/>
      <c r="WWY46"/>
      <c r="WWZ46"/>
      <c r="WXA46"/>
      <c r="WXB46"/>
      <c r="WXC46"/>
      <c r="WXD46"/>
      <c r="WXE46"/>
      <c r="WXF46"/>
      <c r="WXG46"/>
      <c r="WXH46"/>
      <c r="WXI46"/>
      <c r="WXJ46"/>
      <c r="WXK46"/>
      <c r="WXL46"/>
      <c r="WXM46"/>
      <c r="WXN46"/>
      <c r="WXO46"/>
      <c r="WXP46"/>
      <c r="WXQ46"/>
      <c r="WXR46"/>
      <c r="WXS46"/>
      <c r="WXT46"/>
      <c r="WXU46"/>
      <c r="WXV46"/>
      <c r="WXW46"/>
      <c r="WXX46"/>
      <c r="WXY46"/>
      <c r="WXZ46"/>
      <c r="WYA46"/>
      <c r="WYB46"/>
      <c r="WYC46"/>
      <c r="WYD46"/>
      <c r="WYE46"/>
      <c r="WYF46"/>
      <c r="WYG46"/>
      <c r="WYH46"/>
      <c r="WYI46"/>
      <c r="WYJ46"/>
      <c r="WYK46"/>
      <c r="WYL46"/>
      <c r="WYM46"/>
      <c r="WYN46"/>
      <c r="WYO46"/>
      <c r="WYP46"/>
      <c r="WYQ46"/>
      <c r="WYR46"/>
      <c r="WYS46"/>
      <c r="WYT46"/>
      <c r="WYU46"/>
      <c r="WYV46"/>
      <c r="WYW46"/>
      <c r="WYX46"/>
      <c r="WYY46"/>
      <c r="WYZ46"/>
      <c r="WZA46"/>
      <c r="WZB46"/>
      <c r="WZC46"/>
      <c r="WZD46"/>
      <c r="WZE46"/>
      <c r="WZF46"/>
      <c r="WZG46"/>
      <c r="WZH46"/>
      <c r="WZI46"/>
      <c r="WZJ46"/>
      <c r="WZK46"/>
      <c r="WZL46"/>
      <c r="WZM46"/>
      <c r="WZN46"/>
      <c r="WZO46"/>
      <c r="WZP46"/>
      <c r="WZQ46"/>
      <c r="WZR46"/>
      <c r="WZS46"/>
      <c r="WZT46"/>
      <c r="WZU46"/>
      <c r="WZV46"/>
      <c r="WZW46"/>
      <c r="WZX46"/>
      <c r="WZY46"/>
      <c r="WZZ46"/>
      <c r="XAA46"/>
      <c r="XAB46"/>
      <c r="XAC46"/>
      <c r="XAD46"/>
      <c r="XAE46"/>
      <c r="XAF46"/>
      <c r="XAG46"/>
      <c r="XAH46"/>
      <c r="XAI46"/>
      <c r="XAJ46"/>
      <c r="XAK46"/>
      <c r="XAL46"/>
      <c r="XAM46"/>
      <c r="XAN46"/>
      <c r="XAO46"/>
      <c r="XAP46"/>
      <c r="XAQ46"/>
      <c r="XAR46"/>
      <c r="XAS46"/>
      <c r="XAT46"/>
      <c r="XAU46"/>
      <c r="XAV46"/>
      <c r="XAW46"/>
      <c r="XAX46"/>
      <c r="XAY46"/>
      <c r="XAZ46"/>
      <c r="XBA46"/>
      <c r="XBB46"/>
      <c r="XBC46"/>
      <c r="XBD46"/>
      <c r="XBE46"/>
      <c r="XBF46"/>
      <c r="XBG46"/>
      <c r="XBH46"/>
      <c r="XBI46"/>
      <c r="XBJ46"/>
      <c r="XBK46"/>
      <c r="XBL46"/>
      <c r="XBM46"/>
      <c r="XBN46"/>
      <c r="XBO46"/>
      <c r="XBP46"/>
      <c r="XBQ46"/>
      <c r="XBR46"/>
      <c r="XBS46"/>
      <c r="XBT46"/>
      <c r="XBU46"/>
      <c r="XBV46"/>
      <c r="XBW46"/>
      <c r="XBX46"/>
      <c r="XBY46"/>
      <c r="XBZ46"/>
      <c r="XCA46"/>
      <c r="XCB46"/>
      <c r="XCC46"/>
      <c r="XCD46"/>
      <c r="XCE46"/>
      <c r="XCF46"/>
      <c r="XCG46"/>
      <c r="XCH46"/>
      <c r="XCI46"/>
      <c r="XCJ46"/>
      <c r="XCK46"/>
      <c r="XCL46"/>
      <c r="XCM46"/>
      <c r="XCN46"/>
      <c r="XCO46"/>
      <c r="XCP46"/>
      <c r="XCQ46"/>
      <c r="XCR46"/>
      <c r="XCS46"/>
      <c r="XCT46"/>
      <c r="XCU46"/>
      <c r="XCV46"/>
      <c r="XCW46"/>
      <c r="XCX46"/>
      <c r="XCY46"/>
      <c r="XCZ46"/>
      <c r="XDA46"/>
      <c r="XDB46"/>
      <c r="XDC46"/>
      <c r="XDD46"/>
      <c r="XDE46"/>
      <c r="XDF46"/>
      <c r="XDG46"/>
      <c r="XDH46"/>
      <c r="XDI46"/>
      <c r="XDJ46"/>
      <c r="XDK46"/>
      <c r="XDL46"/>
      <c r="XDM46"/>
      <c r="XDN46"/>
      <c r="XDO46"/>
      <c r="XDP46"/>
      <c r="XDQ46"/>
      <c r="XDR46"/>
      <c r="XDS46"/>
      <c r="XDT46"/>
      <c r="XDU46"/>
      <c r="XDV46"/>
      <c r="XDW46"/>
      <c r="XDX46"/>
      <c r="XDY46"/>
      <c r="XDZ46"/>
      <c r="XEA46"/>
      <c r="XEB46"/>
      <c r="XEC46"/>
      <c r="XED46"/>
      <c r="XEE46"/>
      <c r="XEF46"/>
      <c r="XEG46"/>
      <c r="XEH46"/>
      <c r="XEI46"/>
      <c r="XEJ46"/>
      <c r="XEK46"/>
      <c r="XEL46"/>
      <c r="XEM46"/>
      <c r="XEN46"/>
      <c r="XEO46"/>
      <c r="XEP46"/>
      <c r="XEQ46"/>
      <c r="XER46"/>
      <c r="XES46"/>
      <c r="XET46"/>
      <c r="XEU46"/>
      <c r="XEV46"/>
      <c r="XEW46"/>
      <c r="XEX46"/>
      <c r="XEY46"/>
      <c r="XEZ46"/>
      <c r="XFA46"/>
      <c r="XFB46"/>
      <c r="XFC46"/>
    </row>
    <row r="47" spans="1:16383" x14ac:dyDescent="0.35">
      <c r="A47" s="80" t="s">
        <v>309</v>
      </c>
      <c r="B47" s="54" t="s">
        <v>310</v>
      </c>
    </row>
    <row r="48" spans="1:16383" ht="31" x14ac:dyDescent="0.35">
      <c r="A48" s="80" t="s">
        <v>311</v>
      </c>
      <c r="B48" s="54" t="s">
        <v>312</v>
      </c>
    </row>
    <row r="49" spans="1:3" x14ac:dyDescent="0.35">
      <c r="A49" s="80" t="s">
        <v>313</v>
      </c>
      <c r="B49" s="54" t="s">
        <v>314</v>
      </c>
    </row>
    <row r="50" spans="1:3" ht="46.5" x14ac:dyDescent="0.35">
      <c r="A50" s="80" t="s">
        <v>1338</v>
      </c>
      <c r="B50" s="54" t="s">
        <v>1339</v>
      </c>
    </row>
    <row r="51" spans="1:3" ht="31" x14ac:dyDescent="0.35">
      <c r="A51" s="78" t="s">
        <v>315</v>
      </c>
      <c r="B51" s="50" t="s">
        <v>501</v>
      </c>
    </row>
    <row r="52" spans="1:3" s="85" customFormat="1" x14ac:dyDescent="0.35">
      <c r="A52" s="80" t="s">
        <v>316</v>
      </c>
      <c r="B52" s="54" t="s">
        <v>317</v>
      </c>
      <c r="C52" s="84"/>
    </row>
    <row r="53" spans="1:3" s="85" customFormat="1" ht="156.65" customHeight="1" x14ac:dyDescent="0.35">
      <c r="A53" s="54" t="s">
        <v>249</v>
      </c>
      <c r="B53" s="50" t="s">
        <v>502</v>
      </c>
      <c r="C53" s="84"/>
    </row>
    <row r="54" spans="1:3" s="85" customFormat="1" ht="31" x14ac:dyDescent="0.35">
      <c r="A54" s="54" t="s">
        <v>318</v>
      </c>
      <c r="B54" s="50" t="s">
        <v>319</v>
      </c>
      <c r="C54" s="84"/>
    </row>
    <row r="55" spans="1:3" ht="31" x14ac:dyDescent="0.35">
      <c r="A55" s="54" t="s">
        <v>320</v>
      </c>
      <c r="B55" s="50" t="s">
        <v>321</v>
      </c>
    </row>
    <row r="56" spans="1:3" ht="93" x14ac:dyDescent="0.35">
      <c r="A56" s="80" t="s">
        <v>250</v>
      </c>
      <c r="B56" s="54" t="s">
        <v>322</v>
      </c>
    </row>
    <row r="57" spans="1:3" ht="62" x14ac:dyDescent="0.35">
      <c r="A57" s="80" t="s">
        <v>251</v>
      </c>
      <c r="B57" s="54" t="s">
        <v>252</v>
      </c>
    </row>
    <row r="58" spans="1:3" ht="62" x14ac:dyDescent="0.35">
      <c r="A58" s="80" t="s">
        <v>253</v>
      </c>
      <c r="B58" s="54" t="s">
        <v>254</v>
      </c>
    </row>
    <row r="59" spans="1:3" ht="62" x14ac:dyDescent="0.35">
      <c r="A59" s="54" t="s">
        <v>323</v>
      </c>
      <c r="B59" s="50" t="s">
        <v>324</v>
      </c>
    </row>
    <row r="60" spans="1:3" ht="186" customHeight="1" x14ac:dyDescent="0.35">
      <c r="A60" s="54" t="s">
        <v>255</v>
      </c>
      <c r="B60" s="50" t="s">
        <v>325</v>
      </c>
    </row>
    <row r="61" spans="1:3" ht="108.5" x14ac:dyDescent="0.35">
      <c r="A61" s="80" t="s">
        <v>256</v>
      </c>
      <c r="B61" s="86" t="s">
        <v>326</v>
      </c>
    </row>
    <row r="62" spans="1:3" x14ac:dyDescent="0.35">
      <c r="A62" s="54" t="s">
        <v>257</v>
      </c>
      <c r="B62" s="54" t="s">
        <v>327</v>
      </c>
    </row>
    <row r="63" spans="1:3" x14ac:dyDescent="0.35">
      <c r="A63" s="54" t="s">
        <v>328</v>
      </c>
      <c r="B63" s="54" t="s">
        <v>329</v>
      </c>
    </row>
    <row r="64" spans="1:3" ht="31" x14ac:dyDescent="0.35">
      <c r="A64" s="50" t="s">
        <v>330</v>
      </c>
      <c r="B64" s="54" t="s">
        <v>331</v>
      </c>
    </row>
    <row r="65" spans="1:16383" x14ac:dyDescent="0.35">
      <c r="A65" s="78" t="s">
        <v>332</v>
      </c>
      <c r="B65" s="78" t="s">
        <v>333</v>
      </c>
      <c r="C65"/>
      <c r="D65"/>
      <c r="E65"/>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c r="AMK65"/>
      <c r="AML65"/>
      <c r="AMM65"/>
      <c r="AMN65"/>
      <c r="AMO65"/>
      <c r="AMP65"/>
      <c r="AMQ65"/>
      <c r="AMR65"/>
      <c r="AMS65"/>
      <c r="AMT65"/>
      <c r="AMU65"/>
      <c r="AMV65"/>
      <c r="AMW65"/>
      <c r="AMX65"/>
      <c r="AMY65"/>
      <c r="AMZ65"/>
      <c r="ANA65"/>
      <c r="ANB65"/>
      <c r="ANC65"/>
      <c r="AND65"/>
      <c r="ANE65"/>
      <c r="ANF65"/>
      <c r="ANG65"/>
      <c r="ANH65"/>
      <c r="ANI65"/>
      <c r="ANJ65"/>
      <c r="ANK65"/>
      <c r="ANL65"/>
      <c r="ANM65"/>
      <c r="ANN65"/>
      <c r="ANO65"/>
      <c r="ANP65"/>
      <c r="ANQ65"/>
      <c r="ANR65"/>
      <c r="ANS65"/>
      <c r="ANT65"/>
      <c r="ANU65"/>
      <c r="ANV65"/>
      <c r="ANW65"/>
      <c r="ANX65"/>
      <c r="ANY65"/>
      <c r="ANZ65"/>
      <c r="AOA65"/>
      <c r="AOB65"/>
      <c r="AOC65"/>
      <c r="AOD65"/>
      <c r="AOE65"/>
      <c r="AOF65"/>
      <c r="AOG65"/>
      <c r="AOH65"/>
      <c r="AOI65"/>
      <c r="AOJ65"/>
      <c r="AOK65"/>
      <c r="AOL65"/>
      <c r="AOM65"/>
      <c r="AON65"/>
      <c r="AOO65"/>
      <c r="AOP65"/>
      <c r="AOQ65"/>
      <c r="AOR65"/>
      <c r="AOS65"/>
      <c r="AOT65"/>
      <c r="AOU65"/>
      <c r="AOV65"/>
      <c r="AOW65"/>
      <c r="AOX65"/>
      <c r="AOY65"/>
      <c r="AOZ65"/>
      <c r="APA65"/>
      <c r="APB65"/>
      <c r="APC65"/>
      <c r="APD65"/>
      <c r="APE65"/>
      <c r="APF65"/>
      <c r="APG65"/>
      <c r="APH65"/>
      <c r="API65"/>
      <c r="APJ65"/>
      <c r="APK65"/>
      <c r="APL65"/>
      <c r="APM65"/>
      <c r="APN65"/>
      <c r="APO65"/>
      <c r="APP65"/>
      <c r="APQ65"/>
      <c r="APR65"/>
      <c r="APS65"/>
      <c r="APT65"/>
      <c r="APU65"/>
      <c r="APV65"/>
      <c r="APW65"/>
      <c r="APX65"/>
      <c r="APY65"/>
      <c r="APZ65"/>
      <c r="AQA65"/>
      <c r="AQB65"/>
      <c r="AQC65"/>
      <c r="AQD65"/>
      <c r="AQE65"/>
      <c r="AQF65"/>
      <c r="AQG65"/>
      <c r="AQH65"/>
      <c r="AQI65"/>
      <c r="AQJ65"/>
      <c r="AQK65"/>
      <c r="AQL65"/>
      <c r="AQM65"/>
      <c r="AQN65"/>
      <c r="AQO65"/>
      <c r="AQP65"/>
      <c r="AQQ65"/>
      <c r="AQR65"/>
      <c r="AQS65"/>
      <c r="AQT65"/>
      <c r="AQU65"/>
      <c r="AQV65"/>
      <c r="AQW65"/>
      <c r="AQX65"/>
      <c r="AQY65"/>
      <c r="AQZ65"/>
      <c r="ARA65"/>
      <c r="ARB65"/>
      <c r="ARC65"/>
      <c r="ARD65"/>
      <c r="ARE65"/>
      <c r="ARF65"/>
      <c r="ARG65"/>
      <c r="ARH65"/>
      <c r="ARI65"/>
      <c r="ARJ65"/>
      <c r="ARK65"/>
      <c r="ARL65"/>
      <c r="ARM65"/>
      <c r="ARN65"/>
      <c r="ARO65"/>
      <c r="ARP65"/>
      <c r="ARQ65"/>
      <c r="ARR65"/>
      <c r="ARS65"/>
      <c r="ART65"/>
      <c r="ARU65"/>
      <c r="ARV65"/>
      <c r="ARW65"/>
      <c r="ARX65"/>
      <c r="ARY65"/>
      <c r="ARZ65"/>
      <c r="ASA65"/>
      <c r="ASB65"/>
      <c r="ASC65"/>
      <c r="ASD65"/>
      <c r="ASE65"/>
      <c r="ASF65"/>
      <c r="ASG65"/>
      <c r="ASH65"/>
      <c r="ASI65"/>
      <c r="ASJ65"/>
      <c r="ASK65"/>
      <c r="ASL65"/>
      <c r="ASM65"/>
      <c r="ASN65"/>
      <c r="ASO65"/>
      <c r="ASP65"/>
      <c r="ASQ65"/>
      <c r="ASR65"/>
      <c r="ASS65"/>
      <c r="AST65"/>
      <c r="ASU65"/>
      <c r="ASV65"/>
      <c r="ASW65"/>
      <c r="ASX65"/>
      <c r="ASY65"/>
      <c r="ASZ65"/>
      <c r="ATA65"/>
      <c r="ATB65"/>
      <c r="ATC65"/>
      <c r="ATD65"/>
      <c r="ATE65"/>
      <c r="ATF65"/>
      <c r="ATG65"/>
      <c r="ATH65"/>
      <c r="ATI65"/>
      <c r="ATJ65"/>
      <c r="ATK65"/>
      <c r="ATL65"/>
      <c r="ATM65"/>
      <c r="ATN65"/>
      <c r="ATO65"/>
      <c r="ATP65"/>
      <c r="ATQ65"/>
      <c r="ATR65"/>
      <c r="ATS65"/>
      <c r="ATT65"/>
      <c r="ATU65"/>
      <c r="ATV65"/>
      <c r="ATW65"/>
      <c r="ATX65"/>
      <c r="ATY65"/>
      <c r="ATZ65"/>
      <c r="AUA65"/>
      <c r="AUB65"/>
      <c r="AUC65"/>
      <c r="AUD65"/>
      <c r="AUE65"/>
      <c r="AUF65"/>
      <c r="AUG65"/>
      <c r="AUH65"/>
      <c r="AUI65"/>
      <c r="AUJ65"/>
      <c r="AUK65"/>
      <c r="AUL65"/>
      <c r="AUM65"/>
      <c r="AUN65"/>
      <c r="AUO65"/>
      <c r="AUP65"/>
      <c r="AUQ65"/>
      <c r="AUR65"/>
      <c r="AUS65"/>
      <c r="AUT65"/>
      <c r="AUU65"/>
      <c r="AUV65"/>
      <c r="AUW65"/>
      <c r="AUX65"/>
      <c r="AUY65"/>
      <c r="AUZ65"/>
      <c r="AVA65"/>
      <c r="AVB65"/>
      <c r="AVC65"/>
      <c r="AVD65"/>
      <c r="AVE65"/>
      <c r="AVF65"/>
      <c r="AVG65"/>
      <c r="AVH65"/>
      <c r="AVI65"/>
      <c r="AVJ65"/>
      <c r="AVK65"/>
      <c r="AVL65"/>
      <c r="AVM65"/>
      <c r="AVN65"/>
      <c r="AVO65"/>
      <c r="AVP65"/>
      <c r="AVQ65"/>
      <c r="AVR65"/>
      <c r="AVS65"/>
      <c r="AVT65"/>
      <c r="AVU65"/>
      <c r="AVV65"/>
      <c r="AVW65"/>
      <c r="AVX65"/>
      <c r="AVY65"/>
      <c r="AVZ65"/>
      <c r="AWA65"/>
      <c r="AWB65"/>
      <c r="AWC65"/>
      <c r="AWD65"/>
      <c r="AWE65"/>
      <c r="AWF65"/>
      <c r="AWG65"/>
      <c r="AWH65"/>
      <c r="AWI65"/>
      <c r="AWJ65"/>
      <c r="AWK65"/>
      <c r="AWL65"/>
      <c r="AWM65"/>
      <c r="AWN65"/>
      <c r="AWO65"/>
      <c r="AWP65"/>
      <c r="AWQ65"/>
      <c r="AWR65"/>
      <c r="AWS65"/>
      <c r="AWT65"/>
      <c r="AWU65"/>
      <c r="AWV65"/>
      <c r="AWW65"/>
      <c r="AWX65"/>
      <c r="AWY65"/>
      <c r="AWZ65"/>
      <c r="AXA65"/>
      <c r="AXB65"/>
      <c r="AXC65"/>
      <c r="AXD65"/>
      <c r="AXE65"/>
      <c r="AXF65"/>
      <c r="AXG65"/>
      <c r="AXH65"/>
      <c r="AXI65"/>
      <c r="AXJ65"/>
      <c r="AXK65"/>
      <c r="AXL65"/>
      <c r="AXM65"/>
      <c r="AXN65"/>
      <c r="AXO65"/>
      <c r="AXP65"/>
      <c r="AXQ65"/>
      <c r="AXR65"/>
      <c r="AXS65"/>
      <c r="AXT65"/>
      <c r="AXU65"/>
      <c r="AXV65"/>
      <c r="AXW65"/>
      <c r="AXX65"/>
      <c r="AXY65"/>
      <c r="AXZ65"/>
      <c r="AYA65"/>
      <c r="AYB65"/>
      <c r="AYC65"/>
      <c r="AYD65"/>
      <c r="AYE65"/>
      <c r="AYF65"/>
      <c r="AYG65"/>
      <c r="AYH65"/>
      <c r="AYI65"/>
      <c r="AYJ65"/>
      <c r="AYK65"/>
      <c r="AYL65"/>
      <c r="AYM65"/>
      <c r="AYN65"/>
      <c r="AYO65"/>
      <c r="AYP65"/>
      <c r="AYQ65"/>
      <c r="AYR65"/>
      <c r="AYS65"/>
      <c r="AYT65"/>
      <c r="AYU65"/>
      <c r="AYV65"/>
      <c r="AYW65"/>
      <c r="AYX65"/>
      <c r="AYY65"/>
      <c r="AYZ65"/>
      <c r="AZA65"/>
      <c r="AZB65"/>
      <c r="AZC65"/>
      <c r="AZD65"/>
      <c r="AZE65"/>
      <c r="AZF65"/>
      <c r="AZG65"/>
      <c r="AZH65"/>
      <c r="AZI65"/>
      <c r="AZJ65"/>
      <c r="AZK65"/>
      <c r="AZL65"/>
      <c r="AZM65"/>
      <c r="AZN65"/>
      <c r="AZO65"/>
      <c r="AZP65"/>
      <c r="AZQ65"/>
      <c r="AZR65"/>
      <c r="AZS65"/>
      <c r="AZT65"/>
      <c r="AZU65"/>
      <c r="AZV65"/>
      <c r="AZW65"/>
      <c r="AZX65"/>
      <c r="AZY65"/>
      <c r="AZZ65"/>
      <c r="BAA65"/>
      <c r="BAB65"/>
      <c r="BAC65"/>
      <c r="BAD65"/>
      <c r="BAE65"/>
      <c r="BAF65"/>
      <c r="BAG65"/>
      <c r="BAH65"/>
      <c r="BAI65"/>
      <c r="BAJ65"/>
      <c r="BAK65"/>
      <c r="BAL65"/>
      <c r="BAM65"/>
      <c r="BAN65"/>
      <c r="BAO65"/>
      <c r="BAP65"/>
      <c r="BAQ65"/>
      <c r="BAR65"/>
      <c r="BAS65"/>
      <c r="BAT65"/>
      <c r="BAU65"/>
      <c r="BAV65"/>
      <c r="BAW65"/>
      <c r="BAX65"/>
      <c r="BAY65"/>
      <c r="BAZ65"/>
      <c r="BBA65"/>
      <c r="BBB65"/>
      <c r="BBC65"/>
      <c r="BBD65"/>
      <c r="BBE65"/>
      <c r="BBF65"/>
      <c r="BBG65"/>
      <c r="BBH65"/>
      <c r="BBI65"/>
      <c r="BBJ65"/>
      <c r="BBK65"/>
      <c r="BBL65"/>
      <c r="BBM65"/>
      <c r="BBN65"/>
      <c r="BBO65"/>
      <c r="BBP65"/>
      <c r="BBQ65"/>
      <c r="BBR65"/>
      <c r="BBS65"/>
      <c r="BBT65"/>
      <c r="BBU65"/>
      <c r="BBV65"/>
      <c r="BBW65"/>
      <c r="BBX65"/>
      <c r="BBY65"/>
      <c r="BBZ65"/>
      <c r="BCA65"/>
      <c r="BCB65"/>
      <c r="BCC65"/>
      <c r="BCD65"/>
      <c r="BCE65"/>
      <c r="BCF65"/>
      <c r="BCG65"/>
      <c r="BCH65"/>
      <c r="BCI65"/>
      <c r="BCJ65"/>
      <c r="BCK65"/>
      <c r="BCL65"/>
      <c r="BCM65"/>
      <c r="BCN65"/>
      <c r="BCO65"/>
      <c r="BCP65"/>
      <c r="BCQ65"/>
      <c r="BCR65"/>
      <c r="BCS65"/>
      <c r="BCT65"/>
      <c r="BCU65"/>
      <c r="BCV65"/>
      <c r="BCW65"/>
      <c r="BCX65"/>
      <c r="BCY65"/>
      <c r="BCZ65"/>
      <c r="BDA65"/>
      <c r="BDB65"/>
      <c r="BDC65"/>
      <c r="BDD65"/>
      <c r="BDE65"/>
      <c r="BDF65"/>
      <c r="BDG65"/>
      <c r="BDH65"/>
      <c r="BDI65"/>
      <c r="BDJ65"/>
      <c r="BDK65"/>
      <c r="BDL65"/>
      <c r="BDM65"/>
      <c r="BDN65"/>
      <c r="BDO65"/>
      <c r="BDP65"/>
      <c r="BDQ65"/>
      <c r="BDR65"/>
      <c r="BDS65"/>
      <c r="BDT65"/>
      <c r="BDU65"/>
      <c r="BDV65"/>
      <c r="BDW65"/>
      <c r="BDX65"/>
      <c r="BDY65"/>
      <c r="BDZ65"/>
      <c r="BEA65"/>
      <c r="BEB65"/>
      <c r="BEC65"/>
      <c r="BED65"/>
      <c r="BEE65"/>
      <c r="BEF65"/>
      <c r="BEG65"/>
      <c r="BEH65"/>
      <c r="BEI65"/>
      <c r="BEJ65"/>
      <c r="BEK65"/>
      <c r="BEL65"/>
      <c r="BEM65"/>
      <c r="BEN65"/>
      <c r="BEO65"/>
      <c r="BEP65"/>
      <c r="BEQ65"/>
      <c r="BER65"/>
      <c r="BES65"/>
      <c r="BET65"/>
      <c r="BEU65"/>
      <c r="BEV65"/>
      <c r="BEW65"/>
      <c r="BEX65"/>
      <c r="BEY65"/>
      <c r="BEZ65"/>
      <c r="BFA65"/>
      <c r="BFB65"/>
      <c r="BFC65"/>
      <c r="BFD65"/>
      <c r="BFE65"/>
      <c r="BFF65"/>
      <c r="BFG65"/>
      <c r="BFH65"/>
      <c r="BFI65"/>
      <c r="BFJ65"/>
      <c r="BFK65"/>
      <c r="BFL65"/>
      <c r="BFM65"/>
      <c r="BFN65"/>
      <c r="BFO65"/>
      <c r="BFP65"/>
      <c r="BFQ65"/>
      <c r="BFR65"/>
      <c r="BFS65"/>
      <c r="BFT65"/>
      <c r="BFU65"/>
      <c r="BFV65"/>
      <c r="BFW65"/>
      <c r="BFX65"/>
      <c r="BFY65"/>
      <c r="BFZ65"/>
      <c r="BGA65"/>
      <c r="BGB65"/>
      <c r="BGC65"/>
      <c r="BGD65"/>
      <c r="BGE65"/>
      <c r="BGF65"/>
      <c r="BGG65"/>
      <c r="BGH65"/>
      <c r="BGI65"/>
      <c r="BGJ65"/>
      <c r="BGK65"/>
      <c r="BGL65"/>
      <c r="BGM65"/>
      <c r="BGN65"/>
      <c r="BGO65"/>
      <c r="BGP65"/>
      <c r="BGQ65"/>
      <c r="BGR65"/>
      <c r="BGS65"/>
      <c r="BGT65"/>
      <c r="BGU65"/>
      <c r="BGV65"/>
      <c r="BGW65"/>
      <c r="BGX65"/>
      <c r="BGY65"/>
      <c r="BGZ65"/>
      <c r="BHA65"/>
      <c r="BHB65"/>
      <c r="BHC65"/>
      <c r="BHD65"/>
      <c r="BHE65"/>
      <c r="BHF65"/>
      <c r="BHG65"/>
      <c r="BHH65"/>
      <c r="BHI65"/>
      <c r="BHJ65"/>
      <c r="BHK65"/>
      <c r="BHL65"/>
      <c r="BHM65"/>
      <c r="BHN65"/>
      <c r="BHO65"/>
      <c r="BHP65"/>
      <c r="BHQ65"/>
      <c r="BHR65"/>
      <c r="BHS65"/>
      <c r="BHT65"/>
      <c r="BHU65"/>
      <c r="BHV65"/>
      <c r="BHW65"/>
      <c r="BHX65"/>
      <c r="BHY65"/>
      <c r="BHZ65"/>
      <c r="BIA65"/>
      <c r="BIB65"/>
      <c r="BIC65"/>
      <c r="BID65"/>
      <c r="BIE65"/>
      <c r="BIF65"/>
      <c r="BIG65"/>
      <c r="BIH65"/>
      <c r="BII65"/>
      <c r="BIJ65"/>
      <c r="BIK65"/>
      <c r="BIL65"/>
      <c r="BIM65"/>
      <c r="BIN65"/>
      <c r="BIO65"/>
      <c r="BIP65"/>
      <c r="BIQ65"/>
      <c r="BIR65"/>
      <c r="BIS65"/>
      <c r="BIT65"/>
      <c r="BIU65"/>
      <c r="BIV65"/>
      <c r="BIW65"/>
      <c r="BIX65"/>
      <c r="BIY65"/>
      <c r="BIZ65"/>
      <c r="BJA65"/>
      <c r="BJB65"/>
      <c r="BJC65"/>
      <c r="BJD65"/>
      <c r="BJE65"/>
      <c r="BJF65"/>
      <c r="BJG65"/>
      <c r="BJH65"/>
      <c r="BJI65"/>
      <c r="BJJ65"/>
      <c r="BJK65"/>
      <c r="BJL65"/>
      <c r="BJM65"/>
      <c r="BJN65"/>
      <c r="BJO65"/>
      <c r="BJP65"/>
      <c r="BJQ65"/>
      <c r="BJR65"/>
      <c r="BJS65"/>
      <c r="BJT65"/>
      <c r="BJU65"/>
      <c r="BJV65"/>
      <c r="BJW65"/>
      <c r="BJX65"/>
      <c r="BJY65"/>
      <c r="BJZ65"/>
      <c r="BKA65"/>
      <c r="BKB65"/>
      <c r="BKC65"/>
      <c r="BKD65"/>
      <c r="BKE65"/>
      <c r="BKF65"/>
      <c r="BKG65"/>
      <c r="BKH65"/>
      <c r="BKI65"/>
      <c r="BKJ65"/>
      <c r="BKK65"/>
      <c r="BKL65"/>
      <c r="BKM65"/>
      <c r="BKN65"/>
      <c r="BKO65"/>
      <c r="BKP65"/>
      <c r="BKQ65"/>
      <c r="BKR65"/>
      <c r="BKS65"/>
      <c r="BKT65"/>
      <c r="BKU65"/>
      <c r="BKV65"/>
      <c r="BKW65"/>
      <c r="BKX65"/>
      <c r="BKY65"/>
      <c r="BKZ65"/>
      <c r="BLA65"/>
      <c r="BLB65"/>
      <c r="BLC65"/>
      <c r="BLD65"/>
      <c r="BLE65"/>
      <c r="BLF65"/>
      <c r="BLG65"/>
      <c r="BLH65"/>
      <c r="BLI65"/>
      <c r="BLJ65"/>
      <c r="BLK65"/>
      <c r="BLL65"/>
      <c r="BLM65"/>
      <c r="BLN65"/>
      <c r="BLO65"/>
      <c r="BLP65"/>
      <c r="BLQ65"/>
      <c r="BLR65"/>
      <c r="BLS65"/>
      <c r="BLT65"/>
      <c r="BLU65"/>
      <c r="BLV65"/>
      <c r="BLW65"/>
      <c r="BLX65"/>
      <c r="BLY65"/>
      <c r="BLZ65"/>
      <c r="BMA65"/>
      <c r="BMB65"/>
      <c r="BMC65"/>
      <c r="BMD65"/>
      <c r="BME65"/>
      <c r="BMF65"/>
      <c r="BMG65"/>
      <c r="BMH65"/>
      <c r="BMI65"/>
      <c r="BMJ65"/>
      <c r="BMK65"/>
      <c r="BML65"/>
      <c r="BMM65"/>
      <c r="BMN65"/>
      <c r="BMO65"/>
      <c r="BMP65"/>
      <c r="BMQ65"/>
      <c r="BMR65"/>
      <c r="BMS65"/>
      <c r="BMT65"/>
      <c r="BMU65"/>
      <c r="BMV65"/>
      <c r="BMW65"/>
      <c r="BMX65"/>
      <c r="BMY65"/>
      <c r="BMZ65"/>
      <c r="BNA65"/>
      <c r="BNB65"/>
      <c r="BNC65"/>
      <c r="BND65"/>
      <c r="BNE65"/>
      <c r="BNF65"/>
      <c r="BNG65"/>
      <c r="BNH65"/>
      <c r="BNI65"/>
      <c r="BNJ65"/>
      <c r="BNK65"/>
      <c r="BNL65"/>
      <c r="BNM65"/>
      <c r="BNN65"/>
      <c r="BNO65"/>
      <c r="BNP65"/>
      <c r="BNQ65"/>
      <c r="BNR65"/>
      <c r="BNS65"/>
      <c r="BNT65"/>
      <c r="BNU65"/>
      <c r="BNV65"/>
      <c r="BNW65"/>
      <c r="BNX65"/>
      <c r="BNY65"/>
      <c r="BNZ65"/>
      <c r="BOA65"/>
      <c r="BOB65"/>
      <c r="BOC65"/>
      <c r="BOD65"/>
      <c r="BOE65"/>
      <c r="BOF65"/>
      <c r="BOG65"/>
      <c r="BOH65"/>
      <c r="BOI65"/>
      <c r="BOJ65"/>
      <c r="BOK65"/>
      <c r="BOL65"/>
      <c r="BOM65"/>
      <c r="BON65"/>
      <c r="BOO65"/>
      <c r="BOP65"/>
      <c r="BOQ65"/>
      <c r="BOR65"/>
      <c r="BOS65"/>
      <c r="BOT65"/>
      <c r="BOU65"/>
      <c r="BOV65"/>
      <c r="BOW65"/>
      <c r="BOX65"/>
      <c r="BOY65"/>
      <c r="BOZ65"/>
      <c r="BPA65"/>
      <c r="BPB65"/>
      <c r="BPC65"/>
      <c r="BPD65"/>
      <c r="BPE65"/>
      <c r="BPF65"/>
      <c r="BPG65"/>
      <c r="BPH65"/>
      <c r="BPI65"/>
      <c r="BPJ65"/>
      <c r="BPK65"/>
      <c r="BPL65"/>
      <c r="BPM65"/>
      <c r="BPN65"/>
      <c r="BPO65"/>
      <c r="BPP65"/>
      <c r="BPQ65"/>
      <c r="BPR65"/>
      <c r="BPS65"/>
      <c r="BPT65"/>
      <c r="BPU65"/>
      <c r="BPV65"/>
      <c r="BPW65"/>
      <c r="BPX65"/>
      <c r="BPY65"/>
      <c r="BPZ65"/>
      <c r="BQA65"/>
      <c r="BQB65"/>
      <c r="BQC65"/>
      <c r="BQD65"/>
      <c r="BQE65"/>
      <c r="BQF65"/>
      <c r="BQG65"/>
      <c r="BQH65"/>
      <c r="BQI65"/>
      <c r="BQJ65"/>
      <c r="BQK65"/>
      <c r="BQL65"/>
      <c r="BQM65"/>
      <c r="BQN65"/>
      <c r="BQO65"/>
      <c r="BQP65"/>
      <c r="BQQ65"/>
      <c r="BQR65"/>
      <c r="BQS65"/>
      <c r="BQT65"/>
      <c r="BQU65"/>
      <c r="BQV65"/>
      <c r="BQW65"/>
      <c r="BQX65"/>
      <c r="BQY65"/>
      <c r="BQZ65"/>
      <c r="BRA65"/>
      <c r="BRB65"/>
      <c r="BRC65"/>
      <c r="BRD65"/>
      <c r="BRE65"/>
      <c r="BRF65"/>
      <c r="BRG65"/>
      <c r="BRH65"/>
      <c r="BRI65"/>
      <c r="BRJ65"/>
      <c r="BRK65"/>
      <c r="BRL65"/>
      <c r="BRM65"/>
      <c r="BRN65"/>
      <c r="BRO65"/>
      <c r="BRP65"/>
      <c r="BRQ65"/>
      <c r="BRR65"/>
      <c r="BRS65"/>
      <c r="BRT65"/>
      <c r="BRU65"/>
      <c r="BRV65"/>
      <c r="BRW65"/>
      <c r="BRX65"/>
      <c r="BRY65"/>
      <c r="BRZ65"/>
      <c r="BSA65"/>
      <c r="BSB65"/>
      <c r="BSC65"/>
      <c r="BSD65"/>
      <c r="BSE65"/>
      <c r="BSF65"/>
      <c r="BSG65"/>
      <c r="BSH65"/>
      <c r="BSI65"/>
      <c r="BSJ65"/>
      <c r="BSK65"/>
      <c r="BSL65"/>
      <c r="BSM65"/>
      <c r="BSN65"/>
      <c r="BSO65"/>
      <c r="BSP65"/>
      <c r="BSQ65"/>
      <c r="BSR65"/>
      <c r="BSS65"/>
      <c r="BST65"/>
      <c r="BSU65"/>
      <c r="BSV65"/>
      <c r="BSW65"/>
      <c r="BSX65"/>
      <c r="BSY65"/>
      <c r="BSZ65"/>
      <c r="BTA65"/>
      <c r="BTB65"/>
      <c r="BTC65"/>
      <c r="BTD65"/>
      <c r="BTE65"/>
      <c r="BTF65"/>
      <c r="BTG65"/>
      <c r="BTH65"/>
      <c r="BTI65"/>
      <c r="BTJ65"/>
      <c r="BTK65"/>
      <c r="BTL65"/>
      <c r="BTM65"/>
      <c r="BTN65"/>
      <c r="BTO65"/>
      <c r="BTP65"/>
      <c r="BTQ65"/>
      <c r="BTR65"/>
      <c r="BTS65"/>
      <c r="BTT65"/>
      <c r="BTU65"/>
      <c r="BTV65"/>
      <c r="BTW65"/>
      <c r="BTX65"/>
      <c r="BTY65"/>
      <c r="BTZ65"/>
      <c r="BUA65"/>
      <c r="BUB65"/>
      <c r="BUC65"/>
      <c r="BUD65"/>
      <c r="BUE65"/>
      <c r="BUF65"/>
      <c r="BUG65"/>
      <c r="BUH65"/>
      <c r="BUI65"/>
      <c r="BUJ65"/>
      <c r="BUK65"/>
      <c r="BUL65"/>
      <c r="BUM65"/>
      <c r="BUN65"/>
      <c r="BUO65"/>
      <c r="BUP65"/>
      <c r="BUQ65"/>
      <c r="BUR65"/>
      <c r="BUS65"/>
      <c r="BUT65"/>
      <c r="BUU65"/>
      <c r="BUV65"/>
      <c r="BUW65"/>
      <c r="BUX65"/>
      <c r="BUY65"/>
      <c r="BUZ65"/>
      <c r="BVA65"/>
      <c r="BVB65"/>
      <c r="BVC65"/>
      <c r="BVD65"/>
      <c r="BVE65"/>
      <c r="BVF65"/>
      <c r="BVG65"/>
      <c r="BVH65"/>
      <c r="BVI65"/>
      <c r="BVJ65"/>
      <c r="BVK65"/>
      <c r="BVL65"/>
      <c r="BVM65"/>
      <c r="BVN65"/>
      <c r="BVO65"/>
      <c r="BVP65"/>
      <c r="BVQ65"/>
      <c r="BVR65"/>
      <c r="BVS65"/>
      <c r="BVT65"/>
      <c r="BVU65"/>
      <c r="BVV65"/>
      <c r="BVW65"/>
      <c r="BVX65"/>
      <c r="BVY65"/>
      <c r="BVZ65"/>
      <c r="BWA65"/>
      <c r="BWB65"/>
      <c r="BWC65"/>
      <c r="BWD65"/>
      <c r="BWE65"/>
      <c r="BWF65"/>
      <c r="BWG65"/>
      <c r="BWH65"/>
      <c r="BWI65"/>
      <c r="BWJ65"/>
      <c r="BWK65"/>
      <c r="BWL65"/>
      <c r="BWM65"/>
      <c r="BWN65"/>
      <c r="BWO65"/>
      <c r="BWP65"/>
      <c r="BWQ65"/>
      <c r="BWR65"/>
      <c r="BWS65"/>
      <c r="BWT65"/>
      <c r="BWU65"/>
      <c r="BWV65"/>
      <c r="BWW65"/>
      <c r="BWX65"/>
      <c r="BWY65"/>
      <c r="BWZ65"/>
      <c r="BXA65"/>
      <c r="BXB65"/>
      <c r="BXC65"/>
      <c r="BXD65"/>
      <c r="BXE65"/>
      <c r="BXF65"/>
      <c r="BXG65"/>
      <c r="BXH65"/>
      <c r="BXI65"/>
      <c r="BXJ65"/>
      <c r="BXK65"/>
      <c r="BXL65"/>
      <c r="BXM65"/>
      <c r="BXN65"/>
      <c r="BXO65"/>
      <c r="BXP65"/>
      <c r="BXQ65"/>
      <c r="BXR65"/>
      <c r="BXS65"/>
      <c r="BXT65"/>
      <c r="BXU65"/>
      <c r="BXV65"/>
      <c r="BXW65"/>
      <c r="BXX65"/>
      <c r="BXY65"/>
      <c r="BXZ65"/>
      <c r="BYA65"/>
      <c r="BYB65"/>
      <c r="BYC65"/>
      <c r="BYD65"/>
      <c r="BYE65"/>
      <c r="BYF65"/>
      <c r="BYG65"/>
      <c r="BYH65"/>
      <c r="BYI65"/>
      <c r="BYJ65"/>
      <c r="BYK65"/>
      <c r="BYL65"/>
      <c r="BYM65"/>
      <c r="BYN65"/>
      <c r="BYO65"/>
      <c r="BYP65"/>
      <c r="BYQ65"/>
      <c r="BYR65"/>
      <c r="BYS65"/>
      <c r="BYT65"/>
      <c r="BYU65"/>
      <c r="BYV65"/>
      <c r="BYW65"/>
      <c r="BYX65"/>
      <c r="BYY65"/>
      <c r="BYZ65"/>
      <c r="BZA65"/>
      <c r="BZB65"/>
      <c r="BZC65"/>
      <c r="BZD65"/>
      <c r="BZE65"/>
      <c r="BZF65"/>
      <c r="BZG65"/>
      <c r="BZH65"/>
      <c r="BZI65"/>
      <c r="BZJ65"/>
      <c r="BZK65"/>
      <c r="BZL65"/>
      <c r="BZM65"/>
      <c r="BZN65"/>
      <c r="BZO65"/>
      <c r="BZP65"/>
      <c r="BZQ65"/>
      <c r="BZR65"/>
      <c r="BZS65"/>
      <c r="BZT65"/>
      <c r="BZU65"/>
      <c r="BZV65"/>
      <c r="BZW65"/>
      <c r="BZX65"/>
      <c r="BZY65"/>
      <c r="BZZ65"/>
      <c r="CAA65"/>
      <c r="CAB65"/>
      <c r="CAC65"/>
      <c r="CAD65"/>
      <c r="CAE65"/>
      <c r="CAF65"/>
      <c r="CAG65"/>
      <c r="CAH65"/>
      <c r="CAI65"/>
      <c r="CAJ65"/>
      <c r="CAK65"/>
      <c r="CAL65"/>
      <c r="CAM65"/>
      <c r="CAN65"/>
      <c r="CAO65"/>
      <c r="CAP65"/>
      <c r="CAQ65"/>
      <c r="CAR65"/>
      <c r="CAS65"/>
      <c r="CAT65"/>
      <c r="CAU65"/>
      <c r="CAV65"/>
      <c r="CAW65"/>
      <c r="CAX65"/>
      <c r="CAY65"/>
      <c r="CAZ65"/>
      <c r="CBA65"/>
      <c r="CBB65"/>
      <c r="CBC65"/>
      <c r="CBD65"/>
      <c r="CBE65"/>
      <c r="CBF65"/>
      <c r="CBG65"/>
      <c r="CBH65"/>
      <c r="CBI65"/>
      <c r="CBJ65"/>
      <c r="CBK65"/>
      <c r="CBL65"/>
      <c r="CBM65"/>
      <c r="CBN65"/>
      <c r="CBO65"/>
      <c r="CBP65"/>
      <c r="CBQ65"/>
      <c r="CBR65"/>
      <c r="CBS65"/>
      <c r="CBT65"/>
      <c r="CBU65"/>
      <c r="CBV65"/>
      <c r="CBW65"/>
      <c r="CBX65"/>
      <c r="CBY65"/>
      <c r="CBZ65"/>
      <c r="CCA65"/>
      <c r="CCB65"/>
      <c r="CCC65"/>
      <c r="CCD65"/>
      <c r="CCE65"/>
      <c r="CCF65"/>
      <c r="CCG65"/>
      <c r="CCH65"/>
      <c r="CCI65"/>
      <c r="CCJ65"/>
      <c r="CCK65"/>
      <c r="CCL65"/>
      <c r="CCM65"/>
      <c r="CCN65"/>
      <c r="CCO65"/>
      <c r="CCP65"/>
      <c r="CCQ65"/>
      <c r="CCR65"/>
      <c r="CCS65"/>
      <c r="CCT65"/>
      <c r="CCU65"/>
      <c r="CCV65"/>
      <c r="CCW65"/>
      <c r="CCX65"/>
      <c r="CCY65"/>
      <c r="CCZ65"/>
      <c r="CDA65"/>
      <c r="CDB65"/>
      <c r="CDC65"/>
      <c r="CDD65"/>
      <c r="CDE65"/>
      <c r="CDF65"/>
      <c r="CDG65"/>
      <c r="CDH65"/>
      <c r="CDI65"/>
      <c r="CDJ65"/>
      <c r="CDK65"/>
      <c r="CDL65"/>
      <c r="CDM65"/>
      <c r="CDN65"/>
      <c r="CDO65"/>
      <c r="CDP65"/>
      <c r="CDQ65"/>
      <c r="CDR65"/>
      <c r="CDS65"/>
      <c r="CDT65"/>
      <c r="CDU65"/>
      <c r="CDV65"/>
      <c r="CDW65"/>
      <c r="CDX65"/>
      <c r="CDY65"/>
      <c r="CDZ65"/>
      <c r="CEA65"/>
      <c r="CEB65"/>
      <c r="CEC65"/>
      <c r="CED65"/>
      <c r="CEE65"/>
      <c r="CEF65"/>
      <c r="CEG65"/>
      <c r="CEH65"/>
      <c r="CEI65"/>
      <c r="CEJ65"/>
      <c r="CEK65"/>
      <c r="CEL65"/>
      <c r="CEM65"/>
      <c r="CEN65"/>
      <c r="CEO65"/>
      <c r="CEP65"/>
      <c r="CEQ65"/>
      <c r="CER65"/>
      <c r="CES65"/>
      <c r="CET65"/>
      <c r="CEU65"/>
      <c r="CEV65"/>
      <c r="CEW65"/>
      <c r="CEX65"/>
      <c r="CEY65"/>
      <c r="CEZ65"/>
      <c r="CFA65"/>
      <c r="CFB65"/>
      <c r="CFC65"/>
      <c r="CFD65"/>
      <c r="CFE65"/>
      <c r="CFF65"/>
      <c r="CFG65"/>
      <c r="CFH65"/>
      <c r="CFI65"/>
      <c r="CFJ65"/>
      <c r="CFK65"/>
      <c r="CFL65"/>
      <c r="CFM65"/>
      <c r="CFN65"/>
      <c r="CFO65"/>
      <c r="CFP65"/>
      <c r="CFQ65"/>
      <c r="CFR65"/>
      <c r="CFS65"/>
      <c r="CFT65"/>
      <c r="CFU65"/>
      <c r="CFV65"/>
      <c r="CFW65"/>
      <c r="CFX65"/>
      <c r="CFY65"/>
      <c r="CFZ65"/>
      <c r="CGA65"/>
      <c r="CGB65"/>
      <c r="CGC65"/>
      <c r="CGD65"/>
      <c r="CGE65"/>
      <c r="CGF65"/>
      <c r="CGG65"/>
      <c r="CGH65"/>
      <c r="CGI65"/>
      <c r="CGJ65"/>
      <c r="CGK65"/>
      <c r="CGL65"/>
      <c r="CGM65"/>
      <c r="CGN65"/>
      <c r="CGO65"/>
      <c r="CGP65"/>
      <c r="CGQ65"/>
      <c r="CGR65"/>
      <c r="CGS65"/>
      <c r="CGT65"/>
      <c r="CGU65"/>
      <c r="CGV65"/>
      <c r="CGW65"/>
      <c r="CGX65"/>
      <c r="CGY65"/>
      <c r="CGZ65"/>
      <c r="CHA65"/>
      <c r="CHB65"/>
      <c r="CHC65"/>
      <c r="CHD65"/>
      <c r="CHE65"/>
      <c r="CHF65"/>
      <c r="CHG65"/>
      <c r="CHH65"/>
      <c r="CHI65"/>
      <c r="CHJ65"/>
      <c r="CHK65"/>
      <c r="CHL65"/>
      <c r="CHM65"/>
      <c r="CHN65"/>
      <c r="CHO65"/>
      <c r="CHP65"/>
      <c r="CHQ65"/>
      <c r="CHR65"/>
      <c r="CHS65"/>
      <c r="CHT65"/>
      <c r="CHU65"/>
      <c r="CHV65"/>
      <c r="CHW65"/>
      <c r="CHX65"/>
      <c r="CHY65"/>
      <c r="CHZ65"/>
      <c r="CIA65"/>
      <c r="CIB65"/>
      <c r="CIC65"/>
      <c r="CID65"/>
      <c r="CIE65"/>
      <c r="CIF65"/>
      <c r="CIG65"/>
      <c r="CIH65"/>
      <c r="CII65"/>
      <c r="CIJ65"/>
      <c r="CIK65"/>
      <c r="CIL65"/>
      <c r="CIM65"/>
      <c r="CIN65"/>
      <c r="CIO65"/>
      <c r="CIP65"/>
      <c r="CIQ65"/>
      <c r="CIR65"/>
      <c r="CIS65"/>
      <c r="CIT65"/>
      <c r="CIU65"/>
      <c r="CIV65"/>
      <c r="CIW65"/>
      <c r="CIX65"/>
      <c r="CIY65"/>
      <c r="CIZ65"/>
      <c r="CJA65"/>
      <c r="CJB65"/>
      <c r="CJC65"/>
      <c r="CJD65"/>
      <c r="CJE65"/>
      <c r="CJF65"/>
      <c r="CJG65"/>
      <c r="CJH65"/>
      <c r="CJI65"/>
      <c r="CJJ65"/>
      <c r="CJK65"/>
      <c r="CJL65"/>
      <c r="CJM65"/>
      <c r="CJN65"/>
      <c r="CJO65"/>
      <c r="CJP65"/>
      <c r="CJQ65"/>
      <c r="CJR65"/>
      <c r="CJS65"/>
      <c r="CJT65"/>
      <c r="CJU65"/>
      <c r="CJV65"/>
      <c r="CJW65"/>
      <c r="CJX65"/>
      <c r="CJY65"/>
      <c r="CJZ65"/>
      <c r="CKA65"/>
      <c r="CKB65"/>
      <c r="CKC65"/>
      <c r="CKD65"/>
      <c r="CKE65"/>
      <c r="CKF65"/>
      <c r="CKG65"/>
      <c r="CKH65"/>
      <c r="CKI65"/>
      <c r="CKJ65"/>
      <c r="CKK65"/>
      <c r="CKL65"/>
      <c r="CKM65"/>
      <c r="CKN65"/>
      <c r="CKO65"/>
      <c r="CKP65"/>
      <c r="CKQ65"/>
      <c r="CKR65"/>
      <c r="CKS65"/>
      <c r="CKT65"/>
      <c r="CKU65"/>
      <c r="CKV65"/>
      <c r="CKW65"/>
      <c r="CKX65"/>
      <c r="CKY65"/>
      <c r="CKZ65"/>
      <c r="CLA65"/>
      <c r="CLB65"/>
      <c r="CLC65"/>
      <c r="CLD65"/>
      <c r="CLE65"/>
      <c r="CLF65"/>
      <c r="CLG65"/>
      <c r="CLH65"/>
      <c r="CLI65"/>
      <c r="CLJ65"/>
      <c r="CLK65"/>
      <c r="CLL65"/>
      <c r="CLM65"/>
      <c r="CLN65"/>
      <c r="CLO65"/>
      <c r="CLP65"/>
      <c r="CLQ65"/>
      <c r="CLR65"/>
      <c r="CLS65"/>
      <c r="CLT65"/>
      <c r="CLU65"/>
      <c r="CLV65"/>
      <c r="CLW65"/>
      <c r="CLX65"/>
      <c r="CLY65"/>
      <c r="CLZ65"/>
      <c r="CMA65"/>
      <c r="CMB65"/>
      <c r="CMC65"/>
      <c r="CMD65"/>
      <c r="CME65"/>
      <c r="CMF65"/>
      <c r="CMG65"/>
      <c r="CMH65"/>
      <c r="CMI65"/>
      <c r="CMJ65"/>
      <c r="CMK65"/>
      <c r="CML65"/>
      <c r="CMM65"/>
      <c r="CMN65"/>
      <c r="CMO65"/>
      <c r="CMP65"/>
      <c r="CMQ65"/>
      <c r="CMR65"/>
      <c r="CMS65"/>
      <c r="CMT65"/>
      <c r="CMU65"/>
      <c r="CMV65"/>
      <c r="CMW65"/>
      <c r="CMX65"/>
      <c r="CMY65"/>
      <c r="CMZ65"/>
      <c r="CNA65"/>
      <c r="CNB65"/>
      <c r="CNC65"/>
      <c r="CND65"/>
      <c r="CNE65"/>
      <c r="CNF65"/>
      <c r="CNG65"/>
      <c r="CNH65"/>
      <c r="CNI65"/>
      <c r="CNJ65"/>
      <c r="CNK65"/>
      <c r="CNL65"/>
      <c r="CNM65"/>
      <c r="CNN65"/>
      <c r="CNO65"/>
      <c r="CNP65"/>
      <c r="CNQ65"/>
      <c r="CNR65"/>
      <c r="CNS65"/>
      <c r="CNT65"/>
      <c r="CNU65"/>
      <c r="CNV65"/>
      <c r="CNW65"/>
      <c r="CNX65"/>
      <c r="CNY65"/>
      <c r="CNZ65"/>
      <c r="COA65"/>
      <c r="COB65"/>
      <c r="COC65"/>
      <c r="COD65"/>
      <c r="COE65"/>
      <c r="COF65"/>
      <c r="COG65"/>
      <c r="COH65"/>
      <c r="COI65"/>
      <c r="COJ65"/>
      <c r="COK65"/>
      <c r="COL65"/>
      <c r="COM65"/>
      <c r="CON65"/>
      <c r="COO65"/>
      <c r="COP65"/>
      <c r="COQ65"/>
      <c r="COR65"/>
      <c r="COS65"/>
      <c r="COT65"/>
      <c r="COU65"/>
      <c r="COV65"/>
      <c r="COW65"/>
      <c r="COX65"/>
      <c r="COY65"/>
      <c r="COZ65"/>
      <c r="CPA65"/>
      <c r="CPB65"/>
      <c r="CPC65"/>
      <c r="CPD65"/>
      <c r="CPE65"/>
      <c r="CPF65"/>
      <c r="CPG65"/>
      <c r="CPH65"/>
      <c r="CPI65"/>
      <c r="CPJ65"/>
      <c r="CPK65"/>
      <c r="CPL65"/>
      <c r="CPM65"/>
      <c r="CPN65"/>
      <c r="CPO65"/>
      <c r="CPP65"/>
      <c r="CPQ65"/>
      <c r="CPR65"/>
      <c r="CPS65"/>
      <c r="CPT65"/>
      <c r="CPU65"/>
      <c r="CPV65"/>
      <c r="CPW65"/>
      <c r="CPX65"/>
      <c r="CPY65"/>
      <c r="CPZ65"/>
      <c r="CQA65"/>
      <c r="CQB65"/>
      <c r="CQC65"/>
      <c r="CQD65"/>
      <c r="CQE65"/>
      <c r="CQF65"/>
      <c r="CQG65"/>
      <c r="CQH65"/>
      <c r="CQI65"/>
      <c r="CQJ65"/>
      <c r="CQK65"/>
      <c r="CQL65"/>
      <c r="CQM65"/>
      <c r="CQN65"/>
      <c r="CQO65"/>
      <c r="CQP65"/>
      <c r="CQQ65"/>
      <c r="CQR65"/>
      <c r="CQS65"/>
      <c r="CQT65"/>
      <c r="CQU65"/>
      <c r="CQV65"/>
      <c r="CQW65"/>
      <c r="CQX65"/>
      <c r="CQY65"/>
      <c r="CQZ65"/>
      <c r="CRA65"/>
      <c r="CRB65"/>
      <c r="CRC65"/>
      <c r="CRD65"/>
      <c r="CRE65"/>
      <c r="CRF65"/>
      <c r="CRG65"/>
      <c r="CRH65"/>
      <c r="CRI65"/>
      <c r="CRJ65"/>
      <c r="CRK65"/>
      <c r="CRL65"/>
      <c r="CRM65"/>
      <c r="CRN65"/>
      <c r="CRO65"/>
      <c r="CRP65"/>
      <c r="CRQ65"/>
      <c r="CRR65"/>
      <c r="CRS65"/>
      <c r="CRT65"/>
      <c r="CRU65"/>
      <c r="CRV65"/>
      <c r="CRW65"/>
      <c r="CRX65"/>
      <c r="CRY65"/>
      <c r="CRZ65"/>
      <c r="CSA65"/>
      <c r="CSB65"/>
      <c r="CSC65"/>
      <c r="CSD65"/>
      <c r="CSE65"/>
      <c r="CSF65"/>
      <c r="CSG65"/>
      <c r="CSH65"/>
      <c r="CSI65"/>
      <c r="CSJ65"/>
      <c r="CSK65"/>
      <c r="CSL65"/>
      <c r="CSM65"/>
      <c r="CSN65"/>
      <c r="CSO65"/>
      <c r="CSP65"/>
      <c r="CSQ65"/>
      <c r="CSR65"/>
      <c r="CSS65"/>
      <c r="CST65"/>
      <c r="CSU65"/>
      <c r="CSV65"/>
      <c r="CSW65"/>
      <c r="CSX65"/>
      <c r="CSY65"/>
      <c r="CSZ65"/>
      <c r="CTA65"/>
      <c r="CTB65"/>
      <c r="CTC65"/>
      <c r="CTD65"/>
      <c r="CTE65"/>
      <c r="CTF65"/>
      <c r="CTG65"/>
      <c r="CTH65"/>
      <c r="CTI65"/>
      <c r="CTJ65"/>
      <c r="CTK65"/>
      <c r="CTL65"/>
      <c r="CTM65"/>
      <c r="CTN65"/>
      <c r="CTO65"/>
      <c r="CTP65"/>
      <c r="CTQ65"/>
      <c r="CTR65"/>
      <c r="CTS65"/>
      <c r="CTT65"/>
      <c r="CTU65"/>
      <c r="CTV65"/>
      <c r="CTW65"/>
      <c r="CTX65"/>
      <c r="CTY65"/>
      <c r="CTZ65"/>
      <c r="CUA65"/>
      <c r="CUB65"/>
      <c r="CUC65"/>
      <c r="CUD65"/>
      <c r="CUE65"/>
      <c r="CUF65"/>
      <c r="CUG65"/>
      <c r="CUH65"/>
      <c r="CUI65"/>
      <c r="CUJ65"/>
      <c r="CUK65"/>
      <c r="CUL65"/>
      <c r="CUM65"/>
      <c r="CUN65"/>
      <c r="CUO65"/>
      <c r="CUP65"/>
      <c r="CUQ65"/>
      <c r="CUR65"/>
      <c r="CUS65"/>
      <c r="CUT65"/>
      <c r="CUU65"/>
      <c r="CUV65"/>
      <c r="CUW65"/>
      <c r="CUX65"/>
      <c r="CUY65"/>
      <c r="CUZ65"/>
      <c r="CVA65"/>
      <c r="CVB65"/>
      <c r="CVC65"/>
      <c r="CVD65"/>
      <c r="CVE65"/>
      <c r="CVF65"/>
      <c r="CVG65"/>
      <c r="CVH65"/>
      <c r="CVI65"/>
      <c r="CVJ65"/>
      <c r="CVK65"/>
      <c r="CVL65"/>
      <c r="CVM65"/>
      <c r="CVN65"/>
      <c r="CVO65"/>
      <c r="CVP65"/>
      <c r="CVQ65"/>
      <c r="CVR65"/>
      <c r="CVS65"/>
      <c r="CVT65"/>
      <c r="CVU65"/>
      <c r="CVV65"/>
      <c r="CVW65"/>
      <c r="CVX65"/>
      <c r="CVY65"/>
      <c r="CVZ65"/>
      <c r="CWA65"/>
      <c r="CWB65"/>
      <c r="CWC65"/>
      <c r="CWD65"/>
      <c r="CWE65"/>
      <c r="CWF65"/>
      <c r="CWG65"/>
      <c r="CWH65"/>
      <c r="CWI65"/>
      <c r="CWJ65"/>
      <c r="CWK65"/>
      <c r="CWL65"/>
      <c r="CWM65"/>
      <c r="CWN65"/>
      <c r="CWO65"/>
      <c r="CWP65"/>
      <c r="CWQ65"/>
      <c r="CWR65"/>
      <c r="CWS65"/>
      <c r="CWT65"/>
      <c r="CWU65"/>
      <c r="CWV65"/>
      <c r="CWW65"/>
      <c r="CWX65"/>
      <c r="CWY65"/>
      <c r="CWZ65"/>
      <c r="CXA65"/>
      <c r="CXB65"/>
      <c r="CXC65"/>
      <c r="CXD65"/>
      <c r="CXE65"/>
      <c r="CXF65"/>
      <c r="CXG65"/>
      <c r="CXH65"/>
      <c r="CXI65"/>
      <c r="CXJ65"/>
      <c r="CXK65"/>
      <c r="CXL65"/>
      <c r="CXM65"/>
      <c r="CXN65"/>
      <c r="CXO65"/>
      <c r="CXP65"/>
      <c r="CXQ65"/>
      <c r="CXR65"/>
      <c r="CXS65"/>
      <c r="CXT65"/>
      <c r="CXU65"/>
      <c r="CXV65"/>
      <c r="CXW65"/>
      <c r="CXX65"/>
      <c r="CXY65"/>
      <c r="CXZ65"/>
      <c r="CYA65"/>
      <c r="CYB65"/>
      <c r="CYC65"/>
      <c r="CYD65"/>
      <c r="CYE65"/>
      <c r="CYF65"/>
      <c r="CYG65"/>
      <c r="CYH65"/>
      <c r="CYI65"/>
      <c r="CYJ65"/>
      <c r="CYK65"/>
      <c r="CYL65"/>
      <c r="CYM65"/>
      <c r="CYN65"/>
      <c r="CYO65"/>
      <c r="CYP65"/>
      <c r="CYQ65"/>
      <c r="CYR65"/>
      <c r="CYS65"/>
      <c r="CYT65"/>
      <c r="CYU65"/>
      <c r="CYV65"/>
      <c r="CYW65"/>
      <c r="CYX65"/>
      <c r="CYY65"/>
      <c r="CYZ65"/>
      <c r="CZA65"/>
      <c r="CZB65"/>
      <c r="CZC65"/>
      <c r="CZD65"/>
      <c r="CZE65"/>
      <c r="CZF65"/>
      <c r="CZG65"/>
      <c r="CZH65"/>
      <c r="CZI65"/>
      <c r="CZJ65"/>
      <c r="CZK65"/>
      <c r="CZL65"/>
      <c r="CZM65"/>
      <c r="CZN65"/>
      <c r="CZO65"/>
      <c r="CZP65"/>
      <c r="CZQ65"/>
      <c r="CZR65"/>
      <c r="CZS65"/>
      <c r="CZT65"/>
      <c r="CZU65"/>
      <c r="CZV65"/>
      <c r="CZW65"/>
      <c r="CZX65"/>
      <c r="CZY65"/>
      <c r="CZZ65"/>
      <c r="DAA65"/>
      <c r="DAB65"/>
      <c r="DAC65"/>
      <c r="DAD65"/>
      <c r="DAE65"/>
      <c r="DAF65"/>
      <c r="DAG65"/>
      <c r="DAH65"/>
      <c r="DAI65"/>
      <c r="DAJ65"/>
      <c r="DAK65"/>
      <c r="DAL65"/>
      <c r="DAM65"/>
      <c r="DAN65"/>
      <c r="DAO65"/>
      <c r="DAP65"/>
      <c r="DAQ65"/>
      <c r="DAR65"/>
      <c r="DAS65"/>
      <c r="DAT65"/>
      <c r="DAU65"/>
      <c r="DAV65"/>
      <c r="DAW65"/>
      <c r="DAX65"/>
      <c r="DAY65"/>
      <c r="DAZ65"/>
      <c r="DBA65"/>
      <c r="DBB65"/>
      <c r="DBC65"/>
      <c r="DBD65"/>
      <c r="DBE65"/>
      <c r="DBF65"/>
      <c r="DBG65"/>
      <c r="DBH65"/>
      <c r="DBI65"/>
      <c r="DBJ65"/>
      <c r="DBK65"/>
      <c r="DBL65"/>
      <c r="DBM65"/>
      <c r="DBN65"/>
      <c r="DBO65"/>
      <c r="DBP65"/>
      <c r="DBQ65"/>
      <c r="DBR65"/>
      <c r="DBS65"/>
      <c r="DBT65"/>
      <c r="DBU65"/>
      <c r="DBV65"/>
      <c r="DBW65"/>
      <c r="DBX65"/>
      <c r="DBY65"/>
      <c r="DBZ65"/>
      <c r="DCA65"/>
      <c r="DCB65"/>
      <c r="DCC65"/>
      <c r="DCD65"/>
      <c r="DCE65"/>
      <c r="DCF65"/>
      <c r="DCG65"/>
      <c r="DCH65"/>
      <c r="DCI65"/>
      <c r="DCJ65"/>
      <c r="DCK65"/>
      <c r="DCL65"/>
      <c r="DCM65"/>
      <c r="DCN65"/>
      <c r="DCO65"/>
      <c r="DCP65"/>
      <c r="DCQ65"/>
      <c r="DCR65"/>
      <c r="DCS65"/>
      <c r="DCT65"/>
      <c r="DCU65"/>
      <c r="DCV65"/>
      <c r="DCW65"/>
      <c r="DCX65"/>
      <c r="DCY65"/>
      <c r="DCZ65"/>
      <c r="DDA65"/>
      <c r="DDB65"/>
      <c r="DDC65"/>
      <c r="DDD65"/>
      <c r="DDE65"/>
      <c r="DDF65"/>
      <c r="DDG65"/>
      <c r="DDH65"/>
      <c r="DDI65"/>
      <c r="DDJ65"/>
      <c r="DDK65"/>
      <c r="DDL65"/>
      <c r="DDM65"/>
      <c r="DDN65"/>
      <c r="DDO65"/>
      <c r="DDP65"/>
      <c r="DDQ65"/>
      <c r="DDR65"/>
      <c r="DDS65"/>
      <c r="DDT65"/>
      <c r="DDU65"/>
      <c r="DDV65"/>
      <c r="DDW65"/>
      <c r="DDX65"/>
      <c r="DDY65"/>
      <c r="DDZ65"/>
      <c r="DEA65"/>
      <c r="DEB65"/>
      <c r="DEC65"/>
      <c r="DED65"/>
      <c r="DEE65"/>
      <c r="DEF65"/>
      <c r="DEG65"/>
      <c r="DEH65"/>
      <c r="DEI65"/>
      <c r="DEJ65"/>
      <c r="DEK65"/>
      <c r="DEL65"/>
      <c r="DEM65"/>
      <c r="DEN65"/>
      <c r="DEO65"/>
      <c r="DEP65"/>
      <c r="DEQ65"/>
      <c r="DER65"/>
      <c r="DES65"/>
      <c r="DET65"/>
      <c r="DEU65"/>
      <c r="DEV65"/>
      <c r="DEW65"/>
      <c r="DEX65"/>
      <c r="DEY65"/>
      <c r="DEZ65"/>
      <c r="DFA65"/>
      <c r="DFB65"/>
      <c r="DFC65"/>
      <c r="DFD65"/>
      <c r="DFE65"/>
      <c r="DFF65"/>
      <c r="DFG65"/>
      <c r="DFH65"/>
      <c r="DFI65"/>
      <c r="DFJ65"/>
      <c r="DFK65"/>
      <c r="DFL65"/>
      <c r="DFM65"/>
      <c r="DFN65"/>
      <c r="DFO65"/>
      <c r="DFP65"/>
      <c r="DFQ65"/>
      <c r="DFR65"/>
      <c r="DFS65"/>
      <c r="DFT65"/>
      <c r="DFU65"/>
      <c r="DFV65"/>
      <c r="DFW65"/>
      <c r="DFX65"/>
      <c r="DFY65"/>
      <c r="DFZ65"/>
      <c r="DGA65"/>
      <c r="DGB65"/>
      <c r="DGC65"/>
      <c r="DGD65"/>
      <c r="DGE65"/>
      <c r="DGF65"/>
      <c r="DGG65"/>
      <c r="DGH65"/>
      <c r="DGI65"/>
      <c r="DGJ65"/>
      <c r="DGK65"/>
      <c r="DGL65"/>
      <c r="DGM65"/>
      <c r="DGN65"/>
      <c r="DGO65"/>
      <c r="DGP65"/>
      <c r="DGQ65"/>
      <c r="DGR65"/>
      <c r="DGS65"/>
      <c r="DGT65"/>
      <c r="DGU65"/>
      <c r="DGV65"/>
      <c r="DGW65"/>
      <c r="DGX65"/>
      <c r="DGY65"/>
      <c r="DGZ65"/>
      <c r="DHA65"/>
      <c r="DHB65"/>
      <c r="DHC65"/>
      <c r="DHD65"/>
      <c r="DHE65"/>
      <c r="DHF65"/>
      <c r="DHG65"/>
      <c r="DHH65"/>
      <c r="DHI65"/>
      <c r="DHJ65"/>
      <c r="DHK65"/>
      <c r="DHL65"/>
      <c r="DHM65"/>
      <c r="DHN65"/>
      <c r="DHO65"/>
      <c r="DHP65"/>
      <c r="DHQ65"/>
      <c r="DHR65"/>
      <c r="DHS65"/>
      <c r="DHT65"/>
      <c r="DHU65"/>
      <c r="DHV65"/>
      <c r="DHW65"/>
      <c r="DHX65"/>
      <c r="DHY65"/>
      <c r="DHZ65"/>
      <c r="DIA65"/>
      <c r="DIB65"/>
      <c r="DIC65"/>
      <c r="DID65"/>
      <c r="DIE65"/>
      <c r="DIF65"/>
      <c r="DIG65"/>
      <c r="DIH65"/>
      <c r="DII65"/>
      <c r="DIJ65"/>
      <c r="DIK65"/>
      <c r="DIL65"/>
      <c r="DIM65"/>
      <c r="DIN65"/>
      <c r="DIO65"/>
      <c r="DIP65"/>
      <c r="DIQ65"/>
      <c r="DIR65"/>
      <c r="DIS65"/>
      <c r="DIT65"/>
      <c r="DIU65"/>
      <c r="DIV65"/>
      <c r="DIW65"/>
      <c r="DIX65"/>
      <c r="DIY65"/>
      <c r="DIZ65"/>
      <c r="DJA65"/>
      <c r="DJB65"/>
      <c r="DJC65"/>
      <c r="DJD65"/>
      <c r="DJE65"/>
      <c r="DJF65"/>
      <c r="DJG65"/>
      <c r="DJH65"/>
      <c r="DJI65"/>
      <c r="DJJ65"/>
      <c r="DJK65"/>
      <c r="DJL65"/>
      <c r="DJM65"/>
      <c r="DJN65"/>
      <c r="DJO65"/>
      <c r="DJP65"/>
      <c r="DJQ65"/>
      <c r="DJR65"/>
      <c r="DJS65"/>
      <c r="DJT65"/>
      <c r="DJU65"/>
      <c r="DJV65"/>
      <c r="DJW65"/>
      <c r="DJX65"/>
      <c r="DJY65"/>
      <c r="DJZ65"/>
      <c r="DKA65"/>
      <c r="DKB65"/>
      <c r="DKC65"/>
      <c r="DKD65"/>
      <c r="DKE65"/>
      <c r="DKF65"/>
      <c r="DKG65"/>
      <c r="DKH65"/>
      <c r="DKI65"/>
      <c r="DKJ65"/>
      <c r="DKK65"/>
      <c r="DKL65"/>
      <c r="DKM65"/>
      <c r="DKN65"/>
      <c r="DKO65"/>
      <c r="DKP65"/>
      <c r="DKQ65"/>
      <c r="DKR65"/>
      <c r="DKS65"/>
      <c r="DKT65"/>
      <c r="DKU65"/>
      <c r="DKV65"/>
      <c r="DKW65"/>
      <c r="DKX65"/>
      <c r="DKY65"/>
      <c r="DKZ65"/>
      <c r="DLA65"/>
      <c r="DLB65"/>
      <c r="DLC65"/>
      <c r="DLD65"/>
      <c r="DLE65"/>
      <c r="DLF65"/>
      <c r="DLG65"/>
      <c r="DLH65"/>
      <c r="DLI65"/>
      <c r="DLJ65"/>
      <c r="DLK65"/>
      <c r="DLL65"/>
      <c r="DLM65"/>
      <c r="DLN65"/>
      <c r="DLO65"/>
      <c r="DLP65"/>
      <c r="DLQ65"/>
      <c r="DLR65"/>
      <c r="DLS65"/>
      <c r="DLT65"/>
      <c r="DLU65"/>
      <c r="DLV65"/>
      <c r="DLW65"/>
      <c r="DLX65"/>
      <c r="DLY65"/>
      <c r="DLZ65"/>
      <c r="DMA65"/>
      <c r="DMB65"/>
      <c r="DMC65"/>
      <c r="DMD65"/>
      <c r="DME65"/>
      <c r="DMF65"/>
      <c r="DMG65"/>
      <c r="DMH65"/>
      <c r="DMI65"/>
      <c r="DMJ65"/>
      <c r="DMK65"/>
      <c r="DML65"/>
      <c r="DMM65"/>
      <c r="DMN65"/>
      <c r="DMO65"/>
      <c r="DMP65"/>
      <c r="DMQ65"/>
      <c r="DMR65"/>
      <c r="DMS65"/>
      <c r="DMT65"/>
      <c r="DMU65"/>
      <c r="DMV65"/>
      <c r="DMW65"/>
      <c r="DMX65"/>
      <c r="DMY65"/>
      <c r="DMZ65"/>
      <c r="DNA65"/>
      <c r="DNB65"/>
      <c r="DNC65"/>
      <c r="DND65"/>
      <c r="DNE65"/>
      <c r="DNF65"/>
      <c r="DNG65"/>
      <c r="DNH65"/>
      <c r="DNI65"/>
      <c r="DNJ65"/>
      <c r="DNK65"/>
      <c r="DNL65"/>
      <c r="DNM65"/>
      <c r="DNN65"/>
      <c r="DNO65"/>
      <c r="DNP65"/>
      <c r="DNQ65"/>
      <c r="DNR65"/>
      <c r="DNS65"/>
      <c r="DNT65"/>
      <c r="DNU65"/>
      <c r="DNV65"/>
      <c r="DNW65"/>
      <c r="DNX65"/>
      <c r="DNY65"/>
      <c r="DNZ65"/>
      <c r="DOA65"/>
      <c r="DOB65"/>
      <c r="DOC65"/>
      <c r="DOD65"/>
      <c r="DOE65"/>
      <c r="DOF65"/>
      <c r="DOG65"/>
      <c r="DOH65"/>
      <c r="DOI65"/>
      <c r="DOJ65"/>
      <c r="DOK65"/>
      <c r="DOL65"/>
      <c r="DOM65"/>
      <c r="DON65"/>
      <c r="DOO65"/>
      <c r="DOP65"/>
      <c r="DOQ65"/>
      <c r="DOR65"/>
      <c r="DOS65"/>
      <c r="DOT65"/>
      <c r="DOU65"/>
      <c r="DOV65"/>
      <c r="DOW65"/>
      <c r="DOX65"/>
      <c r="DOY65"/>
      <c r="DOZ65"/>
      <c r="DPA65"/>
      <c r="DPB65"/>
      <c r="DPC65"/>
      <c r="DPD65"/>
      <c r="DPE65"/>
      <c r="DPF65"/>
      <c r="DPG65"/>
      <c r="DPH65"/>
      <c r="DPI65"/>
      <c r="DPJ65"/>
      <c r="DPK65"/>
      <c r="DPL65"/>
      <c r="DPM65"/>
      <c r="DPN65"/>
      <c r="DPO65"/>
      <c r="DPP65"/>
      <c r="DPQ65"/>
      <c r="DPR65"/>
      <c r="DPS65"/>
      <c r="DPT65"/>
      <c r="DPU65"/>
      <c r="DPV65"/>
      <c r="DPW65"/>
      <c r="DPX65"/>
      <c r="DPY65"/>
      <c r="DPZ65"/>
      <c r="DQA65"/>
      <c r="DQB65"/>
      <c r="DQC65"/>
      <c r="DQD65"/>
      <c r="DQE65"/>
      <c r="DQF65"/>
      <c r="DQG65"/>
      <c r="DQH65"/>
      <c r="DQI65"/>
      <c r="DQJ65"/>
      <c r="DQK65"/>
      <c r="DQL65"/>
      <c r="DQM65"/>
      <c r="DQN65"/>
      <c r="DQO65"/>
      <c r="DQP65"/>
      <c r="DQQ65"/>
      <c r="DQR65"/>
      <c r="DQS65"/>
      <c r="DQT65"/>
      <c r="DQU65"/>
      <c r="DQV65"/>
      <c r="DQW65"/>
      <c r="DQX65"/>
      <c r="DQY65"/>
      <c r="DQZ65"/>
      <c r="DRA65"/>
      <c r="DRB65"/>
      <c r="DRC65"/>
      <c r="DRD65"/>
      <c r="DRE65"/>
      <c r="DRF65"/>
      <c r="DRG65"/>
      <c r="DRH65"/>
      <c r="DRI65"/>
      <c r="DRJ65"/>
      <c r="DRK65"/>
      <c r="DRL65"/>
      <c r="DRM65"/>
      <c r="DRN65"/>
      <c r="DRO65"/>
      <c r="DRP65"/>
      <c r="DRQ65"/>
      <c r="DRR65"/>
      <c r="DRS65"/>
      <c r="DRT65"/>
      <c r="DRU65"/>
      <c r="DRV65"/>
      <c r="DRW65"/>
      <c r="DRX65"/>
      <c r="DRY65"/>
      <c r="DRZ65"/>
      <c r="DSA65"/>
      <c r="DSB65"/>
      <c r="DSC65"/>
      <c r="DSD65"/>
      <c r="DSE65"/>
      <c r="DSF65"/>
      <c r="DSG65"/>
      <c r="DSH65"/>
      <c r="DSI65"/>
      <c r="DSJ65"/>
      <c r="DSK65"/>
      <c r="DSL65"/>
      <c r="DSM65"/>
      <c r="DSN65"/>
      <c r="DSO65"/>
      <c r="DSP65"/>
      <c r="DSQ65"/>
      <c r="DSR65"/>
      <c r="DSS65"/>
      <c r="DST65"/>
      <c r="DSU65"/>
      <c r="DSV65"/>
      <c r="DSW65"/>
      <c r="DSX65"/>
      <c r="DSY65"/>
      <c r="DSZ65"/>
      <c r="DTA65"/>
      <c r="DTB65"/>
      <c r="DTC65"/>
      <c r="DTD65"/>
      <c r="DTE65"/>
      <c r="DTF65"/>
      <c r="DTG65"/>
      <c r="DTH65"/>
      <c r="DTI65"/>
      <c r="DTJ65"/>
      <c r="DTK65"/>
      <c r="DTL65"/>
      <c r="DTM65"/>
      <c r="DTN65"/>
      <c r="DTO65"/>
      <c r="DTP65"/>
      <c r="DTQ65"/>
      <c r="DTR65"/>
      <c r="DTS65"/>
      <c r="DTT65"/>
      <c r="DTU65"/>
      <c r="DTV65"/>
      <c r="DTW65"/>
      <c r="DTX65"/>
      <c r="DTY65"/>
      <c r="DTZ65"/>
      <c r="DUA65"/>
      <c r="DUB65"/>
      <c r="DUC65"/>
      <c r="DUD65"/>
      <c r="DUE65"/>
      <c r="DUF65"/>
      <c r="DUG65"/>
      <c r="DUH65"/>
      <c r="DUI65"/>
      <c r="DUJ65"/>
      <c r="DUK65"/>
      <c r="DUL65"/>
      <c r="DUM65"/>
      <c r="DUN65"/>
      <c r="DUO65"/>
      <c r="DUP65"/>
      <c r="DUQ65"/>
      <c r="DUR65"/>
      <c r="DUS65"/>
      <c r="DUT65"/>
      <c r="DUU65"/>
      <c r="DUV65"/>
      <c r="DUW65"/>
      <c r="DUX65"/>
      <c r="DUY65"/>
      <c r="DUZ65"/>
      <c r="DVA65"/>
      <c r="DVB65"/>
      <c r="DVC65"/>
      <c r="DVD65"/>
      <c r="DVE65"/>
      <c r="DVF65"/>
      <c r="DVG65"/>
      <c r="DVH65"/>
      <c r="DVI65"/>
      <c r="DVJ65"/>
      <c r="DVK65"/>
      <c r="DVL65"/>
      <c r="DVM65"/>
      <c r="DVN65"/>
      <c r="DVO65"/>
      <c r="DVP65"/>
      <c r="DVQ65"/>
      <c r="DVR65"/>
      <c r="DVS65"/>
      <c r="DVT65"/>
      <c r="DVU65"/>
      <c r="DVV65"/>
      <c r="DVW65"/>
      <c r="DVX65"/>
      <c r="DVY65"/>
      <c r="DVZ65"/>
      <c r="DWA65"/>
      <c r="DWB65"/>
      <c r="DWC65"/>
      <c r="DWD65"/>
      <c r="DWE65"/>
      <c r="DWF65"/>
      <c r="DWG65"/>
      <c r="DWH65"/>
      <c r="DWI65"/>
      <c r="DWJ65"/>
      <c r="DWK65"/>
      <c r="DWL65"/>
      <c r="DWM65"/>
      <c r="DWN65"/>
      <c r="DWO65"/>
      <c r="DWP65"/>
      <c r="DWQ65"/>
      <c r="DWR65"/>
      <c r="DWS65"/>
      <c r="DWT65"/>
      <c r="DWU65"/>
      <c r="DWV65"/>
      <c r="DWW65"/>
      <c r="DWX65"/>
      <c r="DWY65"/>
      <c r="DWZ65"/>
      <c r="DXA65"/>
      <c r="DXB65"/>
      <c r="DXC65"/>
      <c r="DXD65"/>
      <c r="DXE65"/>
      <c r="DXF65"/>
      <c r="DXG65"/>
      <c r="DXH65"/>
      <c r="DXI65"/>
      <c r="DXJ65"/>
      <c r="DXK65"/>
      <c r="DXL65"/>
      <c r="DXM65"/>
      <c r="DXN65"/>
      <c r="DXO65"/>
      <c r="DXP65"/>
      <c r="DXQ65"/>
      <c r="DXR65"/>
      <c r="DXS65"/>
      <c r="DXT65"/>
      <c r="DXU65"/>
      <c r="DXV65"/>
      <c r="DXW65"/>
      <c r="DXX65"/>
      <c r="DXY65"/>
      <c r="DXZ65"/>
      <c r="DYA65"/>
      <c r="DYB65"/>
      <c r="DYC65"/>
      <c r="DYD65"/>
      <c r="DYE65"/>
      <c r="DYF65"/>
      <c r="DYG65"/>
      <c r="DYH65"/>
      <c r="DYI65"/>
      <c r="DYJ65"/>
      <c r="DYK65"/>
      <c r="DYL65"/>
      <c r="DYM65"/>
      <c r="DYN65"/>
      <c r="DYO65"/>
      <c r="DYP65"/>
      <c r="DYQ65"/>
      <c r="DYR65"/>
      <c r="DYS65"/>
      <c r="DYT65"/>
      <c r="DYU65"/>
      <c r="DYV65"/>
      <c r="DYW65"/>
      <c r="DYX65"/>
      <c r="DYY65"/>
      <c r="DYZ65"/>
      <c r="DZA65"/>
      <c r="DZB65"/>
      <c r="DZC65"/>
      <c r="DZD65"/>
      <c r="DZE65"/>
      <c r="DZF65"/>
      <c r="DZG65"/>
      <c r="DZH65"/>
      <c r="DZI65"/>
      <c r="DZJ65"/>
      <c r="DZK65"/>
      <c r="DZL65"/>
      <c r="DZM65"/>
      <c r="DZN65"/>
      <c r="DZO65"/>
      <c r="DZP65"/>
      <c r="DZQ65"/>
      <c r="DZR65"/>
      <c r="DZS65"/>
      <c r="DZT65"/>
      <c r="DZU65"/>
      <c r="DZV65"/>
      <c r="DZW65"/>
      <c r="DZX65"/>
      <c r="DZY65"/>
      <c r="DZZ65"/>
      <c r="EAA65"/>
      <c r="EAB65"/>
      <c r="EAC65"/>
      <c r="EAD65"/>
      <c r="EAE65"/>
      <c r="EAF65"/>
      <c r="EAG65"/>
      <c r="EAH65"/>
      <c r="EAI65"/>
      <c r="EAJ65"/>
      <c r="EAK65"/>
      <c r="EAL65"/>
      <c r="EAM65"/>
      <c r="EAN65"/>
      <c r="EAO65"/>
      <c r="EAP65"/>
      <c r="EAQ65"/>
      <c r="EAR65"/>
      <c r="EAS65"/>
      <c r="EAT65"/>
      <c r="EAU65"/>
      <c r="EAV65"/>
      <c r="EAW65"/>
      <c r="EAX65"/>
      <c r="EAY65"/>
      <c r="EAZ65"/>
      <c r="EBA65"/>
      <c r="EBB65"/>
      <c r="EBC65"/>
      <c r="EBD65"/>
      <c r="EBE65"/>
      <c r="EBF65"/>
      <c r="EBG65"/>
      <c r="EBH65"/>
      <c r="EBI65"/>
      <c r="EBJ65"/>
      <c r="EBK65"/>
      <c r="EBL65"/>
      <c r="EBM65"/>
      <c r="EBN65"/>
      <c r="EBO65"/>
      <c r="EBP65"/>
      <c r="EBQ65"/>
      <c r="EBR65"/>
      <c r="EBS65"/>
      <c r="EBT65"/>
      <c r="EBU65"/>
      <c r="EBV65"/>
      <c r="EBW65"/>
      <c r="EBX65"/>
      <c r="EBY65"/>
      <c r="EBZ65"/>
      <c r="ECA65"/>
      <c r="ECB65"/>
      <c r="ECC65"/>
      <c r="ECD65"/>
      <c r="ECE65"/>
      <c r="ECF65"/>
      <c r="ECG65"/>
      <c r="ECH65"/>
      <c r="ECI65"/>
      <c r="ECJ65"/>
      <c r="ECK65"/>
      <c r="ECL65"/>
      <c r="ECM65"/>
      <c r="ECN65"/>
      <c r="ECO65"/>
      <c r="ECP65"/>
      <c r="ECQ65"/>
      <c r="ECR65"/>
      <c r="ECS65"/>
      <c r="ECT65"/>
      <c r="ECU65"/>
      <c r="ECV65"/>
      <c r="ECW65"/>
      <c r="ECX65"/>
      <c r="ECY65"/>
      <c r="ECZ65"/>
      <c r="EDA65"/>
      <c r="EDB65"/>
      <c r="EDC65"/>
      <c r="EDD65"/>
      <c r="EDE65"/>
      <c r="EDF65"/>
      <c r="EDG65"/>
      <c r="EDH65"/>
      <c r="EDI65"/>
      <c r="EDJ65"/>
      <c r="EDK65"/>
      <c r="EDL65"/>
      <c r="EDM65"/>
      <c r="EDN65"/>
      <c r="EDO65"/>
      <c r="EDP65"/>
      <c r="EDQ65"/>
      <c r="EDR65"/>
      <c r="EDS65"/>
      <c r="EDT65"/>
      <c r="EDU65"/>
      <c r="EDV65"/>
      <c r="EDW65"/>
      <c r="EDX65"/>
      <c r="EDY65"/>
      <c r="EDZ65"/>
      <c r="EEA65"/>
      <c r="EEB65"/>
      <c r="EEC65"/>
      <c r="EED65"/>
      <c r="EEE65"/>
      <c r="EEF65"/>
      <c r="EEG65"/>
      <c r="EEH65"/>
      <c r="EEI65"/>
      <c r="EEJ65"/>
      <c r="EEK65"/>
      <c r="EEL65"/>
      <c r="EEM65"/>
      <c r="EEN65"/>
      <c r="EEO65"/>
      <c r="EEP65"/>
      <c r="EEQ65"/>
      <c r="EER65"/>
      <c r="EES65"/>
      <c r="EET65"/>
      <c r="EEU65"/>
      <c r="EEV65"/>
      <c r="EEW65"/>
      <c r="EEX65"/>
      <c r="EEY65"/>
      <c r="EEZ65"/>
      <c r="EFA65"/>
      <c r="EFB65"/>
      <c r="EFC65"/>
      <c r="EFD65"/>
      <c r="EFE65"/>
      <c r="EFF65"/>
      <c r="EFG65"/>
      <c r="EFH65"/>
      <c r="EFI65"/>
      <c r="EFJ65"/>
      <c r="EFK65"/>
      <c r="EFL65"/>
      <c r="EFM65"/>
      <c r="EFN65"/>
      <c r="EFO65"/>
      <c r="EFP65"/>
      <c r="EFQ65"/>
      <c r="EFR65"/>
      <c r="EFS65"/>
      <c r="EFT65"/>
      <c r="EFU65"/>
      <c r="EFV65"/>
      <c r="EFW65"/>
      <c r="EFX65"/>
      <c r="EFY65"/>
      <c r="EFZ65"/>
      <c r="EGA65"/>
      <c r="EGB65"/>
      <c r="EGC65"/>
      <c r="EGD65"/>
      <c r="EGE65"/>
      <c r="EGF65"/>
      <c r="EGG65"/>
      <c r="EGH65"/>
      <c r="EGI65"/>
      <c r="EGJ65"/>
      <c r="EGK65"/>
      <c r="EGL65"/>
      <c r="EGM65"/>
      <c r="EGN65"/>
      <c r="EGO65"/>
      <c r="EGP65"/>
      <c r="EGQ65"/>
      <c r="EGR65"/>
      <c r="EGS65"/>
      <c r="EGT65"/>
      <c r="EGU65"/>
      <c r="EGV65"/>
      <c r="EGW65"/>
      <c r="EGX65"/>
      <c r="EGY65"/>
      <c r="EGZ65"/>
      <c r="EHA65"/>
      <c r="EHB65"/>
      <c r="EHC65"/>
      <c r="EHD65"/>
      <c r="EHE65"/>
      <c r="EHF65"/>
      <c r="EHG65"/>
      <c r="EHH65"/>
      <c r="EHI65"/>
      <c r="EHJ65"/>
      <c r="EHK65"/>
      <c r="EHL65"/>
      <c r="EHM65"/>
      <c r="EHN65"/>
      <c r="EHO65"/>
      <c r="EHP65"/>
      <c r="EHQ65"/>
      <c r="EHR65"/>
      <c r="EHS65"/>
      <c r="EHT65"/>
      <c r="EHU65"/>
      <c r="EHV65"/>
      <c r="EHW65"/>
      <c r="EHX65"/>
      <c r="EHY65"/>
      <c r="EHZ65"/>
      <c r="EIA65"/>
      <c r="EIB65"/>
      <c r="EIC65"/>
      <c r="EID65"/>
      <c r="EIE65"/>
      <c r="EIF65"/>
      <c r="EIG65"/>
      <c r="EIH65"/>
      <c r="EII65"/>
      <c r="EIJ65"/>
      <c r="EIK65"/>
      <c r="EIL65"/>
      <c r="EIM65"/>
      <c r="EIN65"/>
      <c r="EIO65"/>
      <c r="EIP65"/>
      <c r="EIQ65"/>
      <c r="EIR65"/>
      <c r="EIS65"/>
      <c r="EIT65"/>
      <c r="EIU65"/>
      <c r="EIV65"/>
      <c r="EIW65"/>
      <c r="EIX65"/>
      <c r="EIY65"/>
      <c r="EIZ65"/>
      <c r="EJA65"/>
      <c r="EJB65"/>
      <c r="EJC65"/>
      <c r="EJD65"/>
      <c r="EJE65"/>
      <c r="EJF65"/>
      <c r="EJG65"/>
      <c r="EJH65"/>
      <c r="EJI65"/>
      <c r="EJJ65"/>
      <c r="EJK65"/>
      <c r="EJL65"/>
      <c r="EJM65"/>
      <c r="EJN65"/>
      <c r="EJO65"/>
      <c r="EJP65"/>
      <c r="EJQ65"/>
      <c r="EJR65"/>
      <c r="EJS65"/>
      <c r="EJT65"/>
      <c r="EJU65"/>
      <c r="EJV65"/>
      <c r="EJW65"/>
      <c r="EJX65"/>
      <c r="EJY65"/>
      <c r="EJZ65"/>
      <c r="EKA65"/>
      <c r="EKB65"/>
      <c r="EKC65"/>
      <c r="EKD65"/>
      <c r="EKE65"/>
      <c r="EKF65"/>
      <c r="EKG65"/>
      <c r="EKH65"/>
      <c r="EKI65"/>
      <c r="EKJ65"/>
      <c r="EKK65"/>
      <c r="EKL65"/>
      <c r="EKM65"/>
      <c r="EKN65"/>
      <c r="EKO65"/>
      <c r="EKP65"/>
      <c r="EKQ65"/>
      <c r="EKR65"/>
      <c r="EKS65"/>
      <c r="EKT65"/>
      <c r="EKU65"/>
      <c r="EKV65"/>
      <c r="EKW65"/>
      <c r="EKX65"/>
      <c r="EKY65"/>
      <c r="EKZ65"/>
      <c r="ELA65"/>
      <c r="ELB65"/>
      <c r="ELC65"/>
      <c r="ELD65"/>
      <c r="ELE65"/>
      <c r="ELF65"/>
      <c r="ELG65"/>
      <c r="ELH65"/>
      <c r="ELI65"/>
      <c r="ELJ65"/>
      <c r="ELK65"/>
      <c r="ELL65"/>
      <c r="ELM65"/>
      <c r="ELN65"/>
      <c r="ELO65"/>
      <c r="ELP65"/>
      <c r="ELQ65"/>
      <c r="ELR65"/>
      <c r="ELS65"/>
      <c r="ELT65"/>
      <c r="ELU65"/>
      <c r="ELV65"/>
      <c r="ELW65"/>
      <c r="ELX65"/>
      <c r="ELY65"/>
      <c r="ELZ65"/>
      <c r="EMA65"/>
      <c r="EMB65"/>
      <c r="EMC65"/>
      <c r="EMD65"/>
      <c r="EME65"/>
      <c r="EMF65"/>
      <c r="EMG65"/>
      <c r="EMH65"/>
      <c r="EMI65"/>
      <c r="EMJ65"/>
      <c r="EMK65"/>
      <c r="EML65"/>
      <c r="EMM65"/>
      <c r="EMN65"/>
      <c r="EMO65"/>
      <c r="EMP65"/>
      <c r="EMQ65"/>
      <c r="EMR65"/>
      <c r="EMS65"/>
      <c r="EMT65"/>
      <c r="EMU65"/>
      <c r="EMV65"/>
      <c r="EMW65"/>
      <c r="EMX65"/>
      <c r="EMY65"/>
      <c r="EMZ65"/>
      <c r="ENA65"/>
      <c r="ENB65"/>
      <c r="ENC65"/>
      <c r="END65"/>
      <c r="ENE65"/>
      <c r="ENF65"/>
      <c r="ENG65"/>
      <c r="ENH65"/>
      <c r="ENI65"/>
      <c r="ENJ65"/>
      <c r="ENK65"/>
      <c r="ENL65"/>
      <c r="ENM65"/>
      <c r="ENN65"/>
      <c r="ENO65"/>
      <c r="ENP65"/>
      <c r="ENQ65"/>
      <c r="ENR65"/>
      <c r="ENS65"/>
      <c r="ENT65"/>
      <c r="ENU65"/>
      <c r="ENV65"/>
      <c r="ENW65"/>
      <c r="ENX65"/>
      <c r="ENY65"/>
      <c r="ENZ65"/>
      <c r="EOA65"/>
      <c r="EOB65"/>
      <c r="EOC65"/>
      <c r="EOD65"/>
      <c r="EOE65"/>
      <c r="EOF65"/>
      <c r="EOG65"/>
      <c r="EOH65"/>
      <c r="EOI65"/>
      <c r="EOJ65"/>
      <c r="EOK65"/>
      <c r="EOL65"/>
      <c r="EOM65"/>
      <c r="EON65"/>
      <c r="EOO65"/>
      <c r="EOP65"/>
      <c r="EOQ65"/>
      <c r="EOR65"/>
      <c r="EOS65"/>
      <c r="EOT65"/>
      <c r="EOU65"/>
      <c r="EOV65"/>
      <c r="EOW65"/>
      <c r="EOX65"/>
      <c r="EOY65"/>
      <c r="EOZ65"/>
      <c r="EPA65"/>
      <c r="EPB65"/>
      <c r="EPC65"/>
      <c r="EPD65"/>
      <c r="EPE65"/>
      <c r="EPF65"/>
      <c r="EPG65"/>
      <c r="EPH65"/>
      <c r="EPI65"/>
      <c r="EPJ65"/>
      <c r="EPK65"/>
      <c r="EPL65"/>
      <c r="EPM65"/>
      <c r="EPN65"/>
      <c r="EPO65"/>
      <c r="EPP65"/>
      <c r="EPQ65"/>
      <c r="EPR65"/>
      <c r="EPS65"/>
      <c r="EPT65"/>
      <c r="EPU65"/>
      <c r="EPV65"/>
      <c r="EPW65"/>
      <c r="EPX65"/>
      <c r="EPY65"/>
      <c r="EPZ65"/>
      <c r="EQA65"/>
      <c r="EQB65"/>
      <c r="EQC65"/>
      <c r="EQD65"/>
      <c r="EQE65"/>
      <c r="EQF65"/>
      <c r="EQG65"/>
      <c r="EQH65"/>
      <c r="EQI65"/>
      <c r="EQJ65"/>
      <c r="EQK65"/>
      <c r="EQL65"/>
      <c r="EQM65"/>
      <c r="EQN65"/>
      <c r="EQO65"/>
      <c r="EQP65"/>
      <c r="EQQ65"/>
      <c r="EQR65"/>
      <c r="EQS65"/>
      <c r="EQT65"/>
      <c r="EQU65"/>
      <c r="EQV65"/>
      <c r="EQW65"/>
      <c r="EQX65"/>
      <c r="EQY65"/>
      <c r="EQZ65"/>
      <c r="ERA65"/>
      <c r="ERB65"/>
      <c r="ERC65"/>
      <c r="ERD65"/>
      <c r="ERE65"/>
      <c r="ERF65"/>
      <c r="ERG65"/>
      <c r="ERH65"/>
      <c r="ERI65"/>
      <c r="ERJ65"/>
      <c r="ERK65"/>
      <c r="ERL65"/>
      <c r="ERM65"/>
      <c r="ERN65"/>
      <c r="ERO65"/>
      <c r="ERP65"/>
      <c r="ERQ65"/>
      <c r="ERR65"/>
      <c r="ERS65"/>
      <c r="ERT65"/>
      <c r="ERU65"/>
      <c r="ERV65"/>
      <c r="ERW65"/>
      <c r="ERX65"/>
      <c r="ERY65"/>
      <c r="ERZ65"/>
      <c r="ESA65"/>
      <c r="ESB65"/>
      <c r="ESC65"/>
      <c r="ESD65"/>
      <c r="ESE65"/>
      <c r="ESF65"/>
      <c r="ESG65"/>
      <c r="ESH65"/>
      <c r="ESI65"/>
      <c r="ESJ65"/>
      <c r="ESK65"/>
      <c r="ESL65"/>
      <c r="ESM65"/>
      <c r="ESN65"/>
      <c r="ESO65"/>
      <c r="ESP65"/>
      <c r="ESQ65"/>
      <c r="ESR65"/>
      <c r="ESS65"/>
      <c r="EST65"/>
      <c r="ESU65"/>
      <c r="ESV65"/>
      <c r="ESW65"/>
      <c r="ESX65"/>
      <c r="ESY65"/>
      <c r="ESZ65"/>
      <c r="ETA65"/>
      <c r="ETB65"/>
      <c r="ETC65"/>
      <c r="ETD65"/>
      <c r="ETE65"/>
      <c r="ETF65"/>
      <c r="ETG65"/>
      <c r="ETH65"/>
      <c r="ETI65"/>
      <c r="ETJ65"/>
      <c r="ETK65"/>
      <c r="ETL65"/>
      <c r="ETM65"/>
      <c r="ETN65"/>
      <c r="ETO65"/>
      <c r="ETP65"/>
      <c r="ETQ65"/>
      <c r="ETR65"/>
      <c r="ETS65"/>
      <c r="ETT65"/>
      <c r="ETU65"/>
      <c r="ETV65"/>
      <c r="ETW65"/>
      <c r="ETX65"/>
      <c r="ETY65"/>
      <c r="ETZ65"/>
      <c r="EUA65"/>
      <c r="EUB65"/>
      <c r="EUC65"/>
      <c r="EUD65"/>
      <c r="EUE65"/>
      <c r="EUF65"/>
      <c r="EUG65"/>
      <c r="EUH65"/>
      <c r="EUI65"/>
      <c r="EUJ65"/>
      <c r="EUK65"/>
      <c r="EUL65"/>
      <c r="EUM65"/>
      <c r="EUN65"/>
      <c r="EUO65"/>
      <c r="EUP65"/>
      <c r="EUQ65"/>
      <c r="EUR65"/>
      <c r="EUS65"/>
      <c r="EUT65"/>
      <c r="EUU65"/>
      <c r="EUV65"/>
      <c r="EUW65"/>
      <c r="EUX65"/>
      <c r="EUY65"/>
      <c r="EUZ65"/>
      <c r="EVA65"/>
      <c r="EVB65"/>
      <c r="EVC65"/>
      <c r="EVD65"/>
      <c r="EVE65"/>
      <c r="EVF65"/>
      <c r="EVG65"/>
      <c r="EVH65"/>
      <c r="EVI65"/>
      <c r="EVJ65"/>
      <c r="EVK65"/>
      <c r="EVL65"/>
      <c r="EVM65"/>
      <c r="EVN65"/>
      <c r="EVO65"/>
      <c r="EVP65"/>
      <c r="EVQ65"/>
      <c r="EVR65"/>
      <c r="EVS65"/>
      <c r="EVT65"/>
      <c r="EVU65"/>
      <c r="EVV65"/>
      <c r="EVW65"/>
      <c r="EVX65"/>
      <c r="EVY65"/>
      <c r="EVZ65"/>
      <c r="EWA65"/>
      <c r="EWB65"/>
      <c r="EWC65"/>
      <c r="EWD65"/>
      <c r="EWE65"/>
      <c r="EWF65"/>
      <c r="EWG65"/>
      <c r="EWH65"/>
      <c r="EWI65"/>
      <c r="EWJ65"/>
      <c r="EWK65"/>
      <c r="EWL65"/>
      <c r="EWM65"/>
      <c r="EWN65"/>
      <c r="EWO65"/>
      <c r="EWP65"/>
      <c r="EWQ65"/>
      <c r="EWR65"/>
      <c r="EWS65"/>
      <c r="EWT65"/>
      <c r="EWU65"/>
      <c r="EWV65"/>
      <c r="EWW65"/>
      <c r="EWX65"/>
      <c r="EWY65"/>
      <c r="EWZ65"/>
      <c r="EXA65"/>
      <c r="EXB65"/>
      <c r="EXC65"/>
      <c r="EXD65"/>
      <c r="EXE65"/>
      <c r="EXF65"/>
      <c r="EXG65"/>
      <c r="EXH65"/>
      <c r="EXI65"/>
      <c r="EXJ65"/>
      <c r="EXK65"/>
      <c r="EXL65"/>
      <c r="EXM65"/>
      <c r="EXN65"/>
      <c r="EXO65"/>
      <c r="EXP65"/>
      <c r="EXQ65"/>
      <c r="EXR65"/>
      <c r="EXS65"/>
      <c r="EXT65"/>
      <c r="EXU65"/>
      <c r="EXV65"/>
      <c r="EXW65"/>
      <c r="EXX65"/>
      <c r="EXY65"/>
      <c r="EXZ65"/>
      <c r="EYA65"/>
      <c r="EYB65"/>
      <c r="EYC65"/>
      <c r="EYD65"/>
      <c r="EYE65"/>
      <c r="EYF65"/>
      <c r="EYG65"/>
      <c r="EYH65"/>
      <c r="EYI65"/>
      <c r="EYJ65"/>
      <c r="EYK65"/>
      <c r="EYL65"/>
      <c r="EYM65"/>
      <c r="EYN65"/>
      <c r="EYO65"/>
      <c r="EYP65"/>
      <c r="EYQ65"/>
      <c r="EYR65"/>
      <c r="EYS65"/>
      <c r="EYT65"/>
      <c r="EYU65"/>
      <c r="EYV65"/>
      <c r="EYW65"/>
      <c r="EYX65"/>
      <c r="EYY65"/>
      <c r="EYZ65"/>
      <c r="EZA65"/>
      <c r="EZB65"/>
      <c r="EZC65"/>
      <c r="EZD65"/>
      <c r="EZE65"/>
      <c r="EZF65"/>
      <c r="EZG65"/>
      <c r="EZH65"/>
      <c r="EZI65"/>
      <c r="EZJ65"/>
      <c r="EZK65"/>
      <c r="EZL65"/>
      <c r="EZM65"/>
      <c r="EZN65"/>
      <c r="EZO65"/>
      <c r="EZP65"/>
      <c r="EZQ65"/>
      <c r="EZR65"/>
      <c r="EZS65"/>
      <c r="EZT65"/>
      <c r="EZU65"/>
      <c r="EZV65"/>
      <c r="EZW65"/>
      <c r="EZX65"/>
      <c r="EZY65"/>
      <c r="EZZ65"/>
      <c r="FAA65"/>
      <c r="FAB65"/>
      <c r="FAC65"/>
      <c r="FAD65"/>
      <c r="FAE65"/>
      <c r="FAF65"/>
      <c r="FAG65"/>
      <c r="FAH65"/>
      <c r="FAI65"/>
      <c r="FAJ65"/>
      <c r="FAK65"/>
      <c r="FAL65"/>
      <c r="FAM65"/>
      <c r="FAN65"/>
      <c r="FAO65"/>
      <c r="FAP65"/>
      <c r="FAQ65"/>
      <c r="FAR65"/>
      <c r="FAS65"/>
      <c r="FAT65"/>
      <c r="FAU65"/>
      <c r="FAV65"/>
      <c r="FAW65"/>
      <c r="FAX65"/>
      <c r="FAY65"/>
      <c r="FAZ65"/>
      <c r="FBA65"/>
      <c r="FBB65"/>
      <c r="FBC65"/>
      <c r="FBD65"/>
      <c r="FBE65"/>
      <c r="FBF65"/>
      <c r="FBG65"/>
      <c r="FBH65"/>
      <c r="FBI65"/>
      <c r="FBJ65"/>
      <c r="FBK65"/>
      <c r="FBL65"/>
      <c r="FBM65"/>
      <c r="FBN65"/>
      <c r="FBO65"/>
      <c r="FBP65"/>
      <c r="FBQ65"/>
      <c r="FBR65"/>
      <c r="FBS65"/>
      <c r="FBT65"/>
      <c r="FBU65"/>
      <c r="FBV65"/>
      <c r="FBW65"/>
      <c r="FBX65"/>
      <c r="FBY65"/>
      <c r="FBZ65"/>
      <c r="FCA65"/>
      <c r="FCB65"/>
      <c r="FCC65"/>
      <c r="FCD65"/>
      <c r="FCE65"/>
      <c r="FCF65"/>
      <c r="FCG65"/>
      <c r="FCH65"/>
      <c r="FCI65"/>
      <c r="FCJ65"/>
      <c r="FCK65"/>
      <c r="FCL65"/>
      <c r="FCM65"/>
      <c r="FCN65"/>
      <c r="FCO65"/>
      <c r="FCP65"/>
      <c r="FCQ65"/>
      <c r="FCR65"/>
      <c r="FCS65"/>
      <c r="FCT65"/>
      <c r="FCU65"/>
      <c r="FCV65"/>
      <c r="FCW65"/>
      <c r="FCX65"/>
      <c r="FCY65"/>
      <c r="FCZ65"/>
      <c r="FDA65"/>
      <c r="FDB65"/>
      <c r="FDC65"/>
      <c r="FDD65"/>
      <c r="FDE65"/>
      <c r="FDF65"/>
      <c r="FDG65"/>
      <c r="FDH65"/>
      <c r="FDI65"/>
      <c r="FDJ65"/>
      <c r="FDK65"/>
      <c r="FDL65"/>
      <c r="FDM65"/>
      <c r="FDN65"/>
      <c r="FDO65"/>
      <c r="FDP65"/>
      <c r="FDQ65"/>
      <c r="FDR65"/>
      <c r="FDS65"/>
      <c r="FDT65"/>
      <c r="FDU65"/>
      <c r="FDV65"/>
      <c r="FDW65"/>
      <c r="FDX65"/>
      <c r="FDY65"/>
      <c r="FDZ65"/>
      <c r="FEA65"/>
      <c r="FEB65"/>
      <c r="FEC65"/>
      <c r="FED65"/>
      <c r="FEE65"/>
      <c r="FEF65"/>
      <c r="FEG65"/>
      <c r="FEH65"/>
      <c r="FEI65"/>
      <c r="FEJ65"/>
      <c r="FEK65"/>
      <c r="FEL65"/>
      <c r="FEM65"/>
      <c r="FEN65"/>
      <c r="FEO65"/>
      <c r="FEP65"/>
      <c r="FEQ65"/>
      <c r="FER65"/>
      <c r="FES65"/>
      <c r="FET65"/>
      <c r="FEU65"/>
      <c r="FEV65"/>
      <c r="FEW65"/>
      <c r="FEX65"/>
      <c r="FEY65"/>
      <c r="FEZ65"/>
      <c r="FFA65"/>
      <c r="FFB65"/>
      <c r="FFC65"/>
      <c r="FFD65"/>
      <c r="FFE65"/>
      <c r="FFF65"/>
      <c r="FFG65"/>
      <c r="FFH65"/>
      <c r="FFI65"/>
      <c r="FFJ65"/>
      <c r="FFK65"/>
      <c r="FFL65"/>
      <c r="FFM65"/>
      <c r="FFN65"/>
      <c r="FFO65"/>
      <c r="FFP65"/>
      <c r="FFQ65"/>
      <c r="FFR65"/>
      <c r="FFS65"/>
      <c r="FFT65"/>
      <c r="FFU65"/>
      <c r="FFV65"/>
      <c r="FFW65"/>
      <c r="FFX65"/>
      <c r="FFY65"/>
      <c r="FFZ65"/>
      <c r="FGA65"/>
      <c r="FGB65"/>
      <c r="FGC65"/>
      <c r="FGD65"/>
      <c r="FGE65"/>
      <c r="FGF65"/>
      <c r="FGG65"/>
      <c r="FGH65"/>
      <c r="FGI65"/>
      <c r="FGJ65"/>
      <c r="FGK65"/>
      <c r="FGL65"/>
      <c r="FGM65"/>
      <c r="FGN65"/>
      <c r="FGO65"/>
      <c r="FGP65"/>
      <c r="FGQ65"/>
      <c r="FGR65"/>
      <c r="FGS65"/>
      <c r="FGT65"/>
      <c r="FGU65"/>
      <c r="FGV65"/>
      <c r="FGW65"/>
      <c r="FGX65"/>
      <c r="FGY65"/>
      <c r="FGZ65"/>
      <c r="FHA65"/>
      <c r="FHB65"/>
      <c r="FHC65"/>
      <c r="FHD65"/>
      <c r="FHE65"/>
      <c r="FHF65"/>
      <c r="FHG65"/>
      <c r="FHH65"/>
      <c r="FHI65"/>
      <c r="FHJ65"/>
      <c r="FHK65"/>
      <c r="FHL65"/>
      <c r="FHM65"/>
      <c r="FHN65"/>
      <c r="FHO65"/>
      <c r="FHP65"/>
      <c r="FHQ65"/>
      <c r="FHR65"/>
      <c r="FHS65"/>
      <c r="FHT65"/>
      <c r="FHU65"/>
      <c r="FHV65"/>
      <c r="FHW65"/>
      <c r="FHX65"/>
      <c r="FHY65"/>
      <c r="FHZ65"/>
      <c r="FIA65"/>
      <c r="FIB65"/>
      <c r="FIC65"/>
      <c r="FID65"/>
      <c r="FIE65"/>
      <c r="FIF65"/>
      <c r="FIG65"/>
      <c r="FIH65"/>
      <c r="FII65"/>
      <c r="FIJ65"/>
      <c r="FIK65"/>
      <c r="FIL65"/>
      <c r="FIM65"/>
      <c r="FIN65"/>
      <c r="FIO65"/>
      <c r="FIP65"/>
      <c r="FIQ65"/>
      <c r="FIR65"/>
      <c r="FIS65"/>
      <c r="FIT65"/>
      <c r="FIU65"/>
      <c r="FIV65"/>
      <c r="FIW65"/>
      <c r="FIX65"/>
      <c r="FIY65"/>
      <c r="FIZ65"/>
      <c r="FJA65"/>
      <c r="FJB65"/>
      <c r="FJC65"/>
      <c r="FJD65"/>
      <c r="FJE65"/>
      <c r="FJF65"/>
      <c r="FJG65"/>
      <c r="FJH65"/>
      <c r="FJI65"/>
      <c r="FJJ65"/>
      <c r="FJK65"/>
      <c r="FJL65"/>
      <c r="FJM65"/>
      <c r="FJN65"/>
      <c r="FJO65"/>
      <c r="FJP65"/>
      <c r="FJQ65"/>
      <c r="FJR65"/>
      <c r="FJS65"/>
      <c r="FJT65"/>
      <c r="FJU65"/>
      <c r="FJV65"/>
      <c r="FJW65"/>
      <c r="FJX65"/>
      <c r="FJY65"/>
      <c r="FJZ65"/>
      <c r="FKA65"/>
      <c r="FKB65"/>
      <c r="FKC65"/>
      <c r="FKD65"/>
      <c r="FKE65"/>
      <c r="FKF65"/>
      <c r="FKG65"/>
      <c r="FKH65"/>
      <c r="FKI65"/>
      <c r="FKJ65"/>
      <c r="FKK65"/>
      <c r="FKL65"/>
      <c r="FKM65"/>
      <c r="FKN65"/>
      <c r="FKO65"/>
      <c r="FKP65"/>
      <c r="FKQ65"/>
      <c r="FKR65"/>
      <c r="FKS65"/>
      <c r="FKT65"/>
      <c r="FKU65"/>
      <c r="FKV65"/>
      <c r="FKW65"/>
      <c r="FKX65"/>
      <c r="FKY65"/>
      <c r="FKZ65"/>
      <c r="FLA65"/>
      <c r="FLB65"/>
      <c r="FLC65"/>
      <c r="FLD65"/>
      <c r="FLE65"/>
      <c r="FLF65"/>
      <c r="FLG65"/>
      <c r="FLH65"/>
      <c r="FLI65"/>
      <c r="FLJ65"/>
      <c r="FLK65"/>
      <c r="FLL65"/>
      <c r="FLM65"/>
      <c r="FLN65"/>
      <c r="FLO65"/>
      <c r="FLP65"/>
      <c r="FLQ65"/>
      <c r="FLR65"/>
      <c r="FLS65"/>
      <c r="FLT65"/>
      <c r="FLU65"/>
      <c r="FLV65"/>
      <c r="FLW65"/>
      <c r="FLX65"/>
      <c r="FLY65"/>
      <c r="FLZ65"/>
      <c r="FMA65"/>
      <c r="FMB65"/>
      <c r="FMC65"/>
      <c r="FMD65"/>
      <c r="FME65"/>
      <c r="FMF65"/>
      <c r="FMG65"/>
      <c r="FMH65"/>
      <c r="FMI65"/>
      <c r="FMJ65"/>
      <c r="FMK65"/>
      <c r="FML65"/>
      <c r="FMM65"/>
      <c r="FMN65"/>
      <c r="FMO65"/>
      <c r="FMP65"/>
      <c r="FMQ65"/>
      <c r="FMR65"/>
      <c r="FMS65"/>
      <c r="FMT65"/>
      <c r="FMU65"/>
      <c r="FMV65"/>
      <c r="FMW65"/>
      <c r="FMX65"/>
      <c r="FMY65"/>
      <c r="FMZ65"/>
      <c r="FNA65"/>
      <c r="FNB65"/>
      <c r="FNC65"/>
      <c r="FND65"/>
      <c r="FNE65"/>
      <c r="FNF65"/>
      <c r="FNG65"/>
      <c r="FNH65"/>
      <c r="FNI65"/>
      <c r="FNJ65"/>
      <c r="FNK65"/>
      <c r="FNL65"/>
      <c r="FNM65"/>
      <c r="FNN65"/>
      <c r="FNO65"/>
      <c r="FNP65"/>
      <c r="FNQ65"/>
      <c r="FNR65"/>
      <c r="FNS65"/>
      <c r="FNT65"/>
      <c r="FNU65"/>
      <c r="FNV65"/>
      <c r="FNW65"/>
      <c r="FNX65"/>
      <c r="FNY65"/>
      <c r="FNZ65"/>
      <c r="FOA65"/>
      <c r="FOB65"/>
      <c r="FOC65"/>
      <c r="FOD65"/>
      <c r="FOE65"/>
      <c r="FOF65"/>
      <c r="FOG65"/>
      <c r="FOH65"/>
      <c r="FOI65"/>
      <c r="FOJ65"/>
      <c r="FOK65"/>
      <c r="FOL65"/>
      <c r="FOM65"/>
      <c r="FON65"/>
      <c r="FOO65"/>
      <c r="FOP65"/>
      <c r="FOQ65"/>
      <c r="FOR65"/>
      <c r="FOS65"/>
      <c r="FOT65"/>
      <c r="FOU65"/>
      <c r="FOV65"/>
      <c r="FOW65"/>
      <c r="FOX65"/>
      <c r="FOY65"/>
      <c r="FOZ65"/>
      <c r="FPA65"/>
      <c r="FPB65"/>
      <c r="FPC65"/>
      <c r="FPD65"/>
      <c r="FPE65"/>
      <c r="FPF65"/>
      <c r="FPG65"/>
      <c r="FPH65"/>
      <c r="FPI65"/>
      <c r="FPJ65"/>
      <c r="FPK65"/>
      <c r="FPL65"/>
      <c r="FPM65"/>
      <c r="FPN65"/>
      <c r="FPO65"/>
      <c r="FPP65"/>
      <c r="FPQ65"/>
      <c r="FPR65"/>
      <c r="FPS65"/>
      <c r="FPT65"/>
      <c r="FPU65"/>
      <c r="FPV65"/>
      <c r="FPW65"/>
      <c r="FPX65"/>
      <c r="FPY65"/>
      <c r="FPZ65"/>
      <c r="FQA65"/>
      <c r="FQB65"/>
      <c r="FQC65"/>
      <c r="FQD65"/>
      <c r="FQE65"/>
      <c r="FQF65"/>
      <c r="FQG65"/>
      <c r="FQH65"/>
      <c r="FQI65"/>
      <c r="FQJ65"/>
      <c r="FQK65"/>
      <c r="FQL65"/>
      <c r="FQM65"/>
      <c r="FQN65"/>
      <c r="FQO65"/>
      <c r="FQP65"/>
      <c r="FQQ65"/>
      <c r="FQR65"/>
      <c r="FQS65"/>
      <c r="FQT65"/>
      <c r="FQU65"/>
      <c r="FQV65"/>
      <c r="FQW65"/>
      <c r="FQX65"/>
      <c r="FQY65"/>
      <c r="FQZ65"/>
      <c r="FRA65"/>
      <c r="FRB65"/>
      <c r="FRC65"/>
      <c r="FRD65"/>
      <c r="FRE65"/>
      <c r="FRF65"/>
      <c r="FRG65"/>
      <c r="FRH65"/>
      <c r="FRI65"/>
      <c r="FRJ65"/>
      <c r="FRK65"/>
      <c r="FRL65"/>
      <c r="FRM65"/>
      <c r="FRN65"/>
      <c r="FRO65"/>
      <c r="FRP65"/>
      <c r="FRQ65"/>
      <c r="FRR65"/>
      <c r="FRS65"/>
      <c r="FRT65"/>
      <c r="FRU65"/>
      <c r="FRV65"/>
      <c r="FRW65"/>
      <c r="FRX65"/>
      <c r="FRY65"/>
      <c r="FRZ65"/>
      <c r="FSA65"/>
      <c r="FSB65"/>
      <c r="FSC65"/>
      <c r="FSD65"/>
      <c r="FSE65"/>
      <c r="FSF65"/>
      <c r="FSG65"/>
      <c r="FSH65"/>
      <c r="FSI65"/>
      <c r="FSJ65"/>
      <c r="FSK65"/>
      <c r="FSL65"/>
      <c r="FSM65"/>
      <c r="FSN65"/>
      <c r="FSO65"/>
      <c r="FSP65"/>
      <c r="FSQ65"/>
      <c r="FSR65"/>
      <c r="FSS65"/>
      <c r="FST65"/>
      <c r="FSU65"/>
      <c r="FSV65"/>
      <c r="FSW65"/>
      <c r="FSX65"/>
      <c r="FSY65"/>
      <c r="FSZ65"/>
      <c r="FTA65"/>
      <c r="FTB65"/>
      <c r="FTC65"/>
      <c r="FTD65"/>
      <c r="FTE65"/>
      <c r="FTF65"/>
      <c r="FTG65"/>
      <c r="FTH65"/>
      <c r="FTI65"/>
      <c r="FTJ65"/>
      <c r="FTK65"/>
      <c r="FTL65"/>
      <c r="FTM65"/>
      <c r="FTN65"/>
      <c r="FTO65"/>
      <c r="FTP65"/>
      <c r="FTQ65"/>
      <c r="FTR65"/>
      <c r="FTS65"/>
      <c r="FTT65"/>
      <c r="FTU65"/>
      <c r="FTV65"/>
      <c r="FTW65"/>
      <c r="FTX65"/>
      <c r="FTY65"/>
      <c r="FTZ65"/>
      <c r="FUA65"/>
      <c r="FUB65"/>
      <c r="FUC65"/>
      <c r="FUD65"/>
      <c r="FUE65"/>
      <c r="FUF65"/>
      <c r="FUG65"/>
      <c r="FUH65"/>
      <c r="FUI65"/>
      <c r="FUJ65"/>
      <c r="FUK65"/>
      <c r="FUL65"/>
      <c r="FUM65"/>
      <c r="FUN65"/>
      <c r="FUO65"/>
      <c r="FUP65"/>
      <c r="FUQ65"/>
      <c r="FUR65"/>
      <c r="FUS65"/>
      <c r="FUT65"/>
      <c r="FUU65"/>
      <c r="FUV65"/>
      <c r="FUW65"/>
      <c r="FUX65"/>
      <c r="FUY65"/>
      <c r="FUZ65"/>
      <c r="FVA65"/>
      <c r="FVB65"/>
      <c r="FVC65"/>
      <c r="FVD65"/>
      <c r="FVE65"/>
      <c r="FVF65"/>
      <c r="FVG65"/>
      <c r="FVH65"/>
      <c r="FVI65"/>
      <c r="FVJ65"/>
      <c r="FVK65"/>
      <c r="FVL65"/>
      <c r="FVM65"/>
      <c r="FVN65"/>
      <c r="FVO65"/>
      <c r="FVP65"/>
      <c r="FVQ65"/>
      <c r="FVR65"/>
      <c r="FVS65"/>
      <c r="FVT65"/>
      <c r="FVU65"/>
      <c r="FVV65"/>
      <c r="FVW65"/>
      <c r="FVX65"/>
      <c r="FVY65"/>
      <c r="FVZ65"/>
      <c r="FWA65"/>
      <c r="FWB65"/>
      <c r="FWC65"/>
      <c r="FWD65"/>
      <c r="FWE65"/>
      <c r="FWF65"/>
      <c r="FWG65"/>
      <c r="FWH65"/>
      <c r="FWI65"/>
      <c r="FWJ65"/>
      <c r="FWK65"/>
      <c r="FWL65"/>
      <c r="FWM65"/>
      <c r="FWN65"/>
      <c r="FWO65"/>
      <c r="FWP65"/>
      <c r="FWQ65"/>
      <c r="FWR65"/>
      <c r="FWS65"/>
      <c r="FWT65"/>
      <c r="FWU65"/>
      <c r="FWV65"/>
      <c r="FWW65"/>
      <c r="FWX65"/>
      <c r="FWY65"/>
      <c r="FWZ65"/>
      <c r="FXA65"/>
      <c r="FXB65"/>
      <c r="FXC65"/>
      <c r="FXD65"/>
      <c r="FXE65"/>
      <c r="FXF65"/>
      <c r="FXG65"/>
      <c r="FXH65"/>
      <c r="FXI65"/>
      <c r="FXJ65"/>
      <c r="FXK65"/>
      <c r="FXL65"/>
      <c r="FXM65"/>
      <c r="FXN65"/>
      <c r="FXO65"/>
      <c r="FXP65"/>
      <c r="FXQ65"/>
      <c r="FXR65"/>
      <c r="FXS65"/>
      <c r="FXT65"/>
      <c r="FXU65"/>
      <c r="FXV65"/>
      <c r="FXW65"/>
      <c r="FXX65"/>
      <c r="FXY65"/>
      <c r="FXZ65"/>
      <c r="FYA65"/>
      <c r="FYB65"/>
      <c r="FYC65"/>
      <c r="FYD65"/>
      <c r="FYE65"/>
      <c r="FYF65"/>
      <c r="FYG65"/>
      <c r="FYH65"/>
      <c r="FYI65"/>
      <c r="FYJ65"/>
      <c r="FYK65"/>
      <c r="FYL65"/>
      <c r="FYM65"/>
      <c r="FYN65"/>
      <c r="FYO65"/>
      <c r="FYP65"/>
      <c r="FYQ65"/>
      <c r="FYR65"/>
      <c r="FYS65"/>
      <c r="FYT65"/>
      <c r="FYU65"/>
      <c r="FYV65"/>
      <c r="FYW65"/>
      <c r="FYX65"/>
      <c r="FYY65"/>
      <c r="FYZ65"/>
      <c r="FZA65"/>
      <c r="FZB65"/>
      <c r="FZC65"/>
      <c r="FZD65"/>
      <c r="FZE65"/>
      <c r="FZF65"/>
      <c r="FZG65"/>
      <c r="FZH65"/>
      <c r="FZI65"/>
      <c r="FZJ65"/>
      <c r="FZK65"/>
      <c r="FZL65"/>
      <c r="FZM65"/>
      <c r="FZN65"/>
      <c r="FZO65"/>
      <c r="FZP65"/>
      <c r="FZQ65"/>
      <c r="FZR65"/>
      <c r="FZS65"/>
      <c r="FZT65"/>
      <c r="FZU65"/>
      <c r="FZV65"/>
      <c r="FZW65"/>
      <c r="FZX65"/>
      <c r="FZY65"/>
      <c r="FZZ65"/>
      <c r="GAA65"/>
      <c r="GAB65"/>
      <c r="GAC65"/>
      <c r="GAD65"/>
      <c r="GAE65"/>
      <c r="GAF65"/>
      <c r="GAG65"/>
      <c r="GAH65"/>
      <c r="GAI65"/>
      <c r="GAJ65"/>
      <c r="GAK65"/>
      <c r="GAL65"/>
      <c r="GAM65"/>
      <c r="GAN65"/>
      <c r="GAO65"/>
      <c r="GAP65"/>
      <c r="GAQ65"/>
      <c r="GAR65"/>
      <c r="GAS65"/>
      <c r="GAT65"/>
      <c r="GAU65"/>
      <c r="GAV65"/>
      <c r="GAW65"/>
      <c r="GAX65"/>
      <c r="GAY65"/>
      <c r="GAZ65"/>
      <c r="GBA65"/>
      <c r="GBB65"/>
      <c r="GBC65"/>
      <c r="GBD65"/>
      <c r="GBE65"/>
      <c r="GBF65"/>
      <c r="GBG65"/>
      <c r="GBH65"/>
      <c r="GBI65"/>
      <c r="GBJ65"/>
      <c r="GBK65"/>
      <c r="GBL65"/>
      <c r="GBM65"/>
      <c r="GBN65"/>
      <c r="GBO65"/>
      <c r="GBP65"/>
      <c r="GBQ65"/>
      <c r="GBR65"/>
      <c r="GBS65"/>
      <c r="GBT65"/>
      <c r="GBU65"/>
      <c r="GBV65"/>
      <c r="GBW65"/>
      <c r="GBX65"/>
      <c r="GBY65"/>
      <c r="GBZ65"/>
      <c r="GCA65"/>
      <c r="GCB65"/>
      <c r="GCC65"/>
      <c r="GCD65"/>
      <c r="GCE65"/>
      <c r="GCF65"/>
      <c r="GCG65"/>
      <c r="GCH65"/>
      <c r="GCI65"/>
      <c r="GCJ65"/>
      <c r="GCK65"/>
      <c r="GCL65"/>
      <c r="GCM65"/>
      <c r="GCN65"/>
      <c r="GCO65"/>
      <c r="GCP65"/>
      <c r="GCQ65"/>
      <c r="GCR65"/>
      <c r="GCS65"/>
      <c r="GCT65"/>
      <c r="GCU65"/>
      <c r="GCV65"/>
      <c r="GCW65"/>
      <c r="GCX65"/>
      <c r="GCY65"/>
      <c r="GCZ65"/>
      <c r="GDA65"/>
      <c r="GDB65"/>
      <c r="GDC65"/>
      <c r="GDD65"/>
      <c r="GDE65"/>
      <c r="GDF65"/>
      <c r="GDG65"/>
      <c r="GDH65"/>
      <c r="GDI65"/>
      <c r="GDJ65"/>
      <c r="GDK65"/>
      <c r="GDL65"/>
      <c r="GDM65"/>
      <c r="GDN65"/>
      <c r="GDO65"/>
      <c r="GDP65"/>
      <c r="GDQ65"/>
      <c r="GDR65"/>
      <c r="GDS65"/>
      <c r="GDT65"/>
      <c r="GDU65"/>
      <c r="GDV65"/>
      <c r="GDW65"/>
      <c r="GDX65"/>
      <c r="GDY65"/>
      <c r="GDZ65"/>
      <c r="GEA65"/>
      <c r="GEB65"/>
      <c r="GEC65"/>
      <c r="GED65"/>
      <c r="GEE65"/>
      <c r="GEF65"/>
      <c r="GEG65"/>
      <c r="GEH65"/>
      <c r="GEI65"/>
      <c r="GEJ65"/>
      <c r="GEK65"/>
      <c r="GEL65"/>
      <c r="GEM65"/>
      <c r="GEN65"/>
      <c r="GEO65"/>
      <c r="GEP65"/>
      <c r="GEQ65"/>
      <c r="GER65"/>
      <c r="GES65"/>
      <c r="GET65"/>
      <c r="GEU65"/>
      <c r="GEV65"/>
      <c r="GEW65"/>
      <c r="GEX65"/>
      <c r="GEY65"/>
      <c r="GEZ65"/>
      <c r="GFA65"/>
      <c r="GFB65"/>
      <c r="GFC65"/>
      <c r="GFD65"/>
      <c r="GFE65"/>
      <c r="GFF65"/>
      <c r="GFG65"/>
      <c r="GFH65"/>
      <c r="GFI65"/>
      <c r="GFJ65"/>
      <c r="GFK65"/>
      <c r="GFL65"/>
      <c r="GFM65"/>
      <c r="GFN65"/>
      <c r="GFO65"/>
      <c r="GFP65"/>
      <c r="GFQ65"/>
      <c r="GFR65"/>
      <c r="GFS65"/>
      <c r="GFT65"/>
      <c r="GFU65"/>
      <c r="GFV65"/>
      <c r="GFW65"/>
      <c r="GFX65"/>
      <c r="GFY65"/>
      <c r="GFZ65"/>
      <c r="GGA65"/>
      <c r="GGB65"/>
      <c r="GGC65"/>
      <c r="GGD65"/>
      <c r="GGE65"/>
      <c r="GGF65"/>
      <c r="GGG65"/>
      <c r="GGH65"/>
      <c r="GGI65"/>
      <c r="GGJ65"/>
      <c r="GGK65"/>
      <c r="GGL65"/>
      <c r="GGM65"/>
      <c r="GGN65"/>
      <c r="GGO65"/>
      <c r="GGP65"/>
      <c r="GGQ65"/>
      <c r="GGR65"/>
      <c r="GGS65"/>
      <c r="GGT65"/>
      <c r="GGU65"/>
      <c r="GGV65"/>
      <c r="GGW65"/>
      <c r="GGX65"/>
      <c r="GGY65"/>
      <c r="GGZ65"/>
      <c r="GHA65"/>
      <c r="GHB65"/>
      <c r="GHC65"/>
      <c r="GHD65"/>
      <c r="GHE65"/>
      <c r="GHF65"/>
      <c r="GHG65"/>
      <c r="GHH65"/>
      <c r="GHI65"/>
      <c r="GHJ65"/>
      <c r="GHK65"/>
      <c r="GHL65"/>
      <c r="GHM65"/>
      <c r="GHN65"/>
      <c r="GHO65"/>
      <c r="GHP65"/>
      <c r="GHQ65"/>
      <c r="GHR65"/>
      <c r="GHS65"/>
      <c r="GHT65"/>
      <c r="GHU65"/>
      <c r="GHV65"/>
      <c r="GHW65"/>
      <c r="GHX65"/>
      <c r="GHY65"/>
      <c r="GHZ65"/>
      <c r="GIA65"/>
      <c r="GIB65"/>
      <c r="GIC65"/>
      <c r="GID65"/>
      <c r="GIE65"/>
      <c r="GIF65"/>
      <c r="GIG65"/>
      <c r="GIH65"/>
      <c r="GII65"/>
      <c r="GIJ65"/>
      <c r="GIK65"/>
      <c r="GIL65"/>
      <c r="GIM65"/>
      <c r="GIN65"/>
      <c r="GIO65"/>
      <c r="GIP65"/>
      <c r="GIQ65"/>
      <c r="GIR65"/>
      <c r="GIS65"/>
      <c r="GIT65"/>
      <c r="GIU65"/>
      <c r="GIV65"/>
      <c r="GIW65"/>
      <c r="GIX65"/>
      <c r="GIY65"/>
      <c r="GIZ65"/>
      <c r="GJA65"/>
      <c r="GJB65"/>
      <c r="GJC65"/>
      <c r="GJD65"/>
      <c r="GJE65"/>
      <c r="GJF65"/>
      <c r="GJG65"/>
      <c r="GJH65"/>
      <c r="GJI65"/>
      <c r="GJJ65"/>
      <c r="GJK65"/>
      <c r="GJL65"/>
      <c r="GJM65"/>
      <c r="GJN65"/>
      <c r="GJO65"/>
      <c r="GJP65"/>
      <c r="GJQ65"/>
      <c r="GJR65"/>
      <c r="GJS65"/>
      <c r="GJT65"/>
      <c r="GJU65"/>
      <c r="GJV65"/>
      <c r="GJW65"/>
      <c r="GJX65"/>
      <c r="GJY65"/>
      <c r="GJZ65"/>
      <c r="GKA65"/>
      <c r="GKB65"/>
      <c r="GKC65"/>
      <c r="GKD65"/>
      <c r="GKE65"/>
      <c r="GKF65"/>
      <c r="GKG65"/>
      <c r="GKH65"/>
      <c r="GKI65"/>
      <c r="GKJ65"/>
      <c r="GKK65"/>
      <c r="GKL65"/>
      <c r="GKM65"/>
      <c r="GKN65"/>
      <c r="GKO65"/>
      <c r="GKP65"/>
      <c r="GKQ65"/>
      <c r="GKR65"/>
      <c r="GKS65"/>
      <c r="GKT65"/>
      <c r="GKU65"/>
      <c r="GKV65"/>
      <c r="GKW65"/>
      <c r="GKX65"/>
      <c r="GKY65"/>
      <c r="GKZ65"/>
      <c r="GLA65"/>
      <c r="GLB65"/>
      <c r="GLC65"/>
      <c r="GLD65"/>
      <c r="GLE65"/>
      <c r="GLF65"/>
      <c r="GLG65"/>
      <c r="GLH65"/>
      <c r="GLI65"/>
      <c r="GLJ65"/>
      <c r="GLK65"/>
      <c r="GLL65"/>
      <c r="GLM65"/>
      <c r="GLN65"/>
      <c r="GLO65"/>
      <c r="GLP65"/>
      <c r="GLQ65"/>
      <c r="GLR65"/>
      <c r="GLS65"/>
      <c r="GLT65"/>
      <c r="GLU65"/>
      <c r="GLV65"/>
      <c r="GLW65"/>
      <c r="GLX65"/>
      <c r="GLY65"/>
      <c r="GLZ65"/>
      <c r="GMA65"/>
      <c r="GMB65"/>
      <c r="GMC65"/>
      <c r="GMD65"/>
      <c r="GME65"/>
      <c r="GMF65"/>
      <c r="GMG65"/>
      <c r="GMH65"/>
      <c r="GMI65"/>
      <c r="GMJ65"/>
      <c r="GMK65"/>
      <c r="GML65"/>
      <c r="GMM65"/>
      <c r="GMN65"/>
      <c r="GMO65"/>
      <c r="GMP65"/>
      <c r="GMQ65"/>
      <c r="GMR65"/>
      <c r="GMS65"/>
      <c r="GMT65"/>
      <c r="GMU65"/>
      <c r="GMV65"/>
      <c r="GMW65"/>
      <c r="GMX65"/>
      <c r="GMY65"/>
      <c r="GMZ65"/>
      <c r="GNA65"/>
      <c r="GNB65"/>
      <c r="GNC65"/>
      <c r="GND65"/>
      <c r="GNE65"/>
      <c r="GNF65"/>
      <c r="GNG65"/>
      <c r="GNH65"/>
      <c r="GNI65"/>
      <c r="GNJ65"/>
      <c r="GNK65"/>
      <c r="GNL65"/>
      <c r="GNM65"/>
      <c r="GNN65"/>
      <c r="GNO65"/>
      <c r="GNP65"/>
      <c r="GNQ65"/>
      <c r="GNR65"/>
      <c r="GNS65"/>
      <c r="GNT65"/>
      <c r="GNU65"/>
      <c r="GNV65"/>
      <c r="GNW65"/>
      <c r="GNX65"/>
      <c r="GNY65"/>
      <c r="GNZ65"/>
      <c r="GOA65"/>
      <c r="GOB65"/>
      <c r="GOC65"/>
      <c r="GOD65"/>
      <c r="GOE65"/>
      <c r="GOF65"/>
      <c r="GOG65"/>
      <c r="GOH65"/>
      <c r="GOI65"/>
      <c r="GOJ65"/>
      <c r="GOK65"/>
      <c r="GOL65"/>
      <c r="GOM65"/>
      <c r="GON65"/>
      <c r="GOO65"/>
      <c r="GOP65"/>
      <c r="GOQ65"/>
      <c r="GOR65"/>
      <c r="GOS65"/>
      <c r="GOT65"/>
      <c r="GOU65"/>
      <c r="GOV65"/>
      <c r="GOW65"/>
      <c r="GOX65"/>
      <c r="GOY65"/>
      <c r="GOZ65"/>
      <c r="GPA65"/>
      <c r="GPB65"/>
      <c r="GPC65"/>
      <c r="GPD65"/>
      <c r="GPE65"/>
      <c r="GPF65"/>
      <c r="GPG65"/>
      <c r="GPH65"/>
      <c r="GPI65"/>
      <c r="GPJ65"/>
      <c r="GPK65"/>
      <c r="GPL65"/>
      <c r="GPM65"/>
      <c r="GPN65"/>
      <c r="GPO65"/>
      <c r="GPP65"/>
      <c r="GPQ65"/>
      <c r="GPR65"/>
      <c r="GPS65"/>
      <c r="GPT65"/>
      <c r="GPU65"/>
      <c r="GPV65"/>
      <c r="GPW65"/>
      <c r="GPX65"/>
      <c r="GPY65"/>
      <c r="GPZ65"/>
      <c r="GQA65"/>
      <c r="GQB65"/>
      <c r="GQC65"/>
      <c r="GQD65"/>
      <c r="GQE65"/>
      <c r="GQF65"/>
      <c r="GQG65"/>
      <c r="GQH65"/>
      <c r="GQI65"/>
      <c r="GQJ65"/>
      <c r="GQK65"/>
      <c r="GQL65"/>
      <c r="GQM65"/>
      <c r="GQN65"/>
      <c r="GQO65"/>
      <c r="GQP65"/>
      <c r="GQQ65"/>
      <c r="GQR65"/>
      <c r="GQS65"/>
      <c r="GQT65"/>
      <c r="GQU65"/>
      <c r="GQV65"/>
      <c r="GQW65"/>
      <c r="GQX65"/>
      <c r="GQY65"/>
      <c r="GQZ65"/>
      <c r="GRA65"/>
      <c r="GRB65"/>
      <c r="GRC65"/>
      <c r="GRD65"/>
      <c r="GRE65"/>
      <c r="GRF65"/>
      <c r="GRG65"/>
      <c r="GRH65"/>
      <c r="GRI65"/>
      <c r="GRJ65"/>
      <c r="GRK65"/>
      <c r="GRL65"/>
      <c r="GRM65"/>
      <c r="GRN65"/>
      <c r="GRO65"/>
      <c r="GRP65"/>
      <c r="GRQ65"/>
      <c r="GRR65"/>
      <c r="GRS65"/>
      <c r="GRT65"/>
      <c r="GRU65"/>
      <c r="GRV65"/>
      <c r="GRW65"/>
      <c r="GRX65"/>
      <c r="GRY65"/>
      <c r="GRZ65"/>
      <c r="GSA65"/>
      <c r="GSB65"/>
      <c r="GSC65"/>
      <c r="GSD65"/>
      <c r="GSE65"/>
      <c r="GSF65"/>
      <c r="GSG65"/>
      <c r="GSH65"/>
      <c r="GSI65"/>
      <c r="GSJ65"/>
      <c r="GSK65"/>
      <c r="GSL65"/>
      <c r="GSM65"/>
      <c r="GSN65"/>
      <c r="GSO65"/>
      <c r="GSP65"/>
      <c r="GSQ65"/>
      <c r="GSR65"/>
      <c r="GSS65"/>
      <c r="GST65"/>
      <c r="GSU65"/>
      <c r="GSV65"/>
      <c r="GSW65"/>
      <c r="GSX65"/>
      <c r="GSY65"/>
      <c r="GSZ65"/>
      <c r="GTA65"/>
      <c r="GTB65"/>
      <c r="GTC65"/>
      <c r="GTD65"/>
      <c r="GTE65"/>
      <c r="GTF65"/>
      <c r="GTG65"/>
      <c r="GTH65"/>
      <c r="GTI65"/>
      <c r="GTJ65"/>
      <c r="GTK65"/>
      <c r="GTL65"/>
      <c r="GTM65"/>
      <c r="GTN65"/>
      <c r="GTO65"/>
      <c r="GTP65"/>
      <c r="GTQ65"/>
      <c r="GTR65"/>
      <c r="GTS65"/>
      <c r="GTT65"/>
      <c r="GTU65"/>
      <c r="GTV65"/>
      <c r="GTW65"/>
      <c r="GTX65"/>
      <c r="GTY65"/>
      <c r="GTZ65"/>
      <c r="GUA65"/>
      <c r="GUB65"/>
      <c r="GUC65"/>
      <c r="GUD65"/>
      <c r="GUE65"/>
      <c r="GUF65"/>
      <c r="GUG65"/>
      <c r="GUH65"/>
      <c r="GUI65"/>
      <c r="GUJ65"/>
      <c r="GUK65"/>
      <c r="GUL65"/>
      <c r="GUM65"/>
      <c r="GUN65"/>
      <c r="GUO65"/>
      <c r="GUP65"/>
      <c r="GUQ65"/>
      <c r="GUR65"/>
      <c r="GUS65"/>
      <c r="GUT65"/>
      <c r="GUU65"/>
      <c r="GUV65"/>
      <c r="GUW65"/>
      <c r="GUX65"/>
      <c r="GUY65"/>
      <c r="GUZ65"/>
      <c r="GVA65"/>
      <c r="GVB65"/>
      <c r="GVC65"/>
      <c r="GVD65"/>
      <c r="GVE65"/>
      <c r="GVF65"/>
      <c r="GVG65"/>
      <c r="GVH65"/>
      <c r="GVI65"/>
      <c r="GVJ65"/>
      <c r="GVK65"/>
      <c r="GVL65"/>
      <c r="GVM65"/>
      <c r="GVN65"/>
      <c r="GVO65"/>
      <c r="GVP65"/>
      <c r="GVQ65"/>
      <c r="GVR65"/>
      <c r="GVS65"/>
      <c r="GVT65"/>
      <c r="GVU65"/>
      <c r="GVV65"/>
      <c r="GVW65"/>
      <c r="GVX65"/>
      <c r="GVY65"/>
      <c r="GVZ65"/>
      <c r="GWA65"/>
      <c r="GWB65"/>
      <c r="GWC65"/>
      <c r="GWD65"/>
      <c r="GWE65"/>
      <c r="GWF65"/>
      <c r="GWG65"/>
      <c r="GWH65"/>
      <c r="GWI65"/>
      <c r="GWJ65"/>
      <c r="GWK65"/>
      <c r="GWL65"/>
      <c r="GWM65"/>
      <c r="GWN65"/>
      <c r="GWO65"/>
      <c r="GWP65"/>
      <c r="GWQ65"/>
      <c r="GWR65"/>
      <c r="GWS65"/>
      <c r="GWT65"/>
      <c r="GWU65"/>
      <c r="GWV65"/>
      <c r="GWW65"/>
      <c r="GWX65"/>
      <c r="GWY65"/>
      <c r="GWZ65"/>
      <c r="GXA65"/>
      <c r="GXB65"/>
      <c r="GXC65"/>
      <c r="GXD65"/>
      <c r="GXE65"/>
      <c r="GXF65"/>
      <c r="GXG65"/>
      <c r="GXH65"/>
      <c r="GXI65"/>
      <c r="GXJ65"/>
      <c r="GXK65"/>
      <c r="GXL65"/>
      <c r="GXM65"/>
      <c r="GXN65"/>
      <c r="GXO65"/>
      <c r="GXP65"/>
      <c r="GXQ65"/>
      <c r="GXR65"/>
      <c r="GXS65"/>
      <c r="GXT65"/>
      <c r="GXU65"/>
      <c r="GXV65"/>
      <c r="GXW65"/>
      <c r="GXX65"/>
      <c r="GXY65"/>
      <c r="GXZ65"/>
      <c r="GYA65"/>
      <c r="GYB65"/>
      <c r="GYC65"/>
      <c r="GYD65"/>
      <c r="GYE65"/>
      <c r="GYF65"/>
      <c r="GYG65"/>
      <c r="GYH65"/>
      <c r="GYI65"/>
      <c r="GYJ65"/>
      <c r="GYK65"/>
      <c r="GYL65"/>
      <c r="GYM65"/>
      <c r="GYN65"/>
      <c r="GYO65"/>
      <c r="GYP65"/>
      <c r="GYQ65"/>
      <c r="GYR65"/>
      <c r="GYS65"/>
      <c r="GYT65"/>
      <c r="GYU65"/>
      <c r="GYV65"/>
      <c r="GYW65"/>
      <c r="GYX65"/>
      <c r="GYY65"/>
      <c r="GYZ65"/>
      <c r="GZA65"/>
      <c r="GZB65"/>
      <c r="GZC65"/>
      <c r="GZD65"/>
      <c r="GZE65"/>
      <c r="GZF65"/>
      <c r="GZG65"/>
      <c r="GZH65"/>
      <c r="GZI65"/>
      <c r="GZJ65"/>
      <c r="GZK65"/>
      <c r="GZL65"/>
      <c r="GZM65"/>
      <c r="GZN65"/>
      <c r="GZO65"/>
      <c r="GZP65"/>
      <c r="GZQ65"/>
      <c r="GZR65"/>
      <c r="GZS65"/>
      <c r="GZT65"/>
      <c r="GZU65"/>
      <c r="GZV65"/>
      <c r="GZW65"/>
      <c r="GZX65"/>
      <c r="GZY65"/>
      <c r="GZZ65"/>
      <c r="HAA65"/>
      <c r="HAB65"/>
      <c r="HAC65"/>
      <c r="HAD65"/>
      <c r="HAE65"/>
      <c r="HAF65"/>
      <c r="HAG65"/>
      <c r="HAH65"/>
      <c r="HAI65"/>
      <c r="HAJ65"/>
      <c r="HAK65"/>
      <c r="HAL65"/>
      <c r="HAM65"/>
      <c r="HAN65"/>
      <c r="HAO65"/>
      <c r="HAP65"/>
      <c r="HAQ65"/>
      <c r="HAR65"/>
      <c r="HAS65"/>
      <c r="HAT65"/>
      <c r="HAU65"/>
      <c r="HAV65"/>
      <c r="HAW65"/>
      <c r="HAX65"/>
      <c r="HAY65"/>
      <c r="HAZ65"/>
      <c r="HBA65"/>
      <c r="HBB65"/>
      <c r="HBC65"/>
      <c r="HBD65"/>
      <c r="HBE65"/>
      <c r="HBF65"/>
      <c r="HBG65"/>
      <c r="HBH65"/>
      <c r="HBI65"/>
      <c r="HBJ65"/>
      <c r="HBK65"/>
      <c r="HBL65"/>
      <c r="HBM65"/>
      <c r="HBN65"/>
      <c r="HBO65"/>
      <c r="HBP65"/>
      <c r="HBQ65"/>
      <c r="HBR65"/>
      <c r="HBS65"/>
      <c r="HBT65"/>
      <c r="HBU65"/>
      <c r="HBV65"/>
      <c r="HBW65"/>
      <c r="HBX65"/>
      <c r="HBY65"/>
      <c r="HBZ65"/>
      <c r="HCA65"/>
      <c r="HCB65"/>
      <c r="HCC65"/>
      <c r="HCD65"/>
      <c r="HCE65"/>
      <c r="HCF65"/>
      <c r="HCG65"/>
      <c r="HCH65"/>
      <c r="HCI65"/>
      <c r="HCJ65"/>
      <c r="HCK65"/>
      <c r="HCL65"/>
      <c r="HCM65"/>
      <c r="HCN65"/>
      <c r="HCO65"/>
      <c r="HCP65"/>
      <c r="HCQ65"/>
      <c r="HCR65"/>
      <c r="HCS65"/>
      <c r="HCT65"/>
      <c r="HCU65"/>
      <c r="HCV65"/>
      <c r="HCW65"/>
      <c r="HCX65"/>
      <c r="HCY65"/>
      <c r="HCZ65"/>
      <c r="HDA65"/>
      <c r="HDB65"/>
      <c r="HDC65"/>
      <c r="HDD65"/>
      <c r="HDE65"/>
      <c r="HDF65"/>
      <c r="HDG65"/>
      <c r="HDH65"/>
      <c r="HDI65"/>
      <c r="HDJ65"/>
      <c r="HDK65"/>
      <c r="HDL65"/>
      <c r="HDM65"/>
      <c r="HDN65"/>
      <c r="HDO65"/>
      <c r="HDP65"/>
      <c r="HDQ65"/>
      <c r="HDR65"/>
      <c r="HDS65"/>
      <c r="HDT65"/>
      <c r="HDU65"/>
      <c r="HDV65"/>
      <c r="HDW65"/>
      <c r="HDX65"/>
      <c r="HDY65"/>
      <c r="HDZ65"/>
      <c r="HEA65"/>
      <c r="HEB65"/>
      <c r="HEC65"/>
      <c r="HED65"/>
      <c r="HEE65"/>
      <c r="HEF65"/>
      <c r="HEG65"/>
      <c r="HEH65"/>
      <c r="HEI65"/>
      <c r="HEJ65"/>
      <c r="HEK65"/>
      <c r="HEL65"/>
      <c r="HEM65"/>
      <c r="HEN65"/>
      <c r="HEO65"/>
      <c r="HEP65"/>
      <c r="HEQ65"/>
      <c r="HER65"/>
      <c r="HES65"/>
      <c r="HET65"/>
      <c r="HEU65"/>
      <c r="HEV65"/>
      <c r="HEW65"/>
      <c r="HEX65"/>
      <c r="HEY65"/>
      <c r="HEZ65"/>
      <c r="HFA65"/>
      <c r="HFB65"/>
      <c r="HFC65"/>
      <c r="HFD65"/>
      <c r="HFE65"/>
      <c r="HFF65"/>
      <c r="HFG65"/>
      <c r="HFH65"/>
      <c r="HFI65"/>
      <c r="HFJ65"/>
      <c r="HFK65"/>
      <c r="HFL65"/>
      <c r="HFM65"/>
      <c r="HFN65"/>
      <c r="HFO65"/>
      <c r="HFP65"/>
      <c r="HFQ65"/>
      <c r="HFR65"/>
      <c r="HFS65"/>
      <c r="HFT65"/>
      <c r="HFU65"/>
      <c r="HFV65"/>
      <c r="HFW65"/>
      <c r="HFX65"/>
      <c r="HFY65"/>
      <c r="HFZ65"/>
      <c r="HGA65"/>
      <c r="HGB65"/>
      <c r="HGC65"/>
      <c r="HGD65"/>
      <c r="HGE65"/>
      <c r="HGF65"/>
      <c r="HGG65"/>
      <c r="HGH65"/>
      <c r="HGI65"/>
      <c r="HGJ65"/>
      <c r="HGK65"/>
      <c r="HGL65"/>
      <c r="HGM65"/>
      <c r="HGN65"/>
      <c r="HGO65"/>
      <c r="HGP65"/>
      <c r="HGQ65"/>
      <c r="HGR65"/>
      <c r="HGS65"/>
      <c r="HGT65"/>
      <c r="HGU65"/>
      <c r="HGV65"/>
      <c r="HGW65"/>
      <c r="HGX65"/>
      <c r="HGY65"/>
      <c r="HGZ65"/>
      <c r="HHA65"/>
      <c r="HHB65"/>
      <c r="HHC65"/>
      <c r="HHD65"/>
      <c r="HHE65"/>
      <c r="HHF65"/>
      <c r="HHG65"/>
      <c r="HHH65"/>
      <c r="HHI65"/>
      <c r="HHJ65"/>
      <c r="HHK65"/>
      <c r="HHL65"/>
      <c r="HHM65"/>
      <c r="HHN65"/>
      <c r="HHO65"/>
      <c r="HHP65"/>
      <c r="HHQ65"/>
      <c r="HHR65"/>
      <c r="HHS65"/>
      <c r="HHT65"/>
      <c r="HHU65"/>
      <c r="HHV65"/>
      <c r="HHW65"/>
      <c r="HHX65"/>
      <c r="HHY65"/>
      <c r="HHZ65"/>
      <c r="HIA65"/>
      <c r="HIB65"/>
      <c r="HIC65"/>
      <c r="HID65"/>
      <c r="HIE65"/>
      <c r="HIF65"/>
      <c r="HIG65"/>
      <c r="HIH65"/>
      <c r="HII65"/>
      <c r="HIJ65"/>
      <c r="HIK65"/>
      <c r="HIL65"/>
      <c r="HIM65"/>
      <c r="HIN65"/>
      <c r="HIO65"/>
      <c r="HIP65"/>
      <c r="HIQ65"/>
      <c r="HIR65"/>
      <c r="HIS65"/>
      <c r="HIT65"/>
      <c r="HIU65"/>
      <c r="HIV65"/>
      <c r="HIW65"/>
      <c r="HIX65"/>
      <c r="HIY65"/>
      <c r="HIZ65"/>
      <c r="HJA65"/>
      <c r="HJB65"/>
      <c r="HJC65"/>
      <c r="HJD65"/>
      <c r="HJE65"/>
      <c r="HJF65"/>
      <c r="HJG65"/>
      <c r="HJH65"/>
      <c r="HJI65"/>
      <c r="HJJ65"/>
      <c r="HJK65"/>
      <c r="HJL65"/>
      <c r="HJM65"/>
      <c r="HJN65"/>
      <c r="HJO65"/>
      <c r="HJP65"/>
      <c r="HJQ65"/>
      <c r="HJR65"/>
      <c r="HJS65"/>
      <c r="HJT65"/>
      <c r="HJU65"/>
      <c r="HJV65"/>
      <c r="HJW65"/>
      <c r="HJX65"/>
      <c r="HJY65"/>
      <c r="HJZ65"/>
      <c r="HKA65"/>
      <c r="HKB65"/>
      <c r="HKC65"/>
      <c r="HKD65"/>
      <c r="HKE65"/>
      <c r="HKF65"/>
      <c r="HKG65"/>
      <c r="HKH65"/>
      <c r="HKI65"/>
      <c r="HKJ65"/>
      <c r="HKK65"/>
      <c r="HKL65"/>
      <c r="HKM65"/>
      <c r="HKN65"/>
      <c r="HKO65"/>
      <c r="HKP65"/>
      <c r="HKQ65"/>
      <c r="HKR65"/>
      <c r="HKS65"/>
      <c r="HKT65"/>
      <c r="HKU65"/>
      <c r="HKV65"/>
      <c r="HKW65"/>
      <c r="HKX65"/>
      <c r="HKY65"/>
      <c r="HKZ65"/>
      <c r="HLA65"/>
      <c r="HLB65"/>
      <c r="HLC65"/>
      <c r="HLD65"/>
      <c r="HLE65"/>
      <c r="HLF65"/>
      <c r="HLG65"/>
      <c r="HLH65"/>
      <c r="HLI65"/>
      <c r="HLJ65"/>
      <c r="HLK65"/>
      <c r="HLL65"/>
      <c r="HLM65"/>
      <c r="HLN65"/>
      <c r="HLO65"/>
      <c r="HLP65"/>
      <c r="HLQ65"/>
      <c r="HLR65"/>
      <c r="HLS65"/>
      <c r="HLT65"/>
      <c r="HLU65"/>
      <c r="HLV65"/>
      <c r="HLW65"/>
      <c r="HLX65"/>
      <c r="HLY65"/>
      <c r="HLZ65"/>
      <c r="HMA65"/>
      <c r="HMB65"/>
      <c r="HMC65"/>
      <c r="HMD65"/>
      <c r="HME65"/>
      <c r="HMF65"/>
      <c r="HMG65"/>
      <c r="HMH65"/>
      <c r="HMI65"/>
      <c r="HMJ65"/>
      <c r="HMK65"/>
      <c r="HML65"/>
      <c r="HMM65"/>
      <c r="HMN65"/>
      <c r="HMO65"/>
      <c r="HMP65"/>
      <c r="HMQ65"/>
      <c r="HMR65"/>
      <c r="HMS65"/>
      <c r="HMT65"/>
      <c r="HMU65"/>
      <c r="HMV65"/>
      <c r="HMW65"/>
      <c r="HMX65"/>
      <c r="HMY65"/>
      <c r="HMZ65"/>
      <c r="HNA65"/>
      <c r="HNB65"/>
      <c r="HNC65"/>
      <c r="HND65"/>
      <c r="HNE65"/>
      <c r="HNF65"/>
      <c r="HNG65"/>
      <c r="HNH65"/>
      <c r="HNI65"/>
      <c r="HNJ65"/>
      <c r="HNK65"/>
      <c r="HNL65"/>
      <c r="HNM65"/>
      <c r="HNN65"/>
      <c r="HNO65"/>
      <c r="HNP65"/>
      <c r="HNQ65"/>
      <c r="HNR65"/>
      <c r="HNS65"/>
      <c r="HNT65"/>
      <c r="HNU65"/>
      <c r="HNV65"/>
      <c r="HNW65"/>
      <c r="HNX65"/>
      <c r="HNY65"/>
      <c r="HNZ65"/>
      <c r="HOA65"/>
      <c r="HOB65"/>
      <c r="HOC65"/>
      <c r="HOD65"/>
      <c r="HOE65"/>
      <c r="HOF65"/>
      <c r="HOG65"/>
      <c r="HOH65"/>
      <c r="HOI65"/>
      <c r="HOJ65"/>
      <c r="HOK65"/>
      <c r="HOL65"/>
      <c r="HOM65"/>
      <c r="HON65"/>
      <c r="HOO65"/>
      <c r="HOP65"/>
      <c r="HOQ65"/>
      <c r="HOR65"/>
      <c r="HOS65"/>
      <c r="HOT65"/>
      <c r="HOU65"/>
      <c r="HOV65"/>
      <c r="HOW65"/>
      <c r="HOX65"/>
      <c r="HOY65"/>
      <c r="HOZ65"/>
      <c r="HPA65"/>
      <c r="HPB65"/>
      <c r="HPC65"/>
      <c r="HPD65"/>
      <c r="HPE65"/>
      <c r="HPF65"/>
      <c r="HPG65"/>
      <c r="HPH65"/>
      <c r="HPI65"/>
      <c r="HPJ65"/>
      <c r="HPK65"/>
      <c r="HPL65"/>
      <c r="HPM65"/>
      <c r="HPN65"/>
      <c r="HPO65"/>
      <c r="HPP65"/>
      <c r="HPQ65"/>
      <c r="HPR65"/>
      <c r="HPS65"/>
      <c r="HPT65"/>
      <c r="HPU65"/>
      <c r="HPV65"/>
      <c r="HPW65"/>
      <c r="HPX65"/>
      <c r="HPY65"/>
      <c r="HPZ65"/>
      <c r="HQA65"/>
      <c r="HQB65"/>
      <c r="HQC65"/>
      <c r="HQD65"/>
      <c r="HQE65"/>
      <c r="HQF65"/>
      <c r="HQG65"/>
      <c r="HQH65"/>
      <c r="HQI65"/>
      <c r="HQJ65"/>
      <c r="HQK65"/>
      <c r="HQL65"/>
      <c r="HQM65"/>
      <c r="HQN65"/>
      <c r="HQO65"/>
      <c r="HQP65"/>
      <c r="HQQ65"/>
      <c r="HQR65"/>
      <c r="HQS65"/>
      <c r="HQT65"/>
      <c r="HQU65"/>
      <c r="HQV65"/>
      <c r="HQW65"/>
      <c r="HQX65"/>
      <c r="HQY65"/>
      <c r="HQZ65"/>
      <c r="HRA65"/>
      <c r="HRB65"/>
      <c r="HRC65"/>
      <c r="HRD65"/>
      <c r="HRE65"/>
      <c r="HRF65"/>
      <c r="HRG65"/>
      <c r="HRH65"/>
      <c r="HRI65"/>
      <c r="HRJ65"/>
      <c r="HRK65"/>
      <c r="HRL65"/>
      <c r="HRM65"/>
      <c r="HRN65"/>
      <c r="HRO65"/>
      <c r="HRP65"/>
      <c r="HRQ65"/>
      <c r="HRR65"/>
      <c r="HRS65"/>
      <c r="HRT65"/>
      <c r="HRU65"/>
      <c r="HRV65"/>
      <c r="HRW65"/>
      <c r="HRX65"/>
      <c r="HRY65"/>
      <c r="HRZ65"/>
      <c r="HSA65"/>
      <c r="HSB65"/>
      <c r="HSC65"/>
      <c r="HSD65"/>
      <c r="HSE65"/>
      <c r="HSF65"/>
      <c r="HSG65"/>
      <c r="HSH65"/>
      <c r="HSI65"/>
      <c r="HSJ65"/>
      <c r="HSK65"/>
      <c r="HSL65"/>
      <c r="HSM65"/>
      <c r="HSN65"/>
      <c r="HSO65"/>
      <c r="HSP65"/>
      <c r="HSQ65"/>
      <c r="HSR65"/>
      <c r="HSS65"/>
      <c r="HST65"/>
      <c r="HSU65"/>
      <c r="HSV65"/>
      <c r="HSW65"/>
      <c r="HSX65"/>
      <c r="HSY65"/>
      <c r="HSZ65"/>
      <c r="HTA65"/>
      <c r="HTB65"/>
      <c r="HTC65"/>
      <c r="HTD65"/>
      <c r="HTE65"/>
      <c r="HTF65"/>
      <c r="HTG65"/>
      <c r="HTH65"/>
      <c r="HTI65"/>
      <c r="HTJ65"/>
      <c r="HTK65"/>
      <c r="HTL65"/>
      <c r="HTM65"/>
      <c r="HTN65"/>
      <c r="HTO65"/>
      <c r="HTP65"/>
      <c r="HTQ65"/>
      <c r="HTR65"/>
      <c r="HTS65"/>
      <c r="HTT65"/>
      <c r="HTU65"/>
      <c r="HTV65"/>
      <c r="HTW65"/>
      <c r="HTX65"/>
      <c r="HTY65"/>
      <c r="HTZ65"/>
      <c r="HUA65"/>
      <c r="HUB65"/>
      <c r="HUC65"/>
      <c r="HUD65"/>
      <c r="HUE65"/>
      <c r="HUF65"/>
      <c r="HUG65"/>
      <c r="HUH65"/>
      <c r="HUI65"/>
      <c r="HUJ65"/>
      <c r="HUK65"/>
      <c r="HUL65"/>
      <c r="HUM65"/>
      <c r="HUN65"/>
      <c r="HUO65"/>
      <c r="HUP65"/>
      <c r="HUQ65"/>
      <c r="HUR65"/>
      <c r="HUS65"/>
      <c r="HUT65"/>
      <c r="HUU65"/>
      <c r="HUV65"/>
      <c r="HUW65"/>
      <c r="HUX65"/>
      <c r="HUY65"/>
      <c r="HUZ65"/>
      <c r="HVA65"/>
      <c r="HVB65"/>
      <c r="HVC65"/>
      <c r="HVD65"/>
      <c r="HVE65"/>
      <c r="HVF65"/>
      <c r="HVG65"/>
      <c r="HVH65"/>
      <c r="HVI65"/>
      <c r="HVJ65"/>
      <c r="HVK65"/>
      <c r="HVL65"/>
      <c r="HVM65"/>
      <c r="HVN65"/>
      <c r="HVO65"/>
      <c r="HVP65"/>
      <c r="HVQ65"/>
      <c r="HVR65"/>
      <c r="HVS65"/>
      <c r="HVT65"/>
      <c r="HVU65"/>
      <c r="HVV65"/>
      <c r="HVW65"/>
      <c r="HVX65"/>
      <c r="HVY65"/>
      <c r="HVZ65"/>
      <c r="HWA65"/>
      <c r="HWB65"/>
      <c r="HWC65"/>
      <c r="HWD65"/>
      <c r="HWE65"/>
      <c r="HWF65"/>
      <c r="HWG65"/>
      <c r="HWH65"/>
      <c r="HWI65"/>
      <c r="HWJ65"/>
      <c r="HWK65"/>
      <c r="HWL65"/>
      <c r="HWM65"/>
      <c r="HWN65"/>
      <c r="HWO65"/>
      <c r="HWP65"/>
      <c r="HWQ65"/>
      <c r="HWR65"/>
      <c r="HWS65"/>
      <c r="HWT65"/>
      <c r="HWU65"/>
      <c r="HWV65"/>
      <c r="HWW65"/>
      <c r="HWX65"/>
      <c r="HWY65"/>
      <c r="HWZ65"/>
      <c r="HXA65"/>
      <c r="HXB65"/>
      <c r="HXC65"/>
      <c r="HXD65"/>
      <c r="HXE65"/>
      <c r="HXF65"/>
      <c r="HXG65"/>
      <c r="HXH65"/>
      <c r="HXI65"/>
      <c r="HXJ65"/>
      <c r="HXK65"/>
      <c r="HXL65"/>
      <c r="HXM65"/>
      <c r="HXN65"/>
      <c r="HXO65"/>
      <c r="HXP65"/>
      <c r="HXQ65"/>
      <c r="HXR65"/>
      <c r="HXS65"/>
      <c r="HXT65"/>
      <c r="HXU65"/>
      <c r="HXV65"/>
      <c r="HXW65"/>
      <c r="HXX65"/>
      <c r="HXY65"/>
      <c r="HXZ65"/>
      <c r="HYA65"/>
      <c r="HYB65"/>
      <c r="HYC65"/>
      <c r="HYD65"/>
      <c r="HYE65"/>
      <c r="HYF65"/>
      <c r="HYG65"/>
      <c r="HYH65"/>
      <c r="HYI65"/>
      <c r="HYJ65"/>
      <c r="HYK65"/>
      <c r="HYL65"/>
      <c r="HYM65"/>
      <c r="HYN65"/>
      <c r="HYO65"/>
      <c r="HYP65"/>
      <c r="HYQ65"/>
      <c r="HYR65"/>
      <c r="HYS65"/>
      <c r="HYT65"/>
      <c r="HYU65"/>
      <c r="HYV65"/>
      <c r="HYW65"/>
      <c r="HYX65"/>
      <c r="HYY65"/>
      <c r="HYZ65"/>
      <c r="HZA65"/>
      <c r="HZB65"/>
      <c r="HZC65"/>
      <c r="HZD65"/>
      <c r="HZE65"/>
      <c r="HZF65"/>
      <c r="HZG65"/>
      <c r="HZH65"/>
      <c r="HZI65"/>
      <c r="HZJ65"/>
      <c r="HZK65"/>
      <c r="HZL65"/>
      <c r="HZM65"/>
      <c r="HZN65"/>
      <c r="HZO65"/>
      <c r="HZP65"/>
      <c r="HZQ65"/>
      <c r="HZR65"/>
      <c r="HZS65"/>
      <c r="HZT65"/>
      <c r="HZU65"/>
      <c r="HZV65"/>
      <c r="HZW65"/>
      <c r="HZX65"/>
      <c r="HZY65"/>
      <c r="HZZ65"/>
      <c r="IAA65"/>
      <c r="IAB65"/>
      <c r="IAC65"/>
      <c r="IAD65"/>
      <c r="IAE65"/>
      <c r="IAF65"/>
      <c r="IAG65"/>
      <c r="IAH65"/>
      <c r="IAI65"/>
      <c r="IAJ65"/>
      <c r="IAK65"/>
      <c r="IAL65"/>
      <c r="IAM65"/>
      <c r="IAN65"/>
      <c r="IAO65"/>
      <c r="IAP65"/>
      <c r="IAQ65"/>
      <c r="IAR65"/>
      <c r="IAS65"/>
      <c r="IAT65"/>
      <c r="IAU65"/>
      <c r="IAV65"/>
      <c r="IAW65"/>
      <c r="IAX65"/>
      <c r="IAY65"/>
      <c r="IAZ65"/>
      <c r="IBA65"/>
      <c r="IBB65"/>
      <c r="IBC65"/>
      <c r="IBD65"/>
      <c r="IBE65"/>
      <c r="IBF65"/>
      <c r="IBG65"/>
      <c r="IBH65"/>
      <c r="IBI65"/>
      <c r="IBJ65"/>
      <c r="IBK65"/>
      <c r="IBL65"/>
      <c r="IBM65"/>
      <c r="IBN65"/>
      <c r="IBO65"/>
      <c r="IBP65"/>
      <c r="IBQ65"/>
      <c r="IBR65"/>
      <c r="IBS65"/>
      <c r="IBT65"/>
      <c r="IBU65"/>
      <c r="IBV65"/>
      <c r="IBW65"/>
      <c r="IBX65"/>
      <c r="IBY65"/>
      <c r="IBZ65"/>
      <c r="ICA65"/>
      <c r="ICB65"/>
      <c r="ICC65"/>
      <c r="ICD65"/>
      <c r="ICE65"/>
      <c r="ICF65"/>
      <c r="ICG65"/>
      <c r="ICH65"/>
      <c r="ICI65"/>
      <c r="ICJ65"/>
      <c r="ICK65"/>
      <c r="ICL65"/>
      <c r="ICM65"/>
      <c r="ICN65"/>
      <c r="ICO65"/>
      <c r="ICP65"/>
      <c r="ICQ65"/>
      <c r="ICR65"/>
      <c r="ICS65"/>
      <c r="ICT65"/>
      <c r="ICU65"/>
      <c r="ICV65"/>
      <c r="ICW65"/>
      <c r="ICX65"/>
      <c r="ICY65"/>
      <c r="ICZ65"/>
      <c r="IDA65"/>
      <c r="IDB65"/>
      <c r="IDC65"/>
      <c r="IDD65"/>
      <c r="IDE65"/>
      <c r="IDF65"/>
      <c r="IDG65"/>
      <c r="IDH65"/>
      <c r="IDI65"/>
      <c r="IDJ65"/>
      <c r="IDK65"/>
      <c r="IDL65"/>
      <c r="IDM65"/>
      <c r="IDN65"/>
      <c r="IDO65"/>
      <c r="IDP65"/>
      <c r="IDQ65"/>
      <c r="IDR65"/>
      <c r="IDS65"/>
      <c r="IDT65"/>
      <c r="IDU65"/>
      <c r="IDV65"/>
      <c r="IDW65"/>
      <c r="IDX65"/>
      <c r="IDY65"/>
      <c r="IDZ65"/>
      <c r="IEA65"/>
      <c r="IEB65"/>
      <c r="IEC65"/>
      <c r="IED65"/>
      <c r="IEE65"/>
      <c r="IEF65"/>
      <c r="IEG65"/>
      <c r="IEH65"/>
      <c r="IEI65"/>
      <c r="IEJ65"/>
      <c r="IEK65"/>
      <c r="IEL65"/>
      <c r="IEM65"/>
      <c r="IEN65"/>
      <c r="IEO65"/>
      <c r="IEP65"/>
      <c r="IEQ65"/>
      <c r="IER65"/>
      <c r="IES65"/>
      <c r="IET65"/>
      <c r="IEU65"/>
      <c r="IEV65"/>
      <c r="IEW65"/>
      <c r="IEX65"/>
      <c r="IEY65"/>
      <c r="IEZ65"/>
      <c r="IFA65"/>
      <c r="IFB65"/>
      <c r="IFC65"/>
      <c r="IFD65"/>
      <c r="IFE65"/>
      <c r="IFF65"/>
      <c r="IFG65"/>
      <c r="IFH65"/>
      <c r="IFI65"/>
      <c r="IFJ65"/>
      <c r="IFK65"/>
      <c r="IFL65"/>
      <c r="IFM65"/>
      <c r="IFN65"/>
      <c r="IFO65"/>
      <c r="IFP65"/>
      <c r="IFQ65"/>
      <c r="IFR65"/>
      <c r="IFS65"/>
      <c r="IFT65"/>
      <c r="IFU65"/>
      <c r="IFV65"/>
      <c r="IFW65"/>
      <c r="IFX65"/>
      <c r="IFY65"/>
      <c r="IFZ65"/>
      <c r="IGA65"/>
      <c r="IGB65"/>
      <c r="IGC65"/>
      <c r="IGD65"/>
      <c r="IGE65"/>
      <c r="IGF65"/>
      <c r="IGG65"/>
      <c r="IGH65"/>
      <c r="IGI65"/>
      <c r="IGJ65"/>
      <c r="IGK65"/>
      <c r="IGL65"/>
      <c r="IGM65"/>
      <c r="IGN65"/>
      <c r="IGO65"/>
      <c r="IGP65"/>
      <c r="IGQ65"/>
      <c r="IGR65"/>
      <c r="IGS65"/>
      <c r="IGT65"/>
      <c r="IGU65"/>
      <c r="IGV65"/>
      <c r="IGW65"/>
      <c r="IGX65"/>
      <c r="IGY65"/>
      <c r="IGZ65"/>
      <c r="IHA65"/>
      <c r="IHB65"/>
      <c r="IHC65"/>
      <c r="IHD65"/>
      <c r="IHE65"/>
      <c r="IHF65"/>
      <c r="IHG65"/>
      <c r="IHH65"/>
      <c r="IHI65"/>
      <c r="IHJ65"/>
      <c r="IHK65"/>
      <c r="IHL65"/>
      <c r="IHM65"/>
      <c r="IHN65"/>
      <c r="IHO65"/>
      <c r="IHP65"/>
      <c r="IHQ65"/>
      <c r="IHR65"/>
      <c r="IHS65"/>
      <c r="IHT65"/>
      <c r="IHU65"/>
      <c r="IHV65"/>
      <c r="IHW65"/>
      <c r="IHX65"/>
      <c r="IHY65"/>
      <c r="IHZ65"/>
      <c r="IIA65"/>
      <c r="IIB65"/>
      <c r="IIC65"/>
      <c r="IID65"/>
      <c r="IIE65"/>
      <c r="IIF65"/>
      <c r="IIG65"/>
      <c r="IIH65"/>
      <c r="III65"/>
      <c r="IIJ65"/>
      <c r="IIK65"/>
      <c r="IIL65"/>
      <c r="IIM65"/>
      <c r="IIN65"/>
      <c r="IIO65"/>
      <c r="IIP65"/>
      <c r="IIQ65"/>
      <c r="IIR65"/>
      <c r="IIS65"/>
      <c r="IIT65"/>
      <c r="IIU65"/>
      <c r="IIV65"/>
      <c r="IIW65"/>
      <c r="IIX65"/>
      <c r="IIY65"/>
      <c r="IIZ65"/>
      <c r="IJA65"/>
      <c r="IJB65"/>
      <c r="IJC65"/>
      <c r="IJD65"/>
      <c r="IJE65"/>
      <c r="IJF65"/>
      <c r="IJG65"/>
      <c r="IJH65"/>
      <c r="IJI65"/>
      <c r="IJJ65"/>
      <c r="IJK65"/>
      <c r="IJL65"/>
      <c r="IJM65"/>
      <c r="IJN65"/>
      <c r="IJO65"/>
      <c r="IJP65"/>
      <c r="IJQ65"/>
      <c r="IJR65"/>
      <c r="IJS65"/>
      <c r="IJT65"/>
      <c r="IJU65"/>
      <c r="IJV65"/>
      <c r="IJW65"/>
      <c r="IJX65"/>
      <c r="IJY65"/>
      <c r="IJZ65"/>
      <c r="IKA65"/>
      <c r="IKB65"/>
      <c r="IKC65"/>
      <c r="IKD65"/>
      <c r="IKE65"/>
      <c r="IKF65"/>
      <c r="IKG65"/>
      <c r="IKH65"/>
      <c r="IKI65"/>
      <c r="IKJ65"/>
      <c r="IKK65"/>
      <c r="IKL65"/>
      <c r="IKM65"/>
      <c r="IKN65"/>
      <c r="IKO65"/>
      <c r="IKP65"/>
      <c r="IKQ65"/>
      <c r="IKR65"/>
      <c r="IKS65"/>
      <c r="IKT65"/>
      <c r="IKU65"/>
      <c r="IKV65"/>
      <c r="IKW65"/>
      <c r="IKX65"/>
      <c r="IKY65"/>
      <c r="IKZ65"/>
      <c r="ILA65"/>
      <c r="ILB65"/>
      <c r="ILC65"/>
      <c r="ILD65"/>
      <c r="ILE65"/>
      <c r="ILF65"/>
      <c r="ILG65"/>
      <c r="ILH65"/>
      <c r="ILI65"/>
      <c r="ILJ65"/>
      <c r="ILK65"/>
      <c r="ILL65"/>
      <c r="ILM65"/>
      <c r="ILN65"/>
      <c r="ILO65"/>
      <c r="ILP65"/>
      <c r="ILQ65"/>
      <c r="ILR65"/>
      <c r="ILS65"/>
      <c r="ILT65"/>
      <c r="ILU65"/>
      <c r="ILV65"/>
      <c r="ILW65"/>
      <c r="ILX65"/>
      <c r="ILY65"/>
      <c r="ILZ65"/>
      <c r="IMA65"/>
      <c r="IMB65"/>
      <c r="IMC65"/>
      <c r="IMD65"/>
      <c r="IME65"/>
      <c r="IMF65"/>
      <c r="IMG65"/>
      <c r="IMH65"/>
      <c r="IMI65"/>
      <c r="IMJ65"/>
      <c r="IMK65"/>
      <c r="IML65"/>
      <c r="IMM65"/>
      <c r="IMN65"/>
      <c r="IMO65"/>
      <c r="IMP65"/>
      <c r="IMQ65"/>
      <c r="IMR65"/>
      <c r="IMS65"/>
      <c r="IMT65"/>
      <c r="IMU65"/>
      <c r="IMV65"/>
      <c r="IMW65"/>
      <c r="IMX65"/>
      <c r="IMY65"/>
      <c r="IMZ65"/>
      <c r="INA65"/>
      <c r="INB65"/>
      <c r="INC65"/>
      <c r="IND65"/>
      <c r="INE65"/>
      <c r="INF65"/>
      <c r="ING65"/>
      <c r="INH65"/>
      <c r="INI65"/>
      <c r="INJ65"/>
      <c r="INK65"/>
      <c r="INL65"/>
      <c r="INM65"/>
      <c r="INN65"/>
      <c r="INO65"/>
      <c r="INP65"/>
      <c r="INQ65"/>
      <c r="INR65"/>
      <c r="INS65"/>
      <c r="INT65"/>
      <c r="INU65"/>
      <c r="INV65"/>
      <c r="INW65"/>
      <c r="INX65"/>
      <c r="INY65"/>
      <c r="INZ65"/>
      <c r="IOA65"/>
      <c r="IOB65"/>
      <c r="IOC65"/>
      <c r="IOD65"/>
      <c r="IOE65"/>
      <c r="IOF65"/>
      <c r="IOG65"/>
      <c r="IOH65"/>
      <c r="IOI65"/>
      <c r="IOJ65"/>
      <c r="IOK65"/>
      <c r="IOL65"/>
      <c r="IOM65"/>
      <c r="ION65"/>
      <c r="IOO65"/>
      <c r="IOP65"/>
      <c r="IOQ65"/>
      <c r="IOR65"/>
      <c r="IOS65"/>
      <c r="IOT65"/>
      <c r="IOU65"/>
      <c r="IOV65"/>
      <c r="IOW65"/>
      <c r="IOX65"/>
      <c r="IOY65"/>
      <c r="IOZ65"/>
      <c r="IPA65"/>
      <c r="IPB65"/>
      <c r="IPC65"/>
      <c r="IPD65"/>
      <c r="IPE65"/>
      <c r="IPF65"/>
      <c r="IPG65"/>
      <c r="IPH65"/>
      <c r="IPI65"/>
      <c r="IPJ65"/>
      <c r="IPK65"/>
      <c r="IPL65"/>
      <c r="IPM65"/>
      <c r="IPN65"/>
      <c r="IPO65"/>
      <c r="IPP65"/>
      <c r="IPQ65"/>
      <c r="IPR65"/>
      <c r="IPS65"/>
      <c r="IPT65"/>
      <c r="IPU65"/>
      <c r="IPV65"/>
      <c r="IPW65"/>
      <c r="IPX65"/>
      <c r="IPY65"/>
      <c r="IPZ65"/>
      <c r="IQA65"/>
      <c r="IQB65"/>
      <c r="IQC65"/>
      <c r="IQD65"/>
      <c r="IQE65"/>
      <c r="IQF65"/>
      <c r="IQG65"/>
      <c r="IQH65"/>
      <c r="IQI65"/>
      <c r="IQJ65"/>
      <c r="IQK65"/>
      <c r="IQL65"/>
      <c r="IQM65"/>
      <c r="IQN65"/>
      <c r="IQO65"/>
      <c r="IQP65"/>
      <c r="IQQ65"/>
      <c r="IQR65"/>
      <c r="IQS65"/>
      <c r="IQT65"/>
      <c r="IQU65"/>
      <c r="IQV65"/>
      <c r="IQW65"/>
      <c r="IQX65"/>
      <c r="IQY65"/>
      <c r="IQZ65"/>
      <c r="IRA65"/>
      <c r="IRB65"/>
      <c r="IRC65"/>
      <c r="IRD65"/>
      <c r="IRE65"/>
      <c r="IRF65"/>
      <c r="IRG65"/>
      <c r="IRH65"/>
      <c r="IRI65"/>
      <c r="IRJ65"/>
      <c r="IRK65"/>
      <c r="IRL65"/>
      <c r="IRM65"/>
      <c r="IRN65"/>
      <c r="IRO65"/>
      <c r="IRP65"/>
      <c r="IRQ65"/>
      <c r="IRR65"/>
      <c r="IRS65"/>
      <c r="IRT65"/>
      <c r="IRU65"/>
      <c r="IRV65"/>
      <c r="IRW65"/>
      <c r="IRX65"/>
      <c r="IRY65"/>
      <c r="IRZ65"/>
      <c r="ISA65"/>
      <c r="ISB65"/>
      <c r="ISC65"/>
      <c r="ISD65"/>
      <c r="ISE65"/>
      <c r="ISF65"/>
      <c r="ISG65"/>
      <c r="ISH65"/>
      <c r="ISI65"/>
      <c r="ISJ65"/>
      <c r="ISK65"/>
      <c r="ISL65"/>
      <c r="ISM65"/>
      <c r="ISN65"/>
      <c r="ISO65"/>
      <c r="ISP65"/>
      <c r="ISQ65"/>
      <c r="ISR65"/>
      <c r="ISS65"/>
      <c r="IST65"/>
      <c r="ISU65"/>
      <c r="ISV65"/>
      <c r="ISW65"/>
      <c r="ISX65"/>
      <c r="ISY65"/>
      <c r="ISZ65"/>
      <c r="ITA65"/>
      <c r="ITB65"/>
      <c r="ITC65"/>
      <c r="ITD65"/>
      <c r="ITE65"/>
      <c r="ITF65"/>
      <c r="ITG65"/>
      <c r="ITH65"/>
      <c r="ITI65"/>
      <c r="ITJ65"/>
      <c r="ITK65"/>
      <c r="ITL65"/>
      <c r="ITM65"/>
      <c r="ITN65"/>
      <c r="ITO65"/>
      <c r="ITP65"/>
      <c r="ITQ65"/>
      <c r="ITR65"/>
      <c r="ITS65"/>
      <c r="ITT65"/>
      <c r="ITU65"/>
      <c r="ITV65"/>
      <c r="ITW65"/>
      <c r="ITX65"/>
      <c r="ITY65"/>
      <c r="ITZ65"/>
      <c r="IUA65"/>
      <c r="IUB65"/>
      <c r="IUC65"/>
      <c r="IUD65"/>
      <c r="IUE65"/>
      <c r="IUF65"/>
      <c r="IUG65"/>
      <c r="IUH65"/>
      <c r="IUI65"/>
      <c r="IUJ65"/>
      <c r="IUK65"/>
      <c r="IUL65"/>
      <c r="IUM65"/>
      <c r="IUN65"/>
      <c r="IUO65"/>
      <c r="IUP65"/>
      <c r="IUQ65"/>
      <c r="IUR65"/>
      <c r="IUS65"/>
      <c r="IUT65"/>
      <c r="IUU65"/>
      <c r="IUV65"/>
      <c r="IUW65"/>
      <c r="IUX65"/>
      <c r="IUY65"/>
      <c r="IUZ65"/>
      <c r="IVA65"/>
      <c r="IVB65"/>
      <c r="IVC65"/>
      <c r="IVD65"/>
      <c r="IVE65"/>
      <c r="IVF65"/>
      <c r="IVG65"/>
      <c r="IVH65"/>
      <c r="IVI65"/>
      <c r="IVJ65"/>
      <c r="IVK65"/>
      <c r="IVL65"/>
      <c r="IVM65"/>
      <c r="IVN65"/>
      <c r="IVO65"/>
      <c r="IVP65"/>
      <c r="IVQ65"/>
      <c r="IVR65"/>
      <c r="IVS65"/>
      <c r="IVT65"/>
      <c r="IVU65"/>
      <c r="IVV65"/>
      <c r="IVW65"/>
      <c r="IVX65"/>
      <c r="IVY65"/>
      <c r="IVZ65"/>
      <c r="IWA65"/>
      <c r="IWB65"/>
      <c r="IWC65"/>
      <c r="IWD65"/>
      <c r="IWE65"/>
      <c r="IWF65"/>
      <c r="IWG65"/>
      <c r="IWH65"/>
      <c r="IWI65"/>
      <c r="IWJ65"/>
      <c r="IWK65"/>
      <c r="IWL65"/>
      <c r="IWM65"/>
      <c r="IWN65"/>
      <c r="IWO65"/>
      <c r="IWP65"/>
      <c r="IWQ65"/>
      <c r="IWR65"/>
      <c r="IWS65"/>
      <c r="IWT65"/>
      <c r="IWU65"/>
      <c r="IWV65"/>
      <c r="IWW65"/>
      <c r="IWX65"/>
      <c r="IWY65"/>
      <c r="IWZ65"/>
      <c r="IXA65"/>
      <c r="IXB65"/>
      <c r="IXC65"/>
      <c r="IXD65"/>
      <c r="IXE65"/>
      <c r="IXF65"/>
      <c r="IXG65"/>
      <c r="IXH65"/>
      <c r="IXI65"/>
      <c r="IXJ65"/>
      <c r="IXK65"/>
      <c r="IXL65"/>
      <c r="IXM65"/>
      <c r="IXN65"/>
      <c r="IXO65"/>
      <c r="IXP65"/>
      <c r="IXQ65"/>
      <c r="IXR65"/>
      <c r="IXS65"/>
      <c r="IXT65"/>
      <c r="IXU65"/>
      <c r="IXV65"/>
      <c r="IXW65"/>
      <c r="IXX65"/>
      <c r="IXY65"/>
      <c r="IXZ65"/>
      <c r="IYA65"/>
      <c r="IYB65"/>
      <c r="IYC65"/>
      <c r="IYD65"/>
      <c r="IYE65"/>
      <c r="IYF65"/>
      <c r="IYG65"/>
      <c r="IYH65"/>
      <c r="IYI65"/>
      <c r="IYJ65"/>
      <c r="IYK65"/>
      <c r="IYL65"/>
      <c r="IYM65"/>
      <c r="IYN65"/>
      <c r="IYO65"/>
      <c r="IYP65"/>
      <c r="IYQ65"/>
      <c r="IYR65"/>
      <c r="IYS65"/>
      <c r="IYT65"/>
      <c r="IYU65"/>
      <c r="IYV65"/>
      <c r="IYW65"/>
      <c r="IYX65"/>
      <c r="IYY65"/>
      <c r="IYZ65"/>
      <c r="IZA65"/>
      <c r="IZB65"/>
      <c r="IZC65"/>
      <c r="IZD65"/>
      <c r="IZE65"/>
      <c r="IZF65"/>
      <c r="IZG65"/>
      <c r="IZH65"/>
      <c r="IZI65"/>
      <c r="IZJ65"/>
      <c r="IZK65"/>
      <c r="IZL65"/>
      <c r="IZM65"/>
      <c r="IZN65"/>
      <c r="IZO65"/>
      <c r="IZP65"/>
      <c r="IZQ65"/>
      <c r="IZR65"/>
      <c r="IZS65"/>
      <c r="IZT65"/>
      <c r="IZU65"/>
      <c r="IZV65"/>
      <c r="IZW65"/>
      <c r="IZX65"/>
      <c r="IZY65"/>
      <c r="IZZ65"/>
      <c r="JAA65"/>
      <c r="JAB65"/>
      <c r="JAC65"/>
      <c r="JAD65"/>
      <c r="JAE65"/>
      <c r="JAF65"/>
      <c r="JAG65"/>
      <c r="JAH65"/>
      <c r="JAI65"/>
      <c r="JAJ65"/>
      <c r="JAK65"/>
      <c r="JAL65"/>
      <c r="JAM65"/>
      <c r="JAN65"/>
      <c r="JAO65"/>
      <c r="JAP65"/>
      <c r="JAQ65"/>
      <c r="JAR65"/>
      <c r="JAS65"/>
      <c r="JAT65"/>
      <c r="JAU65"/>
      <c r="JAV65"/>
      <c r="JAW65"/>
      <c r="JAX65"/>
      <c r="JAY65"/>
      <c r="JAZ65"/>
      <c r="JBA65"/>
      <c r="JBB65"/>
      <c r="JBC65"/>
      <c r="JBD65"/>
      <c r="JBE65"/>
      <c r="JBF65"/>
      <c r="JBG65"/>
      <c r="JBH65"/>
      <c r="JBI65"/>
      <c r="JBJ65"/>
      <c r="JBK65"/>
      <c r="JBL65"/>
      <c r="JBM65"/>
      <c r="JBN65"/>
      <c r="JBO65"/>
      <c r="JBP65"/>
      <c r="JBQ65"/>
      <c r="JBR65"/>
      <c r="JBS65"/>
      <c r="JBT65"/>
      <c r="JBU65"/>
      <c r="JBV65"/>
      <c r="JBW65"/>
      <c r="JBX65"/>
      <c r="JBY65"/>
      <c r="JBZ65"/>
      <c r="JCA65"/>
      <c r="JCB65"/>
      <c r="JCC65"/>
      <c r="JCD65"/>
      <c r="JCE65"/>
      <c r="JCF65"/>
      <c r="JCG65"/>
      <c r="JCH65"/>
      <c r="JCI65"/>
      <c r="JCJ65"/>
      <c r="JCK65"/>
      <c r="JCL65"/>
      <c r="JCM65"/>
      <c r="JCN65"/>
      <c r="JCO65"/>
      <c r="JCP65"/>
      <c r="JCQ65"/>
      <c r="JCR65"/>
      <c r="JCS65"/>
      <c r="JCT65"/>
      <c r="JCU65"/>
      <c r="JCV65"/>
      <c r="JCW65"/>
      <c r="JCX65"/>
      <c r="JCY65"/>
      <c r="JCZ65"/>
      <c r="JDA65"/>
      <c r="JDB65"/>
      <c r="JDC65"/>
      <c r="JDD65"/>
      <c r="JDE65"/>
      <c r="JDF65"/>
      <c r="JDG65"/>
      <c r="JDH65"/>
      <c r="JDI65"/>
      <c r="JDJ65"/>
      <c r="JDK65"/>
      <c r="JDL65"/>
      <c r="JDM65"/>
      <c r="JDN65"/>
      <c r="JDO65"/>
      <c r="JDP65"/>
      <c r="JDQ65"/>
      <c r="JDR65"/>
      <c r="JDS65"/>
      <c r="JDT65"/>
      <c r="JDU65"/>
      <c r="JDV65"/>
      <c r="JDW65"/>
      <c r="JDX65"/>
      <c r="JDY65"/>
      <c r="JDZ65"/>
      <c r="JEA65"/>
      <c r="JEB65"/>
      <c r="JEC65"/>
      <c r="JED65"/>
      <c r="JEE65"/>
      <c r="JEF65"/>
      <c r="JEG65"/>
      <c r="JEH65"/>
      <c r="JEI65"/>
      <c r="JEJ65"/>
      <c r="JEK65"/>
      <c r="JEL65"/>
      <c r="JEM65"/>
      <c r="JEN65"/>
      <c r="JEO65"/>
      <c r="JEP65"/>
      <c r="JEQ65"/>
      <c r="JER65"/>
      <c r="JES65"/>
      <c r="JET65"/>
      <c r="JEU65"/>
      <c r="JEV65"/>
      <c r="JEW65"/>
      <c r="JEX65"/>
      <c r="JEY65"/>
      <c r="JEZ65"/>
      <c r="JFA65"/>
      <c r="JFB65"/>
      <c r="JFC65"/>
      <c r="JFD65"/>
      <c r="JFE65"/>
      <c r="JFF65"/>
      <c r="JFG65"/>
      <c r="JFH65"/>
      <c r="JFI65"/>
      <c r="JFJ65"/>
      <c r="JFK65"/>
      <c r="JFL65"/>
      <c r="JFM65"/>
      <c r="JFN65"/>
      <c r="JFO65"/>
      <c r="JFP65"/>
      <c r="JFQ65"/>
      <c r="JFR65"/>
      <c r="JFS65"/>
      <c r="JFT65"/>
      <c r="JFU65"/>
      <c r="JFV65"/>
      <c r="JFW65"/>
      <c r="JFX65"/>
      <c r="JFY65"/>
      <c r="JFZ65"/>
      <c r="JGA65"/>
      <c r="JGB65"/>
      <c r="JGC65"/>
      <c r="JGD65"/>
      <c r="JGE65"/>
      <c r="JGF65"/>
      <c r="JGG65"/>
      <c r="JGH65"/>
      <c r="JGI65"/>
      <c r="JGJ65"/>
      <c r="JGK65"/>
      <c r="JGL65"/>
      <c r="JGM65"/>
      <c r="JGN65"/>
      <c r="JGO65"/>
      <c r="JGP65"/>
      <c r="JGQ65"/>
      <c r="JGR65"/>
      <c r="JGS65"/>
      <c r="JGT65"/>
      <c r="JGU65"/>
      <c r="JGV65"/>
      <c r="JGW65"/>
      <c r="JGX65"/>
      <c r="JGY65"/>
      <c r="JGZ65"/>
      <c r="JHA65"/>
      <c r="JHB65"/>
      <c r="JHC65"/>
      <c r="JHD65"/>
      <c r="JHE65"/>
      <c r="JHF65"/>
      <c r="JHG65"/>
      <c r="JHH65"/>
      <c r="JHI65"/>
      <c r="JHJ65"/>
      <c r="JHK65"/>
      <c r="JHL65"/>
      <c r="JHM65"/>
      <c r="JHN65"/>
      <c r="JHO65"/>
      <c r="JHP65"/>
      <c r="JHQ65"/>
      <c r="JHR65"/>
      <c r="JHS65"/>
      <c r="JHT65"/>
      <c r="JHU65"/>
      <c r="JHV65"/>
      <c r="JHW65"/>
      <c r="JHX65"/>
      <c r="JHY65"/>
      <c r="JHZ65"/>
      <c r="JIA65"/>
      <c r="JIB65"/>
      <c r="JIC65"/>
      <c r="JID65"/>
      <c r="JIE65"/>
      <c r="JIF65"/>
      <c r="JIG65"/>
      <c r="JIH65"/>
      <c r="JII65"/>
      <c r="JIJ65"/>
      <c r="JIK65"/>
      <c r="JIL65"/>
      <c r="JIM65"/>
      <c r="JIN65"/>
      <c r="JIO65"/>
      <c r="JIP65"/>
      <c r="JIQ65"/>
      <c r="JIR65"/>
      <c r="JIS65"/>
      <c r="JIT65"/>
      <c r="JIU65"/>
      <c r="JIV65"/>
      <c r="JIW65"/>
      <c r="JIX65"/>
      <c r="JIY65"/>
      <c r="JIZ65"/>
      <c r="JJA65"/>
      <c r="JJB65"/>
      <c r="JJC65"/>
      <c r="JJD65"/>
      <c r="JJE65"/>
      <c r="JJF65"/>
      <c r="JJG65"/>
      <c r="JJH65"/>
      <c r="JJI65"/>
      <c r="JJJ65"/>
      <c r="JJK65"/>
      <c r="JJL65"/>
      <c r="JJM65"/>
      <c r="JJN65"/>
      <c r="JJO65"/>
      <c r="JJP65"/>
      <c r="JJQ65"/>
      <c r="JJR65"/>
      <c r="JJS65"/>
      <c r="JJT65"/>
      <c r="JJU65"/>
      <c r="JJV65"/>
      <c r="JJW65"/>
      <c r="JJX65"/>
      <c r="JJY65"/>
      <c r="JJZ65"/>
      <c r="JKA65"/>
      <c r="JKB65"/>
      <c r="JKC65"/>
      <c r="JKD65"/>
      <c r="JKE65"/>
      <c r="JKF65"/>
      <c r="JKG65"/>
      <c r="JKH65"/>
      <c r="JKI65"/>
      <c r="JKJ65"/>
      <c r="JKK65"/>
      <c r="JKL65"/>
      <c r="JKM65"/>
      <c r="JKN65"/>
      <c r="JKO65"/>
      <c r="JKP65"/>
      <c r="JKQ65"/>
      <c r="JKR65"/>
      <c r="JKS65"/>
      <c r="JKT65"/>
      <c r="JKU65"/>
      <c r="JKV65"/>
      <c r="JKW65"/>
      <c r="JKX65"/>
      <c r="JKY65"/>
      <c r="JKZ65"/>
      <c r="JLA65"/>
      <c r="JLB65"/>
      <c r="JLC65"/>
      <c r="JLD65"/>
      <c r="JLE65"/>
      <c r="JLF65"/>
      <c r="JLG65"/>
      <c r="JLH65"/>
      <c r="JLI65"/>
      <c r="JLJ65"/>
      <c r="JLK65"/>
      <c r="JLL65"/>
      <c r="JLM65"/>
      <c r="JLN65"/>
      <c r="JLO65"/>
      <c r="JLP65"/>
      <c r="JLQ65"/>
      <c r="JLR65"/>
      <c r="JLS65"/>
      <c r="JLT65"/>
      <c r="JLU65"/>
      <c r="JLV65"/>
      <c r="JLW65"/>
      <c r="JLX65"/>
      <c r="JLY65"/>
      <c r="JLZ65"/>
      <c r="JMA65"/>
      <c r="JMB65"/>
      <c r="JMC65"/>
      <c r="JMD65"/>
      <c r="JME65"/>
      <c r="JMF65"/>
      <c r="JMG65"/>
      <c r="JMH65"/>
      <c r="JMI65"/>
      <c r="JMJ65"/>
      <c r="JMK65"/>
      <c r="JML65"/>
      <c r="JMM65"/>
      <c r="JMN65"/>
      <c r="JMO65"/>
      <c r="JMP65"/>
      <c r="JMQ65"/>
      <c r="JMR65"/>
      <c r="JMS65"/>
      <c r="JMT65"/>
      <c r="JMU65"/>
      <c r="JMV65"/>
      <c r="JMW65"/>
      <c r="JMX65"/>
      <c r="JMY65"/>
      <c r="JMZ65"/>
      <c r="JNA65"/>
      <c r="JNB65"/>
      <c r="JNC65"/>
      <c r="JND65"/>
      <c r="JNE65"/>
      <c r="JNF65"/>
      <c r="JNG65"/>
      <c r="JNH65"/>
      <c r="JNI65"/>
      <c r="JNJ65"/>
      <c r="JNK65"/>
      <c r="JNL65"/>
      <c r="JNM65"/>
      <c r="JNN65"/>
      <c r="JNO65"/>
      <c r="JNP65"/>
      <c r="JNQ65"/>
      <c r="JNR65"/>
      <c r="JNS65"/>
      <c r="JNT65"/>
      <c r="JNU65"/>
      <c r="JNV65"/>
      <c r="JNW65"/>
      <c r="JNX65"/>
      <c r="JNY65"/>
      <c r="JNZ65"/>
      <c r="JOA65"/>
      <c r="JOB65"/>
      <c r="JOC65"/>
      <c r="JOD65"/>
      <c r="JOE65"/>
      <c r="JOF65"/>
      <c r="JOG65"/>
      <c r="JOH65"/>
      <c r="JOI65"/>
      <c r="JOJ65"/>
      <c r="JOK65"/>
      <c r="JOL65"/>
      <c r="JOM65"/>
      <c r="JON65"/>
      <c r="JOO65"/>
      <c r="JOP65"/>
      <c r="JOQ65"/>
      <c r="JOR65"/>
      <c r="JOS65"/>
      <c r="JOT65"/>
      <c r="JOU65"/>
      <c r="JOV65"/>
      <c r="JOW65"/>
      <c r="JOX65"/>
      <c r="JOY65"/>
      <c r="JOZ65"/>
      <c r="JPA65"/>
      <c r="JPB65"/>
      <c r="JPC65"/>
      <c r="JPD65"/>
      <c r="JPE65"/>
      <c r="JPF65"/>
      <c r="JPG65"/>
      <c r="JPH65"/>
      <c r="JPI65"/>
      <c r="JPJ65"/>
      <c r="JPK65"/>
      <c r="JPL65"/>
      <c r="JPM65"/>
      <c r="JPN65"/>
      <c r="JPO65"/>
      <c r="JPP65"/>
      <c r="JPQ65"/>
      <c r="JPR65"/>
      <c r="JPS65"/>
      <c r="JPT65"/>
      <c r="JPU65"/>
      <c r="JPV65"/>
      <c r="JPW65"/>
      <c r="JPX65"/>
      <c r="JPY65"/>
      <c r="JPZ65"/>
      <c r="JQA65"/>
      <c r="JQB65"/>
      <c r="JQC65"/>
      <c r="JQD65"/>
      <c r="JQE65"/>
      <c r="JQF65"/>
      <c r="JQG65"/>
      <c r="JQH65"/>
      <c r="JQI65"/>
      <c r="JQJ65"/>
      <c r="JQK65"/>
      <c r="JQL65"/>
      <c r="JQM65"/>
      <c r="JQN65"/>
      <c r="JQO65"/>
      <c r="JQP65"/>
      <c r="JQQ65"/>
      <c r="JQR65"/>
      <c r="JQS65"/>
      <c r="JQT65"/>
      <c r="JQU65"/>
      <c r="JQV65"/>
      <c r="JQW65"/>
      <c r="JQX65"/>
      <c r="JQY65"/>
      <c r="JQZ65"/>
      <c r="JRA65"/>
      <c r="JRB65"/>
      <c r="JRC65"/>
      <c r="JRD65"/>
      <c r="JRE65"/>
      <c r="JRF65"/>
      <c r="JRG65"/>
      <c r="JRH65"/>
      <c r="JRI65"/>
      <c r="JRJ65"/>
      <c r="JRK65"/>
      <c r="JRL65"/>
      <c r="JRM65"/>
      <c r="JRN65"/>
      <c r="JRO65"/>
      <c r="JRP65"/>
      <c r="JRQ65"/>
      <c r="JRR65"/>
      <c r="JRS65"/>
      <c r="JRT65"/>
      <c r="JRU65"/>
      <c r="JRV65"/>
      <c r="JRW65"/>
      <c r="JRX65"/>
      <c r="JRY65"/>
      <c r="JRZ65"/>
      <c r="JSA65"/>
      <c r="JSB65"/>
      <c r="JSC65"/>
      <c r="JSD65"/>
      <c r="JSE65"/>
      <c r="JSF65"/>
      <c r="JSG65"/>
      <c r="JSH65"/>
      <c r="JSI65"/>
      <c r="JSJ65"/>
      <c r="JSK65"/>
      <c r="JSL65"/>
      <c r="JSM65"/>
      <c r="JSN65"/>
      <c r="JSO65"/>
      <c r="JSP65"/>
      <c r="JSQ65"/>
      <c r="JSR65"/>
      <c r="JSS65"/>
      <c r="JST65"/>
      <c r="JSU65"/>
      <c r="JSV65"/>
      <c r="JSW65"/>
      <c r="JSX65"/>
      <c r="JSY65"/>
      <c r="JSZ65"/>
      <c r="JTA65"/>
      <c r="JTB65"/>
      <c r="JTC65"/>
      <c r="JTD65"/>
      <c r="JTE65"/>
      <c r="JTF65"/>
      <c r="JTG65"/>
      <c r="JTH65"/>
      <c r="JTI65"/>
      <c r="JTJ65"/>
      <c r="JTK65"/>
      <c r="JTL65"/>
      <c r="JTM65"/>
      <c r="JTN65"/>
      <c r="JTO65"/>
      <c r="JTP65"/>
      <c r="JTQ65"/>
      <c r="JTR65"/>
      <c r="JTS65"/>
      <c r="JTT65"/>
      <c r="JTU65"/>
      <c r="JTV65"/>
      <c r="JTW65"/>
      <c r="JTX65"/>
      <c r="JTY65"/>
      <c r="JTZ65"/>
      <c r="JUA65"/>
      <c r="JUB65"/>
      <c r="JUC65"/>
      <c r="JUD65"/>
      <c r="JUE65"/>
      <c r="JUF65"/>
      <c r="JUG65"/>
      <c r="JUH65"/>
      <c r="JUI65"/>
      <c r="JUJ65"/>
      <c r="JUK65"/>
      <c r="JUL65"/>
      <c r="JUM65"/>
      <c r="JUN65"/>
      <c r="JUO65"/>
      <c r="JUP65"/>
      <c r="JUQ65"/>
      <c r="JUR65"/>
      <c r="JUS65"/>
      <c r="JUT65"/>
      <c r="JUU65"/>
      <c r="JUV65"/>
      <c r="JUW65"/>
      <c r="JUX65"/>
      <c r="JUY65"/>
      <c r="JUZ65"/>
      <c r="JVA65"/>
      <c r="JVB65"/>
      <c r="JVC65"/>
      <c r="JVD65"/>
      <c r="JVE65"/>
      <c r="JVF65"/>
      <c r="JVG65"/>
      <c r="JVH65"/>
      <c r="JVI65"/>
      <c r="JVJ65"/>
      <c r="JVK65"/>
      <c r="JVL65"/>
      <c r="JVM65"/>
      <c r="JVN65"/>
      <c r="JVO65"/>
      <c r="JVP65"/>
      <c r="JVQ65"/>
      <c r="JVR65"/>
      <c r="JVS65"/>
      <c r="JVT65"/>
      <c r="JVU65"/>
      <c r="JVV65"/>
      <c r="JVW65"/>
      <c r="JVX65"/>
      <c r="JVY65"/>
      <c r="JVZ65"/>
      <c r="JWA65"/>
      <c r="JWB65"/>
      <c r="JWC65"/>
      <c r="JWD65"/>
      <c r="JWE65"/>
      <c r="JWF65"/>
      <c r="JWG65"/>
      <c r="JWH65"/>
      <c r="JWI65"/>
      <c r="JWJ65"/>
      <c r="JWK65"/>
      <c r="JWL65"/>
      <c r="JWM65"/>
      <c r="JWN65"/>
      <c r="JWO65"/>
      <c r="JWP65"/>
      <c r="JWQ65"/>
      <c r="JWR65"/>
      <c r="JWS65"/>
      <c r="JWT65"/>
      <c r="JWU65"/>
      <c r="JWV65"/>
      <c r="JWW65"/>
      <c r="JWX65"/>
      <c r="JWY65"/>
      <c r="JWZ65"/>
      <c r="JXA65"/>
      <c r="JXB65"/>
      <c r="JXC65"/>
      <c r="JXD65"/>
      <c r="JXE65"/>
      <c r="JXF65"/>
      <c r="JXG65"/>
      <c r="JXH65"/>
      <c r="JXI65"/>
      <c r="JXJ65"/>
      <c r="JXK65"/>
      <c r="JXL65"/>
      <c r="JXM65"/>
      <c r="JXN65"/>
      <c r="JXO65"/>
      <c r="JXP65"/>
      <c r="JXQ65"/>
      <c r="JXR65"/>
      <c r="JXS65"/>
      <c r="JXT65"/>
      <c r="JXU65"/>
      <c r="JXV65"/>
      <c r="JXW65"/>
      <c r="JXX65"/>
      <c r="JXY65"/>
      <c r="JXZ65"/>
      <c r="JYA65"/>
      <c r="JYB65"/>
      <c r="JYC65"/>
      <c r="JYD65"/>
      <c r="JYE65"/>
      <c r="JYF65"/>
      <c r="JYG65"/>
      <c r="JYH65"/>
      <c r="JYI65"/>
      <c r="JYJ65"/>
      <c r="JYK65"/>
      <c r="JYL65"/>
      <c r="JYM65"/>
      <c r="JYN65"/>
      <c r="JYO65"/>
      <c r="JYP65"/>
      <c r="JYQ65"/>
      <c r="JYR65"/>
      <c r="JYS65"/>
      <c r="JYT65"/>
      <c r="JYU65"/>
      <c r="JYV65"/>
      <c r="JYW65"/>
      <c r="JYX65"/>
      <c r="JYY65"/>
      <c r="JYZ65"/>
      <c r="JZA65"/>
      <c r="JZB65"/>
      <c r="JZC65"/>
      <c r="JZD65"/>
      <c r="JZE65"/>
      <c r="JZF65"/>
      <c r="JZG65"/>
      <c r="JZH65"/>
      <c r="JZI65"/>
      <c r="JZJ65"/>
      <c r="JZK65"/>
      <c r="JZL65"/>
      <c r="JZM65"/>
      <c r="JZN65"/>
      <c r="JZO65"/>
      <c r="JZP65"/>
      <c r="JZQ65"/>
      <c r="JZR65"/>
      <c r="JZS65"/>
      <c r="JZT65"/>
      <c r="JZU65"/>
      <c r="JZV65"/>
      <c r="JZW65"/>
      <c r="JZX65"/>
      <c r="JZY65"/>
      <c r="JZZ65"/>
      <c r="KAA65"/>
      <c r="KAB65"/>
      <c r="KAC65"/>
      <c r="KAD65"/>
      <c r="KAE65"/>
      <c r="KAF65"/>
      <c r="KAG65"/>
      <c r="KAH65"/>
      <c r="KAI65"/>
      <c r="KAJ65"/>
      <c r="KAK65"/>
      <c r="KAL65"/>
      <c r="KAM65"/>
      <c r="KAN65"/>
      <c r="KAO65"/>
      <c r="KAP65"/>
      <c r="KAQ65"/>
      <c r="KAR65"/>
      <c r="KAS65"/>
      <c r="KAT65"/>
      <c r="KAU65"/>
      <c r="KAV65"/>
      <c r="KAW65"/>
      <c r="KAX65"/>
      <c r="KAY65"/>
      <c r="KAZ65"/>
      <c r="KBA65"/>
      <c r="KBB65"/>
      <c r="KBC65"/>
      <c r="KBD65"/>
      <c r="KBE65"/>
      <c r="KBF65"/>
      <c r="KBG65"/>
      <c r="KBH65"/>
      <c r="KBI65"/>
      <c r="KBJ65"/>
      <c r="KBK65"/>
      <c r="KBL65"/>
      <c r="KBM65"/>
      <c r="KBN65"/>
      <c r="KBO65"/>
      <c r="KBP65"/>
      <c r="KBQ65"/>
      <c r="KBR65"/>
      <c r="KBS65"/>
      <c r="KBT65"/>
      <c r="KBU65"/>
      <c r="KBV65"/>
      <c r="KBW65"/>
      <c r="KBX65"/>
      <c r="KBY65"/>
      <c r="KBZ65"/>
      <c r="KCA65"/>
      <c r="KCB65"/>
      <c r="KCC65"/>
      <c r="KCD65"/>
      <c r="KCE65"/>
      <c r="KCF65"/>
      <c r="KCG65"/>
      <c r="KCH65"/>
      <c r="KCI65"/>
      <c r="KCJ65"/>
      <c r="KCK65"/>
      <c r="KCL65"/>
      <c r="KCM65"/>
      <c r="KCN65"/>
      <c r="KCO65"/>
      <c r="KCP65"/>
      <c r="KCQ65"/>
      <c r="KCR65"/>
      <c r="KCS65"/>
      <c r="KCT65"/>
      <c r="KCU65"/>
      <c r="KCV65"/>
      <c r="KCW65"/>
      <c r="KCX65"/>
      <c r="KCY65"/>
      <c r="KCZ65"/>
      <c r="KDA65"/>
      <c r="KDB65"/>
      <c r="KDC65"/>
      <c r="KDD65"/>
      <c r="KDE65"/>
      <c r="KDF65"/>
      <c r="KDG65"/>
      <c r="KDH65"/>
      <c r="KDI65"/>
      <c r="KDJ65"/>
      <c r="KDK65"/>
      <c r="KDL65"/>
      <c r="KDM65"/>
      <c r="KDN65"/>
      <c r="KDO65"/>
      <c r="KDP65"/>
      <c r="KDQ65"/>
      <c r="KDR65"/>
      <c r="KDS65"/>
      <c r="KDT65"/>
      <c r="KDU65"/>
      <c r="KDV65"/>
      <c r="KDW65"/>
      <c r="KDX65"/>
      <c r="KDY65"/>
      <c r="KDZ65"/>
      <c r="KEA65"/>
      <c r="KEB65"/>
      <c r="KEC65"/>
      <c r="KED65"/>
      <c r="KEE65"/>
      <c r="KEF65"/>
      <c r="KEG65"/>
      <c r="KEH65"/>
      <c r="KEI65"/>
      <c r="KEJ65"/>
      <c r="KEK65"/>
      <c r="KEL65"/>
      <c r="KEM65"/>
      <c r="KEN65"/>
      <c r="KEO65"/>
      <c r="KEP65"/>
      <c r="KEQ65"/>
      <c r="KER65"/>
      <c r="KES65"/>
      <c r="KET65"/>
      <c r="KEU65"/>
      <c r="KEV65"/>
      <c r="KEW65"/>
      <c r="KEX65"/>
      <c r="KEY65"/>
      <c r="KEZ65"/>
      <c r="KFA65"/>
      <c r="KFB65"/>
      <c r="KFC65"/>
      <c r="KFD65"/>
      <c r="KFE65"/>
      <c r="KFF65"/>
      <c r="KFG65"/>
      <c r="KFH65"/>
      <c r="KFI65"/>
      <c r="KFJ65"/>
      <c r="KFK65"/>
      <c r="KFL65"/>
      <c r="KFM65"/>
      <c r="KFN65"/>
      <c r="KFO65"/>
      <c r="KFP65"/>
      <c r="KFQ65"/>
      <c r="KFR65"/>
      <c r="KFS65"/>
      <c r="KFT65"/>
      <c r="KFU65"/>
      <c r="KFV65"/>
      <c r="KFW65"/>
      <c r="KFX65"/>
      <c r="KFY65"/>
      <c r="KFZ65"/>
      <c r="KGA65"/>
      <c r="KGB65"/>
      <c r="KGC65"/>
      <c r="KGD65"/>
      <c r="KGE65"/>
      <c r="KGF65"/>
      <c r="KGG65"/>
      <c r="KGH65"/>
      <c r="KGI65"/>
      <c r="KGJ65"/>
      <c r="KGK65"/>
      <c r="KGL65"/>
      <c r="KGM65"/>
      <c r="KGN65"/>
      <c r="KGO65"/>
      <c r="KGP65"/>
      <c r="KGQ65"/>
      <c r="KGR65"/>
      <c r="KGS65"/>
      <c r="KGT65"/>
      <c r="KGU65"/>
      <c r="KGV65"/>
      <c r="KGW65"/>
      <c r="KGX65"/>
      <c r="KGY65"/>
      <c r="KGZ65"/>
      <c r="KHA65"/>
      <c r="KHB65"/>
      <c r="KHC65"/>
      <c r="KHD65"/>
      <c r="KHE65"/>
      <c r="KHF65"/>
      <c r="KHG65"/>
      <c r="KHH65"/>
      <c r="KHI65"/>
      <c r="KHJ65"/>
      <c r="KHK65"/>
      <c r="KHL65"/>
      <c r="KHM65"/>
      <c r="KHN65"/>
      <c r="KHO65"/>
      <c r="KHP65"/>
      <c r="KHQ65"/>
      <c r="KHR65"/>
      <c r="KHS65"/>
      <c r="KHT65"/>
      <c r="KHU65"/>
      <c r="KHV65"/>
      <c r="KHW65"/>
      <c r="KHX65"/>
      <c r="KHY65"/>
      <c r="KHZ65"/>
      <c r="KIA65"/>
      <c r="KIB65"/>
      <c r="KIC65"/>
      <c r="KID65"/>
      <c r="KIE65"/>
      <c r="KIF65"/>
      <c r="KIG65"/>
      <c r="KIH65"/>
      <c r="KII65"/>
      <c r="KIJ65"/>
      <c r="KIK65"/>
      <c r="KIL65"/>
      <c r="KIM65"/>
      <c r="KIN65"/>
      <c r="KIO65"/>
      <c r="KIP65"/>
      <c r="KIQ65"/>
      <c r="KIR65"/>
      <c r="KIS65"/>
      <c r="KIT65"/>
      <c r="KIU65"/>
      <c r="KIV65"/>
      <c r="KIW65"/>
      <c r="KIX65"/>
      <c r="KIY65"/>
      <c r="KIZ65"/>
      <c r="KJA65"/>
      <c r="KJB65"/>
      <c r="KJC65"/>
      <c r="KJD65"/>
      <c r="KJE65"/>
      <c r="KJF65"/>
      <c r="KJG65"/>
      <c r="KJH65"/>
      <c r="KJI65"/>
      <c r="KJJ65"/>
      <c r="KJK65"/>
      <c r="KJL65"/>
      <c r="KJM65"/>
      <c r="KJN65"/>
      <c r="KJO65"/>
      <c r="KJP65"/>
      <c r="KJQ65"/>
      <c r="KJR65"/>
      <c r="KJS65"/>
      <c r="KJT65"/>
      <c r="KJU65"/>
      <c r="KJV65"/>
      <c r="KJW65"/>
      <c r="KJX65"/>
      <c r="KJY65"/>
      <c r="KJZ65"/>
      <c r="KKA65"/>
      <c r="KKB65"/>
      <c r="KKC65"/>
      <c r="KKD65"/>
      <c r="KKE65"/>
      <c r="KKF65"/>
      <c r="KKG65"/>
      <c r="KKH65"/>
      <c r="KKI65"/>
      <c r="KKJ65"/>
      <c r="KKK65"/>
      <c r="KKL65"/>
      <c r="KKM65"/>
      <c r="KKN65"/>
      <c r="KKO65"/>
      <c r="KKP65"/>
      <c r="KKQ65"/>
      <c r="KKR65"/>
      <c r="KKS65"/>
      <c r="KKT65"/>
      <c r="KKU65"/>
      <c r="KKV65"/>
      <c r="KKW65"/>
      <c r="KKX65"/>
      <c r="KKY65"/>
      <c r="KKZ65"/>
      <c r="KLA65"/>
      <c r="KLB65"/>
      <c r="KLC65"/>
      <c r="KLD65"/>
      <c r="KLE65"/>
      <c r="KLF65"/>
      <c r="KLG65"/>
      <c r="KLH65"/>
      <c r="KLI65"/>
      <c r="KLJ65"/>
      <c r="KLK65"/>
      <c r="KLL65"/>
      <c r="KLM65"/>
      <c r="KLN65"/>
      <c r="KLO65"/>
      <c r="KLP65"/>
      <c r="KLQ65"/>
      <c r="KLR65"/>
      <c r="KLS65"/>
      <c r="KLT65"/>
      <c r="KLU65"/>
      <c r="KLV65"/>
      <c r="KLW65"/>
      <c r="KLX65"/>
      <c r="KLY65"/>
      <c r="KLZ65"/>
      <c r="KMA65"/>
      <c r="KMB65"/>
      <c r="KMC65"/>
      <c r="KMD65"/>
      <c r="KME65"/>
      <c r="KMF65"/>
      <c r="KMG65"/>
      <c r="KMH65"/>
      <c r="KMI65"/>
      <c r="KMJ65"/>
      <c r="KMK65"/>
      <c r="KML65"/>
      <c r="KMM65"/>
      <c r="KMN65"/>
      <c r="KMO65"/>
      <c r="KMP65"/>
      <c r="KMQ65"/>
      <c r="KMR65"/>
      <c r="KMS65"/>
      <c r="KMT65"/>
      <c r="KMU65"/>
      <c r="KMV65"/>
      <c r="KMW65"/>
      <c r="KMX65"/>
      <c r="KMY65"/>
      <c r="KMZ65"/>
      <c r="KNA65"/>
      <c r="KNB65"/>
      <c r="KNC65"/>
      <c r="KND65"/>
      <c r="KNE65"/>
      <c r="KNF65"/>
      <c r="KNG65"/>
      <c r="KNH65"/>
      <c r="KNI65"/>
      <c r="KNJ65"/>
      <c r="KNK65"/>
      <c r="KNL65"/>
      <c r="KNM65"/>
      <c r="KNN65"/>
      <c r="KNO65"/>
      <c r="KNP65"/>
      <c r="KNQ65"/>
      <c r="KNR65"/>
      <c r="KNS65"/>
      <c r="KNT65"/>
      <c r="KNU65"/>
      <c r="KNV65"/>
      <c r="KNW65"/>
      <c r="KNX65"/>
      <c r="KNY65"/>
      <c r="KNZ65"/>
      <c r="KOA65"/>
      <c r="KOB65"/>
      <c r="KOC65"/>
      <c r="KOD65"/>
      <c r="KOE65"/>
      <c r="KOF65"/>
      <c r="KOG65"/>
      <c r="KOH65"/>
      <c r="KOI65"/>
      <c r="KOJ65"/>
      <c r="KOK65"/>
      <c r="KOL65"/>
      <c r="KOM65"/>
      <c r="KON65"/>
      <c r="KOO65"/>
      <c r="KOP65"/>
      <c r="KOQ65"/>
      <c r="KOR65"/>
      <c r="KOS65"/>
      <c r="KOT65"/>
      <c r="KOU65"/>
      <c r="KOV65"/>
      <c r="KOW65"/>
      <c r="KOX65"/>
      <c r="KOY65"/>
      <c r="KOZ65"/>
      <c r="KPA65"/>
      <c r="KPB65"/>
      <c r="KPC65"/>
      <c r="KPD65"/>
      <c r="KPE65"/>
      <c r="KPF65"/>
      <c r="KPG65"/>
      <c r="KPH65"/>
      <c r="KPI65"/>
      <c r="KPJ65"/>
      <c r="KPK65"/>
      <c r="KPL65"/>
      <c r="KPM65"/>
      <c r="KPN65"/>
      <c r="KPO65"/>
      <c r="KPP65"/>
      <c r="KPQ65"/>
      <c r="KPR65"/>
      <c r="KPS65"/>
      <c r="KPT65"/>
      <c r="KPU65"/>
      <c r="KPV65"/>
      <c r="KPW65"/>
      <c r="KPX65"/>
      <c r="KPY65"/>
      <c r="KPZ65"/>
      <c r="KQA65"/>
      <c r="KQB65"/>
      <c r="KQC65"/>
      <c r="KQD65"/>
      <c r="KQE65"/>
      <c r="KQF65"/>
      <c r="KQG65"/>
      <c r="KQH65"/>
      <c r="KQI65"/>
      <c r="KQJ65"/>
      <c r="KQK65"/>
      <c r="KQL65"/>
      <c r="KQM65"/>
      <c r="KQN65"/>
      <c r="KQO65"/>
      <c r="KQP65"/>
      <c r="KQQ65"/>
      <c r="KQR65"/>
      <c r="KQS65"/>
      <c r="KQT65"/>
      <c r="KQU65"/>
      <c r="KQV65"/>
      <c r="KQW65"/>
      <c r="KQX65"/>
      <c r="KQY65"/>
      <c r="KQZ65"/>
      <c r="KRA65"/>
      <c r="KRB65"/>
      <c r="KRC65"/>
      <c r="KRD65"/>
      <c r="KRE65"/>
      <c r="KRF65"/>
      <c r="KRG65"/>
      <c r="KRH65"/>
      <c r="KRI65"/>
      <c r="KRJ65"/>
      <c r="KRK65"/>
      <c r="KRL65"/>
      <c r="KRM65"/>
      <c r="KRN65"/>
      <c r="KRO65"/>
      <c r="KRP65"/>
      <c r="KRQ65"/>
      <c r="KRR65"/>
      <c r="KRS65"/>
      <c r="KRT65"/>
      <c r="KRU65"/>
      <c r="KRV65"/>
      <c r="KRW65"/>
      <c r="KRX65"/>
      <c r="KRY65"/>
      <c r="KRZ65"/>
      <c r="KSA65"/>
      <c r="KSB65"/>
      <c r="KSC65"/>
      <c r="KSD65"/>
      <c r="KSE65"/>
      <c r="KSF65"/>
      <c r="KSG65"/>
      <c r="KSH65"/>
      <c r="KSI65"/>
      <c r="KSJ65"/>
      <c r="KSK65"/>
      <c r="KSL65"/>
      <c r="KSM65"/>
      <c r="KSN65"/>
      <c r="KSO65"/>
      <c r="KSP65"/>
      <c r="KSQ65"/>
      <c r="KSR65"/>
      <c r="KSS65"/>
      <c r="KST65"/>
      <c r="KSU65"/>
      <c r="KSV65"/>
      <c r="KSW65"/>
      <c r="KSX65"/>
      <c r="KSY65"/>
      <c r="KSZ65"/>
      <c r="KTA65"/>
      <c r="KTB65"/>
      <c r="KTC65"/>
      <c r="KTD65"/>
      <c r="KTE65"/>
      <c r="KTF65"/>
      <c r="KTG65"/>
      <c r="KTH65"/>
      <c r="KTI65"/>
      <c r="KTJ65"/>
      <c r="KTK65"/>
      <c r="KTL65"/>
      <c r="KTM65"/>
      <c r="KTN65"/>
      <c r="KTO65"/>
      <c r="KTP65"/>
      <c r="KTQ65"/>
      <c r="KTR65"/>
      <c r="KTS65"/>
      <c r="KTT65"/>
      <c r="KTU65"/>
      <c r="KTV65"/>
      <c r="KTW65"/>
      <c r="KTX65"/>
      <c r="KTY65"/>
      <c r="KTZ65"/>
      <c r="KUA65"/>
      <c r="KUB65"/>
      <c r="KUC65"/>
      <c r="KUD65"/>
      <c r="KUE65"/>
      <c r="KUF65"/>
      <c r="KUG65"/>
      <c r="KUH65"/>
      <c r="KUI65"/>
      <c r="KUJ65"/>
      <c r="KUK65"/>
      <c r="KUL65"/>
      <c r="KUM65"/>
      <c r="KUN65"/>
      <c r="KUO65"/>
      <c r="KUP65"/>
      <c r="KUQ65"/>
      <c r="KUR65"/>
      <c r="KUS65"/>
      <c r="KUT65"/>
      <c r="KUU65"/>
      <c r="KUV65"/>
      <c r="KUW65"/>
      <c r="KUX65"/>
      <c r="KUY65"/>
      <c r="KUZ65"/>
      <c r="KVA65"/>
      <c r="KVB65"/>
      <c r="KVC65"/>
      <c r="KVD65"/>
      <c r="KVE65"/>
      <c r="KVF65"/>
      <c r="KVG65"/>
      <c r="KVH65"/>
      <c r="KVI65"/>
      <c r="KVJ65"/>
      <c r="KVK65"/>
      <c r="KVL65"/>
      <c r="KVM65"/>
      <c r="KVN65"/>
      <c r="KVO65"/>
      <c r="KVP65"/>
      <c r="KVQ65"/>
      <c r="KVR65"/>
      <c r="KVS65"/>
      <c r="KVT65"/>
      <c r="KVU65"/>
      <c r="KVV65"/>
      <c r="KVW65"/>
      <c r="KVX65"/>
      <c r="KVY65"/>
      <c r="KVZ65"/>
      <c r="KWA65"/>
      <c r="KWB65"/>
      <c r="KWC65"/>
      <c r="KWD65"/>
      <c r="KWE65"/>
      <c r="KWF65"/>
      <c r="KWG65"/>
      <c r="KWH65"/>
      <c r="KWI65"/>
      <c r="KWJ65"/>
      <c r="KWK65"/>
      <c r="KWL65"/>
      <c r="KWM65"/>
      <c r="KWN65"/>
      <c r="KWO65"/>
      <c r="KWP65"/>
      <c r="KWQ65"/>
      <c r="KWR65"/>
      <c r="KWS65"/>
      <c r="KWT65"/>
      <c r="KWU65"/>
      <c r="KWV65"/>
      <c r="KWW65"/>
      <c r="KWX65"/>
      <c r="KWY65"/>
      <c r="KWZ65"/>
      <c r="KXA65"/>
      <c r="KXB65"/>
      <c r="KXC65"/>
      <c r="KXD65"/>
      <c r="KXE65"/>
      <c r="KXF65"/>
      <c r="KXG65"/>
      <c r="KXH65"/>
      <c r="KXI65"/>
      <c r="KXJ65"/>
      <c r="KXK65"/>
      <c r="KXL65"/>
      <c r="KXM65"/>
      <c r="KXN65"/>
      <c r="KXO65"/>
      <c r="KXP65"/>
      <c r="KXQ65"/>
      <c r="KXR65"/>
      <c r="KXS65"/>
      <c r="KXT65"/>
      <c r="KXU65"/>
      <c r="KXV65"/>
      <c r="KXW65"/>
      <c r="KXX65"/>
      <c r="KXY65"/>
      <c r="KXZ65"/>
      <c r="KYA65"/>
      <c r="KYB65"/>
      <c r="KYC65"/>
      <c r="KYD65"/>
      <c r="KYE65"/>
      <c r="KYF65"/>
      <c r="KYG65"/>
      <c r="KYH65"/>
      <c r="KYI65"/>
      <c r="KYJ65"/>
      <c r="KYK65"/>
      <c r="KYL65"/>
      <c r="KYM65"/>
      <c r="KYN65"/>
      <c r="KYO65"/>
      <c r="KYP65"/>
      <c r="KYQ65"/>
      <c r="KYR65"/>
      <c r="KYS65"/>
      <c r="KYT65"/>
      <c r="KYU65"/>
      <c r="KYV65"/>
      <c r="KYW65"/>
      <c r="KYX65"/>
      <c r="KYY65"/>
      <c r="KYZ65"/>
      <c r="KZA65"/>
      <c r="KZB65"/>
      <c r="KZC65"/>
      <c r="KZD65"/>
      <c r="KZE65"/>
      <c r="KZF65"/>
      <c r="KZG65"/>
      <c r="KZH65"/>
      <c r="KZI65"/>
      <c r="KZJ65"/>
      <c r="KZK65"/>
      <c r="KZL65"/>
      <c r="KZM65"/>
      <c r="KZN65"/>
      <c r="KZO65"/>
      <c r="KZP65"/>
      <c r="KZQ65"/>
      <c r="KZR65"/>
      <c r="KZS65"/>
      <c r="KZT65"/>
      <c r="KZU65"/>
      <c r="KZV65"/>
      <c r="KZW65"/>
      <c r="KZX65"/>
      <c r="KZY65"/>
      <c r="KZZ65"/>
      <c r="LAA65"/>
      <c r="LAB65"/>
      <c r="LAC65"/>
      <c r="LAD65"/>
      <c r="LAE65"/>
      <c r="LAF65"/>
      <c r="LAG65"/>
      <c r="LAH65"/>
      <c r="LAI65"/>
      <c r="LAJ65"/>
      <c r="LAK65"/>
      <c r="LAL65"/>
      <c r="LAM65"/>
      <c r="LAN65"/>
      <c r="LAO65"/>
      <c r="LAP65"/>
      <c r="LAQ65"/>
      <c r="LAR65"/>
      <c r="LAS65"/>
      <c r="LAT65"/>
      <c r="LAU65"/>
      <c r="LAV65"/>
      <c r="LAW65"/>
      <c r="LAX65"/>
      <c r="LAY65"/>
      <c r="LAZ65"/>
      <c r="LBA65"/>
      <c r="LBB65"/>
      <c r="LBC65"/>
      <c r="LBD65"/>
      <c r="LBE65"/>
      <c r="LBF65"/>
      <c r="LBG65"/>
      <c r="LBH65"/>
      <c r="LBI65"/>
      <c r="LBJ65"/>
      <c r="LBK65"/>
      <c r="LBL65"/>
      <c r="LBM65"/>
      <c r="LBN65"/>
      <c r="LBO65"/>
      <c r="LBP65"/>
      <c r="LBQ65"/>
      <c r="LBR65"/>
      <c r="LBS65"/>
      <c r="LBT65"/>
      <c r="LBU65"/>
      <c r="LBV65"/>
      <c r="LBW65"/>
      <c r="LBX65"/>
      <c r="LBY65"/>
      <c r="LBZ65"/>
      <c r="LCA65"/>
      <c r="LCB65"/>
      <c r="LCC65"/>
      <c r="LCD65"/>
      <c r="LCE65"/>
      <c r="LCF65"/>
      <c r="LCG65"/>
      <c r="LCH65"/>
      <c r="LCI65"/>
      <c r="LCJ65"/>
      <c r="LCK65"/>
      <c r="LCL65"/>
      <c r="LCM65"/>
      <c r="LCN65"/>
      <c r="LCO65"/>
      <c r="LCP65"/>
      <c r="LCQ65"/>
      <c r="LCR65"/>
      <c r="LCS65"/>
      <c r="LCT65"/>
      <c r="LCU65"/>
      <c r="LCV65"/>
      <c r="LCW65"/>
      <c r="LCX65"/>
      <c r="LCY65"/>
      <c r="LCZ65"/>
      <c r="LDA65"/>
      <c r="LDB65"/>
      <c r="LDC65"/>
      <c r="LDD65"/>
      <c r="LDE65"/>
      <c r="LDF65"/>
      <c r="LDG65"/>
      <c r="LDH65"/>
      <c r="LDI65"/>
      <c r="LDJ65"/>
      <c r="LDK65"/>
      <c r="LDL65"/>
      <c r="LDM65"/>
      <c r="LDN65"/>
      <c r="LDO65"/>
      <c r="LDP65"/>
      <c r="LDQ65"/>
      <c r="LDR65"/>
      <c r="LDS65"/>
      <c r="LDT65"/>
      <c r="LDU65"/>
      <c r="LDV65"/>
      <c r="LDW65"/>
      <c r="LDX65"/>
      <c r="LDY65"/>
      <c r="LDZ65"/>
      <c r="LEA65"/>
      <c r="LEB65"/>
      <c r="LEC65"/>
      <c r="LED65"/>
      <c r="LEE65"/>
      <c r="LEF65"/>
      <c r="LEG65"/>
      <c r="LEH65"/>
      <c r="LEI65"/>
      <c r="LEJ65"/>
      <c r="LEK65"/>
      <c r="LEL65"/>
      <c r="LEM65"/>
      <c r="LEN65"/>
      <c r="LEO65"/>
      <c r="LEP65"/>
      <c r="LEQ65"/>
      <c r="LER65"/>
      <c r="LES65"/>
      <c r="LET65"/>
      <c r="LEU65"/>
      <c r="LEV65"/>
      <c r="LEW65"/>
      <c r="LEX65"/>
      <c r="LEY65"/>
      <c r="LEZ65"/>
      <c r="LFA65"/>
      <c r="LFB65"/>
      <c r="LFC65"/>
      <c r="LFD65"/>
      <c r="LFE65"/>
      <c r="LFF65"/>
      <c r="LFG65"/>
      <c r="LFH65"/>
      <c r="LFI65"/>
      <c r="LFJ65"/>
      <c r="LFK65"/>
      <c r="LFL65"/>
      <c r="LFM65"/>
      <c r="LFN65"/>
      <c r="LFO65"/>
      <c r="LFP65"/>
      <c r="LFQ65"/>
      <c r="LFR65"/>
      <c r="LFS65"/>
      <c r="LFT65"/>
      <c r="LFU65"/>
      <c r="LFV65"/>
      <c r="LFW65"/>
      <c r="LFX65"/>
      <c r="LFY65"/>
      <c r="LFZ65"/>
      <c r="LGA65"/>
      <c r="LGB65"/>
      <c r="LGC65"/>
      <c r="LGD65"/>
      <c r="LGE65"/>
      <c r="LGF65"/>
      <c r="LGG65"/>
      <c r="LGH65"/>
      <c r="LGI65"/>
      <c r="LGJ65"/>
      <c r="LGK65"/>
      <c r="LGL65"/>
      <c r="LGM65"/>
      <c r="LGN65"/>
      <c r="LGO65"/>
      <c r="LGP65"/>
      <c r="LGQ65"/>
      <c r="LGR65"/>
      <c r="LGS65"/>
      <c r="LGT65"/>
      <c r="LGU65"/>
      <c r="LGV65"/>
      <c r="LGW65"/>
      <c r="LGX65"/>
      <c r="LGY65"/>
      <c r="LGZ65"/>
      <c r="LHA65"/>
      <c r="LHB65"/>
      <c r="LHC65"/>
      <c r="LHD65"/>
      <c r="LHE65"/>
      <c r="LHF65"/>
      <c r="LHG65"/>
      <c r="LHH65"/>
      <c r="LHI65"/>
      <c r="LHJ65"/>
      <c r="LHK65"/>
      <c r="LHL65"/>
      <c r="LHM65"/>
      <c r="LHN65"/>
      <c r="LHO65"/>
      <c r="LHP65"/>
      <c r="LHQ65"/>
      <c r="LHR65"/>
      <c r="LHS65"/>
      <c r="LHT65"/>
      <c r="LHU65"/>
      <c r="LHV65"/>
      <c r="LHW65"/>
      <c r="LHX65"/>
      <c r="LHY65"/>
      <c r="LHZ65"/>
      <c r="LIA65"/>
      <c r="LIB65"/>
      <c r="LIC65"/>
      <c r="LID65"/>
      <c r="LIE65"/>
      <c r="LIF65"/>
      <c r="LIG65"/>
      <c r="LIH65"/>
      <c r="LII65"/>
      <c r="LIJ65"/>
      <c r="LIK65"/>
      <c r="LIL65"/>
      <c r="LIM65"/>
      <c r="LIN65"/>
      <c r="LIO65"/>
      <c r="LIP65"/>
      <c r="LIQ65"/>
      <c r="LIR65"/>
      <c r="LIS65"/>
      <c r="LIT65"/>
      <c r="LIU65"/>
      <c r="LIV65"/>
      <c r="LIW65"/>
      <c r="LIX65"/>
      <c r="LIY65"/>
      <c r="LIZ65"/>
      <c r="LJA65"/>
      <c r="LJB65"/>
      <c r="LJC65"/>
      <c r="LJD65"/>
      <c r="LJE65"/>
      <c r="LJF65"/>
      <c r="LJG65"/>
      <c r="LJH65"/>
      <c r="LJI65"/>
      <c r="LJJ65"/>
      <c r="LJK65"/>
      <c r="LJL65"/>
      <c r="LJM65"/>
      <c r="LJN65"/>
      <c r="LJO65"/>
      <c r="LJP65"/>
      <c r="LJQ65"/>
      <c r="LJR65"/>
      <c r="LJS65"/>
      <c r="LJT65"/>
      <c r="LJU65"/>
      <c r="LJV65"/>
      <c r="LJW65"/>
      <c r="LJX65"/>
      <c r="LJY65"/>
      <c r="LJZ65"/>
      <c r="LKA65"/>
      <c r="LKB65"/>
      <c r="LKC65"/>
      <c r="LKD65"/>
      <c r="LKE65"/>
      <c r="LKF65"/>
      <c r="LKG65"/>
      <c r="LKH65"/>
      <c r="LKI65"/>
      <c r="LKJ65"/>
      <c r="LKK65"/>
      <c r="LKL65"/>
      <c r="LKM65"/>
      <c r="LKN65"/>
      <c r="LKO65"/>
      <c r="LKP65"/>
      <c r="LKQ65"/>
      <c r="LKR65"/>
      <c r="LKS65"/>
      <c r="LKT65"/>
      <c r="LKU65"/>
      <c r="LKV65"/>
      <c r="LKW65"/>
      <c r="LKX65"/>
      <c r="LKY65"/>
      <c r="LKZ65"/>
      <c r="LLA65"/>
      <c r="LLB65"/>
      <c r="LLC65"/>
      <c r="LLD65"/>
      <c r="LLE65"/>
      <c r="LLF65"/>
      <c r="LLG65"/>
      <c r="LLH65"/>
      <c r="LLI65"/>
      <c r="LLJ65"/>
      <c r="LLK65"/>
      <c r="LLL65"/>
      <c r="LLM65"/>
      <c r="LLN65"/>
      <c r="LLO65"/>
      <c r="LLP65"/>
      <c r="LLQ65"/>
      <c r="LLR65"/>
      <c r="LLS65"/>
      <c r="LLT65"/>
      <c r="LLU65"/>
      <c r="LLV65"/>
      <c r="LLW65"/>
      <c r="LLX65"/>
      <c r="LLY65"/>
      <c r="LLZ65"/>
      <c r="LMA65"/>
      <c r="LMB65"/>
      <c r="LMC65"/>
      <c r="LMD65"/>
      <c r="LME65"/>
      <c r="LMF65"/>
      <c r="LMG65"/>
      <c r="LMH65"/>
      <c r="LMI65"/>
      <c r="LMJ65"/>
      <c r="LMK65"/>
      <c r="LML65"/>
      <c r="LMM65"/>
      <c r="LMN65"/>
      <c r="LMO65"/>
      <c r="LMP65"/>
      <c r="LMQ65"/>
      <c r="LMR65"/>
      <c r="LMS65"/>
      <c r="LMT65"/>
      <c r="LMU65"/>
      <c r="LMV65"/>
      <c r="LMW65"/>
      <c r="LMX65"/>
      <c r="LMY65"/>
      <c r="LMZ65"/>
      <c r="LNA65"/>
      <c r="LNB65"/>
      <c r="LNC65"/>
      <c r="LND65"/>
      <c r="LNE65"/>
      <c r="LNF65"/>
      <c r="LNG65"/>
      <c r="LNH65"/>
      <c r="LNI65"/>
      <c r="LNJ65"/>
      <c r="LNK65"/>
      <c r="LNL65"/>
      <c r="LNM65"/>
      <c r="LNN65"/>
      <c r="LNO65"/>
      <c r="LNP65"/>
      <c r="LNQ65"/>
      <c r="LNR65"/>
      <c r="LNS65"/>
      <c r="LNT65"/>
      <c r="LNU65"/>
      <c r="LNV65"/>
      <c r="LNW65"/>
      <c r="LNX65"/>
      <c r="LNY65"/>
      <c r="LNZ65"/>
      <c r="LOA65"/>
      <c r="LOB65"/>
      <c r="LOC65"/>
      <c r="LOD65"/>
      <c r="LOE65"/>
      <c r="LOF65"/>
      <c r="LOG65"/>
      <c r="LOH65"/>
      <c r="LOI65"/>
      <c r="LOJ65"/>
      <c r="LOK65"/>
      <c r="LOL65"/>
      <c r="LOM65"/>
      <c r="LON65"/>
      <c r="LOO65"/>
      <c r="LOP65"/>
      <c r="LOQ65"/>
      <c r="LOR65"/>
      <c r="LOS65"/>
      <c r="LOT65"/>
      <c r="LOU65"/>
      <c r="LOV65"/>
      <c r="LOW65"/>
      <c r="LOX65"/>
      <c r="LOY65"/>
      <c r="LOZ65"/>
      <c r="LPA65"/>
      <c r="LPB65"/>
      <c r="LPC65"/>
      <c r="LPD65"/>
      <c r="LPE65"/>
      <c r="LPF65"/>
      <c r="LPG65"/>
      <c r="LPH65"/>
      <c r="LPI65"/>
      <c r="LPJ65"/>
      <c r="LPK65"/>
      <c r="LPL65"/>
      <c r="LPM65"/>
      <c r="LPN65"/>
      <c r="LPO65"/>
      <c r="LPP65"/>
      <c r="LPQ65"/>
      <c r="LPR65"/>
      <c r="LPS65"/>
      <c r="LPT65"/>
      <c r="LPU65"/>
      <c r="LPV65"/>
      <c r="LPW65"/>
      <c r="LPX65"/>
      <c r="LPY65"/>
      <c r="LPZ65"/>
      <c r="LQA65"/>
      <c r="LQB65"/>
      <c r="LQC65"/>
      <c r="LQD65"/>
      <c r="LQE65"/>
      <c r="LQF65"/>
      <c r="LQG65"/>
      <c r="LQH65"/>
      <c r="LQI65"/>
      <c r="LQJ65"/>
      <c r="LQK65"/>
      <c r="LQL65"/>
      <c r="LQM65"/>
      <c r="LQN65"/>
      <c r="LQO65"/>
      <c r="LQP65"/>
      <c r="LQQ65"/>
      <c r="LQR65"/>
      <c r="LQS65"/>
      <c r="LQT65"/>
      <c r="LQU65"/>
      <c r="LQV65"/>
      <c r="LQW65"/>
      <c r="LQX65"/>
      <c r="LQY65"/>
      <c r="LQZ65"/>
      <c r="LRA65"/>
      <c r="LRB65"/>
      <c r="LRC65"/>
      <c r="LRD65"/>
      <c r="LRE65"/>
      <c r="LRF65"/>
      <c r="LRG65"/>
      <c r="LRH65"/>
      <c r="LRI65"/>
      <c r="LRJ65"/>
      <c r="LRK65"/>
      <c r="LRL65"/>
      <c r="LRM65"/>
      <c r="LRN65"/>
      <c r="LRO65"/>
      <c r="LRP65"/>
      <c r="LRQ65"/>
      <c r="LRR65"/>
      <c r="LRS65"/>
      <c r="LRT65"/>
      <c r="LRU65"/>
      <c r="LRV65"/>
      <c r="LRW65"/>
      <c r="LRX65"/>
      <c r="LRY65"/>
      <c r="LRZ65"/>
      <c r="LSA65"/>
      <c r="LSB65"/>
      <c r="LSC65"/>
      <c r="LSD65"/>
      <c r="LSE65"/>
      <c r="LSF65"/>
      <c r="LSG65"/>
      <c r="LSH65"/>
      <c r="LSI65"/>
      <c r="LSJ65"/>
      <c r="LSK65"/>
      <c r="LSL65"/>
      <c r="LSM65"/>
      <c r="LSN65"/>
      <c r="LSO65"/>
      <c r="LSP65"/>
      <c r="LSQ65"/>
      <c r="LSR65"/>
      <c r="LSS65"/>
      <c r="LST65"/>
      <c r="LSU65"/>
      <c r="LSV65"/>
      <c r="LSW65"/>
      <c r="LSX65"/>
      <c r="LSY65"/>
      <c r="LSZ65"/>
      <c r="LTA65"/>
      <c r="LTB65"/>
      <c r="LTC65"/>
      <c r="LTD65"/>
      <c r="LTE65"/>
      <c r="LTF65"/>
      <c r="LTG65"/>
      <c r="LTH65"/>
      <c r="LTI65"/>
      <c r="LTJ65"/>
      <c r="LTK65"/>
      <c r="LTL65"/>
      <c r="LTM65"/>
      <c r="LTN65"/>
      <c r="LTO65"/>
      <c r="LTP65"/>
      <c r="LTQ65"/>
      <c r="LTR65"/>
      <c r="LTS65"/>
      <c r="LTT65"/>
      <c r="LTU65"/>
      <c r="LTV65"/>
      <c r="LTW65"/>
      <c r="LTX65"/>
      <c r="LTY65"/>
      <c r="LTZ65"/>
      <c r="LUA65"/>
      <c r="LUB65"/>
      <c r="LUC65"/>
      <c r="LUD65"/>
      <c r="LUE65"/>
      <c r="LUF65"/>
      <c r="LUG65"/>
      <c r="LUH65"/>
      <c r="LUI65"/>
      <c r="LUJ65"/>
      <c r="LUK65"/>
      <c r="LUL65"/>
      <c r="LUM65"/>
      <c r="LUN65"/>
      <c r="LUO65"/>
      <c r="LUP65"/>
      <c r="LUQ65"/>
      <c r="LUR65"/>
      <c r="LUS65"/>
      <c r="LUT65"/>
      <c r="LUU65"/>
      <c r="LUV65"/>
      <c r="LUW65"/>
      <c r="LUX65"/>
      <c r="LUY65"/>
      <c r="LUZ65"/>
      <c r="LVA65"/>
      <c r="LVB65"/>
      <c r="LVC65"/>
      <c r="LVD65"/>
      <c r="LVE65"/>
      <c r="LVF65"/>
      <c r="LVG65"/>
      <c r="LVH65"/>
      <c r="LVI65"/>
      <c r="LVJ65"/>
      <c r="LVK65"/>
      <c r="LVL65"/>
      <c r="LVM65"/>
      <c r="LVN65"/>
      <c r="LVO65"/>
      <c r="LVP65"/>
      <c r="LVQ65"/>
      <c r="LVR65"/>
      <c r="LVS65"/>
      <c r="LVT65"/>
      <c r="LVU65"/>
      <c r="LVV65"/>
      <c r="LVW65"/>
      <c r="LVX65"/>
      <c r="LVY65"/>
      <c r="LVZ65"/>
      <c r="LWA65"/>
      <c r="LWB65"/>
      <c r="LWC65"/>
      <c r="LWD65"/>
      <c r="LWE65"/>
      <c r="LWF65"/>
      <c r="LWG65"/>
      <c r="LWH65"/>
      <c r="LWI65"/>
      <c r="LWJ65"/>
      <c r="LWK65"/>
      <c r="LWL65"/>
      <c r="LWM65"/>
      <c r="LWN65"/>
      <c r="LWO65"/>
      <c r="LWP65"/>
      <c r="LWQ65"/>
      <c r="LWR65"/>
      <c r="LWS65"/>
      <c r="LWT65"/>
      <c r="LWU65"/>
      <c r="LWV65"/>
      <c r="LWW65"/>
      <c r="LWX65"/>
      <c r="LWY65"/>
      <c r="LWZ65"/>
      <c r="LXA65"/>
      <c r="LXB65"/>
      <c r="LXC65"/>
      <c r="LXD65"/>
      <c r="LXE65"/>
      <c r="LXF65"/>
      <c r="LXG65"/>
      <c r="LXH65"/>
      <c r="LXI65"/>
      <c r="LXJ65"/>
      <c r="LXK65"/>
      <c r="LXL65"/>
      <c r="LXM65"/>
      <c r="LXN65"/>
      <c r="LXO65"/>
      <c r="LXP65"/>
      <c r="LXQ65"/>
      <c r="LXR65"/>
      <c r="LXS65"/>
      <c r="LXT65"/>
      <c r="LXU65"/>
      <c r="LXV65"/>
      <c r="LXW65"/>
      <c r="LXX65"/>
      <c r="LXY65"/>
      <c r="LXZ65"/>
      <c r="LYA65"/>
      <c r="LYB65"/>
      <c r="LYC65"/>
      <c r="LYD65"/>
      <c r="LYE65"/>
      <c r="LYF65"/>
      <c r="LYG65"/>
      <c r="LYH65"/>
      <c r="LYI65"/>
      <c r="LYJ65"/>
      <c r="LYK65"/>
      <c r="LYL65"/>
      <c r="LYM65"/>
      <c r="LYN65"/>
      <c r="LYO65"/>
      <c r="LYP65"/>
      <c r="LYQ65"/>
      <c r="LYR65"/>
      <c r="LYS65"/>
      <c r="LYT65"/>
      <c r="LYU65"/>
      <c r="LYV65"/>
      <c r="LYW65"/>
      <c r="LYX65"/>
      <c r="LYY65"/>
      <c r="LYZ65"/>
      <c r="LZA65"/>
      <c r="LZB65"/>
      <c r="LZC65"/>
      <c r="LZD65"/>
      <c r="LZE65"/>
      <c r="LZF65"/>
      <c r="LZG65"/>
      <c r="LZH65"/>
      <c r="LZI65"/>
      <c r="LZJ65"/>
      <c r="LZK65"/>
      <c r="LZL65"/>
      <c r="LZM65"/>
      <c r="LZN65"/>
      <c r="LZO65"/>
      <c r="LZP65"/>
      <c r="LZQ65"/>
      <c r="LZR65"/>
      <c r="LZS65"/>
      <c r="LZT65"/>
      <c r="LZU65"/>
      <c r="LZV65"/>
      <c r="LZW65"/>
      <c r="LZX65"/>
      <c r="LZY65"/>
      <c r="LZZ65"/>
      <c r="MAA65"/>
      <c r="MAB65"/>
      <c r="MAC65"/>
      <c r="MAD65"/>
      <c r="MAE65"/>
      <c r="MAF65"/>
      <c r="MAG65"/>
      <c r="MAH65"/>
      <c r="MAI65"/>
      <c r="MAJ65"/>
      <c r="MAK65"/>
      <c r="MAL65"/>
      <c r="MAM65"/>
      <c r="MAN65"/>
      <c r="MAO65"/>
      <c r="MAP65"/>
      <c r="MAQ65"/>
      <c r="MAR65"/>
      <c r="MAS65"/>
      <c r="MAT65"/>
      <c r="MAU65"/>
      <c r="MAV65"/>
      <c r="MAW65"/>
      <c r="MAX65"/>
      <c r="MAY65"/>
      <c r="MAZ65"/>
      <c r="MBA65"/>
      <c r="MBB65"/>
      <c r="MBC65"/>
      <c r="MBD65"/>
      <c r="MBE65"/>
      <c r="MBF65"/>
      <c r="MBG65"/>
      <c r="MBH65"/>
      <c r="MBI65"/>
      <c r="MBJ65"/>
      <c r="MBK65"/>
      <c r="MBL65"/>
      <c r="MBM65"/>
      <c r="MBN65"/>
      <c r="MBO65"/>
      <c r="MBP65"/>
      <c r="MBQ65"/>
      <c r="MBR65"/>
      <c r="MBS65"/>
      <c r="MBT65"/>
      <c r="MBU65"/>
      <c r="MBV65"/>
      <c r="MBW65"/>
      <c r="MBX65"/>
      <c r="MBY65"/>
      <c r="MBZ65"/>
      <c r="MCA65"/>
      <c r="MCB65"/>
      <c r="MCC65"/>
      <c r="MCD65"/>
      <c r="MCE65"/>
      <c r="MCF65"/>
      <c r="MCG65"/>
      <c r="MCH65"/>
      <c r="MCI65"/>
      <c r="MCJ65"/>
      <c r="MCK65"/>
      <c r="MCL65"/>
      <c r="MCM65"/>
      <c r="MCN65"/>
      <c r="MCO65"/>
      <c r="MCP65"/>
      <c r="MCQ65"/>
      <c r="MCR65"/>
      <c r="MCS65"/>
      <c r="MCT65"/>
      <c r="MCU65"/>
      <c r="MCV65"/>
      <c r="MCW65"/>
      <c r="MCX65"/>
      <c r="MCY65"/>
      <c r="MCZ65"/>
      <c r="MDA65"/>
      <c r="MDB65"/>
      <c r="MDC65"/>
      <c r="MDD65"/>
      <c r="MDE65"/>
      <c r="MDF65"/>
      <c r="MDG65"/>
      <c r="MDH65"/>
      <c r="MDI65"/>
      <c r="MDJ65"/>
      <c r="MDK65"/>
      <c r="MDL65"/>
      <c r="MDM65"/>
      <c r="MDN65"/>
      <c r="MDO65"/>
      <c r="MDP65"/>
      <c r="MDQ65"/>
      <c r="MDR65"/>
      <c r="MDS65"/>
      <c r="MDT65"/>
      <c r="MDU65"/>
      <c r="MDV65"/>
      <c r="MDW65"/>
      <c r="MDX65"/>
      <c r="MDY65"/>
      <c r="MDZ65"/>
      <c r="MEA65"/>
      <c r="MEB65"/>
      <c r="MEC65"/>
      <c r="MED65"/>
      <c r="MEE65"/>
      <c r="MEF65"/>
      <c r="MEG65"/>
      <c r="MEH65"/>
      <c r="MEI65"/>
      <c r="MEJ65"/>
      <c r="MEK65"/>
      <c r="MEL65"/>
      <c r="MEM65"/>
      <c r="MEN65"/>
      <c r="MEO65"/>
      <c r="MEP65"/>
      <c r="MEQ65"/>
      <c r="MER65"/>
      <c r="MES65"/>
      <c r="MET65"/>
      <c r="MEU65"/>
      <c r="MEV65"/>
      <c r="MEW65"/>
      <c r="MEX65"/>
      <c r="MEY65"/>
      <c r="MEZ65"/>
      <c r="MFA65"/>
      <c r="MFB65"/>
      <c r="MFC65"/>
      <c r="MFD65"/>
      <c r="MFE65"/>
      <c r="MFF65"/>
      <c r="MFG65"/>
      <c r="MFH65"/>
      <c r="MFI65"/>
      <c r="MFJ65"/>
      <c r="MFK65"/>
      <c r="MFL65"/>
      <c r="MFM65"/>
      <c r="MFN65"/>
      <c r="MFO65"/>
      <c r="MFP65"/>
      <c r="MFQ65"/>
      <c r="MFR65"/>
      <c r="MFS65"/>
      <c r="MFT65"/>
      <c r="MFU65"/>
      <c r="MFV65"/>
      <c r="MFW65"/>
      <c r="MFX65"/>
      <c r="MFY65"/>
      <c r="MFZ65"/>
      <c r="MGA65"/>
      <c r="MGB65"/>
      <c r="MGC65"/>
      <c r="MGD65"/>
      <c r="MGE65"/>
      <c r="MGF65"/>
      <c r="MGG65"/>
      <c r="MGH65"/>
      <c r="MGI65"/>
      <c r="MGJ65"/>
      <c r="MGK65"/>
      <c r="MGL65"/>
      <c r="MGM65"/>
      <c r="MGN65"/>
      <c r="MGO65"/>
      <c r="MGP65"/>
      <c r="MGQ65"/>
      <c r="MGR65"/>
      <c r="MGS65"/>
      <c r="MGT65"/>
      <c r="MGU65"/>
      <c r="MGV65"/>
      <c r="MGW65"/>
      <c r="MGX65"/>
      <c r="MGY65"/>
      <c r="MGZ65"/>
      <c r="MHA65"/>
      <c r="MHB65"/>
      <c r="MHC65"/>
      <c r="MHD65"/>
      <c r="MHE65"/>
      <c r="MHF65"/>
      <c r="MHG65"/>
      <c r="MHH65"/>
      <c r="MHI65"/>
      <c r="MHJ65"/>
      <c r="MHK65"/>
      <c r="MHL65"/>
      <c r="MHM65"/>
      <c r="MHN65"/>
      <c r="MHO65"/>
      <c r="MHP65"/>
      <c r="MHQ65"/>
      <c r="MHR65"/>
      <c r="MHS65"/>
      <c r="MHT65"/>
      <c r="MHU65"/>
      <c r="MHV65"/>
      <c r="MHW65"/>
      <c r="MHX65"/>
      <c r="MHY65"/>
      <c r="MHZ65"/>
      <c r="MIA65"/>
      <c r="MIB65"/>
      <c r="MIC65"/>
      <c r="MID65"/>
      <c r="MIE65"/>
      <c r="MIF65"/>
      <c r="MIG65"/>
      <c r="MIH65"/>
      <c r="MII65"/>
      <c r="MIJ65"/>
      <c r="MIK65"/>
      <c r="MIL65"/>
      <c r="MIM65"/>
      <c r="MIN65"/>
      <c r="MIO65"/>
      <c r="MIP65"/>
      <c r="MIQ65"/>
      <c r="MIR65"/>
      <c r="MIS65"/>
      <c r="MIT65"/>
      <c r="MIU65"/>
      <c r="MIV65"/>
      <c r="MIW65"/>
      <c r="MIX65"/>
      <c r="MIY65"/>
      <c r="MIZ65"/>
      <c r="MJA65"/>
      <c r="MJB65"/>
      <c r="MJC65"/>
      <c r="MJD65"/>
      <c r="MJE65"/>
      <c r="MJF65"/>
      <c r="MJG65"/>
      <c r="MJH65"/>
      <c r="MJI65"/>
      <c r="MJJ65"/>
      <c r="MJK65"/>
      <c r="MJL65"/>
      <c r="MJM65"/>
      <c r="MJN65"/>
      <c r="MJO65"/>
      <c r="MJP65"/>
      <c r="MJQ65"/>
      <c r="MJR65"/>
      <c r="MJS65"/>
      <c r="MJT65"/>
      <c r="MJU65"/>
      <c r="MJV65"/>
      <c r="MJW65"/>
      <c r="MJX65"/>
      <c r="MJY65"/>
      <c r="MJZ65"/>
      <c r="MKA65"/>
      <c r="MKB65"/>
      <c r="MKC65"/>
      <c r="MKD65"/>
      <c r="MKE65"/>
      <c r="MKF65"/>
      <c r="MKG65"/>
      <c r="MKH65"/>
      <c r="MKI65"/>
      <c r="MKJ65"/>
      <c r="MKK65"/>
      <c r="MKL65"/>
      <c r="MKM65"/>
      <c r="MKN65"/>
      <c r="MKO65"/>
      <c r="MKP65"/>
      <c r="MKQ65"/>
      <c r="MKR65"/>
      <c r="MKS65"/>
      <c r="MKT65"/>
      <c r="MKU65"/>
      <c r="MKV65"/>
      <c r="MKW65"/>
      <c r="MKX65"/>
      <c r="MKY65"/>
      <c r="MKZ65"/>
      <c r="MLA65"/>
      <c r="MLB65"/>
      <c r="MLC65"/>
      <c r="MLD65"/>
      <c r="MLE65"/>
      <c r="MLF65"/>
      <c r="MLG65"/>
      <c r="MLH65"/>
      <c r="MLI65"/>
      <c r="MLJ65"/>
      <c r="MLK65"/>
      <c r="MLL65"/>
      <c r="MLM65"/>
      <c r="MLN65"/>
      <c r="MLO65"/>
      <c r="MLP65"/>
      <c r="MLQ65"/>
      <c r="MLR65"/>
      <c r="MLS65"/>
      <c r="MLT65"/>
      <c r="MLU65"/>
      <c r="MLV65"/>
      <c r="MLW65"/>
      <c r="MLX65"/>
      <c r="MLY65"/>
      <c r="MLZ65"/>
      <c r="MMA65"/>
      <c r="MMB65"/>
      <c r="MMC65"/>
      <c r="MMD65"/>
      <c r="MME65"/>
      <c r="MMF65"/>
      <c r="MMG65"/>
      <c r="MMH65"/>
      <c r="MMI65"/>
      <c r="MMJ65"/>
      <c r="MMK65"/>
      <c r="MML65"/>
      <c r="MMM65"/>
      <c r="MMN65"/>
      <c r="MMO65"/>
      <c r="MMP65"/>
      <c r="MMQ65"/>
      <c r="MMR65"/>
      <c r="MMS65"/>
      <c r="MMT65"/>
      <c r="MMU65"/>
      <c r="MMV65"/>
      <c r="MMW65"/>
      <c r="MMX65"/>
      <c r="MMY65"/>
      <c r="MMZ65"/>
      <c r="MNA65"/>
      <c r="MNB65"/>
      <c r="MNC65"/>
      <c r="MND65"/>
      <c r="MNE65"/>
      <c r="MNF65"/>
      <c r="MNG65"/>
      <c r="MNH65"/>
      <c r="MNI65"/>
      <c r="MNJ65"/>
      <c r="MNK65"/>
      <c r="MNL65"/>
      <c r="MNM65"/>
      <c r="MNN65"/>
      <c r="MNO65"/>
      <c r="MNP65"/>
      <c r="MNQ65"/>
      <c r="MNR65"/>
      <c r="MNS65"/>
      <c r="MNT65"/>
      <c r="MNU65"/>
      <c r="MNV65"/>
      <c r="MNW65"/>
      <c r="MNX65"/>
      <c r="MNY65"/>
      <c r="MNZ65"/>
      <c r="MOA65"/>
      <c r="MOB65"/>
      <c r="MOC65"/>
      <c r="MOD65"/>
      <c r="MOE65"/>
      <c r="MOF65"/>
      <c r="MOG65"/>
      <c r="MOH65"/>
      <c r="MOI65"/>
      <c r="MOJ65"/>
      <c r="MOK65"/>
      <c r="MOL65"/>
      <c r="MOM65"/>
      <c r="MON65"/>
      <c r="MOO65"/>
      <c r="MOP65"/>
      <c r="MOQ65"/>
      <c r="MOR65"/>
      <c r="MOS65"/>
      <c r="MOT65"/>
      <c r="MOU65"/>
      <c r="MOV65"/>
      <c r="MOW65"/>
      <c r="MOX65"/>
      <c r="MOY65"/>
      <c r="MOZ65"/>
      <c r="MPA65"/>
      <c r="MPB65"/>
      <c r="MPC65"/>
      <c r="MPD65"/>
      <c r="MPE65"/>
      <c r="MPF65"/>
      <c r="MPG65"/>
      <c r="MPH65"/>
      <c r="MPI65"/>
      <c r="MPJ65"/>
      <c r="MPK65"/>
      <c r="MPL65"/>
      <c r="MPM65"/>
      <c r="MPN65"/>
      <c r="MPO65"/>
      <c r="MPP65"/>
      <c r="MPQ65"/>
      <c r="MPR65"/>
      <c r="MPS65"/>
      <c r="MPT65"/>
      <c r="MPU65"/>
      <c r="MPV65"/>
      <c r="MPW65"/>
      <c r="MPX65"/>
      <c r="MPY65"/>
      <c r="MPZ65"/>
      <c r="MQA65"/>
      <c r="MQB65"/>
      <c r="MQC65"/>
      <c r="MQD65"/>
      <c r="MQE65"/>
      <c r="MQF65"/>
      <c r="MQG65"/>
      <c r="MQH65"/>
      <c r="MQI65"/>
      <c r="MQJ65"/>
      <c r="MQK65"/>
      <c r="MQL65"/>
      <c r="MQM65"/>
      <c r="MQN65"/>
      <c r="MQO65"/>
      <c r="MQP65"/>
      <c r="MQQ65"/>
      <c r="MQR65"/>
      <c r="MQS65"/>
      <c r="MQT65"/>
      <c r="MQU65"/>
      <c r="MQV65"/>
      <c r="MQW65"/>
      <c r="MQX65"/>
      <c r="MQY65"/>
      <c r="MQZ65"/>
      <c r="MRA65"/>
      <c r="MRB65"/>
      <c r="MRC65"/>
      <c r="MRD65"/>
      <c r="MRE65"/>
      <c r="MRF65"/>
      <c r="MRG65"/>
      <c r="MRH65"/>
      <c r="MRI65"/>
      <c r="MRJ65"/>
      <c r="MRK65"/>
      <c r="MRL65"/>
      <c r="MRM65"/>
      <c r="MRN65"/>
      <c r="MRO65"/>
      <c r="MRP65"/>
      <c r="MRQ65"/>
      <c r="MRR65"/>
      <c r="MRS65"/>
      <c r="MRT65"/>
      <c r="MRU65"/>
      <c r="MRV65"/>
      <c r="MRW65"/>
      <c r="MRX65"/>
      <c r="MRY65"/>
      <c r="MRZ65"/>
      <c r="MSA65"/>
      <c r="MSB65"/>
      <c r="MSC65"/>
      <c r="MSD65"/>
      <c r="MSE65"/>
      <c r="MSF65"/>
      <c r="MSG65"/>
      <c r="MSH65"/>
      <c r="MSI65"/>
      <c r="MSJ65"/>
      <c r="MSK65"/>
      <c r="MSL65"/>
      <c r="MSM65"/>
      <c r="MSN65"/>
      <c r="MSO65"/>
      <c r="MSP65"/>
      <c r="MSQ65"/>
      <c r="MSR65"/>
      <c r="MSS65"/>
      <c r="MST65"/>
      <c r="MSU65"/>
      <c r="MSV65"/>
      <c r="MSW65"/>
      <c r="MSX65"/>
      <c r="MSY65"/>
      <c r="MSZ65"/>
      <c r="MTA65"/>
      <c r="MTB65"/>
      <c r="MTC65"/>
      <c r="MTD65"/>
      <c r="MTE65"/>
      <c r="MTF65"/>
      <c r="MTG65"/>
      <c r="MTH65"/>
      <c r="MTI65"/>
      <c r="MTJ65"/>
      <c r="MTK65"/>
      <c r="MTL65"/>
      <c r="MTM65"/>
      <c r="MTN65"/>
      <c r="MTO65"/>
      <c r="MTP65"/>
      <c r="MTQ65"/>
      <c r="MTR65"/>
      <c r="MTS65"/>
      <c r="MTT65"/>
      <c r="MTU65"/>
      <c r="MTV65"/>
      <c r="MTW65"/>
      <c r="MTX65"/>
      <c r="MTY65"/>
      <c r="MTZ65"/>
      <c r="MUA65"/>
      <c r="MUB65"/>
      <c r="MUC65"/>
      <c r="MUD65"/>
      <c r="MUE65"/>
      <c r="MUF65"/>
      <c r="MUG65"/>
      <c r="MUH65"/>
      <c r="MUI65"/>
      <c r="MUJ65"/>
      <c r="MUK65"/>
      <c r="MUL65"/>
      <c r="MUM65"/>
      <c r="MUN65"/>
      <c r="MUO65"/>
      <c r="MUP65"/>
      <c r="MUQ65"/>
      <c r="MUR65"/>
      <c r="MUS65"/>
      <c r="MUT65"/>
      <c r="MUU65"/>
      <c r="MUV65"/>
      <c r="MUW65"/>
      <c r="MUX65"/>
      <c r="MUY65"/>
      <c r="MUZ65"/>
      <c r="MVA65"/>
      <c r="MVB65"/>
      <c r="MVC65"/>
      <c r="MVD65"/>
      <c r="MVE65"/>
      <c r="MVF65"/>
      <c r="MVG65"/>
      <c r="MVH65"/>
      <c r="MVI65"/>
      <c r="MVJ65"/>
      <c r="MVK65"/>
      <c r="MVL65"/>
      <c r="MVM65"/>
      <c r="MVN65"/>
      <c r="MVO65"/>
      <c r="MVP65"/>
      <c r="MVQ65"/>
      <c r="MVR65"/>
      <c r="MVS65"/>
      <c r="MVT65"/>
      <c r="MVU65"/>
      <c r="MVV65"/>
      <c r="MVW65"/>
      <c r="MVX65"/>
      <c r="MVY65"/>
      <c r="MVZ65"/>
      <c r="MWA65"/>
      <c r="MWB65"/>
      <c r="MWC65"/>
      <c r="MWD65"/>
      <c r="MWE65"/>
      <c r="MWF65"/>
      <c r="MWG65"/>
      <c r="MWH65"/>
      <c r="MWI65"/>
      <c r="MWJ65"/>
      <c r="MWK65"/>
      <c r="MWL65"/>
      <c r="MWM65"/>
      <c r="MWN65"/>
      <c r="MWO65"/>
      <c r="MWP65"/>
      <c r="MWQ65"/>
      <c r="MWR65"/>
      <c r="MWS65"/>
      <c r="MWT65"/>
      <c r="MWU65"/>
      <c r="MWV65"/>
      <c r="MWW65"/>
      <c r="MWX65"/>
      <c r="MWY65"/>
      <c r="MWZ65"/>
      <c r="MXA65"/>
      <c r="MXB65"/>
      <c r="MXC65"/>
      <c r="MXD65"/>
      <c r="MXE65"/>
      <c r="MXF65"/>
      <c r="MXG65"/>
      <c r="MXH65"/>
      <c r="MXI65"/>
      <c r="MXJ65"/>
      <c r="MXK65"/>
      <c r="MXL65"/>
      <c r="MXM65"/>
      <c r="MXN65"/>
      <c r="MXO65"/>
      <c r="MXP65"/>
      <c r="MXQ65"/>
      <c r="MXR65"/>
      <c r="MXS65"/>
      <c r="MXT65"/>
      <c r="MXU65"/>
      <c r="MXV65"/>
      <c r="MXW65"/>
      <c r="MXX65"/>
      <c r="MXY65"/>
      <c r="MXZ65"/>
      <c r="MYA65"/>
      <c r="MYB65"/>
      <c r="MYC65"/>
      <c r="MYD65"/>
      <c r="MYE65"/>
      <c r="MYF65"/>
      <c r="MYG65"/>
      <c r="MYH65"/>
      <c r="MYI65"/>
      <c r="MYJ65"/>
      <c r="MYK65"/>
      <c r="MYL65"/>
      <c r="MYM65"/>
      <c r="MYN65"/>
      <c r="MYO65"/>
      <c r="MYP65"/>
      <c r="MYQ65"/>
      <c r="MYR65"/>
      <c r="MYS65"/>
      <c r="MYT65"/>
      <c r="MYU65"/>
      <c r="MYV65"/>
      <c r="MYW65"/>
      <c r="MYX65"/>
      <c r="MYY65"/>
      <c r="MYZ65"/>
      <c r="MZA65"/>
      <c r="MZB65"/>
      <c r="MZC65"/>
      <c r="MZD65"/>
      <c r="MZE65"/>
      <c r="MZF65"/>
      <c r="MZG65"/>
      <c r="MZH65"/>
      <c r="MZI65"/>
      <c r="MZJ65"/>
      <c r="MZK65"/>
      <c r="MZL65"/>
      <c r="MZM65"/>
      <c r="MZN65"/>
      <c r="MZO65"/>
      <c r="MZP65"/>
      <c r="MZQ65"/>
      <c r="MZR65"/>
      <c r="MZS65"/>
      <c r="MZT65"/>
      <c r="MZU65"/>
      <c r="MZV65"/>
      <c r="MZW65"/>
      <c r="MZX65"/>
      <c r="MZY65"/>
      <c r="MZZ65"/>
      <c r="NAA65"/>
      <c r="NAB65"/>
      <c r="NAC65"/>
      <c r="NAD65"/>
      <c r="NAE65"/>
      <c r="NAF65"/>
      <c r="NAG65"/>
      <c r="NAH65"/>
      <c r="NAI65"/>
      <c r="NAJ65"/>
      <c r="NAK65"/>
      <c r="NAL65"/>
      <c r="NAM65"/>
      <c r="NAN65"/>
      <c r="NAO65"/>
      <c r="NAP65"/>
      <c r="NAQ65"/>
      <c r="NAR65"/>
      <c r="NAS65"/>
      <c r="NAT65"/>
      <c r="NAU65"/>
      <c r="NAV65"/>
      <c r="NAW65"/>
      <c r="NAX65"/>
      <c r="NAY65"/>
      <c r="NAZ65"/>
      <c r="NBA65"/>
      <c r="NBB65"/>
      <c r="NBC65"/>
      <c r="NBD65"/>
      <c r="NBE65"/>
      <c r="NBF65"/>
      <c r="NBG65"/>
      <c r="NBH65"/>
      <c r="NBI65"/>
      <c r="NBJ65"/>
      <c r="NBK65"/>
      <c r="NBL65"/>
      <c r="NBM65"/>
      <c r="NBN65"/>
      <c r="NBO65"/>
      <c r="NBP65"/>
      <c r="NBQ65"/>
      <c r="NBR65"/>
      <c r="NBS65"/>
      <c r="NBT65"/>
      <c r="NBU65"/>
      <c r="NBV65"/>
      <c r="NBW65"/>
      <c r="NBX65"/>
      <c r="NBY65"/>
      <c r="NBZ65"/>
      <c r="NCA65"/>
      <c r="NCB65"/>
      <c r="NCC65"/>
      <c r="NCD65"/>
      <c r="NCE65"/>
      <c r="NCF65"/>
      <c r="NCG65"/>
      <c r="NCH65"/>
      <c r="NCI65"/>
      <c r="NCJ65"/>
      <c r="NCK65"/>
      <c r="NCL65"/>
      <c r="NCM65"/>
      <c r="NCN65"/>
      <c r="NCO65"/>
      <c r="NCP65"/>
      <c r="NCQ65"/>
      <c r="NCR65"/>
      <c r="NCS65"/>
      <c r="NCT65"/>
      <c r="NCU65"/>
      <c r="NCV65"/>
      <c r="NCW65"/>
      <c r="NCX65"/>
      <c r="NCY65"/>
      <c r="NCZ65"/>
      <c r="NDA65"/>
      <c r="NDB65"/>
      <c r="NDC65"/>
      <c r="NDD65"/>
      <c r="NDE65"/>
      <c r="NDF65"/>
      <c r="NDG65"/>
      <c r="NDH65"/>
      <c r="NDI65"/>
      <c r="NDJ65"/>
      <c r="NDK65"/>
      <c r="NDL65"/>
      <c r="NDM65"/>
      <c r="NDN65"/>
      <c r="NDO65"/>
      <c r="NDP65"/>
      <c r="NDQ65"/>
      <c r="NDR65"/>
      <c r="NDS65"/>
      <c r="NDT65"/>
      <c r="NDU65"/>
      <c r="NDV65"/>
      <c r="NDW65"/>
      <c r="NDX65"/>
      <c r="NDY65"/>
      <c r="NDZ65"/>
      <c r="NEA65"/>
      <c r="NEB65"/>
      <c r="NEC65"/>
      <c r="NED65"/>
      <c r="NEE65"/>
      <c r="NEF65"/>
      <c r="NEG65"/>
      <c r="NEH65"/>
      <c r="NEI65"/>
      <c r="NEJ65"/>
      <c r="NEK65"/>
      <c r="NEL65"/>
      <c r="NEM65"/>
      <c r="NEN65"/>
      <c r="NEO65"/>
      <c r="NEP65"/>
      <c r="NEQ65"/>
      <c r="NER65"/>
      <c r="NES65"/>
      <c r="NET65"/>
      <c r="NEU65"/>
      <c r="NEV65"/>
      <c r="NEW65"/>
      <c r="NEX65"/>
      <c r="NEY65"/>
      <c r="NEZ65"/>
      <c r="NFA65"/>
      <c r="NFB65"/>
      <c r="NFC65"/>
      <c r="NFD65"/>
      <c r="NFE65"/>
      <c r="NFF65"/>
      <c r="NFG65"/>
      <c r="NFH65"/>
      <c r="NFI65"/>
      <c r="NFJ65"/>
      <c r="NFK65"/>
      <c r="NFL65"/>
      <c r="NFM65"/>
      <c r="NFN65"/>
      <c r="NFO65"/>
      <c r="NFP65"/>
      <c r="NFQ65"/>
      <c r="NFR65"/>
      <c r="NFS65"/>
      <c r="NFT65"/>
      <c r="NFU65"/>
      <c r="NFV65"/>
      <c r="NFW65"/>
      <c r="NFX65"/>
      <c r="NFY65"/>
      <c r="NFZ65"/>
      <c r="NGA65"/>
      <c r="NGB65"/>
      <c r="NGC65"/>
      <c r="NGD65"/>
      <c r="NGE65"/>
      <c r="NGF65"/>
      <c r="NGG65"/>
      <c r="NGH65"/>
      <c r="NGI65"/>
      <c r="NGJ65"/>
      <c r="NGK65"/>
      <c r="NGL65"/>
      <c r="NGM65"/>
      <c r="NGN65"/>
      <c r="NGO65"/>
      <c r="NGP65"/>
      <c r="NGQ65"/>
      <c r="NGR65"/>
      <c r="NGS65"/>
      <c r="NGT65"/>
      <c r="NGU65"/>
      <c r="NGV65"/>
      <c r="NGW65"/>
      <c r="NGX65"/>
      <c r="NGY65"/>
      <c r="NGZ65"/>
      <c r="NHA65"/>
      <c r="NHB65"/>
      <c r="NHC65"/>
      <c r="NHD65"/>
      <c r="NHE65"/>
      <c r="NHF65"/>
      <c r="NHG65"/>
      <c r="NHH65"/>
      <c r="NHI65"/>
      <c r="NHJ65"/>
      <c r="NHK65"/>
      <c r="NHL65"/>
      <c r="NHM65"/>
      <c r="NHN65"/>
      <c r="NHO65"/>
      <c r="NHP65"/>
      <c r="NHQ65"/>
      <c r="NHR65"/>
      <c r="NHS65"/>
      <c r="NHT65"/>
      <c r="NHU65"/>
      <c r="NHV65"/>
      <c r="NHW65"/>
      <c r="NHX65"/>
      <c r="NHY65"/>
      <c r="NHZ65"/>
      <c r="NIA65"/>
      <c r="NIB65"/>
      <c r="NIC65"/>
      <c r="NID65"/>
      <c r="NIE65"/>
      <c r="NIF65"/>
      <c r="NIG65"/>
      <c r="NIH65"/>
      <c r="NII65"/>
      <c r="NIJ65"/>
      <c r="NIK65"/>
      <c r="NIL65"/>
      <c r="NIM65"/>
      <c r="NIN65"/>
      <c r="NIO65"/>
      <c r="NIP65"/>
      <c r="NIQ65"/>
      <c r="NIR65"/>
      <c r="NIS65"/>
      <c r="NIT65"/>
      <c r="NIU65"/>
      <c r="NIV65"/>
      <c r="NIW65"/>
      <c r="NIX65"/>
      <c r="NIY65"/>
      <c r="NIZ65"/>
      <c r="NJA65"/>
      <c r="NJB65"/>
      <c r="NJC65"/>
      <c r="NJD65"/>
      <c r="NJE65"/>
      <c r="NJF65"/>
      <c r="NJG65"/>
      <c r="NJH65"/>
      <c r="NJI65"/>
      <c r="NJJ65"/>
      <c r="NJK65"/>
      <c r="NJL65"/>
      <c r="NJM65"/>
      <c r="NJN65"/>
      <c r="NJO65"/>
      <c r="NJP65"/>
      <c r="NJQ65"/>
      <c r="NJR65"/>
      <c r="NJS65"/>
      <c r="NJT65"/>
      <c r="NJU65"/>
      <c r="NJV65"/>
      <c r="NJW65"/>
      <c r="NJX65"/>
      <c r="NJY65"/>
      <c r="NJZ65"/>
      <c r="NKA65"/>
      <c r="NKB65"/>
      <c r="NKC65"/>
      <c r="NKD65"/>
      <c r="NKE65"/>
      <c r="NKF65"/>
      <c r="NKG65"/>
      <c r="NKH65"/>
      <c r="NKI65"/>
      <c r="NKJ65"/>
      <c r="NKK65"/>
      <c r="NKL65"/>
      <c r="NKM65"/>
      <c r="NKN65"/>
      <c r="NKO65"/>
      <c r="NKP65"/>
      <c r="NKQ65"/>
      <c r="NKR65"/>
      <c r="NKS65"/>
      <c r="NKT65"/>
      <c r="NKU65"/>
      <c r="NKV65"/>
      <c r="NKW65"/>
      <c r="NKX65"/>
      <c r="NKY65"/>
      <c r="NKZ65"/>
      <c r="NLA65"/>
      <c r="NLB65"/>
      <c r="NLC65"/>
      <c r="NLD65"/>
      <c r="NLE65"/>
      <c r="NLF65"/>
      <c r="NLG65"/>
      <c r="NLH65"/>
      <c r="NLI65"/>
      <c r="NLJ65"/>
      <c r="NLK65"/>
      <c r="NLL65"/>
      <c r="NLM65"/>
      <c r="NLN65"/>
      <c r="NLO65"/>
      <c r="NLP65"/>
      <c r="NLQ65"/>
      <c r="NLR65"/>
      <c r="NLS65"/>
      <c r="NLT65"/>
      <c r="NLU65"/>
      <c r="NLV65"/>
      <c r="NLW65"/>
      <c r="NLX65"/>
      <c r="NLY65"/>
      <c r="NLZ65"/>
      <c r="NMA65"/>
      <c r="NMB65"/>
      <c r="NMC65"/>
      <c r="NMD65"/>
      <c r="NME65"/>
      <c r="NMF65"/>
      <c r="NMG65"/>
      <c r="NMH65"/>
      <c r="NMI65"/>
      <c r="NMJ65"/>
      <c r="NMK65"/>
      <c r="NML65"/>
      <c r="NMM65"/>
      <c r="NMN65"/>
      <c r="NMO65"/>
      <c r="NMP65"/>
      <c r="NMQ65"/>
      <c r="NMR65"/>
      <c r="NMS65"/>
      <c r="NMT65"/>
      <c r="NMU65"/>
      <c r="NMV65"/>
      <c r="NMW65"/>
      <c r="NMX65"/>
      <c r="NMY65"/>
      <c r="NMZ65"/>
      <c r="NNA65"/>
      <c r="NNB65"/>
      <c r="NNC65"/>
      <c r="NND65"/>
      <c r="NNE65"/>
      <c r="NNF65"/>
      <c r="NNG65"/>
      <c r="NNH65"/>
      <c r="NNI65"/>
      <c r="NNJ65"/>
      <c r="NNK65"/>
      <c r="NNL65"/>
      <c r="NNM65"/>
      <c r="NNN65"/>
      <c r="NNO65"/>
      <c r="NNP65"/>
      <c r="NNQ65"/>
      <c r="NNR65"/>
      <c r="NNS65"/>
      <c r="NNT65"/>
      <c r="NNU65"/>
      <c r="NNV65"/>
      <c r="NNW65"/>
      <c r="NNX65"/>
      <c r="NNY65"/>
      <c r="NNZ65"/>
      <c r="NOA65"/>
      <c r="NOB65"/>
      <c r="NOC65"/>
      <c r="NOD65"/>
      <c r="NOE65"/>
      <c r="NOF65"/>
      <c r="NOG65"/>
      <c r="NOH65"/>
      <c r="NOI65"/>
      <c r="NOJ65"/>
      <c r="NOK65"/>
      <c r="NOL65"/>
      <c r="NOM65"/>
      <c r="NON65"/>
      <c r="NOO65"/>
      <c r="NOP65"/>
      <c r="NOQ65"/>
      <c r="NOR65"/>
      <c r="NOS65"/>
      <c r="NOT65"/>
      <c r="NOU65"/>
      <c r="NOV65"/>
      <c r="NOW65"/>
      <c r="NOX65"/>
      <c r="NOY65"/>
      <c r="NOZ65"/>
      <c r="NPA65"/>
      <c r="NPB65"/>
      <c r="NPC65"/>
      <c r="NPD65"/>
      <c r="NPE65"/>
      <c r="NPF65"/>
      <c r="NPG65"/>
      <c r="NPH65"/>
      <c r="NPI65"/>
      <c r="NPJ65"/>
      <c r="NPK65"/>
      <c r="NPL65"/>
      <c r="NPM65"/>
      <c r="NPN65"/>
      <c r="NPO65"/>
      <c r="NPP65"/>
      <c r="NPQ65"/>
      <c r="NPR65"/>
      <c r="NPS65"/>
      <c r="NPT65"/>
      <c r="NPU65"/>
      <c r="NPV65"/>
      <c r="NPW65"/>
      <c r="NPX65"/>
      <c r="NPY65"/>
      <c r="NPZ65"/>
      <c r="NQA65"/>
      <c r="NQB65"/>
      <c r="NQC65"/>
      <c r="NQD65"/>
      <c r="NQE65"/>
      <c r="NQF65"/>
      <c r="NQG65"/>
      <c r="NQH65"/>
      <c r="NQI65"/>
      <c r="NQJ65"/>
      <c r="NQK65"/>
      <c r="NQL65"/>
      <c r="NQM65"/>
      <c r="NQN65"/>
      <c r="NQO65"/>
      <c r="NQP65"/>
      <c r="NQQ65"/>
      <c r="NQR65"/>
      <c r="NQS65"/>
      <c r="NQT65"/>
      <c r="NQU65"/>
      <c r="NQV65"/>
      <c r="NQW65"/>
      <c r="NQX65"/>
      <c r="NQY65"/>
      <c r="NQZ65"/>
      <c r="NRA65"/>
      <c r="NRB65"/>
      <c r="NRC65"/>
      <c r="NRD65"/>
      <c r="NRE65"/>
      <c r="NRF65"/>
      <c r="NRG65"/>
      <c r="NRH65"/>
      <c r="NRI65"/>
      <c r="NRJ65"/>
      <c r="NRK65"/>
      <c r="NRL65"/>
      <c r="NRM65"/>
      <c r="NRN65"/>
      <c r="NRO65"/>
      <c r="NRP65"/>
      <c r="NRQ65"/>
      <c r="NRR65"/>
      <c r="NRS65"/>
      <c r="NRT65"/>
      <c r="NRU65"/>
      <c r="NRV65"/>
      <c r="NRW65"/>
      <c r="NRX65"/>
      <c r="NRY65"/>
      <c r="NRZ65"/>
      <c r="NSA65"/>
      <c r="NSB65"/>
      <c r="NSC65"/>
      <c r="NSD65"/>
      <c r="NSE65"/>
      <c r="NSF65"/>
      <c r="NSG65"/>
      <c r="NSH65"/>
      <c r="NSI65"/>
      <c r="NSJ65"/>
      <c r="NSK65"/>
      <c r="NSL65"/>
      <c r="NSM65"/>
      <c r="NSN65"/>
      <c r="NSO65"/>
      <c r="NSP65"/>
      <c r="NSQ65"/>
      <c r="NSR65"/>
      <c r="NSS65"/>
      <c r="NST65"/>
      <c r="NSU65"/>
      <c r="NSV65"/>
      <c r="NSW65"/>
      <c r="NSX65"/>
      <c r="NSY65"/>
      <c r="NSZ65"/>
      <c r="NTA65"/>
      <c r="NTB65"/>
      <c r="NTC65"/>
      <c r="NTD65"/>
      <c r="NTE65"/>
      <c r="NTF65"/>
      <c r="NTG65"/>
      <c r="NTH65"/>
      <c r="NTI65"/>
      <c r="NTJ65"/>
      <c r="NTK65"/>
      <c r="NTL65"/>
      <c r="NTM65"/>
      <c r="NTN65"/>
      <c r="NTO65"/>
      <c r="NTP65"/>
      <c r="NTQ65"/>
      <c r="NTR65"/>
      <c r="NTS65"/>
      <c r="NTT65"/>
      <c r="NTU65"/>
      <c r="NTV65"/>
      <c r="NTW65"/>
      <c r="NTX65"/>
      <c r="NTY65"/>
      <c r="NTZ65"/>
      <c r="NUA65"/>
      <c r="NUB65"/>
      <c r="NUC65"/>
      <c r="NUD65"/>
      <c r="NUE65"/>
      <c r="NUF65"/>
      <c r="NUG65"/>
      <c r="NUH65"/>
      <c r="NUI65"/>
      <c r="NUJ65"/>
      <c r="NUK65"/>
      <c r="NUL65"/>
      <c r="NUM65"/>
      <c r="NUN65"/>
      <c r="NUO65"/>
      <c r="NUP65"/>
      <c r="NUQ65"/>
      <c r="NUR65"/>
      <c r="NUS65"/>
      <c r="NUT65"/>
      <c r="NUU65"/>
      <c r="NUV65"/>
      <c r="NUW65"/>
      <c r="NUX65"/>
      <c r="NUY65"/>
      <c r="NUZ65"/>
      <c r="NVA65"/>
      <c r="NVB65"/>
      <c r="NVC65"/>
      <c r="NVD65"/>
      <c r="NVE65"/>
      <c r="NVF65"/>
      <c r="NVG65"/>
      <c r="NVH65"/>
      <c r="NVI65"/>
      <c r="NVJ65"/>
      <c r="NVK65"/>
      <c r="NVL65"/>
      <c r="NVM65"/>
      <c r="NVN65"/>
      <c r="NVO65"/>
      <c r="NVP65"/>
      <c r="NVQ65"/>
      <c r="NVR65"/>
      <c r="NVS65"/>
      <c r="NVT65"/>
      <c r="NVU65"/>
      <c r="NVV65"/>
      <c r="NVW65"/>
      <c r="NVX65"/>
      <c r="NVY65"/>
      <c r="NVZ65"/>
      <c r="NWA65"/>
      <c r="NWB65"/>
      <c r="NWC65"/>
      <c r="NWD65"/>
      <c r="NWE65"/>
      <c r="NWF65"/>
      <c r="NWG65"/>
      <c r="NWH65"/>
      <c r="NWI65"/>
      <c r="NWJ65"/>
      <c r="NWK65"/>
      <c r="NWL65"/>
      <c r="NWM65"/>
      <c r="NWN65"/>
      <c r="NWO65"/>
      <c r="NWP65"/>
      <c r="NWQ65"/>
      <c r="NWR65"/>
      <c r="NWS65"/>
      <c r="NWT65"/>
      <c r="NWU65"/>
      <c r="NWV65"/>
      <c r="NWW65"/>
      <c r="NWX65"/>
      <c r="NWY65"/>
      <c r="NWZ65"/>
      <c r="NXA65"/>
      <c r="NXB65"/>
      <c r="NXC65"/>
      <c r="NXD65"/>
      <c r="NXE65"/>
      <c r="NXF65"/>
      <c r="NXG65"/>
      <c r="NXH65"/>
      <c r="NXI65"/>
      <c r="NXJ65"/>
      <c r="NXK65"/>
      <c r="NXL65"/>
      <c r="NXM65"/>
      <c r="NXN65"/>
      <c r="NXO65"/>
      <c r="NXP65"/>
      <c r="NXQ65"/>
      <c r="NXR65"/>
      <c r="NXS65"/>
      <c r="NXT65"/>
      <c r="NXU65"/>
      <c r="NXV65"/>
      <c r="NXW65"/>
      <c r="NXX65"/>
      <c r="NXY65"/>
      <c r="NXZ65"/>
      <c r="NYA65"/>
      <c r="NYB65"/>
      <c r="NYC65"/>
      <c r="NYD65"/>
      <c r="NYE65"/>
      <c r="NYF65"/>
      <c r="NYG65"/>
      <c r="NYH65"/>
      <c r="NYI65"/>
      <c r="NYJ65"/>
      <c r="NYK65"/>
      <c r="NYL65"/>
      <c r="NYM65"/>
      <c r="NYN65"/>
      <c r="NYO65"/>
      <c r="NYP65"/>
      <c r="NYQ65"/>
      <c r="NYR65"/>
      <c r="NYS65"/>
      <c r="NYT65"/>
      <c r="NYU65"/>
      <c r="NYV65"/>
      <c r="NYW65"/>
      <c r="NYX65"/>
      <c r="NYY65"/>
      <c r="NYZ65"/>
      <c r="NZA65"/>
      <c r="NZB65"/>
      <c r="NZC65"/>
      <c r="NZD65"/>
      <c r="NZE65"/>
      <c r="NZF65"/>
      <c r="NZG65"/>
      <c r="NZH65"/>
      <c r="NZI65"/>
      <c r="NZJ65"/>
      <c r="NZK65"/>
      <c r="NZL65"/>
      <c r="NZM65"/>
      <c r="NZN65"/>
      <c r="NZO65"/>
      <c r="NZP65"/>
      <c r="NZQ65"/>
      <c r="NZR65"/>
      <c r="NZS65"/>
      <c r="NZT65"/>
      <c r="NZU65"/>
      <c r="NZV65"/>
      <c r="NZW65"/>
      <c r="NZX65"/>
      <c r="NZY65"/>
      <c r="NZZ65"/>
      <c r="OAA65"/>
      <c r="OAB65"/>
      <c r="OAC65"/>
      <c r="OAD65"/>
      <c r="OAE65"/>
      <c r="OAF65"/>
      <c r="OAG65"/>
      <c r="OAH65"/>
      <c r="OAI65"/>
      <c r="OAJ65"/>
      <c r="OAK65"/>
      <c r="OAL65"/>
      <c r="OAM65"/>
      <c r="OAN65"/>
      <c r="OAO65"/>
      <c r="OAP65"/>
      <c r="OAQ65"/>
      <c r="OAR65"/>
      <c r="OAS65"/>
      <c r="OAT65"/>
      <c r="OAU65"/>
      <c r="OAV65"/>
      <c r="OAW65"/>
      <c r="OAX65"/>
      <c r="OAY65"/>
      <c r="OAZ65"/>
      <c r="OBA65"/>
      <c r="OBB65"/>
      <c r="OBC65"/>
      <c r="OBD65"/>
      <c r="OBE65"/>
      <c r="OBF65"/>
      <c r="OBG65"/>
      <c r="OBH65"/>
      <c r="OBI65"/>
      <c r="OBJ65"/>
      <c r="OBK65"/>
      <c r="OBL65"/>
      <c r="OBM65"/>
      <c r="OBN65"/>
      <c r="OBO65"/>
      <c r="OBP65"/>
      <c r="OBQ65"/>
      <c r="OBR65"/>
      <c r="OBS65"/>
      <c r="OBT65"/>
      <c r="OBU65"/>
      <c r="OBV65"/>
      <c r="OBW65"/>
      <c r="OBX65"/>
      <c r="OBY65"/>
      <c r="OBZ65"/>
      <c r="OCA65"/>
      <c r="OCB65"/>
      <c r="OCC65"/>
      <c r="OCD65"/>
      <c r="OCE65"/>
      <c r="OCF65"/>
      <c r="OCG65"/>
      <c r="OCH65"/>
      <c r="OCI65"/>
      <c r="OCJ65"/>
      <c r="OCK65"/>
      <c r="OCL65"/>
      <c r="OCM65"/>
      <c r="OCN65"/>
      <c r="OCO65"/>
      <c r="OCP65"/>
      <c r="OCQ65"/>
      <c r="OCR65"/>
      <c r="OCS65"/>
      <c r="OCT65"/>
      <c r="OCU65"/>
      <c r="OCV65"/>
      <c r="OCW65"/>
      <c r="OCX65"/>
      <c r="OCY65"/>
      <c r="OCZ65"/>
      <c r="ODA65"/>
      <c r="ODB65"/>
      <c r="ODC65"/>
      <c r="ODD65"/>
      <c r="ODE65"/>
      <c r="ODF65"/>
      <c r="ODG65"/>
      <c r="ODH65"/>
      <c r="ODI65"/>
      <c r="ODJ65"/>
      <c r="ODK65"/>
      <c r="ODL65"/>
      <c r="ODM65"/>
      <c r="ODN65"/>
      <c r="ODO65"/>
      <c r="ODP65"/>
      <c r="ODQ65"/>
      <c r="ODR65"/>
      <c r="ODS65"/>
      <c r="ODT65"/>
      <c r="ODU65"/>
      <c r="ODV65"/>
      <c r="ODW65"/>
      <c r="ODX65"/>
      <c r="ODY65"/>
      <c r="ODZ65"/>
      <c r="OEA65"/>
      <c r="OEB65"/>
      <c r="OEC65"/>
      <c r="OED65"/>
      <c r="OEE65"/>
      <c r="OEF65"/>
      <c r="OEG65"/>
      <c r="OEH65"/>
      <c r="OEI65"/>
      <c r="OEJ65"/>
      <c r="OEK65"/>
      <c r="OEL65"/>
      <c r="OEM65"/>
      <c r="OEN65"/>
      <c r="OEO65"/>
      <c r="OEP65"/>
      <c r="OEQ65"/>
      <c r="OER65"/>
      <c r="OES65"/>
      <c r="OET65"/>
      <c r="OEU65"/>
      <c r="OEV65"/>
      <c r="OEW65"/>
      <c r="OEX65"/>
      <c r="OEY65"/>
      <c r="OEZ65"/>
      <c r="OFA65"/>
      <c r="OFB65"/>
      <c r="OFC65"/>
      <c r="OFD65"/>
      <c r="OFE65"/>
      <c r="OFF65"/>
      <c r="OFG65"/>
      <c r="OFH65"/>
      <c r="OFI65"/>
      <c r="OFJ65"/>
      <c r="OFK65"/>
      <c r="OFL65"/>
      <c r="OFM65"/>
      <c r="OFN65"/>
      <c r="OFO65"/>
      <c r="OFP65"/>
      <c r="OFQ65"/>
      <c r="OFR65"/>
      <c r="OFS65"/>
      <c r="OFT65"/>
      <c r="OFU65"/>
      <c r="OFV65"/>
      <c r="OFW65"/>
      <c r="OFX65"/>
      <c r="OFY65"/>
      <c r="OFZ65"/>
      <c r="OGA65"/>
      <c r="OGB65"/>
      <c r="OGC65"/>
      <c r="OGD65"/>
      <c r="OGE65"/>
      <c r="OGF65"/>
      <c r="OGG65"/>
      <c r="OGH65"/>
      <c r="OGI65"/>
      <c r="OGJ65"/>
      <c r="OGK65"/>
      <c r="OGL65"/>
      <c r="OGM65"/>
      <c r="OGN65"/>
      <c r="OGO65"/>
      <c r="OGP65"/>
      <c r="OGQ65"/>
      <c r="OGR65"/>
      <c r="OGS65"/>
      <c r="OGT65"/>
      <c r="OGU65"/>
      <c r="OGV65"/>
      <c r="OGW65"/>
      <c r="OGX65"/>
      <c r="OGY65"/>
      <c r="OGZ65"/>
      <c r="OHA65"/>
      <c r="OHB65"/>
      <c r="OHC65"/>
      <c r="OHD65"/>
      <c r="OHE65"/>
      <c r="OHF65"/>
      <c r="OHG65"/>
      <c r="OHH65"/>
      <c r="OHI65"/>
      <c r="OHJ65"/>
      <c r="OHK65"/>
      <c r="OHL65"/>
      <c r="OHM65"/>
      <c r="OHN65"/>
      <c r="OHO65"/>
      <c r="OHP65"/>
      <c r="OHQ65"/>
      <c r="OHR65"/>
      <c r="OHS65"/>
      <c r="OHT65"/>
      <c r="OHU65"/>
      <c r="OHV65"/>
      <c r="OHW65"/>
      <c r="OHX65"/>
      <c r="OHY65"/>
      <c r="OHZ65"/>
      <c r="OIA65"/>
      <c r="OIB65"/>
      <c r="OIC65"/>
      <c r="OID65"/>
      <c r="OIE65"/>
      <c r="OIF65"/>
      <c r="OIG65"/>
      <c r="OIH65"/>
      <c r="OII65"/>
      <c r="OIJ65"/>
      <c r="OIK65"/>
      <c r="OIL65"/>
      <c r="OIM65"/>
      <c r="OIN65"/>
      <c r="OIO65"/>
      <c r="OIP65"/>
      <c r="OIQ65"/>
      <c r="OIR65"/>
      <c r="OIS65"/>
      <c r="OIT65"/>
      <c r="OIU65"/>
      <c r="OIV65"/>
      <c r="OIW65"/>
      <c r="OIX65"/>
      <c r="OIY65"/>
      <c r="OIZ65"/>
      <c r="OJA65"/>
      <c r="OJB65"/>
      <c r="OJC65"/>
      <c r="OJD65"/>
      <c r="OJE65"/>
      <c r="OJF65"/>
      <c r="OJG65"/>
      <c r="OJH65"/>
      <c r="OJI65"/>
      <c r="OJJ65"/>
      <c r="OJK65"/>
      <c r="OJL65"/>
      <c r="OJM65"/>
      <c r="OJN65"/>
      <c r="OJO65"/>
      <c r="OJP65"/>
      <c r="OJQ65"/>
      <c r="OJR65"/>
      <c r="OJS65"/>
      <c r="OJT65"/>
      <c r="OJU65"/>
      <c r="OJV65"/>
      <c r="OJW65"/>
      <c r="OJX65"/>
      <c r="OJY65"/>
      <c r="OJZ65"/>
      <c r="OKA65"/>
      <c r="OKB65"/>
      <c r="OKC65"/>
      <c r="OKD65"/>
      <c r="OKE65"/>
      <c r="OKF65"/>
      <c r="OKG65"/>
      <c r="OKH65"/>
      <c r="OKI65"/>
      <c r="OKJ65"/>
      <c r="OKK65"/>
      <c r="OKL65"/>
      <c r="OKM65"/>
      <c r="OKN65"/>
      <c r="OKO65"/>
      <c r="OKP65"/>
      <c r="OKQ65"/>
      <c r="OKR65"/>
      <c r="OKS65"/>
      <c r="OKT65"/>
      <c r="OKU65"/>
      <c r="OKV65"/>
      <c r="OKW65"/>
      <c r="OKX65"/>
      <c r="OKY65"/>
      <c r="OKZ65"/>
      <c r="OLA65"/>
      <c r="OLB65"/>
      <c r="OLC65"/>
      <c r="OLD65"/>
      <c r="OLE65"/>
      <c r="OLF65"/>
      <c r="OLG65"/>
      <c r="OLH65"/>
      <c r="OLI65"/>
      <c r="OLJ65"/>
      <c r="OLK65"/>
      <c r="OLL65"/>
      <c r="OLM65"/>
      <c r="OLN65"/>
      <c r="OLO65"/>
      <c r="OLP65"/>
      <c r="OLQ65"/>
      <c r="OLR65"/>
      <c r="OLS65"/>
      <c r="OLT65"/>
      <c r="OLU65"/>
      <c r="OLV65"/>
      <c r="OLW65"/>
      <c r="OLX65"/>
      <c r="OLY65"/>
      <c r="OLZ65"/>
      <c r="OMA65"/>
      <c r="OMB65"/>
      <c r="OMC65"/>
      <c r="OMD65"/>
      <c r="OME65"/>
      <c r="OMF65"/>
      <c r="OMG65"/>
      <c r="OMH65"/>
      <c r="OMI65"/>
      <c r="OMJ65"/>
      <c r="OMK65"/>
      <c r="OML65"/>
      <c r="OMM65"/>
      <c r="OMN65"/>
      <c r="OMO65"/>
      <c r="OMP65"/>
      <c r="OMQ65"/>
      <c r="OMR65"/>
      <c r="OMS65"/>
      <c r="OMT65"/>
      <c r="OMU65"/>
      <c r="OMV65"/>
      <c r="OMW65"/>
      <c r="OMX65"/>
      <c r="OMY65"/>
      <c r="OMZ65"/>
      <c r="ONA65"/>
      <c r="ONB65"/>
      <c r="ONC65"/>
      <c r="OND65"/>
      <c r="ONE65"/>
      <c r="ONF65"/>
      <c r="ONG65"/>
      <c r="ONH65"/>
      <c r="ONI65"/>
      <c r="ONJ65"/>
      <c r="ONK65"/>
      <c r="ONL65"/>
      <c r="ONM65"/>
      <c r="ONN65"/>
      <c r="ONO65"/>
      <c r="ONP65"/>
      <c r="ONQ65"/>
      <c r="ONR65"/>
      <c r="ONS65"/>
      <c r="ONT65"/>
      <c r="ONU65"/>
      <c r="ONV65"/>
      <c r="ONW65"/>
      <c r="ONX65"/>
      <c r="ONY65"/>
      <c r="ONZ65"/>
      <c r="OOA65"/>
      <c r="OOB65"/>
      <c r="OOC65"/>
      <c r="OOD65"/>
      <c r="OOE65"/>
      <c r="OOF65"/>
      <c r="OOG65"/>
      <c r="OOH65"/>
      <c r="OOI65"/>
      <c r="OOJ65"/>
      <c r="OOK65"/>
      <c r="OOL65"/>
      <c r="OOM65"/>
      <c r="OON65"/>
      <c r="OOO65"/>
      <c r="OOP65"/>
      <c r="OOQ65"/>
      <c r="OOR65"/>
      <c r="OOS65"/>
      <c r="OOT65"/>
      <c r="OOU65"/>
      <c r="OOV65"/>
      <c r="OOW65"/>
      <c r="OOX65"/>
      <c r="OOY65"/>
      <c r="OOZ65"/>
      <c r="OPA65"/>
      <c r="OPB65"/>
      <c r="OPC65"/>
      <c r="OPD65"/>
      <c r="OPE65"/>
      <c r="OPF65"/>
      <c r="OPG65"/>
      <c r="OPH65"/>
      <c r="OPI65"/>
      <c r="OPJ65"/>
      <c r="OPK65"/>
      <c r="OPL65"/>
      <c r="OPM65"/>
      <c r="OPN65"/>
      <c r="OPO65"/>
      <c r="OPP65"/>
      <c r="OPQ65"/>
      <c r="OPR65"/>
      <c r="OPS65"/>
      <c r="OPT65"/>
      <c r="OPU65"/>
      <c r="OPV65"/>
      <c r="OPW65"/>
      <c r="OPX65"/>
      <c r="OPY65"/>
      <c r="OPZ65"/>
      <c r="OQA65"/>
      <c r="OQB65"/>
      <c r="OQC65"/>
      <c r="OQD65"/>
      <c r="OQE65"/>
      <c r="OQF65"/>
      <c r="OQG65"/>
      <c r="OQH65"/>
      <c r="OQI65"/>
      <c r="OQJ65"/>
      <c r="OQK65"/>
      <c r="OQL65"/>
      <c r="OQM65"/>
      <c r="OQN65"/>
      <c r="OQO65"/>
      <c r="OQP65"/>
      <c r="OQQ65"/>
      <c r="OQR65"/>
      <c r="OQS65"/>
      <c r="OQT65"/>
      <c r="OQU65"/>
      <c r="OQV65"/>
      <c r="OQW65"/>
      <c r="OQX65"/>
      <c r="OQY65"/>
      <c r="OQZ65"/>
      <c r="ORA65"/>
      <c r="ORB65"/>
      <c r="ORC65"/>
      <c r="ORD65"/>
      <c r="ORE65"/>
      <c r="ORF65"/>
      <c r="ORG65"/>
      <c r="ORH65"/>
      <c r="ORI65"/>
      <c r="ORJ65"/>
      <c r="ORK65"/>
      <c r="ORL65"/>
      <c r="ORM65"/>
      <c r="ORN65"/>
      <c r="ORO65"/>
      <c r="ORP65"/>
      <c r="ORQ65"/>
      <c r="ORR65"/>
      <c r="ORS65"/>
      <c r="ORT65"/>
      <c r="ORU65"/>
      <c r="ORV65"/>
      <c r="ORW65"/>
      <c r="ORX65"/>
      <c r="ORY65"/>
      <c r="ORZ65"/>
      <c r="OSA65"/>
      <c r="OSB65"/>
      <c r="OSC65"/>
      <c r="OSD65"/>
      <c r="OSE65"/>
      <c r="OSF65"/>
      <c r="OSG65"/>
      <c r="OSH65"/>
      <c r="OSI65"/>
      <c r="OSJ65"/>
      <c r="OSK65"/>
      <c r="OSL65"/>
      <c r="OSM65"/>
      <c r="OSN65"/>
      <c r="OSO65"/>
      <c r="OSP65"/>
      <c r="OSQ65"/>
      <c r="OSR65"/>
      <c r="OSS65"/>
      <c r="OST65"/>
      <c r="OSU65"/>
      <c r="OSV65"/>
      <c r="OSW65"/>
      <c r="OSX65"/>
      <c r="OSY65"/>
      <c r="OSZ65"/>
      <c r="OTA65"/>
      <c r="OTB65"/>
      <c r="OTC65"/>
      <c r="OTD65"/>
      <c r="OTE65"/>
      <c r="OTF65"/>
      <c r="OTG65"/>
      <c r="OTH65"/>
      <c r="OTI65"/>
      <c r="OTJ65"/>
      <c r="OTK65"/>
      <c r="OTL65"/>
      <c r="OTM65"/>
      <c r="OTN65"/>
      <c r="OTO65"/>
      <c r="OTP65"/>
      <c r="OTQ65"/>
      <c r="OTR65"/>
      <c r="OTS65"/>
      <c r="OTT65"/>
      <c r="OTU65"/>
      <c r="OTV65"/>
      <c r="OTW65"/>
      <c r="OTX65"/>
      <c r="OTY65"/>
      <c r="OTZ65"/>
      <c r="OUA65"/>
      <c r="OUB65"/>
      <c r="OUC65"/>
      <c r="OUD65"/>
      <c r="OUE65"/>
      <c r="OUF65"/>
      <c r="OUG65"/>
      <c r="OUH65"/>
      <c r="OUI65"/>
      <c r="OUJ65"/>
      <c r="OUK65"/>
      <c r="OUL65"/>
      <c r="OUM65"/>
      <c r="OUN65"/>
      <c r="OUO65"/>
      <c r="OUP65"/>
      <c r="OUQ65"/>
      <c r="OUR65"/>
      <c r="OUS65"/>
      <c r="OUT65"/>
      <c r="OUU65"/>
      <c r="OUV65"/>
      <c r="OUW65"/>
      <c r="OUX65"/>
      <c r="OUY65"/>
      <c r="OUZ65"/>
      <c r="OVA65"/>
      <c r="OVB65"/>
      <c r="OVC65"/>
      <c r="OVD65"/>
      <c r="OVE65"/>
      <c r="OVF65"/>
      <c r="OVG65"/>
      <c r="OVH65"/>
      <c r="OVI65"/>
      <c r="OVJ65"/>
      <c r="OVK65"/>
      <c r="OVL65"/>
      <c r="OVM65"/>
      <c r="OVN65"/>
      <c r="OVO65"/>
      <c r="OVP65"/>
      <c r="OVQ65"/>
      <c r="OVR65"/>
      <c r="OVS65"/>
      <c r="OVT65"/>
      <c r="OVU65"/>
      <c r="OVV65"/>
      <c r="OVW65"/>
      <c r="OVX65"/>
      <c r="OVY65"/>
      <c r="OVZ65"/>
      <c r="OWA65"/>
      <c r="OWB65"/>
      <c r="OWC65"/>
      <c r="OWD65"/>
      <c r="OWE65"/>
      <c r="OWF65"/>
      <c r="OWG65"/>
      <c r="OWH65"/>
      <c r="OWI65"/>
      <c r="OWJ65"/>
      <c r="OWK65"/>
      <c r="OWL65"/>
      <c r="OWM65"/>
      <c r="OWN65"/>
      <c r="OWO65"/>
      <c r="OWP65"/>
      <c r="OWQ65"/>
      <c r="OWR65"/>
      <c r="OWS65"/>
      <c r="OWT65"/>
      <c r="OWU65"/>
      <c r="OWV65"/>
      <c r="OWW65"/>
      <c r="OWX65"/>
      <c r="OWY65"/>
      <c r="OWZ65"/>
      <c r="OXA65"/>
      <c r="OXB65"/>
      <c r="OXC65"/>
      <c r="OXD65"/>
      <c r="OXE65"/>
      <c r="OXF65"/>
      <c r="OXG65"/>
      <c r="OXH65"/>
      <c r="OXI65"/>
      <c r="OXJ65"/>
      <c r="OXK65"/>
      <c r="OXL65"/>
      <c r="OXM65"/>
      <c r="OXN65"/>
      <c r="OXO65"/>
      <c r="OXP65"/>
      <c r="OXQ65"/>
      <c r="OXR65"/>
      <c r="OXS65"/>
      <c r="OXT65"/>
      <c r="OXU65"/>
      <c r="OXV65"/>
      <c r="OXW65"/>
      <c r="OXX65"/>
      <c r="OXY65"/>
      <c r="OXZ65"/>
      <c r="OYA65"/>
      <c r="OYB65"/>
      <c r="OYC65"/>
      <c r="OYD65"/>
      <c r="OYE65"/>
      <c r="OYF65"/>
      <c r="OYG65"/>
      <c r="OYH65"/>
      <c r="OYI65"/>
      <c r="OYJ65"/>
      <c r="OYK65"/>
      <c r="OYL65"/>
      <c r="OYM65"/>
      <c r="OYN65"/>
      <c r="OYO65"/>
      <c r="OYP65"/>
      <c r="OYQ65"/>
      <c r="OYR65"/>
      <c r="OYS65"/>
      <c r="OYT65"/>
      <c r="OYU65"/>
      <c r="OYV65"/>
      <c r="OYW65"/>
      <c r="OYX65"/>
      <c r="OYY65"/>
      <c r="OYZ65"/>
      <c r="OZA65"/>
      <c r="OZB65"/>
      <c r="OZC65"/>
      <c r="OZD65"/>
      <c r="OZE65"/>
      <c r="OZF65"/>
      <c r="OZG65"/>
      <c r="OZH65"/>
      <c r="OZI65"/>
      <c r="OZJ65"/>
      <c r="OZK65"/>
      <c r="OZL65"/>
      <c r="OZM65"/>
      <c r="OZN65"/>
      <c r="OZO65"/>
      <c r="OZP65"/>
      <c r="OZQ65"/>
      <c r="OZR65"/>
      <c r="OZS65"/>
      <c r="OZT65"/>
      <c r="OZU65"/>
      <c r="OZV65"/>
      <c r="OZW65"/>
      <c r="OZX65"/>
      <c r="OZY65"/>
      <c r="OZZ65"/>
      <c r="PAA65"/>
      <c r="PAB65"/>
      <c r="PAC65"/>
      <c r="PAD65"/>
      <c r="PAE65"/>
      <c r="PAF65"/>
      <c r="PAG65"/>
      <c r="PAH65"/>
      <c r="PAI65"/>
      <c r="PAJ65"/>
      <c r="PAK65"/>
      <c r="PAL65"/>
      <c r="PAM65"/>
      <c r="PAN65"/>
      <c r="PAO65"/>
      <c r="PAP65"/>
      <c r="PAQ65"/>
      <c r="PAR65"/>
      <c r="PAS65"/>
      <c r="PAT65"/>
      <c r="PAU65"/>
      <c r="PAV65"/>
      <c r="PAW65"/>
      <c r="PAX65"/>
      <c r="PAY65"/>
      <c r="PAZ65"/>
      <c r="PBA65"/>
      <c r="PBB65"/>
      <c r="PBC65"/>
      <c r="PBD65"/>
      <c r="PBE65"/>
      <c r="PBF65"/>
      <c r="PBG65"/>
      <c r="PBH65"/>
      <c r="PBI65"/>
      <c r="PBJ65"/>
      <c r="PBK65"/>
      <c r="PBL65"/>
      <c r="PBM65"/>
      <c r="PBN65"/>
      <c r="PBO65"/>
      <c r="PBP65"/>
      <c r="PBQ65"/>
      <c r="PBR65"/>
      <c r="PBS65"/>
      <c r="PBT65"/>
      <c r="PBU65"/>
      <c r="PBV65"/>
      <c r="PBW65"/>
      <c r="PBX65"/>
      <c r="PBY65"/>
      <c r="PBZ65"/>
      <c r="PCA65"/>
      <c r="PCB65"/>
      <c r="PCC65"/>
      <c r="PCD65"/>
      <c r="PCE65"/>
      <c r="PCF65"/>
      <c r="PCG65"/>
      <c r="PCH65"/>
      <c r="PCI65"/>
      <c r="PCJ65"/>
      <c r="PCK65"/>
      <c r="PCL65"/>
      <c r="PCM65"/>
      <c r="PCN65"/>
      <c r="PCO65"/>
      <c r="PCP65"/>
      <c r="PCQ65"/>
      <c r="PCR65"/>
      <c r="PCS65"/>
      <c r="PCT65"/>
      <c r="PCU65"/>
      <c r="PCV65"/>
      <c r="PCW65"/>
      <c r="PCX65"/>
      <c r="PCY65"/>
      <c r="PCZ65"/>
      <c r="PDA65"/>
      <c r="PDB65"/>
      <c r="PDC65"/>
      <c r="PDD65"/>
      <c r="PDE65"/>
      <c r="PDF65"/>
      <c r="PDG65"/>
      <c r="PDH65"/>
      <c r="PDI65"/>
      <c r="PDJ65"/>
      <c r="PDK65"/>
      <c r="PDL65"/>
      <c r="PDM65"/>
      <c r="PDN65"/>
      <c r="PDO65"/>
      <c r="PDP65"/>
      <c r="PDQ65"/>
      <c r="PDR65"/>
      <c r="PDS65"/>
      <c r="PDT65"/>
      <c r="PDU65"/>
      <c r="PDV65"/>
      <c r="PDW65"/>
      <c r="PDX65"/>
      <c r="PDY65"/>
      <c r="PDZ65"/>
      <c r="PEA65"/>
      <c r="PEB65"/>
      <c r="PEC65"/>
      <c r="PED65"/>
      <c r="PEE65"/>
      <c r="PEF65"/>
      <c r="PEG65"/>
      <c r="PEH65"/>
      <c r="PEI65"/>
      <c r="PEJ65"/>
      <c r="PEK65"/>
      <c r="PEL65"/>
      <c r="PEM65"/>
      <c r="PEN65"/>
      <c r="PEO65"/>
      <c r="PEP65"/>
      <c r="PEQ65"/>
      <c r="PER65"/>
      <c r="PES65"/>
      <c r="PET65"/>
      <c r="PEU65"/>
      <c r="PEV65"/>
      <c r="PEW65"/>
      <c r="PEX65"/>
      <c r="PEY65"/>
      <c r="PEZ65"/>
      <c r="PFA65"/>
      <c r="PFB65"/>
      <c r="PFC65"/>
      <c r="PFD65"/>
      <c r="PFE65"/>
      <c r="PFF65"/>
      <c r="PFG65"/>
      <c r="PFH65"/>
      <c r="PFI65"/>
      <c r="PFJ65"/>
      <c r="PFK65"/>
      <c r="PFL65"/>
      <c r="PFM65"/>
      <c r="PFN65"/>
      <c r="PFO65"/>
      <c r="PFP65"/>
      <c r="PFQ65"/>
      <c r="PFR65"/>
      <c r="PFS65"/>
      <c r="PFT65"/>
      <c r="PFU65"/>
      <c r="PFV65"/>
      <c r="PFW65"/>
      <c r="PFX65"/>
      <c r="PFY65"/>
      <c r="PFZ65"/>
      <c r="PGA65"/>
      <c r="PGB65"/>
      <c r="PGC65"/>
      <c r="PGD65"/>
      <c r="PGE65"/>
      <c r="PGF65"/>
      <c r="PGG65"/>
      <c r="PGH65"/>
      <c r="PGI65"/>
      <c r="PGJ65"/>
      <c r="PGK65"/>
      <c r="PGL65"/>
      <c r="PGM65"/>
      <c r="PGN65"/>
      <c r="PGO65"/>
      <c r="PGP65"/>
      <c r="PGQ65"/>
      <c r="PGR65"/>
      <c r="PGS65"/>
      <c r="PGT65"/>
      <c r="PGU65"/>
      <c r="PGV65"/>
      <c r="PGW65"/>
      <c r="PGX65"/>
      <c r="PGY65"/>
      <c r="PGZ65"/>
      <c r="PHA65"/>
      <c r="PHB65"/>
      <c r="PHC65"/>
      <c r="PHD65"/>
      <c r="PHE65"/>
      <c r="PHF65"/>
      <c r="PHG65"/>
      <c r="PHH65"/>
      <c r="PHI65"/>
      <c r="PHJ65"/>
      <c r="PHK65"/>
      <c r="PHL65"/>
      <c r="PHM65"/>
      <c r="PHN65"/>
      <c r="PHO65"/>
      <c r="PHP65"/>
      <c r="PHQ65"/>
      <c r="PHR65"/>
      <c r="PHS65"/>
      <c r="PHT65"/>
      <c r="PHU65"/>
      <c r="PHV65"/>
      <c r="PHW65"/>
      <c r="PHX65"/>
      <c r="PHY65"/>
      <c r="PHZ65"/>
      <c r="PIA65"/>
      <c r="PIB65"/>
      <c r="PIC65"/>
      <c r="PID65"/>
      <c r="PIE65"/>
      <c r="PIF65"/>
      <c r="PIG65"/>
      <c r="PIH65"/>
      <c r="PII65"/>
      <c r="PIJ65"/>
      <c r="PIK65"/>
      <c r="PIL65"/>
      <c r="PIM65"/>
      <c r="PIN65"/>
      <c r="PIO65"/>
      <c r="PIP65"/>
      <c r="PIQ65"/>
      <c r="PIR65"/>
      <c r="PIS65"/>
      <c r="PIT65"/>
      <c r="PIU65"/>
      <c r="PIV65"/>
      <c r="PIW65"/>
      <c r="PIX65"/>
      <c r="PIY65"/>
      <c r="PIZ65"/>
      <c r="PJA65"/>
      <c r="PJB65"/>
      <c r="PJC65"/>
      <c r="PJD65"/>
      <c r="PJE65"/>
      <c r="PJF65"/>
      <c r="PJG65"/>
      <c r="PJH65"/>
      <c r="PJI65"/>
      <c r="PJJ65"/>
      <c r="PJK65"/>
      <c r="PJL65"/>
      <c r="PJM65"/>
      <c r="PJN65"/>
      <c r="PJO65"/>
      <c r="PJP65"/>
      <c r="PJQ65"/>
      <c r="PJR65"/>
      <c r="PJS65"/>
      <c r="PJT65"/>
      <c r="PJU65"/>
      <c r="PJV65"/>
      <c r="PJW65"/>
      <c r="PJX65"/>
      <c r="PJY65"/>
      <c r="PJZ65"/>
      <c r="PKA65"/>
      <c r="PKB65"/>
      <c r="PKC65"/>
      <c r="PKD65"/>
      <c r="PKE65"/>
      <c r="PKF65"/>
      <c r="PKG65"/>
      <c r="PKH65"/>
      <c r="PKI65"/>
      <c r="PKJ65"/>
      <c r="PKK65"/>
      <c r="PKL65"/>
      <c r="PKM65"/>
      <c r="PKN65"/>
      <c r="PKO65"/>
      <c r="PKP65"/>
      <c r="PKQ65"/>
      <c r="PKR65"/>
      <c r="PKS65"/>
      <c r="PKT65"/>
      <c r="PKU65"/>
      <c r="PKV65"/>
      <c r="PKW65"/>
      <c r="PKX65"/>
      <c r="PKY65"/>
      <c r="PKZ65"/>
      <c r="PLA65"/>
      <c r="PLB65"/>
      <c r="PLC65"/>
      <c r="PLD65"/>
      <c r="PLE65"/>
      <c r="PLF65"/>
      <c r="PLG65"/>
      <c r="PLH65"/>
      <c r="PLI65"/>
      <c r="PLJ65"/>
      <c r="PLK65"/>
      <c r="PLL65"/>
      <c r="PLM65"/>
      <c r="PLN65"/>
      <c r="PLO65"/>
      <c r="PLP65"/>
      <c r="PLQ65"/>
      <c r="PLR65"/>
      <c r="PLS65"/>
      <c r="PLT65"/>
      <c r="PLU65"/>
      <c r="PLV65"/>
      <c r="PLW65"/>
      <c r="PLX65"/>
      <c r="PLY65"/>
      <c r="PLZ65"/>
      <c r="PMA65"/>
      <c r="PMB65"/>
      <c r="PMC65"/>
      <c r="PMD65"/>
      <c r="PME65"/>
      <c r="PMF65"/>
      <c r="PMG65"/>
      <c r="PMH65"/>
      <c r="PMI65"/>
      <c r="PMJ65"/>
      <c r="PMK65"/>
      <c r="PML65"/>
      <c r="PMM65"/>
      <c r="PMN65"/>
      <c r="PMO65"/>
      <c r="PMP65"/>
      <c r="PMQ65"/>
      <c r="PMR65"/>
      <c r="PMS65"/>
      <c r="PMT65"/>
      <c r="PMU65"/>
      <c r="PMV65"/>
      <c r="PMW65"/>
      <c r="PMX65"/>
      <c r="PMY65"/>
      <c r="PMZ65"/>
      <c r="PNA65"/>
      <c r="PNB65"/>
      <c r="PNC65"/>
      <c r="PND65"/>
      <c r="PNE65"/>
      <c r="PNF65"/>
      <c r="PNG65"/>
      <c r="PNH65"/>
      <c r="PNI65"/>
      <c r="PNJ65"/>
      <c r="PNK65"/>
      <c r="PNL65"/>
      <c r="PNM65"/>
      <c r="PNN65"/>
      <c r="PNO65"/>
      <c r="PNP65"/>
      <c r="PNQ65"/>
      <c r="PNR65"/>
      <c r="PNS65"/>
      <c r="PNT65"/>
      <c r="PNU65"/>
      <c r="PNV65"/>
      <c r="PNW65"/>
      <c r="PNX65"/>
      <c r="PNY65"/>
      <c r="PNZ65"/>
      <c r="POA65"/>
      <c r="POB65"/>
      <c r="POC65"/>
      <c r="POD65"/>
      <c r="POE65"/>
      <c r="POF65"/>
      <c r="POG65"/>
      <c r="POH65"/>
      <c r="POI65"/>
      <c r="POJ65"/>
      <c r="POK65"/>
      <c r="POL65"/>
      <c r="POM65"/>
      <c r="PON65"/>
      <c r="POO65"/>
      <c r="POP65"/>
      <c r="POQ65"/>
      <c r="POR65"/>
      <c r="POS65"/>
      <c r="POT65"/>
      <c r="POU65"/>
      <c r="POV65"/>
      <c r="POW65"/>
      <c r="POX65"/>
      <c r="POY65"/>
      <c r="POZ65"/>
      <c r="PPA65"/>
      <c r="PPB65"/>
      <c r="PPC65"/>
      <c r="PPD65"/>
      <c r="PPE65"/>
      <c r="PPF65"/>
      <c r="PPG65"/>
      <c r="PPH65"/>
      <c r="PPI65"/>
      <c r="PPJ65"/>
      <c r="PPK65"/>
      <c r="PPL65"/>
      <c r="PPM65"/>
      <c r="PPN65"/>
      <c r="PPO65"/>
      <c r="PPP65"/>
      <c r="PPQ65"/>
      <c r="PPR65"/>
      <c r="PPS65"/>
      <c r="PPT65"/>
      <c r="PPU65"/>
      <c r="PPV65"/>
      <c r="PPW65"/>
      <c r="PPX65"/>
      <c r="PPY65"/>
      <c r="PPZ65"/>
      <c r="PQA65"/>
      <c r="PQB65"/>
      <c r="PQC65"/>
      <c r="PQD65"/>
      <c r="PQE65"/>
      <c r="PQF65"/>
      <c r="PQG65"/>
      <c r="PQH65"/>
      <c r="PQI65"/>
      <c r="PQJ65"/>
      <c r="PQK65"/>
      <c r="PQL65"/>
      <c r="PQM65"/>
      <c r="PQN65"/>
      <c r="PQO65"/>
      <c r="PQP65"/>
      <c r="PQQ65"/>
      <c r="PQR65"/>
      <c r="PQS65"/>
      <c r="PQT65"/>
      <c r="PQU65"/>
      <c r="PQV65"/>
      <c r="PQW65"/>
      <c r="PQX65"/>
      <c r="PQY65"/>
      <c r="PQZ65"/>
      <c r="PRA65"/>
      <c r="PRB65"/>
      <c r="PRC65"/>
      <c r="PRD65"/>
      <c r="PRE65"/>
      <c r="PRF65"/>
      <c r="PRG65"/>
      <c r="PRH65"/>
      <c r="PRI65"/>
      <c r="PRJ65"/>
      <c r="PRK65"/>
      <c r="PRL65"/>
      <c r="PRM65"/>
      <c r="PRN65"/>
      <c r="PRO65"/>
      <c r="PRP65"/>
      <c r="PRQ65"/>
      <c r="PRR65"/>
      <c r="PRS65"/>
      <c r="PRT65"/>
      <c r="PRU65"/>
      <c r="PRV65"/>
      <c r="PRW65"/>
      <c r="PRX65"/>
      <c r="PRY65"/>
      <c r="PRZ65"/>
      <c r="PSA65"/>
      <c r="PSB65"/>
      <c r="PSC65"/>
      <c r="PSD65"/>
      <c r="PSE65"/>
      <c r="PSF65"/>
      <c r="PSG65"/>
      <c r="PSH65"/>
      <c r="PSI65"/>
      <c r="PSJ65"/>
      <c r="PSK65"/>
      <c r="PSL65"/>
      <c r="PSM65"/>
      <c r="PSN65"/>
      <c r="PSO65"/>
      <c r="PSP65"/>
      <c r="PSQ65"/>
      <c r="PSR65"/>
      <c r="PSS65"/>
      <c r="PST65"/>
      <c r="PSU65"/>
      <c r="PSV65"/>
      <c r="PSW65"/>
      <c r="PSX65"/>
      <c r="PSY65"/>
      <c r="PSZ65"/>
      <c r="PTA65"/>
      <c r="PTB65"/>
      <c r="PTC65"/>
      <c r="PTD65"/>
      <c r="PTE65"/>
      <c r="PTF65"/>
      <c r="PTG65"/>
      <c r="PTH65"/>
      <c r="PTI65"/>
      <c r="PTJ65"/>
      <c r="PTK65"/>
      <c r="PTL65"/>
      <c r="PTM65"/>
      <c r="PTN65"/>
      <c r="PTO65"/>
      <c r="PTP65"/>
      <c r="PTQ65"/>
      <c r="PTR65"/>
      <c r="PTS65"/>
      <c r="PTT65"/>
      <c r="PTU65"/>
      <c r="PTV65"/>
      <c r="PTW65"/>
      <c r="PTX65"/>
      <c r="PTY65"/>
      <c r="PTZ65"/>
      <c r="PUA65"/>
      <c r="PUB65"/>
      <c r="PUC65"/>
      <c r="PUD65"/>
      <c r="PUE65"/>
      <c r="PUF65"/>
      <c r="PUG65"/>
      <c r="PUH65"/>
      <c r="PUI65"/>
      <c r="PUJ65"/>
      <c r="PUK65"/>
      <c r="PUL65"/>
      <c r="PUM65"/>
      <c r="PUN65"/>
      <c r="PUO65"/>
      <c r="PUP65"/>
      <c r="PUQ65"/>
      <c r="PUR65"/>
      <c r="PUS65"/>
      <c r="PUT65"/>
      <c r="PUU65"/>
      <c r="PUV65"/>
      <c r="PUW65"/>
      <c r="PUX65"/>
      <c r="PUY65"/>
      <c r="PUZ65"/>
      <c r="PVA65"/>
      <c r="PVB65"/>
      <c r="PVC65"/>
      <c r="PVD65"/>
      <c r="PVE65"/>
      <c r="PVF65"/>
      <c r="PVG65"/>
      <c r="PVH65"/>
      <c r="PVI65"/>
      <c r="PVJ65"/>
      <c r="PVK65"/>
      <c r="PVL65"/>
      <c r="PVM65"/>
      <c r="PVN65"/>
      <c r="PVO65"/>
      <c r="PVP65"/>
      <c r="PVQ65"/>
      <c r="PVR65"/>
      <c r="PVS65"/>
      <c r="PVT65"/>
      <c r="PVU65"/>
      <c r="PVV65"/>
      <c r="PVW65"/>
      <c r="PVX65"/>
      <c r="PVY65"/>
      <c r="PVZ65"/>
      <c r="PWA65"/>
      <c r="PWB65"/>
      <c r="PWC65"/>
      <c r="PWD65"/>
      <c r="PWE65"/>
      <c r="PWF65"/>
      <c r="PWG65"/>
      <c r="PWH65"/>
      <c r="PWI65"/>
      <c r="PWJ65"/>
      <c r="PWK65"/>
      <c r="PWL65"/>
      <c r="PWM65"/>
      <c r="PWN65"/>
      <c r="PWO65"/>
      <c r="PWP65"/>
      <c r="PWQ65"/>
      <c r="PWR65"/>
      <c r="PWS65"/>
      <c r="PWT65"/>
      <c r="PWU65"/>
      <c r="PWV65"/>
      <c r="PWW65"/>
      <c r="PWX65"/>
      <c r="PWY65"/>
      <c r="PWZ65"/>
      <c r="PXA65"/>
      <c r="PXB65"/>
      <c r="PXC65"/>
      <c r="PXD65"/>
      <c r="PXE65"/>
      <c r="PXF65"/>
      <c r="PXG65"/>
      <c r="PXH65"/>
      <c r="PXI65"/>
      <c r="PXJ65"/>
      <c r="PXK65"/>
      <c r="PXL65"/>
      <c r="PXM65"/>
      <c r="PXN65"/>
      <c r="PXO65"/>
      <c r="PXP65"/>
      <c r="PXQ65"/>
      <c r="PXR65"/>
      <c r="PXS65"/>
      <c r="PXT65"/>
      <c r="PXU65"/>
      <c r="PXV65"/>
      <c r="PXW65"/>
      <c r="PXX65"/>
      <c r="PXY65"/>
      <c r="PXZ65"/>
      <c r="PYA65"/>
      <c r="PYB65"/>
      <c r="PYC65"/>
      <c r="PYD65"/>
      <c r="PYE65"/>
      <c r="PYF65"/>
      <c r="PYG65"/>
      <c r="PYH65"/>
      <c r="PYI65"/>
      <c r="PYJ65"/>
      <c r="PYK65"/>
      <c r="PYL65"/>
      <c r="PYM65"/>
      <c r="PYN65"/>
      <c r="PYO65"/>
      <c r="PYP65"/>
      <c r="PYQ65"/>
      <c r="PYR65"/>
      <c r="PYS65"/>
      <c r="PYT65"/>
      <c r="PYU65"/>
      <c r="PYV65"/>
      <c r="PYW65"/>
      <c r="PYX65"/>
      <c r="PYY65"/>
      <c r="PYZ65"/>
      <c r="PZA65"/>
      <c r="PZB65"/>
      <c r="PZC65"/>
      <c r="PZD65"/>
      <c r="PZE65"/>
      <c r="PZF65"/>
      <c r="PZG65"/>
      <c r="PZH65"/>
      <c r="PZI65"/>
      <c r="PZJ65"/>
      <c r="PZK65"/>
      <c r="PZL65"/>
      <c r="PZM65"/>
      <c r="PZN65"/>
      <c r="PZO65"/>
      <c r="PZP65"/>
      <c r="PZQ65"/>
      <c r="PZR65"/>
      <c r="PZS65"/>
      <c r="PZT65"/>
      <c r="PZU65"/>
      <c r="PZV65"/>
      <c r="PZW65"/>
      <c r="PZX65"/>
      <c r="PZY65"/>
      <c r="PZZ65"/>
      <c r="QAA65"/>
      <c r="QAB65"/>
      <c r="QAC65"/>
      <c r="QAD65"/>
      <c r="QAE65"/>
      <c r="QAF65"/>
      <c r="QAG65"/>
      <c r="QAH65"/>
      <c r="QAI65"/>
      <c r="QAJ65"/>
      <c r="QAK65"/>
      <c r="QAL65"/>
      <c r="QAM65"/>
      <c r="QAN65"/>
      <c r="QAO65"/>
      <c r="QAP65"/>
      <c r="QAQ65"/>
      <c r="QAR65"/>
      <c r="QAS65"/>
      <c r="QAT65"/>
      <c r="QAU65"/>
      <c r="QAV65"/>
      <c r="QAW65"/>
      <c r="QAX65"/>
      <c r="QAY65"/>
      <c r="QAZ65"/>
      <c r="QBA65"/>
      <c r="QBB65"/>
      <c r="QBC65"/>
      <c r="QBD65"/>
      <c r="QBE65"/>
      <c r="QBF65"/>
      <c r="QBG65"/>
      <c r="QBH65"/>
      <c r="QBI65"/>
      <c r="QBJ65"/>
      <c r="QBK65"/>
      <c r="QBL65"/>
      <c r="QBM65"/>
      <c r="QBN65"/>
      <c r="QBO65"/>
      <c r="QBP65"/>
      <c r="QBQ65"/>
      <c r="QBR65"/>
      <c r="QBS65"/>
      <c r="QBT65"/>
      <c r="QBU65"/>
      <c r="QBV65"/>
      <c r="QBW65"/>
      <c r="QBX65"/>
      <c r="QBY65"/>
      <c r="QBZ65"/>
      <c r="QCA65"/>
      <c r="QCB65"/>
      <c r="QCC65"/>
      <c r="QCD65"/>
      <c r="QCE65"/>
      <c r="QCF65"/>
      <c r="QCG65"/>
      <c r="QCH65"/>
      <c r="QCI65"/>
      <c r="QCJ65"/>
      <c r="QCK65"/>
      <c r="QCL65"/>
      <c r="QCM65"/>
      <c r="QCN65"/>
      <c r="QCO65"/>
      <c r="QCP65"/>
      <c r="QCQ65"/>
      <c r="QCR65"/>
      <c r="QCS65"/>
      <c r="QCT65"/>
      <c r="QCU65"/>
      <c r="QCV65"/>
      <c r="QCW65"/>
      <c r="QCX65"/>
      <c r="QCY65"/>
      <c r="QCZ65"/>
      <c r="QDA65"/>
      <c r="QDB65"/>
      <c r="QDC65"/>
      <c r="QDD65"/>
      <c r="QDE65"/>
      <c r="QDF65"/>
      <c r="QDG65"/>
      <c r="QDH65"/>
      <c r="QDI65"/>
      <c r="QDJ65"/>
      <c r="QDK65"/>
      <c r="QDL65"/>
      <c r="QDM65"/>
      <c r="QDN65"/>
      <c r="QDO65"/>
      <c r="QDP65"/>
      <c r="QDQ65"/>
      <c r="QDR65"/>
      <c r="QDS65"/>
      <c r="QDT65"/>
      <c r="QDU65"/>
      <c r="QDV65"/>
      <c r="QDW65"/>
      <c r="QDX65"/>
      <c r="QDY65"/>
      <c r="QDZ65"/>
      <c r="QEA65"/>
      <c r="QEB65"/>
      <c r="QEC65"/>
      <c r="QED65"/>
      <c r="QEE65"/>
      <c r="QEF65"/>
      <c r="QEG65"/>
      <c r="QEH65"/>
      <c r="QEI65"/>
      <c r="QEJ65"/>
      <c r="QEK65"/>
      <c r="QEL65"/>
      <c r="QEM65"/>
      <c r="QEN65"/>
      <c r="QEO65"/>
      <c r="QEP65"/>
      <c r="QEQ65"/>
      <c r="QER65"/>
      <c r="QES65"/>
      <c r="QET65"/>
      <c r="QEU65"/>
      <c r="QEV65"/>
      <c r="QEW65"/>
      <c r="QEX65"/>
      <c r="QEY65"/>
      <c r="QEZ65"/>
      <c r="QFA65"/>
      <c r="QFB65"/>
      <c r="QFC65"/>
      <c r="QFD65"/>
      <c r="QFE65"/>
      <c r="QFF65"/>
      <c r="QFG65"/>
      <c r="QFH65"/>
      <c r="QFI65"/>
      <c r="QFJ65"/>
      <c r="QFK65"/>
      <c r="QFL65"/>
      <c r="QFM65"/>
      <c r="QFN65"/>
      <c r="QFO65"/>
      <c r="QFP65"/>
      <c r="QFQ65"/>
      <c r="QFR65"/>
      <c r="QFS65"/>
      <c r="QFT65"/>
      <c r="QFU65"/>
      <c r="QFV65"/>
      <c r="QFW65"/>
      <c r="QFX65"/>
      <c r="QFY65"/>
      <c r="QFZ65"/>
      <c r="QGA65"/>
      <c r="QGB65"/>
      <c r="QGC65"/>
      <c r="QGD65"/>
      <c r="QGE65"/>
      <c r="QGF65"/>
      <c r="QGG65"/>
      <c r="QGH65"/>
      <c r="QGI65"/>
      <c r="QGJ65"/>
      <c r="QGK65"/>
      <c r="QGL65"/>
      <c r="QGM65"/>
      <c r="QGN65"/>
      <c r="QGO65"/>
      <c r="QGP65"/>
      <c r="QGQ65"/>
      <c r="QGR65"/>
      <c r="QGS65"/>
      <c r="QGT65"/>
      <c r="QGU65"/>
      <c r="QGV65"/>
      <c r="QGW65"/>
      <c r="QGX65"/>
      <c r="QGY65"/>
      <c r="QGZ65"/>
      <c r="QHA65"/>
      <c r="QHB65"/>
      <c r="QHC65"/>
      <c r="QHD65"/>
      <c r="QHE65"/>
      <c r="QHF65"/>
      <c r="QHG65"/>
      <c r="QHH65"/>
      <c r="QHI65"/>
      <c r="QHJ65"/>
      <c r="QHK65"/>
      <c r="QHL65"/>
      <c r="QHM65"/>
      <c r="QHN65"/>
      <c r="QHO65"/>
      <c r="QHP65"/>
      <c r="QHQ65"/>
      <c r="QHR65"/>
      <c r="QHS65"/>
      <c r="QHT65"/>
      <c r="QHU65"/>
      <c r="QHV65"/>
      <c r="QHW65"/>
      <c r="QHX65"/>
      <c r="QHY65"/>
      <c r="QHZ65"/>
      <c r="QIA65"/>
      <c r="QIB65"/>
      <c r="QIC65"/>
      <c r="QID65"/>
      <c r="QIE65"/>
      <c r="QIF65"/>
      <c r="QIG65"/>
      <c r="QIH65"/>
      <c r="QII65"/>
      <c r="QIJ65"/>
      <c r="QIK65"/>
      <c r="QIL65"/>
      <c r="QIM65"/>
      <c r="QIN65"/>
      <c r="QIO65"/>
      <c r="QIP65"/>
      <c r="QIQ65"/>
      <c r="QIR65"/>
      <c r="QIS65"/>
      <c r="QIT65"/>
      <c r="QIU65"/>
      <c r="QIV65"/>
      <c r="QIW65"/>
      <c r="QIX65"/>
      <c r="QIY65"/>
      <c r="QIZ65"/>
      <c r="QJA65"/>
      <c r="QJB65"/>
      <c r="QJC65"/>
      <c r="QJD65"/>
      <c r="QJE65"/>
      <c r="QJF65"/>
      <c r="QJG65"/>
      <c r="QJH65"/>
      <c r="QJI65"/>
      <c r="QJJ65"/>
      <c r="QJK65"/>
      <c r="QJL65"/>
      <c r="QJM65"/>
      <c r="QJN65"/>
      <c r="QJO65"/>
      <c r="QJP65"/>
      <c r="QJQ65"/>
      <c r="QJR65"/>
      <c r="QJS65"/>
      <c r="QJT65"/>
      <c r="QJU65"/>
      <c r="QJV65"/>
      <c r="QJW65"/>
      <c r="QJX65"/>
      <c r="QJY65"/>
      <c r="QJZ65"/>
      <c r="QKA65"/>
      <c r="QKB65"/>
      <c r="QKC65"/>
      <c r="QKD65"/>
      <c r="QKE65"/>
      <c r="QKF65"/>
      <c r="QKG65"/>
      <c r="QKH65"/>
      <c r="QKI65"/>
      <c r="QKJ65"/>
      <c r="QKK65"/>
      <c r="QKL65"/>
      <c r="QKM65"/>
      <c r="QKN65"/>
      <c r="QKO65"/>
      <c r="QKP65"/>
      <c r="QKQ65"/>
      <c r="QKR65"/>
      <c r="QKS65"/>
      <c r="QKT65"/>
      <c r="QKU65"/>
      <c r="QKV65"/>
      <c r="QKW65"/>
      <c r="QKX65"/>
      <c r="QKY65"/>
      <c r="QKZ65"/>
      <c r="QLA65"/>
      <c r="QLB65"/>
      <c r="QLC65"/>
      <c r="QLD65"/>
      <c r="QLE65"/>
      <c r="QLF65"/>
      <c r="QLG65"/>
      <c r="QLH65"/>
      <c r="QLI65"/>
      <c r="QLJ65"/>
      <c r="QLK65"/>
      <c r="QLL65"/>
      <c r="QLM65"/>
      <c r="QLN65"/>
      <c r="QLO65"/>
      <c r="QLP65"/>
      <c r="QLQ65"/>
      <c r="QLR65"/>
      <c r="QLS65"/>
      <c r="QLT65"/>
      <c r="QLU65"/>
      <c r="QLV65"/>
      <c r="QLW65"/>
      <c r="QLX65"/>
      <c r="QLY65"/>
      <c r="QLZ65"/>
      <c r="QMA65"/>
      <c r="QMB65"/>
      <c r="QMC65"/>
      <c r="QMD65"/>
      <c r="QME65"/>
      <c r="QMF65"/>
      <c r="QMG65"/>
      <c r="QMH65"/>
      <c r="QMI65"/>
      <c r="QMJ65"/>
      <c r="QMK65"/>
      <c r="QML65"/>
      <c r="QMM65"/>
      <c r="QMN65"/>
      <c r="QMO65"/>
      <c r="QMP65"/>
      <c r="QMQ65"/>
      <c r="QMR65"/>
      <c r="QMS65"/>
      <c r="QMT65"/>
      <c r="QMU65"/>
      <c r="QMV65"/>
      <c r="QMW65"/>
      <c r="QMX65"/>
      <c r="QMY65"/>
      <c r="QMZ65"/>
      <c r="QNA65"/>
      <c r="QNB65"/>
      <c r="QNC65"/>
      <c r="QND65"/>
      <c r="QNE65"/>
      <c r="QNF65"/>
      <c r="QNG65"/>
      <c r="QNH65"/>
      <c r="QNI65"/>
      <c r="QNJ65"/>
      <c r="QNK65"/>
      <c r="QNL65"/>
      <c r="QNM65"/>
      <c r="QNN65"/>
      <c r="QNO65"/>
      <c r="QNP65"/>
      <c r="QNQ65"/>
      <c r="QNR65"/>
      <c r="QNS65"/>
      <c r="QNT65"/>
      <c r="QNU65"/>
      <c r="QNV65"/>
      <c r="QNW65"/>
      <c r="QNX65"/>
      <c r="QNY65"/>
      <c r="QNZ65"/>
      <c r="QOA65"/>
      <c r="QOB65"/>
      <c r="QOC65"/>
      <c r="QOD65"/>
      <c r="QOE65"/>
      <c r="QOF65"/>
      <c r="QOG65"/>
      <c r="QOH65"/>
      <c r="QOI65"/>
      <c r="QOJ65"/>
      <c r="QOK65"/>
      <c r="QOL65"/>
      <c r="QOM65"/>
      <c r="QON65"/>
      <c r="QOO65"/>
      <c r="QOP65"/>
      <c r="QOQ65"/>
      <c r="QOR65"/>
      <c r="QOS65"/>
      <c r="QOT65"/>
      <c r="QOU65"/>
      <c r="QOV65"/>
      <c r="QOW65"/>
      <c r="QOX65"/>
      <c r="QOY65"/>
      <c r="QOZ65"/>
      <c r="QPA65"/>
      <c r="QPB65"/>
      <c r="QPC65"/>
      <c r="QPD65"/>
      <c r="QPE65"/>
      <c r="QPF65"/>
      <c r="QPG65"/>
      <c r="QPH65"/>
      <c r="QPI65"/>
      <c r="QPJ65"/>
      <c r="QPK65"/>
      <c r="QPL65"/>
      <c r="QPM65"/>
      <c r="QPN65"/>
      <c r="QPO65"/>
      <c r="QPP65"/>
      <c r="QPQ65"/>
      <c r="QPR65"/>
      <c r="QPS65"/>
      <c r="QPT65"/>
      <c r="QPU65"/>
      <c r="QPV65"/>
      <c r="QPW65"/>
      <c r="QPX65"/>
      <c r="QPY65"/>
      <c r="QPZ65"/>
      <c r="QQA65"/>
      <c r="QQB65"/>
      <c r="QQC65"/>
      <c r="QQD65"/>
      <c r="QQE65"/>
      <c r="QQF65"/>
      <c r="QQG65"/>
      <c r="QQH65"/>
      <c r="QQI65"/>
      <c r="QQJ65"/>
      <c r="QQK65"/>
      <c r="QQL65"/>
      <c r="QQM65"/>
      <c r="QQN65"/>
      <c r="QQO65"/>
      <c r="QQP65"/>
      <c r="QQQ65"/>
      <c r="QQR65"/>
      <c r="QQS65"/>
      <c r="QQT65"/>
      <c r="QQU65"/>
      <c r="QQV65"/>
      <c r="QQW65"/>
      <c r="QQX65"/>
      <c r="QQY65"/>
      <c r="QQZ65"/>
      <c r="QRA65"/>
      <c r="QRB65"/>
      <c r="QRC65"/>
      <c r="QRD65"/>
      <c r="QRE65"/>
      <c r="QRF65"/>
      <c r="QRG65"/>
      <c r="QRH65"/>
      <c r="QRI65"/>
      <c r="QRJ65"/>
      <c r="QRK65"/>
      <c r="QRL65"/>
      <c r="QRM65"/>
      <c r="QRN65"/>
      <c r="QRO65"/>
      <c r="QRP65"/>
      <c r="QRQ65"/>
      <c r="QRR65"/>
      <c r="QRS65"/>
      <c r="QRT65"/>
      <c r="QRU65"/>
      <c r="QRV65"/>
      <c r="QRW65"/>
      <c r="QRX65"/>
      <c r="QRY65"/>
      <c r="QRZ65"/>
      <c r="QSA65"/>
      <c r="QSB65"/>
      <c r="QSC65"/>
      <c r="QSD65"/>
      <c r="QSE65"/>
      <c r="QSF65"/>
      <c r="QSG65"/>
      <c r="QSH65"/>
      <c r="QSI65"/>
      <c r="QSJ65"/>
      <c r="QSK65"/>
      <c r="QSL65"/>
      <c r="QSM65"/>
      <c r="QSN65"/>
      <c r="QSO65"/>
      <c r="QSP65"/>
      <c r="QSQ65"/>
      <c r="QSR65"/>
      <c r="QSS65"/>
      <c r="QST65"/>
      <c r="QSU65"/>
      <c r="QSV65"/>
      <c r="QSW65"/>
      <c r="QSX65"/>
      <c r="QSY65"/>
      <c r="QSZ65"/>
      <c r="QTA65"/>
      <c r="QTB65"/>
      <c r="QTC65"/>
      <c r="QTD65"/>
      <c r="QTE65"/>
      <c r="QTF65"/>
      <c r="QTG65"/>
      <c r="QTH65"/>
      <c r="QTI65"/>
      <c r="QTJ65"/>
      <c r="QTK65"/>
      <c r="QTL65"/>
      <c r="QTM65"/>
      <c r="QTN65"/>
      <c r="QTO65"/>
      <c r="QTP65"/>
      <c r="QTQ65"/>
      <c r="QTR65"/>
      <c r="QTS65"/>
      <c r="QTT65"/>
      <c r="QTU65"/>
      <c r="QTV65"/>
      <c r="QTW65"/>
      <c r="QTX65"/>
      <c r="QTY65"/>
      <c r="QTZ65"/>
      <c r="QUA65"/>
      <c r="QUB65"/>
      <c r="QUC65"/>
      <c r="QUD65"/>
      <c r="QUE65"/>
      <c r="QUF65"/>
      <c r="QUG65"/>
      <c r="QUH65"/>
      <c r="QUI65"/>
      <c r="QUJ65"/>
      <c r="QUK65"/>
      <c r="QUL65"/>
      <c r="QUM65"/>
      <c r="QUN65"/>
      <c r="QUO65"/>
      <c r="QUP65"/>
      <c r="QUQ65"/>
      <c r="QUR65"/>
      <c r="QUS65"/>
      <c r="QUT65"/>
      <c r="QUU65"/>
      <c r="QUV65"/>
      <c r="QUW65"/>
      <c r="QUX65"/>
      <c r="QUY65"/>
      <c r="QUZ65"/>
      <c r="QVA65"/>
      <c r="QVB65"/>
      <c r="QVC65"/>
      <c r="QVD65"/>
      <c r="QVE65"/>
      <c r="QVF65"/>
      <c r="QVG65"/>
      <c r="QVH65"/>
      <c r="QVI65"/>
      <c r="QVJ65"/>
      <c r="QVK65"/>
      <c r="QVL65"/>
      <c r="QVM65"/>
      <c r="QVN65"/>
      <c r="QVO65"/>
      <c r="QVP65"/>
      <c r="QVQ65"/>
      <c r="QVR65"/>
      <c r="QVS65"/>
      <c r="QVT65"/>
      <c r="QVU65"/>
      <c r="QVV65"/>
      <c r="QVW65"/>
      <c r="QVX65"/>
      <c r="QVY65"/>
      <c r="QVZ65"/>
      <c r="QWA65"/>
      <c r="QWB65"/>
      <c r="QWC65"/>
      <c r="QWD65"/>
      <c r="QWE65"/>
      <c r="QWF65"/>
      <c r="QWG65"/>
      <c r="QWH65"/>
      <c r="QWI65"/>
      <c r="QWJ65"/>
      <c r="QWK65"/>
      <c r="QWL65"/>
      <c r="QWM65"/>
      <c r="QWN65"/>
      <c r="QWO65"/>
      <c r="QWP65"/>
      <c r="QWQ65"/>
      <c r="QWR65"/>
      <c r="QWS65"/>
      <c r="QWT65"/>
      <c r="QWU65"/>
      <c r="QWV65"/>
      <c r="QWW65"/>
      <c r="QWX65"/>
      <c r="QWY65"/>
      <c r="QWZ65"/>
      <c r="QXA65"/>
      <c r="QXB65"/>
      <c r="QXC65"/>
      <c r="QXD65"/>
      <c r="QXE65"/>
      <c r="QXF65"/>
      <c r="QXG65"/>
      <c r="QXH65"/>
      <c r="QXI65"/>
      <c r="QXJ65"/>
      <c r="QXK65"/>
      <c r="QXL65"/>
      <c r="QXM65"/>
      <c r="QXN65"/>
      <c r="QXO65"/>
      <c r="QXP65"/>
      <c r="QXQ65"/>
      <c r="QXR65"/>
      <c r="QXS65"/>
      <c r="QXT65"/>
      <c r="QXU65"/>
      <c r="QXV65"/>
      <c r="QXW65"/>
      <c r="QXX65"/>
      <c r="QXY65"/>
      <c r="QXZ65"/>
      <c r="QYA65"/>
      <c r="QYB65"/>
      <c r="QYC65"/>
      <c r="QYD65"/>
      <c r="QYE65"/>
      <c r="QYF65"/>
      <c r="QYG65"/>
      <c r="QYH65"/>
      <c r="QYI65"/>
      <c r="QYJ65"/>
      <c r="QYK65"/>
      <c r="QYL65"/>
      <c r="QYM65"/>
      <c r="QYN65"/>
      <c r="QYO65"/>
      <c r="QYP65"/>
      <c r="QYQ65"/>
      <c r="QYR65"/>
      <c r="QYS65"/>
      <c r="QYT65"/>
      <c r="QYU65"/>
      <c r="QYV65"/>
      <c r="QYW65"/>
      <c r="QYX65"/>
      <c r="QYY65"/>
      <c r="QYZ65"/>
      <c r="QZA65"/>
      <c r="QZB65"/>
      <c r="QZC65"/>
      <c r="QZD65"/>
      <c r="QZE65"/>
      <c r="QZF65"/>
      <c r="QZG65"/>
      <c r="QZH65"/>
      <c r="QZI65"/>
      <c r="QZJ65"/>
      <c r="QZK65"/>
      <c r="QZL65"/>
      <c r="QZM65"/>
      <c r="QZN65"/>
      <c r="QZO65"/>
      <c r="QZP65"/>
      <c r="QZQ65"/>
      <c r="QZR65"/>
      <c r="QZS65"/>
      <c r="QZT65"/>
      <c r="QZU65"/>
      <c r="QZV65"/>
      <c r="QZW65"/>
      <c r="QZX65"/>
      <c r="QZY65"/>
      <c r="QZZ65"/>
      <c r="RAA65"/>
      <c r="RAB65"/>
      <c r="RAC65"/>
      <c r="RAD65"/>
      <c r="RAE65"/>
      <c r="RAF65"/>
      <c r="RAG65"/>
      <c r="RAH65"/>
      <c r="RAI65"/>
      <c r="RAJ65"/>
      <c r="RAK65"/>
      <c r="RAL65"/>
      <c r="RAM65"/>
      <c r="RAN65"/>
      <c r="RAO65"/>
      <c r="RAP65"/>
      <c r="RAQ65"/>
      <c r="RAR65"/>
      <c r="RAS65"/>
      <c r="RAT65"/>
      <c r="RAU65"/>
      <c r="RAV65"/>
      <c r="RAW65"/>
      <c r="RAX65"/>
      <c r="RAY65"/>
      <c r="RAZ65"/>
      <c r="RBA65"/>
      <c r="RBB65"/>
      <c r="RBC65"/>
      <c r="RBD65"/>
      <c r="RBE65"/>
      <c r="RBF65"/>
      <c r="RBG65"/>
      <c r="RBH65"/>
      <c r="RBI65"/>
      <c r="RBJ65"/>
      <c r="RBK65"/>
      <c r="RBL65"/>
      <c r="RBM65"/>
      <c r="RBN65"/>
      <c r="RBO65"/>
      <c r="RBP65"/>
      <c r="RBQ65"/>
      <c r="RBR65"/>
      <c r="RBS65"/>
      <c r="RBT65"/>
      <c r="RBU65"/>
      <c r="RBV65"/>
      <c r="RBW65"/>
      <c r="RBX65"/>
      <c r="RBY65"/>
      <c r="RBZ65"/>
      <c r="RCA65"/>
      <c r="RCB65"/>
      <c r="RCC65"/>
      <c r="RCD65"/>
      <c r="RCE65"/>
      <c r="RCF65"/>
      <c r="RCG65"/>
      <c r="RCH65"/>
      <c r="RCI65"/>
      <c r="RCJ65"/>
      <c r="RCK65"/>
      <c r="RCL65"/>
      <c r="RCM65"/>
      <c r="RCN65"/>
      <c r="RCO65"/>
      <c r="RCP65"/>
      <c r="RCQ65"/>
      <c r="RCR65"/>
      <c r="RCS65"/>
      <c r="RCT65"/>
      <c r="RCU65"/>
      <c r="RCV65"/>
      <c r="RCW65"/>
      <c r="RCX65"/>
      <c r="RCY65"/>
      <c r="RCZ65"/>
      <c r="RDA65"/>
      <c r="RDB65"/>
      <c r="RDC65"/>
      <c r="RDD65"/>
      <c r="RDE65"/>
      <c r="RDF65"/>
      <c r="RDG65"/>
      <c r="RDH65"/>
      <c r="RDI65"/>
      <c r="RDJ65"/>
      <c r="RDK65"/>
      <c r="RDL65"/>
      <c r="RDM65"/>
      <c r="RDN65"/>
      <c r="RDO65"/>
      <c r="RDP65"/>
      <c r="RDQ65"/>
      <c r="RDR65"/>
      <c r="RDS65"/>
      <c r="RDT65"/>
      <c r="RDU65"/>
      <c r="RDV65"/>
      <c r="RDW65"/>
      <c r="RDX65"/>
      <c r="RDY65"/>
      <c r="RDZ65"/>
      <c r="REA65"/>
      <c r="REB65"/>
      <c r="REC65"/>
      <c r="RED65"/>
      <c r="REE65"/>
      <c r="REF65"/>
      <c r="REG65"/>
      <c r="REH65"/>
      <c r="REI65"/>
      <c r="REJ65"/>
      <c r="REK65"/>
      <c r="REL65"/>
      <c r="REM65"/>
      <c r="REN65"/>
      <c r="REO65"/>
      <c r="REP65"/>
      <c r="REQ65"/>
      <c r="RER65"/>
      <c r="RES65"/>
      <c r="RET65"/>
      <c r="REU65"/>
      <c r="REV65"/>
      <c r="REW65"/>
      <c r="REX65"/>
      <c r="REY65"/>
      <c r="REZ65"/>
      <c r="RFA65"/>
      <c r="RFB65"/>
      <c r="RFC65"/>
      <c r="RFD65"/>
      <c r="RFE65"/>
      <c r="RFF65"/>
      <c r="RFG65"/>
      <c r="RFH65"/>
      <c r="RFI65"/>
      <c r="RFJ65"/>
      <c r="RFK65"/>
      <c r="RFL65"/>
      <c r="RFM65"/>
      <c r="RFN65"/>
      <c r="RFO65"/>
      <c r="RFP65"/>
      <c r="RFQ65"/>
      <c r="RFR65"/>
      <c r="RFS65"/>
      <c r="RFT65"/>
      <c r="RFU65"/>
      <c r="RFV65"/>
      <c r="RFW65"/>
      <c r="RFX65"/>
      <c r="RFY65"/>
      <c r="RFZ65"/>
      <c r="RGA65"/>
      <c r="RGB65"/>
      <c r="RGC65"/>
      <c r="RGD65"/>
      <c r="RGE65"/>
      <c r="RGF65"/>
      <c r="RGG65"/>
      <c r="RGH65"/>
      <c r="RGI65"/>
      <c r="RGJ65"/>
      <c r="RGK65"/>
      <c r="RGL65"/>
      <c r="RGM65"/>
      <c r="RGN65"/>
      <c r="RGO65"/>
      <c r="RGP65"/>
      <c r="RGQ65"/>
      <c r="RGR65"/>
      <c r="RGS65"/>
      <c r="RGT65"/>
      <c r="RGU65"/>
      <c r="RGV65"/>
      <c r="RGW65"/>
      <c r="RGX65"/>
      <c r="RGY65"/>
      <c r="RGZ65"/>
      <c r="RHA65"/>
      <c r="RHB65"/>
      <c r="RHC65"/>
      <c r="RHD65"/>
      <c r="RHE65"/>
      <c r="RHF65"/>
      <c r="RHG65"/>
      <c r="RHH65"/>
      <c r="RHI65"/>
      <c r="RHJ65"/>
      <c r="RHK65"/>
      <c r="RHL65"/>
      <c r="RHM65"/>
      <c r="RHN65"/>
      <c r="RHO65"/>
      <c r="RHP65"/>
      <c r="RHQ65"/>
      <c r="RHR65"/>
      <c r="RHS65"/>
      <c r="RHT65"/>
      <c r="RHU65"/>
      <c r="RHV65"/>
      <c r="RHW65"/>
      <c r="RHX65"/>
      <c r="RHY65"/>
      <c r="RHZ65"/>
      <c r="RIA65"/>
      <c r="RIB65"/>
      <c r="RIC65"/>
      <c r="RID65"/>
      <c r="RIE65"/>
      <c r="RIF65"/>
      <c r="RIG65"/>
      <c r="RIH65"/>
      <c r="RII65"/>
      <c r="RIJ65"/>
      <c r="RIK65"/>
      <c r="RIL65"/>
      <c r="RIM65"/>
      <c r="RIN65"/>
      <c r="RIO65"/>
      <c r="RIP65"/>
      <c r="RIQ65"/>
      <c r="RIR65"/>
      <c r="RIS65"/>
      <c r="RIT65"/>
      <c r="RIU65"/>
      <c r="RIV65"/>
      <c r="RIW65"/>
      <c r="RIX65"/>
      <c r="RIY65"/>
      <c r="RIZ65"/>
      <c r="RJA65"/>
      <c r="RJB65"/>
      <c r="RJC65"/>
      <c r="RJD65"/>
      <c r="RJE65"/>
      <c r="RJF65"/>
      <c r="RJG65"/>
      <c r="RJH65"/>
      <c r="RJI65"/>
      <c r="RJJ65"/>
      <c r="RJK65"/>
      <c r="RJL65"/>
      <c r="RJM65"/>
      <c r="RJN65"/>
      <c r="RJO65"/>
      <c r="RJP65"/>
      <c r="RJQ65"/>
      <c r="RJR65"/>
      <c r="RJS65"/>
      <c r="RJT65"/>
      <c r="RJU65"/>
      <c r="RJV65"/>
      <c r="RJW65"/>
      <c r="RJX65"/>
      <c r="RJY65"/>
      <c r="RJZ65"/>
      <c r="RKA65"/>
      <c r="RKB65"/>
      <c r="RKC65"/>
      <c r="RKD65"/>
      <c r="RKE65"/>
      <c r="RKF65"/>
      <c r="RKG65"/>
      <c r="RKH65"/>
      <c r="RKI65"/>
      <c r="RKJ65"/>
      <c r="RKK65"/>
      <c r="RKL65"/>
      <c r="RKM65"/>
      <c r="RKN65"/>
      <c r="RKO65"/>
      <c r="RKP65"/>
      <c r="RKQ65"/>
      <c r="RKR65"/>
      <c r="RKS65"/>
      <c r="RKT65"/>
      <c r="RKU65"/>
      <c r="RKV65"/>
      <c r="RKW65"/>
      <c r="RKX65"/>
      <c r="RKY65"/>
      <c r="RKZ65"/>
      <c r="RLA65"/>
      <c r="RLB65"/>
      <c r="RLC65"/>
      <c r="RLD65"/>
      <c r="RLE65"/>
      <c r="RLF65"/>
      <c r="RLG65"/>
      <c r="RLH65"/>
      <c r="RLI65"/>
      <c r="RLJ65"/>
      <c r="RLK65"/>
      <c r="RLL65"/>
      <c r="RLM65"/>
      <c r="RLN65"/>
      <c r="RLO65"/>
      <c r="RLP65"/>
      <c r="RLQ65"/>
      <c r="RLR65"/>
      <c r="RLS65"/>
      <c r="RLT65"/>
      <c r="RLU65"/>
      <c r="RLV65"/>
      <c r="RLW65"/>
      <c r="RLX65"/>
      <c r="RLY65"/>
      <c r="RLZ65"/>
      <c r="RMA65"/>
      <c r="RMB65"/>
      <c r="RMC65"/>
      <c r="RMD65"/>
      <c r="RME65"/>
      <c r="RMF65"/>
      <c r="RMG65"/>
      <c r="RMH65"/>
      <c r="RMI65"/>
      <c r="RMJ65"/>
      <c r="RMK65"/>
      <c r="RML65"/>
      <c r="RMM65"/>
      <c r="RMN65"/>
      <c r="RMO65"/>
      <c r="RMP65"/>
      <c r="RMQ65"/>
      <c r="RMR65"/>
      <c r="RMS65"/>
      <c r="RMT65"/>
      <c r="RMU65"/>
      <c r="RMV65"/>
      <c r="RMW65"/>
      <c r="RMX65"/>
      <c r="RMY65"/>
      <c r="RMZ65"/>
      <c r="RNA65"/>
      <c r="RNB65"/>
      <c r="RNC65"/>
      <c r="RND65"/>
      <c r="RNE65"/>
      <c r="RNF65"/>
      <c r="RNG65"/>
      <c r="RNH65"/>
      <c r="RNI65"/>
      <c r="RNJ65"/>
      <c r="RNK65"/>
      <c r="RNL65"/>
      <c r="RNM65"/>
      <c r="RNN65"/>
      <c r="RNO65"/>
      <c r="RNP65"/>
      <c r="RNQ65"/>
      <c r="RNR65"/>
      <c r="RNS65"/>
      <c r="RNT65"/>
      <c r="RNU65"/>
      <c r="RNV65"/>
      <c r="RNW65"/>
      <c r="RNX65"/>
      <c r="RNY65"/>
      <c r="RNZ65"/>
      <c r="ROA65"/>
      <c r="ROB65"/>
      <c r="ROC65"/>
      <c r="ROD65"/>
      <c r="ROE65"/>
      <c r="ROF65"/>
      <c r="ROG65"/>
      <c r="ROH65"/>
      <c r="ROI65"/>
      <c r="ROJ65"/>
      <c r="ROK65"/>
      <c r="ROL65"/>
      <c r="ROM65"/>
      <c r="RON65"/>
      <c r="ROO65"/>
      <c r="ROP65"/>
      <c r="ROQ65"/>
      <c r="ROR65"/>
      <c r="ROS65"/>
      <c r="ROT65"/>
      <c r="ROU65"/>
      <c r="ROV65"/>
      <c r="ROW65"/>
      <c r="ROX65"/>
      <c r="ROY65"/>
      <c r="ROZ65"/>
      <c r="RPA65"/>
      <c r="RPB65"/>
      <c r="RPC65"/>
      <c r="RPD65"/>
      <c r="RPE65"/>
      <c r="RPF65"/>
      <c r="RPG65"/>
      <c r="RPH65"/>
      <c r="RPI65"/>
      <c r="RPJ65"/>
      <c r="RPK65"/>
      <c r="RPL65"/>
      <c r="RPM65"/>
      <c r="RPN65"/>
      <c r="RPO65"/>
      <c r="RPP65"/>
      <c r="RPQ65"/>
      <c r="RPR65"/>
      <c r="RPS65"/>
      <c r="RPT65"/>
      <c r="RPU65"/>
      <c r="RPV65"/>
      <c r="RPW65"/>
      <c r="RPX65"/>
      <c r="RPY65"/>
      <c r="RPZ65"/>
      <c r="RQA65"/>
      <c r="RQB65"/>
      <c r="RQC65"/>
      <c r="RQD65"/>
      <c r="RQE65"/>
      <c r="RQF65"/>
      <c r="RQG65"/>
      <c r="RQH65"/>
      <c r="RQI65"/>
      <c r="RQJ65"/>
      <c r="RQK65"/>
      <c r="RQL65"/>
      <c r="RQM65"/>
      <c r="RQN65"/>
      <c r="RQO65"/>
      <c r="RQP65"/>
      <c r="RQQ65"/>
      <c r="RQR65"/>
      <c r="RQS65"/>
      <c r="RQT65"/>
      <c r="RQU65"/>
      <c r="RQV65"/>
      <c r="RQW65"/>
      <c r="RQX65"/>
      <c r="RQY65"/>
      <c r="RQZ65"/>
      <c r="RRA65"/>
      <c r="RRB65"/>
      <c r="RRC65"/>
      <c r="RRD65"/>
      <c r="RRE65"/>
      <c r="RRF65"/>
      <c r="RRG65"/>
      <c r="RRH65"/>
      <c r="RRI65"/>
      <c r="RRJ65"/>
      <c r="RRK65"/>
      <c r="RRL65"/>
      <c r="RRM65"/>
      <c r="RRN65"/>
      <c r="RRO65"/>
      <c r="RRP65"/>
      <c r="RRQ65"/>
      <c r="RRR65"/>
      <c r="RRS65"/>
      <c r="RRT65"/>
      <c r="RRU65"/>
      <c r="RRV65"/>
      <c r="RRW65"/>
      <c r="RRX65"/>
      <c r="RRY65"/>
      <c r="RRZ65"/>
      <c r="RSA65"/>
      <c r="RSB65"/>
      <c r="RSC65"/>
      <c r="RSD65"/>
      <c r="RSE65"/>
      <c r="RSF65"/>
      <c r="RSG65"/>
      <c r="RSH65"/>
      <c r="RSI65"/>
      <c r="RSJ65"/>
      <c r="RSK65"/>
      <c r="RSL65"/>
      <c r="RSM65"/>
      <c r="RSN65"/>
      <c r="RSO65"/>
      <c r="RSP65"/>
      <c r="RSQ65"/>
      <c r="RSR65"/>
      <c r="RSS65"/>
      <c r="RST65"/>
      <c r="RSU65"/>
      <c r="RSV65"/>
      <c r="RSW65"/>
      <c r="RSX65"/>
      <c r="RSY65"/>
      <c r="RSZ65"/>
      <c r="RTA65"/>
      <c r="RTB65"/>
      <c r="RTC65"/>
      <c r="RTD65"/>
      <c r="RTE65"/>
      <c r="RTF65"/>
      <c r="RTG65"/>
      <c r="RTH65"/>
      <c r="RTI65"/>
      <c r="RTJ65"/>
      <c r="RTK65"/>
      <c r="RTL65"/>
      <c r="RTM65"/>
      <c r="RTN65"/>
      <c r="RTO65"/>
      <c r="RTP65"/>
      <c r="RTQ65"/>
      <c r="RTR65"/>
      <c r="RTS65"/>
      <c r="RTT65"/>
      <c r="RTU65"/>
      <c r="RTV65"/>
      <c r="RTW65"/>
      <c r="RTX65"/>
      <c r="RTY65"/>
      <c r="RTZ65"/>
      <c r="RUA65"/>
      <c r="RUB65"/>
      <c r="RUC65"/>
      <c r="RUD65"/>
      <c r="RUE65"/>
      <c r="RUF65"/>
      <c r="RUG65"/>
      <c r="RUH65"/>
      <c r="RUI65"/>
      <c r="RUJ65"/>
      <c r="RUK65"/>
      <c r="RUL65"/>
      <c r="RUM65"/>
      <c r="RUN65"/>
      <c r="RUO65"/>
      <c r="RUP65"/>
      <c r="RUQ65"/>
      <c r="RUR65"/>
      <c r="RUS65"/>
      <c r="RUT65"/>
      <c r="RUU65"/>
      <c r="RUV65"/>
      <c r="RUW65"/>
      <c r="RUX65"/>
      <c r="RUY65"/>
      <c r="RUZ65"/>
      <c r="RVA65"/>
      <c r="RVB65"/>
      <c r="RVC65"/>
      <c r="RVD65"/>
      <c r="RVE65"/>
      <c r="RVF65"/>
      <c r="RVG65"/>
      <c r="RVH65"/>
      <c r="RVI65"/>
      <c r="RVJ65"/>
      <c r="RVK65"/>
      <c r="RVL65"/>
      <c r="RVM65"/>
      <c r="RVN65"/>
      <c r="RVO65"/>
      <c r="RVP65"/>
      <c r="RVQ65"/>
      <c r="RVR65"/>
      <c r="RVS65"/>
      <c r="RVT65"/>
      <c r="RVU65"/>
      <c r="RVV65"/>
      <c r="RVW65"/>
      <c r="RVX65"/>
      <c r="RVY65"/>
      <c r="RVZ65"/>
      <c r="RWA65"/>
      <c r="RWB65"/>
      <c r="RWC65"/>
      <c r="RWD65"/>
      <c r="RWE65"/>
      <c r="RWF65"/>
      <c r="RWG65"/>
      <c r="RWH65"/>
      <c r="RWI65"/>
      <c r="RWJ65"/>
      <c r="RWK65"/>
      <c r="RWL65"/>
      <c r="RWM65"/>
      <c r="RWN65"/>
      <c r="RWO65"/>
      <c r="RWP65"/>
      <c r="RWQ65"/>
      <c r="RWR65"/>
      <c r="RWS65"/>
      <c r="RWT65"/>
      <c r="RWU65"/>
      <c r="RWV65"/>
      <c r="RWW65"/>
      <c r="RWX65"/>
      <c r="RWY65"/>
      <c r="RWZ65"/>
      <c r="RXA65"/>
      <c r="RXB65"/>
      <c r="RXC65"/>
      <c r="RXD65"/>
      <c r="RXE65"/>
      <c r="RXF65"/>
      <c r="RXG65"/>
      <c r="RXH65"/>
      <c r="RXI65"/>
      <c r="RXJ65"/>
      <c r="RXK65"/>
      <c r="RXL65"/>
      <c r="RXM65"/>
      <c r="RXN65"/>
      <c r="RXO65"/>
      <c r="RXP65"/>
      <c r="RXQ65"/>
      <c r="RXR65"/>
      <c r="RXS65"/>
      <c r="RXT65"/>
      <c r="RXU65"/>
      <c r="RXV65"/>
      <c r="RXW65"/>
      <c r="RXX65"/>
      <c r="RXY65"/>
      <c r="RXZ65"/>
      <c r="RYA65"/>
      <c r="RYB65"/>
      <c r="RYC65"/>
      <c r="RYD65"/>
      <c r="RYE65"/>
      <c r="RYF65"/>
      <c r="RYG65"/>
      <c r="RYH65"/>
      <c r="RYI65"/>
      <c r="RYJ65"/>
      <c r="RYK65"/>
      <c r="RYL65"/>
      <c r="RYM65"/>
      <c r="RYN65"/>
      <c r="RYO65"/>
      <c r="RYP65"/>
      <c r="RYQ65"/>
      <c r="RYR65"/>
      <c r="RYS65"/>
      <c r="RYT65"/>
      <c r="RYU65"/>
      <c r="RYV65"/>
      <c r="RYW65"/>
      <c r="RYX65"/>
      <c r="RYY65"/>
      <c r="RYZ65"/>
      <c r="RZA65"/>
      <c r="RZB65"/>
      <c r="RZC65"/>
      <c r="RZD65"/>
      <c r="RZE65"/>
      <c r="RZF65"/>
      <c r="RZG65"/>
      <c r="RZH65"/>
      <c r="RZI65"/>
      <c r="RZJ65"/>
      <c r="RZK65"/>
      <c r="RZL65"/>
      <c r="RZM65"/>
      <c r="RZN65"/>
      <c r="RZO65"/>
      <c r="RZP65"/>
      <c r="RZQ65"/>
      <c r="RZR65"/>
      <c r="RZS65"/>
      <c r="RZT65"/>
      <c r="RZU65"/>
      <c r="RZV65"/>
      <c r="RZW65"/>
      <c r="RZX65"/>
      <c r="RZY65"/>
      <c r="RZZ65"/>
      <c r="SAA65"/>
      <c r="SAB65"/>
      <c r="SAC65"/>
      <c r="SAD65"/>
      <c r="SAE65"/>
      <c r="SAF65"/>
      <c r="SAG65"/>
      <c r="SAH65"/>
      <c r="SAI65"/>
      <c r="SAJ65"/>
      <c r="SAK65"/>
      <c r="SAL65"/>
      <c r="SAM65"/>
      <c r="SAN65"/>
      <c r="SAO65"/>
      <c r="SAP65"/>
      <c r="SAQ65"/>
      <c r="SAR65"/>
      <c r="SAS65"/>
      <c r="SAT65"/>
      <c r="SAU65"/>
      <c r="SAV65"/>
      <c r="SAW65"/>
      <c r="SAX65"/>
      <c r="SAY65"/>
      <c r="SAZ65"/>
      <c r="SBA65"/>
      <c r="SBB65"/>
      <c r="SBC65"/>
      <c r="SBD65"/>
      <c r="SBE65"/>
      <c r="SBF65"/>
      <c r="SBG65"/>
      <c r="SBH65"/>
      <c r="SBI65"/>
      <c r="SBJ65"/>
      <c r="SBK65"/>
      <c r="SBL65"/>
      <c r="SBM65"/>
      <c r="SBN65"/>
      <c r="SBO65"/>
      <c r="SBP65"/>
      <c r="SBQ65"/>
      <c r="SBR65"/>
      <c r="SBS65"/>
      <c r="SBT65"/>
      <c r="SBU65"/>
      <c r="SBV65"/>
      <c r="SBW65"/>
      <c r="SBX65"/>
      <c r="SBY65"/>
      <c r="SBZ65"/>
      <c r="SCA65"/>
      <c r="SCB65"/>
      <c r="SCC65"/>
      <c r="SCD65"/>
      <c r="SCE65"/>
      <c r="SCF65"/>
      <c r="SCG65"/>
      <c r="SCH65"/>
      <c r="SCI65"/>
      <c r="SCJ65"/>
      <c r="SCK65"/>
      <c r="SCL65"/>
      <c r="SCM65"/>
      <c r="SCN65"/>
      <c r="SCO65"/>
      <c r="SCP65"/>
      <c r="SCQ65"/>
      <c r="SCR65"/>
      <c r="SCS65"/>
      <c r="SCT65"/>
      <c r="SCU65"/>
      <c r="SCV65"/>
      <c r="SCW65"/>
      <c r="SCX65"/>
      <c r="SCY65"/>
      <c r="SCZ65"/>
      <c r="SDA65"/>
      <c r="SDB65"/>
      <c r="SDC65"/>
      <c r="SDD65"/>
      <c r="SDE65"/>
      <c r="SDF65"/>
      <c r="SDG65"/>
      <c r="SDH65"/>
      <c r="SDI65"/>
      <c r="SDJ65"/>
      <c r="SDK65"/>
      <c r="SDL65"/>
      <c r="SDM65"/>
      <c r="SDN65"/>
      <c r="SDO65"/>
      <c r="SDP65"/>
      <c r="SDQ65"/>
      <c r="SDR65"/>
      <c r="SDS65"/>
      <c r="SDT65"/>
      <c r="SDU65"/>
      <c r="SDV65"/>
      <c r="SDW65"/>
      <c r="SDX65"/>
      <c r="SDY65"/>
      <c r="SDZ65"/>
      <c r="SEA65"/>
      <c r="SEB65"/>
      <c r="SEC65"/>
      <c r="SED65"/>
      <c r="SEE65"/>
      <c r="SEF65"/>
      <c r="SEG65"/>
      <c r="SEH65"/>
      <c r="SEI65"/>
      <c r="SEJ65"/>
      <c r="SEK65"/>
      <c r="SEL65"/>
      <c r="SEM65"/>
      <c r="SEN65"/>
      <c r="SEO65"/>
      <c r="SEP65"/>
      <c r="SEQ65"/>
      <c r="SER65"/>
      <c r="SES65"/>
      <c r="SET65"/>
      <c r="SEU65"/>
      <c r="SEV65"/>
      <c r="SEW65"/>
      <c r="SEX65"/>
      <c r="SEY65"/>
      <c r="SEZ65"/>
      <c r="SFA65"/>
      <c r="SFB65"/>
      <c r="SFC65"/>
      <c r="SFD65"/>
      <c r="SFE65"/>
      <c r="SFF65"/>
      <c r="SFG65"/>
      <c r="SFH65"/>
      <c r="SFI65"/>
      <c r="SFJ65"/>
      <c r="SFK65"/>
      <c r="SFL65"/>
      <c r="SFM65"/>
      <c r="SFN65"/>
      <c r="SFO65"/>
      <c r="SFP65"/>
      <c r="SFQ65"/>
      <c r="SFR65"/>
      <c r="SFS65"/>
      <c r="SFT65"/>
      <c r="SFU65"/>
      <c r="SFV65"/>
      <c r="SFW65"/>
      <c r="SFX65"/>
      <c r="SFY65"/>
      <c r="SFZ65"/>
      <c r="SGA65"/>
      <c r="SGB65"/>
      <c r="SGC65"/>
      <c r="SGD65"/>
      <c r="SGE65"/>
      <c r="SGF65"/>
      <c r="SGG65"/>
      <c r="SGH65"/>
      <c r="SGI65"/>
      <c r="SGJ65"/>
      <c r="SGK65"/>
      <c r="SGL65"/>
      <c r="SGM65"/>
      <c r="SGN65"/>
      <c r="SGO65"/>
      <c r="SGP65"/>
      <c r="SGQ65"/>
      <c r="SGR65"/>
      <c r="SGS65"/>
      <c r="SGT65"/>
      <c r="SGU65"/>
      <c r="SGV65"/>
      <c r="SGW65"/>
      <c r="SGX65"/>
      <c r="SGY65"/>
      <c r="SGZ65"/>
      <c r="SHA65"/>
      <c r="SHB65"/>
      <c r="SHC65"/>
      <c r="SHD65"/>
      <c r="SHE65"/>
      <c r="SHF65"/>
      <c r="SHG65"/>
      <c r="SHH65"/>
      <c r="SHI65"/>
      <c r="SHJ65"/>
      <c r="SHK65"/>
      <c r="SHL65"/>
      <c r="SHM65"/>
      <c r="SHN65"/>
      <c r="SHO65"/>
      <c r="SHP65"/>
      <c r="SHQ65"/>
      <c r="SHR65"/>
      <c r="SHS65"/>
      <c r="SHT65"/>
      <c r="SHU65"/>
      <c r="SHV65"/>
      <c r="SHW65"/>
      <c r="SHX65"/>
      <c r="SHY65"/>
      <c r="SHZ65"/>
      <c r="SIA65"/>
      <c r="SIB65"/>
      <c r="SIC65"/>
      <c r="SID65"/>
      <c r="SIE65"/>
      <c r="SIF65"/>
      <c r="SIG65"/>
      <c r="SIH65"/>
      <c r="SII65"/>
      <c r="SIJ65"/>
      <c r="SIK65"/>
      <c r="SIL65"/>
      <c r="SIM65"/>
      <c r="SIN65"/>
      <c r="SIO65"/>
      <c r="SIP65"/>
      <c r="SIQ65"/>
      <c r="SIR65"/>
      <c r="SIS65"/>
      <c r="SIT65"/>
      <c r="SIU65"/>
      <c r="SIV65"/>
      <c r="SIW65"/>
      <c r="SIX65"/>
      <c r="SIY65"/>
      <c r="SIZ65"/>
      <c r="SJA65"/>
      <c r="SJB65"/>
      <c r="SJC65"/>
      <c r="SJD65"/>
      <c r="SJE65"/>
      <c r="SJF65"/>
      <c r="SJG65"/>
      <c r="SJH65"/>
      <c r="SJI65"/>
      <c r="SJJ65"/>
      <c r="SJK65"/>
      <c r="SJL65"/>
      <c r="SJM65"/>
      <c r="SJN65"/>
      <c r="SJO65"/>
      <c r="SJP65"/>
      <c r="SJQ65"/>
      <c r="SJR65"/>
      <c r="SJS65"/>
      <c r="SJT65"/>
      <c r="SJU65"/>
      <c r="SJV65"/>
      <c r="SJW65"/>
      <c r="SJX65"/>
      <c r="SJY65"/>
      <c r="SJZ65"/>
      <c r="SKA65"/>
      <c r="SKB65"/>
      <c r="SKC65"/>
      <c r="SKD65"/>
      <c r="SKE65"/>
      <c r="SKF65"/>
      <c r="SKG65"/>
      <c r="SKH65"/>
      <c r="SKI65"/>
      <c r="SKJ65"/>
      <c r="SKK65"/>
      <c r="SKL65"/>
      <c r="SKM65"/>
      <c r="SKN65"/>
      <c r="SKO65"/>
      <c r="SKP65"/>
      <c r="SKQ65"/>
      <c r="SKR65"/>
      <c r="SKS65"/>
      <c r="SKT65"/>
      <c r="SKU65"/>
      <c r="SKV65"/>
      <c r="SKW65"/>
      <c r="SKX65"/>
      <c r="SKY65"/>
      <c r="SKZ65"/>
      <c r="SLA65"/>
      <c r="SLB65"/>
      <c r="SLC65"/>
      <c r="SLD65"/>
      <c r="SLE65"/>
      <c r="SLF65"/>
      <c r="SLG65"/>
      <c r="SLH65"/>
      <c r="SLI65"/>
      <c r="SLJ65"/>
      <c r="SLK65"/>
      <c r="SLL65"/>
      <c r="SLM65"/>
      <c r="SLN65"/>
      <c r="SLO65"/>
      <c r="SLP65"/>
      <c r="SLQ65"/>
      <c r="SLR65"/>
      <c r="SLS65"/>
      <c r="SLT65"/>
      <c r="SLU65"/>
      <c r="SLV65"/>
      <c r="SLW65"/>
      <c r="SLX65"/>
      <c r="SLY65"/>
      <c r="SLZ65"/>
      <c r="SMA65"/>
      <c r="SMB65"/>
      <c r="SMC65"/>
      <c r="SMD65"/>
      <c r="SME65"/>
      <c r="SMF65"/>
      <c r="SMG65"/>
      <c r="SMH65"/>
      <c r="SMI65"/>
      <c r="SMJ65"/>
      <c r="SMK65"/>
      <c r="SML65"/>
      <c r="SMM65"/>
      <c r="SMN65"/>
      <c r="SMO65"/>
      <c r="SMP65"/>
      <c r="SMQ65"/>
      <c r="SMR65"/>
      <c r="SMS65"/>
      <c r="SMT65"/>
      <c r="SMU65"/>
      <c r="SMV65"/>
      <c r="SMW65"/>
      <c r="SMX65"/>
      <c r="SMY65"/>
      <c r="SMZ65"/>
      <c r="SNA65"/>
      <c r="SNB65"/>
      <c r="SNC65"/>
      <c r="SND65"/>
      <c r="SNE65"/>
      <c r="SNF65"/>
      <c r="SNG65"/>
      <c r="SNH65"/>
      <c r="SNI65"/>
      <c r="SNJ65"/>
      <c r="SNK65"/>
      <c r="SNL65"/>
      <c r="SNM65"/>
      <c r="SNN65"/>
      <c r="SNO65"/>
      <c r="SNP65"/>
      <c r="SNQ65"/>
      <c r="SNR65"/>
      <c r="SNS65"/>
      <c r="SNT65"/>
      <c r="SNU65"/>
      <c r="SNV65"/>
      <c r="SNW65"/>
      <c r="SNX65"/>
      <c r="SNY65"/>
      <c r="SNZ65"/>
      <c r="SOA65"/>
      <c r="SOB65"/>
      <c r="SOC65"/>
      <c r="SOD65"/>
      <c r="SOE65"/>
      <c r="SOF65"/>
      <c r="SOG65"/>
      <c r="SOH65"/>
      <c r="SOI65"/>
      <c r="SOJ65"/>
      <c r="SOK65"/>
      <c r="SOL65"/>
      <c r="SOM65"/>
      <c r="SON65"/>
      <c r="SOO65"/>
      <c r="SOP65"/>
      <c r="SOQ65"/>
      <c r="SOR65"/>
      <c r="SOS65"/>
      <c r="SOT65"/>
      <c r="SOU65"/>
      <c r="SOV65"/>
      <c r="SOW65"/>
      <c r="SOX65"/>
      <c r="SOY65"/>
      <c r="SOZ65"/>
      <c r="SPA65"/>
      <c r="SPB65"/>
      <c r="SPC65"/>
      <c r="SPD65"/>
      <c r="SPE65"/>
      <c r="SPF65"/>
      <c r="SPG65"/>
      <c r="SPH65"/>
      <c r="SPI65"/>
      <c r="SPJ65"/>
      <c r="SPK65"/>
      <c r="SPL65"/>
      <c r="SPM65"/>
      <c r="SPN65"/>
      <c r="SPO65"/>
      <c r="SPP65"/>
      <c r="SPQ65"/>
      <c r="SPR65"/>
      <c r="SPS65"/>
      <c r="SPT65"/>
      <c r="SPU65"/>
      <c r="SPV65"/>
      <c r="SPW65"/>
      <c r="SPX65"/>
      <c r="SPY65"/>
      <c r="SPZ65"/>
      <c r="SQA65"/>
      <c r="SQB65"/>
      <c r="SQC65"/>
      <c r="SQD65"/>
      <c r="SQE65"/>
      <c r="SQF65"/>
      <c r="SQG65"/>
      <c r="SQH65"/>
      <c r="SQI65"/>
      <c r="SQJ65"/>
      <c r="SQK65"/>
      <c r="SQL65"/>
      <c r="SQM65"/>
      <c r="SQN65"/>
      <c r="SQO65"/>
      <c r="SQP65"/>
      <c r="SQQ65"/>
      <c r="SQR65"/>
      <c r="SQS65"/>
      <c r="SQT65"/>
      <c r="SQU65"/>
      <c r="SQV65"/>
      <c r="SQW65"/>
      <c r="SQX65"/>
      <c r="SQY65"/>
      <c r="SQZ65"/>
      <c r="SRA65"/>
      <c r="SRB65"/>
      <c r="SRC65"/>
      <c r="SRD65"/>
      <c r="SRE65"/>
      <c r="SRF65"/>
      <c r="SRG65"/>
      <c r="SRH65"/>
      <c r="SRI65"/>
      <c r="SRJ65"/>
      <c r="SRK65"/>
      <c r="SRL65"/>
      <c r="SRM65"/>
      <c r="SRN65"/>
      <c r="SRO65"/>
      <c r="SRP65"/>
      <c r="SRQ65"/>
      <c r="SRR65"/>
      <c r="SRS65"/>
      <c r="SRT65"/>
      <c r="SRU65"/>
      <c r="SRV65"/>
      <c r="SRW65"/>
      <c r="SRX65"/>
      <c r="SRY65"/>
      <c r="SRZ65"/>
      <c r="SSA65"/>
      <c r="SSB65"/>
      <c r="SSC65"/>
      <c r="SSD65"/>
      <c r="SSE65"/>
      <c r="SSF65"/>
      <c r="SSG65"/>
      <c r="SSH65"/>
      <c r="SSI65"/>
      <c r="SSJ65"/>
      <c r="SSK65"/>
      <c r="SSL65"/>
      <c r="SSM65"/>
      <c r="SSN65"/>
      <c r="SSO65"/>
      <c r="SSP65"/>
      <c r="SSQ65"/>
      <c r="SSR65"/>
      <c r="SSS65"/>
      <c r="SST65"/>
      <c r="SSU65"/>
      <c r="SSV65"/>
      <c r="SSW65"/>
      <c r="SSX65"/>
      <c r="SSY65"/>
      <c r="SSZ65"/>
      <c r="STA65"/>
      <c r="STB65"/>
      <c r="STC65"/>
      <c r="STD65"/>
      <c r="STE65"/>
      <c r="STF65"/>
      <c r="STG65"/>
      <c r="STH65"/>
      <c r="STI65"/>
      <c r="STJ65"/>
      <c r="STK65"/>
      <c r="STL65"/>
      <c r="STM65"/>
      <c r="STN65"/>
      <c r="STO65"/>
      <c r="STP65"/>
      <c r="STQ65"/>
      <c r="STR65"/>
      <c r="STS65"/>
      <c r="STT65"/>
      <c r="STU65"/>
      <c r="STV65"/>
      <c r="STW65"/>
      <c r="STX65"/>
      <c r="STY65"/>
      <c r="STZ65"/>
      <c r="SUA65"/>
      <c r="SUB65"/>
      <c r="SUC65"/>
      <c r="SUD65"/>
      <c r="SUE65"/>
      <c r="SUF65"/>
      <c r="SUG65"/>
      <c r="SUH65"/>
      <c r="SUI65"/>
      <c r="SUJ65"/>
      <c r="SUK65"/>
      <c r="SUL65"/>
      <c r="SUM65"/>
      <c r="SUN65"/>
      <c r="SUO65"/>
      <c r="SUP65"/>
      <c r="SUQ65"/>
      <c r="SUR65"/>
      <c r="SUS65"/>
      <c r="SUT65"/>
      <c r="SUU65"/>
      <c r="SUV65"/>
      <c r="SUW65"/>
      <c r="SUX65"/>
      <c r="SUY65"/>
      <c r="SUZ65"/>
      <c r="SVA65"/>
      <c r="SVB65"/>
      <c r="SVC65"/>
      <c r="SVD65"/>
      <c r="SVE65"/>
      <c r="SVF65"/>
      <c r="SVG65"/>
      <c r="SVH65"/>
      <c r="SVI65"/>
      <c r="SVJ65"/>
      <c r="SVK65"/>
      <c r="SVL65"/>
      <c r="SVM65"/>
      <c r="SVN65"/>
      <c r="SVO65"/>
      <c r="SVP65"/>
      <c r="SVQ65"/>
      <c r="SVR65"/>
      <c r="SVS65"/>
      <c r="SVT65"/>
      <c r="SVU65"/>
      <c r="SVV65"/>
      <c r="SVW65"/>
      <c r="SVX65"/>
      <c r="SVY65"/>
      <c r="SVZ65"/>
      <c r="SWA65"/>
      <c r="SWB65"/>
      <c r="SWC65"/>
      <c r="SWD65"/>
      <c r="SWE65"/>
      <c r="SWF65"/>
      <c r="SWG65"/>
      <c r="SWH65"/>
      <c r="SWI65"/>
      <c r="SWJ65"/>
      <c r="SWK65"/>
      <c r="SWL65"/>
      <c r="SWM65"/>
      <c r="SWN65"/>
      <c r="SWO65"/>
      <c r="SWP65"/>
      <c r="SWQ65"/>
      <c r="SWR65"/>
      <c r="SWS65"/>
      <c r="SWT65"/>
      <c r="SWU65"/>
      <c r="SWV65"/>
      <c r="SWW65"/>
      <c r="SWX65"/>
      <c r="SWY65"/>
      <c r="SWZ65"/>
      <c r="SXA65"/>
      <c r="SXB65"/>
      <c r="SXC65"/>
      <c r="SXD65"/>
      <c r="SXE65"/>
      <c r="SXF65"/>
      <c r="SXG65"/>
      <c r="SXH65"/>
      <c r="SXI65"/>
      <c r="SXJ65"/>
      <c r="SXK65"/>
      <c r="SXL65"/>
      <c r="SXM65"/>
      <c r="SXN65"/>
      <c r="SXO65"/>
      <c r="SXP65"/>
      <c r="SXQ65"/>
      <c r="SXR65"/>
      <c r="SXS65"/>
      <c r="SXT65"/>
      <c r="SXU65"/>
      <c r="SXV65"/>
      <c r="SXW65"/>
      <c r="SXX65"/>
      <c r="SXY65"/>
      <c r="SXZ65"/>
      <c r="SYA65"/>
      <c r="SYB65"/>
      <c r="SYC65"/>
      <c r="SYD65"/>
      <c r="SYE65"/>
      <c r="SYF65"/>
      <c r="SYG65"/>
      <c r="SYH65"/>
      <c r="SYI65"/>
      <c r="SYJ65"/>
      <c r="SYK65"/>
      <c r="SYL65"/>
      <c r="SYM65"/>
      <c r="SYN65"/>
      <c r="SYO65"/>
      <c r="SYP65"/>
      <c r="SYQ65"/>
      <c r="SYR65"/>
      <c r="SYS65"/>
      <c r="SYT65"/>
      <c r="SYU65"/>
      <c r="SYV65"/>
      <c r="SYW65"/>
      <c r="SYX65"/>
      <c r="SYY65"/>
      <c r="SYZ65"/>
      <c r="SZA65"/>
      <c r="SZB65"/>
      <c r="SZC65"/>
      <c r="SZD65"/>
      <c r="SZE65"/>
      <c r="SZF65"/>
      <c r="SZG65"/>
      <c r="SZH65"/>
      <c r="SZI65"/>
      <c r="SZJ65"/>
      <c r="SZK65"/>
      <c r="SZL65"/>
      <c r="SZM65"/>
      <c r="SZN65"/>
      <c r="SZO65"/>
      <c r="SZP65"/>
      <c r="SZQ65"/>
      <c r="SZR65"/>
      <c r="SZS65"/>
      <c r="SZT65"/>
      <c r="SZU65"/>
      <c r="SZV65"/>
      <c r="SZW65"/>
      <c r="SZX65"/>
      <c r="SZY65"/>
      <c r="SZZ65"/>
      <c r="TAA65"/>
      <c r="TAB65"/>
      <c r="TAC65"/>
      <c r="TAD65"/>
      <c r="TAE65"/>
      <c r="TAF65"/>
      <c r="TAG65"/>
      <c r="TAH65"/>
      <c r="TAI65"/>
      <c r="TAJ65"/>
      <c r="TAK65"/>
      <c r="TAL65"/>
      <c r="TAM65"/>
      <c r="TAN65"/>
      <c r="TAO65"/>
      <c r="TAP65"/>
      <c r="TAQ65"/>
      <c r="TAR65"/>
      <c r="TAS65"/>
      <c r="TAT65"/>
      <c r="TAU65"/>
      <c r="TAV65"/>
      <c r="TAW65"/>
      <c r="TAX65"/>
      <c r="TAY65"/>
      <c r="TAZ65"/>
      <c r="TBA65"/>
      <c r="TBB65"/>
      <c r="TBC65"/>
      <c r="TBD65"/>
      <c r="TBE65"/>
      <c r="TBF65"/>
      <c r="TBG65"/>
      <c r="TBH65"/>
      <c r="TBI65"/>
      <c r="TBJ65"/>
      <c r="TBK65"/>
      <c r="TBL65"/>
      <c r="TBM65"/>
      <c r="TBN65"/>
      <c r="TBO65"/>
      <c r="TBP65"/>
      <c r="TBQ65"/>
      <c r="TBR65"/>
      <c r="TBS65"/>
      <c r="TBT65"/>
      <c r="TBU65"/>
      <c r="TBV65"/>
      <c r="TBW65"/>
      <c r="TBX65"/>
      <c r="TBY65"/>
      <c r="TBZ65"/>
      <c r="TCA65"/>
      <c r="TCB65"/>
      <c r="TCC65"/>
      <c r="TCD65"/>
      <c r="TCE65"/>
      <c r="TCF65"/>
      <c r="TCG65"/>
      <c r="TCH65"/>
      <c r="TCI65"/>
      <c r="TCJ65"/>
      <c r="TCK65"/>
      <c r="TCL65"/>
      <c r="TCM65"/>
      <c r="TCN65"/>
      <c r="TCO65"/>
      <c r="TCP65"/>
      <c r="TCQ65"/>
      <c r="TCR65"/>
      <c r="TCS65"/>
      <c r="TCT65"/>
      <c r="TCU65"/>
      <c r="TCV65"/>
      <c r="TCW65"/>
      <c r="TCX65"/>
      <c r="TCY65"/>
      <c r="TCZ65"/>
      <c r="TDA65"/>
      <c r="TDB65"/>
      <c r="TDC65"/>
      <c r="TDD65"/>
      <c r="TDE65"/>
      <c r="TDF65"/>
      <c r="TDG65"/>
      <c r="TDH65"/>
      <c r="TDI65"/>
      <c r="TDJ65"/>
      <c r="TDK65"/>
      <c r="TDL65"/>
      <c r="TDM65"/>
      <c r="TDN65"/>
      <c r="TDO65"/>
      <c r="TDP65"/>
      <c r="TDQ65"/>
      <c r="TDR65"/>
      <c r="TDS65"/>
      <c r="TDT65"/>
      <c r="TDU65"/>
      <c r="TDV65"/>
      <c r="TDW65"/>
      <c r="TDX65"/>
      <c r="TDY65"/>
      <c r="TDZ65"/>
      <c r="TEA65"/>
      <c r="TEB65"/>
      <c r="TEC65"/>
      <c r="TED65"/>
      <c r="TEE65"/>
      <c r="TEF65"/>
      <c r="TEG65"/>
      <c r="TEH65"/>
      <c r="TEI65"/>
      <c r="TEJ65"/>
      <c r="TEK65"/>
      <c r="TEL65"/>
      <c r="TEM65"/>
      <c r="TEN65"/>
      <c r="TEO65"/>
      <c r="TEP65"/>
      <c r="TEQ65"/>
      <c r="TER65"/>
      <c r="TES65"/>
      <c r="TET65"/>
      <c r="TEU65"/>
      <c r="TEV65"/>
      <c r="TEW65"/>
      <c r="TEX65"/>
      <c r="TEY65"/>
      <c r="TEZ65"/>
      <c r="TFA65"/>
      <c r="TFB65"/>
      <c r="TFC65"/>
      <c r="TFD65"/>
      <c r="TFE65"/>
      <c r="TFF65"/>
      <c r="TFG65"/>
      <c r="TFH65"/>
      <c r="TFI65"/>
      <c r="TFJ65"/>
      <c r="TFK65"/>
      <c r="TFL65"/>
      <c r="TFM65"/>
      <c r="TFN65"/>
      <c r="TFO65"/>
      <c r="TFP65"/>
      <c r="TFQ65"/>
      <c r="TFR65"/>
      <c r="TFS65"/>
      <c r="TFT65"/>
      <c r="TFU65"/>
      <c r="TFV65"/>
      <c r="TFW65"/>
      <c r="TFX65"/>
      <c r="TFY65"/>
      <c r="TFZ65"/>
      <c r="TGA65"/>
      <c r="TGB65"/>
      <c r="TGC65"/>
      <c r="TGD65"/>
      <c r="TGE65"/>
      <c r="TGF65"/>
      <c r="TGG65"/>
      <c r="TGH65"/>
      <c r="TGI65"/>
      <c r="TGJ65"/>
      <c r="TGK65"/>
      <c r="TGL65"/>
      <c r="TGM65"/>
      <c r="TGN65"/>
      <c r="TGO65"/>
      <c r="TGP65"/>
      <c r="TGQ65"/>
      <c r="TGR65"/>
      <c r="TGS65"/>
      <c r="TGT65"/>
      <c r="TGU65"/>
      <c r="TGV65"/>
      <c r="TGW65"/>
      <c r="TGX65"/>
      <c r="TGY65"/>
      <c r="TGZ65"/>
      <c r="THA65"/>
      <c r="THB65"/>
      <c r="THC65"/>
      <c r="THD65"/>
      <c r="THE65"/>
      <c r="THF65"/>
      <c r="THG65"/>
      <c r="THH65"/>
      <c r="THI65"/>
      <c r="THJ65"/>
      <c r="THK65"/>
      <c r="THL65"/>
      <c r="THM65"/>
      <c r="THN65"/>
      <c r="THO65"/>
      <c r="THP65"/>
      <c r="THQ65"/>
      <c r="THR65"/>
      <c r="THS65"/>
      <c r="THT65"/>
      <c r="THU65"/>
      <c r="THV65"/>
      <c r="THW65"/>
      <c r="THX65"/>
      <c r="THY65"/>
      <c r="THZ65"/>
      <c r="TIA65"/>
      <c r="TIB65"/>
      <c r="TIC65"/>
      <c r="TID65"/>
      <c r="TIE65"/>
      <c r="TIF65"/>
      <c r="TIG65"/>
      <c r="TIH65"/>
      <c r="TII65"/>
      <c r="TIJ65"/>
      <c r="TIK65"/>
      <c r="TIL65"/>
      <c r="TIM65"/>
      <c r="TIN65"/>
      <c r="TIO65"/>
      <c r="TIP65"/>
      <c r="TIQ65"/>
      <c r="TIR65"/>
      <c r="TIS65"/>
      <c r="TIT65"/>
      <c r="TIU65"/>
      <c r="TIV65"/>
      <c r="TIW65"/>
      <c r="TIX65"/>
      <c r="TIY65"/>
      <c r="TIZ65"/>
      <c r="TJA65"/>
      <c r="TJB65"/>
      <c r="TJC65"/>
      <c r="TJD65"/>
      <c r="TJE65"/>
      <c r="TJF65"/>
      <c r="TJG65"/>
      <c r="TJH65"/>
      <c r="TJI65"/>
      <c r="TJJ65"/>
      <c r="TJK65"/>
      <c r="TJL65"/>
      <c r="TJM65"/>
      <c r="TJN65"/>
      <c r="TJO65"/>
      <c r="TJP65"/>
      <c r="TJQ65"/>
      <c r="TJR65"/>
      <c r="TJS65"/>
      <c r="TJT65"/>
      <c r="TJU65"/>
      <c r="TJV65"/>
      <c r="TJW65"/>
      <c r="TJX65"/>
      <c r="TJY65"/>
      <c r="TJZ65"/>
      <c r="TKA65"/>
      <c r="TKB65"/>
      <c r="TKC65"/>
      <c r="TKD65"/>
      <c r="TKE65"/>
      <c r="TKF65"/>
      <c r="TKG65"/>
      <c r="TKH65"/>
      <c r="TKI65"/>
      <c r="TKJ65"/>
      <c r="TKK65"/>
      <c r="TKL65"/>
      <c r="TKM65"/>
      <c r="TKN65"/>
      <c r="TKO65"/>
      <c r="TKP65"/>
      <c r="TKQ65"/>
      <c r="TKR65"/>
      <c r="TKS65"/>
      <c r="TKT65"/>
      <c r="TKU65"/>
      <c r="TKV65"/>
      <c r="TKW65"/>
      <c r="TKX65"/>
      <c r="TKY65"/>
      <c r="TKZ65"/>
      <c r="TLA65"/>
      <c r="TLB65"/>
      <c r="TLC65"/>
      <c r="TLD65"/>
      <c r="TLE65"/>
      <c r="TLF65"/>
      <c r="TLG65"/>
      <c r="TLH65"/>
      <c r="TLI65"/>
      <c r="TLJ65"/>
      <c r="TLK65"/>
      <c r="TLL65"/>
      <c r="TLM65"/>
      <c r="TLN65"/>
      <c r="TLO65"/>
      <c r="TLP65"/>
      <c r="TLQ65"/>
      <c r="TLR65"/>
      <c r="TLS65"/>
      <c r="TLT65"/>
      <c r="TLU65"/>
      <c r="TLV65"/>
      <c r="TLW65"/>
      <c r="TLX65"/>
      <c r="TLY65"/>
      <c r="TLZ65"/>
      <c r="TMA65"/>
      <c r="TMB65"/>
      <c r="TMC65"/>
      <c r="TMD65"/>
      <c r="TME65"/>
      <c r="TMF65"/>
      <c r="TMG65"/>
      <c r="TMH65"/>
      <c r="TMI65"/>
      <c r="TMJ65"/>
      <c r="TMK65"/>
      <c r="TML65"/>
      <c r="TMM65"/>
      <c r="TMN65"/>
      <c r="TMO65"/>
      <c r="TMP65"/>
      <c r="TMQ65"/>
      <c r="TMR65"/>
      <c r="TMS65"/>
      <c r="TMT65"/>
      <c r="TMU65"/>
      <c r="TMV65"/>
      <c r="TMW65"/>
      <c r="TMX65"/>
      <c r="TMY65"/>
      <c r="TMZ65"/>
      <c r="TNA65"/>
      <c r="TNB65"/>
      <c r="TNC65"/>
      <c r="TND65"/>
      <c r="TNE65"/>
      <c r="TNF65"/>
      <c r="TNG65"/>
      <c r="TNH65"/>
      <c r="TNI65"/>
      <c r="TNJ65"/>
      <c r="TNK65"/>
      <c r="TNL65"/>
      <c r="TNM65"/>
      <c r="TNN65"/>
      <c r="TNO65"/>
      <c r="TNP65"/>
      <c r="TNQ65"/>
      <c r="TNR65"/>
      <c r="TNS65"/>
      <c r="TNT65"/>
      <c r="TNU65"/>
      <c r="TNV65"/>
      <c r="TNW65"/>
      <c r="TNX65"/>
      <c r="TNY65"/>
      <c r="TNZ65"/>
      <c r="TOA65"/>
      <c r="TOB65"/>
      <c r="TOC65"/>
      <c r="TOD65"/>
      <c r="TOE65"/>
      <c r="TOF65"/>
      <c r="TOG65"/>
      <c r="TOH65"/>
      <c r="TOI65"/>
      <c r="TOJ65"/>
      <c r="TOK65"/>
      <c r="TOL65"/>
      <c r="TOM65"/>
      <c r="TON65"/>
      <c r="TOO65"/>
      <c r="TOP65"/>
      <c r="TOQ65"/>
      <c r="TOR65"/>
      <c r="TOS65"/>
      <c r="TOT65"/>
      <c r="TOU65"/>
      <c r="TOV65"/>
      <c r="TOW65"/>
      <c r="TOX65"/>
      <c r="TOY65"/>
      <c r="TOZ65"/>
      <c r="TPA65"/>
      <c r="TPB65"/>
      <c r="TPC65"/>
      <c r="TPD65"/>
      <c r="TPE65"/>
      <c r="TPF65"/>
      <c r="TPG65"/>
      <c r="TPH65"/>
      <c r="TPI65"/>
      <c r="TPJ65"/>
      <c r="TPK65"/>
      <c r="TPL65"/>
      <c r="TPM65"/>
      <c r="TPN65"/>
      <c r="TPO65"/>
      <c r="TPP65"/>
      <c r="TPQ65"/>
      <c r="TPR65"/>
      <c r="TPS65"/>
      <c r="TPT65"/>
      <c r="TPU65"/>
      <c r="TPV65"/>
      <c r="TPW65"/>
      <c r="TPX65"/>
      <c r="TPY65"/>
      <c r="TPZ65"/>
      <c r="TQA65"/>
      <c r="TQB65"/>
      <c r="TQC65"/>
      <c r="TQD65"/>
      <c r="TQE65"/>
      <c r="TQF65"/>
      <c r="TQG65"/>
      <c r="TQH65"/>
      <c r="TQI65"/>
      <c r="TQJ65"/>
      <c r="TQK65"/>
      <c r="TQL65"/>
      <c r="TQM65"/>
      <c r="TQN65"/>
      <c r="TQO65"/>
      <c r="TQP65"/>
      <c r="TQQ65"/>
      <c r="TQR65"/>
      <c r="TQS65"/>
      <c r="TQT65"/>
      <c r="TQU65"/>
      <c r="TQV65"/>
      <c r="TQW65"/>
      <c r="TQX65"/>
      <c r="TQY65"/>
      <c r="TQZ65"/>
      <c r="TRA65"/>
      <c r="TRB65"/>
      <c r="TRC65"/>
      <c r="TRD65"/>
      <c r="TRE65"/>
      <c r="TRF65"/>
      <c r="TRG65"/>
      <c r="TRH65"/>
      <c r="TRI65"/>
      <c r="TRJ65"/>
      <c r="TRK65"/>
      <c r="TRL65"/>
      <c r="TRM65"/>
      <c r="TRN65"/>
      <c r="TRO65"/>
      <c r="TRP65"/>
      <c r="TRQ65"/>
      <c r="TRR65"/>
      <c r="TRS65"/>
      <c r="TRT65"/>
      <c r="TRU65"/>
      <c r="TRV65"/>
      <c r="TRW65"/>
      <c r="TRX65"/>
      <c r="TRY65"/>
      <c r="TRZ65"/>
      <c r="TSA65"/>
      <c r="TSB65"/>
      <c r="TSC65"/>
      <c r="TSD65"/>
      <c r="TSE65"/>
      <c r="TSF65"/>
      <c r="TSG65"/>
      <c r="TSH65"/>
      <c r="TSI65"/>
      <c r="TSJ65"/>
      <c r="TSK65"/>
      <c r="TSL65"/>
      <c r="TSM65"/>
      <c r="TSN65"/>
      <c r="TSO65"/>
      <c r="TSP65"/>
      <c r="TSQ65"/>
      <c r="TSR65"/>
      <c r="TSS65"/>
      <c r="TST65"/>
      <c r="TSU65"/>
      <c r="TSV65"/>
      <c r="TSW65"/>
      <c r="TSX65"/>
      <c r="TSY65"/>
      <c r="TSZ65"/>
      <c r="TTA65"/>
      <c r="TTB65"/>
      <c r="TTC65"/>
      <c r="TTD65"/>
      <c r="TTE65"/>
      <c r="TTF65"/>
      <c r="TTG65"/>
      <c r="TTH65"/>
      <c r="TTI65"/>
      <c r="TTJ65"/>
      <c r="TTK65"/>
      <c r="TTL65"/>
      <c r="TTM65"/>
      <c r="TTN65"/>
      <c r="TTO65"/>
      <c r="TTP65"/>
      <c r="TTQ65"/>
      <c r="TTR65"/>
      <c r="TTS65"/>
      <c r="TTT65"/>
      <c r="TTU65"/>
      <c r="TTV65"/>
      <c r="TTW65"/>
      <c r="TTX65"/>
      <c r="TTY65"/>
      <c r="TTZ65"/>
      <c r="TUA65"/>
      <c r="TUB65"/>
      <c r="TUC65"/>
      <c r="TUD65"/>
      <c r="TUE65"/>
      <c r="TUF65"/>
      <c r="TUG65"/>
      <c r="TUH65"/>
      <c r="TUI65"/>
      <c r="TUJ65"/>
      <c r="TUK65"/>
      <c r="TUL65"/>
      <c r="TUM65"/>
      <c r="TUN65"/>
      <c r="TUO65"/>
      <c r="TUP65"/>
      <c r="TUQ65"/>
      <c r="TUR65"/>
      <c r="TUS65"/>
      <c r="TUT65"/>
      <c r="TUU65"/>
      <c r="TUV65"/>
      <c r="TUW65"/>
      <c r="TUX65"/>
      <c r="TUY65"/>
      <c r="TUZ65"/>
      <c r="TVA65"/>
      <c r="TVB65"/>
      <c r="TVC65"/>
      <c r="TVD65"/>
      <c r="TVE65"/>
      <c r="TVF65"/>
      <c r="TVG65"/>
      <c r="TVH65"/>
      <c r="TVI65"/>
      <c r="TVJ65"/>
      <c r="TVK65"/>
      <c r="TVL65"/>
      <c r="TVM65"/>
      <c r="TVN65"/>
      <c r="TVO65"/>
      <c r="TVP65"/>
      <c r="TVQ65"/>
      <c r="TVR65"/>
      <c r="TVS65"/>
      <c r="TVT65"/>
      <c r="TVU65"/>
      <c r="TVV65"/>
      <c r="TVW65"/>
      <c r="TVX65"/>
      <c r="TVY65"/>
      <c r="TVZ65"/>
      <c r="TWA65"/>
      <c r="TWB65"/>
      <c r="TWC65"/>
      <c r="TWD65"/>
      <c r="TWE65"/>
      <c r="TWF65"/>
      <c r="TWG65"/>
      <c r="TWH65"/>
      <c r="TWI65"/>
      <c r="TWJ65"/>
      <c r="TWK65"/>
      <c r="TWL65"/>
      <c r="TWM65"/>
      <c r="TWN65"/>
      <c r="TWO65"/>
      <c r="TWP65"/>
      <c r="TWQ65"/>
      <c r="TWR65"/>
      <c r="TWS65"/>
      <c r="TWT65"/>
      <c r="TWU65"/>
      <c r="TWV65"/>
      <c r="TWW65"/>
      <c r="TWX65"/>
      <c r="TWY65"/>
      <c r="TWZ65"/>
      <c r="TXA65"/>
      <c r="TXB65"/>
      <c r="TXC65"/>
      <c r="TXD65"/>
      <c r="TXE65"/>
      <c r="TXF65"/>
      <c r="TXG65"/>
      <c r="TXH65"/>
      <c r="TXI65"/>
      <c r="TXJ65"/>
      <c r="TXK65"/>
      <c r="TXL65"/>
      <c r="TXM65"/>
      <c r="TXN65"/>
      <c r="TXO65"/>
      <c r="TXP65"/>
      <c r="TXQ65"/>
      <c r="TXR65"/>
      <c r="TXS65"/>
      <c r="TXT65"/>
      <c r="TXU65"/>
      <c r="TXV65"/>
      <c r="TXW65"/>
      <c r="TXX65"/>
      <c r="TXY65"/>
      <c r="TXZ65"/>
      <c r="TYA65"/>
      <c r="TYB65"/>
      <c r="TYC65"/>
      <c r="TYD65"/>
      <c r="TYE65"/>
      <c r="TYF65"/>
      <c r="TYG65"/>
      <c r="TYH65"/>
      <c r="TYI65"/>
      <c r="TYJ65"/>
      <c r="TYK65"/>
      <c r="TYL65"/>
      <c r="TYM65"/>
      <c r="TYN65"/>
      <c r="TYO65"/>
      <c r="TYP65"/>
      <c r="TYQ65"/>
      <c r="TYR65"/>
      <c r="TYS65"/>
      <c r="TYT65"/>
      <c r="TYU65"/>
      <c r="TYV65"/>
      <c r="TYW65"/>
      <c r="TYX65"/>
      <c r="TYY65"/>
      <c r="TYZ65"/>
      <c r="TZA65"/>
      <c r="TZB65"/>
      <c r="TZC65"/>
      <c r="TZD65"/>
      <c r="TZE65"/>
      <c r="TZF65"/>
      <c r="TZG65"/>
      <c r="TZH65"/>
      <c r="TZI65"/>
      <c r="TZJ65"/>
      <c r="TZK65"/>
      <c r="TZL65"/>
      <c r="TZM65"/>
      <c r="TZN65"/>
      <c r="TZO65"/>
      <c r="TZP65"/>
      <c r="TZQ65"/>
      <c r="TZR65"/>
      <c r="TZS65"/>
      <c r="TZT65"/>
      <c r="TZU65"/>
      <c r="TZV65"/>
      <c r="TZW65"/>
      <c r="TZX65"/>
      <c r="TZY65"/>
      <c r="TZZ65"/>
      <c r="UAA65"/>
      <c r="UAB65"/>
      <c r="UAC65"/>
      <c r="UAD65"/>
      <c r="UAE65"/>
      <c r="UAF65"/>
      <c r="UAG65"/>
      <c r="UAH65"/>
      <c r="UAI65"/>
      <c r="UAJ65"/>
      <c r="UAK65"/>
      <c r="UAL65"/>
      <c r="UAM65"/>
      <c r="UAN65"/>
      <c r="UAO65"/>
      <c r="UAP65"/>
      <c r="UAQ65"/>
      <c r="UAR65"/>
      <c r="UAS65"/>
      <c r="UAT65"/>
      <c r="UAU65"/>
      <c r="UAV65"/>
      <c r="UAW65"/>
      <c r="UAX65"/>
      <c r="UAY65"/>
      <c r="UAZ65"/>
      <c r="UBA65"/>
      <c r="UBB65"/>
      <c r="UBC65"/>
      <c r="UBD65"/>
      <c r="UBE65"/>
      <c r="UBF65"/>
      <c r="UBG65"/>
      <c r="UBH65"/>
      <c r="UBI65"/>
      <c r="UBJ65"/>
      <c r="UBK65"/>
      <c r="UBL65"/>
      <c r="UBM65"/>
      <c r="UBN65"/>
      <c r="UBO65"/>
      <c r="UBP65"/>
      <c r="UBQ65"/>
      <c r="UBR65"/>
      <c r="UBS65"/>
      <c r="UBT65"/>
      <c r="UBU65"/>
      <c r="UBV65"/>
      <c r="UBW65"/>
      <c r="UBX65"/>
      <c r="UBY65"/>
      <c r="UBZ65"/>
      <c r="UCA65"/>
      <c r="UCB65"/>
      <c r="UCC65"/>
      <c r="UCD65"/>
      <c r="UCE65"/>
      <c r="UCF65"/>
      <c r="UCG65"/>
      <c r="UCH65"/>
      <c r="UCI65"/>
      <c r="UCJ65"/>
      <c r="UCK65"/>
      <c r="UCL65"/>
      <c r="UCM65"/>
      <c r="UCN65"/>
      <c r="UCO65"/>
      <c r="UCP65"/>
      <c r="UCQ65"/>
      <c r="UCR65"/>
      <c r="UCS65"/>
      <c r="UCT65"/>
      <c r="UCU65"/>
      <c r="UCV65"/>
      <c r="UCW65"/>
      <c r="UCX65"/>
      <c r="UCY65"/>
      <c r="UCZ65"/>
      <c r="UDA65"/>
      <c r="UDB65"/>
      <c r="UDC65"/>
      <c r="UDD65"/>
      <c r="UDE65"/>
      <c r="UDF65"/>
      <c r="UDG65"/>
      <c r="UDH65"/>
      <c r="UDI65"/>
      <c r="UDJ65"/>
      <c r="UDK65"/>
      <c r="UDL65"/>
      <c r="UDM65"/>
      <c r="UDN65"/>
      <c r="UDO65"/>
      <c r="UDP65"/>
      <c r="UDQ65"/>
      <c r="UDR65"/>
      <c r="UDS65"/>
      <c r="UDT65"/>
      <c r="UDU65"/>
      <c r="UDV65"/>
      <c r="UDW65"/>
      <c r="UDX65"/>
      <c r="UDY65"/>
      <c r="UDZ65"/>
      <c r="UEA65"/>
      <c r="UEB65"/>
      <c r="UEC65"/>
      <c r="UED65"/>
      <c r="UEE65"/>
      <c r="UEF65"/>
      <c r="UEG65"/>
      <c r="UEH65"/>
      <c r="UEI65"/>
      <c r="UEJ65"/>
      <c r="UEK65"/>
      <c r="UEL65"/>
      <c r="UEM65"/>
      <c r="UEN65"/>
      <c r="UEO65"/>
      <c r="UEP65"/>
      <c r="UEQ65"/>
      <c r="UER65"/>
      <c r="UES65"/>
      <c r="UET65"/>
      <c r="UEU65"/>
      <c r="UEV65"/>
      <c r="UEW65"/>
      <c r="UEX65"/>
      <c r="UEY65"/>
      <c r="UEZ65"/>
      <c r="UFA65"/>
      <c r="UFB65"/>
      <c r="UFC65"/>
      <c r="UFD65"/>
      <c r="UFE65"/>
      <c r="UFF65"/>
      <c r="UFG65"/>
      <c r="UFH65"/>
      <c r="UFI65"/>
      <c r="UFJ65"/>
      <c r="UFK65"/>
      <c r="UFL65"/>
      <c r="UFM65"/>
      <c r="UFN65"/>
      <c r="UFO65"/>
      <c r="UFP65"/>
      <c r="UFQ65"/>
      <c r="UFR65"/>
      <c r="UFS65"/>
      <c r="UFT65"/>
      <c r="UFU65"/>
      <c r="UFV65"/>
      <c r="UFW65"/>
      <c r="UFX65"/>
      <c r="UFY65"/>
      <c r="UFZ65"/>
      <c r="UGA65"/>
      <c r="UGB65"/>
      <c r="UGC65"/>
      <c r="UGD65"/>
      <c r="UGE65"/>
      <c r="UGF65"/>
      <c r="UGG65"/>
      <c r="UGH65"/>
      <c r="UGI65"/>
      <c r="UGJ65"/>
      <c r="UGK65"/>
      <c r="UGL65"/>
      <c r="UGM65"/>
      <c r="UGN65"/>
      <c r="UGO65"/>
      <c r="UGP65"/>
      <c r="UGQ65"/>
      <c r="UGR65"/>
      <c r="UGS65"/>
      <c r="UGT65"/>
      <c r="UGU65"/>
      <c r="UGV65"/>
      <c r="UGW65"/>
      <c r="UGX65"/>
      <c r="UGY65"/>
      <c r="UGZ65"/>
      <c r="UHA65"/>
      <c r="UHB65"/>
      <c r="UHC65"/>
      <c r="UHD65"/>
      <c r="UHE65"/>
      <c r="UHF65"/>
      <c r="UHG65"/>
      <c r="UHH65"/>
      <c r="UHI65"/>
      <c r="UHJ65"/>
      <c r="UHK65"/>
      <c r="UHL65"/>
      <c r="UHM65"/>
      <c r="UHN65"/>
      <c r="UHO65"/>
      <c r="UHP65"/>
      <c r="UHQ65"/>
      <c r="UHR65"/>
      <c r="UHS65"/>
      <c r="UHT65"/>
      <c r="UHU65"/>
      <c r="UHV65"/>
      <c r="UHW65"/>
      <c r="UHX65"/>
      <c r="UHY65"/>
      <c r="UHZ65"/>
      <c r="UIA65"/>
      <c r="UIB65"/>
      <c r="UIC65"/>
      <c r="UID65"/>
      <c r="UIE65"/>
      <c r="UIF65"/>
      <c r="UIG65"/>
      <c r="UIH65"/>
      <c r="UII65"/>
      <c r="UIJ65"/>
      <c r="UIK65"/>
      <c r="UIL65"/>
      <c r="UIM65"/>
      <c r="UIN65"/>
      <c r="UIO65"/>
      <c r="UIP65"/>
      <c r="UIQ65"/>
      <c r="UIR65"/>
      <c r="UIS65"/>
      <c r="UIT65"/>
      <c r="UIU65"/>
      <c r="UIV65"/>
      <c r="UIW65"/>
      <c r="UIX65"/>
      <c r="UIY65"/>
      <c r="UIZ65"/>
      <c r="UJA65"/>
      <c r="UJB65"/>
      <c r="UJC65"/>
      <c r="UJD65"/>
      <c r="UJE65"/>
      <c r="UJF65"/>
      <c r="UJG65"/>
      <c r="UJH65"/>
      <c r="UJI65"/>
      <c r="UJJ65"/>
      <c r="UJK65"/>
      <c r="UJL65"/>
      <c r="UJM65"/>
      <c r="UJN65"/>
      <c r="UJO65"/>
      <c r="UJP65"/>
      <c r="UJQ65"/>
      <c r="UJR65"/>
      <c r="UJS65"/>
      <c r="UJT65"/>
      <c r="UJU65"/>
      <c r="UJV65"/>
      <c r="UJW65"/>
      <c r="UJX65"/>
      <c r="UJY65"/>
      <c r="UJZ65"/>
      <c r="UKA65"/>
      <c r="UKB65"/>
      <c r="UKC65"/>
      <c r="UKD65"/>
      <c r="UKE65"/>
      <c r="UKF65"/>
      <c r="UKG65"/>
      <c r="UKH65"/>
      <c r="UKI65"/>
      <c r="UKJ65"/>
      <c r="UKK65"/>
      <c r="UKL65"/>
      <c r="UKM65"/>
      <c r="UKN65"/>
      <c r="UKO65"/>
      <c r="UKP65"/>
      <c r="UKQ65"/>
      <c r="UKR65"/>
      <c r="UKS65"/>
      <c r="UKT65"/>
      <c r="UKU65"/>
      <c r="UKV65"/>
      <c r="UKW65"/>
      <c r="UKX65"/>
      <c r="UKY65"/>
      <c r="UKZ65"/>
      <c r="ULA65"/>
      <c r="ULB65"/>
      <c r="ULC65"/>
      <c r="ULD65"/>
      <c r="ULE65"/>
      <c r="ULF65"/>
      <c r="ULG65"/>
      <c r="ULH65"/>
      <c r="ULI65"/>
      <c r="ULJ65"/>
      <c r="ULK65"/>
      <c r="ULL65"/>
      <c r="ULM65"/>
      <c r="ULN65"/>
      <c r="ULO65"/>
      <c r="ULP65"/>
      <c r="ULQ65"/>
      <c r="ULR65"/>
      <c r="ULS65"/>
      <c r="ULT65"/>
      <c r="ULU65"/>
      <c r="ULV65"/>
      <c r="ULW65"/>
      <c r="ULX65"/>
      <c r="ULY65"/>
      <c r="ULZ65"/>
      <c r="UMA65"/>
      <c r="UMB65"/>
      <c r="UMC65"/>
      <c r="UMD65"/>
      <c r="UME65"/>
      <c r="UMF65"/>
      <c r="UMG65"/>
      <c r="UMH65"/>
      <c r="UMI65"/>
      <c r="UMJ65"/>
      <c r="UMK65"/>
      <c r="UML65"/>
      <c r="UMM65"/>
      <c r="UMN65"/>
      <c r="UMO65"/>
      <c r="UMP65"/>
      <c r="UMQ65"/>
      <c r="UMR65"/>
      <c r="UMS65"/>
      <c r="UMT65"/>
      <c r="UMU65"/>
      <c r="UMV65"/>
      <c r="UMW65"/>
      <c r="UMX65"/>
      <c r="UMY65"/>
      <c r="UMZ65"/>
      <c r="UNA65"/>
      <c r="UNB65"/>
      <c r="UNC65"/>
      <c r="UND65"/>
      <c r="UNE65"/>
      <c r="UNF65"/>
      <c r="UNG65"/>
      <c r="UNH65"/>
      <c r="UNI65"/>
      <c r="UNJ65"/>
      <c r="UNK65"/>
      <c r="UNL65"/>
      <c r="UNM65"/>
      <c r="UNN65"/>
      <c r="UNO65"/>
      <c r="UNP65"/>
      <c r="UNQ65"/>
      <c r="UNR65"/>
      <c r="UNS65"/>
      <c r="UNT65"/>
      <c r="UNU65"/>
      <c r="UNV65"/>
      <c r="UNW65"/>
      <c r="UNX65"/>
      <c r="UNY65"/>
      <c r="UNZ65"/>
      <c r="UOA65"/>
      <c r="UOB65"/>
      <c r="UOC65"/>
      <c r="UOD65"/>
      <c r="UOE65"/>
      <c r="UOF65"/>
      <c r="UOG65"/>
      <c r="UOH65"/>
      <c r="UOI65"/>
      <c r="UOJ65"/>
      <c r="UOK65"/>
      <c r="UOL65"/>
      <c r="UOM65"/>
      <c r="UON65"/>
      <c r="UOO65"/>
      <c r="UOP65"/>
      <c r="UOQ65"/>
      <c r="UOR65"/>
      <c r="UOS65"/>
      <c r="UOT65"/>
      <c r="UOU65"/>
      <c r="UOV65"/>
      <c r="UOW65"/>
      <c r="UOX65"/>
      <c r="UOY65"/>
      <c r="UOZ65"/>
      <c r="UPA65"/>
      <c r="UPB65"/>
      <c r="UPC65"/>
      <c r="UPD65"/>
      <c r="UPE65"/>
      <c r="UPF65"/>
      <c r="UPG65"/>
      <c r="UPH65"/>
      <c r="UPI65"/>
      <c r="UPJ65"/>
      <c r="UPK65"/>
      <c r="UPL65"/>
      <c r="UPM65"/>
      <c r="UPN65"/>
      <c r="UPO65"/>
      <c r="UPP65"/>
      <c r="UPQ65"/>
      <c r="UPR65"/>
      <c r="UPS65"/>
      <c r="UPT65"/>
      <c r="UPU65"/>
      <c r="UPV65"/>
      <c r="UPW65"/>
      <c r="UPX65"/>
      <c r="UPY65"/>
      <c r="UPZ65"/>
      <c r="UQA65"/>
      <c r="UQB65"/>
      <c r="UQC65"/>
      <c r="UQD65"/>
      <c r="UQE65"/>
      <c r="UQF65"/>
      <c r="UQG65"/>
      <c r="UQH65"/>
      <c r="UQI65"/>
      <c r="UQJ65"/>
      <c r="UQK65"/>
      <c r="UQL65"/>
      <c r="UQM65"/>
      <c r="UQN65"/>
      <c r="UQO65"/>
      <c r="UQP65"/>
      <c r="UQQ65"/>
      <c r="UQR65"/>
      <c r="UQS65"/>
      <c r="UQT65"/>
      <c r="UQU65"/>
      <c r="UQV65"/>
      <c r="UQW65"/>
      <c r="UQX65"/>
      <c r="UQY65"/>
      <c r="UQZ65"/>
      <c r="URA65"/>
      <c r="URB65"/>
      <c r="URC65"/>
      <c r="URD65"/>
      <c r="URE65"/>
      <c r="URF65"/>
      <c r="URG65"/>
      <c r="URH65"/>
      <c r="URI65"/>
      <c r="URJ65"/>
      <c r="URK65"/>
      <c r="URL65"/>
      <c r="URM65"/>
      <c r="URN65"/>
      <c r="URO65"/>
      <c r="URP65"/>
      <c r="URQ65"/>
      <c r="URR65"/>
      <c r="URS65"/>
      <c r="URT65"/>
      <c r="URU65"/>
      <c r="URV65"/>
      <c r="URW65"/>
      <c r="URX65"/>
      <c r="URY65"/>
      <c r="URZ65"/>
      <c r="USA65"/>
      <c r="USB65"/>
      <c r="USC65"/>
      <c r="USD65"/>
      <c r="USE65"/>
      <c r="USF65"/>
      <c r="USG65"/>
      <c r="USH65"/>
      <c r="USI65"/>
      <c r="USJ65"/>
      <c r="USK65"/>
      <c r="USL65"/>
      <c r="USM65"/>
      <c r="USN65"/>
      <c r="USO65"/>
      <c r="USP65"/>
      <c r="USQ65"/>
      <c r="USR65"/>
      <c r="USS65"/>
      <c r="UST65"/>
      <c r="USU65"/>
      <c r="USV65"/>
      <c r="USW65"/>
      <c r="USX65"/>
      <c r="USY65"/>
      <c r="USZ65"/>
      <c r="UTA65"/>
      <c r="UTB65"/>
      <c r="UTC65"/>
      <c r="UTD65"/>
      <c r="UTE65"/>
      <c r="UTF65"/>
      <c r="UTG65"/>
      <c r="UTH65"/>
      <c r="UTI65"/>
      <c r="UTJ65"/>
      <c r="UTK65"/>
      <c r="UTL65"/>
      <c r="UTM65"/>
      <c r="UTN65"/>
      <c r="UTO65"/>
      <c r="UTP65"/>
      <c r="UTQ65"/>
      <c r="UTR65"/>
      <c r="UTS65"/>
      <c r="UTT65"/>
      <c r="UTU65"/>
      <c r="UTV65"/>
      <c r="UTW65"/>
      <c r="UTX65"/>
      <c r="UTY65"/>
      <c r="UTZ65"/>
      <c r="UUA65"/>
      <c r="UUB65"/>
      <c r="UUC65"/>
      <c r="UUD65"/>
      <c r="UUE65"/>
      <c r="UUF65"/>
      <c r="UUG65"/>
      <c r="UUH65"/>
      <c r="UUI65"/>
      <c r="UUJ65"/>
      <c r="UUK65"/>
      <c r="UUL65"/>
      <c r="UUM65"/>
      <c r="UUN65"/>
      <c r="UUO65"/>
      <c r="UUP65"/>
      <c r="UUQ65"/>
      <c r="UUR65"/>
      <c r="UUS65"/>
      <c r="UUT65"/>
      <c r="UUU65"/>
      <c r="UUV65"/>
      <c r="UUW65"/>
      <c r="UUX65"/>
      <c r="UUY65"/>
      <c r="UUZ65"/>
      <c r="UVA65"/>
      <c r="UVB65"/>
      <c r="UVC65"/>
      <c r="UVD65"/>
      <c r="UVE65"/>
      <c r="UVF65"/>
      <c r="UVG65"/>
      <c r="UVH65"/>
      <c r="UVI65"/>
      <c r="UVJ65"/>
      <c r="UVK65"/>
      <c r="UVL65"/>
      <c r="UVM65"/>
      <c r="UVN65"/>
      <c r="UVO65"/>
      <c r="UVP65"/>
      <c r="UVQ65"/>
      <c r="UVR65"/>
      <c r="UVS65"/>
      <c r="UVT65"/>
      <c r="UVU65"/>
      <c r="UVV65"/>
      <c r="UVW65"/>
      <c r="UVX65"/>
      <c r="UVY65"/>
      <c r="UVZ65"/>
      <c r="UWA65"/>
      <c r="UWB65"/>
      <c r="UWC65"/>
      <c r="UWD65"/>
      <c r="UWE65"/>
      <c r="UWF65"/>
      <c r="UWG65"/>
      <c r="UWH65"/>
      <c r="UWI65"/>
      <c r="UWJ65"/>
      <c r="UWK65"/>
      <c r="UWL65"/>
      <c r="UWM65"/>
      <c r="UWN65"/>
      <c r="UWO65"/>
      <c r="UWP65"/>
      <c r="UWQ65"/>
      <c r="UWR65"/>
      <c r="UWS65"/>
      <c r="UWT65"/>
      <c r="UWU65"/>
      <c r="UWV65"/>
      <c r="UWW65"/>
      <c r="UWX65"/>
      <c r="UWY65"/>
      <c r="UWZ65"/>
      <c r="UXA65"/>
      <c r="UXB65"/>
      <c r="UXC65"/>
      <c r="UXD65"/>
      <c r="UXE65"/>
      <c r="UXF65"/>
      <c r="UXG65"/>
      <c r="UXH65"/>
      <c r="UXI65"/>
      <c r="UXJ65"/>
      <c r="UXK65"/>
      <c r="UXL65"/>
      <c r="UXM65"/>
      <c r="UXN65"/>
      <c r="UXO65"/>
      <c r="UXP65"/>
      <c r="UXQ65"/>
      <c r="UXR65"/>
      <c r="UXS65"/>
      <c r="UXT65"/>
      <c r="UXU65"/>
      <c r="UXV65"/>
      <c r="UXW65"/>
      <c r="UXX65"/>
      <c r="UXY65"/>
      <c r="UXZ65"/>
      <c r="UYA65"/>
      <c r="UYB65"/>
      <c r="UYC65"/>
      <c r="UYD65"/>
      <c r="UYE65"/>
      <c r="UYF65"/>
      <c r="UYG65"/>
      <c r="UYH65"/>
      <c r="UYI65"/>
      <c r="UYJ65"/>
      <c r="UYK65"/>
      <c r="UYL65"/>
      <c r="UYM65"/>
      <c r="UYN65"/>
      <c r="UYO65"/>
      <c r="UYP65"/>
      <c r="UYQ65"/>
      <c r="UYR65"/>
      <c r="UYS65"/>
      <c r="UYT65"/>
      <c r="UYU65"/>
      <c r="UYV65"/>
      <c r="UYW65"/>
      <c r="UYX65"/>
      <c r="UYY65"/>
      <c r="UYZ65"/>
      <c r="UZA65"/>
      <c r="UZB65"/>
      <c r="UZC65"/>
      <c r="UZD65"/>
      <c r="UZE65"/>
      <c r="UZF65"/>
      <c r="UZG65"/>
      <c r="UZH65"/>
      <c r="UZI65"/>
      <c r="UZJ65"/>
      <c r="UZK65"/>
      <c r="UZL65"/>
      <c r="UZM65"/>
      <c r="UZN65"/>
      <c r="UZO65"/>
      <c r="UZP65"/>
      <c r="UZQ65"/>
      <c r="UZR65"/>
      <c r="UZS65"/>
      <c r="UZT65"/>
      <c r="UZU65"/>
      <c r="UZV65"/>
      <c r="UZW65"/>
      <c r="UZX65"/>
      <c r="UZY65"/>
      <c r="UZZ65"/>
      <c r="VAA65"/>
      <c r="VAB65"/>
      <c r="VAC65"/>
      <c r="VAD65"/>
      <c r="VAE65"/>
      <c r="VAF65"/>
      <c r="VAG65"/>
      <c r="VAH65"/>
      <c r="VAI65"/>
      <c r="VAJ65"/>
      <c r="VAK65"/>
      <c r="VAL65"/>
      <c r="VAM65"/>
      <c r="VAN65"/>
      <c r="VAO65"/>
      <c r="VAP65"/>
      <c r="VAQ65"/>
      <c r="VAR65"/>
      <c r="VAS65"/>
      <c r="VAT65"/>
      <c r="VAU65"/>
      <c r="VAV65"/>
      <c r="VAW65"/>
      <c r="VAX65"/>
      <c r="VAY65"/>
      <c r="VAZ65"/>
      <c r="VBA65"/>
      <c r="VBB65"/>
      <c r="VBC65"/>
      <c r="VBD65"/>
      <c r="VBE65"/>
      <c r="VBF65"/>
      <c r="VBG65"/>
      <c r="VBH65"/>
      <c r="VBI65"/>
      <c r="VBJ65"/>
      <c r="VBK65"/>
      <c r="VBL65"/>
      <c r="VBM65"/>
      <c r="VBN65"/>
      <c r="VBO65"/>
      <c r="VBP65"/>
      <c r="VBQ65"/>
      <c r="VBR65"/>
      <c r="VBS65"/>
      <c r="VBT65"/>
      <c r="VBU65"/>
      <c r="VBV65"/>
      <c r="VBW65"/>
      <c r="VBX65"/>
      <c r="VBY65"/>
      <c r="VBZ65"/>
      <c r="VCA65"/>
      <c r="VCB65"/>
      <c r="VCC65"/>
      <c r="VCD65"/>
      <c r="VCE65"/>
      <c r="VCF65"/>
      <c r="VCG65"/>
      <c r="VCH65"/>
      <c r="VCI65"/>
      <c r="VCJ65"/>
      <c r="VCK65"/>
      <c r="VCL65"/>
      <c r="VCM65"/>
      <c r="VCN65"/>
      <c r="VCO65"/>
      <c r="VCP65"/>
      <c r="VCQ65"/>
      <c r="VCR65"/>
      <c r="VCS65"/>
      <c r="VCT65"/>
      <c r="VCU65"/>
      <c r="VCV65"/>
      <c r="VCW65"/>
      <c r="VCX65"/>
      <c r="VCY65"/>
      <c r="VCZ65"/>
      <c r="VDA65"/>
      <c r="VDB65"/>
      <c r="VDC65"/>
      <c r="VDD65"/>
      <c r="VDE65"/>
      <c r="VDF65"/>
      <c r="VDG65"/>
      <c r="VDH65"/>
      <c r="VDI65"/>
      <c r="VDJ65"/>
      <c r="VDK65"/>
      <c r="VDL65"/>
      <c r="VDM65"/>
      <c r="VDN65"/>
      <c r="VDO65"/>
      <c r="VDP65"/>
      <c r="VDQ65"/>
      <c r="VDR65"/>
      <c r="VDS65"/>
      <c r="VDT65"/>
      <c r="VDU65"/>
      <c r="VDV65"/>
      <c r="VDW65"/>
      <c r="VDX65"/>
      <c r="VDY65"/>
      <c r="VDZ65"/>
      <c r="VEA65"/>
      <c r="VEB65"/>
      <c r="VEC65"/>
      <c r="VED65"/>
      <c r="VEE65"/>
      <c r="VEF65"/>
      <c r="VEG65"/>
      <c r="VEH65"/>
      <c r="VEI65"/>
      <c r="VEJ65"/>
      <c r="VEK65"/>
      <c r="VEL65"/>
      <c r="VEM65"/>
      <c r="VEN65"/>
      <c r="VEO65"/>
      <c r="VEP65"/>
      <c r="VEQ65"/>
      <c r="VER65"/>
      <c r="VES65"/>
      <c r="VET65"/>
      <c r="VEU65"/>
      <c r="VEV65"/>
      <c r="VEW65"/>
      <c r="VEX65"/>
      <c r="VEY65"/>
      <c r="VEZ65"/>
      <c r="VFA65"/>
      <c r="VFB65"/>
      <c r="VFC65"/>
      <c r="VFD65"/>
      <c r="VFE65"/>
      <c r="VFF65"/>
      <c r="VFG65"/>
      <c r="VFH65"/>
      <c r="VFI65"/>
      <c r="VFJ65"/>
      <c r="VFK65"/>
      <c r="VFL65"/>
      <c r="VFM65"/>
      <c r="VFN65"/>
      <c r="VFO65"/>
      <c r="VFP65"/>
      <c r="VFQ65"/>
      <c r="VFR65"/>
      <c r="VFS65"/>
      <c r="VFT65"/>
      <c r="VFU65"/>
      <c r="VFV65"/>
      <c r="VFW65"/>
      <c r="VFX65"/>
      <c r="VFY65"/>
      <c r="VFZ65"/>
      <c r="VGA65"/>
      <c r="VGB65"/>
      <c r="VGC65"/>
      <c r="VGD65"/>
      <c r="VGE65"/>
      <c r="VGF65"/>
      <c r="VGG65"/>
      <c r="VGH65"/>
      <c r="VGI65"/>
      <c r="VGJ65"/>
      <c r="VGK65"/>
      <c r="VGL65"/>
      <c r="VGM65"/>
      <c r="VGN65"/>
      <c r="VGO65"/>
      <c r="VGP65"/>
      <c r="VGQ65"/>
      <c r="VGR65"/>
      <c r="VGS65"/>
      <c r="VGT65"/>
      <c r="VGU65"/>
      <c r="VGV65"/>
      <c r="VGW65"/>
      <c r="VGX65"/>
      <c r="VGY65"/>
      <c r="VGZ65"/>
      <c r="VHA65"/>
      <c r="VHB65"/>
      <c r="VHC65"/>
      <c r="VHD65"/>
      <c r="VHE65"/>
      <c r="VHF65"/>
      <c r="VHG65"/>
      <c r="VHH65"/>
      <c r="VHI65"/>
      <c r="VHJ65"/>
      <c r="VHK65"/>
      <c r="VHL65"/>
      <c r="VHM65"/>
      <c r="VHN65"/>
      <c r="VHO65"/>
      <c r="VHP65"/>
      <c r="VHQ65"/>
      <c r="VHR65"/>
      <c r="VHS65"/>
      <c r="VHT65"/>
      <c r="VHU65"/>
      <c r="VHV65"/>
      <c r="VHW65"/>
      <c r="VHX65"/>
      <c r="VHY65"/>
      <c r="VHZ65"/>
      <c r="VIA65"/>
      <c r="VIB65"/>
      <c r="VIC65"/>
      <c r="VID65"/>
      <c r="VIE65"/>
      <c r="VIF65"/>
      <c r="VIG65"/>
      <c r="VIH65"/>
      <c r="VII65"/>
      <c r="VIJ65"/>
      <c r="VIK65"/>
      <c r="VIL65"/>
      <c r="VIM65"/>
      <c r="VIN65"/>
      <c r="VIO65"/>
      <c r="VIP65"/>
      <c r="VIQ65"/>
      <c r="VIR65"/>
      <c r="VIS65"/>
      <c r="VIT65"/>
      <c r="VIU65"/>
      <c r="VIV65"/>
      <c r="VIW65"/>
      <c r="VIX65"/>
      <c r="VIY65"/>
      <c r="VIZ65"/>
      <c r="VJA65"/>
      <c r="VJB65"/>
      <c r="VJC65"/>
      <c r="VJD65"/>
      <c r="VJE65"/>
      <c r="VJF65"/>
      <c r="VJG65"/>
      <c r="VJH65"/>
      <c r="VJI65"/>
      <c r="VJJ65"/>
      <c r="VJK65"/>
      <c r="VJL65"/>
      <c r="VJM65"/>
      <c r="VJN65"/>
      <c r="VJO65"/>
      <c r="VJP65"/>
      <c r="VJQ65"/>
      <c r="VJR65"/>
      <c r="VJS65"/>
      <c r="VJT65"/>
      <c r="VJU65"/>
      <c r="VJV65"/>
      <c r="VJW65"/>
      <c r="VJX65"/>
      <c r="VJY65"/>
      <c r="VJZ65"/>
      <c r="VKA65"/>
      <c r="VKB65"/>
      <c r="VKC65"/>
      <c r="VKD65"/>
      <c r="VKE65"/>
      <c r="VKF65"/>
      <c r="VKG65"/>
      <c r="VKH65"/>
      <c r="VKI65"/>
      <c r="VKJ65"/>
      <c r="VKK65"/>
      <c r="VKL65"/>
      <c r="VKM65"/>
      <c r="VKN65"/>
      <c r="VKO65"/>
      <c r="VKP65"/>
      <c r="VKQ65"/>
      <c r="VKR65"/>
      <c r="VKS65"/>
      <c r="VKT65"/>
      <c r="VKU65"/>
      <c r="VKV65"/>
      <c r="VKW65"/>
      <c r="VKX65"/>
      <c r="VKY65"/>
      <c r="VKZ65"/>
      <c r="VLA65"/>
      <c r="VLB65"/>
      <c r="VLC65"/>
      <c r="VLD65"/>
      <c r="VLE65"/>
      <c r="VLF65"/>
      <c r="VLG65"/>
      <c r="VLH65"/>
      <c r="VLI65"/>
      <c r="VLJ65"/>
      <c r="VLK65"/>
      <c r="VLL65"/>
      <c r="VLM65"/>
      <c r="VLN65"/>
      <c r="VLO65"/>
      <c r="VLP65"/>
      <c r="VLQ65"/>
      <c r="VLR65"/>
      <c r="VLS65"/>
      <c r="VLT65"/>
      <c r="VLU65"/>
      <c r="VLV65"/>
      <c r="VLW65"/>
      <c r="VLX65"/>
      <c r="VLY65"/>
      <c r="VLZ65"/>
      <c r="VMA65"/>
      <c r="VMB65"/>
      <c r="VMC65"/>
      <c r="VMD65"/>
      <c r="VME65"/>
      <c r="VMF65"/>
      <c r="VMG65"/>
      <c r="VMH65"/>
      <c r="VMI65"/>
      <c r="VMJ65"/>
      <c r="VMK65"/>
      <c r="VML65"/>
      <c r="VMM65"/>
      <c r="VMN65"/>
      <c r="VMO65"/>
      <c r="VMP65"/>
      <c r="VMQ65"/>
      <c r="VMR65"/>
      <c r="VMS65"/>
      <c r="VMT65"/>
      <c r="VMU65"/>
      <c r="VMV65"/>
      <c r="VMW65"/>
      <c r="VMX65"/>
      <c r="VMY65"/>
      <c r="VMZ65"/>
      <c r="VNA65"/>
      <c r="VNB65"/>
      <c r="VNC65"/>
      <c r="VND65"/>
      <c r="VNE65"/>
      <c r="VNF65"/>
      <c r="VNG65"/>
      <c r="VNH65"/>
      <c r="VNI65"/>
      <c r="VNJ65"/>
      <c r="VNK65"/>
      <c r="VNL65"/>
      <c r="VNM65"/>
      <c r="VNN65"/>
      <c r="VNO65"/>
      <c r="VNP65"/>
      <c r="VNQ65"/>
      <c r="VNR65"/>
      <c r="VNS65"/>
      <c r="VNT65"/>
      <c r="VNU65"/>
      <c r="VNV65"/>
      <c r="VNW65"/>
      <c r="VNX65"/>
      <c r="VNY65"/>
      <c r="VNZ65"/>
      <c r="VOA65"/>
      <c r="VOB65"/>
      <c r="VOC65"/>
      <c r="VOD65"/>
      <c r="VOE65"/>
      <c r="VOF65"/>
      <c r="VOG65"/>
      <c r="VOH65"/>
      <c r="VOI65"/>
      <c r="VOJ65"/>
      <c r="VOK65"/>
      <c r="VOL65"/>
      <c r="VOM65"/>
      <c r="VON65"/>
      <c r="VOO65"/>
      <c r="VOP65"/>
      <c r="VOQ65"/>
      <c r="VOR65"/>
      <c r="VOS65"/>
      <c r="VOT65"/>
      <c r="VOU65"/>
      <c r="VOV65"/>
      <c r="VOW65"/>
      <c r="VOX65"/>
      <c r="VOY65"/>
      <c r="VOZ65"/>
      <c r="VPA65"/>
      <c r="VPB65"/>
      <c r="VPC65"/>
      <c r="VPD65"/>
      <c r="VPE65"/>
      <c r="VPF65"/>
      <c r="VPG65"/>
      <c r="VPH65"/>
      <c r="VPI65"/>
      <c r="VPJ65"/>
      <c r="VPK65"/>
      <c r="VPL65"/>
      <c r="VPM65"/>
      <c r="VPN65"/>
      <c r="VPO65"/>
      <c r="VPP65"/>
      <c r="VPQ65"/>
      <c r="VPR65"/>
      <c r="VPS65"/>
      <c r="VPT65"/>
      <c r="VPU65"/>
      <c r="VPV65"/>
      <c r="VPW65"/>
      <c r="VPX65"/>
      <c r="VPY65"/>
      <c r="VPZ65"/>
      <c r="VQA65"/>
      <c r="VQB65"/>
      <c r="VQC65"/>
      <c r="VQD65"/>
      <c r="VQE65"/>
      <c r="VQF65"/>
      <c r="VQG65"/>
      <c r="VQH65"/>
      <c r="VQI65"/>
      <c r="VQJ65"/>
      <c r="VQK65"/>
      <c r="VQL65"/>
      <c r="VQM65"/>
      <c r="VQN65"/>
      <c r="VQO65"/>
      <c r="VQP65"/>
      <c r="VQQ65"/>
      <c r="VQR65"/>
      <c r="VQS65"/>
      <c r="VQT65"/>
      <c r="VQU65"/>
      <c r="VQV65"/>
      <c r="VQW65"/>
      <c r="VQX65"/>
      <c r="VQY65"/>
      <c r="VQZ65"/>
      <c r="VRA65"/>
      <c r="VRB65"/>
      <c r="VRC65"/>
      <c r="VRD65"/>
      <c r="VRE65"/>
      <c r="VRF65"/>
      <c r="VRG65"/>
      <c r="VRH65"/>
      <c r="VRI65"/>
      <c r="VRJ65"/>
      <c r="VRK65"/>
      <c r="VRL65"/>
      <c r="VRM65"/>
      <c r="VRN65"/>
      <c r="VRO65"/>
      <c r="VRP65"/>
      <c r="VRQ65"/>
      <c r="VRR65"/>
      <c r="VRS65"/>
      <c r="VRT65"/>
      <c r="VRU65"/>
      <c r="VRV65"/>
      <c r="VRW65"/>
      <c r="VRX65"/>
      <c r="VRY65"/>
      <c r="VRZ65"/>
      <c r="VSA65"/>
      <c r="VSB65"/>
      <c r="VSC65"/>
      <c r="VSD65"/>
      <c r="VSE65"/>
      <c r="VSF65"/>
      <c r="VSG65"/>
      <c r="VSH65"/>
      <c r="VSI65"/>
      <c r="VSJ65"/>
      <c r="VSK65"/>
      <c r="VSL65"/>
      <c r="VSM65"/>
      <c r="VSN65"/>
      <c r="VSO65"/>
      <c r="VSP65"/>
      <c r="VSQ65"/>
      <c r="VSR65"/>
      <c r="VSS65"/>
      <c r="VST65"/>
      <c r="VSU65"/>
      <c r="VSV65"/>
      <c r="VSW65"/>
      <c r="VSX65"/>
      <c r="VSY65"/>
      <c r="VSZ65"/>
      <c r="VTA65"/>
      <c r="VTB65"/>
      <c r="VTC65"/>
      <c r="VTD65"/>
      <c r="VTE65"/>
      <c r="VTF65"/>
      <c r="VTG65"/>
      <c r="VTH65"/>
      <c r="VTI65"/>
      <c r="VTJ65"/>
      <c r="VTK65"/>
      <c r="VTL65"/>
      <c r="VTM65"/>
      <c r="VTN65"/>
      <c r="VTO65"/>
      <c r="VTP65"/>
      <c r="VTQ65"/>
      <c r="VTR65"/>
      <c r="VTS65"/>
      <c r="VTT65"/>
      <c r="VTU65"/>
      <c r="VTV65"/>
      <c r="VTW65"/>
      <c r="VTX65"/>
      <c r="VTY65"/>
      <c r="VTZ65"/>
      <c r="VUA65"/>
      <c r="VUB65"/>
      <c r="VUC65"/>
      <c r="VUD65"/>
      <c r="VUE65"/>
      <c r="VUF65"/>
      <c r="VUG65"/>
      <c r="VUH65"/>
      <c r="VUI65"/>
      <c r="VUJ65"/>
      <c r="VUK65"/>
      <c r="VUL65"/>
      <c r="VUM65"/>
      <c r="VUN65"/>
      <c r="VUO65"/>
      <c r="VUP65"/>
      <c r="VUQ65"/>
      <c r="VUR65"/>
      <c r="VUS65"/>
      <c r="VUT65"/>
      <c r="VUU65"/>
      <c r="VUV65"/>
      <c r="VUW65"/>
      <c r="VUX65"/>
      <c r="VUY65"/>
      <c r="VUZ65"/>
      <c r="VVA65"/>
      <c r="VVB65"/>
      <c r="VVC65"/>
      <c r="VVD65"/>
      <c r="VVE65"/>
      <c r="VVF65"/>
      <c r="VVG65"/>
      <c r="VVH65"/>
      <c r="VVI65"/>
      <c r="VVJ65"/>
      <c r="VVK65"/>
      <c r="VVL65"/>
      <c r="VVM65"/>
      <c r="VVN65"/>
      <c r="VVO65"/>
      <c r="VVP65"/>
      <c r="VVQ65"/>
      <c r="VVR65"/>
      <c r="VVS65"/>
      <c r="VVT65"/>
      <c r="VVU65"/>
      <c r="VVV65"/>
      <c r="VVW65"/>
      <c r="VVX65"/>
      <c r="VVY65"/>
      <c r="VVZ65"/>
      <c r="VWA65"/>
      <c r="VWB65"/>
      <c r="VWC65"/>
      <c r="VWD65"/>
      <c r="VWE65"/>
      <c r="VWF65"/>
      <c r="VWG65"/>
      <c r="VWH65"/>
      <c r="VWI65"/>
      <c r="VWJ65"/>
      <c r="VWK65"/>
      <c r="VWL65"/>
      <c r="VWM65"/>
      <c r="VWN65"/>
      <c r="VWO65"/>
      <c r="VWP65"/>
      <c r="VWQ65"/>
      <c r="VWR65"/>
      <c r="VWS65"/>
      <c r="VWT65"/>
      <c r="VWU65"/>
      <c r="VWV65"/>
      <c r="VWW65"/>
      <c r="VWX65"/>
      <c r="VWY65"/>
      <c r="VWZ65"/>
      <c r="VXA65"/>
      <c r="VXB65"/>
      <c r="VXC65"/>
      <c r="VXD65"/>
      <c r="VXE65"/>
      <c r="VXF65"/>
      <c r="VXG65"/>
      <c r="VXH65"/>
      <c r="VXI65"/>
      <c r="VXJ65"/>
      <c r="VXK65"/>
      <c r="VXL65"/>
      <c r="VXM65"/>
      <c r="VXN65"/>
      <c r="VXO65"/>
      <c r="VXP65"/>
      <c r="VXQ65"/>
      <c r="VXR65"/>
      <c r="VXS65"/>
      <c r="VXT65"/>
      <c r="VXU65"/>
      <c r="VXV65"/>
      <c r="VXW65"/>
      <c r="VXX65"/>
      <c r="VXY65"/>
      <c r="VXZ65"/>
      <c r="VYA65"/>
      <c r="VYB65"/>
      <c r="VYC65"/>
      <c r="VYD65"/>
      <c r="VYE65"/>
      <c r="VYF65"/>
      <c r="VYG65"/>
      <c r="VYH65"/>
      <c r="VYI65"/>
      <c r="VYJ65"/>
      <c r="VYK65"/>
      <c r="VYL65"/>
      <c r="VYM65"/>
      <c r="VYN65"/>
      <c r="VYO65"/>
      <c r="VYP65"/>
      <c r="VYQ65"/>
      <c r="VYR65"/>
      <c r="VYS65"/>
      <c r="VYT65"/>
      <c r="VYU65"/>
      <c r="VYV65"/>
      <c r="VYW65"/>
      <c r="VYX65"/>
      <c r="VYY65"/>
      <c r="VYZ65"/>
      <c r="VZA65"/>
      <c r="VZB65"/>
      <c r="VZC65"/>
      <c r="VZD65"/>
      <c r="VZE65"/>
      <c r="VZF65"/>
      <c r="VZG65"/>
      <c r="VZH65"/>
      <c r="VZI65"/>
      <c r="VZJ65"/>
      <c r="VZK65"/>
      <c r="VZL65"/>
      <c r="VZM65"/>
      <c r="VZN65"/>
      <c r="VZO65"/>
      <c r="VZP65"/>
      <c r="VZQ65"/>
      <c r="VZR65"/>
      <c r="VZS65"/>
      <c r="VZT65"/>
      <c r="VZU65"/>
      <c r="VZV65"/>
      <c r="VZW65"/>
      <c r="VZX65"/>
      <c r="VZY65"/>
      <c r="VZZ65"/>
      <c r="WAA65"/>
      <c r="WAB65"/>
      <c r="WAC65"/>
      <c r="WAD65"/>
      <c r="WAE65"/>
      <c r="WAF65"/>
      <c r="WAG65"/>
      <c r="WAH65"/>
      <c r="WAI65"/>
      <c r="WAJ65"/>
      <c r="WAK65"/>
      <c r="WAL65"/>
      <c r="WAM65"/>
      <c r="WAN65"/>
      <c r="WAO65"/>
      <c r="WAP65"/>
      <c r="WAQ65"/>
      <c r="WAR65"/>
      <c r="WAS65"/>
      <c r="WAT65"/>
      <c r="WAU65"/>
      <c r="WAV65"/>
      <c r="WAW65"/>
      <c r="WAX65"/>
      <c r="WAY65"/>
      <c r="WAZ65"/>
      <c r="WBA65"/>
      <c r="WBB65"/>
      <c r="WBC65"/>
      <c r="WBD65"/>
      <c r="WBE65"/>
      <c r="WBF65"/>
      <c r="WBG65"/>
      <c r="WBH65"/>
      <c r="WBI65"/>
      <c r="WBJ65"/>
      <c r="WBK65"/>
      <c r="WBL65"/>
      <c r="WBM65"/>
      <c r="WBN65"/>
      <c r="WBO65"/>
      <c r="WBP65"/>
      <c r="WBQ65"/>
      <c r="WBR65"/>
      <c r="WBS65"/>
      <c r="WBT65"/>
      <c r="WBU65"/>
      <c r="WBV65"/>
      <c r="WBW65"/>
      <c r="WBX65"/>
      <c r="WBY65"/>
      <c r="WBZ65"/>
      <c r="WCA65"/>
      <c r="WCB65"/>
      <c r="WCC65"/>
      <c r="WCD65"/>
      <c r="WCE65"/>
      <c r="WCF65"/>
      <c r="WCG65"/>
      <c r="WCH65"/>
      <c r="WCI65"/>
      <c r="WCJ65"/>
      <c r="WCK65"/>
      <c r="WCL65"/>
      <c r="WCM65"/>
      <c r="WCN65"/>
      <c r="WCO65"/>
      <c r="WCP65"/>
      <c r="WCQ65"/>
      <c r="WCR65"/>
      <c r="WCS65"/>
      <c r="WCT65"/>
      <c r="WCU65"/>
      <c r="WCV65"/>
      <c r="WCW65"/>
      <c r="WCX65"/>
      <c r="WCY65"/>
      <c r="WCZ65"/>
      <c r="WDA65"/>
      <c r="WDB65"/>
      <c r="WDC65"/>
      <c r="WDD65"/>
      <c r="WDE65"/>
      <c r="WDF65"/>
      <c r="WDG65"/>
      <c r="WDH65"/>
      <c r="WDI65"/>
      <c r="WDJ65"/>
      <c r="WDK65"/>
      <c r="WDL65"/>
      <c r="WDM65"/>
      <c r="WDN65"/>
      <c r="WDO65"/>
      <c r="WDP65"/>
      <c r="WDQ65"/>
      <c r="WDR65"/>
      <c r="WDS65"/>
      <c r="WDT65"/>
      <c r="WDU65"/>
      <c r="WDV65"/>
      <c r="WDW65"/>
      <c r="WDX65"/>
      <c r="WDY65"/>
      <c r="WDZ65"/>
      <c r="WEA65"/>
      <c r="WEB65"/>
      <c r="WEC65"/>
      <c r="WED65"/>
      <c r="WEE65"/>
      <c r="WEF65"/>
      <c r="WEG65"/>
      <c r="WEH65"/>
      <c r="WEI65"/>
      <c r="WEJ65"/>
      <c r="WEK65"/>
      <c r="WEL65"/>
      <c r="WEM65"/>
      <c r="WEN65"/>
      <c r="WEO65"/>
      <c r="WEP65"/>
      <c r="WEQ65"/>
      <c r="WER65"/>
      <c r="WES65"/>
      <c r="WET65"/>
      <c r="WEU65"/>
      <c r="WEV65"/>
      <c r="WEW65"/>
      <c r="WEX65"/>
      <c r="WEY65"/>
      <c r="WEZ65"/>
      <c r="WFA65"/>
      <c r="WFB65"/>
      <c r="WFC65"/>
      <c r="WFD65"/>
      <c r="WFE65"/>
      <c r="WFF65"/>
      <c r="WFG65"/>
      <c r="WFH65"/>
      <c r="WFI65"/>
      <c r="WFJ65"/>
      <c r="WFK65"/>
      <c r="WFL65"/>
      <c r="WFM65"/>
      <c r="WFN65"/>
      <c r="WFO65"/>
      <c r="WFP65"/>
      <c r="WFQ65"/>
      <c r="WFR65"/>
      <c r="WFS65"/>
      <c r="WFT65"/>
      <c r="WFU65"/>
      <c r="WFV65"/>
      <c r="WFW65"/>
      <c r="WFX65"/>
      <c r="WFY65"/>
      <c r="WFZ65"/>
      <c r="WGA65"/>
      <c r="WGB65"/>
      <c r="WGC65"/>
      <c r="WGD65"/>
      <c r="WGE65"/>
      <c r="WGF65"/>
      <c r="WGG65"/>
      <c r="WGH65"/>
      <c r="WGI65"/>
      <c r="WGJ65"/>
      <c r="WGK65"/>
      <c r="WGL65"/>
      <c r="WGM65"/>
      <c r="WGN65"/>
      <c r="WGO65"/>
      <c r="WGP65"/>
      <c r="WGQ65"/>
      <c r="WGR65"/>
      <c r="WGS65"/>
      <c r="WGT65"/>
      <c r="WGU65"/>
      <c r="WGV65"/>
      <c r="WGW65"/>
      <c r="WGX65"/>
      <c r="WGY65"/>
      <c r="WGZ65"/>
      <c r="WHA65"/>
      <c r="WHB65"/>
      <c r="WHC65"/>
      <c r="WHD65"/>
      <c r="WHE65"/>
      <c r="WHF65"/>
      <c r="WHG65"/>
      <c r="WHH65"/>
      <c r="WHI65"/>
      <c r="WHJ65"/>
      <c r="WHK65"/>
      <c r="WHL65"/>
      <c r="WHM65"/>
      <c r="WHN65"/>
      <c r="WHO65"/>
      <c r="WHP65"/>
      <c r="WHQ65"/>
      <c r="WHR65"/>
      <c r="WHS65"/>
      <c r="WHT65"/>
      <c r="WHU65"/>
      <c r="WHV65"/>
      <c r="WHW65"/>
      <c r="WHX65"/>
      <c r="WHY65"/>
      <c r="WHZ65"/>
      <c r="WIA65"/>
      <c r="WIB65"/>
      <c r="WIC65"/>
      <c r="WID65"/>
      <c r="WIE65"/>
      <c r="WIF65"/>
      <c r="WIG65"/>
      <c r="WIH65"/>
      <c r="WII65"/>
      <c r="WIJ65"/>
      <c r="WIK65"/>
      <c r="WIL65"/>
      <c r="WIM65"/>
      <c r="WIN65"/>
      <c r="WIO65"/>
      <c r="WIP65"/>
      <c r="WIQ65"/>
      <c r="WIR65"/>
      <c r="WIS65"/>
      <c r="WIT65"/>
      <c r="WIU65"/>
      <c r="WIV65"/>
      <c r="WIW65"/>
      <c r="WIX65"/>
      <c r="WIY65"/>
      <c r="WIZ65"/>
      <c r="WJA65"/>
      <c r="WJB65"/>
      <c r="WJC65"/>
      <c r="WJD65"/>
      <c r="WJE65"/>
      <c r="WJF65"/>
      <c r="WJG65"/>
      <c r="WJH65"/>
      <c r="WJI65"/>
      <c r="WJJ65"/>
      <c r="WJK65"/>
      <c r="WJL65"/>
      <c r="WJM65"/>
      <c r="WJN65"/>
      <c r="WJO65"/>
      <c r="WJP65"/>
      <c r="WJQ65"/>
      <c r="WJR65"/>
      <c r="WJS65"/>
      <c r="WJT65"/>
      <c r="WJU65"/>
      <c r="WJV65"/>
      <c r="WJW65"/>
      <c r="WJX65"/>
      <c r="WJY65"/>
      <c r="WJZ65"/>
      <c r="WKA65"/>
      <c r="WKB65"/>
      <c r="WKC65"/>
      <c r="WKD65"/>
      <c r="WKE65"/>
      <c r="WKF65"/>
      <c r="WKG65"/>
      <c r="WKH65"/>
      <c r="WKI65"/>
      <c r="WKJ65"/>
      <c r="WKK65"/>
      <c r="WKL65"/>
      <c r="WKM65"/>
      <c r="WKN65"/>
      <c r="WKO65"/>
      <c r="WKP65"/>
      <c r="WKQ65"/>
      <c r="WKR65"/>
      <c r="WKS65"/>
      <c r="WKT65"/>
      <c r="WKU65"/>
      <c r="WKV65"/>
      <c r="WKW65"/>
      <c r="WKX65"/>
      <c r="WKY65"/>
      <c r="WKZ65"/>
      <c r="WLA65"/>
      <c r="WLB65"/>
      <c r="WLC65"/>
      <c r="WLD65"/>
      <c r="WLE65"/>
      <c r="WLF65"/>
      <c r="WLG65"/>
      <c r="WLH65"/>
      <c r="WLI65"/>
      <c r="WLJ65"/>
      <c r="WLK65"/>
      <c r="WLL65"/>
      <c r="WLM65"/>
      <c r="WLN65"/>
      <c r="WLO65"/>
      <c r="WLP65"/>
      <c r="WLQ65"/>
      <c r="WLR65"/>
      <c r="WLS65"/>
      <c r="WLT65"/>
      <c r="WLU65"/>
      <c r="WLV65"/>
      <c r="WLW65"/>
      <c r="WLX65"/>
      <c r="WLY65"/>
      <c r="WLZ65"/>
      <c r="WMA65"/>
      <c r="WMB65"/>
      <c r="WMC65"/>
      <c r="WMD65"/>
      <c r="WME65"/>
      <c r="WMF65"/>
      <c r="WMG65"/>
      <c r="WMH65"/>
      <c r="WMI65"/>
      <c r="WMJ65"/>
      <c r="WMK65"/>
      <c r="WML65"/>
      <c r="WMM65"/>
      <c r="WMN65"/>
      <c r="WMO65"/>
      <c r="WMP65"/>
      <c r="WMQ65"/>
      <c r="WMR65"/>
      <c r="WMS65"/>
      <c r="WMT65"/>
      <c r="WMU65"/>
      <c r="WMV65"/>
      <c r="WMW65"/>
      <c r="WMX65"/>
      <c r="WMY65"/>
      <c r="WMZ65"/>
      <c r="WNA65"/>
      <c r="WNB65"/>
      <c r="WNC65"/>
      <c r="WND65"/>
      <c r="WNE65"/>
      <c r="WNF65"/>
      <c r="WNG65"/>
      <c r="WNH65"/>
      <c r="WNI65"/>
      <c r="WNJ65"/>
      <c r="WNK65"/>
      <c r="WNL65"/>
      <c r="WNM65"/>
      <c r="WNN65"/>
      <c r="WNO65"/>
      <c r="WNP65"/>
      <c r="WNQ65"/>
      <c r="WNR65"/>
      <c r="WNS65"/>
      <c r="WNT65"/>
      <c r="WNU65"/>
      <c r="WNV65"/>
      <c r="WNW65"/>
      <c r="WNX65"/>
      <c r="WNY65"/>
      <c r="WNZ65"/>
      <c r="WOA65"/>
      <c r="WOB65"/>
      <c r="WOC65"/>
      <c r="WOD65"/>
      <c r="WOE65"/>
      <c r="WOF65"/>
      <c r="WOG65"/>
      <c r="WOH65"/>
      <c r="WOI65"/>
      <c r="WOJ65"/>
      <c r="WOK65"/>
      <c r="WOL65"/>
      <c r="WOM65"/>
      <c r="WON65"/>
      <c r="WOO65"/>
      <c r="WOP65"/>
      <c r="WOQ65"/>
      <c r="WOR65"/>
      <c r="WOS65"/>
      <c r="WOT65"/>
      <c r="WOU65"/>
      <c r="WOV65"/>
      <c r="WOW65"/>
      <c r="WOX65"/>
      <c r="WOY65"/>
      <c r="WOZ65"/>
      <c r="WPA65"/>
      <c r="WPB65"/>
      <c r="WPC65"/>
      <c r="WPD65"/>
      <c r="WPE65"/>
      <c r="WPF65"/>
      <c r="WPG65"/>
      <c r="WPH65"/>
      <c r="WPI65"/>
      <c r="WPJ65"/>
      <c r="WPK65"/>
      <c r="WPL65"/>
      <c r="WPM65"/>
      <c r="WPN65"/>
      <c r="WPO65"/>
      <c r="WPP65"/>
      <c r="WPQ65"/>
      <c r="WPR65"/>
      <c r="WPS65"/>
      <c r="WPT65"/>
      <c r="WPU65"/>
      <c r="WPV65"/>
      <c r="WPW65"/>
      <c r="WPX65"/>
      <c r="WPY65"/>
      <c r="WPZ65"/>
      <c r="WQA65"/>
      <c r="WQB65"/>
      <c r="WQC65"/>
      <c r="WQD65"/>
      <c r="WQE65"/>
      <c r="WQF65"/>
      <c r="WQG65"/>
      <c r="WQH65"/>
      <c r="WQI65"/>
      <c r="WQJ65"/>
      <c r="WQK65"/>
      <c r="WQL65"/>
      <c r="WQM65"/>
      <c r="WQN65"/>
      <c r="WQO65"/>
      <c r="WQP65"/>
      <c r="WQQ65"/>
      <c r="WQR65"/>
      <c r="WQS65"/>
      <c r="WQT65"/>
      <c r="WQU65"/>
      <c r="WQV65"/>
      <c r="WQW65"/>
      <c r="WQX65"/>
      <c r="WQY65"/>
      <c r="WQZ65"/>
      <c r="WRA65"/>
      <c r="WRB65"/>
      <c r="WRC65"/>
      <c r="WRD65"/>
      <c r="WRE65"/>
      <c r="WRF65"/>
      <c r="WRG65"/>
      <c r="WRH65"/>
      <c r="WRI65"/>
      <c r="WRJ65"/>
      <c r="WRK65"/>
      <c r="WRL65"/>
      <c r="WRM65"/>
      <c r="WRN65"/>
      <c r="WRO65"/>
      <c r="WRP65"/>
      <c r="WRQ65"/>
      <c r="WRR65"/>
      <c r="WRS65"/>
      <c r="WRT65"/>
      <c r="WRU65"/>
      <c r="WRV65"/>
      <c r="WRW65"/>
      <c r="WRX65"/>
      <c r="WRY65"/>
      <c r="WRZ65"/>
      <c r="WSA65"/>
      <c r="WSB65"/>
      <c r="WSC65"/>
      <c r="WSD65"/>
      <c r="WSE65"/>
      <c r="WSF65"/>
      <c r="WSG65"/>
      <c r="WSH65"/>
      <c r="WSI65"/>
      <c r="WSJ65"/>
      <c r="WSK65"/>
      <c r="WSL65"/>
      <c r="WSM65"/>
      <c r="WSN65"/>
      <c r="WSO65"/>
      <c r="WSP65"/>
      <c r="WSQ65"/>
      <c r="WSR65"/>
      <c r="WSS65"/>
      <c r="WST65"/>
      <c r="WSU65"/>
      <c r="WSV65"/>
      <c r="WSW65"/>
      <c r="WSX65"/>
      <c r="WSY65"/>
      <c r="WSZ65"/>
      <c r="WTA65"/>
      <c r="WTB65"/>
      <c r="WTC65"/>
      <c r="WTD65"/>
      <c r="WTE65"/>
      <c r="WTF65"/>
      <c r="WTG65"/>
      <c r="WTH65"/>
      <c r="WTI65"/>
      <c r="WTJ65"/>
      <c r="WTK65"/>
      <c r="WTL65"/>
      <c r="WTM65"/>
      <c r="WTN65"/>
      <c r="WTO65"/>
      <c r="WTP65"/>
      <c r="WTQ65"/>
      <c r="WTR65"/>
      <c r="WTS65"/>
      <c r="WTT65"/>
      <c r="WTU65"/>
      <c r="WTV65"/>
      <c r="WTW65"/>
      <c r="WTX65"/>
      <c r="WTY65"/>
      <c r="WTZ65"/>
      <c r="WUA65"/>
      <c r="WUB65"/>
      <c r="WUC65"/>
      <c r="WUD65"/>
      <c r="WUE65"/>
      <c r="WUF65"/>
      <c r="WUG65"/>
      <c r="WUH65"/>
      <c r="WUI65"/>
      <c r="WUJ65"/>
      <c r="WUK65"/>
      <c r="WUL65"/>
      <c r="WUM65"/>
      <c r="WUN65"/>
      <c r="WUO65"/>
      <c r="WUP65"/>
      <c r="WUQ65"/>
      <c r="WUR65"/>
      <c r="WUS65"/>
      <c r="WUT65"/>
      <c r="WUU65"/>
      <c r="WUV65"/>
      <c r="WUW65"/>
      <c r="WUX65"/>
      <c r="WUY65"/>
      <c r="WUZ65"/>
      <c r="WVA65"/>
      <c r="WVB65"/>
      <c r="WVC65"/>
      <c r="WVD65"/>
      <c r="WVE65"/>
      <c r="WVF65"/>
      <c r="WVG65"/>
      <c r="WVH65"/>
      <c r="WVI65"/>
      <c r="WVJ65"/>
      <c r="WVK65"/>
      <c r="WVL65"/>
      <c r="WVM65"/>
      <c r="WVN65"/>
      <c r="WVO65"/>
      <c r="WVP65"/>
      <c r="WVQ65"/>
      <c r="WVR65"/>
      <c r="WVS65"/>
      <c r="WVT65"/>
      <c r="WVU65"/>
      <c r="WVV65"/>
      <c r="WVW65"/>
      <c r="WVX65"/>
      <c r="WVY65"/>
      <c r="WVZ65"/>
      <c r="WWA65"/>
      <c r="WWB65"/>
      <c r="WWC65"/>
      <c r="WWD65"/>
      <c r="WWE65"/>
      <c r="WWF65"/>
      <c r="WWG65"/>
      <c r="WWH65"/>
      <c r="WWI65"/>
      <c r="WWJ65"/>
      <c r="WWK65"/>
      <c r="WWL65"/>
      <c r="WWM65"/>
      <c r="WWN65"/>
      <c r="WWO65"/>
      <c r="WWP65"/>
      <c r="WWQ65"/>
      <c r="WWR65"/>
      <c r="WWS65"/>
      <c r="WWT65"/>
      <c r="WWU65"/>
      <c r="WWV65"/>
      <c r="WWW65"/>
      <c r="WWX65"/>
      <c r="WWY65"/>
      <c r="WWZ65"/>
      <c r="WXA65"/>
      <c r="WXB65"/>
      <c r="WXC65"/>
      <c r="WXD65"/>
      <c r="WXE65"/>
      <c r="WXF65"/>
      <c r="WXG65"/>
      <c r="WXH65"/>
      <c r="WXI65"/>
      <c r="WXJ65"/>
      <c r="WXK65"/>
      <c r="WXL65"/>
      <c r="WXM65"/>
      <c r="WXN65"/>
      <c r="WXO65"/>
      <c r="WXP65"/>
      <c r="WXQ65"/>
      <c r="WXR65"/>
      <c r="WXS65"/>
      <c r="WXT65"/>
      <c r="WXU65"/>
      <c r="WXV65"/>
      <c r="WXW65"/>
      <c r="WXX65"/>
      <c r="WXY65"/>
      <c r="WXZ65"/>
      <c r="WYA65"/>
      <c r="WYB65"/>
      <c r="WYC65"/>
      <c r="WYD65"/>
      <c r="WYE65"/>
      <c r="WYF65"/>
      <c r="WYG65"/>
      <c r="WYH65"/>
      <c r="WYI65"/>
      <c r="WYJ65"/>
      <c r="WYK65"/>
      <c r="WYL65"/>
      <c r="WYM65"/>
      <c r="WYN65"/>
      <c r="WYO65"/>
      <c r="WYP65"/>
      <c r="WYQ65"/>
      <c r="WYR65"/>
      <c r="WYS65"/>
      <c r="WYT65"/>
      <c r="WYU65"/>
      <c r="WYV65"/>
      <c r="WYW65"/>
      <c r="WYX65"/>
      <c r="WYY65"/>
      <c r="WYZ65"/>
      <c r="WZA65"/>
      <c r="WZB65"/>
      <c r="WZC65"/>
      <c r="WZD65"/>
      <c r="WZE65"/>
      <c r="WZF65"/>
      <c r="WZG65"/>
      <c r="WZH65"/>
      <c r="WZI65"/>
      <c r="WZJ65"/>
      <c r="WZK65"/>
      <c r="WZL65"/>
      <c r="WZM65"/>
      <c r="WZN65"/>
      <c r="WZO65"/>
      <c r="WZP65"/>
      <c r="WZQ65"/>
      <c r="WZR65"/>
      <c r="WZS65"/>
      <c r="WZT65"/>
      <c r="WZU65"/>
      <c r="WZV65"/>
      <c r="WZW65"/>
      <c r="WZX65"/>
      <c r="WZY65"/>
      <c r="WZZ65"/>
      <c r="XAA65"/>
      <c r="XAB65"/>
      <c r="XAC65"/>
      <c r="XAD65"/>
      <c r="XAE65"/>
      <c r="XAF65"/>
      <c r="XAG65"/>
      <c r="XAH65"/>
      <c r="XAI65"/>
      <c r="XAJ65"/>
      <c r="XAK65"/>
      <c r="XAL65"/>
      <c r="XAM65"/>
      <c r="XAN65"/>
      <c r="XAO65"/>
      <c r="XAP65"/>
      <c r="XAQ65"/>
      <c r="XAR65"/>
      <c r="XAS65"/>
      <c r="XAT65"/>
      <c r="XAU65"/>
      <c r="XAV65"/>
      <c r="XAW65"/>
      <c r="XAX65"/>
      <c r="XAY65"/>
      <c r="XAZ65"/>
      <c r="XBA65"/>
      <c r="XBB65"/>
      <c r="XBC65"/>
      <c r="XBD65"/>
      <c r="XBE65"/>
      <c r="XBF65"/>
      <c r="XBG65"/>
      <c r="XBH65"/>
      <c r="XBI65"/>
      <c r="XBJ65"/>
      <c r="XBK65"/>
      <c r="XBL65"/>
      <c r="XBM65"/>
      <c r="XBN65"/>
      <c r="XBO65"/>
      <c r="XBP65"/>
      <c r="XBQ65"/>
      <c r="XBR65"/>
      <c r="XBS65"/>
      <c r="XBT65"/>
      <c r="XBU65"/>
      <c r="XBV65"/>
      <c r="XBW65"/>
      <c r="XBX65"/>
      <c r="XBY65"/>
      <c r="XBZ65"/>
      <c r="XCA65"/>
      <c r="XCB65"/>
      <c r="XCC65"/>
      <c r="XCD65"/>
      <c r="XCE65"/>
      <c r="XCF65"/>
      <c r="XCG65"/>
      <c r="XCH65"/>
      <c r="XCI65"/>
      <c r="XCJ65"/>
      <c r="XCK65"/>
      <c r="XCL65"/>
      <c r="XCM65"/>
      <c r="XCN65"/>
      <c r="XCO65"/>
      <c r="XCP65"/>
      <c r="XCQ65"/>
      <c r="XCR65"/>
      <c r="XCS65"/>
      <c r="XCT65"/>
      <c r="XCU65"/>
      <c r="XCV65"/>
      <c r="XCW65"/>
      <c r="XCX65"/>
      <c r="XCY65"/>
      <c r="XCZ65"/>
      <c r="XDA65"/>
      <c r="XDB65"/>
      <c r="XDC65"/>
      <c r="XDD65"/>
      <c r="XDE65"/>
      <c r="XDF65"/>
      <c r="XDG65"/>
      <c r="XDH65"/>
      <c r="XDI65"/>
      <c r="XDJ65"/>
      <c r="XDK65"/>
      <c r="XDL65"/>
      <c r="XDM65"/>
      <c r="XDN65"/>
      <c r="XDO65"/>
      <c r="XDP65"/>
      <c r="XDQ65"/>
      <c r="XDR65"/>
      <c r="XDS65"/>
      <c r="XDT65"/>
      <c r="XDU65"/>
      <c r="XDV65"/>
      <c r="XDW65"/>
      <c r="XDX65"/>
      <c r="XDY65"/>
      <c r="XDZ65"/>
      <c r="XEA65"/>
      <c r="XEB65"/>
      <c r="XEC65"/>
      <c r="XED65"/>
      <c r="XEE65"/>
      <c r="XEF65"/>
      <c r="XEG65"/>
      <c r="XEH65"/>
      <c r="XEI65"/>
      <c r="XEJ65"/>
      <c r="XEK65"/>
      <c r="XEL65"/>
      <c r="XEM65"/>
      <c r="XEN65"/>
      <c r="XEO65"/>
      <c r="XEP65"/>
      <c r="XEQ65"/>
      <c r="XER65"/>
      <c r="XES65"/>
      <c r="XET65"/>
      <c r="XEU65"/>
      <c r="XEV65"/>
      <c r="XEW65"/>
      <c r="XEX65"/>
      <c r="XEY65"/>
      <c r="XEZ65"/>
      <c r="XFA65"/>
      <c r="XFB65"/>
      <c r="XFC65"/>
    </row>
    <row r="66" spans="1:16383" ht="77.5" x14ac:dyDescent="0.35">
      <c r="A66" s="80" t="s">
        <v>334</v>
      </c>
      <c r="B66" s="54" t="s">
        <v>335</v>
      </c>
      <c r="C66"/>
      <c r="D66"/>
      <c r="E66"/>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c r="AMK66"/>
      <c r="AML66"/>
      <c r="AMM66"/>
      <c r="AMN66"/>
      <c r="AMO66"/>
      <c r="AMP66"/>
      <c r="AMQ66"/>
      <c r="AMR66"/>
      <c r="AMS66"/>
      <c r="AMT66"/>
      <c r="AMU66"/>
      <c r="AMV66"/>
      <c r="AMW66"/>
      <c r="AMX66"/>
      <c r="AMY66"/>
      <c r="AMZ66"/>
      <c r="ANA66"/>
      <c r="ANB66"/>
      <c r="ANC66"/>
      <c r="AND66"/>
      <c r="ANE66"/>
      <c r="ANF66"/>
      <c r="ANG66"/>
      <c r="ANH66"/>
      <c r="ANI66"/>
      <c r="ANJ66"/>
      <c r="ANK66"/>
      <c r="ANL66"/>
      <c r="ANM66"/>
      <c r="ANN66"/>
      <c r="ANO66"/>
      <c r="ANP66"/>
      <c r="ANQ66"/>
      <c r="ANR66"/>
      <c r="ANS66"/>
      <c r="ANT66"/>
      <c r="ANU66"/>
      <c r="ANV66"/>
      <c r="ANW66"/>
      <c r="ANX66"/>
      <c r="ANY66"/>
      <c r="ANZ66"/>
      <c r="AOA66"/>
      <c r="AOB66"/>
      <c r="AOC66"/>
      <c r="AOD66"/>
      <c r="AOE66"/>
      <c r="AOF66"/>
      <c r="AOG66"/>
      <c r="AOH66"/>
      <c r="AOI66"/>
      <c r="AOJ66"/>
      <c r="AOK66"/>
      <c r="AOL66"/>
      <c r="AOM66"/>
      <c r="AON66"/>
      <c r="AOO66"/>
      <c r="AOP66"/>
      <c r="AOQ66"/>
      <c r="AOR66"/>
      <c r="AOS66"/>
      <c r="AOT66"/>
      <c r="AOU66"/>
      <c r="AOV66"/>
      <c r="AOW66"/>
      <c r="AOX66"/>
      <c r="AOY66"/>
      <c r="AOZ66"/>
      <c r="APA66"/>
      <c r="APB66"/>
      <c r="APC66"/>
      <c r="APD66"/>
      <c r="APE66"/>
      <c r="APF66"/>
      <c r="APG66"/>
      <c r="APH66"/>
      <c r="API66"/>
      <c r="APJ66"/>
      <c r="APK66"/>
      <c r="APL66"/>
      <c r="APM66"/>
      <c r="APN66"/>
      <c r="APO66"/>
      <c r="APP66"/>
      <c r="APQ66"/>
      <c r="APR66"/>
      <c r="APS66"/>
      <c r="APT66"/>
      <c r="APU66"/>
      <c r="APV66"/>
      <c r="APW66"/>
      <c r="APX66"/>
      <c r="APY66"/>
      <c r="APZ66"/>
      <c r="AQA66"/>
      <c r="AQB66"/>
      <c r="AQC66"/>
      <c r="AQD66"/>
      <c r="AQE66"/>
      <c r="AQF66"/>
      <c r="AQG66"/>
      <c r="AQH66"/>
      <c r="AQI66"/>
      <c r="AQJ66"/>
      <c r="AQK66"/>
      <c r="AQL66"/>
      <c r="AQM66"/>
      <c r="AQN66"/>
      <c r="AQO66"/>
      <c r="AQP66"/>
      <c r="AQQ66"/>
      <c r="AQR66"/>
      <c r="AQS66"/>
      <c r="AQT66"/>
      <c r="AQU66"/>
      <c r="AQV66"/>
      <c r="AQW66"/>
      <c r="AQX66"/>
      <c r="AQY66"/>
      <c r="AQZ66"/>
      <c r="ARA66"/>
      <c r="ARB66"/>
      <c r="ARC66"/>
      <c r="ARD66"/>
      <c r="ARE66"/>
      <c r="ARF66"/>
      <c r="ARG66"/>
      <c r="ARH66"/>
      <c r="ARI66"/>
      <c r="ARJ66"/>
      <c r="ARK66"/>
      <c r="ARL66"/>
      <c r="ARM66"/>
      <c r="ARN66"/>
      <c r="ARO66"/>
      <c r="ARP66"/>
      <c r="ARQ66"/>
      <c r="ARR66"/>
      <c r="ARS66"/>
      <c r="ART66"/>
      <c r="ARU66"/>
      <c r="ARV66"/>
      <c r="ARW66"/>
      <c r="ARX66"/>
      <c r="ARY66"/>
      <c r="ARZ66"/>
      <c r="ASA66"/>
      <c r="ASB66"/>
      <c r="ASC66"/>
      <c r="ASD66"/>
      <c r="ASE66"/>
      <c r="ASF66"/>
      <c r="ASG66"/>
      <c r="ASH66"/>
      <c r="ASI66"/>
      <c r="ASJ66"/>
      <c r="ASK66"/>
      <c r="ASL66"/>
      <c r="ASM66"/>
      <c r="ASN66"/>
      <c r="ASO66"/>
      <c r="ASP66"/>
      <c r="ASQ66"/>
      <c r="ASR66"/>
      <c r="ASS66"/>
      <c r="AST66"/>
      <c r="ASU66"/>
      <c r="ASV66"/>
      <c r="ASW66"/>
      <c r="ASX66"/>
      <c r="ASY66"/>
      <c r="ASZ66"/>
      <c r="ATA66"/>
      <c r="ATB66"/>
      <c r="ATC66"/>
      <c r="ATD66"/>
      <c r="ATE66"/>
      <c r="ATF66"/>
      <c r="ATG66"/>
      <c r="ATH66"/>
      <c r="ATI66"/>
      <c r="ATJ66"/>
      <c r="ATK66"/>
      <c r="ATL66"/>
      <c r="ATM66"/>
      <c r="ATN66"/>
      <c r="ATO66"/>
      <c r="ATP66"/>
      <c r="ATQ66"/>
      <c r="ATR66"/>
      <c r="ATS66"/>
      <c r="ATT66"/>
      <c r="ATU66"/>
      <c r="ATV66"/>
      <c r="ATW66"/>
      <c r="ATX66"/>
      <c r="ATY66"/>
      <c r="ATZ66"/>
      <c r="AUA66"/>
      <c r="AUB66"/>
      <c r="AUC66"/>
      <c r="AUD66"/>
      <c r="AUE66"/>
      <c r="AUF66"/>
      <c r="AUG66"/>
      <c r="AUH66"/>
      <c r="AUI66"/>
      <c r="AUJ66"/>
      <c r="AUK66"/>
      <c r="AUL66"/>
      <c r="AUM66"/>
      <c r="AUN66"/>
      <c r="AUO66"/>
      <c r="AUP66"/>
      <c r="AUQ66"/>
      <c r="AUR66"/>
      <c r="AUS66"/>
      <c r="AUT66"/>
      <c r="AUU66"/>
      <c r="AUV66"/>
      <c r="AUW66"/>
      <c r="AUX66"/>
      <c r="AUY66"/>
      <c r="AUZ66"/>
      <c r="AVA66"/>
      <c r="AVB66"/>
      <c r="AVC66"/>
      <c r="AVD66"/>
      <c r="AVE66"/>
      <c r="AVF66"/>
      <c r="AVG66"/>
      <c r="AVH66"/>
      <c r="AVI66"/>
      <c r="AVJ66"/>
      <c r="AVK66"/>
      <c r="AVL66"/>
      <c r="AVM66"/>
      <c r="AVN66"/>
      <c r="AVO66"/>
      <c r="AVP66"/>
      <c r="AVQ66"/>
      <c r="AVR66"/>
      <c r="AVS66"/>
      <c r="AVT66"/>
      <c r="AVU66"/>
      <c r="AVV66"/>
      <c r="AVW66"/>
      <c r="AVX66"/>
      <c r="AVY66"/>
      <c r="AVZ66"/>
      <c r="AWA66"/>
      <c r="AWB66"/>
      <c r="AWC66"/>
      <c r="AWD66"/>
      <c r="AWE66"/>
      <c r="AWF66"/>
      <c r="AWG66"/>
      <c r="AWH66"/>
      <c r="AWI66"/>
      <c r="AWJ66"/>
      <c r="AWK66"/>
      <c r="AWL66"/>
      <c r="AWM66"/>
      <c r="AWN66"/>
      <c r="AWO66"/>
      <c r="AWP66"/>
      <c r="AWQ66"/>
      <c r="AWR66"/>
      <c r="AWS66"/>
      <c r="AWT66"/>
      <c r="AWU66"/>
      <c r="AWV66"/>
      <c r="AWW66"/>
      <c r="AWX66"/>
      <c r="AWY66"/>
      <c r="AWZ66"/>
      <c r="AXA66"/>
      <c r="AXB66"/>
      <c r="AXC66"/>
      <c r="AXD66"/>
      <c r="AXE66"/>
      <c r="AXF66"/>
      <c r="AXG66"/>
      <c r="AXH66"/>
      <c r="AXI66"/>
      <c r="AXJ66"/>
      <c r="AXK66"/>
      <c r="AXL66"/>
      <c r="AXM66"/>
      <c r="AXN66"/>
      <c r="AXO66"/>
      <c r="AXP66"/>
      <c r="AXQ66"/>
      <c r="AXR66"/>
      <c r="AXS66"/>
      <c r="AXT66"/>
      <c r="AXU66"/>
      <c r="AXV66"/>
      <c r="AXW66"/>
      <c r="AXX66"/>
      <c r="AXY66"/>
      <c r="AXZ66"/>
      <c r="AYA66"/>
      <c r="AYB66"/>
      <c r="AYC66"/>
      <c r="AYD66"/>
      <c r="AYE66"/>
      <c r="AYF66"/>
      <c r="AYG66"/>
      <c r="AYH66"/>
      <c r="AYI66"/>
      <c r="AYJ66"/>
      <c r="AYK66"/>
      <c r="AYL66"/>
      <c r="AYM66"/>
      <c r="AYN66"/>
      <c r="AYO66"/>
      <c r="AYP66"/>
      <c r="AYQ66"/>
      <c r="AYR66"/>
      <c r="AYS66"/>
      <c r="AYT66"/>
      <c r="AYU66"/>
      <c r="AYV66"/>
      <c r="AYW66"/>
      <c r="AYX66"/>
      <c r="AYY66"/>
      <c r="AYZ66"/>
      <c r="AZA66"/>
      <c r="AZB66"/>
      <c r="AZC66"/>
      <c r="AZD66"/>
      <c r="AZE66"/>
      <c r="AZF66"/>
      <c r="AZG66"/>
      <c r="AZH66"/>
      <c r="AZI66"/>
      <c r="AZJ66"/>
      <c r="AZK66"/>
      <c r="AZL66"/>
      <c r="AZM66"/>
      <c r="AZN66"/>
      <c r="AZO66"/>
      <c r="AZP66"/>
      <c r="AZQ66"/>
      <c r="AZR66"/>
      <c r="AZS66"/>
      <c r="AZT66"/>
      <c r="AZU66"/>
      <c r="AZV66"/>
      <c r="AZW66"/>
      <c r="AZX66"/>
      <c r="AZY66"/>
      <c r="AZZ66"/>
      <c r="BAA66"/>
      <c r="BAB66"/>
      <c r="BAC66"/>
      <c r="BAD66"/>
      <c r="BAE66"/>
      <c r="BAF66"/>
      <c r="BAG66"/>
      <c r="BAH66"/>
      <c r="BAI66"/>
      <c r="BAJ66"/>
      <c r="BAK66"/>
      <c r="BAL66"/>
      <c r="BAM66"/>
      <c r="BAN66"/>
      <c r="BAO66"/>
      <c r="BAP66"/>
      <c r="BAQ66"/>
      <c r="BAR66"/>
      <c r="BAS66"/>
      <c r="BAT66"/>
      <c r="BAU66"/>
      <c r="BAV66"/>
      <c r="BAW66"/>
      <c r="BAX66"/>
      <c r="BAY66"/>
      <c r="BAZ66"/>
      <c r="BBA66"/>
      <c r="BBB66"/>
      <c r="BBC66"/>
      <c r="BBD66"/>
      <c r="BBE66"/>
      <c r="BBF66"/>
      <c r="BBG66"/>
      <c r="BBH66"/>
      <c r="BBI66"/>
      <c r="BBJ66"/>
      <c r="BBK66"/>
      <c r="BBL66"/>
      <c r="BBM66"/>
      <c r="BBN66"/>
      <c r="BBO66"/>
      <c r="BBP66"/>
      <c r="BBQ66"/>
      <c r="BBR66"/>
      <c r="BBS66"/>
      <c r="BBT66"/>
      <c r="BBU66"/>
      <c r="BBV66"/>
      <c r="BBW66"/>
      <c r="BBX66"/>
      <c r="BBY66"/>
      <c r="BBZ66"/>
      <c r="BCA66"/>
      <c r="BCB66"/>
      <c r="BCC66"/>
      <c r="BCD66"/>
      <c r="BCE66"/>
      <c r="BCF66"/>
      <c r="BCG66"/>
      <c r="BCH66"/>
      <c r="BCI66"/>
      <c r="BCJ66"/>
      <c r="BCK66"/>
      <c r="BCL66"/>
      <c r="BCM66"/>
      <c r="BCN66"/>
      <c r="BCO66"/>
      <c r="BCP66"/>
      <c r="BCQ66"/>
      <c r="BCR66"/>
      <c r="BCS66"/>
      <c r="BCT66"/>
      <c r="BCU66"/>
      <c r="BCV66"/>
      <c r="BCW66"/>
      <c r="BCX66"/>
      <c r="BCY66"/>
      <c r="BCZ66"/>
      <c r="BDA66"/>
      <c r="BDB66"/>
      <c r="BDC66"/>
      <c r="BDD66"/>
      <c r="BDE66"/>
      <c r="BDF66"/>
      <c r="BDG66"/>
      <c r="BDH66"/>
      <c r="BDI66"/>
      <c r="BDJ66"/>
      <c r="BDK66"/>
      <c r="BDL66"/>
      <c r="BDM66"/>
      <c r="BDN66"/>
      <c r="BDO66"/>
      <c r="BDP66"/>
      <c r="BDQ66"/>
      <c r="BDR66"/>
      <c r="BDS66"/>
      <c r="BDT66"/>
      <c r="BDU66"/>
      <c r="BDV66"/>
      <c r="BDW66"/>
      <c r="BDX66"/>
      <c r="BDY66"/>
      <c r="BDZ66"/>
      <c r="BEA66"/>
      <c r="BEB66"/>
      <c r="BEC66"/>
      <c r="BED66"/>
      <c r="BEE66"/>
      <c r="BEF66"/>
      <c r="BEG66"/>
      <c r="BEH66"/>
      <c r="BEI66"/>
      <c r="BEJ66"/>
      <c r="BEK66"/>
      <c r="BEL66"/>
      <c r="BEM66"/>
      <c r="BEN66"/>
      <c r="BEO66"/>
      <c r="BEP66"/>
      <c r="BEQ66"/>
      <c r="BER66"/>
      <c r="BES66"/>
      <c r="BET66"/>
      <c r="BEU66"/>
      <c r="BEV66"/>
      <c r="BEW66"/>
      <c r="BEX66"/>
      <c r="BEY66"/>
      <c r="BEZ66"/>
      <c r="BFA66"/>
      <c r="BFB66"/>
      <c r="BFC66"/>
      <c r="BFD66"/>
      <c r="BFE66"/>
      <c r="BFF66"/>
      <c r="BFG66"/>
      <c r="BFH66"/>
      <c r="BFI66"/>
      <c r="BFJ66"/>
      <c r="BFK66"/>
      <c r="BFL66"/>
      <c r="BFM66"/>
      <c r="BFN66"/>
      <c r="BFO66"/>
      <c r="BFP66"/>
      <c r="BFQ66"/>
      <c r="BFR66"/>
      <c r="BFS66"/>
      <c r="BFT66"/>
      <c r="BFU66"/>
      <c r="BFV66"/>
      <c r="BFW66"/>
      <c r="BFX66"/>
      <c r="BFY66"/>
      <c r="BFZ66"/>
      <c r="BGA66"/>
      <c r="BGB66"/>
      <c r="BGC66"/>
      <c r="BGD66"/>
      <c r="BGE66"/>
      <c r="BGF66"/>
      <c r="BGG66"/>
      <c r="BGH66"/>
      <c r="BGI66"/>
      <c r="BGJ66"/>
      <c r="BGK66"/>
      <c r="BGL66"/>
      <c r="BGM66"/>
      <c r="BGN66"/>
      <c r="BGO66"/>
      <c r="BGP66"/>
      <c r="BGQ66"/>
      <c r="BGR66"/>
      <c r="BGS66"/>
      <c r="BGT66"/>
      <c r="BGU66"/>
      <c r="BGV66"/>
      <c r="BGW66"/>
      <c r="BGX66"/>
      <c r="BGY66"/>
      <c r="BGZ66"/>
      <c r="BHA66"/>
      <c r="BHB66"/>
      <c r="BHC66"/>
      <c r="BHD66"/>
      <c r="BHE66"/>
      <c r="BHF66"/>
      <c r="BHG66"/>
      <c r="BHH66"/>
      <c r="BHI66"/>
      <c r="BHJ66"/>
      <c r="BHK66"/>
      <c r="BHL66"/>
      <c r="BHM66"/>
      <c r="BHN66"/>
      <c r="BHO66"/>
      <c r="BHP66"/>
      <c r="BHQ66"/>
      <c r="BHR66"/>
      <c r="BHS66"/>
      <c r="BHT66"/>
      <c r="BHU66"/>
      <c r="BHV66"/>
      <c r="BHW66"/>
      <c r="BHX66"/>
      <c r="BHY66"/>
      <c r="BHZ66"/>
      <c r="BIA66"/>
      <c r="BIB66"/>
      <c r="BIC66"/>
      <c r="BID66"/>
      <c r="BIE66"/>
      <c r="BIF66"/>
      <c r="BIG66"/>
      <c r="BIH66"/>
      <c r="BII66"/>
      <c r="BIJ66"/>
      <c r="BIK66"/>
      <c r="BIL66"/>
      <c r="BIM66"/>
      <c r="BIN66"/>
      <c r="BIO66"/>
      <c r="BIP66"/>
      <c r="BIQ66"/>
      <c r="BIR66"/>
      <c r="BIS66"/>
      <c r="BIT66"/>
      <c r="BIU66"/>
      <c r="BIV66"/>
      <c r="BIW66"/>
      <c r="BIX66"/>
      <c r="BIY66"/>
      <c r="BIZ66"/>
      <c r="BJA66"/>
      <c r="BJB66"/>
      <c r="BJC66"/>
      <c r="BJD66"/>
      <c r="BJE66"/>
      <c r="BJF66"/>
      <c r="BJG66"/>
      <c r="BJH66"/>
      <c r="BJI66"/>
      <c r="BJJ66"/>
      <c r="BJK66"/>
      <c r="BJL66"/>
      <c r="BJM66"/>
      <c r="BJN66"/>
      <c r="BJO66"/>
      <c r="BJP66"/>
      <c r="BJQ66"/>
      <c r="BJR66"/>
      <c r="BJS66"/>
      <c r="BJT66"/>
      <c r="BJU66"/>
      <c r="BJV66"/>
      <c r="BJW66"/>
      <c r="BJX66"/>
      <c r="BJY66"/>
      <c r="BJZ66"/>
      <c r="BKA66"/>
      <c r="BKB66"/>
      <c r="BKC66"/>
      <c r="BKD66"/>
      <c r="BKE66"/>
      <c r="BKF66"/>
      <c r="BKG66"/>
      <c r="BKH66"/>
      <c r="BKI66"/>
      <c r="BKJ66"/>
      <c r="BKK66"/>
      <c r="BKL66"/>
      <c r="BKM66"/>
      <c r="BKN66"/>
      <c r="BKO66"/>
      <c r="BKP66"/>
      <c r="BKQ66"/>
      <c r="BKR66"/>
      <c r="BKS66"/>
      <c r="BKT66"/>
      <c r="BKU66"/>
      <c r="BKV66"/>
      <c r="BKW66"/>
      <c r="BKX66"/>
      <c r="BKY66"/>
      <c r="BKZ66"/>
      <c r="BLA66"/>
      <c r="BLB66"/>
      <c r="BLC66"/>
      <c r="BLD66"/>
      <c r="BLE66"/>
      <c r="BLF66"/>
      <c r="BLG66"/>
      <c r="BLH66"/>
      <c r="BLI66"/>
      <c r="BLJ66"/>
      <c r="BLK66"/>
      <c r="BLL66"/>
      <c r="BLM66"/>
      <c r="BLN66"/>
      <c r="BLO66"/>
      <c r="BLP66"/>
      <c r="BLQ66"/>
      <c r="BLR66"/>
      <c r="BLS66"/>
      <c r="BLT66"/>
      <c r="BLU66"/>
      <c r="BLV66"/>
      <c r="BLW66"/>
      <c r="BLX66"/>
      <c r="BLY66"/>
      <c r="BLZ66"/>
      <c r="BMA66"/>
      <c r="BMB66"/>
      <c r="BMC66"/>
      <c r="BMD66"/>
      <c r="BME66"/>
      <c r="BMF66"/>
      <c r="BMG66"/>
      <c r="BMH66"/>
      <c r="BMI66"/>
      <c r="BMJ66"/>
      <c r="BMK66"/>
      <c r="BML66"/>
      <c r="BMM66"/>
      <c r="BMN66"/>
      <c r="BMO66"/>
      <c r="BMP66"/>
      <c r="BMQ66"/>
      <c r="BMR66"/>
      <c r="BMS66"/>
      <c r="BMT66"/>
      <c r="BMU66"/>
      <c r="BMV66"/>
      <c r="BMW66"/>
      <c r="BMX66"/>
      <c r="BMY66"/>
      <c r="BMZ66"/>
      <c r="BNA66"/>
      <c r="BNB66"/>
      <c r="BNC66"/>
      <c r="BND66"/>
      <c r="BNE66"/>
      <c r="BNF66"/>
      <c r="BNG66"/>
      <c r="BNH66"/>
      <c r="BNI66"/>
      <c r="BNJ66"/>
      <c r="BNK66"/>
      <c r="BNL66"/>
      <c r="BNM66"/>
      <c r="BNN66"/>
      <c r="BNO66"/>
      <c r="BNP66"/>
      <c r="BNQ66"/>
      <c r="BNR66"/>
      <c r="BNS66"/>
      <c r="BNT66"/>
      <c r="BNU66"/>
      <c r="BNV66"/>
      <c r="BNW66"/>
      <c r="BNX66"/>
      <c r="BNY66"/>
      <c r="BNZ66"/>
      <c r="BOA66"/>
      <c r="BOB66"/>
      <c r="BOC66"/>
      <c r="BOD66"/>
      <c r="BOE66"/>
      <c r="BOF66"/>
      <c r="BOG66"/>
      <c r="BOH66"/>
      <c r="BOI66"/>
      <c r="BOJ66"/>
      <c r="BOK66"/>
      <c r="BOL66"/>
      <c r="BOM66"/>
      <c r="BON66"/>
      <c r="BOO66"/>
      <c r="BOP66"/>
      <c r="BOQ66"/>
      <c r="BOR66"/>
      <c r="BOS66"/>
      <c r="BOT66"/>
      <c r="BOU66"/>
      <c r="BOV66"/>
      <c r="BOW66"/>
      <c r="BOX66"/>
      <c r="BOY66"/>
      <c r="BOZ66"/>
      <c r="BPA66"/>
      <c r="BPB66"/>
      <c r="BPC66"/>
      <c r="BPD66"/>
      <c r="BPE66"/>
      <c r="BPF66"/>
      <c r="BPG66"/>
      <c r="BPH66"/>
      <c r="BPI66"/>
      <c r="BPJ66"/>
      <c r="BPK66"/>
      <c r="BPL66"/>
      <c r="BPM66"/>
      <c r="BPN66"/>
      <c r="BPO66"/>
      <c r="BPP66"/>
      <c r="BPQ66"/>
      <c r="BPR66"/>
      <c r="BPS66"/>
      <c r="BPT66"/>
      <c r="BPU66"/>
      <c r="BPV66"/>
      <c r="BPW66"/>
      <c r="BPX66"/>
      <c r="BPY66"/>
      <c r="BPZ66"/>
      <c r="BQA66"/>
      <c r="BQB66"/>
      <c r="BQC66"/>
      <c r="BQD66"/>
      <c r="BQE66"/>
      <c r="BQF66"/>
      <c r="BQG66"/>
      <c r="BQH66"/>
      <c r="BQI66"/>
      <c r="BQJ66"/>
      <c r="BQK66"/>
      <c r="BQL66"/>
      <c r="BQM66"/>
      <c r="BQN66"/>
      <c r="BQO66"/>
      <c r="BQP66"/>
      <c r="BQQ66"/>
      <c r="BQR66"/>
      <c r="BQS66"/>
      <c r="BQT66"/>
      <c r="BQU66"/>
      <c r="BQV66"/>
      <c r="BQW66"/>
      <c r="BQX66"/>
      <c r="BQY66"/>
      <c r="BQZ66"/>
      <c r="BRA66"/>
      <c r="BRB66"/>
      <c r="BRC66"/>
      <c r="BRD66"/>
      <c r="BRE66"/>
      <c r="BRF66"/>
      <c r="BRG66"/>
      <c r="BRH66"/>
      <c r="BRI66"/>
      <c r="BRJ66"/>
      <c r="BRK66"/>
      <c r="BRL66"/>
      <c r="BRM66"/>
      <c r="BRN66"/>
      <c r="BRO66"/>
      <c r="BRP66"/>
      <c r="BRQ66"/>
      <c r="BRR66"/>
      <c r="BRS66"/>
      <c r="BRT66"/>
      <c r="BRU66"/>
      <c r="BRV66"/>
      <c r="BRW66"/>
      <c r="BRX66"/>
      <c r="BRY66"/>
      <c r="BRZ66"/>
      <c r="BSA66"/>
      <c r="BSB66"/>
      <c r="BSC66"/>
      <c r="BSD66"/>
      <c r="BSE66"/>
      <c r="BSF66"/>
      <c r="BSG66"/>
      <c r="BSH66"/>
      <c r="BSI66"/>
      <c r="BSJ66"/>
      <c r="BSK66"/>
      <c r="BSL66"/>
      <c r="BSM66"/>
      <c r="BSN66"/>
      <c r="BSO66"/>
      <c r="BSP66"/>
      <c r="BSQ66"/>
      <c r="BSR66"/>
      <c r="BSS66"/>
      <c r="BST66"/>
      <c r="BSU66"/>
      <c r="BSV66"/>
      <c r="BSW66"/>
      <c r="BSX66"/>
      <c r="BSY66"/>
      <c r="BSZ66"/>
      <c r="BTA66"/>
      <c r="BTB66"/>
      <c r="BTC66"/>
      <c r="BTD66"/>
      <c r="BTE66"/>
      <c r="BTF66"/>
      <c r="BTG66"/>
      <c r="BTH66"/>
      <c r="BTI66"/>
      <c r="BTJ66"/>
      <c r="BTK66"/>
      <c r="BTL66"/>
      <c r="BTM66"/>
      <c r="BTN66"/>
      <c r="BTO66"/>
      <c r="BTP66"/>
      <c r="BTQ66"/>
      <c r="BTR66"/>
      <c r="BTS66"/>
      <c r="BTT66"/>
      <c r="BTU66"/>
      <c r="BTV66"/>
      <c r="BTW66"/>
      <c r="BTX66"/>
      <c r="BTY66"/>
      <c r="BTZ66"/>
      <c r="BUA66"/>
      <c r="BUB66"/>
      <c r="BUC66"/>
      <c r="BUD66"/>
      <c r="BUE66"/>
      <c r="BUF66"/>
      <c r="BUG66"/>
      <c r="BUH66"/>
      <c r="BUI66"/>
      <c r="BUJ66"/>
      <c r="BUK66"/>
      <c r="BUL66"/>
      <c r="BUM66"/>
      <c r="BUN66"/>
      <c r="BUO66"/>
      <c r="BUP66"/>
      <c r="BUQ66"/>
      <c r="BUR66"/>
      <c r="BUS66"/>
      <c r="BUT66"/>
      <c r="BUU66"/>
      <c r="BUV66"/>
      <c r="BUW66"/>
      <c r="BUX66"/>
      <c r="BUY66"/>
      <c r="BUZ66"/>
      <c r="BVA66"/>
      <c r="BVB66"/>
      <c r="BVC66"/>
      <c r="BVD66"/>
      <c r="BVE66"/>
      <c r="BVF66"/>
      <c r="BVG66"/>
      <c r="BVH66"/>
      <c r="BVI66"/>
      <c r="BVJ66"/>
      <c r="BVK66"/>
      <c r="BVL66"/>
      <c r="BVM66"/>
      <c r="BVN66"/>
      <c r="BVO66"/>
      <c r="BVP66"/>
      <c r="BVQ66"/>
      <c r="BVR66"/>
      <c r="BVS66"/>
      <c r="BVT66"/>
      <c r="BVU66"/>
      <c r="BVV66"/>
      <c r="BVW66"/>
      <c r="BVX66"/>
      <c r="BVY66"/>
      <c r="BVZ66"/>
      <c r="BWA66"/>
      <c r="BWB66"/>
      <c r="BWC66"/>
      <c r="BWD66"/>
      <c r="BWE66"/>
      <c r="BWF66"/>
      <c r="BWG66"/>
      <c r="BWH66"/>
      <c r="BWI66"/>
      <c r="BWJ66"/>
      <c r="BWK66"/>
      <c r="BWL66"/>
      <c r="BWM66"/>
      <c r="BWN66"/>
      <c r="BWO66"/>
      <c r="BWP66"/>
      <c r="BWQ66"/>
      <c r="BWR66"/>
      <c r="BWS66"/>
      <c r="BWT66"/>
      <c r="BWU66"/>
      <c r="BWV66"/>
      <c r="BWW66"/>
      <c r="BWX66"/>
      <c r="BWY66"/>
      <c r="BWZ66"/>
      <c r="BXA66"/>
      <c r="BXB66"/>
      <c r="BXC66"/>
      <c r="BXD66"/>
      <c r="BXE66"/>
      <c r="BXF66"/>
      <c r="BXG66"/>
      <c r="BXH66"/>
      <c r="BXI66"/>
      <c r="BXJ66"/>
      <c r="BXK66"/>
      <c r="BXL66"/>
      <c r="BXM66"/>
      <c r="BXN66"/>
      <c r="BXO66"/>
      <c r="BXP66"/>
      <c r="BXQ66"/>
      <c r="BXR66"/>
      <c r="BXS66"/>
      <c r="BXT66"/>
      <c r="BXU66"/>
      <c r="BXV66"/>
      <c r="BXW66"/>
      <c r="BXX66"/>
      <c r="BXY66"/>
      <c r="BXZ66"/>
      <c r="BYA66"/>
      <c r="BYB66"/>
      <c r="BYC66"/>
      <c r="BYD66"/>
      <c r="BYE66"/>
      <c r="BYF66"/>
      <c r="BYG66"/>
      <c r="BYH66"/>
      <c r="BYI66"/>
      <c r="BYJ66"/>
      <c r="BYK66"/>
      <c r="BYL66"/>
      <c r="BYM66"/>
      <c r="BYN66"/>
      <c r="BYO66"/>
      <c r="BYP66"/>
      <c r="BYQ66"/>
      <c r="BYR66"/>
      <c r="BYS66"/>
      <c r="BYT66"/>
      <c r="BYU66"/>
      <c r="BYV66"/>
      <c r="BYW66"/>
      <c r="BYX66"/>
      <c r="BYY66"/>
      <c r="BYZ66"/>
      <c r="BZA66"/>
      <c r="BZB66"/>
      <c r="BZC66"/>
      <c r="BZD66"/>
      <c r="BZE66"/>
      <c r="BZF66"/>
      <c r="BZG66"/>
      <c r="BZH66"/>
      <c r="BZI66"/>
      <c r="BZJ66"/>
      <c r="BZK66"/>
      <c r="BZL66"/>
      <c r="BZM66"/>
      <c r="BZN66"/>
      <c r="BZO66"/>
      <c r="BZP66"/>
      <c r="BZQ66"/>
      <c r="BZR66"/>
      <c r="BZS66"/>
      <c r="BZT66"/>
      <c r="BZU66"/>
      <c r="BZV66"/>
      <c r="BZW66"/>
      <c r="BZX66"/>
      <c r="BZY66"/>
      <c r="BZZ66"/>
      <c r="CAA66"/>
      <c r="CAB66"/>
      <c r="CAC66"/>
      <c r="CAD66"/>
      <c r="CAE66"/>
      <c r="CAF66"/>
      <c r="CAG66"/>
      <c r="CAH66"/>
      <c r="CAI66"/>
      <c r="CAJ66"/>
      <c r="CAK66"/>
      <c r="CAL66"/>
      <c r="CAM66"/>
      <c r="CAN66"/>
      <c r="CAO66"/>
      <c r="CAP66"/>
      <c r="CAQ66"/>
      <c r="CAR66"/>
      <c r="CAS66"/>
      <c r="CAT66"/>
      <c r="CAU66"/>
      <c r="CAV66"/>
      <c r="CAW66"/>
      <c r="CAX66"/>
      <c r="CAY66"/>
      <c r="CAZ66"/>
      <c r="CBA66"/>
      <c r="CBB66"/>
      <c r="CBC66"/>
      <c r="CBD66"/>
      <c r="CBE66"/>
      <c r="CBF66"/>
      <c r="CBG66"/>
      <c r="CBH66"/>
      <c r="CBI66"/>
      <c r="CBJ66"/>
      <c r="CBK66"/>
      <c r="CBL66"/>
      <c r="CBM66"/>
      <c r="CBN66"/>
      <c r="CBO66"/>
      <c r="CBP66"/>
      <c r="CBQ66"/>
      <c r="CBR66"/>
      <c r="CBS66"/>
      <c r="CBT66"/>
      <c r="CBU66"/>
      <c r="CBV66"/>
      <c r="CBW66"/>
      <c r="CBX66"/>
      <c r="CBY66"/>
      <c r="CBZ66"/>
      <c r="CCA66"/>
      <c r="CCB66"/>
      <c r="CCC66"/>
      <c r="CCD66"/>
      <c r="CCE66"/>
      <c r="CCF66"/>
      <c r="CCG66"/>
      <c r="CCH66"/>
      <c r="CCI66"/>
      <c r="CCJ66"/>
      <c r="CCK66"/>
      <c r="CCL66"/>
      <c r="CCM66"/>
      <c r="CCN66"/>
      <c r="CCO66"/>
      <c r="CCP66"/>
      <c r="CCQ66"/>
      <c r="CCR66"/>
      <c r="CCS66"/>
      <c r="CCT66"/>
      <c r="CCU66"/>
      <c r="CCV66"/>
      <c r="CCW66"/>
      <c r="CCX66"/>
      <c r="CCY66"/>
      <c r="CCZ66"/>
      <c r="CDA66"/>
      <c r="CDB66"/>
      <c r="CDC66"/>
      <c r="CDD66"/>
      <c r="CDE66"/>
      <c r="CDF66"/>
      <c r="CDG66"/>
      <c r="CDH66"/>
      <c r="CDI66"/>
      <c r="CDJ66"/>
      <c r="CDK66"/>
      <c r="CDL66"/>
      <c r="CDM66"/>
      <c r="CDN66"/>
      <c r="CDO66"/>
      <c r="CDP66"/>
      <c r="CDQ66"/>
      <c r="CDR66"/>
      <c r="CDS66"/>
      <c r="CDT66"/>
      <c r="CDU66"/>
      <c r="CDV66"/>
      <c r="CDW66"/>
      <c r="CDX66"/>
      <c r="CDY66"/>
      <c r="CDZ66"/>
      <c r="CEA66"/>
      <c r="CEB66"/>
      <c r="CEC66"/>
      <c r="CED66"/>
      <c r="CEE66"/>
      <c r="CEF66"/>
      <c r="CEG66"/>
      <c r="CEH66"/>
      <c r="CEI66"/>
      <c r="CEJ66"/>
      <c r="CEK66"/>
      <c r="CEL66"/>
      <c r="CEM66"/>
      <c r="CEN66"/>
      <c r="CEO66"/>
      <c r="CEP66"/>
      <c r="CEQ66"/>
      <c r="CER66"/>
      <c r="CES66"/>
      <c r="CET66"/>
      <c r="CEU66"/>
      <c r="CEV66"/>
      <c r="CEW66"/>
      <c r="CEX66"/>
      <c r="CEY66"/>
      <c r="CEZ66"/>
      <c r="CFA66"/>
      <c r="CFB66"/>
      <c r="CFC66"/>
      <c r="CFD66"/>
      <c r="CFE66"/>
      <c r="CFF66"/>
      <c r="CFG66"/>
      <c r="CFH66"/>
      <c r="CFI66"/>
      <c r="CFJ66"/>
      <c r="CFK66"/>
      <c r="CFL66"/>
      <c r="CFM66"/>
      <c r="CFN66"/>
      <c r="CFO66"/>
      <c r="CFP66"/>
      <c r="CFQ66"/>
      <c r="CFR66"/>
      <c r="CFS66"/>
      <c r="CFT66"/>
      <c r="CFU66"/>
      <c r="CFV66"/>
      <c r="CFW66"/>
      <c r="CFX66"/>
      <c r="CFY66"/>
      <c r="CFZ66"/>
      <c r="CGA66"/>
      <c r="CGB66"/>
      <c r="CGC66"/>
      <c r="CGD66"/>
      <c r="CGE66"/>
      <c r="CGF66"/>
      <c r="CGG66"/>
      <c r="CGH66"/>
      <c r="CGI66"/>
      <c r="CGJ66"/>
      <c r="CGK66"/>
      <c r="CGL66"/>
      <c r="CGM66"/>
      <c r="CGN66"/>
      <c r="CGO66"/>
      <c r="CGP66"/>
      <c r="CGQ66"/>
      <c r="CGR66"/>
      <c r="CGS66"/>
      <c r="CGT66"/>
      <c r="CGU66"/>
      <c r="CGV66"/>
      <c r="CGW66"/>
      <c r="CGX66"/>
      <c r="CGY66"/>
      <c r="CGZ66"/>
      <c r="CHA66"/>
      <c r="CHB66"/>
      <c r="CHC66"/>
      <c r="CHD66"/>
      <c r="CHE66"/>
      <c r="CHF66"/>
      <c r="CHG66"/>
      <c r="CHH66"/>
      <c r="CHI66"/>
      <c r="CHJ66"/>
      <c r="CHK66"/>
      <c r="CHL66"/>
      <c r="CHM66"/>
      <c r="CHN66"/>
      <c r="CHO66"/>
      <c r="CHP66"/>
      <c r="CHQ66"/>
      <c r="CHR66"/>
      <c r="CHS66"/>
      <c r="CHT66"/>
      <c r="CHU66"/>
      <c r="CHV66"/>
      <c r="CHW66"/>
      <c r="CHX66"/>
      <c r="CHY66"/>
      <c r="CHZ66"/>
      <c r="CIA66"/>
      <c r="CIB66"/>
      <c r="CIC66"/>
      <c r="CID66"/>
      <c r="CIE66"/>
      <c r="CIF66"/>
      <c r="CIG66"/>
      <c r="CIH66"/>
      <c r="CII66"/>
      <c r="CIJ66"/>
      <c r="CIK66"/>
      <c r="CIL66"/>
      <c r="CIM66"/>
      <c r="CIN66"/>
      <c r="CIO66"/>
      <c r="CIP66"/>
      <c r="CIQ66"/>
      <c r="CIR66"/>
      <c r="CIS66"/>
      <c r="CIT66"/>
      <c r="CIU66"/>
      <c r="CIV66"/>
      <c r="CIW66"/>
      <c r="CIX66"/>
      <c r="CIY66"/>
      <c r="CIZ66"/>
      <c r="CJA66"/>
      <c r="CJB66"/>
      <c r="CJC66"/>
      <c r="CJD66"/>
      <c r="CJE66"/>
      <c r="CJF66"/>
      <c r="CJG66"/>
      <c r="CJH66"/>
      <c r="CJI66"/>
      <c r="CJJ66"/>
      <c r="CJK66"/>
      <c r="CJL66"/>
      <c r="CJM66"/>
      <c r="CJN66"/>
      <c r="CJO66"/>
      <c r="CJP66"/>
      <c r="CJQ66"/>
      <c r="CJR66"/>
      <c r="CJS66"/>
      <c r="CJT66"/>
      <c r="CJU66"/>
      <c r="CJV66"/>
      <c r="CJW66"/>
      <c r="CJX66"/>
      <c r="CJY66"/>
      <c r="CJZ66"/>
      <c r="CKA66"/>
      <c r="CKB66"/>
      <c r="CKC66"/>
      <c r="CKD66"/>
      <c r="CKE66"/>
      <c r="CKF66"/>
      <c r="CKG66"/>
      <c r="CKH66"/>
      <c r="CKI66"/>
      <c r="CKJ66"/>
      <c r="CKK66"/>
      <c r="CKL66"/>
      <c r="CKM66"/>
      <c r="CKN66"/>
      <c r="CKO66"/>
      <c r="CKP66"/>
      <c r="CKQ66"/>
      <c r="CKR66"/>
      <c r="CKS66"/>
      <c r="CKT66"/>
      <c r="CKU66"/>
      <c r="CKV66"/>
      <c r="CKW66"/>
      <c r="CKX66"/>
      <c r="CKY66"/>
      <c r="CKZ66"/>
      <c r="CLA66"/>
      <c r="CLB66"/>
      <c r="CLC66"/>
      <c r="CLD66"/>
      <c r="CLE66"/>
      <c r="CLF66"/>
      <c r="CLG66"/>
      <c r="CLH66"/>
      <c r="CLI66"/>
      <c r="CLJ66"/>
      <c r="CLK66"/>
      <c r="CLL66"/>
      <c r="CLM66"/>
      <c r="CLN66"/>
      <c r="CLO66"/>
      <c r="CLP66"/>
      <c r="CLQ66"/>
      <c r="CLR66"/>
      <c r="CLS66"/>
      <c r="CLT66"/>
      <c r="CLU66"/>
      <c r="CLV66"/>
      <c r="CLW66"/>
      <c r="CLX66"/>
      <c r="CLY66"/>
      <c r="CLZ66"/>
      <c r="CMA66"/>
      <c r="CMB66"/>
      <c r="CMC66"/>
      <c r="CMD66"/>
      <c r="CME66"/>
      <c r="CMF66"/>
      <c r="CMG66"/>
      <c r="CMH66"/>
      <c r="CMI66"/>
      <c r="CMJ66"/>
      <c r="CMK66"/>
      <c r="CML66"/>
      <c r="CMM66"/>
      <c r="CMN66"/>
      <c r="CMO66"/>
      <c r="CMP66"/>
      <c r="CMQ66"/>
      <c r="CMR66"/>
      <c r="CMS66"/>
      <c r="CMT66"/>
      <c r="CMU66"/>
      <c r="CMV66"/>
      <c r="CMW66"/>
      <c r="CMX66"/>
      <c r="CMY66"/>
      <c r="CMZ66"/>
      <c r="CNA66"/>
      <c r="CNB66"/>
      <c r="CNC66"/>
      <c r="CND66"/>
      <c r="CNE66"/>
      <c r="CNF66"/>
      <c r="CNG66"/>
      <c r="CNH66"/>
      <c r="CNI66"/>
      <c r="CNJ66"/>
      <c r="CNK66"/>
      <c r="CNL66"/>
      <c r="CNM66"/>
      <c r="CNN66"/>
      <c r="CNO66"/>
      <c r="CNP66"/>
      <c r="CNQ66"/>
      <c r="CNR66"/>
      <c r="CNS66"/>
      <c r="CNT66"/>
      <c r="CNU66"/>
      <c r="CNV66"/>
      <c r="CNW66"/>
      <c r="CNX66"/>
      <c r="CNY66"/>
      <c r="CNZ66"/>
      <c r="COA66"/>
      <c r="COB66"/>
      <c r="COC66"/>
      <c r="COD66"/>
      <c r="COE66"/>
      <c r="COF66"/>
      <c r="COG66"/>
      <c r="COH66"/>
      <c r="COI66"/>
      <c r="COJ66"/>
      <c r="COK66"/>
      <c r="COL66"/>
      <c r="COM66"/>
      <c r="CON66"/>
      <c r="COO66"/>
      <c r="COP66"/>
      <c r="COQ66"/>
      <c r="COR66"/>
      <c r="COS66"/>
      <c r="COT66"/>
      <c r="COU66"/>
      <c r="COV66"/>
      <c r="COW66"/>
      <c r="COX66"/>
      <c r="COY66"/>
      <c r="COZ66"/>
      <c r="CPA66"/>
      <c r="CPB66"/>
      <c r="CPC66"/>
      <c r="CPD66"/>
      <c r="CPE66"/>
      <c r="CPF66"/>
      <c r="CPG66"/>
      <c r="CPH66"/>
      <c r="CPI66"/>
      <c r="CPJ66"/>
      <c r="CPK66"/>
      <c r="CPL66"/>
      <c r="CPM66"/>
      <c r="CPN66"/>
      <c r="CPO66"/>
      <c r="CPP66"/>
      <c r="CPQ66"/>
      <c r="CPR66"/>
      <c r="CPS66"/>
      <c r="CPT66"/>
      <c r="CPU66"/>
      <c r="CPV66"/>
      <c r="CPW66"/>
      <c r="CPX66"/>
      <c r="CPY66"/>
      <c r="CPZ66"/>
      <c r="CQA66"/>
      <c r="CQB66"/>
      <c r="CQC66"/>
      <c r="CQD66"/>
      <c r="CQE66"/>
      <c r="CQF66"/>
      <c r="CQG66"/>
      <c r="CQH66"/>
      <c r="CQI66"/>
      <c r="CQJ66"/>
      <c r="CQK66"/>
      <c r="CQL66"/>
      <c r="CQM66"/>
      <c r="CQN66"/>
      <c r="CQO66"/>
      <c r="CQP66"/>
      <c r="CQQ66"/>
      <c r="CQR66"/>
      <c r="CQS66"/>
      <c r="CQT66"/>
      <c r="CQU66"/>
      <c r="CQV66"/>
      <c r="CQW66"/>
      <c r="CQX66"/>
      <c r="CQY66"/>
      <c r="CQZ66"/>
      <c r="CRA66"/>
      <c r="CRB66"/>
      <c r="CRC66"/>
      <c r="CRD66"/>
      <c r="CRE66"/>
      <c r="CRF66"/>
      <c r="CRG66"/>
      <c r="CRH66"/>
      <c r="CRI66"/>
      <c r="CRJ66"/>
      <c r="CRK66"/>
      <c r="CRL66"/>
      <c r="CRM66"/>
      <c r="CRN66"/>
      <c r="CRO66"/>
      <c r="CRP66"/>
      <c r="CRQ66"/>
      <c r="CRR66"/>
      <c r="CRS66"/>
      <c r="CRT66"/>
      <c r="CRU66"/>
      <c r="CRV66"/>
      <c r="CRW66"/>
      <c r="CRX66"/>
      <c r="CRY66"/>
      <c r="CRZ66"/>
      <c r="CSA66"/>
      <c r="CSB66"/>
      <c r="CSC66"/>
      <c r="CSD66"/>
      <c r="CSE66"/>
      <c r="CSF66"/>
      <c r="CSG66"/>
      <c r="CSH66"/>
      <c r="CSI66"/>
      <c r="CSJ66"/>
      <c r="CSK66"/>
      <c r="CSL66"/>
      <c r="CSM66"/>
      <c r="CSN66"/>
      <c r="CSO66"/>
      <c r="CSP66"/>
      <c r="CSQ66"/>
      <c r="CSR66"/>
      <c r="CSS66"/>
      <c r="CST66"/>
      <c r="CSU66"/>
      <c r="CSV66"/>
      <c r="CSW66"/>
      <c r="CSX66"/>
      <c r="CSY66"/>
      <c r="CSZ66"/>
      <c r="CTA66"/>
      <c r="CTB66"/>
      <c r="CTC66"/>
      <c r="CTD66"/>
      <c r="CTE66"/>
      <c r="CTF66"/>
      <c r="CTG66"/>
      <c r="CTH66"/>
      <c r="CTI66"/>
      <c r="CTJ66"/>
      <c r="CTK66"/>
      <c r="CTL66"/>
      <c r="CTM66"/>
      <c r="CTN66"/>
      <c r="CTO66"/>
      <c r="CTP66"/>
      <c r="CTQ66"/>
      <c r="CTR66"/>
      <c r="CTS66"/>
      <c r="CTT66"/>
      <c r="CTU66"/>
      <c r="CTV66"/>
      <c r="CTW66"/>
      <c r="CTX66"/>
      <c r="CTY66"/>
      <c r="CTZ66"/>
      <c r="CUA66"/>
      <c r="CUB66"/>
      <c r="CUC66"/>
      <c r="CUD66"/>
      <c r="CUE66"/>
      <c r="CUF66"/>
      <c r="CUG66"/>
      <c r="CUH66"/>
      <c r="CUI66"/>
      <c r="CUJ66"/>
      <c r="CUK66"/>
      <c r="CUL66"/>
      <c r="CUM66"/>
      <c r="CUN66"/>
      <c r="CUO66"/>
      <c r="CUP66"/>
      <c r="CUQ66"/>
      <c r="CUR66"/>
      <c r="CUS66"/>
      <c r="CUT66"/>
      <c r="CUU66"/>
      <c r="CUV66"/>
      <c r="CUW66"/>
      <c r="CUX66"/>
      <c r="CUY66"/>
      <c r="CUZ66"/>
      <c r="CVA66"/>
      <c r="CVB66"/>
      <c r="CVC66"/>
      <c r="CVD66"/>
      <c r="CVE66"/>
      <c r="CVF66"/>
      <c r="CVG66"/>
      <c r="CVH66"/>
      <c r="CVI66"/>
      <c r="CVJ66"/>
      <c r="CVK66"/>
      <c r="CVL66"/>
      <c r="CVM66"/>
      <c r="CVN66"/>
      <c r="CVO66"/>
      <c r="CVP66"/>
      <c r="CVQ66"/>
      <c r="CVR66"/>
      <c r="CVS66"/>
      <c r="CVT66"/>
      <c r="CVU66"/>
      <c r="CVV66"/>
      <c r="CVW66"/>
      <c r="CVX66"/>
      <c r="CVY66"/>
      <c r="CVZ66"/>
      <c r="CWA66"/>
      <c r="CWB66"/>
      <c r="CWC66"/>
      <c r="CWD66"/>
      <c r="CWE66"/>
      <c r="CWF66"/>
      <c r="CWG66"/>
      <c r="CWH66"/>
      <c r="CWI66"/>
      <c r="CWJ66"/>
      <c r="CWK66"/>
      <c r="CWL66"/>
      <c r="CWM66"/>
      <c r="CWN66"/>
      <c r="CWO66"/>
      <c r="CWP66"/>
      <c r="CWQ66"/>
      <c r="CWR66"/>
      <c r="CWS66"/>
      <c r="CWT66"/>
      <c r="CWU66"/>
      <c r="CWV66"/>
      <c r="CWW66"/>
      <c r="CWX66"/>
      <c r="CWY66"/>
      <c r="CWZ66"/>
      <c r="CXA66"/>
      <c r="CXB66"/>
      <c r="CXC66"/>
      <c r="CXD66"/>
      <c r="CXE66"/>
      <c r="CXF66"/>
      <c r="CXG66"/>
      <c r="CXH66"/>
      <c r="CXI66"/>
      <c r="CXJ66"/>
      <c r="CXK66"/>
      <c r="CXL66"/>
      <c r="CXM66"/>
      <c r="CXN66"/>
      <c r="CXO66"/>
      <c r="CXP66"/>
      <c r="CXQ66"/>
      <c r="CXR66"/>
      <c r="CXS66"/>
      <c r="CXT66"/>
      <c r="CXU66"/>
      <c r="CXV66"/>
      <c r="CXW66"/>
      <c r="CXX66"/>
      <c r="CXY66"/>
      <c r="CXZ66"/>
      <c r="CYA66"/>
      <c r="CYB66"/>
      <c r="CYC66"/>
      <c r="CYD66"/>
      <c r="CYE66"/>
      <c r="CYF66"/>
      <c r="CYG66"/>
      <c r="CYH66"/>
      <c r="CYI66"/>
      <c r="CYJ66"/>
      <c r="CYK66"/>
      <c r="CYL66"/>
      <c r="CYM66"/>
      <c r="CYN66"/>
      <c r="CYO66"/>
      <c r="CYP66"/>
      <c r="CYQ66"/>
      <c r="CYR66"/>
      <c r="CYS66"/>
      <c r="CYT66"/>
      <c r="CYU66"/>
      <c r="CYV66"/>
      <c r="CYW66"/>
      <c r="CYX66"/>
      <c r="CYY66"/>
      <c r="CYZ66"/>
      <c r="CZA66"/>
      <c r="CZB66"/>
      <c r="CZC66"/>
      <c r="CZD66"/>
      <c r="CZE66"/>
      <c r="CZF66"/>
      <c r="CZG66"/>
      <c r="CZH66"/>
      <c r="CZI66"/>
      <c r="CZJ66"/>
      <c r="CZK66"/>
      <c r="CZL66"/>
      <c r="CZM66"/>
      <c r="CZN66"/>
      <c r="CZO66"/>
      <c r="CZP66"/>
      <c r="CZQ66"/>
      <c r="CZR66"/>
      <c r="CZS66"/>
      <c r="CZT66"/>
      <c r="CZU66"/>
      <c r="CZV66"/>
      <c r="CZW66"/>
      <c r="CZX66"/>
      <c r="CZY66"/>
      <c r="CZZ66"/>
      <c r="DAA66"/>
      <c r="DAB66"/>
      <c r="DAC66"/>
      <c r="DAD66"/>
      <c r="DAE66"/>
      <c r="DAF66"/>
      <c r="DAG66"/>
      <c r="DAH66"/>
      <c r="DAI66"/>
      <c r="DAJ66"/>
      <c r="DAK66"/>
      <c r="DAL66"/>
      <c r="DAM66"/>
      <c r="DAN66"/>
      <c r="DAO66"/>
      <c r="DAP66"/>
      <c r="DAQ66"/>
      <c r="DAR66"/>
      <c r="DAS66"/>
      <c r="DAT66"/>
      <c r="DAU66"/>
      <c r="DAV66"/>
      <c r="DAW66"/>
      <c r="DAX66"/>
      <c r="DAY66"/>
      <c r="DAZ66"/>
      <c r="DBA66"/>
      <c r="DBB66"/>
      <c r="DBC66"/>
      <c r="DBD66"/>
      <c r="DBE66"/>
      <c r="DBF66"/>
      <c r="DBG66"/>
      <c r="DBH66"/>
      <c r="DBI66"/>
      <c r="DBJ66"/>
      <c r="DBK66"/>
      <c r="DBL66"/>
      <c r="DBM66"/>
      <c r="DBN66"/>
      <c r="DBO66"/>
      <c r="DBP66"/>
      <c r="DBQ66"/>
      <c r="DBR66"/>
      <c r="DBS66"/>
      <c r="DBT66"/>
      <c r="DBU66"/>
      <c r="DBV66"/>
      <c r="DBW66"/>
      <c r="DBX66"/>
      <c r="DBY66"/>
      <c r="DBZ66"/>
      <c r="DCA66"/>
      <c r="DCB66"/>
      <c r="DCC66"/>
      <c r="DCD66"/>
      <c r="DCE66"/>
      <c r="DCF66"/>
      <c r="DCG66"/>
      <c r="DCH66"/>
      <c r="DCI66"/>
      <c r="DCJ66"/>
      <c r="DCK66"/>
      <c r="DCL66"/>
      <c r="DCM66"/>
      <c r="DCN66"/>
      <c r="DCO66"/>
      <c r="DCP66"/>
      <c r="DCQ66"/>
      <c r="DCR66"/>
      <c r="DCS66"/>
      <c r="DCT66"/>
      <c r="DCU66"/>
      <c r="DCV66"/>
      <c r="DCW66"/>
      <c r="DCX66"/>
      <c r="DCY66"/>
      <c r="DCZ66"/>
      <c r="DDA66"/>
      <c r="DDB66"/>
      <c r="DDC66"/>
      <c r="DDD66"/>
      <c r="DDE66"/>
      <c r="DDF66"/>
      <c r="DDG66"/>
      <c r="DDH66"/>
      <c r="DDI66"/>
      <c r="DDJ66"/>
      <c r="DDK66"/>
      <c r="DDL66"/>
      <c r="DDM66"/>
      <c r="DDN66"/>
      <c r="DDO66"/>
      <c r="DDP66"/>
      <c r="DDQ66"/>
      <c r="DDR66"/>
      <c r="DDS66"/>
      <c r="DDT66"/>
      <c r="DDU66"/>
      <c r="DDV66"/>
      <c r="DDW66"/>
      <c r="DDX66"/>
      <c r="DDY66"/>
      <c r="DDZ66"/>
      <c r="DEA66"/>
      <c r="DEB66"/>
      <c r="DEC66"/>
      <c r="DED66"/>
      <c r="DEE66"/>
      <c r="DEF66"/>
      <c r="DEG66"/>
      <c r="DEH66"/>
      <c r="DEI66"/>
      <c r="DEJ66"/>
      <c r="DEK66"/>
      <c r="DEL66"/>
      <c r="DEM66"/>
      <c r="DEN66"/>
      <c r="DEO66"/>
      <c r="DEP66"/>
      <c r="DEQ66"/>
      <c r="DER66"/>
      <c r="DES66"/>
      <c r="DET66"/>
      <c r="DEU66"/>
      <c r="DEV66"/>
      <c r="DEW66"/>
      <c r="DEX66"/>
      <c r="DEY66"/>
      <c r="DEZ66"/>
      <c r="DFA66"/>
      <c r="DFB66"/>
      <c r="DFC66"/>
      <c r="DFD66"/>
      <c r="DFE66"/>
      <c r="DFF66"/>
      <c r="DFG66"/>
      <c r="DFH66"/>
      <c r="DFI66"/>
      <c r="DFJ66"/>
      <c r="DFK66"/>
      <c r="DFL66"/>
      <c r="DFM66"/>
      <c r="DFN66"/>
      <c r="DFO66"/>
      <c r="DFP66"/>
      <c r="DFQ66"/>
      <c r="DFR66"/>
      <c r="DFS66"/>
      <c r="DFT66"/>
      <c r="DFU66"/>
      <c r="DFV66"/>
      <c r="DFW66"/>
      <c r="DFX66"/>
      <c r="DFY66"/>
      <c r="DFZ66"/>
      <c r="DGA66"/>
      <c r="DGB66"/>
      <c r="DGC66"/>
      <c r="DGD66"/>
      <c r="DGE66"/>
      <c r="DGF66"/>
      <c r="DGG66"/>
      <c r="DGH66"/>
      <c r="DGI66"/>
      <c r="DGJ66"/>
      <c r="DGK66"/>
      <c r="DGL66"/>
      <c r="DGM66"/>
      <c r="DGN66"/>
      <c r="DGO66"/>
      <c r="DGP66"/>
      <c r="DGQ66"/>
      <c r="DGR66"/>
      <c r="DGS66"/>
      <c r="DGT66"/>
      <c r="DGU66"/>
      <c r="DGV66"/>
      <c r="DGW66"/>
      <c r="DGX66"/>
      <c r="DGY66"/>
      <c r="DGZ66"/>
      <c r="DHA66"/>
      <c r="DHB66"/>
      <c r="DHC66"/>
      <c r="DHD66"/>
      <c r="DHE66"/>
      <c r="DHF66"/>
      <c r="DHG66"/>
      <c r="DHH66"/>
      <c r="DHI66"/>
      <c r="DHJ66"/>
      <c r="DHK66"/>
      <c r="DHL66"/>
      <c r="DHM66"/>
      <c r="DHN66"/>
      <c r="DHO66"/>
      <c r="DHP66"/>
      <c r="DHQ66"/>
      <c r="DHR66"/>
      <c r="DHS66"/>
      <c r="DHT66"/>
      <c r="DHU66"/>
      <c r="DHV66"/>
      <c r="DHW66"/>
      <c r="DHX66"/>
      <c r="DHY66"/>
      <c r="DHZ66"/>
      <c r="DIA66"/>
      <c r="DIB66"/>
      <c r="DIC66"/>
      <c r="DID66"/>
      <c r="DIE66"/>
      <c r="DIF66"/>
      <c r="DIG66"/>
      <c r="DIH66"/>
      <c r="DII66"/>
      <c r="DIJ66"/>
      <c r="DIK66"/>
      <c r="DIL66"/>
      <c r="DIM66"/>
      <c r="DIN66"/>
      <c r="DIO66"/>
      <c r="DIP66"/>
      <c r="DIQ66"/>
      <c r="DIR66"/>
      <c r="DIS66"/>
      <c r="DIT66"/>
      <c r="DIU66"/>
      <c r="DIV66"/>
      <c r="DIW66"/>
      <c r="DIX66"/>
      <c r="DIY66"/>
      <c r="DIZ66"/>
      <c r="DJA66"/>
      <c r="DJB66"/>
      <c r="DJC66"/>
      <c r="DJD66"/>
      <c r="DJE66"/>
      <c r="DJF66"/>
      <c r="DJG66"/>
      <c r="DJH66"/>
      <c r="DJI66"/>
      <c r="DJJ66"/>
      <c r="DJK66"/>
      <c r="DJL66"/>
      <c r="DJM66"/>
      <c r="DJN66"/>
      <c r="DJO66"/>
      <c r="DJP66"/>
      <c r="DJQ66"/>
      <c r="DJR66"/>
      <c r="DJS66"/>
      <c r="DJT66"/>
      <c r="DJU66"/>
      <c r="DJV66"/>
      <c r="DJW66"/>
      <c r="DJX66"/>
      <c r="DJY66"/>
      <c r="DJZ66"/>
      <c r="DKA66"/>
      <c r="DKB66"/>
      <c r="DKC66"/>
      <c r="DKD66"/>
      <c r="DKE66"/>
      <c r="DKF66"/>
      <c r="DKG66"/>
      <c r="DKH66"/>
      <c r="DKI66"/>
      <c r="DKJ66"/>
      <c r="DKK66"/>
      <c r="DKL66"/>
      <c r="DKM66"/>
      <c r="DKN66"/>
      <c r="DKO66"/>
      <c r="DKP66"/>
      <c r="DKQ66"/>
      <c r="DKR66"/>
      <c r="DKS66"/>
      <c r="DKT66"/>
      <c r="DKU66"/>
      <c r="DKV66"/>
      <c r="DKW66"/>
      <c r="DKX66"/>
      <c r="DKY66"/>
      <c r="DKZ66"/>
      <c r="DLA66"/>
      <c r="DLB66"/>
      <c r="DLC66"/>
      <c r="DLD66"/>
      <c r="DLE66"/>
      <c r="DLF66"/>
      <c r="DLG66"/>
      <c r="DLH66"/>
      <c r="DLI66"/>
      <c r="DLJ66"/>
      <c r="DLK66"/>
      <c r="DLL66"/>
      <c r="DLM66"/>
      <c r="DLN66"/>
      <c r="DLO66"/>
      <c r="DLP66"/>
      <c r="DLQ66"/>
      <c r="DLR66"/>
      <c r="DLS66"/>
      <c r="DLT66"/>
      <c r="DLU66"/>
      <c r="DLV66"/>
      <c r="DLW66"/>
      <c r="DLX66"/>
      <c r="DLY66"/>
      <c r="DLZ66"/>
      <c r="DMA66"/>
      <c r="DMB66"/>
      <c r="DMC66"/>
      <c r="DMD66"/>
      <c r="DME66"/>
      <c r="DMF66"/>
      <c r="DMG66"/>
      <c r="DMH66"/>
      <c r="DMI66"/>
      <c r="DMJ66"/>
      <c r="DMK66"/>
      <c r="DML66"/>
      <c r="DMM66"/>
      <c r="DMN66"/>
      <c r="DMO66"/>
      <c r="DMP66"/>
      <c r="DMQ66"/>
      <c r="DMR66"/>
      <c r="DMS66"/>
      <c r="DMT66"/>
      <c r="DMU66"/>
      <c r="DMV66"/>
      <c r="DMW66"/>
      <c r="DMX66"/>
      <c r="DMY66"/>
      <c r="DMZ66"/>
      <c r="DNA66"/>
      <c r="DNB66"/>
      <c r="DNC66"/>
      <c r="DND66"/>
      <c r="DNE66"/>
      <c r="DNF66"/>
      <c r="DNG66"/>
      <c r="DNH66"/>
      <c r="DNI66"/>
      <c r="DNJ66"/>
      <c r="DNK66"/>
      <c r="DNL66"/>
      <c r="DNM66"/>
      <c r="DNN66"/>
      <c r="DNO66"/>
      <c r="DNP66"/>
      <c r="DNQ66"/>
      <c r="DNR66"/>
      <c r="DNS66"/>
      <c r="DNT66"/>
      <c r="DNU66"/>
      <c r="DNV66"/>
      <c r="DNW66"/>
      <c r="DNX66"/>
      <c r="DNY66"/>
      <c r="DNZ66"/>
      <c r="DOA66"/>
      <c r="DOB66"/>
      <c r="DOC66"/>
      <c r="DOD66"/>
      <c r="DOE66"/>
      <c r="DOF66"/>
      <c r="DOG66"/>
      <c r="DOH66"/>
      <c r="DOI66"/>
      <c r="DOJ66"/>
      <c r="DOK66"/>
      <c r="DOL66"/>
      <c r="DOM66"/>
      <c r="DON66"/>
      <c r="DOO66"/>
      <c r="DOP66"/>
      <c r="DOQ66"/>
      <c r="DOR66"/>
      <c r="DOS66"/>
      <c r="DOT66"/>
      <c r="DOU66"/>
      <c r="DOV66"/>
      <c r="DOW66"/>
      <c r="DOX66"/>
      <c r="DOY66"/>
      <c r="DOZ66"/>
      <c r="DPA66"/>
      <c r="DPB66"/>
      <c r="DPC66"/>
      <c r="DPD66"/>
      <c r="DPE66"/>
      <c r="DPF66"/>
      <c r="DPG66"/>
      <c r="DPH66"/>
      <c r="DPI66"/>
      <c r="DPJ66"/>
      <c r="DPK66"/>
      <c r="DPL66"/>
      <c r="DPM66"/>
      <c r="DPN66"/>
      <c r="DPO66"/>
      <c r="DPP66"/>
      <c r="DPQ66"/>
      <c r="DPR66"/>
      <c r="DPS66"/>
      <c r="DPT66"/>
      <c r="DPU66"/>
      <c r="DPV66"/>
      <c r="DPW66"/>
      <c r="DPX66"/>
      <c r="DPY66"/>
      <c r="DPZ66"/>
      <c r="DQA66"/>
      <c r="DQB66"/>
      <c r="DQC66"/>
      <c r="DQD66"/>
      <c r="DQE66"/>
      <c r="DQF66"/>
      <c r="DQG66"/>
      <c r="DQH66"/>
      <c r="DQI66"/>
      <c r="DQJ66"/>
      <c r="DQK66"/>
      <c r="DQL66"/>
      <c r="DQM66"/>
      <c r="DQN66"/>
      <c r="DQO66"/>
      <c r="DQP66"/>
      <c r="DQQ66"/>
      <c r="DQR66"/>
      <c r="DQS66"/>
      <c r="DQT66"/>
      <c r="DQU66"/>
      <c r="DQV66"/>
      <c r="DQW66"/>
      <c r="DQX66"/>
      <c r="DQY66"/>
      <c r="DQZ66"/>
      <c r="DRA66"/>
      <c r="DRB66"/>
      <c r="DRC66"/>
      <c r="DRD66"/>
      <c r="DRE66"/>
      <c r="DRF66"/>
      <c r="DRG66"/>
      <c r="DRH66"/>
      <c r="DRI66"/>
      <c r="DRJ66"/>
      <c r="DRK66"/>
      <c r="DRL66"/>
      <c r="DRM66"/>
      <c r="DRN66"/>
      <c r="DRO66"/>
      <c r="DRP66"/>
      <c r="DRQ66"/>
      <c r="DRR66"/>
      <c r="DRS66"/>
      <c r="DRT66"/>
      <c r="DRU66"/>
      <c r="DRV66"/>
      <c r="DRW66"/>
      <c r="DRX66"/>
      <c r="DRY66"/>
      <c r="DRZ66"/>
      <c r="DSA66"/>
      <c r="DSB66"/>
      <c r="DSC66"/>
      <c r="DSD66"/>
      <c r="DSE66"/>
      <c r="DSF66"/>
      <c r="DSG66"/>
      <c r="DSH66"/>
      <c r="DSI66"/>
      <c r="DSJ66"/>
      <c r="DSK66"/>
      <c r="DSL66"/>
      <c r="DSM66"/>
      <c r="DSN66"/>
      <c r="DSO66"/>
      <c r="DSP66"/>
      <c r="DSQ66"/>
      <c r="DSR66"/>
      <c r="DSS66"/>
      <c r="DST66"/>
      <c r="DSU66"/>
      <c r="DSV66"/>
      <c r="DSW66"/>
      <c r="DSX66"/>
      <c r="DSY66"/>
      <c r="DSZ66"/>
      <c r="DTA66"/>
      <c r="DTB66"/>
      <c r="DTC66"/>
      <c r="DTD66"/>
      <c r="DTE66"/>
      <c r="DTF66"/>
      <c r="DTG66"/>
      <c r="DTH66"/>
      <c r="DTI66"/>
      <c r="DTJ66"/>
      <c r="DTK66"/>
      <c r="DTL66"/>
      <c r="DTM66"/>
      <c r="DTN66"/>
      <c r="DTO66"/>
      <c r="DTP66"/>
      <c r="DTQ66"/>
      <c r="DTR66"/>
      <c r="DTS66"/>
      <c r="DTT66"/>
      <c r="DTU66"/>
      <c r="DTV66"/>
      <c r="DTW66"/>
      <c r="DTX66"/>
      <c r="DTY66"/>
      <c r="DTZ66"/>
      <c r="DUA66"/>
      <c r="DUB66"/>
      <c r="DUC66"/>
      <c r="DUD66"/>
      <c r="DUE66"/>
      <c r="DUF66"/>
      <c r="DUG66"/>
      <c r="DUH66"/>
      <c r="DUI66"/>
      <c r="DUJ66"/>
      <c r="DUK66"/>
      <c r="DUL66"/>
      <c r="DUM66"/>
      <c r="DUN66"/>
      <c r="DUO66"/>
      <c r="DUP66"/>
      <c r="DUQ66"/>
      <c r="DUR66"/>
      <c r="DUS66"/>
      <c r="DUT66"/>
      <c r="DUU66"/>
      <c r="DUV66"/>
      <c r="DUW66"/>
      <c r="DUX66"/>
      <c r="DUY66"/>
      <c r="DUZ66"/>
      <c r="DVA66"/>
      <c r="DVB66"/>
      <c r="DVC66"/>
      <c r="DVD66"/>
      <c r="DVE66"/>
      <c r="DVF66"/>
      <c r="DVG66"/>
      <c r="DVH66"/>
      <c r="DVI66"/>
      <c r="DVJ66"/>
      <c r="DVK66"/>
      <c r="DVL66"/>
      <c r="DVM66"/>
      <c r="DVN66"/>
      <c r="DVO66"/>
      <c r="DVP66"/>
      <c r="DVQ66"/>
      <c r="DVR66"/>
      <c r="DVS66"/>
      <c r="DVT66"/>
      <c r="DVU66"/>
      <c r="DVV66"/>
      <c r="DVW66"/>
      <c r="DVX66"/>
      <c r="DVY66"/>
      <c r="DVZ66"/>
      <c r="DWA66"/>
      <c r="DWB66"/>
      <c r="DWC66"/>
      <c r="DWD66"/>
      <c r="DWE66"/>
      <c r="DWF66"/>
      <c r="DWG66"/>
      <c r="DWH66"/>
      <c r="DWI66"/>
      <c r="DWJ66"/>
      <c r="DWK66"/>
      <c r="DWL66"/>
      <c r="DWM66"/>
      <c r="DWN66"/>
      <c r="DWO66"/>
      <c r="DWP66"/>
      <c r="DWQ66"/>
      <c r="DWR66"/>
      <c r="DWS66"/>
      <c r="DWT66"/>
      <c r="DWU66"/>
      <c r="DWV66"/>
      <c r="DWW66"/>
      <c r="DWX66"/>
      <c r="DWY66"/>
      <c r="DWZ66"/>
      <c r="DXA66"/>
      <c r="DXB66"/>
      <c r="DXC66"/>
      <c r="DXD66"/>
      <c r="DXE66"/>
      <c r="DXF66"/>
      <c r="DXG66"/>
      <c r="DXH66"/>
      <c r="DXI66"/>
      <c r="DXJ66"/>
      <c r="DXK66"/>
      <c r="DXL66"/>
      <c r="DXM66"/>
      <c r="DXN66"/>
      <c r="DXO66"/>
      <c r="DXP66"/>
      <c r="DXQ66"/>
      <c r="DXR66"/>
      <c r="DXS66"/>
      <c r="DXT66"/>
      <c r="DXU66"/>
      <c r="DXV66"/>
      <c r="DXW66"/>
      <c r="DXX66"/>
      <c r="DXY66"/>
      <c r="DXZ66"/>
      <c r="DYA66"/>
      <c r="DYB66"/>
      <c r="DYC66"/>
      <c r="DYD66"/>
      <c r="DYE66"/>
      <c r="DYF66"/>
      <c r="DYG66"/>
      <c r="DYH66"/>
      <c r="DYI66"/>
      <c r="DYJ66"/>
      <c r="DYK66"/>
      <c r="DYL66"/>
      <c r="DYM66"/>
      <c r="DYN66"/>
      <c r="DYO66"/>
      <c r="DYP66"/>
      <c r="DYQ66"/>
      <c r="DYR66"/>
      <c r="DYS66"/>
      <c r="DYT66"/>
      <c r="DYU66"/>
      <c r="DYV66"/>
      <c r="DYW66"/>
      <c r="DYX66"/>
      <c r="DYY66"/>
      <c r="DYZ66"/>
      <c r="DZA66"/>
      <c r="DZB66"/>
      <c r="DZC66"/>
      <c r="DZD66"/>
      <c r="DZE66"/>
      <c r="DZF66"/>
      <c r="DZG66"/>
      <c r="DZH66"/>
      <c r="DZI66"/>
      <c r="DZJ66"/>
      <c r="DZK66"/>
      <c r="DZL66"/>
      <c r="DZM66"/>
      <c r="DZN66"/>
      <c r="DZO66"/>
      <c r="DZP66"/>
      <c r="DZQ66"/>
      <c r="DZR66"/>
      <c r="DZS66"/>
      <c r="DZT66"/>
      <c r="DZU66"/>
      <c r="DZV66"/>
      <c r="DZW66"/>
      <c r="DZX66"/>
      <c r="DZY66"/>
      <c r="DZZ66"/>
      <c r="EAA66"/>
      <c r="EAB66"/>
      <c r="EAC66"/>
      <c r="EAD66"/>
      <c r="EAE66"/>
      <c r="EAF66"/>
      <c r="EAG66"/>
      <c r="EAH66"/>
      <c r="EAI66"/>
      <c r="EAJ66"/>
      <c r="EAK66"/>
      <c r="EAL66"/>
      <c r="EAM66"/>
      <c r="EAN66"/>
      <c r="EAO66"/>
      <c r="EAP66"/>
      <c r="EAQ66"/>
      <c r="EAR66"/>
      <c r="EAS66"/>
      <c r="EAT66"/>
      <c r="EAU66"/>
      <c r="EAV66"/>
      <c r="EAW66"/>
      <c r="EAX66"/>
      <c r="EAY66"/>
      <c r="EAZ66"/>
      <c r="EBA66"/>
      <c r="EBB66"/>
      <c r="EBC66"/>
      <c r="EBD66"/>
      <c r="EBE66"/>
      <c r="EBF66"/>
      <c r="EBG66"/>
      <c r="EBH66"/>
      <c r="EBI66"/>
      <c r="EBJ66"/>
      <c r="EBK66"/>
      <c r="EBL66"/>
      <c r="EBM66"/>
      <c r="EBN66"/>
      <c r="EBO66"/>
      <c r="EBP66"/>
      <c r="EBQ66"/>
      <c r="EBR66"/>
      <c r="EBS66"/>
      <c r="EBT66"/>
      <c r="EBU66"/>
      <c r="EBV66"/>
      <c r="EBW66"/>
      <c r="EBX66"/>
      <c r="EBY66"/>
      <c r="EBZ66"/>
      <c r="ECA66"/>
      <c r="ECB66"/>
      <c r="ECC66"/>
      <c r="ECD66"/>
      <c r="ECE66"/>
      <c r="ECF66"/>
      <c r="ECG66"/>
      <c r="ECH66"/>
      <c r="ECI66"/>
      <c r="ECJ66"/>
      <c r="ECK66"/>
      <c r="ECL66"/>
      <c r="ECM66"/>
      <c r="ECN66"/>
      <c r="ECO66"/>
      <c r="ECP66"/>
      <c r="ECQ66"/>
      <c r="ECR66"/>
      <c r="ECS66"/>
      <c r="ECT66"/>
      <c r="ECU66"/>
      <c r="ECV66"/>
      <c r="ECW66"/>
      <c r="ECX66"/>
      <c r="ECY66"/>
      <c r="ECZ66"/>
      <c r="EDA66"/>
      <c r="EDB66"/>
      <c r="EDC66"/>
      <c r="EDD66"/>
      <c r="EDE66"/>
      <c r="EDF66"/>
      <c r="EDG66"/>
      <c r="EDH66"/>
      <c r="EDI66"/>
      <c r="EDJ66"/>
      <c r="EDK66"/>
      <c r="EDL66"/>
      <c r="EDM66"/>
      <c r="EDN66"/>
      <c r="EDO66"/>
      <c r="EDP66"/>
      <c r="EDQ66"/>
      <c r="EDR66"/>
      <c r="EDS66"/>
      <c r="EDT66"/>
      <c r="EDU66"/>
      <c r="EDV66"/>
      <c r="EDW66"/>
      <c r="EDX66"/>
      <c r="EDY66"/>
      <c r="EDZ66"/>
      <c r="EEA66"/>
      <c r="EEB66"/>
      <c r="EEC66"/>
      <c r="EED66"/>
      <c r="EEE66"/>
      <c r="EEF66"/>
      <c r="EEG66"/>
      <c r="EEH66"/>
      <c r="EEI66"/>
      <c r="EEJ66"/>
      <c r="EEK66"/>
      <c r="EEL66"/>
      <c r="EEM66"/>
      <c r="EEN66"/>
      <c r="EEO66"/>
      <c r="EEP66"/>
      <c r="EEQ66"/>
      <c r="EER66"/>
      <c r="EES66"/>
      <c r="EET66"/>
      <c r="EEU66"/>
      <c r="EEV66"/>
      <c r="EEW66"/>
      <c r="EEX66"/>
      <c r="EEY66"/>
      <c r="EEZ66"/>
      <c r="EFA66"/>
      <c r="EFB66"/>
      <c r="EFC66"/>
      <c r="EFD66"/>
      <c r="EFE66"/>
      <c r="EFF66"/>
      <c r="EFG66"/>
      <c r="EFH66"/>
      <c r="EFI66"/>
      <c r="EFJ66"/>
      <c r="EFK66"/>
      <c r="EFL66"/>
      <c r="EFM66"/>
      <c r="EFN66"/>
      <c r="EFO66"/>
      <c r="EFP66"/>
      <c r="EFQ66"/>
      <c r="EFR66"/>
      <c r="EFS66"/>
      <c r="EFT66"/>
      <c r="EFU66"/>
      <c r="EFV66"/>
      <c r="EFW66"/>
      <c r="EFX66"/>
      <c r="EFY66"/>
      <c r="EFZ66"/>
      <c r="EGA66"/>
      <c r="EGB66"/>
      <c r="EGC66"/>
      <c r="EGD66"/>
      <c r="EGE66"/>
      <c r="EGF66"/>
      <c r="EGG66"/>
      <c r="EGH66"/>
      <c r="EGI66"/>
      <c r="EGJ66"/>
      <c r="EGK66"/>
      <c r="EGL66"/>
      <c r="EGM66"/>
      <c r="EGN66"/>
      <c r="EGO66"/>
      <c r="EGP66"/>
      <c r="EGQ66"/>
      <c r="EGR66"/>
      <c r="EGS66"/>
      <c r="EGT66"/>
      <c r="EGU66"/>
      <c r="EGV66"/>
      <c r="EGW66"/>
      <c r="EGX66"/>
      <c r="EGY66"/>
      <c r="EGZ66"/>
      <c r="EHA66"/>
      <c r="EHB66"/>
      <c r="EHC66"/>
      <c r="EHD66"/>
      <c r="EHE66"/>
      <c r="EHF66"/>
      <c r="EHG66"/>
      <c r="EHH66"/>
      <c r="EHI66"/>
      <c r="EHJ66"/>
      <c r="EHK66"/>
      <c r="EHL66"/>
      <c r="EHM66"/>
      <c r="EHN66"/>
      <c r="EHO66"/>
      <c r="EHP66"/>
      <c r="EHQ66"/>
      <c r="EHR66"/>
      <c r="EHS66"/>
      <c r="EHT66"/>
      <c r="EHU66"/>
      <c r="EHV66"/>
      <c r="EHW66"/>
      <c r="EHX66"/>
      <c r="EHY66"/>
      <c r="EHZ66"/>
      <c r="EIA66"/>
      <c r="EIB66"/>
      <c r="EIC66"/>
      <c r="EID66"/>
      <c r="EIE66"/>
      <c r="EIF66"/>
      <c r="EIG66"/>
      <c r="EIH66"/>
      <c r="EII66"/>
      <c r="EIJ66"/>
      <c r="EIK66"/>
      <c r="EIL66"/>
      <c r="EIM66"/>
      <c r="EIN66"/>
      <c r="EIO66"/>
      <c r="EIP66"/>
      <c r="EIQ66"/>
      <c r="EIR66"/>
      <c r="EIS66"/>
      <c r="EIT66"/>
      <c r="EIU66"/>
      <c r="EIV66"/>
      <c r="EIW66"/>
      <c r="EIX66"/>
      <c r="EIY66"/>
      <c r="EIZ66"/>
      <c r="EJA66"/>
      <c r="EJB66"/>
      <c r="EJC66"/>
      <c r="EJD66"/>
      <c r="EJE66"/>
      <c r="EJF66"/>
      <c r="EJG66"/>
      <c r="EJH66"/>
      <c r="EJI66"/>
      <c r="EJJ66"/>
      <c r="EJK66"/>
      <c r="EJL66"/>
      <c r="EJM66"/>
      <c r="EJN66"/>
      <c r="EJO66"/>
      <c r="EJP66"/>
      <c r="EJQ66"/>
      <c r="EJR66"/>
      <c r="EJS66"/>
      <c r="EJT66"/>
      <c r="EJU66"/>
      <c r="EJV66"/>
      <c r="EJW66"/>
      <c r="EJX66"/>
      <c r="EJY66"/>
      <c r="EJZ66"/>
      <c r="EKA66"/>
      <c r="EKB66"/>
      <c r="EKC66"/>
      <c r="EKD66"/>
      <c r="EKE66"/>
      <c r="EKF66"/>
      <c r="EKG66"/>
      <c r="EKH66"/>
      <c r="EKI66"/>
      <c r="EKJ66"/>
      <c r="EKK66"/>
      <c r="EKL66"/>
      <c r="EKM66"/>
      <c r="EKN66"/>
      <c r="EKO66"/>
      <c r="EKP66"/>
      <c r="EKQ66"/>
      <c r="EKR66"/>
      <c r="EKS66"/>
      <c r="EKT66"/>
      <c r="EKU66"/>
      <c r="EKV66"/>
      <c r="EKW66"/>
      <c r="EKX66"/>
      <c r="EKY66"/>
      <c r="EKZ66"/>
      <c r="ELA66"/>
      <c r="ELB66"/>
      <c r="ELC66"/>
      <c r="ELD66"/>
      <c r="ELE66"/>
      <c r="ELF66"/>
      <c r="ELG66"/>
      <c r="ELH66"/>
      <c r="ELI66"/>
      <c r="ELJ66"/>
      <c r="ELK66"/>
      <c r="ELL66"/>
      <c r="ELM66"/>
      <c r="ELN66"/>
      <c r="ELO66"/>
      <c r="ELP66"/>
      <c r="ELQ66"/>
      <c r="ELR66"/>
      <c r="ELS66"/>
      <c r="ELT66"/>
      <c r="ELU66"/>
      <c r="ELV66"/>
      <c r="ELW66"/>
      <c r="ELX66"/>
      <c r="ELY66"/>
      <c r="ELZ66"/>
      <c r="EMA66"/>
      <c r="EMB66"/>
      <c r="EMC66"/>
      <c r="EMD66"/>
      <c r="EME66"/>
      <c r="EMF66"/>
      <c r="EMG66"/>
      <c r="EMH66"/>
      <c r="EMI66"/>
      <c r="EMJ66"/>
      <c r="EMK66"/>
      <c r="EML66"/>
      <c r="EMM66"/>
      <c r="EMN66"/>
      <c r="EMO66"/>
      <c r="EMP66"/>
      <c r="EMQ66"/>
      <c r="EMR66"/>
      <c r="EMS66"/>
      <c r="EMT66"/>
      <c r="EMU66"/>
      <c r="EMV66"/>
      <c r="EMW66"/>
      <c r="EMX66"/>
      <c r="EMY66"/>
      <c r="EMZ66"/>
      <c r="ENA66"/>
      <c r="ENB66"/>
      <c r="ENC66"/>
      <c r="END66"/>
      <c r="ENE66"/>
      <c r="ENF66"/>
      <c r="ENG66"/>
      <c r="ENH66"/>
      <c r="ENI66"/>
      <c r="ENJ66"/>
      <c r="ENK66"/>
      <c r="ENL66"/>
      <c r="ENM66"/>
      <c r="ENN66"/>
      <c r="ENO66"/>
      <c r="ENP66"/>
      <c r="ENQ66"/>
      <c r="ENR66"/>
      <c r="ENS66"/>
      <c r="ENT66"/>
      <c r="ENU66"/>
      <c r="ENV66"/>
      <c r="ENW66"/>
      <c r="ENX66"/>
      <c r="ENY66"/>
      <c r="ENZ66"/>
      <c r="EOA66"/>
      <c r="EOB66"/>
      <c r="EOC66"/>
      <c r="EOD66"/>
      <c r="EOE66"/>
      <c r="EOF66"/>
      <c r="EOG66"/>
      <c r="EOH66"/>
      <c r="EOI66"/>
      <c r="EOJ66"/>
      <c r="EOK66"/>
      <c r="EOL66"/>
      <c r="EOM66"/>
      <c r="EON66"/>
      <c r="EOO66"/>
      <c r="EOP66"/>
      <c r="EOQ66"/>
      <c r="EOR66"/>
      <c r="EOS66"/>
      <c r="EOT66"/>
      <c r="EOU66"/>
      <c r="EOV66"/>
      <c r="EOW66"/>
      <c r="EOX66"/>
      <c r="EOY66"/>
      <c r="EOZ66"/>
      <c r="EPA66"/>
      <c r="EPB66"/>
      <c r="EPC66"/>
      <c r="EPD66"/>
      <c r="EPE66"/>
      <c r="EPF66"/>
      <c r="EPG66"/>
      <c r="EPH66"/>
      <c r="EPI66"/>
      <c r="EPJ66"/>
      <c r="EPK66"/>
      <c r="EPL66"/>
      <c r="EPM66"/>
      <c r="EPN66"/>
      <c r="EPO66"/>
      <c r="EPP66"/>
      <c r="EPQ66"/>
      <c r="EPR66"/>
      <c r="EPS66"/>
      <c r="EPT66"/>
      <c r="EPU66"/>
      <c r="EPV66"/>
      <c r="EPW66"/>
      <c r="EPX66"/>
      <c r="EPY66"/>
      <c r="EPZ66"/>
      <c r="EQA66"/>
      <c r="EQB66"/>
      <c r="EQC66"/>
      <c r="EQD66"/>
      <c r="EQE66"/>
      <c r="EQF66"/>
      <c r="EQG66"/>
      <c r="EQH66"/>
      <c r="EQI66"/>
      <c r="EQJ66"/>
      <c r="EQK66"/>
      <c r="EQL66"/>
      <c r="EQM66"/>
      <c r="EQN66"/>
      <c r="EQO66"/>
      <c r="EQP66"/>
      <c r="EQQ66"/>
      <c r="EQR66"/>
      <c r="EQS66"/>
      <c r="EQT66"/>
      <c r="EQU66"/>
      <c r="EQV66"/>
      <c r="EQW66"/>
      <c r="EQX66"/>
      <c r="EQY66"/>
      <c r="EQZ66"/>
      <c r="ERA66"/>
      <c r="ERB66"/>
      <c r="ERC66"/>
      <c r="ERD66"/>
      <c r="ERE66"/>
      <c r="ERF66"/>
      <c r="ERG66"/>
      <c r="ERH66"/>
      <c r="ERI66"/>
      <c r="ERJ66"/>
      <c r="ERK66"/>
      <c r="ERL66"/>
      <c r="ERM66"/>
      <c r="ERN66"/>
      <c r="ERO66"/>
      <c r="ERP66"/>
      <c r="ERQ66"/>
      <c r="ERR66"/>
      <c r="ERS66"/>
      <c r="ERT66"/>
      <c r="ERU66"/>
      <c r="ERV66"/>
      <c r="ERW66"/>
      <c r="ERX66"/>
      <c r="ERY66"/>
      <c r="ERZ66"/>
      <c r="ESA66"/>
      <c r="ESB66"/>
      <c r="ESC66"/>
      <c r="ESD66"/>
      <c r="ESE66"/>
      <c r="ESF66"/>
      <c r="ESG66"/>
      <c r="ESH66"/>
      <c r="ESI66"/>
      <c r="ESJ66"/>
      <c r="ESK66"/>
      <c r="ESL66"/>
      <c r="ESM66"/>
      <c r="ESN66"/>
      <c r="ESO66"/>
      <c r="ESP66"/>
      <c r="ESQ66"/>
      <c r="ESR66"/>
      <c r="ESS66"/>
      <c r="EST66"/>
      <c r="ESU66"/>
      <c r="ESV66"/>
      <c r="ESW66"/>
      <c r="ESX66"/>
      <c r="ESY66"/>
      <c r="ESZ66"/>
      <c r="ETA66"/>
      <c r="ETB66"/>
      <c r="ETC66"/>
      <c r="ETD66"/>
      <c r="ETE66"/>
      <c r="ETF66"/>
      <c r="ETG66"/>
      <c r="ETH66"/>
      <c r="ETI66"/>
      <c r="ETJ66"/>
      <c r="ETK66"/>
      <c r="ETL66"/>
      <c r="ETM66"/>
      <c r="ETN66"/>
      <c r="ETO66"/>
      <c r="ETP66"/>
      <c r="ETQ66"/>
      <c r="ETR66"/>
      <c r="ETS66"/>
      <c r="ETT66"/>
      <c r="ETU66"/>
      <c r="ETV66"/>
      <c r="ETW66"/>
      <c r="ETX66"/>
      <c r="ETY66"/>
      <c r="ETZ66"/>
      <c r="EUA66"/>
      <c r="EUB66"/>
      <c r="EUC66"/>
      <c r="EUD66"/>
      <c r="EUE66"/>
      <c r="EUF66"/>
      <c r="EUG66"/>
      <c r="EUH66"/>
      <c r="EUI66"/>
      <c r="EUJ66"/>
      <c r="EUK66"/>
      <c r="EUL66"/>
      <c r="EUM66"/>
      <c r="EUN66"/>
      <c r="EUO66"/>
      <c r="EUP66"/>
      <c r="EUQ66"/>
      <c r="EUR66"/>
      <c r="EUS66"/>
      <c r="EUT66"/>
      <c r="EUU66"/>
      <c r="EUV66"/>
      <c r="EUW66"/>
      <c r="EUX66"/>
      <c r="EUY66"/>
      <c r="EUZ66"/>
      <c r="EVA66"/>
      <c r="EVB66"/>
      <c r="EVC66"/>
      <c r="EVD66"/>
      <c r="EVE66"/>
      <c r="EVF66"/>
      <c r="EVG66"/>
      <c r="EVH66"/>
      <c r="EVI66"/>
      <c r="EVJ66"/>
      <c r="EVK66"/>
      <c r="EVL66"/>
      <c r="EVM66"/>
      <c r="EVN66"/>
      <c r="EVO66"/>
      <c r="EVP66"/>
      <c r="EVQ66"/>
      <c r="EVR66"/>
      <c r="EVS66"/>
      <c r="EVT66"/>
      <c r="EVU66"/>
      <c r="EVV66"/>
      <c r="EVW66"/>
      <c r="EVX66"/>
      <c r="EVY66"/>
      <c r="EVZ66"/>
      <c r="EWA66"/>
      <c r="EWB66"/>
      <c r="EWC66"/>
      <c r="EWD66"/>
      <c r="EWE66"/>
      <c r="EWF66"/>
      <c r="EWG66"/>
      <c r="EWH66"/>
      <c r="EWI66"/>
      <c r="EWJ66"/>
      <c r="EWK66"/>
      <c r="EWL66"/>
      <c r="EWM66"/>
      <c r="EWN66"/>
      <c r="EWO66"/>
      <c r="EWP66"/>
      <c r="EWQ66"/>
      <c r="EWR66"/>
      <c r="EWS66"/>
      <c r="EWT66"/>
      <c r="EWU66"/>
      <c r="EWV66"/>
      <c r="EWW66"/>
      <c r="EWX66"/>
      <c r="EWY66"/>
      <c r="EWZ66"/>
      <c r="EXA66"/>
      <c r="EXB66"/>
      <c r="EXC66"/>
      <c r="EXD66"/>
      <c r="EXE66"/>
      <c r="EXF66"/>
      <c r="EXG66"/>
      <c r="EXH66"/>
      <c r="EXI66"/>
      <c r="EXJ66"/>
      <c r="EXK66"/>
      <c r="EXL66"/>
      <c r="EXM66"/>
      <c r="EXN66"/>
      <c r="EXO66"/>
      <c r="EXP66"/>
      <c r="EXQ66"/>
      <c r="EXR66"/>
      <c r="EXS66"/>
      <c r="EXT66"/>
      <c r="EXU66"/>
      <c r="EXV66"/>
      <c r="EXW66"/>
      <c r="EXX66"/>
      <c r="EXY66"/>
      <c r="EXZ66"/>
      <c r="EYA66"/>
      <c r="EYB66"/>
      <c r="EYC66"/>
      <c r="EYD66"/>
      <c r="EYE66"/>
      <c r="EYF66"/>
      <c r="EYG66"/>
      <c r="EYH66"/>
      <c r="EYI66"/>
      <c r="EYJ66"/>
      <c r="EYK66"/>
      <c r="EYL66"/>
      <c r="EYM66"/>
      <c r="EYN66"/>
      <c r="EYO66"/>
      <c r="EYP66"/>
      <c r="EYQ66"/>
      <c r="EYR66"/>
      <c r="EYS66"/>
      <c r="EYT66"/>
      <c r="EYU66"/>
      <c r="EYV66"/>
      <c r="EYW66"/>
      <c r="EYX66"/>
      <c r="EYY66"/>
      <c r="EYZ66"/>
      <c r="EZA66"/>
      <c r="EZB66"/>
      <c r="EZC66"/>
      <c r="EZD66"/>
      <c r="EZE66"/>
      <c r="EZF66"/>
      <c r="EZG66"/>
      <c r="EZH66"/>
      <c r="EZI66"/>
      <c r="EZJ66"/>
      <c r="EZK66"/>
      <c r="EZL66"/>
      <c r="EZM66"/>
      <c r="EZN66"/>
      <c r="EZO66"/>
      <c r="EZP66"/>
      <c r="EZQ66"/>
      <c r="EZR66"/>
      <c r="EZS66"/>
      <c r="EZT66"/>
      <c r="EZU66"/>
      <c r="EZV66"/>
      <c r="EZW66"/>
      <c r="EZX66"/>
      <c r="EZY66"/>
      <c r="EZZ66"/>
      <c r="FAA66"/>
      <c r="FAB66"/>
      <c r="FAC66"/>
      <c r="FAD66"/>
      <c r="FAE66"/>
      <c r="FAF66"/>
      <c r="FAG66"/>
      <c r="FAH66"/>
      <c r="FAI66"/>
      <c r="FAJ66"/>
      <c r="FAK66"/>
      <c r="FAL66"/>
      <c r="FAM66"/>
      <c r="FAN66"/>
      <c r="FAO66"/>
      <c r="FAP66"/>
      <c r="FAQ66"/>
      <c r="FAR66"/>
      <c r="FAS66"/>
      <c r="FAT66"/>
      <c r="FAU66"/>
      <c r="FAV66"/>
      <c r="FAW66"/>
      <c r="FAX66"/>
      <c r="FAY66"/>
      <c r="FAZ66"/>
      <c r="FBA66"/>
      <c r="FBB66"/>
      <c r="FBC66"/>
      <c r="FBD66"/>
      <c r="FBE66"/>
      <c r="FBF66"/>
      <c r="FBG66"/>
      <c r="FBH66"/>
      <c r="FBI66"/>
      <c r="FBJ66"/>
      <c r="FBK66"/>
      <c r="FBL66"/>
      <c r="FBM66"/>
      <c r="FBN66"/>
      <c r="FBO66"/>
      <c r="FBP66"/>
      <c r="FBQ66"/>
      <c r="FBR66"/>
      <c r="FBS66"/>
      <c r="FBT66"/>
      <c r="FBU66"/>
      <c r="FBV66"/>
      <c r="FBW66"/>
      <c r="FBX66"/>
      <c r="FBY66"/>
      <c r="FBZ66"/>
      <c r="FCA66"/>
      <c r="FCB66"/>
      <c r="FCC66"/>
      <c r="FCD66"/>
      <c r="FCE66"/>
      <c r="FCF66"/>
      <c r="FCG66"/>
      <c r="FCH66"/>
      <c r="FCI66"/>
      <c r="FCJ66"/>
      <c r="FCK66"/>
      <c r="FCL66"/>
      <c r="FCM66"/>
      <c r="FCN66"/>
      <c r="FCO66"/>
      <c r="FCP66"/>
      <c r="FCQ66"/>
      <c r="FCR66"/>
      <c r="FCS66"/>
      <c r="FCT66"/>
      <c r="FCU66"/>
      <c r="FCV66"/>
      <c r="FCW66"/>
      <c r="FCX66"/>
      <c r="FCY66"/>
      <c r="FCZ66"/>
      <c r="FDA66"/>
      <c r="FDB66"/>
      <c r="FDC66"/>
      <c r="FDD66"/>
      <c r="FDE66"/>
      <c r="FDF66"/>
      <c r="FDG66"/>
      <c r="FDH66"/>
      <c r="FDI66"/>
      <c r="FDJ66"/>
      <c r="FDK66"/>
      <c r="FDL66"/>
      <c r="FDM66"/>
      <c r="FDN66"/>
      <c r="FDO66"/>
      <c r="FDP66"/>
      <c r="FDQ66"/>
      <c r="FDR66"/>
      <c r="FDS66"/>
      <c r="FDT66"/>
      <c r="FDU66"/>
      <c r="FDV66"/>
      <c r="FDW66"/>
      <c r="FDX66"/>
      <c r="FDY66"/>
      <c r="FDZ66"/>
      <c r="FEA66"/>
      <c r="FEB66"/>
      <c r="FEC66"/>
      <c r="FED66"/>
      <c r="FEE66"/>
      <c r="FEF66"/>
      <c r="FEG66"/>
      <c r="FEH66"/>
      <c r="FEI66"/>
      <c r="FEJ66"/>
      <c r="FEK66"/>
      <c r="FEL66"/>
      <c r="FEM66"/>
      <c r="FEN66"/>
      <c r="FEO66"/>
      <c r="FEP66"/>
      <c r="FEQ66"/>
      <c r="FER66"/>
      <c r="FES66"/>
      <c r="FET66"/>
      <c r="FEU66"/>
      <c r="FEV66"/>
      <c r="FEW66"/>
      <c r="FEX66"/>
      <c r="FEY66"/>
      <c r="FEZ66"/>
      <c r="FFA66"/>
      <c r="FFB66"/>
      <c r="FFC66"/>
      <c r="FFD66"/>
      <c r="FFE66"/>
      <c r="FFF66"/>
      <c r="FFG66"/>
      <c r="FFH66"/>
      <c r="FFI66"/>
      <c r="FFJ66"/>
      <c r="FFK66"/>
      <c r="FFL66"/>
      <c r="FFM66"/>
      <c r="FFN66"/>
      <c r="FFO66"/>
      <c r="FFP66"/>
      <c r="FFQ66"/>
      <c r="FFR66"/>
      <c r="FFS66"/>
      <c r="FFT66"/>
      <c r="FFU66"/>
      <c r="FFV66"/>
      <c r="FFW66"/>
      <c r="FFX66"/>
      <c r="FFY66"/>
      <c r="FFZ66"/>
      <c r="FGA66"/>
      <c r="FGB66"/>
      <c r="FGC66"/>
      <c r="FGD66"/>
      <c r="FGE66"/>
      <c r="FGF66"/>
      <c r="FGG66"/>
      <c r="FGH66"/>
      <c r="FGI66"/>
      <c r="FGJ66"/>
      <c r="FGK66"/>
      <c r="FGL66"/>
      <c r="FGM66"/>
      <c r="FGN66"/>
      <c r="FGO66"/>
      <c r="FGP66"/>
      <c r="FGQ66"/>
      <c r="FGR66"/>
      <c r="FGS66"/>
      <c r="FGT66"/>
      <c r="FGU66"/>
      <c r="FGV66"/>
      <c r="FGW66"/>
      <c r="FGX66"/>
      <c r="FGY66"/>
      <c r="FGZ66"/>
      <c r="FHA66"/>
      <c r="FHB66"/>
      <c r="FHC66"/>
      <c r="FHD66"/>
      <c r="FHE66"/>
      <c r="FHF66"/>
      <c r="FHG66"/>
      <c r="FHH66"/>
      <c r="FHI66"/>
      <c r="FHJ66"/>
      <c r="FHK66"/>
      <c r="FHL66"/>
      <c r="FHM66"/>
      <c r="FHN66"/>
      <c r="FHO66"/>
      <c r="FHP66"/>
      <c r="FHQ66"/>
      <c r="FHR66"/>
      <c r="FHS66"/>
      <c r="FHT66"/>
      <c r="FHU66"/>
      <c r="FHV66"/>
      <c r="FHW66"/>
      <c r="FHX66"/>
      <c r="FHY66"/>
      <c r="FHZ66"/>
      <c r="FIA66"/>
      <c r="FIB66"/>
      <c r="FIC66"/>
      <c r="FID66"/>
      <c r="FIE66"/>
      <c r="FIF66"/>
      <c r="FIG66"/>
      <c r="FIH66"/>
      <c r="FII66"/>
      <c r="FIJ66"/>
      <c r="FIK66"/>
      <c r="FIL66"/>
      <c r="FIM66"/>
      <c r="FIN66"/>
      <c r="FIO66"/>
      <c r="FIP66"/>
      <c r="FIQ66"/>
      <c r="FIR66"/>
      <c r="FIS66"/>
      <c r="FIT66"/>
      <c r="FIU66"/>
      <c r="FIV66"/>
      <c r="FIW66"/>
      <c r="FIX66"/>
      <c r="FIY66"/>
      <c r="FIZ66"/>
      <c r="FJA66"/>
      <c r="FJB66"/>
      <c r="FJC66"/>
      <c r="FJD66"/>
      <c r="FJE66"/>
      <c r="FJF66"/>
      <c r="FJG66"/>
      <c r="FJH66"/>
      <c r="FJI66"/>
      <c r="FJJ66"/>
      <c r="FJK66"/>
      <c r="FJL66"/>
      <c r="FJM66"/>
      <c r="FJN66"/>
      <c r="FJO66"/>
      <c r="FJP66"/>
      <c r="FJQ66"/>
      <c r="FJR66"/>
      <c r="FJS66"/>
      <c r="FJT66"/>
      <c r="FJU66"/>
      <c r="FJV66"/>
      <c r="FJW66"/>
      <c r="FJX66"/>
      <c r="FJY66"/>
      <c r="FJZ66"/>
      <c r="FKA66"/>
      <c r="FKB66"/>
      <c r="FKC66"/>
      <c r="FKD66"/>
      <c r="FKE66"/>
      <c r="FKF66"/>
      <c r="FKG66"/>
      <c r="FKH66"/>
      <c r="FKI66"/>
      <c r="FKJ66"/>
      <c r="FKK66"/>
      <c r="FKL66"/>
      <c r="FKM66"/>
      <c r="FKN66"/>
      <c r="FKO66"/>
      <c r="FKP66"/>
      <c r="FKQ66"/>
      <c r="FKR66"/>
      <c r="FKS66"/>
      <c r="FKT66"/>
      <c r="FKU66"/>
      <c r="FKV66"/>
      <c r="FKW66"/>
      <c r="FKX66"/>
      <c r="FKY66"/>
      <c r="FKZ66"/>
      <c r="FLA66"/>
      <c r="FLB66"/>
      <c r="FLC66"/>
      <c r="FLD66"/>
      <c r="FLE66"/>
      <c r="FLF66"/>
      <c r="FLG66"/>
      <c r="FLH66"/>
      <c r="FLI66"/>
      <c r="FLJ66"/>
      <c r="FLK66"/>
      <c r="FLL66"/>
      <c r="FLM66"/>
      <c r="FLN66"/>
      <c r="FLO66"/>
      <c r="FLP66"/>
      <c r="FLQ66"/>
      <c r="FLR66"/>
      <c r="FLS66"/>
      <c r="FLT66"/>
      <c r="FLU66"/>
      <c r="FLV66"/>
      <c r="FLW66"/>
      <c r="FLX66"/>
      <c r="FLY66"/>
      <c r="FLZ66"/>
      <c r="FMA66"/>
      <c r="FMB66"/>
      <c r="FMC66"/>
      <c r="FMD66"/>
      <c r="FME66"/>
      <c r="FMF66"/>
      <c r="FMG66"/>
      <c r="FMH66"/>
      <c r="FMI66"/>
      <c r="FMJ66"/>
      <c r="FMK66"/>
      <c r="FML66"/>
      <c r="FMM66"/>
      <c r="FMN66"/>
      <c r="FMO66"/>
      <c r="FMP66"/>
      <c r="FMQ66"/>
      <c r="FMR66"/>
      <c r="FMS66"/>
      <c r="FMT66"/>
      <c r="FMU66"/>
      <c r="FMV66"/>
      <c r="FMW66"/>
      <c r="FMX66"/>
      <c r="FMY66"/>
      <c r="FMZ66"/>
      <c r="FNA66"/>
      <c r="FNB66"/>
      <c r="FNC66"/>
      <c r="FND66"/>
      <c r="FNE66"/>
      <c r="FNF66"/>
      <c r="FNG66"/>
      <c r="FNH66"/>
      <c r="FNI66"/>
      <c r="FNJ66"/>
      <c r="FNK66"/>
      <c r="FNL66"/>
      <c r="FNM66"/>
      <c r="FNN66"/>
      <c r="FNO66"/>
      <c r="FNP66"/>
      <c r="FNQ66"/>
      <c r="FNR66"/>
      <c r="FNS66"/>
      <c r="FNT66"/>
      <c r="FNU66"/>
      <c r="FNV66"/>
      <c r="FNW66"/>
      <c r="FNX66"/>
      <c r="FNY66"/>
      <c r="FNZ66"/>
      <c r="FOA66"/>
      <c r="FOB66"/>
      <c r="FOC66"/>
      <c r="FOD66"/>
      <c r="FOE66"/>
      <c r="FOF66"/>
      <c r="FOG66"/>
      <c r="FOH66"/>
      <c r="FOI66"/>
      <c r="FOJ66"/>
      <c r="FOK66"/>
      <c r="FOL66"/>
      <c r="FOM66"/>
      <c r="FON66"/>
      <c r="FOO66"/>
      <c r="FOP66"/>
      <c r="FOQ66"/>
      <c r="FOR66"/>
      <c r="FOS66"/>
      <c r="FOT66"/>
      <c r="FOU66"/>
      <c r="FOV66"/>
      <c r="FOW66"/>
      <c r="FOX66"/>
      <c r="FOY66"/>
      <c r="FOZ66"/>
      <c r="FPA66"/>
      <c r="FPB66"/>
      <c r="FPC66"/>
      <c r="FPD66"/>
      <c r="FPE66"/>
      <c r="FPF66"/>
      <c r="FPG66"/>
      <c r="FPH66"/>
      <c r="FPI66"/>
      <c r="FPJ66"/>
      <c r="FPK66"/>
      <c r="FPL66"/>
      <c r="FPM66"/>
      <c r="FPN66"/>
      <c r="FPO66"/>
      <c r="FPP66"/>
      <c r="FPQ66"/>
      <c r="FPR66"/>
      <c r="FPS66"/>
      <c r="FPT66"/>
      <c r="FPU66"/>
      <c r="FPV66"/>
      <c r="FPW66"/>
      <c r="FPX66"/>
      <c r="FPY66"/>
      <c r="FPZ66"/>
      <c r="FQA66"/>
      <c r="FQB66"/>
      <c r="FQC66"/>
      <c r="FQD66"/>
      <c r="FQE66"/>
      <c r="FQF66"/>
      <c r="FQG66"/>
      <c r="FQH66"/>
      <c r="FQI66"/>
      <c r="FQJ66"/>
      <c r="FQK66"/>
      <c r="FQL66"/>
      <c r="FQM66"/>
      <c r="FQN66"/>
      <c r="FQO66"/>
      <c r="FQP66"/>
      <c r="FQQ66"/>
      <c r="FQR66"/>
      <c r="FQS66"/>
      <c r="FQT66"/>
      <c r="FQU66"/>
      <c r="FQV66"/>
      <c r="FQW66"/>
      <c r="FQX66"/>
      <c r="FQY66"/>
      <c r="FQZ66"/>
      <c r="FRA66"/>
      <c r="FRB66"/>
      <c r="FRC66"/>
      <c r="FRD66"/>
      <c r="FRE66"/>
      <c r="FRF66"/>
      <c r="FRG66"/>
      <c r="FRH66"/>
      <c r="FRI66"/>
      <c r="FRJ66"/>
      <c r="FRK66"/>
      <c r="FRL66"/>
      <c r="FRM66"/>
      <c r="FRN66"/>
      <c r="FRO66"/>
      <c r="FRP66"/>
      <c r="FRQ66"/>
      <c r="FRR66"/>
      <c r="FRS66"/>
      <c r="FRT66"/>
      <c r="FRU66"/>
      <c r="FRV66"/>
      <c r="FRW66"/>
      <c r="FRX66"/>
      <c r="FRY66"/>
      <c r="FRZ66"/>
      <c r="FSA66"/>
      <c r="FSB66"/>
      <c r="FSC66"/>
      <c r="FSD66"/>
      <c r="FSE66"/>
      <c r="FSF66"/>
      <c r="FSG66"/>
      <c r="FSH66"/>
      <c r="FSI66"/>
      <c r="FSJ66"/>
      <c r="FSK66"/>
      <c r="FSL66"/>
      <c r="FSM66"/>
      <c r="FSN66"/>
      <c r="FSO66"/>
      <c r="FSP66"/>
      <c r="FSQ66"/>
      <c r="FSR66"/>
      <c r="FSS66"/>
      <c r="FST66"/>
      <c r="FSU66"/>
      <c r="FSV66"/>
      <c r="FSW66"/>
      <c r="FSX66"/>
      <c r="FSY66"/>
      <c r="FSZ66"/>
      <c r="FTA66"/>
      <c r="FTB66"/>
      <c r="FTC66"/>
      <c r="FTD66"/>
      <c r="FTE66"/>
      <c r="FTF66"/>
      <c r="FTG66"/>
      <c r="FTH66"/>
      <c r="FTI66"/>
      <c r="FTJ66"/>
      <c r="FTK66"/>
      <c r="FTL66"/>
      <c r="FTM66"/>
      <c r="FTN66"/>
      <c r="FTO66"/>
      <c r="FTP66"/>
      <c r="FTQ66"/>
      <c r="FTR66"/>
      <c r="FTS66"/>
      <c r="FTT66"/>
      <c r="FTU66"/>
      <c r="FTV66"/>
      <c r="FTW66"/>
      <c r="FTX66"/>
      <c r="FTY66"/>
      <c r="FTZ66"/>
      <c r="FUA66"/>
      <c r="FUB66"/>
      <c r="FUC66"/>
      <c r="FUD66"/>
      <c r="FUE66"/>
      <c r="FUF66"/>
      <c r="FUG66"/>
      <c r="FUH66"/>
      <c r="FUI66"/>
      <c r="FUJ66"/>
      <c r="FUK66"/>
      <c r="FUL66"/>
      <c r="FUM66"/>
      <c r="FUN66"/>
      <c r="FUO66"/>
      <c r="FUP66"/>
      <c r="FUQ66"/>
      <c r="FUR66"/>
      <c r="FUS66"/>
      <c r="FUT66"/>
      <c r="FUU66"/>
      <c r="FUV66"/>
      <c r="FUW66"/>
      <c r="FUX66"/>
      <c r="FUY66"/>
      <c r="FUZ66"/>
      <c r="FVA66"/>
      <c r="FVB66"/>
      <c r="FVC66"/>
      <c r="FVD66"/>
      <c r="FVE66"/>
      <c r="FVF66"/>
      <c r="FVG66"/>
      <c r="FVH66"/>
      <c r="FVI66"/>
      <c r="FVJ66"/>
      <c r="FVK66"/>
      <c r="FVL66"/>
      <c r="FVM66"/>
      <c r="FVN66"/>
      <c r="FVO66"/>
      <c r="FVP66"/>
      <c r="FVQ66"/>
      <c r="FVR66"/>
      <c r="FVS66"/>
      <c r="FVT66"/>
      <c r="FVU66"/>
      <c r="FVV66"/>
      <c r="FVW66"/>
      <c r="FVX66"/>
      <c r="FVY66"/>
      <c r="FVZ66"/>
      <c r="FWA66"/>
      <c r="FWB66"/>
      <c r="FWC66"/>
      <c r="FWD66"/>
      <c r="FWE66"/>
      <c r="FWF66"/>
      <c r="FWG66"/>
      <c r="FWH66"/>
      <c r="FWI66"/>
      <c r="FWJ66"/>
      <c r="FWK66"/>
      <c r="FWL66"/>
      <c r="FWM66"/>
      <c r="FWN66"/>
      <c r="FWO66"/>
      <c r="FWP66"/>
      <c r="FWQ66"/>
      <c r="FWR66"/>
      <c r="FWS66"/>
      <c r="FWT66"/>
      <c r="FWU66"/>
      <c r="FWV66"/>
      <c r="FWW66"/>
      <c r="FWX66"/>
      <c r="FWY66"/>
      <c r="FWZ66"/>
      <c r="FXA66"/>
      <c r="FXB66"/>
      <c r="FXC66"/>
      <c r="FXD66"/>
      <c r="FXE66"/>
      <c r="FXF66"/>
      <c r="FXG66"/>
      <c r="FXH66"/>
      <c r="FXI66"/>
      <c r="FXJ66"/>
      <c r="FXK66"/>
      <c r="FXL66"/>
      <c r="FXM66"/>
      <c r="FXN66"/>
      <c r="FXO66"/>
      <c r="FXP66"/>
      <c r="FXQ66"/>
      <c r="FXR66"/>
      <c r="FXS66"/>
      <c r="FXT66"/>
      <c r="FXU66"/>
      <c r="FXV66"/>
      <c r="FXW66"/>
      <c r="FXX66"/>
      <c r="FXY66"/>
      <c r="FXZ66"/>
      <c r="FYA66"/>
      <c r="FYB66"/>
      <c r="FYC66"/>
      <c r="FYD66"/>
      <c r="FYE66"/>
      <c r="FYF66"/>
      <c r="FYG66"/>
      <c r="FYH66"/>
      <c r="FYI66"/>
      <c r="FYJ66"/>
      <c r="FYK66"/>
      <c r="FYL66"/>
      <c r="FYM66"/>
      <c r="FYN66"/>
      <c r="FYO66"/>
      <c r="FYP66"/>
      <c r="FYQ66"/>
      <c r="FYR66"/>
      <c r="FYS66"/>
      <c r="FYT66"/>
      <c r="FYU66"/>
      <c r="FYV66"/>
      <c r="FYW66"/>
      <c r="FYX66"/>
      <c r="FYY66"/>
      <c r="FYZ66"/>
      <c r="FZA66"/>
      <c r="FZB66"/>
      <c r="FZC66"/>
      <c r="FZD66"/>
      <c r="FZE66"/>
      <c r="FZF66"/>
      <c r="FZG66"/>
      <c r="FZH66"/>
      <c r="FZI66"/>
      <c r="FZJ66"/>
      <c r="FZK66"/>
      <c r="FZL66"/>
      <c r="FZM66"/>
      <c r="FZN66"/>
      <c r="FZO66"/>
      <c r="FZP66"/>
      <c r="FZQ66"/>
      <c r="FZR66"/>
      <c r="FZS66"/>
      <c r="FZT66"/>
      <c r="FZU66"/>
      <c r="FZV66"/>
      <c r="FZW66"/>
      <c r="FZX66"/>
      <c r="FZY66"/>
      <c r="FZZ66"/>
      <c r="GAA66"/>
      <c r="GAB66"/>
      <c r="GAC66"/>
      <c r="GAD66"/>
      <c r="GAE66"/>
      <c r="GAF66"/>
      <c r="GAG66"/>
      <c r="GAH66"/>
      <c r="GAI66"/>
      <c r="GAJ66"/>
      <c r="GAK66"/>
      <c r="GAL66"/>
      <c r="GAM66"/>
      <c r="GAN66"/>
      <c r="GAO66"/>
      <c r="GAP66"/>
      <c r="GAQ66"/>
      <c r="GAR66"/>
      <c r="GAS66"/>
      <c r="GAT66"/>
      <c r="GAU66"/>
      <c r="GAV66"/>
      <c r="GAW66"/>
      <c r="GAX66"/>
      <c r="GAY66"/>
      <c r="GAZ66"/>
      <c r="GBA66"/>
      <c r="GBB66"/>
      <c r="GBC66"/>
      <c r="GBD66"/>
      <c r="GBE66"/>
      <c r="GBF66"/>
      <c r="GBG66"/>
      <c r="GBH66"/>
      <c r="GBI66"/>
      <c r="GBJ66"/>
      <c r="GBK66"/>
      <c r="GBL66"/>
      <c r="GBM66"/>
      <c r="GBN66"/>
      <c r="GBO66"/>
      <c r="GBP66"/>
      <c r="GBQ66"/>
      <c r="GBR66"/>
      <c r="GBS66"/>
      <c r="GBT66"/>
      <c r="GBU66"/>
      <c r="GBV66"/>
      <c r="GBW66"/>
      <c r="GBX66"/>
      <c r="GBY66"/>
      <c r="GBZ66"/>
      <c r="GCA66"/>
      <c r="GCB66"/>
      <c r="GCC66"/>
      <c r="GCD66"/>
      <c r="GCE66"/>
      <c r="GCF66"/>
      <c r="GCG66"/>
      <c r="GCH66"/>
      <c r="GCI66"/>
      <c r="GCJ66"/>
      <c r="GCK66"/>
      <c r="GCL66"/>
      <c r="GCM66"/>
      <c r="GCN66"/>
      <c r="GCO66"/>
      <c r="GCP66"/>
      <c r="GCQ66"/>
      <c r="GCR66"/>
      <c r="GCS66"/>
      <c r="GCT66"/>
      <c r="GCU66"/>
      <c r="GCV66"/>
      <c r="GCW66"/>
      <c r="GCX66"/>
      <c r="GCY66"/>
      <c r="GCZ66"/>
      <c r="GDA66"/>
      <c r="GDB66"/>
      <c r="GDC66"/>
      <c r="GDD66"/>
      <c r="GDE66"/>
      <c r="GDF66"/>
      <c r="GDG66"/>
      <c r="GDH66"/>
      <c r="GDI66"/>
      <c r="GDJ66"/>
      <c r="GDK66"/>
      <c r="GDL66"/>
      <c r="GDM66"/>
      <c r="GDN66"/>
      <c r="GDO66"/>
      <c r="GDP66"/>
      <c r="GDQ66"/>
      <c r="GDR66"/>
      <c r="GDS66"/>
      <c r="GDT66"/>
      <c r="GDU66"/>
      <c r="GDV66"/>
      <c r="GDW66"/>
      <c r="GDX66"/>
      <c r="GDY66"/>
      <c r="GDZ66"/>
      <c r="GEA66"/>
      <c r="GEB66"/>
      <c r="GEC66"/>
      <c r="GED66"/>
      <c r="GEE66"/>
      <c r="GEF66"/>
      <c r="GEG66"/>
      <c r="GEH66"/>
      <c r="GEI66"/>
      <c r="GEJ66"/>
      <c r="GEK66"/>
      <c r="GEL66"/>
      <c r="GEM66"/>
      <c r="GEN66"/>
      <c r="GEO66"/>
      <c r="GEP66"/>
      <c r="GEQ66"/>
      <c r="GER66"/>
      <c r="GES66"/>
      <c r="GET66"/>
      <c r="GEU66"/>
      <c r="GEV66"/>
      <c r="GEW66"/>
      <c r="GEX66"/>
      <c r="GEY66"/>
      <c r="GEZ66"/>
      <c r="GFA66"/>
      <c r="GFB66"/>
      <c r="GFC66"/>
      <c r="GFD66"/>
      <c r="GFE66"/>
      <c r="GFF66"/>
      <c r="GFG66"/>
      <c r="GFH66"/>
      <c r="GFI66"/>
      <c r="GFJ66"/>
      <c r="GFK66"/>
      <c r="GFL66"/>
      <c r="GFM66"/>
      <c r="GFN66"/>
      <c r="GFO66"/>
      <c r="GFP66"/>
      <c r="GFQ66"/>
      <c r="GFR66"/>
      <c r="GFS66"/>
      <c r="GFT66"/>
      <c r="GFU66"/>
      <c r="GFV66"/>
      <c r="GFW66"/>
      <c r="GFX66"/>
      <c r="GFY66"/>
      <c r="GFZ66"/>
      <c r="GGA66"/>
      <c r="GGB66"/>
      <c r="GGC66"/>
      <c r="GGD66"/>
      <c r="GGE66"/>
      <c r="GGF66"/>
      <c r="GGG66"/>
      <c r="GGH66"/>
      <c r="GGI66"/>
      <c r="GGJ66"/>
      <c r="GGK66"/>
      <c r="GGL66"/>
      <c r="GGM66"/>
      <c r="GGN66"/>
      <c r="GGO66"/>
      <c r="GGP66"/>
      <c r="GGQ66"/>
      <c r="GGR66"/>
      <c r="GGS66"/>
      <c r="GGT66"/>
      <c r="GGU66"/>
      <c r="GGV66"/>
      <c r="GGW66"/>
      <c r="GGX66"/>
      <c r="GGY66"/>
      <c r="GGZ66"/>
      <c r="GHA66"/>
      <c r="GHB66"/>
      <c r="GHC66"/>
      <c r="GHD66"/>
      <c r="GHE66"/>
      <c r="GHF66"/>
      <c r="GHG66"/>
      <c r="GHH66"/>
      <c r="GHI66"/>
      <c r="GHJ66"/>
      <c r="GHK66"/>
      <c r="GHL66"/>
      <c r="GHM66"/>
      <c r="GHN66"/>
      <c r="GHO66"/>
      <c r="GHP66"/>
      <c r="GHQ66"/>
      <c r="GHR66"/>
      <c r="GHS66"/>
      <c r="GHT66"/>
      <c r="GHU66"/>
      <c r="GHV66"/>
      <c r="GHW66"/>
      <c r="GHX66"/>
      <c r="GHY66"/>
      <c r="GHZ66"/>
      <c r="GIA66"/>
      <c r="GIB66"/>
      <c r="GIC66"/>
      <c r="GID66"/>
      <c r="GIE66"/>
      <c r="GIF66"/>
      <c r="GIG66"/>
      <c r="GIH66"/>
      <c r="GII66"/>
      <c r="GIJ66"/>
      <c r="GIK66"/>
      <c r="GIL66"/>
      <c r="GIM66"/>
      <c r="GIN66"/>
      <c r="GIO66"/>
      <c r="GIP66"/>
      <c r="GIQ66"/>
      <c r="GIR66"/>
      <c r="GIS66"/>
      <c r="GIT66"/>
      <c r="GIU66"/>
      <c r="GIV66"/>
      <c r="GIW66"/>
      <c r="GIX66"/>
      <c r="GIY66"/>
      <c r="GIZ66"/>
      <c r="GJA66"/>
      <c r="GJB66"/>
      <c r="GJC66"/>
      <c r="GJD66"/>
      <c r="GJE66"/>
      <c r="GJF66"/>
      <c r="GJG66"/>
      <c r="GJH66"/>
      <c r="GJI66"/>
      <c r="GJJ66"/>
      <c r="GJK66"/>
      <c r="GJL66"/>
      <c r="GJM66"/>
      <c r="GJN66"/>
      <c r="GJO66"/>
      <c r="GJP66"/>
      <c r="GJQ66"/>
      <c r="GJR66"/>
      <c r="GJS66"/>
      <c r="GJT66"/>
      <c r="GJU66"/>
      <c r="GJV66"/>
      <c r="GJW66"/>
      <c r="GJX66"/>
      <c r="GJY66"/>
      <c r="GJZ66"/>
      <c r="GKA66"/>
      <c r="GKB66"/>
      <c r="GKC66"/>
      <c r="GKD66"/>
      <c r="GKE66"/>
      <c r="GKF66"/>
      <c r="GKG66"/>
      <c r="GKH66"/>
      <c r="GKI66"/>
      <c r="GKJ66"/>
      <c r="GKK66"/>
      <c r="GKL66"/>
      <c r="GKM66"/>
      <c r="GKN66"/>
      <c r="GKO66"/>
      <c r="GKP66"/>
      <c r="GKQ66"/>
      <c r="GKR66"/>
      <c r="GKS66"/>
      <c r="GKT66"/>
      <c r="GKU66"/>
      <c r="GKV66"/>
      <c r="GKW66"/>
      <c r="GKX66"/>
      <c r="GKY66"/>
      <c r="GKZ66"/>
      <c r="GLA66"/>
      <c r="GLB66"/>
      <c r="GLC66"/>
      <c r="GLD66"/>
      <c r="GLE66"/>
      <c r="GLF66"/>
      <c r="GLG66"/>
      <c r="GLH66"/>
      <c r="GLI66"/>
      <c r="GLJ66"/>
      <c r="GLK66"/>
      <c r="GLL66"/>
      <c r="GLM66"/>
      <c r="GLN66"/>
      <c r="GLO66"/>
      <c r="GLP66"/>
      <c r="GLQ66"/>
      <c r="GLR66"/>
      <c r="GLS66"/>
      <c r="GLT66"/>
      <c r="GLU66"/>
      <c r="GLV66"/>
      <c r="GLW66"/>
      <c r="GLX66"/>
      <c r="GLY66"/>
      <c r="GLZ66"/>
      <c r="GMA66"/>
      <c r="GMB66"/>
      <c r="GMC66"/>
      <c r="GMD66"/>
      <c r="GME66"/>
      <c r="GMF66"/>
      <c r="GMG66"/>
      <c r="GMH66"/>
      <c r="GMI66"/>
      <c r="GMJ66"/>
      <c r="GMK66"/>
      <c r="GML66"/>
      <c r="GMM66"/>
      <c r="GMN66"/>
      <c r="GMO66"/>
      <c r="GMP66"/>
      <c r="GMQ66"/>
      <c r="GMR66"/>
      <c r="GMS66"/>
      <c r="GMT66"/>
      <c r="GMU66"/>
      <c r="GMV66"/>
      <c r="GMW66"/>
      <c r="GMX66"/>
      <c r="GMY66"/>
      <c r="GMZ66"/>
      <c r="GNA66"/>
      <c r="GNB66"/>
      <c r="GNC66"/>
      <c r="GND66"/>
      <c r="GNE66"/>
      <c r="GNF66"/>
      <c r="GNG66"/>
      <c r="GNH66"/>
      <c r="GNI66"/>
      <c r="GNJ66"/>
      <c r="GNK66"/>
      <c r="GNL66"/>
      <c r="GNM66"/>
      <c r="GNN66"/>
      <c r="GNO66"/>
      <c r="GNP66"/>
      <c r="GNQ66"/>
      <c r="GNR66"/>
      <c r="GNS66"/>
      <c r="GNT66"/>
      <c r="GNU66"/>
      <c r="GNV66"/>
      <c r="GNW66"/>
      <c r="GNX66"/>
      <c r="GNY66"/>
      <c r="GNZ66"/>
      <c r="GOA66"/>
      <c r="GOB66"/>
      <c r="GOC66"/>
      <c r="GOD66"/>
      <c r="GOE66"/>
      <c r="GOF66"/>
      <c r="GOG66"/>
      <c r="GOH66"/>
      <c r="GOI66"/>
      <c r="GOJ66"/>
      <c r="GOK66"/>
      <c r="GOL66"/>
      <c r="GOM66"/>
      <c r="GON66"/>
      <c r="GOO66"/>
      <c r="GOP66"/>
      <c r="GOQ66"/>
      <c r="GOR66"/>
      <c r="GOS66"/>
      <c r="GOT66"/>
      <c r="GOU66"/>
      <c r="GOV66"/>
      <c r="GOW66"/>
      <c r="GOX66"/>
      <c r="GOY66"/>
      <c r="GOZ66"/>
      <c r="GPA66"/>
      <c r="GPB66"/>
      <c r="GPC66"/>
      <c r="GPD66"/>
      <c r="GPE66"/>
      <c r="GPF66"/>
      <c r="GPG66"/>
      <c r="GPH66"/>
      <c r="GPI66"/>
      <c r="GPJ66"/>
      <c r="GPK66"/>
      <c r="GPL66"/>
      <c r="GPM66"/>
      <c r="GPN66"/>
      <c r="GPO66"/>
      <c r="GPP66"/>
      <c r="GPQ66"/>
      <c r="GPR66"/>
      <c r="GPS66"/>
      <c r="GPT66"/>
      <c r="GPU66"/>
      <c r="GPV66"/>
      <c r="GPW66"/>
      <c r="GPX66"/>
      <c r="GPY66"/>
      <c r="GPZ66"/>
      <c r="GQA66"/>
      <c r="GQB66"/>
      <c r="GQC66"/>
      <c r="GQD66"/>
      <c r="GQE66"/>
      <c r="GQF66"/>
      <c r="GQG66"/>
      <c r="GQH66"/>
      <c r="GQI66"/>
      <c r="GQJ66"/>
      <c r="GQK66"/>
      <c r="GQL66"/>
      <c r="GQM66"/>
      <c r="GQN66"/>
      <c r="GQO66"/>
      <c r="GQP66"/>
      <c r="GQQ66"/>
      <c r="GQR66"/>
      <c r="GQS66"/>
      <c r="GQT66"/>
      <c r="GQU66"/>
      <c r="GQV66"/>
      <c r="GQW66"/>
      <c r="GQX66"/>
      <c r="GQY66"/>
      <c r="GQZ66"/>
      <c r="GRA66"/>
      <c r="GRB66"/>
      <c r="GRC66"/>
      <c r="GRD66"/>
      <c r="GRE66"/>
      <c r="GRF66"/>
      <c r="GRG66"/>
      <c r="GRH66"/>
      <c r="GRI66"/>
      <c r="GRJ66"/>
      <c r="GRK66"/>
      <c r="GRL66"/>
      <c r="GRM66"/>
      <c r="GRN66"/>
      <c r="GRO66"/>
      <c r="GRP66"/>
      <c r="GRQ66"/>
      <c r="GRR66"/>
      <c r="GRS66"/>
      <c r="GRT66"/>
      <c r="GRU66"/>
      <c r="GRV66"/>
      <c r="GRW66"/>
      <c r="GRX66"/>
      <c r="GRY66"/>
      <c r="GRZ66"/>
      <c r="GSA66"/>
      <c r="GSB66"/>
      <c r="GSC66"/>
      <c r="GSD66"/>
      <c r="GSE66"/>
      <c r="GSF66"/>
      <c r="GSG66"/>
      <c r="GSH66"/>
      <c r="GSI66"/>
      <c r="GSJ66"/>
      <c r="GSK66"/>
      <c r="GSL66"/>
      <c r="GSM66"/>
      <c r="GSN66"/>
      <c r="GSO66"/>
      <c r="GSP66"/>
      <c r="GSQ66"/>
      <c r="GSR66"/>
      <c r="GSS66"/>
      <c r="GST66"/>
      <c r="GSU66"/>
      <c r="GSV66"/>
      <c r="GSW66"/>
      <c r="GSX66"/>
      <c r="GSY66"/>
      <c r="GSZ66"/>
      <c r="GTA66"/>
      <c r="GTB66"/>
      <c r="GTC66"/>
      <c r="GTD66"/>
      <c r="GTE66"/>
      <c r="GTF66"/>
      <c r="GTG66"/>
      <c r="GTH66"/>
      <c r="GTI66"/>
      <c r="GTJ66"/>
      <c r="GTK66"/>
      <c r="GTL66"/>
      <c r="GTM66"/>
      <c r="GTN66"/>
      <c r="GTO66"/>
      <c r="GTP66"/>
      <c r="GTQ66"/>
      <c r="GTR66"/>
      <c r="GTS66"/>
      <c r="GTT66"/>
      <c r="GTU66"/>
      <c r="GTV66"/>
      <c r="GTW66"/>
      <c r="GTX66"/>
      <c r="GTY66"/>
      <c r="GTZ66"/>
      <c r="GUA66"/>
      <c r="GUB66"/>
      <c r="GUC66"/>
      <c r="GUD66"/>
      <c r="GUE66"/>
      <c r="GUF66"/>
      <c r="GUG66"/>
      <c r="GUH66"/>
      <c r="GUI66"/>
      <c r="GUJ66"/>
      <c r="GUK66"/>
      <c r="GUL66"/>
      <c r="GUM66"/>
      <c r="GUN66"/>
      <c r="GUO66"/>
      <c r="GUP66"/>
      <c r="GUQ66"/>
      <c r="GUR66"/>
      <c r="GUS66"/>
      <c r="GUT66"/>
      <c r="GUU66"/>
      <c r="GUV66"/>
      <c r="GUW66"/>
      <c r="GUX66"/>
      <c r="GUY66"/>
      <c r="GUZ66"/>
      <c r="GVA66"/>
      <c r="GVB66"/>
      <c r="GVC66"/>
      <c r="GVD66"/>
      <c r="GVE66"/>
      <c r="GVF66"/>
      <c r="GVG66"/>
      <c r="GVH66"/>
      <c r="GVI66"/>
      <c r="GVJ66"/>
      <c r="GVK66"/>
      <c r="GVL66"/>
      <c r="GVM66"/>
      <c r="GVN66"/>
      <c r="GVO66"/>
      <c r="GVP66"/>
      <c r="GVQ66"/>
      <c r="GVR66"/>
      <c r="GVS66"/>
      <c r="GVT66"/>
      <c r="GVU66"/>
      <c r="GVV66"/>
      <c r="GVW66"/>
      <c r="GVX66"/>
      <c r="GVY66"/>
      <c r="GVZ66"/>
      <c r="GWA66"/>
      <c r="GWB66"/>
      <c r="GWC66"/>
      <c r="GWD66"/>
      <c r="GWE66"/>
      <c r="GWF66"/>
      <c r="GWG66"/>
      <c r="GWH66"/>
      <c r="GWI66"/>
      <c r="GWJ66"/>
      <c r="GWK66"/>
      <c r="GWL66"/>
      <c r="GWM66"/>
      <c r="GWN66"/>
      <c r="GWO66"/>
      <c r="GWP66"/>
      <c r="GWQ66"/>
      <c r="GWR66"/>
      <c r="GWS66"/>
      <c r="GWT66"/>
      <c r="GWU66"/>
      <c r="GWV66"/>
      <c r="GWW66"/>
      <c r="GWX66"/>
      <c r="GWY66"/>
      <c r="GWZ66"/>
      <c r="GXA66"/>
      <c r="GXB66"/>
      <c r="GXC66"/>
      <c r="GXD66"/>
      <c r="GXE66"/>
      <c r="GXF66"/>
      <c r="GXG66"/>
      <c r="GXH66"/>
      <c r="GXI66"/>
      <c r="GXJ66"/>
      <c r="GXK66"/>
      <c r="GXL66"/>
      <c r="GXM66"/>
      <c r="GXN66"/>
      <c r="GXO66"/>
      <c r="GXP66"/>
      <c r="GXQ66"/>
      <c r="GXR66"/>
      <c r="GXS66"/>
      <c r="GXT66"/>
      <c r="GXU66"/>
      <c r="GXV66"/>
      <c r="GXW66"/>
      <c r="GXX66"/>
      <c r="GXY66"/>
      <c r="GXZ66"/>
      <c r="GYA66"/>
      <c r="GYB66"/>
      <c r="GYC66"/>
      <c r="GYD66"/>
      <c r="GYE66"/>
      <c r="GYF66"/>
      <c r="GYG66"/>
      <c r="GYH66"/>
      <c r="GYI66"/>
      <c r="GYJ66"/>
      <c r="GYK66"/>
      <c r="GYL66"/>
      <c r="GYM66"/>
      <c r="GYN66"/>
      <c r="GYO66"/>
      <c r="GYP66"/>
      <c r="GYQ66"/>
      <c r="GYR66"/>
      <c r="GYS66"/>
      <c r="GYT66"/>
      <c r="GYU66"/>
      <c r="GYV66"/>
      <c r="GYW66"/>
      <c r="GYX66"/>
      <c r="GYY66"/>
      <c r="GYZ66"/>
      <c r="GZA66"/>
      <c r="GZB66"/>
      <c r="GZC66"/>
      <c r="GZD66"/>
      <c r="GZE66"/>
      <c r="GZF66"/>
      <c r="GZG66"/>
      <c r="GZH66"/>
      <c r="GZI66"/>
      <c r="GZJ66"/>
      <c r="GZK66"/>
      <c r="GZL66"/>
      <c r="GZM66"/>
      <c r="GZN66"/>
      <c r="GZO66"/>
      <c r="GZP66"/>
      <c r="GZQ66"/>
      <c r="GZR66"/>
      <c r="GZS66"/>
      <c r="GZT66"/>
      <c r="GZU66"/>
      <c r="GZV66"/>
      <c r="GZW66"/>
      <c r="GZX66"/>
      <c r="GZY66"/>
      <c r="GZZ66"/>
      <c r="HAA66"/>
      <c r="HAB66"/>
      <c r="HAC66"/>
      <c r="HAD66"/>
      <c r="HAE66"/>
      <c r="HAF66"/>
      <c r="HAG66"/>
      <c r="HAH66"/>
      <c r="HAI66"/>
      <c r="HAJ66"/>
      <c r="HAK66"/>
      <c r="HAL66"/>
      <c r="HAM66"/>
      <c r="HAN66"/>
      <c r="HAO66"/>
      <c r="HAP66"/>
      <c r="HAQ66"/>
      <c r="HAR66"/>
      <c r="HAS66"/>
      <c r="HAT66"/>
      <c r="HAU66"/>
      <c r="HAV66"/>
      <c r="HAW66"/>
      <c r="HAX66"/>
      <c r="HAY66"/>
      <c r="HAZ66"/>
      <c r="HBA66"/>
      <c r="HBB66"/>
      <c r="HBC66"/>
      <c r="HBD66"/>
      <c r="HBE66"/>
      <c r="HBF66"/>
      <c r="HBG66"/>
      <c r="HBH66"/>
      <c r="HBI66"/>
      <c r="HBJ66"/>
      <c r="HBK66"/>
      <c r="HBL66"/>
      <c r="HBM66"/>
      <c r="HBN66"/>
      <c r="HBO66"/>
      <c r="HBP66"/>
      <c r="HBQ66"/>
      <c r="HBR66"/>
      <c r="HBS66"/>
      <c r="HBT66"/>
      <c r="HBU66"/>
      <c r="HBV66"/>
      <c r="HBW66"/>
      <c r="HBX66"/>
      <c r="HBY66"/>
      <c r="HBZ66"/>
      <c r="HCA66"/>
      <c r="HCB66"/>
      <c r="HCC66"/>
      <c r="HCD66"/>
      <c r="HCE66"/>
      <c r="HCF66"/>
      <c r="HCG66"/>
      <c r="HCH66"/>
      <c r="HCI66"/>
      <c r="HCJ66"/>
      <c r="HCK66"/>
      <c r="HCL66"/>
      <c r="HCM66"/>
      <c r="HCN66"/>
      <c r="HCO66"/>
      <c r="HCP66"/>
      <c r="HCQ66"/>
      <c r="HCR66"/>
      <c r="HCS66"/>
      <c r="HCT66"/>
      <c r="HCU66"/>
      <c r="HCV66"/>
      <c r="HCW66"/>
      <c r="HCX66"/>
      <c r="HCY66"/>
      <c r="HCZ66"/>
      <c r="HDA66"/>
      <c r="HDB66"/>
      <c r="HDC66"/>
      <c r="HDD66"/>
      <c r="HDE66"/>
      <c r="HDF66"/>
      <c r="HDG66"/>
      <c r="HDH66"/>
      <c r="HDI66"/>
      <c r="HDJ66"/>
      <c r="HDK66"/>
      <c r="HDL66"/>
      <c r="HDM66"/>
      <c r="HDN66"/>
      <c r="HDO66"/>
      <c r="HDP66"/>
      <c r="HDQ66"/>
      <c r="HDR66"/>
      <c r="HDS66"/>
      <c r="HDT66"/>
      <c r="HDU66"/>
      <c r="HDV66"/>
      <c r="HDW66"/>
      <c r="HDX66"/>
      <c r="HDY66"/>
      <c r="HDZ66"/>
      <c r="HEA66"/>
      <c r="HEB66"/>
      <c r="HEC66"/>
      <c r="HED66"/>
      <c r="HEE66"/>
      <c r="HEF66"/>
      <c r="HEG66"/>
      <c r="HEH66"/>
      <c r="HEI66"/>
      <c r="HEJ66"/>
      <c r="HEK66"/>
      <c r="HEL66"/>
      <c r="HEM66"/>
      <c r="HEN66"/>
      <c r="HEO66"/>
      <c r="HEP66"/>
      <c r="HEQ66"/>
      <c r="HER66"/>
      <c r="HES66"/>
      <c r="HET66"/>
      <c r="HEU66"/>
      <c r="HEV66"/>
      <c r="HEW66"/>
      <c r="HEX66"/>
      <c r="HEY66"/>
      <c r="HEZ66"/>
      <c r="HFA66"/>
      <c r="HFB66"/>
      <c r="HFC66"/>
      <c r="HFD66"/>
      <c r="HFE66"/>
      <c r="HFF66"/>
      <c r="HFG66"/>
      <c r="HFH66"/>
      <c r="HFI66"/>
      <c r="HFJ66"/>
      <c r="HFK66"/>
      <c r="HFL66"/>
      <c r="HFM66"/>
      <c r="HFN66"/>
      <c r="HFO66"/>
      <c r="HFP66"/>
      <c r="HFQ66"/>
      <c r="HFR66"/>
      <c r="HFS66"/>
      <c r="HFT66"/>
      <c r="HFU66"/>
      <c r="HFV66"/>
      <c r="HFW66"/>
      <c r="HFX66"/>
      <c r="HFY66"/>
      <c r="HFZ66"/>
      <c r="HGA66"/>
      <c r="HGB66"/>
      <c r="HGC66"/>
      <c r="HGD66"/>
      <c r="HGE66"/>
      <c r="HGF66"/>
      <c r="HGG66"/>
      <c r="HGH66"/>
      <c r="HGI66"/>
      <c r="HGJ66"/>
      <c r="HGK66"/>
      <c r="HGL66"/>
      <c r="HGM66"/>
      <c r="HGN66"/>
      <c r="HGO66"/>
      <c r="HGP66"/>
      <c r="HGQ66"/>
      <c r="HGR66"/>
      <c r="HGS66"/>
      <c r="HGT66"/>
      <c r="HGU66"/>
      <c r="HGV66"/>
      <c r="HGW66"/>
      <c r="HGX66"/>
      <c r="HGY66"/>
      <c r="HGZ66"/>
      <c r="HHA66"/>
      <c r="HHB66"/>
      <c r="HHC66"/>
      <c r="HHD66"/>
      <c r="HHE66"/>
      <c r="HHF66"/>
      <c r="HHG66"/>
      <c r="HHH66"/>
      <c r="HHI66"/>
      <c r="HHJ66"/>
      <c r="HHK66"/>
      <c r="HHL66"/>
      <c r="HHM66"/>
      <c r="HHN66"/>
      <c r="HHO66"/>
      <c r="HHP66"/>
      <c r="HHQ66"/>
      <c r="HHR66"/>
      <c r="HHS66"/>
      <c r="HHT66"/>
      <c r="HHU66"/>
      <c r="HHV66"/>
      <c r="HHW66"/>
      <c r="HHX66"/>
      <c r="HHY66"/>
      <c r="HHZ66"/>
      <c r="HIA66"/>
      <c r="HIB66"/>
      <c r="HIC66"/>
      <c r="HID66"/>
      <c r="HIE66"/>
      <c r="HIF66"/>
      <c r="HIG66"/>
      <c r="HIH66"/>
      <c r="HII66"/>
      <c r="HIJ66"/>
      <c r="HIK66"/>
      <c r="HIL66"/>
      <c r="HIM66"/>
      <c r="HIN66"/>
      <c r="HIO66"/>
      <c r="HIP66"/>
      <c r="HIQ66"/>
      <c r="HIR66"/>
      <c r="HIS66"/>
      <c r="HIT66"/>
      <c r="HIU66"/>
      <c r="HIV66"/>
      <c r="HIW66"/>
      <c r="HIX66"/>
      <c r="HIY66"/>
      <c r="HIZ66"/>
      <c r="HJA66"/>
      <c r="HJB66"/>
      <c r="HJC66"/>
      <c r="HJD66"/>
      <c r="HJE66"/>
      <c r="HJF66"/>
      <c r="HJG66"/>
      <c r="HJH66"/>
      <c r="HJI66"/>
      <c r="HJJ66"/>
      <c r="HJK66"/>
      <c r="HJL66"/>
      <c r="HJM66"/>
      <c r="HJN66"/>
      <c r="HJO66"/>
      <c r="HJP66"/>
      <c r="HJQ66"/>
      <c r="HJR66"/>
      <c r="HJS66"/>
      <c r="HJT66"/>
      <c r="HJU66"/>
      <c r="HJV66"/>
      <c r="HJW66"/>
      <c r="HJX66"/>
      <c r="HJY66"/>
      <c r="HJZ66"/>
      <c r="HKA66"/>
      <c r="HKB66"/>
      <c r="HKC66"/>
      <c r="HKD66"/>
      <c r="HKE66"/>
      <c r="HKF66"/>
      <c r="HKG66"/>
      <c r="HKH66"/>
      <c r="HKI66"/>
      <c r="HKJ66"/>
      <c r="HKK66"/>
      <c r="HKL66"/>
      <c r="HKM66"/>
      <c r="HKN66"/>
      <c r="HKO66"/>
      <c r="HKP66"/>
      <c r="HKQ66"/>
      <c r="HKR66"/>
      <c r="HKS66"/>
      <c r="HKT66"/>
      <c r="HKU66"/>
      <c r="HKV66"/>
      <c r="HKW66"/>
      <c r="HKX66"/>
      <c r="HKY66"/>
      <c r="HKZ66"/>
      <c r="HLA66"/>
      <c r="HLB66"/>
      <c r="HLC66"/>
      <c r="HLD66"/>
      <c r="HLE66"/>
      <c r="HLF66"/>
      <c r="HLG66"/>
      <c r="HLH66"/>
      <c r="HLI66"/>
      <c r="HLJ66"/>
      <c r="HLK66"/>
      <c r="HLL66"/>
      <c r="HLM66"/>
      <c r="HLN66"/>
      <c r="HLO66"/>
      <c r="HLP66"/>
      <c r="HLQ66"/>
      <c r="HLR66"/>
      <c r="HLS66"/>
      <c r="HLT66"/>
      <c r="HLU66"/>
      <c r="HLV66"/>
      <c r="HLW66"/>
      <c r="HLX66"/>
      <c r="HLY66"/>
      <c r="HLZ66"/>
      <c r="HMA66"/>
      <c r="HMB66"/>
      <c r="HMC66"/>
      <c r="HMD66"/>
      <c r="HME66"/>
      <c r="HMF66"/>
      <c r="HMG66"/>
      <c r="HMH66"/>
      <c r="HMI66"/>
      <c r="HMJ66"/>
      <c r="HMK66"/>
      <c r="HML66"/>
      <c r="HMM66"/>
      <c r="HMN66"/>
      <c r="HMO66"/>
      <c r="HMP66"/>
      <c r="HMQ66"/>
      <c r="HMR66"/>
      <c r="HMS66"/>
      <c r="HMT66"/>
      <c r="HMU66"/>
      <c r="HMV66"/>
      <c r="HMW66"/>
      <c r="HMX66"/>
      <c r="HMY66"/>
      <c r="HMZ66"/>
      <c r="HNA66"/>
      <c r="HNB66"/>
      <c r="HNC66"/>
      <c r="HND66"/>
      <c r="HNE66"/>
      <c r="HNF66"/>
      <c r="HNG66"/>
      <c r="HNH66"/>
      <c r="HNI66"/>
      <c r="HNJ66"/>
      <c r="HNK66"/>
      <c r="HNL66"/>
      <c r="HNM66"/>
      <c r="HNN66"/>
      <c r="HNO66"/>
      <c r="HNP66"/>
      <c r="HNQ66"/>
      <c r="HNR66"/>
      <c r="HNS66"/>
      <c r="HNT66"/>
      <c r="HNU66"/>
      <c r="HNV66"/>
      <c r="HNW66"/>
      <c r="HNX66"/>
      <c r="HNY66"/>
      <c r="HNZ66"/>
      <c r="HOA66"/>
      <c r="HOB66"/>
      <c r="HOC66"/>
      <c r="HOD66"/>
      <c r="HOE66"/>
      <c r="HOF66"/>
      <c r="HOG66"/>
      <c r="HOH66"/>
      <c r="HOI66"/>
      <c r="HOJ66"/>
      <c r="HOK66"/>
      <c r="HOL66"/>
      <c r="HOM66"/>
      <c r="HON66"/>
      <c r="HOO66"/>
      <c r="HOP66"/>
      <c r="HOQ66"/>
      <c r="HOR66"/>
      <c r="HOS66"/>
      <c r="HOT66"/>
      <c r="HOU66"/>
      <c r="HOV66"/>
      <c r="HOW66"/>
      <c r="HOX66"/>
      <c r="HOY66"/>
      <c r="HOZ66"/>
      <c r="HPA66"/>
      <c r="HPB66"/>
      <c r="HPC66"/>
      <c r="HPD66"/>
      <c r="HPE66"/>
      <c r="HPF66"/>
      <c r="HPG66"/>
      <c r="HPH66"/>
      <c r="HPI66"/>
      <c r="HPJ66"/>
      <c r="HPK66"/>
      <c r="HPL66"/>
      <c r="HPM66"/>
      <c r="HPN66"/>
      <c r="HPO66"/>
      <c r="HPP66"/>
      <c r="HPQ66"/>
      <c r="HPR66"/>
      <c r="HPS66"/>
      <c r="HPT66"/>
      <c r="HPU66"/>
      <c r="HPV66"/>
      <c r="HPW66"/>
      <c r="HPX66"/>
      <c r="HPY66"/>
      <c r="HPZ66"/>
      <c r="HQA66"/>
      <c r="HQB66"/>
      <c r="HQC66"/>
      <c r="HQD66"/>
      <c r="HQE66"/>
      <c r="HQF66"/>
      <c r="HQG66"/>
      <c r="HQH66"/>
      <c r="HQI66"/>
      <c r="HQJ66"/>
      <c r="HQK66"/>
      <c r="HQL66"/>
      <c r="HQM66"/>
      <c r="HQN66"/>
      <c r="HQO66"/>
      <c r="HQP66"/>
      <c r="HQQ66"/>
      <c r="HQR66"/>
      <c r="HQS66"/>
      <c r="HQT66"/>
      <c r="HQU66"/>
      <c r="HQV66"/>
      <c r="HQW66"/>
      <c r="HQX66"/>
      <c r="HQY66"/>
      <c r="HQZ66"/>
      <c r="HRA66"/>
      <c r="HRB66"/>
      <c r="HRC66"/>
      <c r="HRD66"/>
      <c r="HRE66"/>
      <c r="HRF66"/>
      <c r="HRG66"/>
      <c r="HRH66"/>
      <c r="HRI66"/>
      <c r="HRJ66"/>
      <c r="HRK66"/>
      <c r="HRL66"/>
      <c r="HRM66"/>
      <c r="HRN66"/>
      <c r="HRO66"/>
      <c r="HRP66"/>
      <c r="HRQ66"/>
      <c r="HRR66"/>
      <c r="HRS66"/>
      <c r="HRT66"/>
      <c r="HRU66"/>
      <c r="HRV66"/>
      <c r="HRW66"/>
      <c r="HRX66"/>
      <c r="HRY66"/>
      <c r="HRZ66"/>
      <c r="HSA66"/>
      <c r="HSB66"/>
      <c r="HSC66"/>
      <c r="HSD66"/>
      <c r="HSE66"/>
      <c r="HSF66"/>
      <c r="HSG66"/>
      <c r="HSH66"/>
      <c r="HSI66"/>
      <c r="HSJ66"/>
      <c r="HSK66"/>
      <c r="HSL66"/>
      <c r="HSM66"/>
      <c r="HSN66"/>
      <c r="HSO66"/>
      <c r="HSP66"/>
      <c r="HSQ66"/>
      <c r="HSR66"/>
      <c r="HSS66"/>
      <c r="HST66"/>
      <c r="HSU66"/>
      <c r="HSV66"/>
      <c r="HSW66"/>
      <c r="HSX66"/>
      <c r="HSY66"/>
      <c r="HSZ66"/>
      <c r="HTA66"/>
      <c r="HTB66"/>
      <c r="HTC66"/>
      <c r="HTD66"/>
      <c r="HTE66"/>
      <c r="HTF66"/>
      <c r="HTG66"/>
      <c r="HTH66"/>
      <c r="HTI66"/>
      <c r="HTJ66"/>
      <c r="HTK66"/>
      <c r="HTL66"/>
      <c r="HTM66"/>
      <c r="HTN66"/>
      <c r="HTO66"/>
      <c r="HTP66"/>
      <c r="HTQ66"/>
      <c r="HTR66"/>
      <c r="HTS66"/>
      <c r="HTT66"/>
      <c r="HTU66"/>
      <c r="HTV66"/>
      <c r="HTW66"/>
      <c r="HTX66"/>
      <c r="HTY66"/>
      <c r="HTZ66"/>
      <c r="HUA66"/>
      <c r="HUB66"/>
      <c r="HUC66"/>
      <c r="HUD66"/>
      <c r="HUE66"/>
      <c r="HUF66"/>
      <c r="HUG66"/>
      <c r="HUH66"/>
      <c r="HUI66"/>
      <c r="HUJ66"/>
      <c r="HUK66"/>
      <c r="HUL66"/>
      <c r="HUM66"/>
      <c r="HUN66"/>
      <c r="HUO66"/>
      <c r="HUP66"/>
      <c r="HUQ66"/>
      <c r="HUR66"/>
      <c r="HUS66"/>
      <c r="HUT66"/>
      <c r="HUU66"/>
      <c r="HUV66"/>
      <c r="HUW66"/>
      <c r="HUX66"/>
      <c r="HUY66"/>
      <c r="HUZ66"/>
      <c r="HVA66"/>
      <c r="HVB66"/>
      <c r="HVC66"/>
      <c r="HVD66"/>
      <c r="HVE66"/>
      <c r="HVF66"/>
      <c r="HVG66"/>
      <c r="HVH66"/>
      <c r="HVI66"/>
      <c r="HVJ66"/>
      <c r="HVK66"/>
      <c r="HVL66"/>
      <c r="HVM66"/>
      <c r="HVN66"/>
      <c r="HVO66"/>
      <c r="HVP66"/>
      <c r="HVQ66"/>
      <c r="HVR66"/>
      <c r="HVS66"/>
      <c r="HVT66"/>
      <c r="HVU66"/>
      <c r="HVV66"/>
      <c r="HVW66"/>
      <c r="HVX66"/>
      <c r="HVY66"/>
      <c r="HVZ66"/>
      <c r="HWA66"/>
      <c r="HWB66"/>
      <c r="HWC66"/>
      <c r="HWD66"/>
      <c r="HWE66"/>
      <c r="HWF66"/>
      <c r="HWG66"/>
      <c r="HWH66"/>
      <c r="HWI66"/>
      <c r="HWJ66"/>
      <c r="HWK66"/>
      <c r="HWL66"/>
      <c r="HWM66"/>
      <c r="HWN66"/>
      <c r="HWO66"/>
      <c r="HWP66"/>
      <c r="HWQ66"/>
      <c r="HWR66"/>
      <c r="HWS66"/>
      <c r="HWT66"/>
      <c r="HWU66"/>
      <c r="HWV66"/>
      <c r="HWW66"/>
      <c r="HWX66"/>
      <c r="HWY66"/>
      <c r="HWZ66"/>
      <c r="HXA66"/>
      <c r="HXB66"/>
      <c r="HXC66"/>
      <c r="HXD66"/>
      <c r="HXE66"/>
      <c r="HXF66"/>
      <c r="HXG66"/>
      <c r="HXH66"/>
      <c r="HXI66"/>
      <c r="HXJ66"/>
      <c r="HXK66"/>
      <c r="HXL66"/>
      <c r="HXM66"/>
      <c r="HXN66"/>
      <c r="HXO66"/>
      <c r="HXP66"/>
      <c r="HXQ66"/>
      <c r="HXR66"/>
      <c r="HXS66"/>
      <c r="HXT66"/>
      <c r="HXU66"/>
      <c r="HXV66"/>
      <c r="HXW66"/>
      <c r="HXX66"/>
      <c r="HXY66"/>
      <c r="HXZ66"/>
      <c r="HYA66"/>
      <c r="HYB66"/>
      <c r="HYC66"/>
      <c r="HYD66"/>
      <c r="HYE66"/>
      <c r="HYF66"/>
      <c r="HYG66"/>
      <c r="HYH66"/>
      <c r="HYI66"/>
      <c r="HYJ66"/>
      <c r="HYK66"/>
      <c r="HYL66"/>
      <c r="HYM66"/>
      <c r="HYN66"/>
      <c r="HYO66"/>
      <c r="HYP66"/>
      <c r="HYQ66"/>
      <c r="HYR66"/>
      <c r="HYS66"/>
      <c r="HYT66"/>
      <c r="HYU66"/>
      <c r="HYV66"/>
      <c r="HYW66"/>
      <c r="HYX66"/>
      <c r="HYY66"/>
      <c r="HYZ66"/>
      <c r="HZA66"/>
      <c r="HZB66"/>
      <c r="HZC66"/>
      <c r="HZD66"/>
      <c r="HZE66"/>
      <c r="HZF66"/>
      <c r="HZG66"/>
      <c r="HZH66"/>
      <c r="HZI66"/>
      <c r="HZJ66"/>
      <c r="HZK66"/>
      <c r="HZL66"/>
      <c r="HZM66"/>
      <c r="HZN66"/>
      <c r="HZO66"/>
      <c r="HZP66"/>
      <c r="HZQ66"/>
      <c r="HZR66"/>
      <c r="HZS66"/>
      <c r="HZT66"/>
      <c r="HZU66"/>
      <c r="HZV66"/>
      <c r="HZW66"/>
      <c r="HZX66"/>
      <c r="HZY66"/>
      <c r="HZZ66"/>
      <c r="IAA66"/>
      <c r="IAB66"/>
      <c r="IAC66"/>
      <c r="IAD66"/>
      <c r="IAE66"/>
      <c r="IAF66"/>
      <c r="IAG66"/>
      <c r="IAH66"/>
      <c r="IAI66"/>
      <c r="IAJ66"/>
      <c r="IAK66"/>
      <c r="IAL66"/>
      <c r="IAM66"/>
      <c r="IAN66"/>
      <c r="IAO66"/>
      <c r="IAP66"/>
      <c r="IAQ66"/>
      <c r="IAR66"/>
      <c r="IAS66"/>
      <c r="IAT66"/>
      <c r="IAU66"/>
      <c r="IAV66"/>
      <c r="IAW66"/>
      <c r="IAX66"/>
      <c r="IAY66"/>
      <c r="IAZ66"/>
      <c r="IBA66"/>
      <c r="IBB66"/>
      <c r="IBC66"/>
      <c r="IBD66"/>
      <c r="IBE66"/>
      <c r="IBF66"/>
      <c r="IBG66"/>
      <c r="IBH66"/>
      <c r="IBI66"/>
      <c r="IBJ66"/>
      <c r="IBK66"/>
      <c r="IBL66"/>
      <c r="IBM66"/>
      <c r="IBN66"/>
      <c r="IBO66"/>
      <c r="IBP66"/>
      <c r="IBQ66"/>
      <c r="IBR66"/>
      <c r="IBS66"/>
      <c r="IBT66"/>
      <c r="IBU66"/>
      <c r="IBV66"/>
      <c r="IBW66"/>
      <c r="IBX66"/>
      <c r="IBY66"/>
      <c r="IBZ66"/>
      <c r="ICA66"/>
      <c r="ICB66"/>
      <c r="ICC66"/>
      <c r="ICD66"/>
      <c r="ICE66"/>
      <c r="ICF66"/>
      <c r="ICG66"/>
      <c r="ICH66"/>
      <c r="ICI66"/>
      <c r="ICJ66"/>
      <c r="ICK66"/>
      <c r="ICL66"/>
      <c r="ICM66"/>
      <c r="ICN66"/>
      <c r="ICO66"/>
      <c r="ICP66"/>
      <c r="ICQ66"/>
      <c r="ICR66"/>
      <c r="ICS66"/>
      <c r="ICT66"/>
      <c r="ICU66"/>
      <c r="ICV66"/>
      <c r="ICW66"/>
      <c r="ICX66"/>
      <c r="ICY66"/>
      <c r="ICZ66"/>
      <c r="IDA66"/>
      <c r="IDB66"/>
      <c r="IDC66"/>
      <c r="IDD66"/>
      <c r="IDE66"/>
      <c r="IDF66"/>
      <c r="IDG66"/>
      <c r="IDH66"/>
      <c r="IDI66"/>
      <c r="IDJ66"/>
      <c r="IDK66"/>
      <c r="IDL66"/>
      <c r="IDM66"/>
      <c r="IDN66"/>
      <c r="IDO66"/>
      <c r="IDP66"/>
      <c r="IDQ66"/>
      <c r="IDR66"/>
      <c r="IDS66"/>
      <c r="IDT66"/>
      <c r="IDU66"/>
      <c r="IDV66"/>
      <c r="IDW66"/>
      <c r="IDX66"/>
      <c r="IDY66"/>
      <c r="IDZ66"/>
      <c r="IEA66"/>
      <c r="IEB66"/>
      <c r="IEC66"/>
      <c r="IED66"/>
      <c r="IEE66"/>
      <c r="IEF66"/>
      <c r="IEG66"/>
      <c r="IEH66"/>
      <c r="IEI66"/>
      <c r="IEJ66"/>
      <c r="IEK66"/>
      <c r="IEL66"/>
      <c r="IEM66"/>
      <c r="IEN66"/>
      <c r="IEO66"/>
      <c r="IEP66"/>
      <c r="IEQ66"/>
      <c r="IER66"/>
      <c r="IES66"/>
      <c r="IET66"/>
      <c r="IEU66"/>
      <c r="IEV66"/>
      <c r="IEW66"/>
      <c r="IEX66"/>
      <c r="IEY66"/>
      <c r="IEZ66"/>
      <c r="IFA66"/>
      <c r="IFB66"/>
      <c r="IFC66"/>
      <c r="IFD66"/>
      <c r="IFE66"/>
      <c r="IFF66"/>
      <c r="IFG66"/>
      <c r="IFH66"/>
      <c r="IFI66"/>
      <c r="IFJ66"/>
      <c r="IFK66"/>
      <c r="IFL66"/>
      <c r="IFM66"/>
      <c r="IFN66"/>
      <c r="IFO66"/>
      <c r="IFP66"/>
      <c r="IFQ66"/>
      <c r="IFR66"/>
      <c r="IFS66"/>
      <c r="IFT66"/>
      <c r="IFU66"/>
      <c r="IFV66"/>
      <c r="IFW66"/>
      <c r="IFX66"/>
      <c r="IFY66"/>
      <c r="IFZ66"/>
      <c r="IGA66"/>
      <c r="IGB66"/>
      <c r="IGC66"/>
      <c r="IGD66"/>
      <c r="IGE66"/>
      <c r="IGF66"/>
      <c r="IGG66"/>
      <c r="IGH66"/>
      <c r="IGI66"/>
      <c r="IGJ66"/>
      <c r="IGK66"/>
      <c r="IGL66"/>
      <c r="IGM66"/>
      <c r="IGN66"/>
      <c r="IGO66"/>
      <c r="IGP66"/>
      <c r="IGQ66"/>
      <c r="IGR66"/>
      <c r="IGS66"/>
      <c r="IGT66"/>
      <c r="IGU66"/>
      <c r="IGV66"/>
      <c r="IGW66"/>
      <c r="IGX66"/>
      <c r="IGY66"/>
      <c r="IGZ66"/>
      <c r="IHA66"/>
      <c r="IHB66"/>
      <c r="IHC66"/>
      <c r="IHD66"/>
      <c r="IHE66"/>
      <c r="IHF66"/>
      <c r="IHG66"/>
      <c r="IHH66"/>
      <c r="IHI66"/>
      <c r="IHJ66"/>
      <c r="IHK66"/>
      <c r="IHL66"/>
      <c r="IHM66"/>
      <c r="IHN66"/>
      <c r="IHO66"/>
      <c r="IHP66"/>
      <c r="IHQ66"/>
      <c r="IHR66"/>
      <c r="IHS66"/>
      <c r="IHT66"/>
      <c r="IHU66"/>
      <c r="IHV66"/>
      <c r="IHW66"/>
      <c r="IHX66"/>
      <c r="IHY66"/>
      <c r="IHZ66"/>
      <c r="IIA66"/>
      <c r="IIB66"/>
      <c r="IIC66"/>
      <c r="IID66"/>
      <c r="IIE66"/>
      <c r="IIF66"/>
      <c r="IIG66"/>
      <c r="IIH66"/>
      <c r="III66"/>
      <c r="IIJ66"/>
      <c r="IIK66"/>
      <c r="IIL66"/>
      <c r="IIM66"/>
      <c r="IIN66"/>
      <c r="IIO66"/>
      <c r="IIP66"/>
      <c r="IIQ66"/>
      <c r="IIR66"/>
      <c r="IIS66"/>
      <c r="IIT66"/>
      <c r="IIU66"/>
      <c r="IIV66"/>
      <c r="IIW66"/>
      <c r="IIX66"/>
      <c r="IIY66"/>
      <c r="IIZ66"/>
      <c r="IJA66"/>
      <c r="IJB66"/>
      <c r="IJC66"/>
      <c r="IJD66"/>
      <c r="IJE66"/>
      <c r="IJF66"/>
      <c r="IJG66"/>
      <c r="IJH66"/>
      <c r="IJI66"/>
      <c r="IJJ66"/>
      <c r="IJK66"/>
      <c r="IJL66"/>
      <c r="IJM66"/>
      <c r="IJN66"/>
      <c r="IJO66"/>
      <c r="IJP66"/>
      <c r="IJQ66"/>
      <c r="IJR66"/>
      <c r="IJS66"/>
      <c r="IJT66"/>
      <c r="IJU66"/>
      <c r="IJV66"/>
      <c r="IJW66"/>
      <c r="IJX66"/>
      <c r="IJY66"/>
      <c r="IJZ66"/>
      <c r="IKA66"/>
      <c r="IKB66"/>
      <c r="IKC66"/>
      <c r="IKD66"/>
      <c r="IKE66"/>
      <c r="IKF66"/>
      <c r="IKG66"/>
      <c r="IKH66"/>
      <c r="IKI66"/>
      <c r="IKJ66"/>
      <c r="IKK66"/>
      <c r="IKL66"/>
      <c r="IKM66"/>
      <c r="IKN66"/>
      <c r="IKO66"/>
      <c r="IKP66"/>
      <c r="IKQ66"/>
      <c r="IKR66"/>
      <c r="IKS66"/>
      <c r="IKT66"/>
      <c r="IKU66"/>
      <c r="IKV66"/>
      <c r="IKW66"/>
      <c r="IKX66"/>
      <c r="IKY66"/>
      <c r="IKZ66"/>
      <c r="ILA66"/>
      <c r="ILB66"/>
      <c r="ILC66"/>
      <c r="ILD66"/>
      <c r="ILE66"/>
      <c r="ILF66"/>
      <c r="ILG66"/>
      <c r="ILH66"/>
      <c r="ILI66"/>
      <c r="ILJ66"/>
      <c r="ILK66"/>
      <c r="ILL66"/>
      <c r="ILM66"/>
      <c r="ILN66"/>
      <c r="ILO66"/>
      <c r="ILP66"/>
      <c r="ILQ66"/>
      <c r="ILR66"/>
      <c r="ILS66"/>
      <c r="ILT66"/>
      <c r="ILU66"/>
      <c r="ILV66"/>
      <c r="ILW66"/>
      <c r="ILX66"/>
      <c r="ILY66"/>
      <c r="ILZ66"/>
      <c r="IMA66"/>
      <c r="IMB66"/>
      <c r="IMC66"/>
      <c r="IMD66"/>
      <c r="IME66"/>
      <c r="IMF66"/>
      <c r="IMG66"/>
      <c r="IMH66"/>
      <c r="IMI66"/>
      <c r="IMJ66"/>
      <c r="IMK66"/>
      <c r="IML66"/>
      <c r="IMM66"/>
      <c r="IMN66"/>
      <c r="IMO66"/>
      <c r="IMP66"/>
      <c r="IMQ66"/>
      <c r="IMR66"/>
      <c r="IMS66"/>
      <c r="IMT66"/>
      <c r="IMU66"/>
      <c r="IMV66"/>
      <c r="IMW66"/>
      <c r="IMX66"/>
      <c r="IMY66"/>
      <c r="IMZ66"/>
      <c r="INA66"/>
      <c r="INB66"/>
      <c r="INC66"/>
      <c r="IND66"/>
      <c r="INE66"/>
      <c r="INF66"/>
      <c r="ING66"/>
      <c r="INH66"/>
      <c r="INI66"/>
      <c r="INJ66"/>
      <c r="INK66"/>
      <c r="INL66"/>
      <c r="INM66"/>
      <c r="INN66"/>
      <c r="INO66"/>
      <c r="INP66"/>
      <c r="INQ66"/>
      <c r="INR66"/>
      <c r="INS66"/>
      <c r="INT66"/>
      <c r="INU66"/>
      <c r="INV66"/>
      <c r="INW66"/>
      <c r="INX66"/>
      <c r="INY66"/>
      <c r="INZ66"/>
      <c r="IOA66"/>
      <c r="IOB66"/>
      <c r="IOC66"/>
      <c r="IOD66"/>
      <c r="IOE66"/>
      <c r="IOF66"/>
      <c r="IOG66"/>
      <c r="IOH66"/>
      <c r="IOI66"/>
      <c r="IOJ66"/>
      <c r="IOK66"/>
      <c r="IOL66"/>
      <c r="IOM66"/>
      <c r="ION66"/>
      <c r="IOO66"/>
      <c r="IOP66"/>
      <c r="IOQ66"/>
      <c r="IOR66"/>
      <c r="IOS66"/>
      <c r="IOT66"/>
      <c r="IOU66"/>
      <c r="IOV66"/>
      <c r="IOW66"/>
      <c r="IOX66"/>
      <c r="IOY66"/>
      <c r="IOZ66"/>
      <c r="IPA66"/>
      <c r="IPB66"/>
      <c r="IPC66"/>
      <c r="IPD66"/>
      <c r="IPE66"/>
      <c r="IPF66"/>
      <c r="IPG66"/>
      <c r="IPH66"/>
      <c r="IPI66"/>
      <c r="IPJ66"/>
      <c r="IPK66"/>
      <c r="IPL66"/>
      <c r="IPM66"/>
      <c r="IPN66"/>
      <c r="IPO66"/>
      <c r="IPP66"/>
      <c r="IPQ66"/>
      <c r="IPR66"/>
      <c r="IPS66"/>
      <c r="IPT66"/>
      <c r="IPU66"/>
      <c r="IPV66"/>
      <c r="IPW66"/>
      <c r="IPX66"/>
      <c r="IPY66"/>
      <c r="IPZ66"/>
      <c r="IQA66"/>
      <c r="IQB66"/>
      <c r="IQC66"/>
      <c r="IQD66"/>
      <c r="IQE66"/>
      <c r="IQF66"/>
      <c r="IQG66"/>
      <c r="IQH66"/>
      <c r="IQI66"/>
      <c r="IQJ66"/>
      <c r="IQK66"/>
      <c r="IQL66"/>
      <c r="IQM66"/>
      <c r="IQN66"/>
      <c r="IQO66"/>
      <c r="IQP66"/>
      <c r="IQQ66"/>
      <c r="IQR66"/>
      <c r="IQS66"/>
      <c r="IQT66"/>
      <c r="IQU66"/>
      <c r="IQV66"/>
      <c r="IQW66"/>
      <c r="IQX66"/>
      <c r="IQY66"/>
      <c r="IQZ66"/>
      <c r="IRA66"/>
      <c r="IRB66"/>
      <c r="IRC66"/>
      <c r="IRD66"/>
      <c r="IRE66"/>
      <c r="IRF66"/>
      <c r="IRG66"/>
      <c r="IRH66"/>
      <c r="IRI66"/>
      <c r="IRJ66"/>
      <c r="IRK66"/>
      <c r="IRL66"/>
      <c r="IRM66"/>
      <c r="IRN66"/>
      <c r="IRO66"/>
      <c r="IRP66"/>
      <c r="IRQ66"/>
      <c r="IRR66"/>
      <c r="IRS66"/>
      <c r="IRT66"/>
      <c r="IRU66"/>
      <c r="IRV66"/>
      <c r="IRW66"/>
      <c r="IRX66"/>
      <c r="IRY66"/>
      <c r="IRZ66"/>
      <c r="ISA66"/>
      <c r="ISB66"/>
      <c r="ISC66"/>
      <c r="ISD66"/>
      <c r="ISE66"/>
      <c r="ISF66"/>
      <c r="ISG66"/>
      <c r="ISH66"/>
      <c r="ISI66"/>
      <c r="ISJ66"/>
      <c r="ISK66"/>
      <c r="ISL66"/>
      <c r="ISM66"/>
      <c r="ISN66"/>
      <c r="ISO66"/>
      <c r="ISP66"/>
      <c r="ISQ66"/>
      <c r="ISR66"/>
      <c r="ISS66"/>
      <c r="IST66"/>
      <c r="ISU66"/>
      <c r="ISV66"/>
      <c r="ISW66"/>
      <c r="ISX66"/>
      <c r="ISY66"/>
      <c r="ISZ66"/>
      <c r="ITA66"/>
      <c r="ITB66"/>
      <c r="ITC66"/>
      <c r="ITD66"/>
      <c r="ITE66"/>
      <c r="ITF66"/>
      <c r="ITG66"/>
      <c r="ITH66"/>
      <c r="ITI66"/>
      <c r="ITJ66"/>
      <c r="ITK66"/>
      <c r="ITL66"/>
      <c r="ITM66"/>
      <c r="ITN66"/>
      <c r="ITO66"/>
      <c r="ITP66"/>
      <c r="ITQ66"/>
      <c r="ITR66"/>
      <c r="ITS66"/>
      <c r="ITT66"/>
      <c r="ITU66"/>
      <c r="ITV66"/>
      <c r="ITW66"/>
      <c r="ITX66"/>
      <c r="ITY66"/>
      <c r="ITZ66"/>
      <c r="IUA66"/>
      <c r="IUB66"/>
      <c r="IUC66"/>
      <c r="IUD66"/>
      <c r="IUE66"/>
      <c r="IUF66"/>
      <c r="IUG66"/>
      <c r="IUH66"/>
      <c r="IUI66"/>
      <c r="IUJ66"/>
      <c r="IUK66"/>
      <c r="IUL66"/>
      <c r="IUM66"/>
      <c r="IUN66"/>
      <c r="IUO66"/>
      <c r="IUP66"/>
      <c r="IUQ66"/>
      <c r="IUR66"/>
      <c r="IUS66"/>
      <c r="IUT66"/>
      <c r="IUU66"/>
      <c r="IUV66"/>
      <c r="IUW66"/>
      <c r="IUX66"/>
      <c r="IUY66"/>
      <c r="IUZ66"/>
      <c r="IVA66"/>
      <c r="IVB66"/>
      <c r="IVC66"/>
      <c r="IVD66"/>
      <c r="IVE66"/>
      <c r="IVF66"/>
      <c r="IVG66"/>
      <c r="IVH66"/>
      <c r="IVI66"/>
      <c r="IVJ66"/>
      <c r="IVK66"/>
      <c r="IVL66"/>
      <c r="IVM66"/>
      <c r="IVN66"/>
      <c r="IVO66"/>
      <c r="IVP66"/>
      <c r="IVQ66"/>
      <c r="IVR66"/>
      <c r="IVS66"/>
      <c r="IVT66"/>
      <c r="IVU66"/>
      <c r="IVV66"/>
      <c r="IVW66"/>
      <c r="IVX66"/>
      <c r="IVY66"/>
      <c r="IVZ66"/>
      <c r="IWA66"/>
      <c r="IWB66"/>
      <c r="IWC66"/>
      <c r="IWD66"/>
      <c r="IWE66"/>
      <c r="IWF66"/>
      <c r="IWG66"/>
      <c r="IWH66"/>
      <c r="IWI66"/>
      <c r="IWJ66"/>
      <c r="IWK66"/>
      <c r="IWL66"/>
      <c r="IWM66"/>
      <c r="IWN66"/>
      <c r="IWO66"/>
      <c r="IWP66"/>
      <c r="IWQ66"/>
      <c r="IWR66"/>
      <c r="IWS66"/>
      <c r="IWT66"/>
      <c r="IWU66"/>
      <c r="IWV66"/>
      <c r="IWW66"/>
      <c r="IWX66"/>
      <c r="IWY66"/>
      <c r="IWZ66"/>
      <c r="IXA66"/>
      <c r="IXB66"/>
      <c r="IXC66"/>
      <c r="IXD66"/>
      <c r="IXE66"/>
      <c r="IXF66"/>
      <c r="IXG66"/>
      <c r="IXH66"/>
      <c r="IXI66"/>
      <c r="IXJ66"/>
      <c r="IXK66"/>
      <c r="IXL66"/>
      <c r="IXM66"/>
      <c r="IXN66"/>
      <c r="IXO66"/>
      <c r="IXP66"/>
      <c r="IXQ66"/>
      <c r="IXR66"/>
      <c r="IXS66"/>
      <c r="IXT66"/>
      <c r="IXU66"/>
      <c r="IXV66"/>
      <c r="IXW66"/>
      <c r="IXX66"/>
      <c r="IXY66"/>
      <c r="IXZ66"/>
      <c r="IYA66"/>
      <c r="IYB66"/>
      <c r="IYC66"/>
      <c r="IYD66"/>
      <c r="IYE66"/>
      <c r="IYF66"/>
      <c r="IYG66"/>
      <c r="IYH66"/>
      <c r="IYI66"/>
      <c r="IYJ66"/>
      <c r="IYK66"/>
      <c r="IYL66"/>
      <c r="IYM66"/>
      <c r="IYN66"/>
      <c r="IYO66"/>
      <c r="IYP66"/>
      <c r="IYQ66"/>
      <c r="IYR66"/>
      <c r="IYS66"/>
      <c r="IYT66"/>
      <c r="IYU66"/>
      <c r="IYV66"/>
      <c r="IYW66"/>
      <c r="IYX66"/>
      <c r="IYY66"/>
      <c r="IYZ66"/>
      <c r="IZA66"/>
      <c r="IZB66"/>
      <c r="IZC66"/>
      <c r="IZD66"/>
      <c r="IZE66"/>
      <c r="IZF66"/>
      <c r="IZG66"/>
      <c r="IZH66"/>
      <c r="IZI66"/>
      <c r="IZJ66"/>
      <c r="IZK66"/>
      <c r="IZL66"/>
      <c r="IZM66"/>
      <c r="IZN66"/>
      <c r="IZO66"/>
      <c r="IZP66"/>
      <c r="IZQ66"/>
      <c r="IZR66"/>
      <c r="IZS66"/>
      <c r="IZT66"/>
      <c r="IZU66"/>
      <c r="IZV66"/>
      <c r="IZW66"/>
      <c r="IZX66"/>
      <c r="IZY66"/>
      <c r="IZZ66"/>
      <c r="JAA66"/>
      <c r="JAB66"/>
      <c r="JAC66"/>
      <c r="JAD66"/>
      <c r="JAE66"/>
      <c r="JAF66"/>
      <c r="JAG66"/>
      <c r="JAH66"/>
      <c r="JAI66"/>
      <c r="JAJ66"/>
      <c r="JAK66"/>
      <c r="JAL66"/>
      <c r="JAM66"/>
      <c r="JAN66"/>
      <c r="JAO66"/>
      <c r="JAP66"/>
      <c r="JAQ66"/>
      <c r="JAR66"/>
      <c r="JAS66"/>
      <c r="JAT66"/>
      <c r="JAU66"/>
      <c r="JAV66"/>
      <c r="JAW66"/>
      <c r="JAX66"/>
      <c r="JAY66"/>
      <c r="JAZ66"/>
      <c r="JBA66"/>
      <c r="JBB66"/>
      <c r="JBC66"/>
      <c r="JBD66"/>
      <c r="JBE66"/>
      <c r="JBF66"/>
      <c r="JBG66"/>
      <c r="JBH66"/>
      <c r="JBI66"/>
      <c r="JBJ66"/>
      <c r="JBK66"/>
      <c r="JBL66"/>
      <c r="JBM66"/>
      <c r="JBN66"/>
      <c r="JBO66"/>
      <c r="JBP66"/>
      <c r="JBQ66"/>
      <c r="JBR66"/>
      <c r="JBS66"/>
      <c r="JBT66"/>
      <c r="JBU66"/>
      <c r="JBV66"/>
      <c r="JBW66"/>
      <c r="JBX66"/>
      <c r="JBY66"/>
      <c r="JBZ66"/>
      <c r="JCA66"/>
      <c r="JCB66"/>
      <c r="JCC66"/>
      <c r="JCD66"/>
      <c r="JCE66"/>
      <c r="JCF66"/>
      <c r="JCG66"/>
      <c r="JCH66"/>
      <c r="JCI66"/>
      <c r="JCJ66"/>
      <c r="JCK66"/>
      <c r="JCL66"/>
      <c r="JCM66"/>
      <c r="JCN66"/>
      <c r="JCO66"/>
      <c r="JCP66"/>
      <c r="JCQ66"/>
      <c r="JCR66"/>
      <c r="JCS66"/>
      <c r="JCT66"/>
      <c r="JCU66"/>
      <c r="JCV66"/>
      <c r="JCW66"/>
      <c r="JCX66"/>
      <c r="JCY66"/>
      <c r="JCZ66"/>
      <c r="JDA66"/>
      <c r="JDB66"/>
      <c r="JDC66"/>
      <c r="JDD66"/>
      <c r="JDE66"/>
      <c r="JDF66"/>
      <c r="JDG66"/>
      <c r="JDH66"/>
      <c r="JDI66"/>
      <c r="JDJ66"/>
      <c r="JDK66"/>
      <c r="JDL66"/>
      <c r="JDM66"/>
      <c r="JDN66"/>
      <c r="JDO66"/>
      <c r="JDP66"/>
      <c r="JDQ66"/>
      <c r="JDR66"/>
      <c r="JDS66"/>
      <c r="JDT66"/>
      <c r="JDU66"/>
      <c r="JDV66"/>
      <c r="JDW66"/>
      <c r="JDX66"/>
      <c r="JDY66"/>
      <c r="JDZ66"/>
      <c r="JEA66"/>
      <c r="JEB66"/>
      <c r="JEC66"/>
      <c r="JED66"/>
      <c r="JEE66"/>
      <c r="JEF66"/>
      <c r="JEG66"/>
      <c r="JEH66"/>
      <c r="JEI66"/>
      <c r="JEJ66"/>
      <c r="JEK66"/>
      <c r="JEL66"/>
      <c r="JEM66"/>
      <c r="JEN66"/>
      <c r="JEO66"/>
      <c r="JEP66"/>
      <c r="JEQ66"/>
      <c r="JER66"/>
      <c r="JES66"/>
      <c r="JET66"/>
      <c r="JEU66"/>
      <c r="JEV66"/>
      <c r="JEW66"/>
      <c r="JEX66"/>
      <c r="JEY66"/>
      <c r="JEZ66"/>
      <c r="JFA66"/>
      <c r="JFB66"/>
      <c r="JFC66"/>
      <c r="JFD66"/>
      <c r="JFE66"/>
      <c r="JFF66"/>
      <c r="JFG66"/>
      <c r="JFH66"/>
      <c r="JFI66"/>
      <c r="JFJ66"/>
      <c r="JFK66"/>
      <c r="JFL66"/>
      <c r="JFM66"/>
      <c r="JFN66"/>
      <c r="JFO66"/>
      <c r="JFP66"/>
      <c r="JFQ66"/>
      <c r="JFR66"/>
      <c r="JFS66"/>
      <c r="JFT66"/>
      <c r="JFU66"/>
      <c r="JFV66"/>
      <c r="JFW66"/>
      <c r="JFX66"/>
      <c r="JFY66"/>
      <c r="JFZ66"/>
      <c r="JGA66"/>
      <c r="JGB66"/>
      <c r="JGC66"/>
      <c r="JGD66"/>
      <c r="JGE66"/>
      <c r="JGF66"/>
      <c r="JGG66"/>
      <c r="JGH66"/>
      <c r="JGI66"/>
      <c r="JGJ66"/>
      <c r="JGK66"/>
      <c r="JGL66"/>
      <c r="JGM66"/>
      <c r="JGN66"/>
      <c r="JGO66"/>
      <c r="JGP66"/>
      <c r="JGQ66"/>
      <c r="JGR66"/>
      <c r="JGS66"/>
      <c r="JGT66"/>
      <c r="JGU66"/>
      <c r="JGV66"/>
      <c r="JGW66"/>
      <c r="JGX66"/>
      <c r="JGY66"/>
      <c r="JGZ66"/>
      <c r="JHA66"/>
      <c r="JHB66"/>
      <c r="JHC66"/>
      <c r="JHD66"/>
      <c r="JHE66"/>
      <c r="JHF66"/>
      <c r="JHG66"/>
      <c r="JHH66"/>
      <c r="JHI66"/>
      <c r="JHJ66"/>
      <c r="JHK66"/>
      <c r="JHL66"/>
      <c r="JHM66"/>
      <c r="JHN66"/>
      <c r="JHO66"/>
      <c r="JHP66"/>
      <c r="JHQ66"/>
      <c r="JHR66"/>
      <c r="JHS66"/>
      <c r="JHT66"/>
      <c r="JHU66"/>
      <c r="JHV66"/>
      <c r="JHW66"/>
      <c r="JHX66"/>
      <c r="JHY66"/>
      <c r="JHZ66"/>
      <c r="JIA66"/>
      <c r="JIB66"/>
      <c r="JIC66"/>
      <c r="JID66"/>
      <c r="JIE66"/>
      <c r="JIF66"/>
      <c r="JIG66"/>
      <c r="JIH66"/>
      <c r="JII66"/>
      <c r="JIJ66"/>
      <c r="JIK66"/>
      <c r="JIL66"/>
      <c r="JIM66"/>
      <c r="JIN66"/>
      <c r="JIO66"/>
      <c r="JIP66"/>
      <c r="JIQ66"/>
      <c r="JIR66"/>
      <c r="JIS66"/>
      <c r="JIT66"/>
      <c r="JIU66"/>
      <c r="JIV66"/>
      <c r="JIW66"/>
      <c r="JIX66"/>
      <c r="JIY66"/>
      <c r="JIZ66"/>
      <c r="JJA66"/>
      <c r="JJB66"/>
      <c r="JJC66"/>
      <c r="JJD66"/>
      <c r="JJE66"/>
      <c r="JJF66"/>
      <c r="JJG66"/>
      <c r="JJH66"/>
      <c r="JJI66"/>
      <c r="JJJ66"/>
      <c r="JJK66"/>
      <c r="JJL66"/>
      <c r="JJM66"/>
      <c r="JJN66"/>
      <c r="JJO66"/>
      <c r="JJP66"/>
      <c r="JJQ66"/>
      <c r="JJR66"/>
      <c r="JJS66"/>
      <c r="JJT66"/>
      <c r="JJU66"/>
      <c r="JJV66"/>
      <c r="JJW66"/>
      <c r="JJX66"/>
      <c r="JJY66"/>
      <c r="JJZ66"/>
      <c r="JKA66"/>
      <c r="JKB66"/>
      <c r="JKC66"/>
      <c r="JKD66"/>
      <c r="JKE66"/>
      <c r="JKF66"/>
      <c r="JKG66"/>
      <c r="JKH66"/>
      <c r="JKI66"/>
      <c r="JKJ66"/>
      <c r="JKK66"/>
      <c r="JKL66"/>
      <c r="JKM66"/>
      <c r="JKN66"/>
      <c r="JKO66"/>
      <c r="JKP66"/>
      <c r="JKQ66"/>
      <c r="JKR66"/>
      <c r="JKS66"/>
      <c r="JKT66"/>
      <c r="JKU66"/>
      <c r="JKV66"/>
      <c r="JKW66"/>
      <c r="JKX66"/>
      <c r="JKY66"/>
      <c r="JKZ66"/>
      <c r="JLA66"/>
      <c r="JLB66"/>
      <c r="JLC66"/>
      <c r="JLD66"/>
      <c r="JLE66"/>
      <c r="JLF66"/>
      <c r="JLG66"/>
      <c r="JLH66"/>
      <c r="JLI66"/>
      <c r="JLJ66"/>
      <c r="JLK66"/>
      <c r="JLL66"/>
      <c r="JLM66"/>
      <c r="JLN66"/>
      <c r="JLO66"/>
      <c r="JLP66"/>
      <c r="JLQ66"/>
      <c r="JLR66"/>
      <c r="JLS66"/>
      <c r="JLT66"/>
      <c r="JLU66"/>
      <c r="JLV66"/>
      <c r="JLW66"/>
      <c r="JLX66"/>
      <c r="JLY66"/>
      <c r="JLZ66"/>
      <c r="JMA66"/>
      <c r="JMB66"/>
      <c r="JMC66"/>
      <c r="JMD66"/>
      <c r="JME66"/>
      <c r="JMF66"/>
      <c r="JMG66"/>
      <c r="JMH66"/>
      <c r="JMI66"/>
      <c r="JMJ66"/>
      <c r="JMK66"/>
      <c r="JML66"/>
      <c r="JMM66"/>
      <c r="JMN66"/>
      <c r="JMO66"/>
      <c r="JMP66"/>
      <c r="JMQ66"/>
      <c r="JMR66"/>
      <c r="JMS66"/>
      <c r="JMT66"/>
      <c r="JMU66"/>
      <c r="JMV66"/>
      <c r="JMW66"/>
      <c r="JMX66"/>
      <c r="JMY66"/>
      <c r="JMZ66"/>
      <c r="JNA66"/>
      <c r="JNB66"/>
      <c r="JNC66"/>
      <c r="JND66"/>
      <c r="JNE66"/>
      <c r="JNF66"/>
      <c r="JNG66"/>
      <c r="JNH66"/>
      <c r="JNI66"/>
      <c r="JNJ66"/>
      <c r="JNK66"/>
      <c r="JNL66"/>
      <c r="JNM66"/>
      <c r="JNN66"/>
      <c r="JNO66"/>
      <c r="JNP66"/>
      <c r="JNQ66"/>
      <c r="JNR66"/>
      <c r="JNS66"/>
      <c r="JNT66"/>
      <c r="JNU66"/>
      <c r="JNV66"/>
      <c r="JNW66"/>
      <c r="JNX66"/>
      <c r="JNY66"/>
      <c r="JNZ66"/>
      <c r="JOA66"/>
      <c r="JOB66"/>
      <c r="JOC66"/>
      <c r="JOD66"/>
      <c r="JOE66"/>
      <c r="JOF66"/>
      <c r="JOG66"/>
      <c r="JOH66"/>
      <c r="JOI66"/>
      <c r="JOJ66"/>
      <c r="JOK66"/>
      <c r="JOL66"/>
      <c r="JOM66"/>
      <c r="JON66"/>
      <c r="JOO66"/>
      <c r="JOP66"/>
      <c r="JOQ66"/>
      <c r="JOR66"/>
      <c r="JOS66"/>
      <c r="JOT66"/>
      <c r="JOU66"/>
      <c r="JOV66"/>
      <c r="JOW66"/>
      <c r="JOX66"/>
      <c r="JOY66"/>
      <c r="JOZ66"/>
      <c r="JPA66"/>
      <c r="JPB66"/>
      <c r="JPC66"/>
      <c r="JPD66"/>
      <c r="JPE66"/>
      <c r="JPF66"/>
      <c r="JPG66"/>
      <c r="JPH66"/>
      <c r="JPI66"/>
      <c r="JPJ66"/>
      <c r="JPK66"/>
      <c r="JPL66"/>
      <c r="JPM66"/>
      <c r="JPN66"/>
      <c r="JPO66"/>
      <c r="JPP66"/>
      <c r="JPQ66"/>
      <c r="JPR66"/>
      <c r="JPS66"/>
      <c r="JPT66"/>
      <c r="JPU66"/>
      <c r="JPV66"/>
      <c r="JPW66"/>
      <c r="JPX66"/>
      <c r="JPY66"/>
      <c r="JPZ66"/>
      <c r="JQA66"/>
      <c r="JQB66"/>
      <c r="JQC66"/>
      <c r="JQD66"/>
      <c r="JQE66"/>
      <c r="JQF66"/>
      <c r="JQG66"/>
      <c r="JQH66"/>
      <c r="JQI66"/>
      <c r="JQJ66"/>
      <c r="JQK66"/>
      <c r="JQL66"/>
      <c r="JQM66"/>
      <c r="JQN66"/>
      <c r="JQO66"/>
      <c r="JQP66"/>
      <c r="JQQ66"/>
      <c r="JQR66"/>
      <c r="JQS66"/>
      <c r="JQT66"/>
      <c r="JQU66"/>
      <c r="JQV66"/>
      <c r="JQW66"/>
      <c r="JQX66"/>
      <c r="JQY66"/>
      <c r="JQZ66"/>
      <c r="JRA66"/>
      <c r="JRB66"/>
      <c r="JRC66"/>
      <c r="JRD66"/>
      <c r="JRE66"/>
      <c r="JRF66"/>
      <c r="JRG66"/>
      <c r="JRH66"/>
      <c r="JRI66"/>
      <c r="JRJ66"/>
      <c r="JRK66"/>
      <c r="JRL66"/>
      <c r="JRM66"/>
      <c r="JRN66"/>
      <c r="JRO66"/>
      <c r="JRP66"/>
      <c r="JRQ66"/>
      <c r="JRR66"/>
      <c r="JRS66"/>
      <c r="JRT66"/>
      <c r="JRU66"/>
      <c r="JRV66"/>
      <c r="JRW66"/>
      <c r="JRX66"/>
      <c r="JRY66"/>
      <c r="JRZ66"/>
      <c r="JSA66"/>
      <c r="JSB66"/>
      <c r="JSC66"/>
      <c r="JSD66"/>
      <c r="JSE66"/>
      <c r="JSF66"/>
      <c r="JSG66"/>
      <c r="JSH66"/>
      <c r="JSI66"/>
      <c r="JSJ66"/>
      <c r="JSK66"/>
      <c r="JSL66"/>
      <c r="JSM66"/>
      <c r="JSN66"/>
      <c r="JSO66"/>
      <c r="JSP66"/>
      <c r="JSQ66"/>
      <c r="JSR66"/>
      <c r="JSS66"/>
      <c r="JST66"/>
      <c r="JSU66"/>
      <c r="JSV66"/>
      <c r="JSW66"/>
      <c r="JSX66"/>
      <c r="JSY66"/>
      <c r="JSZ66"/>
      <c r="JTA66"/>
      <c r="JTB66"/>
      <c r="JTC66"/>
      <c r="JTD66"/>
      <c r="JTE66"/>
      <c r="JTF66"/>
      <c r="JTG66"/>
      <c r="JTH66"/>
      <c r="JTI66"/>
      <c r="JTJ66"/>
      <c r="JTK66"/>
      <c r="JTL66"/>
      <c r="JTM66"/>
      <c r="JTN66"/>
      <c r="JTO66"/>
      <c r="JTP66"/>
      <c r="JTQ66"/>
      <c r="JTR66"/>
      <c r="JTS66"/>
      <c r="JTT66"/>
      <c r="JTU66"/>
      <c r="JTV66"/>
      <c r="JTW66"/>
      <c r="JTX66"/>
      <c r="JTY66"/>
      <c r="JTZ66"/>
      <c r="JUA66"/>
      <c r="JUB66"/>
      <c r="JUC66"/>
      <c r="JUD66"/>
      <c r="JUE66"/>
      <c r="JUF66"/>
      <c r="JUG66"/>
      <c r="JUH66"/>
      <c r="JUI66"/>
      <c r="JUJ66"/>
      <c r="JUK66"/>
      <c r="JUL66"/>
      <c r="JUM66"/>
      <c r="JUN66"/>
      <c r="JUO66"/>
      <c r="JUP66"/>
      <c r="JUQ66"/>
      <c r="JUR66"/>
      <c r="JUS66"/>
      <c r="JUT66"/>
      <c r="JUU66"/>
      <c r="JUV66"/>
      <c r="JUW66"/>
      <c r="JUX66"/>
      <c r="JUY66"/>
      <c r="JUZ66"/>
      <c r="JVA66"/>
      <c r="JVB66"/>
      <c r="JVC66"/>
      <c r="JVD66"/>
      <c r="JVE66"/>
      <c r="JVF66"/>
      <c r="JVG66"/>
      <c r="JVH66"/>
      <c r="JVI66"/>
      <c r="JVJ66"/>
      <c r="JVK66"/>
      <c r="JVL66"/>
      <c r="JVM66"/>
      <c r="JVN66"/>
      <c r="JVO66"/>
      <c r="JVP66"/>
      <c r="JVQ66"/>
      <c r="JVR66"/>
      <c r="JVS66"/>
      <c r="JVT66"/>
      <c r="JVU66"/>
      <c r="JVV66"/>
      <c r="JVW66"/>
      <c r="JVX66"/>
      <c r="JVY66"/>
      <c r="JVZ66"/>
      <c r="JWA66"/>
      <c r="JWB66"/>
      <c r="JWC66"/>
      <c r="JWD66"/>
      <c r="JWE66"/>
      <c r="JWF66"/>
      <c r="JWG66"/>
      <c r="JWH66"/>
      <c r="JWI66"/>
      <c r="JWJ66"/>
      <c r="JWK66"/>
      <c r="JWL66"/>
      <c r="JWM66"/>
      <c r="JWN66"/>
      <c r="JWO66"/>
      <c r="JWP66"/>
      <c r="JWQ66"/>
      <c r="JWR66"/>
      <c r="JWS66"/>
      <c r="JWT66"/>
      <c r="JWU66"/>
      <c r="JWV66"/>
      <c r="JWW66"/>
      <c r="JWX66"/>
      <c r="JWY66"/>
      <c r="JWZ66"/>
      <c r="JXA66"/>
      <c r="JXB66"/>
      <c r="JXC66"/>
      <c r="JXD66"/>
      <c r="JXE66"/>
      <c r="JXF66"/>
      <c r="JXG66"/>
      <c r="JXH66"/>
      <c r="JXI66"/>
      <c r="JXJ66"/>
      <c r="JXK66"/>
      <c r="JXL66"/>
      <c r="JXM66"/>
      <c r="JXN66"/>
      <c r="JXO66"/>
      <c r="JXP66"/>
      <c r="JXQ66"/>
      <c r="JXR66"/>
      <c r="JXS66"/>
      <c r="JXT66"/>
      <c r="JXU66"/>
      <c r="JXV66"/>
      <c r="JXW66"/>
      <c r="JXX66"/>
      <c r="JXY66"/>
      <c r="JXZ66"/>
      <c r="JYA66"/>
      <c r="JYB66"/>
      <c r="JYC66"/>
      <c r="JYD66"/>
      <c r="JYE66"/>
      <c r="JYF66"/>
      <c r="JYG66"/>
      <c r="JYH66"/>
      <c r="JYI66"/>
      <c r="JYJ66"/>
      <c r="JYK66"/>
      <c r="JYL66"/>
      <c r="JYM66"/>
      <c r="JYN66"/>
      <c r="JYO66"/>
      <c r="JYP66"/>
      <c r="JYQ66"/>
      <c r="JYR66"/>
      <c r="JYS66"/>
      <c r="JYT66"/>
      <c r="JYU66"/>
      <c r="JYV66"/>
      <c r="JYW66"/>
      <c r="JYX66"/>
      <c r="JYY66"/>
      <c r="JYZ66"/>
      <c r="JZA66"/>
      <c r="JZB66"/>
      <c r="JZC66"/>
      <c r="JZD66"/>
      <c r="JZE66"/>
      <c r="JZF66"/>
      <c r="JZG66"/>
      <c r="JZH66"/>
      <c r="JZI66"/>
      <c r="JZJ66"/>
      <c r="JZK66"/>
      <c r="JZL66"/>
      <c r="JZM66"/>
      <c r="JZN66"/>
      <c r="JZO66"/>
      <c r="JZP66"/>
      <c r="JZQ66"/>
      <c r="JZR66"/>
      <c r="JZS66"/>
      <c r="JZT66"/>
      <c r="JZU66"/>
      <c r="JZV66"/>
      <c r="JZW66"/>
      <c r="JZX66"/>
      <c r="JZY66"/>
      <c r="JZZ66"/>
      <c r="KAA66"/>
      <c r="KAB66"/>
      <c r="KAC66"/>
      <c r="KAD66"/>
      <c r="KAE66"/>
      <c r="KAF66"/>
      <c r="KAG66"/>
      <c r="KAH66"/>
      <c r="KAI66"/>
      <c r="KAJ66"/>
      <c r="KAK66"/>
      <c r="KAL66"/>
      <c r="KAM66"/>
      <c r="KAN66"/>
      <c r="KAO66"/>
      <c r="KAP66"/>
      <c r="KAQ66"/>
      <c r="KAR66"/>
      <c r="KAS66"/>
      <c r="KAT66"/>
      <c r="KAU66"/>
      <c r="KAV66"/>
      <c r="KAW66"/>
      <c r="KAX66"/>
      <c r="KAY66"/>
      <c r="KAZ66"/>
      <c r="KBA66"/>
      <c r="KBB66"/>
      <c r="KBC66"/>
      <c r="KBD66"/>
      <c r="KBE66"/>
      <c r="KBF66"/>
      <c r="KBG66"/>
      <c r="KBH66"/>
      <c r="KBI66"/>
      <c r="KBJ66"/>
      <c r="KBK66"/>
      <c r="KBL66"/>
      <c r="KBM66"/>
      <c r="KBN66"/>
      <c r="KBO66"/>
      <c r="KBP66"/>
      <c r="KBQ66"/>
      <c r="KBR66"/>
      <c r="KBS66"/>
      <c r="KBT66"/>
      <c r="KBU66"/>
      <c r="KBV66"/>
      <c r="KBW66"/>
      <c r="KBX66"/>
      <c r="KBY66"/>
      <c r="KBZ66"/>
      <c r="KCA66"/>
      <c r="KCB66"/>
      <c r="KCC66"/>
      <c r="KCD66"/>
      <c r="KCE66"/>
      <c r="KCF66"/>
      <c r="KCG66"/>
      <c r="KCH66"/>
      <c r="KCI66"/>
      <c r="KCJ66"/>
      <c r="KCK66"/>
      <c r="KCL66"/>
      <c r="KCM66"/>
      <c r="KCN66"/>
      <c r="KCO66"/>
      <c r="KCP66"/>
      <c r="KCQ66"/>
      <c r="KCR66"/>
      <c r="KCS66"/>
      <c r="KCT66"/>
      <c r="KCU66"/>
      <c r="KCV66"/>
      <c r="KCW66"/>
      <c r="KCX66"/>
      <c r="KCY66"/>
      <c r="KCZ66"/>
      <c r="KDA66"/>
      <c r="KDB66"/>
      <c r="KDC66"/>
      <c r="KDD66"/>
      <c r="KDE66"/>
      <c r="KDF66"/>
      <c r="KDG66"/>
      <c r="KDH66"/>
      <c r="KDI66"/>
      <c r="KDJ66"/>
      <c r="KDK66"/>
      <c r="KDL66"/>
      <c r="KDM66"/>
      <c r="KDN66"/>
      <c r="KDO66"/>
      <c r="KDP66"/>
      <c r="KDQ66"/>
      <c r="KDR66"/>
      <c r="KDS66"/>
      <c r="KDT66"/>
      <c r="KDU66"/>
      <c r="KDV66"/>
      <c r="KDW66"/>
      <c r="KDX66"/>
      <c r="KDY66"/>
      <c r="KDZ66"/>
      <c r="KEA66"/>
      <c r="KEB66"/>
      <c r="KEC66"/>
      <c r="KED66"/>
      <c r="KEE66"/>
      <c r="KEF66"/>
      <c r="KEG66"/>
      <c r="KEH66"/>
      <c r="KEI66"/>
      <c r="KEJ66"/>
      <c r="KEK66"/>
      <c r="KEL66"/>
      <c r="KEM66"/>
      <c r="KEN66"/>
      <c r="KEO66"/>
      <c r="KEP66"/>
      <c r="KEQ66"/>
      <c r="KER66"/>
      <c r="KES66"/>
      <c r="KET66"/>
      <c r="KEU66"/>
      <c r="KEV66"/>
      <c r="KEW66"/>
      <c r="KEX66"/>
      <c r="KEY66"/>
      <c r="KEZ66"/>
      <c r="KFA66"/>
      <c r="KFB66"/>
      <c r="KFC66"/>
      <c r="KFD66"/>
      <c r="KFE66"/>
      <c r="KFF66"/>
      <c r="KFG66"/>
      <c r="KFH66"/>
      <c r="KFI66"/>
      <c r="KFJ66"/>
      <c r="KFK66"/>
      <c r="KFL66"/>
      <c r="KFM66"/>
      <c r="KFN66"/>
      <c r="KFO66"/>
      <c r="KFP66"/>
      <c r="KFQ66"/>
      <c r="KFR66"/>
      <c r="KFS66"/>
      <c r="KFT66"/>
      <c r="KFU66"/>
      <c r="KFV66"/>
      <c r="KFW66"/>
      <c r="KFX66"/>
      <c r="KFY66"/>
      <c r="KFZ66"/>
      <c r="KGA66"/>
      <c r="KGB66"/>
      <c r="KGC66"/>
      <c r="KGD66"/>
      <c r="KGE66"/>
      <c r="KGF66"/>
      <c r="KGG66"/>
      <c r="KGH66"/>
      <c r="KGI66"/>
      <c r="KGJ66"/>
      <c r="KGK66"/>
      <c r="KGL66"/>
      <c r="KGM66"/>
      <c r="KGN66"/>
      <c r="KGO66"/>
      <c r="KGP66"/>
      <c r="KGQ66"/>
      <c r="KGR66"/>
      <c r="KGS66"/>
      <c r="KGT66"/>
      <c r="KGU66"/>
      <c r="KGV66"/>
      <c r="KGW66"/>
      <c r="KGX66"/>
      <c r="KGY66"/>
      <c r="KGZ66"/>
      <c r="KHA66"/>
      <c r="KHB66"/>
      <c r="KHC66"/>
      <c r="KHD66"/>
      <c r="KHE66"/>
      <c r="KHF66"/>
      <c r="KHG66"/>
      <c r="KHH66"/>
      <c r="KHI66"/>
      <c r="KHJ66"/>
      <c r="KHK66"/>
      <c r="KHL66"/>
      <c r="KHM66"/>
      <c r="KHN66"/>
      <c r="KHO66"/>
      <c r="KHP66"/>
      <c r="KHQ66"/>
      <c r="KHR66"/>
      <c r="KHS66"/>
      <c r="KHT66"/>
      <c r="KHU66"/>
      <c r="KHV66"/>
      <c r="KHW66"/>
      <c r="KHX66"/>
      <c r="KHY66"/>
      <c r="KHZ66"/>
      <c r="KIA66"/>
      <c r="KIB66"/>
      <c r="KIC66"/>
      <c r="KID66"/>
      <c r="KIE66"/>
      <c r="KIF66"/>
      <c r="KIG66"/>
      <c r="KIH66"/>
      <c r="KII66"/>
      <c r="KIJ66"/>
      <c r="KIK66"/>
      <c r="KIL66"/>
      <c r="KIM66"/>
      <c r="KIN66"/>
      <c r="KIO66"/>
      <c r="KIP66"/>
      <c r="KIQ66"/>
      <c r="KIR66"/>
      <c r="KIS66"/>
      <c r="KIT66"/>
      <c r="KIU66"/>
      <c r="KIV66"/>
      <c r="KIW66"/>
      <c r="KIX66"/>
      <c r="KIY66"/>
      <c r="KIZ66"/>
      <c r="KJA66"/>
      <c r="KJB66"/>
      <c r="KJC66"/>
      <c r="KJD66"/>
      <c r="KJE66"/>
      <c r="KJF66"/>
      <c r="KJG66"/>
      <c r="KJH66"/>
      <c r="KJI66"/>
      <c r="KJJ66"/>
      <c r="KJK66"/>
      <c r="KJL66"/>
      <c r="KJM66"/>
      <c r="KJN66"/>
      <c r="KJO66"/>
      <c r="KJP66"/>
      <c r="KJQ66"/>
      <c r="KJR66"/>
      <c r="KJS66"/>
      <c r="KJT66"/>
      <c r="KJU66"/>
      <c r="KJV66"/>
      <c r="KJW66"/>
      <c r="KJX66"/>
      <c r="KJY66"/>
      <c r="KJZ66"/>
      <c r="KKA66"/>
      <c r="KKB66"/>
      <c r="KKC66"/>
      <c r="KKD66"/>
      <c r="KKE66"/>
      <c r="KKF66"/>
      <c r="KKG66"/>
      <c r="KKH66"/>
      <c r="KKI66"/>
      <c r="KKJ66"/>
      <c r="KKK66"/>
      <c r="KKL66"/>
      <c r="KKM66"/>
      <c r="KKN66"/>
      <c r="KKO66"/>
      <c r="KKP66"/>
      <c r="KKQ66"/>
      <c r="KKR66"/>
      <c r="KKS66"/>
      <c r="KKT66"/>
      <c r="KKU66"/>
      <c r="KKV66"/>
      <c r="KKW66"/>
      <c r="KKX66"/>
      <c r="KKY66"/>
      <c r="KKZ66"/>
      <c r="KLA66"/>
      <c r="KLB66"/>
      <c r="KLC66"/>
      <c r="KLD66"/>
      <c r="KLE66"/>
      <c r="KLF66"/>
      <c r="KLG66"/>
      <c r="KLH66"/>
      <c r="KLI66"/>
      <c r="KLJ66"/>
      <c r="KLK66"/>
      <c r="KLL66"/>
      <c r="KLM66"/>
      <c r="KLN66"/>
      <c r="KLO66"/>
      <c r="KLP66"/>
      <c r="KLQ66"/>
      <c r="KLR66"/>
      <c r="KLS66"/>
      <c r="KLT66"/>
      <c r="KLU66"/>
      <c r="KLV66"/>
      <c r="KLW66"/>
      <c r="KLX66"/>
      <c r="KLY66"/>
      <c r="KLZ66"/>
      <c r="KMA66"/>
      <c r="KMB66"/>
      <c r="KMC66"/>
      <c r="KMD66"/>
      <c r="KME66"/>
      <c r="KMF66"/>
      <c r="KMG66"/>
      <c r="KMH66"/>
      <c r="KMI66"/>
      <c r="KMJ66"/>
      <c r="KMK66"/>
      <c r="KML66"/>
      <c r="KMM66"/>
      <c r="KMN66"/>
      <c r="KMO66"/>
      <c r="KMP66"/>
      <c r="KMQ66"/>
      <c r="KMR66"/>
      <c r="KMS66"/>
      <c r="KMT66"/>
      <c r="KMU66"/>
      <c r="KMV66"/>
      <c r="KMW66"/>
      <c r="KMX66"/>
      <c r="KMY66"/>
      <c r="KMZ66"/>
      <c r="KNA66"/>
      <c r="KNB66"/>
      <c r="KNC66"/>
      <c r="KND66"/>
      <c r="KNE66"/>
      <c r="KNF66"/>
      <c r="KNG66"/>
      <c r="KNH66"/>
      <c r="KNI66"/>
      <c r="KNJ66"/>
      <c r="KNK66"/>
      <c r="KNL66"/>
      <c r="KNM66"/>
      <c r="KNN66"/>
      <c r="KNO66"/>
      <c r="KNP66"/>
      <c r="KNQ66"/>
      <c r="KNR66"/>
      <c r="KNS66"/>
      <c r="KNT66"/>
      <c r="KNU66"/>
      <c r="KNV66"/>
      <c r="KNW66"/>
      <c r="KNX66"/>
      <c r="KNY66"/>
      <c r="KNZ66"/>
      <c r="KOA66"/>
      <c r="KOB66"/>
      <c r="KOC66"/>
      <c r="KOD66"/>
      <c r="KOE66"/>
      <c r="KOF66"/>
      <c r="KOG66"/>
      <c r="KOH66"/>
      <c r="KOI66"/>
      <c r="KOJ66"/>
      <c r="KOK66"/>
      <c r="KOL66"/>
      <c r="KOM66"/>
      <c r="KON66"/>
      <c r="KOO66"/>
      <c r="KOP66"/>
      <c r="KOQ66"/>
      <c r="KOR66"/>
      <c r="KOS66"/>
      <c r="KOT66"/>
      <c r="KOU66"/>
      <c r="KOV66"/>
      <c r="KOW66"/>
      <c r="KOX66"/>
      <c r="KOY66"/>
      <c r="KOZ66"/>
      <c r="KPA66"/>
      <c r="KPB66"/>
      <c r="KPC66"/>
      <c r="KPD66"/>
      <c r="KPE66"/>
      <c r="KPF66"/>
      <c r="KPG66"/>
      <c r="KPH66"/>
      <c r="KPI66"/>
      <c r="KPJ66"/>
      <c r="KPK66"/>
      <c r="KPL66"/>
      <c r="KPM66"/>
      <c r="KPN66"/>
      <c r="KPO66"/>
      <c r="KPP66"/>
      <c r="KPQ66"/>
      <c r="KPR66"/>
      <c r="KPS66"/>
      <c r="KPT66"/>
      <c r="KPU66"/>
      <c r="KPV66"/>
      <c r="KPW66"/>
      <c r="KPX66"/>
      <c r="KPY66"/>
      <c r="KPZ66"/>
      <c r="KQA66"/>
      <c r="KQB66"/>
      <c r="KQC66"/>
      <c r="KQD66"/>
      <c r="KQE66"/>
      <c r="KQF66"/>
      <c r="KQG66"/>
      <c r="KQH66"/>
      <c r="KQI66"/>
      <c r="KQJ66"/>
      <c r="KQK66"/>
      <c r="KQL66"/>
      <c r="KQM66"/>
      <c r="KQN66"/>
      <c r="KQO66"/>
      <c r="KQP66"/>
      <c r="KQQ66"/>
      <c r="KQR66"/>
      <c r="KQS66"/>
      <c r="KQT66"/>
      <c r="KQU66"/>
      <c r="KQV66"/>
      <c r="KQW66"/>
      <c r="KQX66"/>
      <c r="KQY66"/>
      <c r="KQZ66"/>
      <c r="KRA66"/>
      <c r="KRB66"/>
      <c r="KRC66"/>
      <c r="KRD66"/>
      <c r="KRE66"/>
      <c r="KRF66"/>
      <c r="KRG66"/>
      <c r="KRH66"/>
      <c r="KRI66"/>
      <c r="KRJ66"/>
      <c r="KRK66"/>
      <c r="KRL66"/>
      <c r="KRM66"/>
      <c r="KRN66"/>
      <c r="KRO66"/>
      <c r="KRP66"/>
      <c r="KRQ66"/>
      <c r="KRR66"/>
      <c r="KRS66"/>
      <c r="KRT66"/>
      <c r="KRU66"/>
      <c r="KRV66"/>
      <c r="KRW66"/>
      <c r="KRX66"/>
      <c r="KRY66"/>
      <c r="KRZ66"/>
      <c r="KSA66"/>
      <c r="KSB66"/>
      <c r="KSC66"/>
      <c r="KSD66"/>
      <c r="KSE66"/>
      <c r="KSF66"/>
      <c r="KSG66"/>
      <c r="KSH66"/>
      <c r="KSI66"/>
      <c r="KSJ66"/>
      <c r="KSK66"/>
      <c r="KSL66"/>
      <c r="KSM66"/>
      <c r="KSN66"/>
      <c r="KSO66"/>
      <c r="KSP66"/>
      <c r="KSQ66"/>
      <c r="KSR66"/>
      <c r="KSS66"/>
      <c r="KST66"/>
      <c r="KSU66"/>
      <c r="KSV66"/>
      <c r="KSW66"/>
      <c r="KSX66"/>
      <c r="KSY66"/>
      <c r="KSZ66"/>
      <c r="KTA66"/>
      <c r="KTB66"/>
      <c r="KTC66"/>
      <c r="KTD66"/>
      <c r="KTE66"/>
      <c r="KTF66"/>
      <c r="KTG66"/>
      <c r="KTH66"/>
      <c r="KTI66"/>
      <c r="KTJ66"/>
      <c r="KTK66"/>
      <c r="KTL66"/>
      <c r="KTM66"/>
      <c r="KTN66"/>
      <c r="KTO66"/>
      <c r="KTP66"/>
      <c r="KTQ66"/>
      <c r="KTR66"/>
      <c r="KTS66"/>
      <c r="KTT66"/>
      <c r="KTU66"/>
      <c r="KTV66"/>
      <c r="KTW66"/>
      <c r="KTX66"/>
      <c r="KTY66"/>
      <c r="KTZ66"/>
      <c r="KUA66"/>
      <c r="KUB66"/>
      <c r="KUC66"/>
      <c r="KUD66"/>
      <c r="KUE66"/>
      <c r="KUF66"/>
      <c r="KUG66"/>
      <c r="KUH66"/>
      <c r="KUI66"/>
      <c r="KUJ66"/>
      <c r="KUK66"/>
      <c r="KUL66"/>
      <c r="KUM66"/>
      <c r="KUN66"/>
      <c r="KUO66"/>
      <c r="KUP66"/>
      <c r="KUQ66"/>
      <c r="KUR66"/>
      <c r="KUS66"/>
      <c r="KUT66"/>
      <c r="KUU66"/>
      <c r="KUV66"/>
      <c r="KUW66"/>
      <c r="KUX66"/>
      <c r="KUY66"/>
      <c r="KUZ66"/>
      <c r="KVA66"/>
      <c r="KVB66"/>
      <c r="KVC66"/>
      <c r="KVD66"/>
      <c r="KVE66"/>
      <c r="KVF66"/>
      <c r="KVG66"/>
      <c r="KVH66"/>
      <c r="KVI66"/>
      <c r="KVJ66"/>
      <c r="KVK66"/>
      <c r="KVL66"/>
      <c r="KVM66"/>
      <c r="KVN66"/>
      <c r="KVO66"/>
      <c r="KVP66"/>
      <c r="KVQ66"/>
      <c r="KVR66"/>
      <c r="KVS66"/>
      <c r="KVT66"/>
      <c r="KVU66"/>
      <c r="KVV66"/>
      <c r="KVW66"/>
      <c r="KVX66"/>
      <c r="KVY66"/>
      <c r="KVZ66"/>
      <c r="KWA66"/>
      <c r="KWB66"/>
      <c r="KWC66"/>
      <c r="KWD66"/>
      <c r="KWE66"/>
      <c r="KWF66"/>
      <c r="KWG66"/>
      <c r="KWH66"/>
      <c r="KWI66"/>
      <c r="KWJ66"/>
      <c r="KWK66"/>
      <c r="KWL66"/>
      <c r="KWM66"/>
      <c r="KWN66"/>
      <c r="KWO66"/>
      <c r="KWP66"/>
      <c r="KWQ66"/>
      <c r="KWR66"/>
      <c r="KWS66"/>
      <c r="KWT66"/>
      <c r="KWU66"/>
      <c r="KWV66"/>
      <c r="KWW66"/>
      <c r="KWX66"/>
      <c r="KWY66"/>
      <c r="KWZ66"/>
      <c r="KXA66"/>
      <c r="KXB66"/>
      <c r="KXC66"/>
      <c r="KXD66"/>
      <c r="KXE66"/>
      <c r="KXF66"/>
      <c r="KXG66"/>
      <c r="KXH66"/>
      <c r="KXI66"/>
      <c r="KXJ66"/>
      <c r="KXK66"/>
      <c r="KXL66"/>
      <c r="KXM66"/>
      <c r="KXN66"/>
      <c r="KXO66"/>
      <c r="KXP66"/>
      <c r="KXQ66"/>
      <c r="KXR66"/>
      <c r="KXS66"/>
      <c r="KXT66"/>
      <c r="KXU66"/>
      <c r="KXV66"/>
      <c r="KXW66"/>
      <c r="KXX66"/>
      <c r="KXY66"/>
      <c r="KXZ66"/>
      <c r="KYA66"/>
      <c r="KYB66"/>
      <c r="KYC66"/>
      <c r="KYD66"/>
      <c r="KYE66"/>
      <c r="KYF66"/>
      <c r="KYG66"/>
      <c r="KYH66"/>
      <c r="KYI66"/>
      <c r="KYJ66"/>
      <c r="KYK66"/>
      <c r="KYL66"/>
      <c r="KYM66"/>
      <c r="KYN66"/>
      <c r="KYO66"/>
      <c r="KYP66"/>
      <c r="KYQ66"/>
      <c r="KYR66"/>
      <c r="KYS66"/>
      <c r="KYT66"/>
      <c r="KYU66"/>
      <c r="KYV66"/>
      <c r="KYW66"/>
      <c r="KYX66"/>
      <c r="KYY66"/>
      <c r="KYZ66"/>
      <c r="KZA66"/>
      <c r="KZB66"/>
      <c r="KZC66"/>
      <c r="KZD66"/>
      <c r="KZE66"/>
      <c r="KZF66"/>
      <c r="KZG66"/>
      <c r="KZH66"/>
      <c r="KZI66"/>
      <c r="KZJ66"/>
      <c r="KZK66"/>
      <c r="KZL66"/>
      <c r="KZM66"/>
      <c r="KZN66"/>
      <c r="KZO66"/>
      <c r="KZP66"/>
      <c r="KZQ66"/>
      <c r="KZR66"/>
      <c r="KZS66"/>
      <c r="KZT66"/>
      <c r="KZU66"/>
      <c r="KZV66"/>
      <c r="KZW66"/>
      <c r="KZX66"/>
      <c r="KZY66"/>
      <c r="KZZ66"/>
      <c r="LAA66"/>
      <c r="LAB66"/>
      <c r="LAC66"/>
      <c r="LAD66"/>
      <c r="LAE66"/>
      <c r="LAF66"/>
      <c r="LAG66"/>
      <c r="LAH66"/>
      <c r="LAI66"/>
      <c r="LAJ66"/>
      <c r="LAK66"/>
      <c r="LAL66"/>
      <c r="LAM66"/>
      <c r="LAN66"/>
      <c r="LAO66"/>
      <c r="LAP66"/>
      <c r="LAQ66"/>
      <c r="LAR66"/>
      <c r="LAS66"/>
      <c r="LAT66"/>
      <c r="LAU66"/>
      <c r="LAV66"/>
      <c r="LAW66"/>
      <c r="LAX66"/>
      <c r="LAY66"/>
      <c r="LAZ66"/>
      <c r="LBA66"/>
      <c r="LBB66"/>
      <c r="LBC66"/>
      <c r="LBD66"/>
      <c r="LBE66"/>
      <c r="LBF66"/>
      <c r="LBG66"/>
      <c r="LBH66"/>
      <c r="LBI66"/>
      <c r="LBJ66"/>
      <c r="LBK66"/>
      <c r="LBL66"/>
      <c r="LBM66"/>
      <c r="LBN66"/>
      <c r="LBO66"/>
      <c r="LBP66"/>
      <c r="LBQ66"/>
      <c r="LBR66"/>
      <c r="LBS66"/>
      <c r="LBT66"/>
      <c r="LBU66"/>
      <c r="LBV66"/>
      <c r="LBW66"/>
      <c r="LBX66"/>
      <c r="LBY66"/>
      <c r="LBZ66"/>
      <c r="LCA66"/>
      <c r="LCB66"/>
      <c r="LCC66"/>
      <c r="LCD66"/>
      <c r="LCE66"/>
      <c r="LCF66"/>
      <c r="LCG66"/>
      <c r="LCH66"/>
      <c r="LCI66"/>
      <c r="LCJ66"/>
      <c r="LCK66"/>
      <c r="LCL66"/>
      <c r="LCM66"/>
      <c r="LCN66"/>
      <c r="LCO66"/>
      <c r="LCP66"/>
      <c r="LCQ66"/>
      <c r="LCR66"/>
      <c r="LCS66"/>
      <c r="LCT66"/>
      <c r="LCU66"/>
      <c r="LCV66"/>
      <c r="LCW66"/>
      <c r="LCX66"/>
      <c r="LCY66"/>
      <c r="LCZ66"/>
      <c r="LDA66"/>
      <c r="LDB66"/>
      <c r="LDC66"/>
      <c r="LDD66"/>
      <c r="LDE66"/>
      <c r="LDF66"/>
      <c r="LDG66"/>
      <c r="LDH66"/>
      <c r="LDI66"/>
      <c r="LDJ66"/>
      <c r="LDK66"/>
      <c r="LDL66"/>
      <c r="LDM66"/>
      <c r="LDN66"/>
      <c r="LDO66"/>
      <c r="LDP66"/>
      <c r="LDQ66"/>
      <c r="LDR66"/>
      <c r="LDS66"/>
      <c r="LDT66"/>
      <c r="LDU66"/>
      <c r="LDV66"/>
      <c r="LDW66"/>
      <c r="LDX66"/>
      <c r="LDY66"/>
      <c r="LDZ66"/>
      <c r="LEA66"/>
      <c r="LEB66"/>
      <c r="LEC66"/>
      <c r="LED66"/>
      <c r="LEE66"/>
      <c r="LEF66"/>
      <c r="LEG66"/>
      <c r="LEH66"/>
      <c r="LEI66"/>
      <c r="LEJ66"/>
      <c r="LEK66"/>
      <c r="LEL66"/>
      <c r="LEM66"/>
      <c r="LEN66"/>
      <c r="LEO66"/>
      <c r="LEP66"/>
      <c r="LEQ66"/>
      <c r="LER66"/>
      <c r="LES66"/>
      <c r="LET66"/>
      <c r="LEU66"/>
      <c r="LEV66"/>
      <c r="LEW66"/>
      <c r="LEX66"/>
      <c r="LEY66"/>
      <c r="LEZ66"/>
      <c r="LFA66"/>
      <c r="LFB66"/>
      <c r="LFC66"/>
      <c r="LFD66"/>
      <c r="LFE66"/>
      <c r="LFF66"/>
      <c r="LFG66"/>
      <c r="LFH66"/>
      <c r="LFI66"/>
      <c r="LFJ66"/>
      <c r="LFK66"/>
      <c r="LFL66"/>
      <c r="LFM66"/>
      <c r="LFN66"/>
      <c r="LFO66"/>
      <c r="LFP66"/>
      <c r="LFQ66"/>
      <c r="LFR66"/>
      <c r="LFS66"/>
      <c r="LFT66"/>
      <c r="LFU66"/>
      <c r="LFV66"/>
      <c r="LFW66"/>
      <c r="LFX66"/>
      <c r="LFY66"/>
      <c r="LFZ66"/>
      <c r="LGA66"/>
      <c r="LGB66"/>
      <c r="LGC66"/>
      <c r="LGD66"/>
      <c r="LGE66"/>
      <c r="LGF66"/>
      <c r="LGG66"/>
      <c r="LGH66"/>
      <c r="LGI66"/>
      <c r="LGJ66"/>
      <c r="LGK66"/>
      <c r="LGL66"/>
      <c r="LGM66"/>
      <c r="LGN66"/>
      <c r="LGO66"/>
      <c r="LGP66"/>
      <c r="LGQ66"/>
      <c r="LGR66"/>
      <c r="LGS66"/>
      <c r="LGT66"/>
      <c r="LGU66"/>
      <c r="LGV66"/>
      <c r="LGW66"/>
      <c r="LGX66"/>
      <c r="LGY66"/>
      <c r="LGZ66"/>
      <c r="LHA66"/>
      <c r="LHB66"/>
      <c r="LHC66"/>
      <c r="LHD66"/>
      <c r="LHE66"/>
      <c r="LHF66"/>
      <c r="LHG66"/>
      <c r="LHH66"/>
      <c r="LHI66"/>
      <c r="LHJ66"/>
      <c r="LHK66"/>
      <c r="LHL66"/>
      <c r="LHM66"/>
      <c r="LHN66"/>
      <c r="LHO66"/>
      <c r="LHP66"/>
      <c r="LHQ66"/>
      <c r="LHR66"/>
      <c r="LHS66"/>
      <c r="LHT66"/>
      <c r="LHU66"/>
      <c r="LHV66"/>
      <c r="LHW66"/>
      <c r="LHX66"/>
      <c r="LHY66"/>
      <c r="LHZ66"/>
      <c r="LIA66"/>
      <c r="LIB66"/>
      <c r="LIC66"/>
      <c r="LID66"/>
      <c r="LIE66"/>
      <c r="LIF66"/>
      <c r="LIG66"/>
      <c r="LIH66"/>
      <c r="LII66"/>
      <c r="LIJ66"/>
      <c r="LIK66"/>
      <c r="LIL66"/>
      <c r="LIM66"/>
      <c r="LIN66"/>
      <c r="LIO66"/>
      <c r="LIP66"/>
      <c r="LIQ66"/>
      <c r="LIR66"/>
      <c r="LIS66"/>
      <c r="LIT66"/>
      <c r="LIU66"/>
      <c r="LIV66"/>
      <c r="LIW66"/>
      <c r="LIX66"/>
      <c r="LIY66"/>
      <c r="LIZ66"/>
      <c r="LJA66"/>
      <c r="LJB66"/>
      <c r="LJC66"/>
      <c r="LJD66"/>
      <c r="LJE66"/>
      <c r="LJF66"/>
      <c r="LJG66"/>
      <c r="LJH66"/>
      <c r="LJI66"/>
      <c r="LJJ66"/>
      <c r="LJK66"/>
      <c r="LJL66"/>
      <c r="LJM66"/>
      <c r="LJN66"/>
      <c r="LJO66"/>
      <c r="LJP66"/>
      <c r="LJQ66"/>
      <c r="LJR66"/>
      <c r="LJS66"/>
      <c r="LJT66"/>
      <c r="LJU66"/>
      <c r="LJV66"/>
      <c r="LJW66"/>
      <c r="LJX66"/>
      <c r="LJY66"/>
      <c r="LJZ66"/>
      <c r="LKA66"/>
      <c r="LKB66"/>
      <c r="LKC66"/>
      <c r="LKD66"/>
      <c r="LKE66"/>
      <c r="LKF66"/>
      <c r="LKG66"/>
      <c r="LKH66"/>
      <c r="LKI66"/>
      <c r="LKJ66"/>
      <c r="LKK66"/>
      <c r="LKL66"/>
      <c r="LKM66"/>
      <c r="LKN66"/>
      <c r="LKO66"/>
      <c r="LKP66"/>
      <c r="LKQ66"/>
      <c r="LKR66"/>
      <c r="LKS66"/>
      <c r="LKT66"/>
      <c r="LKU66"/>
      <c r="LKV66"/>
      <c r="LKW66"/>
      <c r="LKX66"/>
      <c r="LKY66"/>
      <c r="LKZ66"/>
      <c r="LLA66"/>
      <c r="LLB66"/>
      <c r="LLC66"/>
      <c r="LLD66"/>
      <c r="LLE66"/>
      <c r="LLF66"/>
      <c r="LLG66"/>
      <c r="LLH66"/>
      <c r="LLI66"/>
      <c r="LLJ66"/>
      <c r="LLK66"/>
      <c r="LLL66"/>
      <c r="LLM66"/>
      <c r="LLN66"/>
      <c r="LLO66"/>
      <c r="LLP66"/>
      <c r="LLQ66"/>
      <c r="LLR66"/>
      <c r="LLS66"/>
      <c r="LLT66"/>
      <c r="LLU66"/>
      <c r="LLV66"/>
      <c r="LLW66"/>
      <c r="LLX66"/>
      <c r="LLY66"/>
      <c r="LLZ66"/>
      <c r="LMA66"/>
      <c r="LMB66"/>
      <c r="LMC66"/>
      <c r="LMD66"/>
      <c r="LME66"/>
      <c r="LMF66"/>
      <c r="LMG66"/>
      <c r="LMH66"/>
      <c r="LMI66"/>
      <c r="LMJ66"/>
      <c r="LMK66"/>
      <c r="LML66"/>
      <c r="LMM66"/>
      <c r="LMN66"/>
      <c r="LMO66"/>
      <c r="LMP66"/>
      <c r="LMQ66"/>
      <c r="LMR66"/>
      <c r="LMS66"/>
      <c r="LMT66"/>
      <c r="LMU66"/>
      <c r="LMV66"/>
      <c r="LMW66"/>
      <c r="LMX66"/>
      <c r="LMY66"/>
      <c r="LMZ66"/>
      <c r="LNA66"/>
      <c r="LNB66"/>
      <c r="LNC66"/>
      <c r="LND66"/>
      <c r="LNE66"/>
      <c r="LNF66"/>
      <c r="LNG66"/>
      <c r="LNH66"/>
      <c r="LNI66"/>
      <c r="LNJ66"/>
      <c r="LNK66"/>
      <c r="LNL66"/>
      <c r="LNM66"/>
      <c r="LNN66"/>
      <c r="LNO66"/>
      <c r="LNP66"/>
      <c r="LNQ66"/>
      <c r="LNR66"/>
      <c r="LNS66"/>
      <c r="LNT66"/>
      <c r="LNU66"/>
      <c r="LNV66"/>
      <c r="LNW66"/>
      <c r="LNX66"/>
      <c r="LNY66"/>
      <c r="LNZ66"/>
      <c r="LOA66"/>
      <c r="LOB66"/>
      <c r="LOC66"/>
      <c r="LOD66"/>
      <c r="LOE66"/>
      <c r="LOF66"/>
      <c r="LOG66"/>
      <c r="LOH66"/>
      <c r="LOI66"/>
      <c r="LOJ66"/>
      <c r="LOK66"/>
      <c r="LOL66"/>
      <c r="LOM66"/>
      <c r="LON66"/>
      <c r="LOO66"/>
      <c r="LOP66"/>
      <c r="LOQ66"/>
      <c r="LOR66"/>
      <c r="LOS66"/>
      <c r="LOT66"/>
      <c r="LOU66"/>
      <c r="LOV66"/>
      <c r="LOW66"/>
      <c r="LOX66"/>
      <c r="LOY66"/>
      <c r="LOZ66"/>
      <c r="LPA66"/>
      <c r="LPB66"/>
      <c r="LPC66"/>
      <c r="LPD66"/>
      <c r="LPE66"/>
      <c r="LPF66"/>
      <c r="LPG66"/>
      <c r="LPH66"/>
      <c r="LPI66"/>
      <c r="LPJ66"/>
      <c r="LPK66"/>
      <c r="LPL66"/>
      <c r="LPM66"/>
      <c r="LPN66"/>
      <c r="LPO66"/>
      <c r="LPP66"/>
      <c r="LPQ66"/>
      <c r="LPR66"/>
      <c r="LPS66"/>
      <c r="LPT66"/>
      <c r="LPU66"/>
      <c r="LPV66"/>
      <c r="LPW66"/>
      <c r="LPX66"/>
      <c r="LPY66"/>
      <c r="LPZ66"/>
      <c r="LQA66"/>
      <c r="LQB66"/>
      <c r="LQC66"/>
      <c r="LQD66"/>
      <c r="LQE66"/>
      <c r="LQF66"/>
      <c r="LQG66"/>
      <c r="LQH66"/>
      <c r="LQI66"/>
      <c r="LQJ66"/>
      <c r="LQK66"/>
      <c r="LQL66"/>
      <c r="LQM66"/>
      <c r="LQN66"/>
      <c r="LQO66"/>
      <c r="LQP66"/>
      <c r="LQQ66"/>
      <c r="LQR66"/>
      <c r="LQS66"/>
      <c r="LQT66"/>
      <c r="LQU66"/>
      <c r="LQV66"/>
      <c r="LQW66"/>
      <c r="LQX66"/>
      <c r="LQY66"/>
      <c r="LQZ66"/>
      <c r="LRA66"/>
      <c r="LRB66"/>
      <c r="LRC66"/>
      <c r="LRD66"/>
      <c r="LRE66"/>
      <c r="LRF66"/>
      <c r="LRG66"/>
      <c r="LRH66"/>
      <c r="LRI66"/>
      <c r="LRJ66"/>
      <c r="LRK66"/>
      <c r="LRL66"/>
      <c r="LRM66"/>
      <c r="LRN66"/>
      <c r="LRO66"/>
      <c r="LRP66"/>
      <c r="LRQ66"/>
      <c r="LRR66"/>
      <c r="LRS66"/>
      <c r="LRT66"/>
      <c r="LRU66"/>
      <c r="LRV66"/>
      <c r="LRW66"/>
      <c r="LRX66"/>
      <c r="LRY66"/>
      <c r="LRZ66"/>
      <c r="LSA66"/>
      <c r="LSB66"/>
      <c r="LSC66"/>
      <c r="LSD66"/>
      <c r="LSE66"/>
      <c r="LSF66"/>
      <c r="LSG66"/>
      <c r="LSH66"/>
      <c r="LSI66"/>
      <c r="LSJ66"/>
      <c r="LSK66"/>
      <c r="LSL66"/>
      <c r="LSM66"/>
      <c r="LSN66"/>
      <c r="LSO66"/>
      <c r="LSP66"/>
      <c r="LSQ66"/>
      <c r="LSR66"/>
      <c r="LSS66"/>
      <c r="LST66"/>
      <c r="LSU66"/>
      <c r="LSV66"/>
      <c r="LSW66"/>
      <c r="LSX66"/>
      <c r="LSY66"/>
      <c r="LSZ66"/>
      <c r="LTA66"/>
      <c r="LTB66"/>
      <c r="LTC66"/>
      <c r="LTD66"/>
      <c r="LTE66"/>
      <c r="LTF66"/>
      <c r="LTG66"/>
      <c r="LTH66"/>
      <c r="LTI66"/>
      <c r="LTJ66"/>
      <c r="LTK66"/>
      <c r="LTL66"/>
      <c r="LTM66"/>
      <c r="LTN66"/>
      <c r="LTO66"/>
      <c r="LTP66"/>
      <c r="LTQ66"/>
      <c r="LTR66"/>
      <c r="LTS66"/>
      <c r="LTT66"/>
      <c r="LTU66"/>
      <c r="LTV66"/>
      <c r="LTW66"/>
      <c r="LTX66"/>
      <c r="LTY66"/>
      <c r="LTZ66"/>
      <c r="LUA66"/>
      <c r="LUB66"/>
      <c r="LUC66"/>
      <c r="LUD66"/>
      <c r="LUE66"/>
      <c r="LUF66"/>
      <c r="LUG66"/>
      <c r="LUH66"/>
      <c r="LUI66"/>
      <c r="LUJ66"/>
      <c r="LUK66"/>
      <c r="LUL66"/>
      <c r="LUM66"/>
      <c r="LUN66"/>
      <c r="LUO66"/>
      <c r="LUP66"/>
      <c r="LUQ66"/>
      <c r="LUR66"/>
      <c r="LUS66"/>
      <c r="LUT66"/>
      <c r="LUU66"/>
      <c r="LUV66"/>
      <c r="LUW66"/>
      <c r="LUX66"/>
      <c r="LUY66"/>
      <c r="LUZ66"/>
      <c r="LVA66"/>
      <c r="LVB66"/>
      <c r="LVC66"/>
      <c r="LVD66"/>
      <c r="LVE66"/>
      <c r="LVF66"/>
      <c r="LVG66"/>
      <c r="LVH66"/>
      <c r="LVI66"/>
      <c r="LVJ66"/>
      <c r="LVK66"/>
      <c r="LVL66"/>
      <c r="LVM66"/>
      <c r="LVN66"/>
      <c r="LVO66"/>
      <c r="LVP66"/>
      <c r="LVQ66"/>
      <c r="LVR66"/>
      <c r="LVS66"/>
      <c r="LVT66"/>
      <c r="LVU66"/>
      <c r="LVV66"/>
      <c r="LVW66"/>
      <c r="LVX66"/>
      <c r="LVY66"/>
      <c r="LVZ66"/>
      <c r="LWA66"/>
      <c r="LWB66"/>
      <c r="LWC66"/>
      <c r="LWD66"/>
      <c r="LWE66"/>
      <c r="LWF66"/>
      <c r="LWG66"/>
      <c r="LWH66"/>
      <c r="LWI66"/>
      <c r="LWJ66"/>
      <c r="LWK66"/>
      <c r="LWL66"/>
      <c r="LWM66"/>
      <c r="LWN66"/>
      <c r="LWO66"/>
      <c r="LWP66"/>
      <c r="LWQ66"/>
      <c r="LWR66"/>
      <c r="LWS66"/>
      <c r="LWT66"/>
      <c r="LWU66"/>
      <c r="LWV66"/>
      <c r="LWW66"/>
      <c r="LWX66"/>
      <c r="LWY66"/>
      <c r="LWZ66"/>
      <c r="LXA66"/>
      <c r="LXB66"/>
      <c r="LXC66"/>
      <c r="LXD66"/>
      <c r="LXE66"/>
      <c r="LXF66"/>
      <c r="LXG66"/>
      <c r="LXH66"/>
      <c r="LXI66"/>
      <c r="LXJ66"/>
      <c r="LXK66"/>
      <c r="LXL66"/>
      <c r="LXM66"/>
      <c r="LXN66"/>
      <c r="LXO66"/>
      <c r="LXP66"/>
      <c r="LXQ66"/>
      <c r="LXR66"/>
      <c r="LXS66"/>
      <c r="LXT66"/>
      <c r="LXU66"/>
      <c r="LXV66"/>
      <c r="LXW66"/>
      <c r="LXX66"/>
      <c r="LXY66"/>
      <c r="LXZ66"/>
      <c r="LYA66"/>
      <c r="LYB66"/>
      <c r="LYC66"/>
      <c r="LYD66"/>
      <c r="LYE66"/>
      <c r="LYF66"/>
      <c r="LYG66"/>
      <c r="LYH66"/>
      <c r="LYI66"/>
      <c r="LYJ66"/>
      <c r="LYK66"/>
      <c r="LYL66"/>
      <c r="LYM66"/>
      <c r="LYN66"/>
      <c r="LYO66"/>
      <c r="LYP66"/>
      <c r="LYQ66"/>
      <c r="LYR66"/>
      <c r="LYS66"/>
      <c r="LYT66"/>
      <c r="LYU66"/>
      <c r="LYV66"/>
      <c r="LYW66"/>
      <c r="LYX66"/>
      <c r="LYY66"/>
      <c r="LYZ66"/>
      <c r="LZA66"/>
      <c r="LZB66"/>
      <c r="LZC66"/>
      <c r="LZD66"/>
      <c r="LZE66"/>
      <c r="LZF66"/>
      <c r="LZG66"/>
      <c r="LZH66"/>
      <c r="LZI66"/>
      <c r="LZJ66"/>
      <c r="LZK66"/>
      <c r="LZL66"/>
      <c r="LZM66"/>
      <c r="LZN66"/>
      <c r="LZO66"/>
      <c r="LZP66"/>
      <c r="LZQ66"/>
      <c r="LZR66"/>
      <c r="LZS66"/>
      <c r="LZT66"/>
      <c r="LZU66"/>
      <c r="LZV66"/>
      <c r="LZW66"/>
      <c r="LZX66"/>
      <c r="LZY66"/>
      <c r="LZZ66"/>
      <c r="MAA66"/>
      <c r="MAB66"/>
      <c r="MAC66"/>
      <c r="MAD66"/>
      <c r="MAE66"/>
      <c r="MAF66"/>
      <c r="MAG66"/>
      <c r="MAH66"/>
      <c r="MAI66"/>
      <c r="MAJ66"/>
      <c r="MAK66"/>
      <c r="MAL66"/>
      <c r="MAM66"/>
      <c r="MAN66"/>
      <c r="MAO66"/>
      <c r="MAP66"/>
      <c r="MAQ66"/>
      <c r="MAR66"/>
      <c r="MAS66"/>
      <c r="MAT66"/>
      <c r="MAU66"/>
      <c r="MAV66"/>
      <c r="MAW66"/>
      <c r="MAX66"/>
      <c r="MAY66"/>
      <c r="MAZ66"/>
      <c r="MBA66"/>
      <c r="MBB66"/>
      <c r="MBC66"/>
      <c r="MBD66"/>
      <c r="MBE66"/>
      <c r="MBF66"/>
      <c r="MBG66"/>
      <c r="MBH66"/>
      <c r="MBI66"/>
      <c r="MBJ66"/>
      <c r="MBK66"/>
      <c r="MBL66"/>
      <c r="MBM66"/>
      <c r="MBN66"/>
      <c r="MBO66"/>
      <c r="MBP66"/>
      <c r="MBQ66"/>
      <c r="MBR66"/>
      <c r="MBS66"/>
      <c r="MBT66"/>
      <c r="MBU66"/>
      <c r="MBV66"/>
      <c r="MBW66"/>
      <c r="MBX66"/>
      <c r="MBY66"/>
      <c r="MBZ66"/>
      <c r="MCA66"/>
      <c r="MCB66"/>
      <c r="MCC66"/>
      <c r="MCD66"/>
      <c r="MCE66"/>
      <c r="MCF66"/>
      <c r="MCG66"/>
      <c r="MCH66"/>
      <c r="MCI66"/>
      <c r="MCJ66"/>
      <c r="MCK66"/>
      <c r="MCL66"/>
      <c r="MCM66"/>
      <c r="MCN66"/>
      <c r="MCO66"/>
      <c r="MCP66"/>
      <c r="MCQ66"/>
      <c r="MCR66"/>
      <c r="MCS66"/>
      <c r="MCT66"/>
      <c r="MCU66"/>
      <c r="MCV66"/>
      <c r="MCW66"/>
      <c r="MCX66"/>
      <c r="MCY66"/>
      <c r="MCZ66"/>
      <c r="MDA66"/>
      <c r="MDB66"/>
      <c r="MDC66"/>
      <c r="MDD66"/>
      <c r="MDE66"/>
      <c r="MDF66"/>
      <c r="MDG66"/>
      <c r="MDH66"/>
      <c r="MDI66"/>
      <c r="MDJ66"/>
      <c r="MDK66"/>
      <c r="MDL66"/>
      <c r="MDM66"/>
      <c r="MDN66"/>
      <c r="MDO66"/>
      <c r="MDP66"/>
      <c r="MDQ66"/>
      <c r="MDR66"/>
      <c r="MDS66"/>
      <c r="MDT66"/>
      <c r="MDU66"/>
      <c r="MDV66"/>
      <c r="MDW66"/>
      <c r="MDX66"/>
      <c r="MDY66"/>
      <c r="MDZ66"/>
      <c r="MEA66"/>
      <c r="MEB66"/>
      <c r="MEC66"/>
      <c r="MED66"/>
      <c r="MEE66"/>
      <c r="MEF66"/>
      <c r="MEG66"/>
      <c r="MEH66"/>
      <c r="MEI66"/>
      <c r="MEJ66"/>
      <c r="MEK66"/>
      <c r="MEL66"/>
      <c r="MEM66"/>
      <c r="MEN66"/>
      <c r="MEO66"/>
      <c r="MEP66"/>
      <c r="MEQ66"/>
      <c r="MER66"/>
      <c r="MES66"/>
      <c r="MET66"/>
      <c r="MEU66"/>
      <c r="MEV66"/>
      <c r="MEW66"/>
      <c r="MEX66"/>
      <c r="MEY66"/>
      <c r="MEZ66"/>
      <c r="MFA66"/>
      <c r="MFB66"/>
      <c r="MFC66"/>
      <c r="MFD66"/>
      <c r="MFE66"/>
      <c r="MFF66"/>
      <c r="MFG66"/>
      <c r="MFH66"/>
      <c r="MFI66"/>
      <c r="MFJ66"/>
      <c r="MFK66"/>
      <c r="MFL66"/>
      <c r="MFM66"/>
      <c r="MFN66"/>
      <c r="MFO66"/>
      <c r="MFP66"/>
      <c r="MFQ66"/>
      <c r="MFR66"/>
      <c r="MFS66"/>
      <c r="MFT66"/>
      <c r="MFU66"/>
      <c r="MFV66"/>
      <c r="MFW66"/>
      <c r="MFX66"/>
      <c r="MFY66"/>
      <c r="MFZ66"/>
      <c r="MGA66"/>
      <c r="MGB66"/>
      <c r="MGC66"/>
      <c r="MGD66"/>
      <c r="MGE66"/>
      <c r="MGF66"/>
      <c r="MGG66"/>
      <c r="MGH66"/>
      <c r="MGI66"/>
      <c r="MGJ66"/>
      <c r="MGK66"/>
      <c r="MGL66"/>
      <c r="MGM66"/>
      <c r="MGN66"/>
      <c r="MGO66"/>
      <c r="MGP66"/>
      <c r="MGQ66"/>
      <c r="MGR66"/>
      <c r="MGS66"/>
      <c r="MGT66"/>
      <c r="MGU66"/>
      <c r="MGV66"/>
      <c r="MGW66"/>
      <c r="MGX66"/>
      <c r="MGY66"/>
      <c r="MGZ66"/>
      <c r="MHA66"/>
      <c r="MHB66"/>
      <c r="MHC66"/>
      <c r="MHD66"/>
      <c r="MHE66"/>
      <c r="MHF66"/>
      <c r="MHG66"/>
      <c r="MHH66"/>
      <c r="MHI66"/>
      <c r="MHJ66"/>
      <c r="MHK66"/>
      <c r="MHL66"/>
      <c r="MHM66"/>
      <c r="MHN66"/>
      <c r="MHO66"/>
      <c r="MHP66"/>
      <c r="MHQ66"/>
      <c r="MHR66"/>
      <c r="MHS66"/>
      <c r="MHT66"/>
      <c r="MHU66"/>
      <c r="MHV66"/>
      <c r="MHW66"/>
      <c r="MHX66"/>
      <c r="MHY66"/>
      <c r="MHZ66"/>
      <c r="MIA66"/>
      <c r="MIB66"/>
      <c r="MIC66"/>
      <c r="MID66"/>
      <c r="MIE66"/>
      <c r="MIF66"/>
      <c r="MIG66"/>
      <c r="MIH66"/>
      <c r="MII66"/>
      <c r="MIJ66"/>
      <c r="MIK66"/>
      <c r="MIL66"/>
      <c r="MIM66"/>
      <c r="MIN66"/>
      <c r="MIO66"/>
      <c r="MIP66"/>
      <c r="MIQ66"/>
      <c r="MIR66"/>
      <c r="MIS66"/>
      <c r="MIT66"/>
      <c r="MIU66"/>
      <c r="MIV66"/>
      <c r="MIW66"/>
      <c r="MIX66"/>
      <c r="MIY66"/>
      <c r="MIZ66"/>
      <c r="MJA66"/>
      <c r="MJB66"/>
      <c r="MJC66"/>
      <c r="MJD66"/>
      <c r="MJE66"/>
      <c r="MJF66"/>
      <c r="MJG66"/>
      <c r="MJH66"/>
      <c r="MJI66"/>
      <c r="MJJ66"/>
      <c r="MJK66"/>
      <c r="MJL66"/>
      <c r="MJM66"/>
      <c r="MJN66"/>
      <c r="MJO66"/>
      <c r="MJP66"/>
      <c r="MJQ66"/>
      <c r="MJR66"/>
      <c r="MJS66"/>
      <c r="MJT66"/>
      <c r="MJU66"/>
      <c r="MJV66"/>
      <c r="MJW66"/>
      <c r="MJX66"/>
      <c r="MJY66"/>
      <c r="MJZ66"/>
      <c r="MKA66"/>
      <c r="MKB66"/>
      <c r="MKC66"/>
      <c r="MKD66"/>
      <c r="MKE66"/>
      <c r="MKF66"/>
      <c r="MKG66"/>
      <c r="MKH66"/>
      <c r="MKI66"/>
      <c r="MKJ66"/>
      <c r="MKK66"/>
      <c r="MKL66"/>
      <c r="MKM66"/>
      <c r="MKN66"/>
      <c r="MKO66"/>
      <c r="MKP66"/>
      <c r="MKQ66"/>
      <c r="MKR66"/>
      <c r="MKS66"/>
      <c r="MKT66"/>
      <c r="MKU66"/>
      <c r="MKV66"/>
      <c r="MKW66"/>
      <c r="MKX66"/>
      <c r="MKY66"/>
      <c r="MKZ66"/>
      <c r="MLA66"/>
      <c r="MLB66"/>
      <c r="MLC66"/>
      <c r="MLD66"/>
      <c r="MLE66"/>
      <c r="MLF66"/>
      <c r="MLG66"/>
      <c r="MLH66"/>
      <c r="MLI66"/>
      <c r="MLJ66"/>
      <c r="MLK66"/>
      <c r="MLL66"/>
      <c r="MLM66"/>
      <c r="MLN66"/>
      <c r="MLO66"/>
      <c r="MLP66"/>
      <c r="MLQ66"/>
      <c r="MLR66"/>
      <c r="MLS66"/>
      <c r="MLT66"/>
      <c r="MLU66"/>
      <c r="MLV66"/>
      <c r="MLW66"/>
      <c r="MLX66"/>
      <c r="MLY66"/>
      <c r="MLZ66"/>
      <c r="MMA66"/>
      <c r="MMB66"/>
      <c r="MMC66"/>
      <c r="MMD66"/>
      <c r="MME66"/>
      <c r="MMF66"/>
      <c r="MMG66"/>
      <c r="MMH66"/>
      <c r="MMI66"/>
      <c r="MMJ66"/>
      <c r="MMK66"/>
      <c r="MML66"/>
      <c r="MMM66"/>
      <c r="MMN66"/>
      <c r="MMO66"/>
      <c r="MMP66"/>
      <c r="MMQ66"/>
      <c r="MMR66"/>
      <c r="MMS66"/>
      <c r="MMT66"/>
      <c r="MMU66"/>
      <c r="MMV66"/>
      <c r="MMW66"/>
      <c r="MMX66"/>
      <c r="MMY66"/>
      <c r="MMZ66"/>
      <c r="MNA66"/>
      <c r="MNB66"/>
      <c r="MNC66"/>
      <c r="MND66"/>
      <c r="MNE66"/>
      <c r="MNF66"/>
      <c r="MNG66"/>
      <c r="MNH66"/>
      <c r="MNI66"/>
      <c r="MNJ66"/>
      <c r="MNK66"/>
      <c r="MNL66"/>
      <c r="MNM66"/>
      <c r="MNN66"/>
      <c r="MNO66"/>
      <c r="MNP66"/>
      <c r="MNQ66"/>
      <c r="MNR66"/>
      <c r="MNS66"/>
      <c r="MNT66"/>
      <c r="MNU66"/>
      <c r="MNV66"/>
      <c r="MNW66"/>
      <c r="MNX66"/>
      <c r="MNY66"/>
      <c r="MNZ66"/>
      <c r="MOA66"/>
      <c r="MOB66"/>
      <c r="MOC66"/>
      <c r="MOD66"/>
      <c r="MOE66"/>
      <c r="MOF66"/>
      <c r="MOG66"/>
      <c r="MOH66"/>
      <c r="MOI66"/>
      <c r="MOJ66"/>
      <c r="MOK66"/>
      <c r="MOL66"/>
      <c r="MOM66"/>
      <c r="MON66"/>
      <c r="MOO66"/>
      <c r="MOP66"/>
      <c r="MOQ66"/>
      <c r="MOR66"/>
      <c r="MOS66"/>
      <c r="MOT66"/>
      <c r="MOU66"/>
      <c r="MOV66"/>
      <c r="MOW66"/>
      <c r="MOX66"/>
      <c r="MOY66"/>
      <c r="MOZ66"/>
      <c r="MPA66"/>
      <c r="MPB66"/>
      <c r="MPC66"/>
      <c r="MPD66"/>
      <c r="MPE66"/>
      <c r="MPF66"/>
      <c r="MPG66"/>
      <c r="MPH66"/>
      <c r="MPI66"/>
      <c r="MPJ66"/>
      <c r="MPK66"/>
      <c r="MPL66"/>
      <c r="MPM66"/>
      <c r="MPN66"/>
      <c r="MPO66"/>
      <c r="MPP66"/>
      <c r="MPQ66"/>
      <c r="MPR66"/>
      <c r="MPS66"/>
      <c r="MPT66"/>
      <c r="MPU66"/>
      <c r="MPV66"/>
      <c r="MPW66"/>
      <c r="MPX66"/>
      <c r="MPY66"/>
      <c r="MPZ66"/>
      <c r="MQA66"/>
      <c r="MQB66"/>
      <c r="MQC66"/>
      <c r="MQD66"/>
      <c r="MQE66"/>
      <c r="MQF66"/>
      <c r="MQG66"/>
      <c r="MQH66"/>
      <c r="MQI66"/>
      <c r="MQJ66"/>
      <c r="MQK66"/>
      <c r="MQL66"/>
      <c r="MQM66"/>
      <c r="MQN66"/>
      <c r="MQO66"/>
      <c r="MQP66"/>
      <c r="MQQ66"/>
      <c r="MQR66"/>
      <c r="MQS66"/>
      <c r="MQT66"/>
      <c r="MQU66"/>
      <c r="MQV66"/>
      <c r="MQW66"/>
      <c r="MQX66"/>
      <c r="MQY66"/>
      <c r="MQZ66"/>
      <c r="MRA66"/>
      <c r="MRB66"/>
      <c r="MRC66"/>
      <c r="MRD66"/>
      <c r="MRE66"/>
      <c r="MRF66"/>
      <c r="MRG66"/>
      <c r="MRH66"/>
      <c r="MRI66"/>
      <c r="MRJ66"/>
      <c r="MRK66"/>
      <c r="MRL66"/>
      <c r="MRM66"/>
      <c r="MRN66"/>
      <c r="MRO66"/>
      <c r="MRP66"/>
      <c r="MRQ66"/>
      <c r="MRR66"/>
      <c r="MRS66"/>
      <c r="MRT66"/>
      <c r="MRU66"/>
      <c r="MRV66"/>
      <c r="MRW66"/>
      <c r="MRX66"/>
      <c r="MRY66"/>
      <c r="MRZ66"/>
      <c r="MSA66"/>
      <c r="MSB66"/>
      <c r="MSC66"/>
      <c r="MSD66"/>
      <c r="MSE66"/>
      <c r="MSF66"/>
      <c r="MSG66"/>
      <c r="MSH66"/>
      <c r="MSI66"/>
      <c r="MSJ66"/>
      <c r="MSK66"/>
      <c r="MSL66"/>
      <c r="MSM66"/>
      <c r="MSN66"/>
      <c r="MSO66"/>
      <c r="MSP66"/>
      <c r="MSQ66"/>
      <c r="MSR66"/>
      <c r="MSS66"/>
      <c r="MST66"/>
      <c r="MSU66"/>
      <c r="MSV66"/>
      <c r="MSW66"/>
      <c r="MSX66"/>
      <c r="MSY66"/>
      <c r="MSZ66"/>
      <c r="MTA66"/>
      <c r="MTB66"/>
      <c r="MTC66"/>
      <c r="MTD66"/>
      <c r="MTE66"/>
      <c r="MTF66"/>
      <c r="MTG66"/>
      <c r="MTH66"/>
      <c r="MTI66"/>
      <c r="MTJ66"/>
      <c r="MTK66"/>
      <c r="MTL66"/>
      <c r="MTM66"/>
      <c r="MTN66"/>
      <c r="MTO66"/>
      <c r="MTP66"/>
      <c r="MTQ66"/>
      <c r="MTR66"/>
      <c r="MTS66"/>
      <c r="MTT66"/>
      <c r="MTU66"/>
      <c r="MTV66"/>
      <c r="MTW66"/>
      <c r="MTX66"/>
      <c r="MTY66"/>
      <c r="MTZ66"/>
      <c r="MUA66"/>
      <c r="MUB66"/>
      <c r="MUC66"/>
      <c r="MUD66"/>
      <c r="MUE66"/>
      <c r="MUF66"/>
      <c r="MUG66"/>
      <c r="MUH66"/>
      <c r="MUI66"/>
      <c r="MUJ66"/>
      <c r="MUK66"/>
      <c r="MUL66"/>
      <c r="MUM66"/>
      <c r="MUN66"/>
      <c r="MUO66"/>
      <c r="MUP66"/>
      <c r="MUQ66"/>
      <c r="MUR66"/>
      <c r="MUS66"/>
      <c r="MUT66"/>
      <c r="MUU66"/>
      <c r="MUV66"/>
      <c r="MUW66"/>
      <c r="MUX66"/>
      <c r="MUY66"/>
      <c r="MUZ66"/>
      <c r="MVA66"/>
      <c r="MVB66"/>
      <c r="MVC66"/>
      <c r="MVD66"/>
      <c r="MVE66"/>
      <c r="MVF66"/>
      <c r="MVG66"/>
      <c r="MVH66"/>
      <c r="MVI66"/>
      <c r="MVJ66"/>
      <c r="MVK66"/>
      <c r="MVL66"/>
      <c r="MVM66"/>
      <c r="MVN66"/>
      <c r="MVO66"/>
      <c r="MVP66"/>
      <c r="MVQ66"/>
      <c r="MVR66"/>
      <c r="MVS66"/>
      <c r="MVT66"/>
      <c r="MVU66"/>
      <c r="MVV66"/>
      <c r="MVW66"/>
      <c r="MVX66"/>
      <c r="MVY66"/>
      <c r="MVZ66"/>
      <c r="MWA66"/>
      <c r="MWB66"/>
      <c r="MWC66"/>
      <c r="MWD66"/>
      <c r="MWE66"/>
      <c r="MWF66"/>
      <c r="MWG66"/>
      <c r="MWH66"/>
      <c r="MWI66"/>
      <c r="MWJ66"/>
      <c r="MWK66"/>
      <c r="MWL66"/>
      <c r="MWM66"/>
      <c r="MWN66"/>
      <c r="MWO66"/>
      <c r="MWP66"/>
      <c r="MWQ66"/>
      <c r="MWR66"/>
      <c r="MWS66"/>
      <c r="MWT66"/>
      <c r="MWU66"/>
      <c r="MWV66"/>
      <c r="MWW66"/>
      <c r="MWX66"/>
      <c r="MWY66"/>
      <c r="MWZ66"/>
      <c r="MXA66"/>
      <c r="MXB66"/>
      <c r="MXC66"/>
      <c r="MXD66"/>
      <c r="MXE66"/>
      <c r="MXF66"/>
      <c r="MXG66"/>
      <c r="MXH66"/>
      <c r="MXI66"/>
      <c r="MXJ66"/>
      <c r="MXK66"/>
      <c r="MXL66"/>
      <c r="MXM66"/>
      <c r="MXN66"/>
      <c r="MXO66"/>
      <c r="MXP66"/>
      <c r="MXQ66"/>
      <c r="MXR66"/>
      <c r="MXS66"/>
      <c r="MXT66"/>
      <c r="MXU66"/>
      <c r="MXV66"/>
      <c r="MXW66"/>
      <c r="MXX66"/>
      <c r="MXY66"/>
      <c r="MXZ66"/>
      <c r="MYA66"/>
      <c r="MYB66"/>
      <c r="MYC66"/>
      <c r="MYD66"/>
      <c r="MYE66"/>
      <c r="MYF66"/>
      <c r="MYG66"/>
      <c r="MYH66"/>
      <c r="MYI66"/>
      <c r="MYJ66"/>
      <c r="MYK66"/>
      <c r="MYL66"/>
      <c r="MYM66"/>
      <c r="MYN66"/>
      <c r="MYO66"/>
      <c r="MYP66"/>
      <c r="MYQ66"/>
      <c r="MYR66"/>
      <c r="MYS66"/>
      <c r="MYT66"/>
      <c r="MYU66"/>
      <c r="MYV66"/>
      <c r="MYW66"/>
      <c r="MYX66"/>
      <c r="MYY66"/>
      <c r="MYZ66"/>
      <c r="MZA66"/>
      <c r="MZB66"/>
      <c r="MZC66"/>
      <c r="MZD66"/>
      <c r="MZE66"/>
      <c r="MZF66"/>
      <c r="MZG66"/>
      <c r="MZH66"/>
      <c r="MZI66"/>
      <c r="MZJ66"/>
      <c r="MZK66"/>
      <c r="MZL66"/>
      <c r="MZM66"/>
      <c r="MZN66"/>
      <c r="MZO66"/>
      <c r="MZP66"/>
      <c r="MZQ66"/>
      <c r="MZR66"/>
      <c r="MZS66"/>
      <c r="MZT66"/>
      <c r="MZU66"/>
      <c r="MZV66"/>
      <c r="MZW66"/>
      <c r="MZX66"/>
      <c r="MZY66"/>
      <c r="MZZ66"/>
      <c r="NAA66"/>
      <c r="NAB66"/>
      <c r="NAC66"/>
      <c r="NAD66"/>
      <c r="NAE66"/>
      <c r="NAF66"/>
      <c r="NAG66"/>
      <c r="NAH66"/>
      <c r="NAI66"/>
      <c r="NAJ66"/>
      <c r="NAK66"/>
      <c r="NAL66"/>
      <c r="NAM66"/>
      <c r="NAN66"/>
      <c r="NAO66"/>
      <c r="NAP66"/>
      <c r="NAQ66"/>
      <c r="NAR66"/>
      <c r="NAS66"/>
      <c r="NAT66"/>
      <c r="NAU66"/>
      <c r="NAV66"/>
      <c r="NAW66"/>
      <c r="NAX66"/>
      <c r="NAY66"/>
      <c r="NAZ66"/>
      <c r="NBA66"/>
      <c r="NBB66"/>
      <c r="NBC66"/>
      <c r="NBD66"/>
      <c r="NBE66"/>
      <c r="NBF66"/>
      <c r="NBG66"/>
      <c r="NBH66"/>
      <c r="NBI66"/>
      <c r="NBJ66"/>
      <c r="NBK66"/>
      <c r="NBL66"/>
      <c r="NBM66"/>
      <c r="NBN66"/>
      <c r="NBO66"/>
      <c r="NBP66"/>
      <c r="NBQ66"/>
      <c r="NBR66"/>
      <c r="NBS66"/>
      <c r="NBT66"/>
      <c r="NBU66"/>
      <c r="NBV66"/>
      <c r="NBW66"/>
      <c r="NBX66"/>
      <c r="NBY66"/>
      <c r="NBZ66"/>
      <c r="NCA66"/>
      <c r="NCB66"/>
      <c r="NCC66"/>
      <c r="NCD66"/>
      <c r="NCE66"/>
      <c r="NCF66"/>
      <c r="NCG66"/>
      <c r="NCH66"/>
      <c r="NCI66"/>
      <c r="NCJ66"/>
      <c r="NCK66"/>
      <c r="NCL66"/>
      <c r="NCM66"/>
      <c r="NCN66"/>
      <c r="NCO66"/>
      <c r="NCP66"/>
      <c r="NCQ66"/>
      <c r="NCR66"/>
      <c r="NCS66"/>
      <c r="NCT66"/>
      <c r="NCU66"/>
      <c r="NCV66"/>
      <c r="NCW66"/>
      <c r="NCX66"/>
      <c r="NCY66"/>
      <c r="NCZ66"/>
      <c r="NDA66"/>
      <c r="NDB66"/>
      <c r="NDC66"/>
      <c r="NDD66"/>
      <c r="NDE66"/>
      <c r="NDF66"/>
      <c r="NDG66"/>
      <c r="NDH66"/>
      <c r="NDI66"/>
      <c r="NDJ66"/>
      <c r="NDK66"/>
      <c r="NDL66"/>
      <c r="NDM66"/>
      <c r="NDN66"/>
      <c r="NDO66"/>
      <c r="NDP66"/>
      <c r="NDQ66"/>
      <c r="NDR66"/>
      <c r="NDS66"/>
      <c r="NDT66"/>
      <c r="NDU66"/>
      <c r="NDV66"/>
      <c r="NDW66"/>
      <c r="NDX66"/>
      <c r="NDY66"/>
      <c r="NDZ66"/>
      <c r="NEA66"/>
      <c r="NEB66"/>
      <c r="NEC66"/>
      <c r="NED66"/>
      <c r="NEE66"/>
      <c r="NEF66"/>
      <c r="NEG66"/>
      <c r="NEH66"/>
      <c r="NEI66"/>
      <c r="NEJ66"/>
      <c r="NEK66"/>
      <c r="NEL66"/>
      <c r="NEM66"/>
      <c r="NEN66"/>
      <c r="NEO66"/>
      <c r="NEP66"/>
      <c r="NEQ66"/>
      <c r="NER66"/>
      <c r="NES66"/>
      <c r="NET66"/>
      <c r="NEU66"/>
      <c r="NEV66"/>
      <c r="NEW66"/>
      <c r="NEX66"/>
      <c r="NEY66"/>
      <c r="NEZ66"/>
      <c r="NFA66"/>
      <c r="NFB66"/>
      <c r="NFC66"/>
      <c r="NFD66"/>
      <c r="NFE66"/>
      <c r="NFF66"/>
      <c r="NFG66"/>
      <c r="NFH66"/>
      <c r="NFI66"/>
      <c r="NFJ66"/>
      <c r="NFK66"/>
      <c r="NFL66"/>
      <c r="NFM66"/>
      <c r="NFN66"/>
      <c r="NFO66"/>
      <c r="NFP66"/>
      <c r="NFQ66"/>
      <c r="NFR66"/>
      <c r="NFS66"/>
      <c r="NFT66"/>
      <c r="NFU66"/>
      <c r="NFV66"/>
      <c r="NFW66"/>
      <c r="NFX66"/>
      <c r="NFY66"/>
      <c r="NFZ66"/>
      <c r="NGA66"/>
      <c r="NGB66"/>
      <c r="NGC66"/>
      <c r="NGD66"/>
      <c r="NGE66"/>
      <c r="NGF66"/>
      <c r="NGG66"/>
      <c r="NGH66"/>
      <c r="NGI66"/>
      <c r="NGJ66"/>
      <c r="NGK66"/>
      <c r="NGL66"/>
      <c r="NGM66"/>
      <c r="NGN66"/>
      <c r="NGO66"/>
      <c r="NGP66"/>
      <c r="NGQ66"/>
      <c r="NGR66"/>
      <c r="NGS66"/>
      <c r="NGT66"/>
      <c r="NGU66"/>
      <c r="NGV66"/>
      <c r="NGW66"/>
      <c r="NGX66"/>
      <c r="NGY66"/>
      <c r="NGZ66"/>
      <c r="NHA66"/>
      <c r="NHB66"/>
      <c r="NHC66"/>
      <c r="NHD66"/>
      <c r="NHE66"/>
      <c r="NHF66"/>
      <c r="NHG66"/>
      <c r="NHH66"/>
      <c r="NHI66"/>
      <c r="NHJ66"/>
      <c r="NHK66"/>
      <c r="NHL66"/>
      <c r="NHM66"/>
      <c r="NHN66"/>
      <c r="NHO66"/>
      <c r="NHP66"/>
      <c r="NHQ66"/>
      <c r="NHR66"/>
      <c r="NHS66"/>
      <c r="NHT66"/>
      <c r="NHU66"/>
      <c r="NHV66"/>
      <c r="NHW66"/>
      <c r="NHX66"/>
      <c r="NHY66"/>
      <c r="NHZ66"/>
      <c r="NIA66"/>
      <c r="NIB66"/>
      <c r="NIC66"/>
      <c r="NID66"/>
      <c r="NIE66"/>
      <c r="NIF66"/>
      <c r="NIG66"/>
      <c r="NIH66"/>
      <c r="NII66"/>
      <c r="NIJ66"/>
      <c r="NIK66"/>
      <c r="NIL66"/>
      <c r="NIM66"/>
      <c r="NIN66"/>
      <c r="NIO66"/>
      <c r="NIP66"/>
      <c r="NIQ66"/>
      <c r="NIR66"/>
      <c r="NIS66"/>
      <c r="NIT66"/>
      <c r="NIU66"/>
      <c r="NIV66"/>
      <c r="NIW66"/>
      <c r="NIX66"/>
      <c r="NIY66"/>
      <c r="NIZ66"/>
      <c r="NJA66"/>
      <c r="NJB66"/>
      <c r="NJC66"/>
      <c r="NJD66"/>
      <c r="NJE66"/>
      <c r="NJF66"/>
      <c r="NJG66"/>
      <c r="NJH66"/>
      <c r="NJI66"/>
      <c r="NJJ66"/>
      <c r="NJK66"/>
      <c r="NJL66"/>
      <c r="NJM66"/>
      <c r="NJN66"/>
      <c r="NJO66"/>
      <c r="NJP66"/>
      <c r="NJQ66"/>
      <c r="NJR66"/>
      <c r="NJS66"/>
      <c r="NJT66"/>
      <c r="NJU66"/>
      <c r="NJV66"/>
      <c r="NJW66"/>
      <c r="NJX66"/>
      <c r="NJY66"/>
      <c r="NJZ66"/>
      <c r="NKA66"/>
      <c r="NKB66"/>
      <c r="NKC66"/>
      <c r="NKD66"/>
      <c r="NKE66"/>
      <c r="NKF66"/>
      <c r="NKG66"/>
      <c r="NKH66"/>
      <c r="NKI66"/>
      <c r="NKJ66"/>
      <c r="NKK66"/>
      <c r="NKL66"/>
      <c r="NKM66"/>
      <c r="NKN66"/>
      <c r="NKO66"/>
      <c r="NKP66"/>
      <c r="NKQ66"/>
      <c r="NKR66"/>
      <c r="NKS66"/>
      <c r="NKT66"/>
      <c r="NKU66"/>
      <c r="NKV66"/>
      <c r="NKW66"/>
      <c r="NKX66"/>
      <c r="NKY66"/>
      <c r="NKZ66"/>
      <c r="NLA66"/>
      <c r="NLB66"/>
      <c r="NLC66"/>
      <c r="NLD66"/>
      <c r="NLE66"/>
      <c r="NLF66"/>
      <c r="NLG66"/>
      <c r="NLH66"/>
      <c r="NLI66"/>
      <c r="NLJ66"/>
      <c r="NLK66"/>
      <c r="NLL66"/>
      <c r="NLM66"/>
      <c r="NLN66"/>
      <c r="NLO66"/>
      <c r="NLP66"/>
      <c r="NLQ66"/>
      <c r="NLR66"/>
      <c r="NLS66"/>
      <c r="NLT66"/>
      <c r="NLU66"/>
      <c r="NLV66"/>
      <c r="NLW66"/>
      <c r="NLX66"/>
      <c r="NLY66"/>
      <c r="NLZ66"/>
      <c r="NMA66"/>
      <c r="NMB66"/>
      <c r="NMC66"/>
      <c r="NMD66"/>
      <c r="NME66"/>
      <c r="NMF66"/>
      <c r="NMG66"/>
      <c r="NMH66"/>
      <c r="NMI66"/>
      <c r="NMJ66"/>
      <c r="NMK66"/>
      <c r="NML66"/>
      <c r="NMM66"/>
      <c r="NMN66"/>
      <c r="NMO66"/>
      <c r="NMP66"/>
      <c r="NMQ66"/>
      <c r="NMR66"/>
      <c r="NMS66"/>
      <c r="NMT66"/>
      <c r="NMU66"/>
      <c r="NMV66"/>
      <c r="NMW66"/>
      <c r="NMX66"/>
      <c r="NMY66"/>
      <c r="NMZ66"/>
      <c r="NNA66"/>
      <c r="NNB66"/>
      <c r="NNC66"/>
      <c r="NND66"/>
      <c r="NNE66"/>
      <c r="NNF66"/>
      <c r="NNG66"/>
      <c r="NNH66"/>
      <c r="NNI66"/>
      <c r="NNJ66"/>
      <c r="NNK66"/>
      <c r="NNL66"/>
      <c r="NNM66"/>
      <c r="NNN66"/>
      <c r="NNO66"/>
      <c r="NNP66"/>
      <c r="NNQ66"/>
      <c r="NNR66"/>
      <c r="NNS66"/>
      <c r="NNT66"/>
      <c r="NNU66"/>
      <c r="NNV66"/>
      <c r="NNW66"/>
      <c r="NNX66"/>
      <c r="NNY66"/>
      <c r="NNZ66"/>
      <c r="NOA66"/>
      <c r="NOB66"/>
      <c r="NOC66"/>
      <c r="NOD66"/>
      <c r="NOE66"/>
      <c r="NOF66"/>
      <c r="NOG66"/>
      <c r="NOH66"/>
      <c r="NOI66"/>
      <c r="NOJ66"/>
      <c r="NOK66"/>
      <c r="NOL66"/>
      <c r="NOM66"/>
      <c r="NON66"/>
      <c r="NOO66"/>
      <c r="NOP66"/>
      <c r="NOQ66"/>
      <c r="NOR66"/>
      <c r="NOS66"/>
      <c r="NOT66"/>
      <c r="NOU66"/>
      <c r="NOV66"/>
      <c r="NOW66"/>
      <c r="NOX66"/>
      <c r="NOY66"/>
      <c r="NOZ66"/>
      <c r="NPA66"/>
      <c r="NPB66"/>
      <c r="NPC66"/>
      <c r="NPD66"/>
      <c r="NPE66"/>
      <c r="NPF66"/>
      <c r="NPG66"/>
      <c r="NPH66"/>
      <c r="NPI66"/>
      <c r="NPJ66"/>
      <c r="NPK66"/>
      <c r="NPL66"/>
      <c r="NPM66"/>
      <c r="NPN66"/>
      <c r="NPO66"/>
      <c r="NPP66"/>
      <c r="NPQ66"/>
      <c r="NPR66"/>
      <c r="NPS66"/>
      <c r="NPT66"/>
      <c r="NPU66"/>
      <c r="NPV66"/>
      <c r="NPW66"/>
      <c r="NPX66"/>
      <c r="NPY66"/>
      <c r="NPZ66"/>
      <c r="NQA66"/>
      <c r="NQB66"/>
      <c r="NQC66"/>
      <c r="NQD66"/>
      <c r="NQE66"/>
      <c r="NQF66"/>
      <c r="NQG66"/>
      <c r="NQH66"/>
      <c r="NQI66"/>
      <c r="NQJ66"/>
      <c r="NQK66"/>
      <c r="NQL66"/>
      <c r="NQM66"/>
      <c r="NQN66"/>
      <c r="NQO66"/>
      <c r="NQP66"/>
      <c r="NQQ66"/>
      <c r="NQR66"/>
      <c r="NQS66"/>
      <c r="NQT66"/>
      <c r="NQU66"/>
      <c r="NQV66"/>
      <c r="NQW66"/>
      <c r="NQX66"/>
      <c r="NQY66"/>
      <c r="NQZ66"/>
      <c r="NRA66"/>
      <c r="NRB66"/>
      <c r="NRC66"/>
      <c r="NRD66"/>
      <c r="NRE66"/>
      <c r="NRF66"/>
      <c r="NRG66"/>
      <c r="NRH66"/>
      <c r="NRI66"/>
      <c r="NRJ66"/>
      <c r="NRK66"/>
      <c r="NRL66"/>
      <c r="NRM66"/>
      <c r="NRN66"/>
      <c r="NRO66"/>
      <c r="NRP66"/>
      <c r="NRQ66"/>
      <c r="NRR66"/>
      <c r="NRS66"/>
      <c r="NRT66"/>
      <c r="NRU66"/>
      <c r="NRV66"/>
      <c r="NRW66"/>
      <c r="NRX66"/>
      <c r="NRY66"/>
      <c r="NRZ66"/>
      <c r="NSA66"/>
      <c r="NSB66"/>
      <c r="NSC66"/>
      <c r="NSD66"/>
      <c r="NSE66"/>
      <c r="NSF66"/>
      <c r="NSG66"/>
      <c r="NSH66"/>
      <c r="NSI66"/>
      <c r="NSJ66"/>
      <c r="NSK66"/>
      <c r="NSL66"/>
      <c r="NSM66"/>
      <c r="NSN66"/>
      <c r="NSO66"/>
      <c r="NSP66"/>
      <c r="NSQ66"/>
      <c r="NSR66"/>
      <c r="NSS66"/>
      <c r="NST66"/>
      <c r="NSU66"/>
      <c r="NSV66"/>
      <c r="NSW66"/>
      <c r="NSX66"/>
      <c r="NSY66"/>
      <c r="NSZ66"/>
      <c r="NTA66"/>
      <c r="NTB66"/>
      <c r="NTC66"/>
      <c r="NTD66"/>
      <c r="NTE66"/>
      <c r="NTF66"/>
      <c r="NTG66"/>
      <c r="NTH66"/>
      <c r="NTI66"/>
      <c r="NTJ66"/>
      <c r="NTK66"/>
      <c r="NTL66"/>
      <c r="NTM66"/>
      <c r="NTN66"/>
      <c r="NTO66"/>
      <c r="NTP66"/>
      <c r="NTQ66"/>
      <c r="NTR66"/>
      <c r="NTS66"/>
      <c r="NTT66"/>
      <c r="NTU66"/>
      <c r="NTV66"/>
      <c r="NTW66"/>
      <c r="NTX66"/>
      <c r="NTY66"/>
      <c r="NTZ66"/>
      <c r="NUA66"/>
      <c r="NUB66"/>
      <c r="NUC66"/>
      <c r="NUD66"/>
      <c r="NUE66"/>
      <c r="NUF66"/>
      <c r="NUG66"/>
      <c r="NUH66"/>
      <c r="NUI66"/>
      <c r="NUJ66"/>
      <c r="NUK66"/>
      <c r="NUL66"/>
      <c r="NUM66"/>
      <c r="NUN66"/>
      <c r="NUO66"/>
      <c r="NUP66"/>
      <c r="NUQ66"/>
      <c r="NUR66"/>
      <c r="NUS66"/>
      <c r="NUT66"/>
      <c r="NUU66"/>
      <c r="NUV66"/>
      <c r="NUW66"/>
      <c r="NUX66"/>
      <c r="NUY66"/>
      <c r="NUZ66"/>
      <c r="NVA66"/>
      <c r="NVB66"/>
      <c r="NVC66"/>
      <c r="NVD66"/>
      <c r="NVE66"/>
      <c r="NVF66"/>
      <c r="NVG66"/>
      <c r="NVH66"/>
      <c r="NVI66"/>
      <c r="NVJ66"/>
      <c r="NVK66"/>
      <c r="NVL66"/>
      <c r="NVM66"/>
      <c r="NVN66"/>
      <c r="NVO66"/>
      <c r="NVP66"/>
      <c r="NVQ66"/>
      <c r="NVR66"/>
      <c r="NVS66"/>
      <c r="NVT66"/>
      <c r="NVU66"/>
      <c r="NVV66"/>
      <c r="NVW66"/>
      <c r="NVX66"/>
      <c r="NVY66"/>
      <c r="NVZ66"/>
      <c r="NWA66"/>
      <c r="NWB66"/>
      <c r="NWC66"/>
      <c r="NWD66"/>
      <c r="NWE66"/>
      <c r="NWF66"/>
      <c r="NWG66"/>
      <c r="NWH66"/>
      <c r="NWI66"/>
      <c r="NWJ66"/>
      <c r="NWK66"/>
      <c r="NWL66"/>
      <c r="NWM66"/>
      <c r="NWN66"/>
      <c r="NWO66"/>
      <c r="NWP66"/>
      <c r="NWQ66"/>
      <c r="NWR66"/>
      <c r="NWS66"/>
      <c r="NWT66"/>
      <c r="NWU66"/>
      <c r="NWV66"/>
      <c r="NWW66"/>
      <c r="NWX66"/>
      <c r="NWY66"/>
      <c r="NWZ66"/>
      <c r="NXA66"/>
      <c r="NXB66"/>
      <c r="NXC66"/>
      <c r="NXD66"/>
      <c r="NXE66"/>
      <c r="NXF66"/>
      <c r="NXG66"/>
      <c r="NXH66"/>
      <c r="NXI66"/>
      <c r="NXJ66"/>
      <c r="NXK66"/>
      <c r="NXL66"/>
      <c r="NXM66"/>
      <c r="NXN66"/>
      <c r="NXO66"/>
      <c r="NXP66"/>
      <c r="NXQ66"/>
      <c r="NXR66"/>
      <c r="NXS66"/>
      <c r="NXT66"/>
      <c r="NXU66"/>
      <c r="NXV66"/>
      <c r="NXW66"/>
      <c r="NXX66"/>
      <c r="NXY66"/>
      <c r="NXZ66"/>
      <c r="NYA66"/>
      <c r="NYB66"/>
      <c r="NYC66"/>
      <c r="NYD66"/>
      <c r="NYE66"/>
      <c r="NYF66"/>
      <c r="NYG66"/>
      <c r="NYH66"/>
      <c r="NYI66"/>
      <c r="NYJ66"/>
      <c r="NYK66"/>
      <c r="NYL66"/>
      <c r="NYM66"/>
      <c r="NYN66"/>
      <c r="NYO66"/>
      <c r="NYP66"/>
      <c r="NYQ66"/>
      <c r="NYR66"/>
      <c r="NYS66"/>
      <c r="NYT66"/>
      <c r="NYU66"/>
      <c r="NYV66"/>
      <c r="NYW66"/>
      <c r="NYX66"/>
      <c r="NYY66"/>
      <c r="NYZ66"/>
      <c r="NZA66"/>
      <c r="NZB66"/>
      <c r="NZC66"/>
      <c r="NZD66"/>
      <c r="NZE66"/>
      <c r="NZF66"/>
      <c r="NZG66"/>
      <c r="NZH66"/>
      <c r="NZI66"/>
      <c r="NZJ66"/>
      <c r="NZK66"/>
      <c r="NZL66"/>
      <c r="NZM66"/>
      <c r="NZN66"/>
      <c r="NZO66"/>
      <c r="NZP66"/>
      <c r="NZQ66"/>
      <c r="NZR66"/>
      <c r="NZS66"/>
      <c r="NZT66"/>
      <c r="NZU66"/>
      <c r="NZV66"/>
      <c r="NZW66"/>
      <c r="NZX66"/>
      <c r="NZY66"/>
      <c r="NZZ66"/>
      <c r="OAA66"/>
      <c r="OAB66"/>
      <c r="OAC66"/>
      <c r="OAD66"/>
      <c r="OAE66"/>
      <c r="OAF66"/>
      <c r="OAG66"/>
      <c r="OAH66"/>
      <c r="OAI66"/>
      <c r="OAJ66"/>
      <c r="OAK66"/>
      <c r="OAL66"/>
      <c r="OAM66"/>
      <c r="OAN66"/>
      <c r="OAO66"/>
      <c r="OAP66"/>
      <c r="OAQ66"/>
      <c r="OAR66"/>
      <c r="OAS66"/>
      <c r="OAT66"/>
      <c r="OAU66"/>
      <c r="OAV66"/>
      <c r="OAW66"/>
      <c r="OAX66"/>
      <c r="OAY66"/>
      <c r="OAZ66"/>
      <c r="OBA66"/>
      <c r="OBB66"/>
      <c r="OBC66"/>
      <c r="OBD66"/>
      <c r="OBE66"/>
      <c r="OBF66"/>
      <c r="OBG66"/>
      <c r="OBH66"/>
      <c r="OBI66"/>
      <c r="OBJ66"/>
      <c r="OBK66"/>
      <c r="OBL66"/>
      <c r="OBM66"/>
      <c r="OBN66"/>
      <c r="OBO66"/>
      <c r="OBP66"/>
      <c r="OBQ66"/>
      <c r="OBR66"/>
      <c r="OBS66"/>
      <c r="OBT66"/>
      <c r="OBU66"/>
      <c r="OBV66"/>
      <c r="OBW66"/>
      <c r="OBX66"/>
      <c r="OBY66"/>
      <c r="OBZ66"/>
      <c r="OCA66"/>
      <c r="OCB66"/>
      <c r="OCC66"/>
      <c r="OCD66"/>
      <c r="OCE66"/>
      <c r="OCF66"/>
      <c r="OCG66"/>
      <c r="OCH66"/>
      <c r="OCI66"/>
      <c r="OCJ66"/>
      <c r="OCK66"/>
      <c r="OCL66"/>
      <c r="OCM66"/>
      <c r="OCN66"/>
      <c r="OCO66"/>
      <c r="OCP66"/>
      <c r="OCQ66"/>
      <c r="OCR66"/>
      <c r="OCS66"/>
      <c r="OCT66"/>
      <c r="OCU66"/>
      <c r="OCV66"/>
      <c r="OCW66"/>
      <c r="OCX66"/>
      <c r="OCY66"/>
      <c r="OCZ66"/>
      <c r="ODA66"/>
      <c r="ODB66"/>
      <c r="ODC66"/>
      <c r="ODD66"/>
      <c r="ODE66"/>
      <c r="ODF66"/>
      <c r="ODG66"/>
      <c r="ODH66"/>
      <c r="ODI66"/>
      <c r="ODJ66"/>
      <c r="ODK66"/>
      <c r="ODL66"/>
      <c r="ODM66"/>
      <c r="ODN66"/>
      <c r="ODO66"/>
      <c r="ODP66"/>
      <c r="ODQ66"/>
      <c r="ODR66"/>
      <c r="ODS66"/>
      <c r="ODT66"/>
      <c r="ODU66"/>
      <c r="ODV66"/>
      <c r="ODW66"/>
      <c r="ODX66"/>
      <c r="ODY66"/>
      <c r="ODZ66"/>
      <c r="OEA66"/>
      <c r="OEB66"/>
      <c r="OEC66"/>
      <c r="OED66"/>
      <c r="OEE66"/>
      <c r="OEF66"/>
      <c r="OEG66"/>
      <c r="OEH66"/>
      <c r="OEI66"/>
      <c r="OEJ66"/>
      <c r="OEK66"/>
      <c r="OEL66"/>
      <c r="OEM66"/>
      <c r="OEN66"/>
      <c r="OEO66"/>
      <c r="OEP66"/>
      <c r="OEQ66"/>
      <c r="OER66"/>
      <c r="OES66"/>
      <c r="OET66"/>
      <c r="OEU66"/>
      <c r="OEV66"/>
      <c r="OEW66"/>
      <c r="OEX66"/>
      <c r="OEY66"/>
      <c r="OEZ66"/>
      <c r="OFA66"/>
      <c r="OFB66"/>
      <c r="OFC66"/>
      <c r="OFD66"/>
      <c r="OFE66"/>
      <c r="OFF66"/>
      <c r="OFG66"/>
      <c r="OFH66"/>
      <c r="OFI66"/>
      <c r="OFJ66"/>
      <c r="OFK66"/>
      <c r="OFL66"/>
      <c r="OFM66"/>
      <c r="OFN66"/>
      <c r="OFO66"/>
      <c r="OFP66"/>
      <c r="OFQ66"/>
      <c r="OFR66"/>
      <c r="OFS66"/>
      <c r="OFT66"/>
      <c r="OFU66"/>
      <c r="OFV66"/>
      <c r="OFW66"/>
      <c r="OFX66"/>
      <c r="OFY66"/>
      <c r="OFZ66"/>
      <c r="OGA66"/>
      <c r="OGB66"/>
      <c r="OGC66"/>
      <c r="OGD66"/>
      <c r="OGE66"/>
      <c r="OGF66"/>
      <c r="OGG66"/>
      <c r="OGH66"/>
      <c r="OGI66"/>
      <c r="OGJ66"/>
      <c r="OGK66"/>
      <c r="OGL66"/>
      <c r="OGM66"/>
      <c r="OGN66"/>
      <c r="OGO66"/>
      <c r="OGP66"/>
      <c r="OGQ66"/>
      <c r="OGR66"/>
      <c r="OGS66"/>
      <c r="OGT66"/>
      <c r="OGU66"/>
      <c r="OGV66"/>
      <c r="OGW66"/>
      <c r="OGX66"/>
      <c r="OGY66"/>
      <c r="OGZ66"/>
      <c r="OHA66"/>
      <c r="OHB66"/>
      <c r="OHC66"/>
      <c r="OHD66"/>
      <c r="OHE66"/>
      <c r="OHF66"/>
      <c r="OHG66"/>
      <c r="OHH66"/>
      <c r="OHI66"/>
      <c r="OHJ66"/>
      <c r="OHK66"/>
      <c r="OHL66"/>
      <c r="OHM66"/>
      <c r="OHN66"/>
      <c r="OHO66"/>
      <c r="OHP66"/>
      <c r="OHQ66"/>
      <c r="OHR66"/>
      <c r="OHS66"/>
      <c r="OHT66"/>
      <c r="OHU66"/>
      <c r="OHV66"/>
      <c r="OHW66"/>
      <c r="OHX66"/>
      <c r="OHY66"/>
      <c r="OHZ66"/>
      <c r="OIA66"/>
      <c r="OIB66"/>
      <c r="OIC66"/>
      <c r="OID66"/>
      <c r="OIE66"/>
      <c r="OIF66"/>
      <c r="OIG66"/>
      <c r="OIH66"/>
      <c r="OII66"/>
      <c r="OIJ66"/>
      <c r="OIK66"/>
      <c r="OIL66"/>
      <c r="OIM66"/>
      <c r="OIN66"/>
      <c r="OIO66"/>
      <c r="OIP66"/>
      <c r="OIQ66"/>
      <c r="OIR66"/>
      <c r="OIS66"/>
      <c r="OIT66"/>
      <c r="OIU66"/>
      <c r="OIV66"/>
      <c r="OIW66"/>
      <c r="OIX66"/>
      <c r="OIY66"/>
      <c r="OIZ66"/>
      <c r="OJA66"/>
      <c r="OJB66"/>
      <c r="OJC66"/>
      <c r="OJD66"/>
      <c r="OJE66"/>
      <c r="OJF66"/>
      <c r="OJG66"/>
      <c r="OJH66"/>
      <c r="OJI66"/>
      <c r="OJJ66"/>
      <c r="OJK66"/>
      <c r="OJL66"/>
      <c r="OJM66"/>
      <c r="OJN66"/>
      <c r="OJO66"/>
      <c r="OJP66"/>
      <c r="OJQ66"/>
      <c r="OJR66"/>
      <c r="OJS66"/>
      <c r="OJT66"/>
      <c r="OJU66"/>
      <c r="OJV66"/>
      <c r="OJW66"/>
      <c r="OJX66"/>
      <c r="OJY66"/>
      <c r="OJZ66"/>
      <c r="OKA66"/>
      <c r="OKB66"/>
      <c r="OKC66"/>
      <c r="OKD66"/>
      <c r="OKE66"/>
      <c r="OKF66"/>
      <c r="OKG66"/>
      <c r="OKH66"/>
      <c r="OKI66"/>
      <c r="OKJ66"/>
      <c r="OKK66"/>
      <c r="OKL66"/>
      <c r="OKM66"/>
      <c r="OKN66"/>
      <c r="OKO66"/>
      <c r="OKP66"/>
      <c r="OKQ66"/>
      <c r="OKR66"/>
      <c r="OKS66"/>
      <c r="OKT66"/>
      <c r="OKU66"/>
      <c r="OKV66"/>
      <c r="OKW66"/>
      <c r="OKX66"/>
      <c r="OKY66"/>
      <c r="OKZ66"/>
      <c r="OLA66"/>
      <c r="OLB66"/>
      <c r="OLC66"/>
      <c r="OLD66"/>
      <c r="OLE66"/>
      <c r="OLF66"/>
      <c r="OLG66"/>
      <c r="OLH66"/>
      <c r="OLI66"/>
      <c r="OLJ66"/>
      <c r="OLK66"/>
      <c r="OLL66"/>
      <c r="OLM66"/>
      <c r="OLN66"/>
      <c r="OLO66"/>
      <c r="OLP66"/>
      <c r="OLQ66"/>
      <c r="OLR66"/>
      <c r="OLS66"/>
      <c r="OLT66"/>
      <c r="OLU66"/>
      <c r="OLV66"/>
      <c r="OLW66"/>
      <c r="OLX66"/>
      <c r="OLY66"/>
      <c r="OLZ66"/>
      <c r="OMA66"/>
      <c r="OMB66"/>
      <c r="OMC66"/>
      <c r="OMD66"/>
      <c r="OME66"/>
      <c r="OMF66"/>
      <c r="OMG66"/>
      <c r="OMH66"/>
      <c r="OMI66"/>
      <c r="OMJ66"/>
      <c r="OMK66"/>
      <c r="OML66"/>
      <c r="OMM66"/>
      <c r="OMN66"/>
      <c r="OMO66"/>
      <c r="OMP66"/>
      <c r="OMQ66"/>
      <c r="OMR66"/>
      <c r="OMS66"/>
      <c r="OMT66"/>
      <c r="OMU66"/>
      <c r="OMV66"/>
      <c r="OMW66"/>
      <c r="OMX66"/>
      <c r="OMY66"/>
      <c r="OMZ66"/>
      <c r="ONA66"/>
      <c r="ONB66"/>
      <c r="ONC66"/>
      <c r="OND66"/>
      <c r="ONE66"/>
      <c r="ONF66"/>
      <c r="ONG66"/>
      <c r="ONH66"/>
      <c r="ONI66"/>
      <c r="ONJ66"/>
      <c r="ONK66"/>
      <c r="ONL66"/>
      <c r="ONM66"/>
      <c r="ONN66"/>
      <c r="ONO66"/>
      <c r="ONP66"/>
      <c r="ONQ66"/>
      <c r="ONR66"/>
      <c r="ONS66"/>
      <c r="ONT66"/>
      <c r="ONU66"/>
      <c r="ONV66"/>
      <c r="ONW66"/>
      <c r="ONX66"/>
      <c r="ONY66"/>
      <c r="ONZ66"/>
      <c r="OOA66"/>
      <c r="OOB66"/>
      <c r="OOC66"/>
      <c r="OOD66"/>
      <c r="OOE66"/>
      <c r="OOF66"/>
      <c r="OOG66"/>
      <c r="OOH66"/>
      <c r="OOI66"/>
      <c r="OOJ66"/>
      <c r="OOK66"/>
      <c r="OOL66"/>
      <c r="OOM66"/>
      <c r="OON66"/>
      <c r="OOO66"/>
      <c r="OOP66"/>
      <c r="OOQ66"/>
      <c r="OOR66"/>
      <c r="OOS66"/>
      <c r="OOT66"/>
      <c r="OOU66"/>
      <c r="OOV66"/>
      <c r="OOW66"/>
      <c r="OOX66"/>
      <c r="OOY66"/>
      <c r="OOZ66"/>
      <c r="OPA66"/>
      <c r="OPB66"/>
      <c r="OPC66"/>
      <c r="OPD66"/>
      <c r="OPE66"/>
      <c r="OPF66"/>
      <c r="OPG66"/>
      <c r="OPH66"/>
      <c r="OPI66"/>
      <c r="OPJ66"/>
      <c r="OPK66"/>
      <c r="OPL66"/>
      <c r="OPM66"/>
      <c r="OPN66"/>
      <c r="OPO66"/>
      <c r="OPP66"/>
      <c r="OPQ66"/>
      <c r="OPR66"/>
      <c r="OPS66"/>
      <c r="OPT66"/>
      <c r="OPU66"/>
      <c r="OPV66"/>
      <c r="OPW66"/>
      <c r="OPX66"/>
      <c r="OPY66"/>
      <c r="OPZ66"/>
      <c r="OQA66"/>
      <c r="OQB66"/>
      <c r="OQC66"/>
      <c r="OQD66"/>
      <c r="OQE66"/>
      <c r="OQF66"/>
      <c r="OQG66"/>
      <c r="OQH66"/>
      <c r="OQI66"/>
      <c r="OQJ66"/>
      <c r="OQK66"/>
      <c r="OQL66"/>
      <c r="OQM66"/>
      <c r="OQN66"/>
      <c r="OQO66"/>
      <c r="OQP66"/>
      <c r="OQQ66"/>
      <c r="OQR66"/>
      <c r="OQS66"/>
      <c r="OQT66"/>
      <c r="OQU66"/>
      <c r="OQV66"/>
      <c r="OQW66"/>
      <c r="OQX66"/>
      <c r="OQY66"/>
      <c r="OQZ66"/>
      <c r="ORA66"/>
      <c r="ORB66"/>
      <c r="ORC66"/>
      <c r="ORD66"/>
      <c r="ORE66"/>
      <c r="ORF66"/>
      <c r="ORG66"/>
      <c r="ORH66"/>
      <c r="ORI66"/>
      <c r="ORJ66"/>
      <c r="ORK66"/>
      <c r="ORL66"/>
      <c r="ORM66"/>
      <c r="ORN66"/>
      <c r="ORO66"/>
      <c r="ORP66"/>
      <c r="ORQ66"/>
      <c r="ORR66"/>
      <c r="ORS66"/>
      <c r="ORT66"/>
      <c r="ORU66"/>
      <c r="ORV66"/>
      <c r="ORW66"/>
      <c r="ORX66"/>
      <c r="ORY66"/>
      <c r="ORZ66"/>
      <c r="OSA66"/>
      <c r="OSB66"/>
      <c r="OSC66"/>
      <c r="OSD66"/>
      <c r="OSE66"/>
      <c r="OSF66"/>
      <c r="OSG66"/>
      <c r="OSH66"/>
      <c r="OSI66"/>
      <c r="OSJ66"/>
      <c r="OSK66"/>
      <c r="OSL66"/>
      <c r="OSM66"/>
      <c r="OSN66"/>
      <c r="OSO66"/>
      <c r="OSP66"/>
      <c r="OSQ66"/>
      <c r="OSR66"/>
      <c r="OSS66"/>
      <c r="OST66"/>
      <c r="OSU66"/>
      <c r="OSV66"/>
      <c r="OSW66"/>
      <c r="OSX66"/>
      <c r="OSY66"/>
      <c r="OSZ66"/>
      <c r="OTA66"/>
      <c r="OTB66"/>
      <c r="OTC66"/>
      <c r="OTD66"/>
      <c r="OTE66"/>
      <c r="OTF66"/>
      <c r="OTG66"/>
      <c r="OTH66"/>
      <c r="OTI66"/>
      <c r="OTJ66"/>
      <c r="OTK66"/>
      <c r="OTL66"/>
      <c r="OTM66"/>
      <c r="OTN66"/>
      <c r="OTO66"/>
      <c r="OTP66"/>
      <c r="OTQ66"/>
      <c r="OTR66"/>
      <c r="OTS66"/>
      <c r="OTT66"/>
      <c r="OTU66"/>
      <c r="OTV66"/>
      <c r="OTW66"/>
      <c r="OTX66"/>
      <c r="OTY66"/>
      <c r="OTZ66"/>
      <c r="OUA66"/>
      <c r="OUB66"/>
      <c r="OUC66"/>
      <c r="OUD66"/>
      <c r="OUE66"/>
      <c r="OUF66"/>
      <c r="OUG66"/>
      <c r="OUH66"/>
      <c r="OUI66"/>
      <c r="OUJ66"/>
      <c r="OUK66"/>
      <c r="OUL66"/>
      <c r="OUM66"/>
      <c r="OUN66"/>
      <c r="OUO66"/>
      <c r="OUP66"/>
      <c r="OUQ66"/>
      <c r="OUR66"/>
      <c r="OUS66"/>
      <c r="OUT66"/>
      <c r="OUU66"/>
      <c r="OUV66"/>
      <c r="OUW66"/>
      <c r="OUX66"/>
      <c r="OUY66"/>
      <c r="OUZ66"/>
      <c r="OVA66"/>
      <c r="OVB66"/>
      <c r="OVC66"/>
      <c r="OVD66"/>
      <c r="OVE66"/>
      <c r="OVF66"/>
      <c r="OVG66"/>
      <c r="OVH66"/>
      <c r="OVI66"/>
      <c r="OVJ66"/>
      <c r="OVK66"/>
      <c r="OVL66"/>
      <c r="OVM66"/>
      <c r="OVN66"/>
      <c r="OVO66"/>
      <c r="OVP66"/>
      <c r="OVQ66"/>
      <c r="OVR66"/>
      <c r="OVS66"/>
      <c r="OVT66"/>
      <c r="OVU66"/>
      <c r="OVV66"/>
      <c r="OVW66"/>
      <c r="OVX66"/>
      <c r="OVY66"/>
      <c r="OVZ66"/>
      <c r="OWA66"/>
      <c r="OWB66"/>
      <c r="OWC66"/>
      <c r="OWD66"/>
      <c r="OWE66"/>
      <c r="OWF66"/>
      <c r="OWG66"/>
      <c r="OWH66"/>
      <c r="OWI66"/>
      <c r="OWJ66"/>
      <c r="OWK66"/>
      <c r="OWL66"/>
      <c r="OWM66"/>
      <c r="OWN66"/>
      <c r="OWO66"/>
      <c r="OWP66"/>
      <c r="OWQ66"/>
      <c r="OWR66"/>
      <c r="OWS66"/>
      <c r="OWT66"/>
      <c r="OWU66"/>
      <c r="OWV66"/>
      <c r="OWW66"/>
      <c r="OWX66"/>
      <c r="OWY66"/>
      <c r="OWZ66"/>
      <c r="OXA66"/>
      <c r="OXB66"/>
      <c r="OXC66"/>
      <c r="OXD66"/>
      <c r="OXE66"/>
      <c r="OXF66"/>
      <c r="OXG66"/>
      <c r="OXH66"/>
      <c r="OXI66"/>
      <c r="OXJ66"/>
      <c r="OXK66"/>
      <c r="OXL66"/>
      <c r="OXM66"/>
      <c r="OXN66"/>
      <c r="OXO66"/>
      <c r="OXP66"/>
      <c r="OXQ66"/>
      <c r="OXR66"/>
      <c r="OXS66"/>
      <c r="OXT66"/>
      <c r="OXU66"/>
      <c r="OXV66"/>
      <c r="OXW66"/>
      <c r="OXX66"/>
      <c r="OXY66"/>
      <c r="OXZ66"/>
      <c r="OYA66"/>
      <c r="OYB66"/>
      <c r="OYC66"/>
      <c r="OYD66"/>
      <c r="OYE66"/>
      <c r="OYF66"/>
      <c r="OYG66"/>
      <c r="OYH66"/>
      <c r="OYI66"/>
      <c r="OYJ66"/>
      <c r="OYK66"/>
      <c r="OYL66"/>
      <c r="OYM66"/>
      <c r="OYN66"/>
      <c r="OYO66"/>
      <c r="OYP66"/>
      <c r="OYQ66"/>
      <c r="OYR66"/>
      <c r="OYS66"/>
      <c r="OYT66"/>
      <c r="OYU66"/>
      <c r="OYV66"/>
      <c r="OYW66"/>
      <c r="OYX66"/>
      <c r="OYY66"/>
      <c r="OYZ66"/>
      <c r="OZA66"/>
      <c r="OZB66"/>
      <c r="OZC66"/>
      <c r="OZD66"/>
      <c r="OZE66"/>
      <c r="OZF66"/>
      <c r="OZG66"/>
      <c r="OZH66"/>
      <c r="OZI66"/>
      <c r="OZJ66"/>
      <c r="OZK66"/>
      <c r="OZL66"/>
      <c r="OZM66"/>
      <c r="OZN66"/>
      <c r="OZO66"/>
      <c r="OZP66"/>
      <c r="OZQ66"/>
      <c r="OZR66"/>
      <c r="OZS66"/>
      <c r="OZT66"/>
      <c r="OZU66"/>
      <c r="OZV66"/>
      <c r="OZW66"/>
      <c r="OZX66"/>
      <c r="OZY66"/>
      <c r="OZZ66"/>
      <c r="PAA66"/>
      <c r="PAB66"/>
      <c r="PAC66"/>
      <c r="PAD66"/>
      <c r="PAE66"/>
      <c r="PAF66"/>
      <c r="PAG66"/>
      <c r="PAH66"/>
      <c r="PAI66"/>
      <c r="PAJ66"/>
      <c r="PAK66"/>
      <c r="PAL66"/>
      <c r="PAM66"/>
      <c r="PAN66"/>
      <c r="PAO66"/>
      <c r="PAP66"/>
      <c r="PAQ66"/>
      <c r="PAR66"/>
      <c r="PAS66"/>
      <c r="PAT66"/>
      <c r="PAU66"/>
      <c r="PAV66"/>
      <c r="PAW66"/>
      <c r="PAX66"/>
      <c r="PAY66"/>
      <c r="PAZ66"/>
      <c r="PBA66"/>
      <c r="PBB66"/>
      <c r="PBC66"/>
      <c r="PBD66"/>
      <c r="PBE66"/>
      <c r="PBF66"/>
      <c r="PBG66"/>
      <c r="PBH66"/>
      <c r="PBI66"/>
      <c r="PBJ66"/>
      <c r="PBK66"/>
      <c r="PBL66"/>
      <c r="PBM66"/>
      <c r="PBN66"/>
      <c r="PBO66"/>
      <c r="PBP66"/>
      <c r="PBQ66"/>
      <c r="PBR66"/>
      <c r="PBS66"/>
      <c r="PBT66"/>
      <c r="PBU66"/>
      <c r="PBV66"/>
      <c r="PBW66"/>
      <c r="PBX66"/>
      <c r="PBY66"/>
      <c r="PBZ66"/>
      <c r="PCA66"/>
      <c r="PCB66"/>
      <c r="PCC66"/>
      <c r="PCD66"/>
      <c r="PCE66"/>
      <c r="PCF66"/>
      <c r="PCG66"/>
      <c r="PCH66"/>
      <c r="PCI66"/>
      <c r="PCJ66"/>
      <c r="PCK66"/>
      <c r="PCL66"/>
      <c r="PCM66"/>
      <c r="PCN66"/>
      <c r="PCO66"/>
      <c r="PCP66"/>
      <c r="PCQ66"/>
      <c r="PCR66"/>
      <c r="PCS66"/>
      <c r="PCT66"/>
      <c r="PCU66"/>
      <c r="PCV66"/>
      <c r="PCW66"/>
      <c r="PCX66"/>
      <c r="PCY66"/>
      <c r="PCZ66"/>
      <c r="PDA66"/>
      <c r="PDB66"/>
      <c r="PDC66"/>
      <c r="PDD66"/>
      <c r="PDE66"/>
      <c r="PDF66"/>
      <c r="PDG66"/>
      <c r="PDH66"/>
      <c r="PDI66"/>
      <c r="PDJ66"/>
      <c r="PDK66"/>
      <c r="PDL66"/>
      <c r="PDM66"/>
      <c r="PDN66"/>
      <c r="PDO66"/>
      <c r="PDP66"/>
      <c r="PDQ66"/>
      <c r="PDR66"/>
      <c r="PDS66"/>
      <c r="PDT66"/>
      <c r="PDU66"/>
      <c r="PDV66"/>
      <c r="PDW66"/>
      <c r="PDX66"/>
      <c r="PDY66"/>
      <c r="PDZ66"/>
      <c r="PEA66"/>
      <c r="PEB66"/>
      <c r="PEC66"/>
      <c r="PED66"/>
      <c r="PEE66"/>
      <c r="PEF66"/>
      <c r="PEG66"/>
      <c r="PEH66"/>
      <c r="PEI66"/>
      <c r="PEJ66"/>
      <c r="PEK66"/>
      <c r="PEL66"/>
      <c r="PEM66"/>
      <c r="PEN66"/>
      <c r="PEO66"/>
      <c r="PEP66"/>
      <c r="PEQ66"/>
      <c r="PER66"/>
      <c r="PES66"/>
      <c r="PET66"/>
      <c r="PEU66"/>
      <c r="PEV66"/>
      <c r="PEW66"/>
      <c r="PEX66"/>
      <c r="PEY66"/>
      <c r="PEZ66"/>
      <c r="PFA66"/>
      <c r="PFB66"/>
      <c r="PFC66"/>
      <c r="PFD66"/>
      <c r="PFE66"/>
      <c r="PFF66"/>
      <c r="PFG66"/>
      <c r="PFH66"/>
      <c r="PFI66"/>
      <c r="PFJ66"/>
      <c r="PFK66"/>
      <c r="PFL66"/>
      <c r="PFM66"/>
      <c r="PFN66"/>
      <c r="PFO66"/>
      <c r="PFP66"/>
      <c r="PFQ66"/>
      <c r="PFR66"/>
      <c r="PFS66"/>
      <c r="PFT66"/>
      <c r="PFU66"/>
      <c r="PFV66"/>
      <c r="PFW66"/>
      <c r="PFX66"/>
      <c r="PFY66"/>
      <c r="PFZ66"/>
      <c r="PGA66"/>
      <c r="PGB66"/>
      <c r="PGC66"/>
      <c r="PGD66"/>
      <c r="PGE66"/>
      <c r="PGF66"/>
      <c r="PGG66"/>
      <c r="PGH66"/>
      <c r="PGI66"/>
      <c r="PGJ66"/>
      <c r="PGK66"/>
      <c r="PGL66"/>
      <c r="PGM66"/>
      <c r="PGN66"/>
      <c r="PGO66"/>
      <c r="PGP66"/>
      <c r="PGQ66"/>
      <c r="PGR66"/>
      <c r="PGS66"/>
      <c r="PGT66"/>
      <c r="PGU66"/>
      <c r="PGV66"/>
      <c r="PGW66"/>
      <c r="PGX66"/>
      <c r="PGY66"/>
      <c r="PGZ66"/>
      <c r="PHA66"/>
      <c r="PHB66"/>
      <c r="PHC66"/>
      <c r="PHD66"/>
      <c r="PHE66"/>
      <c r="PHF66"/>
      <c r="PHG66"/>
      <c r="PHH66"/>
      <c r="PHI66"/>
      <c r="PHJ66"/>
      <c r="PHK66"/>
      <c r="PHL66"/>
      <c r="PHM66"/>
      <c r="PHN66"/>
      <c r="PHO66"/>
      <c r="PHP66"/>
      <c r="PHQ66"/>
      <c r="PHR66"/>
      <c r="PHS66"/>
      <c r="PHT66"/>
      <c r="PHU66"/>
      <c r="PHV66"/>
      <c r="PHW66"/>
      <c r="PHX66"/>
      <c r="PHY66"/>
      <c r="PHZ66"/>
      <c r="PIA66"/>
      <c r="PIB66"/>
      <c r="PIC66"/>
      <c r="PID66"/>
      <c r="PIE66"/>
      <c r="PIF66"/>
      <c r="PIG66"/>
      <c r="PIH66"/>
      <c r="PII66"/>
      <c r="PIJ66"/>
      <c r="PIK66"/>
      <c r="PIL66"/>
      <c r="PIM66"/>
      <c r="PIN66"/>
      <c r="PIO66"/>
      <c r="PIP66"/>
      <c r="PIQ66"/>
      <c r="PIR66"/>
      <c r="PIS66"/>
      <c r="PIT66"/>
      <c r="PIU66"/>
      <c r="PIV66"/>
      <c r="PIW66"/>
      <c r="PIX66"/>
      <c r="PIY66"/>
      <c r="PIZ66"/>
      <c r="PJA66"/>
      <c r="PJB66"/>
      <c r="PJC66"/>
      <c r="PJD66"/>
      <c r="PJE66"/>
      <c r="PJF66"/>
      <c r="PJG66"/>
      <c r="PJH66"/>
      <c r="PJI66"/>
      <c r="PJJ66"/>
      <c r="PJK66"/>
      <c r="PJL66"/>
      <c r="PJM66"/>
      <c r="PJN66"/>
      <c r="PJO66"/>
      <c r="PJP66"/>
      <c r="PJQ66"/>
      <c r="PJR66"/>
      <c r="PJS66"/>
      <c r="PJT66"/>
      <c r="PJU66"/>
      <c r="PJV66"/>
      <c r="PJW66"/>
      <c r="PJX66"/>
      <c r="PJY66"/>
      <c r="PJZ66"/>
      <c r="PKA66"/>
      <c r="PKB66"/>
      <c r="PKC66"/>
      <c r="PKD66"/>
      <c r="PKE66"/>
      <c r="PKF66"/>
      <c r="PKG66"/>
      <c r="PKH66"/>
      <c r="PKI66"/>
      <c r="PKJ66"/>
      <c r="PKK66"/>
      <c r="PKL66"/>
      <c r="PKM66"/>
      <c r="PKN66"/>
      <c r="PKO66"/>
      <c r="PKP66"/>
      <c r="PKQ66"/>
      <c r="PKR66"/>
      <c r="PKS66"/>
      <c r="PKT66"/>
      <c r="PKU66"/>
      <c r="PKV66"/>
      <c r="PKW66"/>
      <c r="PKX66"/>
      <c r="PKY66"/>
      <c r="PKZ66"/>
      <c r="PLA66"/>
      <c r="PLB66"/>
      <c r="PLC66"/>
      <c r="PLD66"/>
      <c r="PLE66"/>
      <c r="PLF66"/>
      <c r="PLG66"/>
      <c r="PLH66"/>
      <c r="PLI66"/>
      <c r="PLJ66"/>
      <c r="PLK66"/>
      <c r="PLL66"/>
      <c r="PLM66"/>
      <c r="PLN66"/>
      <c r="PLO66"/>
      <c r="PLP66"/>
      <c r="PLQ66"/>
      <c r="PLR66"/>
      <c r="PLS66"/>
      <c r="PLT66"/>
      <c r="PLU66"/>
      <c r="PLV66"/>
      <c r="PLW66"/>
      <c r="PLX66"/>
      <c r="PLY66"/>
      <c r="PLZ66"/>
      <c r="PMA66"/>
      <c r="PMB66"/>
      <c r="PMC66"/>
      <c r="PMD66"/>
      <c r="PME66"/>
      <c r="PMF66"/>
      <c r="PMG66"/>
      <c r="PMH66"/>
      <c r="PMI66"/>
      <c r="PMJ66"/>
      <c r="PMK66"/>
      <c r="PML66"/>
      <c r="PMM66"/>
      <c r="PMN66"/>
      <c r="PMO66"/>
      <c r="PMP66"/>
      <c r="PMQ66"/>
      <c r="PMR66"/>
      <c r="PMS66"/>
      <c r="PMT66"/>
      <c r="PMU66"/>
      <c r="PMV66"/>
      <c r="PMW66"/>
      <c r="PMX66"/>
      <c r="PMY66"/>
      <c r="PMZ66"/>
      <c r="PNA66"/>
      <c r="PNB66"/>
      <c r="PNC66"/>
      <c r="PND66"/>
      <c r="PNE66"/>
      <c r="PNF66"/>
      <c r="PNG66"/>
      <c r="PNH66"/>
      <c r="PNI66"/>
      <c r="PNJ66"/>
      <c r="PNK66"/>
      <c r="PNL66"/>
      <c r="PNM66"/>
      <c r="PNN66"/>
      <c r="PNO66"/>
      <c r="PNP66"/>
      <c r="PNQ66"/>
      <c r="PNR66"/>
      <c r="PNS66"/>
      <c r="PNT66"/>
      <c r="PNU66"/>
      <c r="PNV66"/>
      <c r="PNW66"/>
      <c r="PNX66"/>
      <c r="PNY66"/>
      <c r="PNZ66"/>
      <c r="POA66"/>
      <c r="POB66"/>
      <c r="POC66"/>
      <c r="POD66"/>
      <c r="POE66"/>
      <c r="POF66"/>
      <c r="POG66"/>
      <c r="POH66"/>
      <c r="POI66"/>
      <c r="POJ66"/>
      <c r="POK66"/>
      <c r="POL66"/>
      <c r="POM66"/>
      <c r="PON66"/>
      <c r="POO66"/>
      <c r="POP66"/>
      <c r="POQ66"/>
      <c r="POR66"/>
      <c r="POS66"/>
      <c r="POT66"/>
      <c r="POU66"/>
      <c r="POV66"/>
      <c r="POW66"/>
      <c r="POX66"/>
      <c r="POY66"/>
      <c r="POZ66"/>
      <c r="PPA66"/>
      <c r="PPB66"/>
      <c r="PPC66"/>
      <c r="PPD66"/>
      <c r="PPE66"/>
      <c r="PPF66"/>
      <c r="PPG66"/>
      <c r="PPH66"/>
      <c r="PPI66"/>
      <c r="PPJ66"/>
      <c r="PPK66"/>
      <c r="PPL66"/>
      <c r="PPM66"/>
      <c r="PPN66"/>
      <c r="PPO66"/>
      <c r="PPP66"/>
      <c r="PPQ66"/>
      <c r="PPR66"/>
      <c r="PPS66"/>
      <c r="PPT66"/>
      <c r="PPU66"/>
      <c r="PPV66"/>
      <c r="PPW66"/>
      <c r="PPX66"/>
      <c r="PPY66"/>
      <c r="PPZ66"/>
      <c r="PQA66"/>
      <c r="PQB66"/>
      <c r="PQC66"/>
      <c r="PQD66"/>
      <c r="PQE66"/>
      <c r="PQF66"/>
      <c r="PQG66"/>
      <c r="PQH66"/>
      <c r="PQI66"/>
      <c r="PQJ66"/>
      <c r="PQK66"/>
      <c r="PQL66"/>
      <c r="PQM66"/>
      <c r="PQN66"/>
      <c r="PQO66"/>
      <c r="PQP66"/>
      <c r="PQQ66"/>
      <c r="PQR66"/>
      <c r="PQS66"/>
      <c r="PQT66"/>
      <c r="PQU66"/>
      <c r="PQV66"/>
      <c r="PQW66"/>
      <c r="PQX66"/>
      <c r="PQY66"/>
      <c r="PQZ66"/>
      <c r="PRA66"/>
      <c r="PRB66"/>
      <c r="PRC66"/>
      <c r="PRD66"/>
      <c r="PRE66"/>
      <c r="PRF66"/>
      <c r="PRG66"/>
      <c r="PRH66"/>
      <c r="PRI66"/>
      <c r="PRJ66"/>
      <c r="PRK66"/>
      <c r="PRL66"/>
      <c r="PRM66"/>
      <c r="PRN66"/>
      <c r="PRO66"/>
      <c r="PRP66"/>
      <c r="PRQ66"/>
      <c r="PRR66"/>
      <c r="PRS66"/>
      <c r="PRT66"/>
      <c r="PRU66"/>
      <c r="PRV66"/>
      <c r="PRW66"/>
      <c r="PRX66"/>
      <c r="PRY66"/>
      <c r="PRZ66"/>
      <c r="PSA66"/>
      <c r="PSB66"/>
      <c r="PSC66"/>
      <c r="PSD66"/>
      <c r="PSE66"/>
      <c r="PSF66"/>
      <c r="PSG66"/>
      <c r="PSH66"/>
      <c r="PSI66"/>
      <c r="PSJ66"/>
      <c r="PSK66"/>
      <c r="PSL66"/>
      <c r="PSM66"/>
      <c r="PSN66"/>
      <c r="PSO66"/>
      <c r="PSP66"/>
      <c r="PSQ66"/>
      <c r="PSR66"/>
      <c r="PSS66"/>
      <c r="PST66"/>
      <c r="PSU66"/>
      <c r="PSV66"/>
      <c r="PSW66"/>
      <c r="PSX66"/>
      <c r="PSY66"/>
      <c r="PSZ66"/>
      <c r="PTA66"/>
      <c r="PTB66"/>
      <c r="PTC66"/>
      <c r="PTD66"/>
      <c r="PTE66"/>
      <c r="PTF66"/>
      <c r="PTG66"/>
      <c r="PTH66"/>
      <c r="PTI66"/>
      <c r="PTJ66"/>
      <c r="PTK66"/>
      <c r="PTL66"/>
      <c r="PTM66"/>
      <c r="PTN66"/>
      <c r="PTO66"/>
      <c r="PTP66"/>
      <c r="PTQ66"/>
      <c r="PTR66"/>
      <c r="PTS66"/>
      <c r="PTT66"/>
      <c r="PTU66"/>
      <c r="PTV66"/>
      <c r="PTW66"/>
      <c r="PTX66"/>
      <c r="PTY66"/>
      <c r="PTZ66"/>
      <c r="PUA66"/>
      <c r="PUB66"/>
      <c r="PUC66"/>
      <c r="PUD66"/>
      <c r="PUE66"/>
      <c r="PUF66"/>
      <c r="PUG66"/>
      <c r="PUH66"/>
      <c r="PUI66"/>
      <c r="PUJ66"/>
      <c r="PUK66"/>
      <c r="PUL66"/>
      <c r="PUM66"/>
      <c r="PUN66"/>
      <c r="PUO66"/>
      <c r="PUP66"/>
      <c r="PUQ66"/>
      <c r="PUR66"/>
      <c r="PUS66"/>
      <c r="PUT66"/>
      <c r="PUU66"/>
      <c r="PUV66"/>
      <c r="PUW66"/>
      <c r="PUX66"/>
      <c r="PUY66"/>
      <c r="PUZ66"/>
      <c r="PVA66"/>
      <c r="PVB66"/>
      <c r="PVC66"/>
      <c r="PVD66"/>
      <c r="PVE66"/>
      <c r="PVF66"/>
      <c r="PVG66"/>
      <c r="PVH66"/>
      <c r="PVI66"/>
      <c r="PVJ66"/>
      <c r="PVK66"/>
      <c r="PVL66"/>
      <c r="PVM66"/>
      <c r="PVN66"/>
      <c r="PVO66"/>
      <c r="PVP66"/>
      <c r="PVQ66"/>
      <c r="PVR66"/>
      <c r="PVS66"/>
      <c r="PVT66"/>
      <c r="PVU66"/>
      <c r="PVV66"/>
      <c r="PVW66"/>
      <c r="PVX66"/>
      <c r="PVY66"/>
      <c r="PVZ66"/>
      <c r="PWA66"/>
      <c r="PWB66"/>
      <c r="PWC66"/>
      <c r="PWD66"/>
      <c r="PWE66"/>
      <c r="PWF66"/>
      <c r="PWG66"/>
      <c r="PWH66"/>
      <c r="PWI66"/>
      <c r="PWJ66"/>
      <c r="PWK66"/>
      <c r="PWL66"/>
      <c r="PWM66"/>
      <c r="PWN66"/>
      <c r="PWO66"/>
      <c r="PWP66"/>
      <c r="PWQ66"/>
      <c r="PWR66"/>
      <c r="PWS66"/>
      <c r="PWT66"/>
      <c r="PWU66"/>
      <c r="PWV66"/>
      <c r="PWW66"/>
      <c r="PWX66"/>
      <c r="PWY66"/>
      <c r="PWZ66"/>
      <c r="PXA66"/>
      <c r="PXB66"/>
      <c r="PXC66"/>
      <c r="PXD66"/>
      <c r="PXE66"/>
      <c r="PXF66"/>
      <c r="PXG66"/>
      <c r="PXH66"/>
      <c r="PXI66"/>
      <c r="PXJ66"/>
      <c r="PXK66"/>
      <c r="PXL66"/>
      <c r="PXM66"/>
      <c r="PXN66"/>
      <c r="PXO66"/>
      <c r="PXP66"/>
      <c r="PXQ66"/>
      <c r="PXR66"/>
      <c r="PXS66"/>
      <c r="PXT66"/>
      <c r="PXU66"/>
      <c r="PXV66"/>
      <c r="PXW66"/>
      <c r="PXX66"/>
      <c r="PXY66"/>
      <c r="PXZ66"/>
      <c r="PYA66"/>
      <c r="PYB66"/>
      <c r="PYC66"/>
      <c r="PYD66"/>
      <c r="PYE66"/>
      <c r="PYF66"/>
      <c r="PYG66"/>
      <c r="PYH66"/>
      <c r="PYI66"/>
      <c r="PYJ66"/>
      <c r="PYK66"/>
      <c r="PYL66"/>
      <c r="PYM66"/>
      <c r="PYN66"/>
      <c r="PYO66"/>
      <c r="PYP66"/>
      <c r="PYQ66"/>
      <c r="PYR66"/>
      <c r="PYS66"/>
      <c r="PYT66"/>
      <c r="PYU66"/>
      <c r="PYV66"/>
      <c r="PYW66"/>
      <c r="PYX66"/>
      <c r="PYY66"/>
      <c r="PYZ66"/>
      <c r="PZA66"/>
      <c r="PZB66"/>
      <c r="PZC66"/>
      <c r="PZD66"/>
      <c r="PZE66"/>
      <c r="PZF66"/>
      <c r="PZG66"/>
      <c r="PZH66"/>
      <c r="PZI66"/>
      <c r="PZJ66"/>
      <c r="PZK66"/>
      <c r="PZL66"/>
      <c r="PZM66"/>
      <c r="PZN66"/>
      <c r="PZO66"/>
      <c r="PZP66"/>
      <c r="PZQ66"/>
      <c r="PZR66"/>
      <c r="PZS66"/>
      <c r="PZT66"/>
      <c r="PZU66"/>
      <c r="PZV66"/>
      <c r="PZW66"/>
      <c r="PZX66"/>
      <c r="PZY66"/>
      <c r="PZZ66"/>
      <c r="QAA66"/>
      <c r="QAB66"/>
      <c r="QAC66"/>
      <c r="QAD66"/>
      <c r="QAE66"/>
      <c r="QAF66"/>
      <c r="QAG66"/>
      <c r="QAH66"/>
      <c r="QAI66"/>
      <c r="QAJ66"/>
      <c r="QAK66"/>
      <c r="QAL66"/>
      <c r="QAM66"/>
      <c r="QAN66"/>
      <c r="QAO66"/>
      <c r="QAP66"/>
      <c r="QAQ66"/>
      <c r="QAR66"/>
      <c r="QAS66"/>
      <c r="QAT66"/>
      <c r="QAU66"/>
      <c r="QAV66"/>
      <c r="QAW66"/>
      <c r="QAX66"/>
      <c r="QAY66"/>
      <c r="QAZ66"/>
      <c r="QBA66"/>
      <c r="QBB66"/>
      <c r="QBC66"/>
      <c r="QBD66"/>
      <c r="QBE66"/>
      <c r="QBF66"/>
      <c r="QBG66"/>
      <c r="QBH66"/>
      <c r="QBI66"/>
      <c r="QBJ66"/>
      <c r="QBK66"/>
      <c r="QBL66"/>
      <c r="QBM66"/>
      <c r="QBN66"/>
      <c r="QBO66"/>
      <c r="QBP66"/>
      <c r="QBQ66"/>
      <c r="QBR66"/>
      <c r="QBS66"/>
      <c r="QBT66"/>
      <c r="QBU66"/>
      <c r="QBV66"/>
      <c r="QBW66"/>
      <c r="QBX66"/>
      <c r="QBY66"/>
      <c r="QBZ66"/>
      <c r="QCA66"/>
      <c r="QCB66"/>
      <c r="QCC66"/>
      <c r="QCD66"/>
      <c r="QCE66"/>
      <c r="QCF66"/>
      <c r="QCG66"/>
      <c r="QCH66"/>
      <c r="QCI66"/>
      <c r="QCJ66"/>
      <c r="QCK66"/>
      <c r="QCL66"/>
      <c r="QCM66"/>
      <c r="QCN66"/>
      <c r="QCO66"/>
      <c r="QCP66"/>
      <c r="QCQ66"/>
      <c r="QCR66"/>
      <c r="QCS66"/>
      <c r="QCT66"/>
      <c r="QCU66"/>
      <c r="QCV66"/>
      <c r="QCW66"/>
      <c r="QCX66"/>
      <c r="QCY66"/>
      <c r="QCZ66"/>
      <c r="QDA66"/>
      <c r="QDB66"/>
      <c r="QDC66"/>
      <c r="QDD66"/>
      <c r="QDE66"/>
      <c r="QDF66"/>
      <c r="QDG66"/>
      <c r="QDH66"/>
      <c r="QDI66"/>
      <c r="QDJ66"/>
      <c r="QDK66"/>
      <c r="QDL66"/>
      <c r="QDM66"/>
      <c r="QDN66"/>
      <c r="QDO66"/>
      <c r="QDP66"/>
      <c r="QDQ66"/>
      <c r="QDR66"/>
      <c r="QDS66"/>
      <c r="QDT66"/>
      <c r="QDU66"/>
      <c r="QDV66"/>
      <c r="QDW66"/>
      <c r="QDX66"/>
      <c r="QDY66"/>
      <c r="QDZ66"/>
      <c r="QEA66"/>
      <c r="QEB66"/>
      <c r="QEC66"/>
      <c r="QED66"/>
      <c r="QEE66"/>
      <c r="QEF66"/>
      <c r="QEG66"/>
      <c r="QEH66"/>
      <c r="QEI66"/>
      <c r="QEJ66"/>
      <c r="QEK66"/>
      <c r="QEL66"/>
      <c r="QEM66"/>
      <c r="QEN66"/>
      <c r="QEO66"/>
      <c r="QEP66"/>
      <c r="QEQ66"/>
      <c r="QER66"/>
      <c r="QES66"/>
      <c r="QET66"/>
      <c r="QEU66"/>
      <c r="QEV66"/>
      <c r="QEW66"/>
      <c r="QEX66"/>
      <c r="QEY66"/>
      <c r="QEZ66"/>
      <c r="QFA66"/>
      <c r="QFB66"/>
      <c r="QFC66"/>
      <c r="QFD66"/>
      <c r="QFE66"/>
      <c r="QFF66"/>
      <c r="QFG66"/>
      <c r="QFH66"/>
      <c r="QFI66"/>
      <c r="QFJ66"/>
      <c r="QFK66"/>
      <c r="QFL66"/>
      <c r="QFM66"/>
      <c r="QFN66"/>
      <c r="QFO66"/>
      <c r="QFP66"/>
      <c r="QFQ66"/>
      <c r="QFR66"/>
      <c r="QFS66"/>
      <c r="QFT66"/>
      <c r="QFU66"/>
      <c r="QFV66"/>
      <c r="QFW66"/>
      <c r="QFX66"/>
      <c r="QFY66"/>
      <c r="QFZ66"/>
      <c r="QGA66"/>
      <c r="QGB66"/>
      <c r="QGC66"/>
      <c r="QGD66"/>
      <c r="QGE66"/>
      <c r="QGF66"/>
      <c r="QGG66"/>
      <c r="QGH66"/>
      <c r="QGI66"/>
      <c r="QGJ66"/>
      <c r="QGK66"/>
      <c r="QGL66"/>
      <c r="QGM66"/>
      <c r="QGN66"/>
      <c r="QGO66"/>
      <c r="QGP66"/>
      <c r="QGQ66"/>
      <c r="QGR66"/>
      <c r="QGS66"/>
      <c r="QGT66"/>
      <c r="QGU66"/>
      <c r="QGV66"/>
      <c r="QGW66"/>
      <c r="QGX66"/>
      <c r="QGY66"/>
      <c r="QGZ66"/>
      <c r="QHA66"/>
      <c r="QHB66"/>
      <c r="QHC66"/>
      <c r="QHD66"/>
      <c r="QHE66"/>
      <c r="QHF66"/>
      <c r="QHG66"/>
      <c r="QHH66"/>
      <c r="QHI66"/>
      <c r="QHJ66"/>
      <c r="QHK66"/>
      <c r="QHL66"/>
      <c r="QHM66"/>
      <c r="QHN66"/>
      <c r="QHO66"/>
      <c r="QHP66"/>
      <c r="QHQ66"/>
      <c r="QHR66"/>
      <c r="QHS66"/>
      <c r="QHT66"/>
      <c r="QHU66"/>
      <c r="QHV66"/>
      <c r="QHW66"/>
      <c r="QHX66"/>
      <c r="QHY66"/>
      <c r="QHZ66"/>
      <c r="QIA66"/>
      <c r="QIB66"/>
      <c r="QIC66"/>
      <c r="QID66"/>
      <c r="QIE66"/>
      <c r="QIF66"/>
      <c r="QIG66"/>
      <c r="QIH66"/>
      <c r="QII66"/>
      <c r="QIJ66"/>
      <c r="QIK66"/>
      <c r="QIL66"/>
      <c r="QIM66"/>
      <c r="QIN66"/>
      <c r="QIO66"/>
      <c r="QIP66"/>
      <c r="QIQ66"/>
      <c r="QIR66"/>
      <c r="QIS66"/>
      <c r="QIT66"/>
      <c r="QIU66"/>
      <c r="QIV66"/>
      <c r="QIW66"/>
      <c r="QIX66"/>
      <c r="QIY66"/>
      <c r="QIZ66"/>
      <c r="QJA66"/>
      <c r="QJB66"/>
      <c r="QJC66"/>
      <c r="QJD66"/>
      <c r="QJE66"/>
      <c r="QJF66"/>
      <c r="QJG66"/>
      <c r="QJH66"/>
      <c r="QJI66"/>
      <c r="QJJ66"/>
      <c r="QJK66"/>
      <c r="QJL66"/>
      <c r="QJM66"/>
      <c r="QJN66"/>
      <c r="QJO66"/>
      <c r="QJP66"/>
      <c r="QJQ66"/>
      <c r="QJR66"/>
      <c r="QJS66"/>
      <c r="QJT66"/>
      <c r="QJU66"/>
      <c r="QJV66"/>
      <c r="QJW66"/>
      <c r="QJX66"/>
      <c r="QJY66"/>
      <c r="QJZ66"/>
      <c r="QKA66"/>
      <c r="QKB66"/>
      <c r="QKC66"/>
      <c r="QKD66"/>
      <c r="QKE66"/>
      <c r="QKF66"/>
      <c r="QKG66"/>
      <c r="QKH66"/>
      <c r="QKI66"/>
      <c r="QKJ66"/>
      <c r="QKK66"/>
      <c r="QKL66"/>
      <c r="QKM66"/>
      <c r="QKN66"/>
      <c r="QKO66"/>
      <c r="QKP66"/>
      <c r="QKQ66"/>
      <c r="QKR66"/>
      <c r="QKS66"/>
      <c r="QKT66"/>
      <c r="QKU66"/>
      <c r="QKV66"/>
      <c r="QKW66"/>
      <c r="QKX66"/>
      <c r="QKY66"/>
      <c r="QKZ66"/>
      <c r="QLA66"/>
      <c r="QLB66"/>
      <c r="QLC66"/>
      <c r="QLD66"/>
      <c r="QLE66"/>
      <c r="QLF66"/>
      <c r="QLG66"/>
      <c r="QLH66"/>
      <c r="QLI66"/>
      <c r="QLJ66"/>
      <c r="QLK66"/>
      <c r="QLL66"/>
      <c r="QLM66"/>
      <c r="QLN66"/>
      <c r="QLO66"/>
      <c r="QLP66"/>
      <c r="QLQ66"/>
      <c r="QLR66"/>
      <c r="QLS66"/>
      <c r="QLT66"/>
      <c r="QLU66"/>
      <c r="QLV66"/>
      <c r="QLW66"/>
      <c r="QLX66"/>
      <c r="QLY66"/>
      <c r="QLZ66"/>
      <c r="QMA66"/>
      <c r="QMB66"/>
      <c r="QMC66"/>
      <c r="QMD66"/>
      <c r="QME66"/>
      <c r="QMF66"/>
      <c r="QMG66"/>
      <c r="QMH66"/>
      <c r="QMI66"/>
      <c r="QMJ66"/>
      <c r="QMK66"/>
      <c r="QML66"/>
      <c r="QMM66"/>
      <c r="QMN66"/>
      <c r="QMO66"/>
      <c r="QMP66"/>
      <c r="QMQ66"/>
      <c r="QMR66"/>
      <c r="QMS66"/>
      <c r="QMT66"/>
      <c r="QMU66"/>
      <c r="QMV66"/>
      <c r="QMW66"/>
      <c r="QMX66"/>
      <c r="QMY66"/>
      <c r="QMZ66"/>
      <c r="QNA66"/>
      <c r="QNB66"/>
      <c r="QNC66"/>
      <c r="QND66"/>
      <c r="QNE66"/>
      <c r="QNF66"/>
      <c r="QNG66"/>
      <c r="QNH66"/>
      <c r="QNI66"/>
      <c r="QNJ66"/>
      <c r="QNK66"/>
      <c r="QNL66"/>
      <c r="QNM66"/>
      <c r="QNN66"/>
      <c r="QNO66"/>
      <c r="QNP66"/>
      <c r="QNQ66"/>
      <c r="QNR66"/>
      <c r="QNS66"/>
      <c r="QNT66"/>
      <c r="QNU66"/>
      <c r="QNV66"/>
      <c r="QNW66"/>
      <c r="QNX66"/>
      <c r="QNY66"/>
      <c r="QNZ66"/>
      <c r="QOA66"/>
      <c r="QOB66"/>
      <c r="QOC66"/>
      <c r="QOD66"/>
      <c r="QOE66"/>
      <c r="QOF66"/>
      <c r="QOG66"/>
      <c r="QOH66"/>
      <c r="QOI66"/>
      <c r="QOJ66"/>
      <c r="QOK66"/>
      <c r="QOL66"/>
      <c r="QOM66"/>
      <c r="QON66"/>
      <c r="QOO66"/>
      <c r="QOP66"/>
      <c r="QOQ66"/>
      <c r="QOR66"/>
      <c r="QOS66"/>
      <c r="QOT66"/>
      <c r="QOU66"/>
      <c r="QOV66"/>
      <c r="QOW66"/>
      <c r="QOX66"/>
      <c r="QOY66"/>
      <c r="QOZ66"/>
      <c r="QPA66"/>
      <c r="QPB66"/>
      <c r="QPC66"/>
      <c r="QPD66"/>
      <c r="QPE66"/>
      <c r="QPF66"/>
      <c r="QPG66"/>
      <c r="QPH66"/>
      <c r="QPI66"/>
      <c r="QPJ66"/>
      <c r="QPK66"/>
      <c r="QPL66"/>
      <c r="QPM66"/>
      <c r="QPN66"/>
      <c r="QPO66"/>
      <c r="QPP66"/>
      <c r="QPQ66"/>
      <c r="QPR66"/>
      <c r="QPS66"/>
      <c r="QPT66"/>
      <c r="QPU66"/>
      <c r="QPV66"/>
      <c r="QPW66"/>
      <c r="QPX66"/>
      <c r="QPY66"/>
      <c r="QPZ66"/>
      <c r="QQA66"/>
      <c r="QQB66"/>
      <c r="QQC66"/>
      <c r="QQD66"/>
      <c r="QQE66"/>
      <c r="QQF66"/>
      <c r="QQG66"/>
      <c r="QQH66"/>
      <c r="QQI66"/>
      <c r="QQJ66"/>
      <c r="QQK66"/>
      <c r="QQL66"/>
      <c r="QQM66"/>
      <c r="QQN66"/>
      <c r="QQO66"/>
      <c r="QQP66"/>
      <c r="QQQ66"/>
      <c r="QQR66"/>
      <c r="QQS66"/>
      <c r="QQT66"/>
      <c r="QQU66"/>
      <c r="QQV66"/>
      <c r="QQW66"/>
      <c r="QQX66"/>
      <c r="QQY66"/>
      <c r="QQZ66"/>
      <c r="QRA66"/>
      <c r="QRB66"/>
      <c r="QRC66"/>
      <c r="QRD66"/>
      <c r="QRE66"/>
      <c r="QRF66"/>
      <c r="QRG66"/>
      <c r="QRH66"/>
      <c r="QRI66"/>
      <c r="QRJ66"/>
      <c r="QRK66"/>
      <c r="QRL66"/>
      <c r="QRM66"/>
      <c r="QRN66"/>
      <c r="QRO66"/>
      <c r="QRP66"/>
      <c r="QRQ66"/>
      <c r="QRR66"/>
      <c r="QRS66"/>
      <c r="QRT66"/>
      <c r="QRU66"/>
      <c r="QRV66"/>
      <c r="QRW66"/>
      <c r="QRX66"/>
      <c r="QRY66"/>
      <c r="QRZ66"/>
      <c r="QSA66"/>
      <c r="QSB66"/>
      <c r="QSC66"/>
      <c r="QSD66"/>
      <c r="QSE66"/>
      <c r="QSF66"/>
      <c r="QSG66"/>
      <c r="QSH66"/>
      <c r="QSI66"/>
      <c r="QSJ66"/>
      <c r="QSK66"/>
      <c r="QSL66"/>
      <c r="QSM66"/>
      <c r="QSN66"/>
      <c r="QSO66"/>
      <c r="QSP66"/>
      <c r="QSQ66"/>
      <c r="QSR66"/>
      <c r="QSS66"/>
      <c r="QST66"/>
      <c r="QSU66"/>
      <c r="QSV66"/>
      <c r="QSW66"/>
      <c r="QSX66"/>
      <c r="QSY66"/>
      <c r="QSZ66"/>
      <c r="QTA66"/>
      <c r="QTB66"/>
      <c r="QTC66"/>
      <c r="QTD66"/>
      <c r="QTE66"/>
      <c r="QTF66"/>
      <c r="QTG66"/>
      <c r="QTH66"/>
      <c r="QTI66"/>
      <c r="QTJ66"/>
      <c r="QTK66"/>
      <c r="QTL66"/>
      <c r="QTM66"/>
      <c r="QTN66"/>
      <c r="QTO66"/>
      <c r="QTP66"/>
      <c r="QTQ66"/>
      <c r="QTR66"/>
      <c r="QTS66"/>
      <c r="QTT66"/>
      <c r="QTU66"/>
      <c r="QTV66"/>
      <c r="QTW66"/>
      <c r="QTX66"/>
      <c r="QTY66"/>
      <c r="QTZ66"/>
      <c r="QUA66"/>
      <c r="QUB66"/>
      <c r="QUC66"/>
      <c r="QUD66"/>
      <c r="QUE66"/>
      <c r="QUF66"/>
      <c r="QUG66"/>
      <c r="QUH66"/>
      <c r="QUI66"/>
      <c r="QUJ66"/>
      <c r="QUK66"/>
      <c r="QUL66"/>
      <c r="QUM66"/>
      <c r="QUN66"/>
      <c r="QUO66"/>
      <c r="QUP66"/>
      <c r="QUQ66"/>
      <c r="QUR66"/>
      <c r="QUS66"/>
      <c r="QUT66"/>
      <c r="QUU66"/>
      <c r="QUV66"/>
      <c r="QUW66"/>
      <c r="QUX66"/>
      <c r="QUY66"/>
      <c r="QUZ66"/>
      <c r="QVA66"/>
      <c r="QVB66"/>
      <c r="QVC66"/>
      <c r="QVD66"/>
      <c r="QVE66"/>
      <c r="QVF66"/>
      <c r="QVG66"/>
      <c r="QVH66"/>
      <c r="QVI66"/>
      <c r="QVJ66"/>
      <c r="QVK66"/>
      <c r="QVL66"/>
      <c r="QVM66"/>
      <c r="QVN66"/>
      <c r="QVO66"/>
      <c r="QVP66"/>
      <c r="QVQ66"/>
      <c r="QVR66"/>
      <c r="QVS66"/>
      <c r="QVT66"/>
      <c r="QVU66"/>
      <c r="QVV66"/>
      <c r="QVW66"/>
      <c r="QVX66"/>
      <c r="QVY66"/>
      <c r="QVZ66"/>
      <c r="QWA66"/>
      <c r="QWB66"/>
      <c r="QWC66"/>
      <c r="QWD66"/>
      <c r="QWE66"/>
      <c r="QWF66"/>
      <c r="QWG66"/>
      <c r="QWH66"/>
      <c r="QWI66"/>
      <c r="QWJ66"/>
      <c r="QWK66"/>
      <c r="QWL66"/>
      <c r="QWM66"/>
      <c r="QWN66"/>
      <c r="QWO66"/>
      <c r="QWP66"/>
      <c r="QWQ66"/>
      <c r="QWR66"/>
      <c r="QWS66"/>
      <c r="QWT66"/>
      <c r="QWU66"/>
      <c r="QWV66"/>
      <c r="QWW66"/>
      <c r="QWX66"/>
      <c r="QWY66"/>
      <c r="QWZ66"/>
      <c r="QXA66"/>
      <c r="QXB66"/>
      <c r="QXC66"/>
      <c r="QXD66"/>
      <c r="QXE66"/>
      <c r="QXF66"/>
      <c r="QXG66"/>
      <c r="QXH66"/>
      <c r="QXI66"/>
      <c r="QXJ66"/>
      <c r="QXK66"/>
      <c r="QXL66"/>
      <c r="QXM66"/>
      <c r="QXN66"/>
      <c r="QXO66"/>
      <c r="QXP66"/>
      <c r="QXQ66"/>
      <c r="QXR66"/>
      <c r="QXS66"/>
      <c r="QXT66"/>
      <c r="QXU66"/>
      <c r="QXV66"/>
      <c r="QXW66"/>
      <c r="QXX66"/>
      <c r="QXY66"/>
      <c r="QXZ66"/>
      <c r="QYA66"/>
      <c r="QYB66"/>
      <c r="QYC66"/>
      <c r="QYD66"/>
      <c r="QYE66"/>
      <c r="QYF66"/>
      <c r="QYG66"/>
      <c r="QYH66"/>
      <c r="QYI66"/>
      <c r="QYJ66"/>
      <c r="QYK66"/>
      <c r="QYL66"/>
      <c r="QYM66"/>
      <c r="QYN66"/>
      <c r="QYO66"/>
      <c r="QYP66"/>
      <c r="QYQ66"/>
      <c r="QYR66"/>
      <c r="QYS66"/>
      <c r="QYT66"/>
      <c r="QYU66"/>
      <c r="QYV66"/>
      <c r="QYW66"/>
      <c r="QYX66"/>
      <c r="QYY66"/>
      <c r="QYZ66"/>
      <c r="QZA66"/>
      <c r="QZB66"/>
      <c r="QZC66"/>
      <c r="QZD66"/>
      <c r="QZE66"/>
      <c r="QZF66"/>
      <c r="QZG66"/>
      <c r="QZH66"/>
      <c r="QZI66"/>
      <c r="QZJ66"/>
      <c r="QZK66"/>
      <c r="QZL66"/>
      <c r="QZM66"/>
      <c r="QZN66"/>
      <c r="QZO66"/>
      <c r="QZP66"/>
      <c r="QZQ66"/>
      <c r="QZR66"/>
      <c r="QZS66"/>
      <c r="QZT66"/>
      <c r="QZU66"/>
      <c r="QZV66"/>
      <c r="QZW66"/>
      <c r="QZX66"/>
      <c r="QZY66"/>
      <c r="QZZ66"/>
      <c r="RAA66"/>
      <c r="RAB66"/>
      <c r="RAC66"/>
      <c r="RAD66"/>
      <c r="RAE66"/>
      <c r="RAF66"/>
      <c r="RAG66"/>
      <c r="RAH66"/>
      <c r="RAI66"/>
      <c r="RAJ66"/>
      <c r="RAK66"/>
      <c r="RAL66"/>
      <c r="RAM66"/>
      <c r="RAN66"/>
      <c r="RAO66"/>
      <c r="RAP66"/>
      <c r="RAQ66"/>
      <c r="RAR66"/>
      <c r="RAS66"/>
      <c r="RAT66"/>
      <c r="RAU66"/>
      <c r="RAV66"/>
      <c r="RAW66"/>
      <c r="RAX66"/>
      <c r="RAY66"/>
      <c r="RAZ66"/>
      <c r="RBA66"/>
      <c r="RBB66"/>
      <c r="RBC66"/>
      <c r="RBD66"/>
      <c r="RBE66"/>
      <c r="RBF66"/>
      <c r="RBG66"/>
      <c r="RBH66"/>
      <c r="RBI66"/>
      <c r="RBJ66"/>
      <c r="RBK66"/>
      <c r="RBL66"/>
      <c r="RBM66"/>
      <c r="RBN66"/>
      <c r="RBO66"/>
      <c r="RBP66"/>
      <c r="RBQ66"/>
      <c r="RBR66"/>
      <c r="RBS66"/>
      <c r="RBT66"/>
      <c r="RBU66"/>
      <c r="RBV66"/>
      <c r="RBW66"/>
      <c r="RBX66"/>
      <c r="RBY66"/>
      <c r="RBZ66"/>
      <c r="RCA66"/>
      <c r="RCB66"/>
      <c r="RCC66"/>
      <c r="RCD66"/>
      <c r="RCE66"/>
      <c r="RCF66"/>
      <c r="RCG66"/>
      <c r="RCH66"/>
      <c r="RCI66"/>
      <c r="RCJ66"/>
      <c r="RCK66"/>
      <c r="RCL66"/>
      <c r="RCM66"/>
      <c r="RCN66"/>
      <c r="RCO66"/>
      <c r="RCP66"/>
      <c r="RCQ66"/>
      <c r="RCR66"/>
      <c r="RCS66"/>
      <c r="RCT66"/>
      <c r="RCU66"/>
      <c r="RCV66"/>
      <c r="RCW66"/>
      <c r="RCX66"/>
      <c r="RCY66"/>
      <c r="RCZ66"/>
      <c r="RDA66"/>
      <c r="RDB66"/>
      <c r="RDC66"/>
      <c r="RDD66"/>
      <c r="RDE66"/>
      <c r="RDF66"/>
      <c r="RDG66"/>
      <c r="RDH66"/>
      <c r="RDI66"/>
      <c r="RDJ66"/>
      <c r="RDK66"/>
      <c r="RDL66"/>
      <c r="RDM66"/>
      <c r="RDN66"/>
      <c r="RDO66"/>
      <c r="RDP66"/>
      <c r="RDQ66"/>
      <c r="RDR66"/>
      <c r="RDS66"/>
      <c r="RDT66"/>
      <c r="RDU66"/>
      <c r="RDV66"/>
      <c r="RDW66"/>
      <c r="RDX66"/>
      <c r="RDY66"/>
      <c r="RDZ66"/>
      <c r="REA66"/>
      <c r="REB66"/>
      <c r="REC66"/>
      <c r="RED66"/>
      <c r="REE66"/>
      <c r="REF66"/>
      <c r="REG66"/>
      <c r="REH66"/>
      <c r="REI66"/>
      <c r="REJ66"/>
      <c r="REK66"/>
      <c r="REL66"/>
      <c r="REM66"/>
      <c r="REN66"/>
      <c r="REO66"/>
      <c r="REP66"/>
      <c r="REQ66"/>
      <c r="RER66"/>
      <c r="RES66"/>
      <c r="RET66"/>
      <c r="REU66"/>
      <c r="REV66"/>
      <c r="REW66"/>
      <c r="REX66"/>
      <c r="REY66"/>
      <c r="REZ66"/>
      <c r="RFA66"/>
      <c r="RFB66"/>
      <c r="RFC66"/>
      <c r="RFD66"/>
      <c r="RFE66"/>
      <c r="RFF66"/>
      <c r="RFG66"/>
      <c r="RFH66"/>
      <c r="RFI66"/>
      <c r="RFJ66"/>
      <c r="RFK66"/>
      <c r="RFL66"/>
      <c r="RFM66"/>
      <c r="RFN66"/>
      <c r="RFO66"/>
      <c r="RFP66"/>
      <c r="RFQ66"/>
      <c r="RFR66"/>
      <c r="RFS66"/>
      <c r="RFT66"/>
      <c r="RFU66"/>
      <c r="RFV66"/>
      <c r="RFW66"/>
      <c r="RFX66"/>
      <c r="RFY66"/>
      <c r="RFZ66"/>
      <c r="RGA66"/>
      <c r="RGB66"/>
      <c r="RGC66"/>
      <c r="RGD66"/>
      <c r="RGE66"/>
      <c r="RGF66"/>
      <c r="RGG66"/>
      <c r="RGH66"/>
      <c r="RGI66"/>
      <c r="RGJ66"/>
      <c r="RGK66"/>
      <c r="RGL66"/>
      <c r="RGM66"/>
      <c r="RGN66"/>
      <c r="RGO66"/>
      <c r="RGP66"/>
      <c r="RGQ66"/>
      <c r="RGR66"/>
      <c r="RGS66"/>
      <c r="RGT66"/>
      <c r="RGU66"/>
      <c r="RGV66"/>
      <c r="RGW66"/>
      <c r="RGX66"/>
      <c r="RGY66"/>
      <c r="RGZ66"/>
      <c r="RHA66"/>
      <c r="RHB66"/>
      <c r="RHC66"/>
      <c r="RHD66"/>
      <c r="RHE66"/>
      <c r="RHF66"/>
      <c r="RHG66"/>
      <c r="RHH66"/>
      <c r="RHI66"/>
      <c r="RHJ66"/>
      <c r="RHK66"/>
      <c r="RHL66"/>
      <c r="RHM66"/>
      <c r="RHN66"/>
      <c r="RHO66"/>
      <c r="RHP66"/>
      <c r="RHQ66"/>
      <c r="RHR66"/>
      <c r="RHS66"/>
      <c r="RHT66"/>
      <c r="RHU66"/>
      <c r="RHV66"/>
      <c r="RHW66"/>
      <c r="RHX66"/>
      <c r="RHY66"/>
      <c r="RHZ66"/>
      <c r="RIA66"/>
      <c r="RIB66"/>
      <c r="RIC66"/>
      <c r="RID66"/>
      <c r="RIE66"/>
      <c r="RIF66"/>
      <c r="RIG66"/>
      <c r="RIH66"/>
      <c r="RII66"/>
      <c r="RIJ66"/>
      <c r="RIK66"/>
      <c r="RIL66"/>
      <c r="RIM66"/>
      <c r="RIN66"/>
      <c r="RIO66"/>
      <c r="RIP66"/>
      <c r="RIQ66"/>
      <c r="RIR66"/>
      <c r="RIS66"/>
      <c r="RIT66"/>
      <c r="RIU66"/>
      <c r="RIV66"/>
      <c r="RIW66"/>
      <c r="RIX66"/>
      <c r="RIY66"/>
      <c r="RIZ66"/>
      <c r="RJA66"/>
      <c r="RJB66"/>
      <c r="RJC66"/>
      <c r="RJD66"/>
      <c r="RJE66"/>
      <c r="RJF66"/>
      <c r="RJG66"/>
      <c r="RJH66"/>
      <c r="RJI66"/>
      <c r="RJJ66"/>
      <c r="RJK66"/>
      <c r="RJL66"/>
      <c r="RJM66"/>
      <c r="RJN66"/>
      <c r="RJO66"/>
      <c r="RJP66"/>
      <c r="RJQ66"/>
      <c r="RJR66"/>
      <c r="RJS66"/>
      <c r="RJT66"/>
      <c r="RJU66"/>
      <c r="RJV66"/>
      <c r="RJW66"/>
      <c r="RJX66"/>
      <c r="RJY66"/>
      <c r="RJZ66"/>
      <c r="RKA66"/>
      <c r="RKB66"/>
      <c r="RKC66"/>
      <c r="RKD66"/>
      <c r="RKE66"/>
      <c r="RKF66"/>
      <c r="RKG66"/>
      <c r="RKH66"/>
      <c r="RKI66"/>
      <c r="RKJ66"/>
      <c r="RKK66"/>
      <c r="RKL66"/>
      <c r="RKM66"/>
      <c r="RKN66"/>
      <c r="RKO66"/>
      <c r="RKP66"/>
      <c r="RKQ66"/>
      <c r="RKR66"/>
      <c r="RKS66"/>
      <c r="RKT66"/>
      <c r="RKU66"/>
      <c r="RKV66"/>
      <c r="RKW66"/>
      <c r="RKX66"/>
      <c r="RKY66"/>
      <c r="RKZ66"/>
      <c r="RLA66"/>
      <c r="RLB66"/>
      <c r="RLC66"/>
      <c r="RLD66"/>
      <c r="RLE66"/>
      <c r="RLF66"/>
      <c r="RLG66"/>
      <c r="RLH66"/>
      <c r="RLI66"/>
      <c r="RLJ66"/>
      <c r="RLK66"/>
      <c r="RLL66"/>
      <c r="RLM66"/>
      <c r="RLN66"/>
      <c r="RLO66"/>
      <c r="RLP66"/>
      <c r="RLQ66"/>
      <c r="RLR66"/>
      <c r="RLS66"/>
      <c r="RLT66"/>
      <c r="RLU66"/>
      <c r="RLV66"/>
      <c r="RLW66"/>
      <c r="RLX66"/>
      <c r="RLY66"/>
      <c r="RLZ66"/>
      <c r="RMA66"/>
      <c r="RMB66"/>
      <c r="RMC66"/>
      <c r="RMD66"/>
      <c r="RME66"/>
      <c r="RMF66"/>
      <c r="RMG66"/>
      <c r="RMH66"/>
      <c r="RMI66"/>
      <c r="RMJ66"/>
      <c r="RMK66"/>
      <c r="RML66"/>
      <c r="RMM66"/>
      <c r="RMN66"/>
      <c r="RMO66"/>
      <c r="RMP66"/>
      <c r="RMQ66"/>
      <c r="RMR66"/>
      <c r="RMS66"/>
      <c r="RMT66"/>
      <c r="RMU66"/>
      <c r="RMV66"/>
      <c r="RMW66"/>
      <c r="RMX66"/>
      <c r="RMY66"/>
      <c r="RMZ66"/>
      <c r="RNA66"/>
      <c r="RNB66"/>
      <c r="RNC66"/>
      <c r="RND66"/>
      <c r="RNE66"/>
      <c r="RNF66"/>
      <c r="RNG66"/>
      <c r="RNH66"/>
      <c r="RNI66"/>
      <c r="RNJ66"/>
      <c r="RNK66"/>
      <c r="RNL66"/>
      <c r="RNM66"/>
      <c r="RNN66"/>
      <c r="RNO66"/>
      <c r="RNP66"/>
      <c r="RNQ66"/>
      <c r="RNR66"/>
      <c r="RNS66"/>
      <c r="RNT66"/>
      <c r="RNU66"/>
      <c r="RNV66"/>
      <c r="RNW66"/>
      <c r="RNX66"/>
      <c r="RNY66"/>
      <c r="RNZ66"/>
      <c r="ROA66"/>
      <c r="ROB66"/>
      <c r="ROC66"/>
      <c r="ROD66"/>
      <c r="ROE66"/>
      <c r="ROF66"/>
      <c r="ROG66"/>
      <c r="ROH66"/>
      <c r="ROI66"/>
      <c r="ROJ66"/>
      <c r="ROK66"/>
      <c r="ROL66"/>
      <c r="ROM66"/>
      <c r="RON66"/>
      <c r="ROO66"/>
      <c r="ROP66"/>
      <c r="ROQ66"/>
      <c r="ROR66"/>
      <c r="ROS66"/>
      <c r="ROT66"/>
      <c r="ROU66"/>
      <c r="ROV66"/>
      <c r="ROW66"/>
      <c r="ROX66"/>
      <c r="ROY66"/>
      <c r="ROZ66"/>
      <c r="RPA66"/>
      <c r="RPB66"/>
      <c r="RPC66"/>
      <c r="RPD66"/>
      <c r="RPE66"/>
      <c r="RPF66"/>
      <c r="RPG66"/>
      <c r="RPH66"/>
      <c r="RPI66"/>
      <c r="RPJ66"/>
      <c r="RPK66"/>
      <c r="RPL66"/>
      <c r="RPM66"/>
      <c r="RPN66"/>
      <c r="RPO66"/>
      <c r="RPP66"/>
      <c r="RPQ66"/>
      <c r="RPR66"/>
      <c r="RPS66"/>
      <c r="RPT66"/>
      <c r="RPU66"/>
      <c r="RPV66"/>
      <c r="RPW66"/>
      <c r="RPX66"/>
      <c r="RPY66"/>
      <c r="RPZ66"/>
      <c r="RQA66"/>
      <c r="RQB66"/>
      <c r="RQC66"/>
      <c r="RQD66"/>
      <c r="RQE66"/>
      <c r="RQF66"/>
      <c r="RQG66"/>
      <c r="RQH66"/>
      <c r="RQI66"/>
      <c r="RQJ66"/>
      <c r="RQK66"/>
      <c r="RQL66"/>
      <c r="RQM66"/>
      <c r="RQN66"/>
      <c r="RQO66"/>
      <c r="RQP66"/>
      <c r="RQQ66"/>
      <c r="RQR66"/>
      <c r="RQS66"/>
      <c r="RQT66"/>
      <c r="RQU66"/>
      <c r="RQV66"/>
      <c r="RQW66"/>
      <c r="RQX66"/>
      <c r="RQY66"/>
      <c r="RQZ66"/>
      <c r="RRA66"/>
      <c r="RRB66"/>
      <c r="RRC66"/>
      <c r="RRD66"/>
      <c r="RRE66"/>
      <c r="RRF66"/>
      <c r="RRG66"/>
      <c r="RRH66"/>
      <c r="RRI66"/>
      <c r="RRJ66"/>
      <c r="RRK66"/>
      <c r="RRL66"/>
      <c r="RRM66"/>
      <c r="RRN66"/>
      <c r="RRO66"/>
      <c r="RRP66"/>
      <c r="RRQ66"/>
      <c r="RRR66"/>
      <c r="RRS66"/>
      <c r="RRT66"/>
      <c r="RRU66"/>
      <c r="RRV66"/>
      <c r="RRW66"/>
      <c r="RRX66"/>
      <c r="RRY66"/>
      <c r="RRZ66"/>
      <c r="RSA66"/>
      <c r="RSB66"/>
      <c r="RSC66"/>
      <c r="RSD66"/>
      <c r="RSE66"/>
      <c r="RSF66"/>
      <c r="RSG66"/>
      <c r="RSH66"/>
      <c r="RSI66"/>
      <c r="RSJ66"/>
      <c r="RSK66"/>
      <c r="RSL66"/>
      <c r="RSM66"/>
      <c r="RSN66"/>
      <c r="RSO66"/>
      <c r="RSP66"/>
      <c r="RSQ66"/>
      <c r="RSR66"/>
      <c r="RSS66"/>
      <c r="RST66"/>
      <c r="RSU66"/>
      <c r="RSV66"/>
      <c r="RSW66"/>
      <c r="RSX66"/>
      <c r="RSY66"/>
      <c r="RSZ66"/>
      <c r="RTA66"/>
      <c r="RTB66"/>
      <c r="RTC66"/>
      <c r="RTD66"/>
      <c r="RTE66"/>
      <c r="RTF66"/>
      <c r="RTG66"/>
      <c r="RTH66"/>
      <c r="RTI66"/>
      <c r="RTJ66"/>
      <c r="RTK66"/>
      <c r="RTL66"/>
      <c r="RTM66"/>
      <c r="RTN66"/>
      <c r="RTO66"/>
      <c r="RTP66"/>
      <c r="RTQ66"/>
      <c r="RTR66"/>
      <c r="RTS66"/>
      <c r="RTT66"/>
      <c r="RTU66"/>
      <c r="RTV66"/>
      <c r="RTW66"/>
      <c r="RTX66"/>
      <c r="RTY66"/>
      <c r="RTZ66"/>
      <c r="RUA66"/>
      <c r="RUB66"/>
      <c r="RUC66"/>
      <c r="RUD66"/>
      <c r="RUE66"/>
      <c r="RUF66"/>
      <c r="RUG66"/>
      <c r="RUH66"/>
      <c r="RUI66"/>
      <c r="RUJ66"/>
      <c r="RUK66"/>
      <c r="RUL66"/>
      <c r="RUM66"/>
      <c r="RUN66"/>
      <c r="RUO66"/>
      <c r="RUP66"/>
      <c r="RUQ66"/>
      <c r="RUR66"/>
      <c r="RUS66"/>
      <c r="RUT66"/>
      <c r="RUU66"/>
      <c r="RUV66"/>
      <c r="RUW66"/>
      <c r="RUX66"/>
      <c r="RUY66"/>
      <c r="RUZ66"/>
      <c r="RVA66"/>
      <c r="RVB66"/>
      <c r="RVC66"/>
      <c r="RVD66"/>
      <c r="RVE66"/>
      <c r="RVF66"/>
      <c r="RVG66"/>
      <c r="RVH66"/>
      <c r="RVI66"/>
      <c r="RVJ66"/>
      <c r="RVK66"/>
      <c r="RVL66"/>
      <c r="RVM66"/>
      <c r="RVN66"/>
      <c r="RVO66"/>
      <c r="RVP66"/>
      <c r="RVQ66"/>
      <c r="RVR66"/>
      <c r="RVS66"/>
      <c r="RVT66"/>
      <c r="RVU66"/>
      <c r="RVV66"/>
      <c r="RVW66"/>
      <c r="RVX66"/>
      <c r="RVY66"/>
      <c r="RVZ66"/>
      <c r="RWA66"/>
      <c r="RWB66"/>
      <c r="RWC66"/>
      <c r="RWD66"/>
      <c r="RWE66"/>
      <c r="RWF66"/>
      <c r="RWG66"/>
      <c r="RWH66"/>
      <c r="RWI66"/>
      <c r="RWJ66"/>
      <c r="RWK66"/>
      <c r="RWL66"/>
      <c r="RWM66"/>
      <c r="RWN66"/>
      <c r="RWO66"/>
      <c r="RWP66"/>
      <c r="RWQ66"/>
      <c r="RWR66"/>
      <c r="RWS66"/>
      <c r="RWT66"/>
      <c r="RWU66"/>
      <c r="RWV66"/>
      <c r="RWW66"/>
      <c r="RWX66"/>
      <c r="RWY66"/>
      <c r="RWZ66"/>
      <c r="RXA66"/>
      <c r="RXB66"/>
      <c r="RXC66"/>
      <c r="RXD66"/>
      <c r="RXE66"/>
      <c r="RXF66"/>
      <c r="RXG66"/>
      <c r="RXH66"/>
      <c r="RXI66"/>
      <c r="RXJ66"/>
      <c r="RXK66"/>
      <c r="RXL66"/>
      <c r="RXM66"/>
      <c r="RXN66"/>
      <c r="RXO66"/>
      <c r="RXP66"/>
      <c r="RXQ66"/>
      <c r="RXR66"/>
      <c r="RXS66"/>
      <c r="RXT66"/>
      <c r="RXU66"/>
      <c r="RXV66"/>
      <c r="RXW66"/>
      <c r="RXX66"/>
      <c r="RXY66"/>
      <c r="RXZ66"/>
      <c r="RYA66"/>
      <c r="RYB66"/>
      <c r="RYC66"/>
      <c r="RYD66"/>
      <c r="RYE66"/>
      <c r="RYF66"/>
      <c r="RYG66"/>
      <c r="RYH66"/>
      <c r="RYI66"/>
      <c r="RYJ66"/>
      <c r="RYK66"/>
      <c r="RYL66"/>
      <c r="RYM66"/>
      <c r="RYN66"/>
      <c r="RYO66"/>
      <c r="RYP66"/>
      <c r="RYQ66"/>
      <c r="RYR66"/>
      <c r="RYS66"/>
      <c r="RYT66"/>
      <c r="RYU66"/>
      <c r="RYV66"/>
      <c r="RYW66"/>
      <c r="RYX66"/>
      <c r="RYY66"/>
      <c r="RYZ66"/>
      <c r="RZA66"/>
      <c r="RZB66"/>
      <c r="RZC66"/>
      <c r="RZD66"/>
      <c r="RZE66"/>
      <c r="RZF66"/>
      <c r="RZG66"/>
      <c r="RZH66"/>
      <c r="RZI66"/>
      <c r="RZJ66"/>
      <c r="RZK66"/>
      <c r="RZL66"/>
      <c r="RZM66"/>
      <c r="RZN66"/>
      <c r="RZO66"/>
      <c r="RZP66"/>
      <c r="RZQ66"/>
      <c r="RZR66"/>
      <c r="RZS66"/>
      <c r="RZT66"/>
      <c r="RZU66"/>
      <c r="RZV66"/>
      <c r="RZW66"/>
      <c r="RZX66"/>
      <c r="RZY66"/>
      <c r="RZZ66"/>
      <c r="SAA66"/>
      <c r="SAB66"/>
      <c r="SAC66"/>
      <c r="SAD66"/>
      <c r="SAE66"/>
      <c r="SAF66"/>
      <c r="SAG66"/>
      <c r="SAH66"/>
      <c r="SAI66"/>
      <c r="SAJ66"/>
      <c r="SAK66"/>
      <c r="SAL66"/>
      <c r="SAM66"/>
      <c r="SAN66"/>
      <c r="SAO66"/>
      <c r="SAP66"/>
      <c r="SAQ66"/>
      <c r="SAR66"/>
      <c r="SAS66"/>
      <c r="SAT66"/>
      <c r="SAU66"/>
      <c r="SAV66"/>
      <c r="SAW66"/>
      <c r="SAX66"/>
      <c r="SAY66"/>
      <c r="SAZ66"/>
      <c r="SBA66"/>
      <c r="SBB66"/>
      <c r="SBC66"/>
      <c r="SBD66"/>
      <c r="SBE66"/>
      <c r="SBF66"/>
      <c r="SBG66"/>
      <c r="SBH66"/>
      <c r="SBI66"/>
      <c r="SBJ66"/>
      <c r="SBK66"/>
      <c r="SBL66"/>
      <c r="SBM66"/>
      <c r="SBN66"/>
      <c r="SBO66"/>
      <c r="SBP66"/>
      <c r="SBQ66"/>
      <c r="SBR66"/>
      <c r="SBS66"/>
      <c r="SBT66"/>
      <c r="SBU66"/>
      <c r="SBV66"/>
      <c r="SBW66"/>
      <c r="SBX66"/>
      <c r="SBY66"/>
      <c r="SBZ66"/>
      <c r="SCA66"/>
      <c r="SCB66"/>
      <c r="SCC66"/>
      <c r="SCD66"/>
      <c r="SCE66"/>
      <c r="SCF66"/>
      <c r="SCG66"/>
      <c r="SCH66"/>
      <c r="SCI66"/>
      <c r="SCJ66"/>
      <c r="SCK66"/>
      <c r="SCL66"/>
      <c r="SCM66"/>
      <c r="SCN66"/>
      <c r="SCO66"/>
      <c r="SCP66"/>
      <c r="SCQ66"/>
      <c r="SCR66"/>
      <c r="SCS66"/>
      <c r="SCT66"/>
      <c r="SCU66"/>
      <c r="SCV66"/>
      <c r="SCW66"/>
      <c r="SCX66"/>
      <c r="SCY66"/>
      <c r="SCZ66"/>
      <c r="SDA66"/>
      <c r="SDB66"/>
      <c r="SDC66"/>
      <c r="SDD66"/>
      <c r="SDE66"/>
      <c r="SDF66"/>
      <c r="SDG66"/>
      <c r="SDH66"/>
      <c r="SDI66"/>
      <c r="SDJ66"/>
      <c r="SDK66"/>
      <c r="SDL66"/>
      <c r="SDM66"/>
      <c r="SDN66"/>
      <c r="SDO66"/>
      <c r="SDP66"/>
      <c r="SDQ66"/>
      <c r="SDR66"/>
      <c r="SDS66"/>
      <c r="SDT66"/>
      <c r="SDU66"/>
      <c r="SDV66"/>
      <c r="SDW66"/>
      <c r="SDX66"/>
      <c r="SDY66"/>
      <c r="SDZ66"/>
      <c r="SEA66"/>
      <c r="SEB66"/>
      <c r="SEC66"/>
      <c r="SED66"/>
      <c r="SEE66"/>
      <c r="SEF66"/>
      <c r="SEG66"/>
      <c r="SEH66"/>
      <c r="SEI66"/>
      <c r="SEJ66"/>
      <c r="SEK66"/>
      <c r="SEL66"/>
      <c r="SEM66"/>
      <c r="SEN66"/>
      <c r="SEO66"/>
      <c r="SEP66"/>
      <c r="SEQ66"/>
      <c r="SER66"/>
      <c r="SES66"/>
      <c r="SET66"/>
      <c r="SEU66"/>
      <c r="SEV66"/>
      <c r="SEW66"/>
      <c r="SEX66"/>
      <c r="SEY66"/>
      <c r="SEZ66"/>
      <c r="SFA66"/>
      <c r="SFB66"/>
      <c r="SFC66"/>
      <c r="SFD66"/>
      <c r="SFE66"/>
      <c r="SFF66"/>
      <c r="SFG66"/>
      <c r="SFH66"/>
      <c r="SFI66"/>
      <c r="SFJ66"/>
      <c r="SFK66"/>
      <c r="SFL66"/>
      <c r="SFM66"/>
      <c r="SFN66"/>
      <c r="SFO66"/>
      <c r="SFP66"/>
      <c r="SFQ66"/>
      <c r="SFR66"/>
      <c r="SFS66"/>
      <c r="SFT66"/>
      <c r="SFU66"/>
      <c r="SFV66"/>
      <c r="SFW66"/>
      <c r="SFX66"/>
      <c r="SFY66"/>
      <c r="SFZ66"/>
      <c r="SGA66"/>
      <c r="SGB66"/>
      <c r="SGC66"/>
      <c r="SGD66"/>
      <c r="SGE66"/>
      <c r="SGF66"/>
      <c r="SGG66"/>
      <c r="SGH66"/>
      <c r="SGI66"/>
      <c r="SGJ66"/>
      <c r="SGK66"/>
      <c r="SGL66"/>
      <c r="SGM66"/>
      <c r="SGN66"/>
      <c r="SGO66"/>
      <c r="SGP66"/>
      <c r="SGQ66"/>
      <c r="SGR66"/>
      <c r="SGS66"/>
      <c r="SGT66"/>
      <c r="SGU66"/>
      <c r="SGV66"/>
      <c r="SGW66"/>
      <c r="SGX66"/>
      <c r="SGY66"/>
      <c r="SGZ66"/>
      <c r="SHA66"/>
      <c r="SHB66"/>
      <c r="SHC66"/>
      <c r="SHD66"/>
      <c r="SHE66"/>
      <c r="SHF66"/>
      <c r="SHG66"/>
      <c r="SHH66"/>
      <c r="SHI66"/>
      <c r="SHJ66"/>
      <c r="SHK66"/>
      <c r="SHL66"/>
      <c r="SHM66"/>
      <c r="SHN66"/>
      <c r="SHO66"/>
      <c r="SHP66"/>
      <c r="SHQ66"/>
      <c r="SHR66"/>
      <c r="SHS66"/>
      <c r="SHT66"/>
      <c r="SHU66"/>
      <c r="SHV66"/>
      <c r="SHW66"/>
      <c r="SHX66"/>
      <c r="SHY66"/>
      <c r="SHZ66"/>
      <c r="SIA66"/>
      <c r="SIB66"/>
      <c r="SIC66"/>
      <c r="SID66"/>
      <c r="SIE66"/>
      <c r="SIF66"/>
      <c r="SIG66"/>
      <c r="SIH66"/>
      <c r="SII66"/>
      <c r="SIJ66"/>
      <c r="SIK66"/>
      <c r="SIL66"/>
      <c r="SIM66"/>
      <c r="SIN66"/>
      <c r="SIO66"/>
      <c r="SIP66"/>
      <c r="SIQ66"/>
      <c r="SIR66"/>
      <c r="SIS66"/>
      <c r="SIT66"/>
      <c r="SIU66"/>
      <c r="SIV66"/>
      <c r="SIW66"/>
      <c r="SIX66"/>
      <c r="SIY66"/>
      <c r="SIZ66"/>
      <c r="SJA66"/>
      <c r="SJB66"/>
      <c r="SJC66"/>
      <c r="SJD66"/>
      <c r="SJE66"/>
      <c r="SJF66"/>
      <c r="SJG66"/>
      <c r="SJH66"/>
      <c r="SJI66"/>
      <c r="SJJ66"/>
      <c r="SJK66"/>
      <c r="SJL66"/>
      <c r="SJM66"/>
      <c r="SJN66"/>
      <c r="SJO66"/>
      <c r="SJP66"/>
      <c r="SJQ66"/>
      <c r="SJR66"/>
      <c r="SJS66"/>
      <c r="SJT66"/>
      <c r="SJU66"/>
      <c r="SJV66"/>
      <c r="SJW66"/>
      <c r="SJX66"/>
      <c r="SJY66"/>
      <c r="SJZ66"/>
      <c r="SKA66"/>
      <c r="SKB66"/>
      <c r="SKC66"/>
      <c r="SKD66"/>
      <c r="SKE66"/>
      <c r="SKF66"/>
      <c r="SKG66"/>
      <c r="SKH66"/>
      <c r="SKI66"/>
      <c r="SKJ66"/>
      <c r="SKK66"/>
      <c r="SKL66"/>
      <c r="SKM66"/>
      <c r="SKN66"/>
      <c r="SKO66"/>
      <c r="SKP66"/>
      <c r="SKQ66"/>
      <c r="SKR66"/>
      <c r="SKS66"/>
      <c r="SKT66"/>
      <c r="SKU66"/>
      <c r="SKV66"/>
      <c r="SKW66"/>
      <c r="SKX66"/>
      <c r="SKY66"/>
      <c r="SKZ66"/>
      <c r="SLA66"/>
      <c r="SLB66"/>
      <c r="SLC66"/>
      <c r="SLD66"/>
      <c r="SLE66"/>
      <c r="SLF66"/>
      <c r="SLG66"/>
      <c r="SLH66"/>
      <c r="SLI66"/>
      <c r="SLJ66"/>
      <c r="SLK66"/>
      <c r="SLL66"/>
      <c r="SLM66"/>
      <c r="SLN66"/>
      <c r="SLO66"/>
      <c r="SLP66"/>
      <c r="SLQ66"/>
      <c r="SLR66"/>
      <c r="SLS66"/>
      <c r="SLT66"/>
      <c r="SLU66"/>
      <c r="SLV66"/>
      <c r="SLW66"/>
      <c r="SLX66"/>
      <c r="SLY66"/>
      <c r="SLZ66"/>
      <c r="SMA66"/>
      <c r="SMB66"/>
      <c r="SMC66"/>
      <c r="SMD66"/>
      <c r="SME66"/>
      <c r="SMF66"/>
      <c r="SMG66"/>
      <c r="SMH66"/>
      <c r="SMI66"/>
      <c r="SMJ66"/>
      <c r="SMK66"/>
      <c r="SML66"/>
      <c r="SMM66"/>
      <c r="SMN66"/>
      <c r="SMO66"/>
      <c r="SMP66"/>
      <c r="SMQ66"/>
      <c r="SMR66"/>
      <c r="SMS66"/>
      <c r="SMT66"/>
      <c r="SMU66"/>
      <c r="SMV66"/>
      <c r="SMW66"/>
      <c r="SMX66"/>
      <c r="SMY66"/>
      <c r="SMZ66"/>
      <c r="SNA66"/>
      <c r="SNB66"/>
      <c r="SNC66"/>
      <c r="SND66"/>
      <c r="SNE66"/>
      <c r="SNF66"/>
      <c r="SNG66"/>
      <c r="SNH66"/>
      <c r="SNI66"/>
      <c r="SNJ66"/>
      <c r="SNK66"/>
      <c r="SNL66"/>
      <c r="SNM66"/>
      <c r="SNN66"/>
      <c r="SNO66"/>
      <c r="SNP66"/>
      <c r="SNQ66"/>
      <c r="SNR66"/>
      <c r="SNS66"/>
      <c r="SNT66"/>
      <c r="SNU66"/>
      <c r="SNV66"/>
      <c r="SNW66"/>
      <c r="SNX66"/>
      <c r="SNY66"/>
      <c r="SNZ66"/>
      <c r="SOA66"/>
      <c r="SOB66"/>
      <c r="SOC66"/>
      <c r="SOD66"/>
      <c r="SOE66"/>
      <c r="SOF66"/>
      <c r="SOG66"/>
      <c r="SOH66"/>
      <c r="SOI66"/>
      <c r="SOJ66"/>
      <c r="SOK66"/>
      <c r="SOL66"/>
      <c r="SOM66"/>
      <c r="SON66"/>
      <c r="SOO66"/>
      <c r="SOP66"/>
      <c r="SOQ66"/>
      <c r="SOR66"/>
      <c r="SOS66"/>
      <c r="SOT66"/>
      <c r="SOU66"/>
      <c r="SOV66"/>
      <c r="SOW66"/>
      <c r="SOX66"/>
      <c r="SOY66"/>
      <c r="SOZ66"/>
      <c r="SPA66"/>
      <c r="SPB66"/>
      <c r="SPC66"/>
      <c r="SPD66"/>
      <c r="SPE66"/>
      <c r="SPF66"/>
      <c r="SPG66"/>
      <c r="SPH66"/>
      <c r="SPI66"/>
      <c r="SPJ66"/>
      <c r="SPK66"/>
      <c r="SPL66"/>
      <c r="SPM66"/>
      <c r="SPN66"/>
      <c r="SPO66"/>
      <c r="SPP66"/>
      <c r="SPQ66"/>
      <c r="SPR66"/>
      <c r="SPS66"/>
      <c r="SPT66"/>
      <c r="SPU66"/>
      <c r="SPV66"/>
      <c r="SPW66"/>
      <c r="SPX66"/>
      <c r="SPY66"/>
      <c r="SPZ66"/>
      <c r="SQA66"/>
      <c r="SQB66"/>
      <c r="SQC66"/>
      <c r="SQD66"/>
      <c r="SQE66"/>
      <c r="SQF66"/>
      <c r="SQG66"/>
      <c r="SQH66"/>
      <c r="SQI66"/>
      <c r="SQJ66"/>
      <c r="SQK66"/>
      <c r="SQL66"/>
      <c r="SQM66"/>
      <c r="SQN66"/>
      <c r="SQO66"/>
      <c r="SQP66"/>
      <c r="SQQ66"/>
      <c r="SQR66"/>
      <c r="SQS66"/>
      <c r="SQT66"/>
      <c r="SQU66"/>
      <c r="SQV66"/>
      <c r="SQW66"/>
      <c r="SQX66"/>
      <c r="SQY66"/>
      <c r="SQZ66"/>
      <c r="SRA66"/>
      <c r="SRB66"/>
      <c r="SRC66"/>
      <c r="SRD66"/>
      <c r="SRE66"/>
      <c r="SRF66"/>
      <c r="SRG66"/>
      <c r="SRH66"/>
      <c r="SRI66"/>
      <c r="SRJ66"/>
      <c r="SRK66"/>
      <c r="SRL66"/>
      <c r="SRM66"/>
      <c r="SRN66"/>
      <c r="SRO66"/>
      <c r="SRP66"/>
      <c r="SRQ66"/>
      <c r="SRR66"/>
      <c r="SRS66"/>
      <c r="SRT66"/>
      <c r="SRU66"/>
      <c r="SRV66"/>
      <c r="SRW66"/>
      <c r="SRX66"/>
      <c r="SRY66"/>
      <c r="SRZ66"/>
      <c r="SSA66"/>
      <c r="SSB66"/>
      <c r="SSC66"/>
      <c r="SSD66"/>
      <c r="SSE66"/>
      <c r="SSF66"/>
      <c r="SSG66"/>
      <c r="SSH66"/>
      <c r="SSI66"/>
      <c r="SSJ66"/>
      <c r="SSK66"/>
      <c r="SSL66"/>
      <c r="SSM66"/>
      <c r="SSN66"/>
      <c r="SSO66"/>
      <c r="SSP66"/>
      <c r="SSQ66"/>
      <c r="SSR66"/>
      <c r="SSS66"/>
      <c r="SST66"/>
      <c r="SSU66"/>
      <c r="SSV66"/>
      <c r="SSW66"/>
      <c r="SSX66"/>
      <c r="SSY66"/>
      <c r="SSZ66"/>
      <c r="STA66"/>
      <c r="STB66"/>
      <c r="STC66"/>
      <c r="STD66"/>
      <c r="STE66"/>
      <c r="STF66"/>
      <c r="STG66"/>
      <c r="STH66"/>
      <c r="STI66"/>
      <c r="STJ66"/>
      <c r="STK66"/>
      <c r="STL66"/>
      <c r="STM66"/>
      <c r="STN66"/>
      <c r="STO66"/>
      <c r="STP66"/>
      <c r="STQ66"/>
      <c r="STR66"/>
      <c r="STS66"/>
      <c r="STT66"/>
      <c r="STU66"/>
      <c r="STV66"/>
      <c r="STW66"/>
      <c r="STX66"/>
      <c r="STY66"/>
      <c r="STZ66"/>
      <c r="SUA66"/>
      <c r="SUB66"/>
      <c r="SUC66"/>
      <c r="SUD66"/>
      <c r="SUE66"/>
      <c r="SUF66"/>
      <c r="SUG66"/>
      <c r="SUH66"/>
      <c r="SUI66"/>
      <c r="SUJ66"/>
      <c r="SUK66"/>
      <c r="SUL66"/>
      <c r="SUM66"/>
      <c r="SUN66"/>
      <c r="SUO66"/>
      <c r="SUP66"/>
      <c r="SUQ66"/>
      <c r="SUR66"/>
      <c r="SUS66"/>
      <c r="SUT66"/>
      <c r="SUU66"/>
      <c r="SUV66"/>
      <c r="SUW66"/>
      <c r="SUX66"/>
      <c r="SUY66"/>
      <c r="SUZ66"/>
      <c r="SVA66"/>
      <c r="SVB66"/>
      <c r="SVC66"/>
      <c r="SVD66"/>
      <c r="SVE66"/>
      <c r="SVF66"/>
      <c r="SVG66"/>
      <c r="SVH66"/>
      <c r="SVI66"/>
      <c r="SVJ66"/>
      <c r="SVK66"/>
      <c r="SVL66"/>
      <c r="SVM66"/>
      <c r="SVN66"/>
      <c r="SVO66"/>
      <c r="SVP66"/>
      <c r="SVQ66"/>
      <c r="SVR66"/>
      <c r="SVS66"/>
      <c r="SVT66"/>
      <c r="SVU66"/>
      <c r="SVV66"/>
      <c r="SVW66"/>
      <c r="SVX66"/>
      <c r="SVY66"/>
      <c r="SVZ66"/>
      <c r="SWA66"/>
      <c r="SWB66"/>
      <c r="SWC66"/>
      <c r="SWD66"/>
      <c r="SWE66"/>
      <c r="SWF66"/>
      <c r="SWG66"/>
      <c r="SWH66"/>
      <c r="SWI66"/>
      <c r="SWJ66"/>
      <c r="SWK66"/>
      <c r="SWL66"/>
      <c r="SWM66"/>
      <c r="SWN66"/>
      <c r="SWO66"/>
      <c r="SWP66"/>
      <c r="SWQ66"/>
      <c r="SWR66"/>
      <c r="SWS66"/>
      <c r="SWT66"/>
      <c r="SWU66"/>
      <c r="SWV66"/>
      <c r="SWW66"/>
      <c r="SWX66"/>
      <c r="SWY66"/>
      <c r="SWZ66"/>
      <c r="SXA66"/>
      <c r="SXB66"/>
      <c r="SXC66"/>
      <c r="SXD66"/>
      <c r="SXE66"/>
      <c r="SXF66"/>
      <c r="SXG66"/>
      <c r="SXH66"/>
      <c r="SXI66"/>
      <c r="SXJ66"/>
      <c r="SXK66"/>
      <c r="SXL66"/>
      <c r="SXM66"/>
      <c r="SXN66"/>
      <c r="SXO66"/>
      <c r="SXP66"/>
      <c r="SXQ66"/>
      <c r="SXR66"/>
      <c r="SXS66"/>
      <c r="SXT66"/>
      <c r="SXU66"/>
      <c r="SXV66"/>
      <c r="SXW66"/>
      <c r="SXX66"/>
      <c r="SXY66"/>
      <c r="SXZ66"/>
      <c r="SYA66"/>
      <c r="SYB66"/>
      <c r="SYC66"/>
      <c r="SYD66"/>
      <c r="SYE66"/>
      <c r="SYF66"/>
      <c r="SYG66"/>
      <c r="SYH66"/>
      <c r="SYI66"/>
      <c r="SYJ66"/>
      <c r="SYK66"/>
      <c r="SYL66"/>
      <c r="SYM66"/>
      <c r="SYN66"/>
      <c r="SYO66"/>
      <c r="SYP66"/>
      <c r="SYQ66"/>
      <c r="SYR66"/>
      <c r="SYS66"/>
      <c r="SYT66"/>
      <c r="SYU66"/>
      <c r="SYV66"/>
      <c r="SYW66"/>
      <c r="SYX66"/>
      <c r="SYY66"/>
      <c r="SYZ66"/>
      <c r="SZA66"/>
      <c r="SZB66"/>
      <c r="SZC66"/>
      <c r="SZD66"/>
      <c r="SZE66"/>
      <c r="SZF66"/>
      <c r="SZG66"/>
      <c r="SZH66"/>
      <c r="SZI66"/>
      <c r="SZJ66"/>
      <c r="SZK66"/>
      <c r="SZL66"/>
      <c r="SZM66"/>
      <c r="SZN66"/>
      <c r="SZO66"/>
      <c r="SZP66"/>
      <c r="SZQ66"/>
      <c r="SZR66"/>
      <c r="SZS66"/>
      <c r="SZT66"/>
      <c r="SZU66"/>
      <c r="SZV66"/>
      <c r="SZW66"/>
      <c r="SZX66"/>
      <c r="SZY66"/>
      <c r="SZZ66"/>
      <c r="TAA66"/>
      <c r="TAB66"/>
      <c r="TAC66"/>
      <c r="TAD66"/>
      <c r="TAE66"/>
      <c r="TAF66"/>
      <c r="TAG66"/>
      <c r="TAH66"/>
      <c r="TAI66"/>
      <c r="TAJ66"/>
      <c r="TAK66"/>
      <c r="TAL66"/>
      <c r="TAM66"/>
      <c r="TAN66"/>
      <c r="TAO66"/>
      <c r="TAP66"/>
      <c r="TAQ66"/>
      <c r="TAR66"/>
      <c r="TAS66"/>
      <c r="TAT66"/>
      <c r="TAU66"/>
      <c r="TAV66"/>
      <c r="TAW66"/>
      <c r="TAX66"/>
      <c r="TAY66"/>
      <c r="TAZ66"/>
      <c r="TBA66"/>
      <c r="TBB66"/>
      <c r="TBC66"/>
      <c r="TBD66"/>
      <c r="TBE66"/>
      <c r="TBF66"/>
      <c r="TBG66"/>
      <c r="TBH66"/>
      <c r="TBI66"/>
      <c r="TBJ66"/>
      <c r="TBK66"/>
      <c r="TBL66"/>
      <c r="TBM66"/>
      <c r="TBN66"/>
      <c r="TBO66"/>
      <c r="TBP66"/>
      <c r="TBQ66"/>
      <c r="TBR66"/>
      <c r="TBS66"/>
      <c r="TBT66"/>
      <c r="TBU66"/>
      <c r="TBV66"/>
      <c r="TBW66"/>
      <c r="TBX66"/>
      <c r="TBY66"/>
      <c r="TBZ66"/>
      <c r="TCA66"/>
      <c r="TCB66"/>
      <c r="TCC66"/>
      <c r="TCD66"/>
      <c r="TCE66"/>
      <c r="TCF66"/>
      <c r="TCG66"/>
      <c r="TCH66"/>
      <c r="TCI66"/>
      <c r="TCJ66"/>
      <c r="TCK66"/>
      <c r="TCL66"/>
      <c r="TCM66"/>
      <c r="TCN66"/>
      <c r="TCO66"/>
      <c r="TCP66"/>
      <c r="TCQ66"/>
      <c r="TCR66"/>
      <c r="TCS66"/>
      <c r="TCT66"/>
      <c r="TCU66"/>
      <c r="TCV66"/>
      <c r="TCW66"/>
      <c r="TCX66"/>
      <c r="TCY66"/>
      <c r="TCZ66"/>
      <c r="TDA66"/>
      <c r="TDB66"/>
      <c r="TDC66"/>
      <c r="TDD66"/>
      <c r="TDE66"/>
      <c r="TDF66"/>
      <c r="TDG66"/>
      <c r="TDH66"/>
      <c r="TDI66"/>
      <c r="TDJ66"/>
      <c r="TDK66"/>
      <c r="TDL66"/>
      <c r="TDM66"/>
      <c r="TDN66"/>
      <c r="TDO66"/>
      <c r="TDP66"/>
      <c r="TDQ66"/>
      <c r="TDR66"/>
      <c r="TDS66"/>
      <c r="TDT66"/>
      <c r="TDU66"/>
      <c r="TDV66"/>
      <c r="TDW66"/>
      <c r="TDX66"/>
      <c r="TDY66"/>
      <c r="TDZ66"/>
      <c r="TEA66"/>
      <c r="TEB66"/>
      <c r="TEC66"/>
      <c r="TED66"/>
      <c r="TEE66"/>
      <c r="TEF66"/>
      <c r="TEG66"/>
      <c r="TEH66"/>
      <c r="TEI66"/>
      <c r="TEJ66"/>
      <c r="TEK66"/>
      <c r="TEL66"/>
      <c r="TEM66"/>
      <c r="TEN66"/>
      <c r="TEO66"/>
      <c r="TEP66"/>
      <c r="TEQ66"/>
      <c r="TER66"/>
      <c r="TES66"/>
      <c r="TET66"/>
      <c r="TEU66"/>
      <c r="TEV66"/>
      <c r="TEW66"/>
      <c r="TEX66"/>
      <c r="TEY66"/>
      <c r="TEZ66"/>
      <c r="TFA66"/>
      <c r="TFB66"/>
      <c r="TFC66"/>
      <c r="TFD66"/>
      <c r="TFE66"/>
      <c r="TFF66"/>
      <c r="TFG66"/>
      <c r="TFH66"/>
      <c r="TFI66"/>
      <c r="TFJ66"/>
      <c r="TFK66"/>
      <c r="TFL66"/>
      <c r="TFM66"/>
      <c r="TFN66"/>
      <c r="TFO66"/>
      <c r="TFP66"/>
      <c r="TFQ66"/>
      <c r="TFR66"/>
      <c r="TFS66"/>
      <c r="TFT66"/>
      <c r="TFU66"/>
      <c r="TFV66"/>
      <c r="TFW66"/>
      <c r="TFX66"/>
      <c r="TFY66"/>
      <c r="TFZ66"/>
      <c r="TGA66"/>
      <c r="TGB66"/>
      <c r="TGC66"/>
      <c r="TGD66"/>
      <c r="TGE66"/>
      <c r="TGF66"/>
      <c r="TGG66"/>
      <c r="TGH66"/>
      <c r="TGI66"/>
      <c r="TGJ66"/>
      <c r="TGK66"/>
      <c r="TGL66"/>
      <c r="TGM66"/>
      <c r="TGN66"/>
      <c r="TGO66"/>
      <c r="TGP66"/>
      <c r="TGQ66"/>
      <c r="TGR66"/>
      <c r="TGS66"/>
      <c r="TGT66"/>
      <c r="TGU66"/>
      <c r="TGV66"/>
      <c r="TGW66"/>
      <c r="TGX66"/>
      <c r="TGY66"/>
      <c r="TGZ66"/>
      <c r="THA66"/>
      <c r="THB66"/>
      <c r="THC66"/>
      <c r="THD66"/>
      <c r="THE66"/>
      <c r="THF66"/>
      <c r="THG66"/>
      <c r="THH66"/>
      <c r="THI66"/>
      <c r="THJ66"/>
      <c r="THK66"/>
      <c r="THL66"/>
      <c r="THM66"/>
      <c r="THN66"/>
      <c r="THO66"/>
      <c r="THP66"/>
      <c r="THQ66"/>
      <c r="THR66"/>
      <c r="THS66"/>
      <c r="THT66"/>
      <c r="THU66"/>
      <c r="THV66"/>
      <c r="THW66"/>
      <c r="THX66"/>
      <c r="THY66"/>
      <c r="THZ66"/>
      <c r="TIA66"/>
      <c r="TIB66"/>
      <c r="TIC66"/>
      <c r="TID66"/>
      <c r="TIE66"/>
      <c r="TIF66"/>
      <c r="TIG66"/>
      <c r="TIH66"/>
      <c r="TII66"/>
      <c r="TIJ66"/>
      <c r="TIK66"/>
      <c r="TIL66"/>
      <c r="TIM66"/>
      <c r="TIN66"/>
      <c r="TIO66"/>
      <c r="TIP66"/>
      <c r="TIQ66"/>
      <c r="TIR66"/>
      <c r="TIS66"/>
      <c r="TIT66"/>
      <c r="TIU66"/>
      <c r="TIV66"/>
      <c r="TIW66"/>
      <c r="TIX66"/>
      <c r="TIY66"/>
      <c r="TIZ66"/>
      <c r="TJA66"/>
      <c r="TJB66"/>
      <c r="TJC66"/>
      <c r="TJD66"/>
      <c r="TJE66"/>
      <c r="TJF66"/>
      <c r="TJG66"/>
      <c r="TJH66"/>
      <c r="TJI66"/>
      <c r="TJJ66"/>
      <c r="TJK66"/>
      <c r="TJL66"/>
      <c r="TJM66"/>
      <c r="TJN66"/>
      <c r="TJO66"/>
      <c r="TJP66"/>
      <c r="TJQ66"/>
      <c r="TJR66"/>
      <c r="TJS66"/>
      <c r="TJT66"/>
      <c r="TJU66"/>
      <c r="TJV66"/>
      <c r="TJW66"/>
      <c r="TJX66"/>
      <c r="TJY66"/>
      <c r="TJZ66"/>
      <c r="TKA66"/>
      <c r="TKB66"/>
      <c r="TKC66"/>
      <c r="TKD66"/>
      <c r="TKE66"/>
      <c r="TKF66"/>
      <c r="TKG66"/>
      <c r="TKH66"/>
      <c r="TKI66"/>
      <c r="TKJ66"/>
      <c r="TKK66"/>
      <c r="TKL66"/>
      <c r="TKM66"/>
      <c r="TKN66"/>
      <c r="TKO66"/>
      <c r="TKP66"/>
      <c r="TKQ66"/>
      <c r="TKR66"/>
      <c r="TKS66"/>
      <c r="TKT66"/>
      <c r="TKU66"/>
      <c r="TKV66"/>
      <c r="TKW66"/>
      <c r="TKX66"/>
      <c r="TKY66"/>
      <c r="TKZ66"/>
      <c r="TLA66"/>
      <c r="TLB66"/>
      <c r="TLC66"/>
      <c r="TLD66"/>
      <c r="TLE66"/>
      <c r="TLF66"/>
      <c r="TLG66"/>
      <c r="TLH66"/>
      <c r="TLI66"/>
      <c r="TLJ66"/>
      <c r="TLK66"/>
      <c r="TLL66"/>
      <c r="TLM66"/>
      <c r="TLN66"/>
      <c r="TLO66"/>
      <c r="TLP66"/>
      <c r="TLQ66"/>
      <c r="TLR66"/>
      <c r="TLS66"/>
      <c r="TLT66"/>
      <c r="TLU66"/>
      <c r="TLV66"/>
      <c r="TLW66"/>
      <c r="TLX66"/>
      <c r="TLY66"/>
      <c r="TLZ66"/>
      <c r="TMA66"/>
      <c r="TMB66"/>
      <c r="TMC66"/>
      <c r="TMD66"/>
      <c r="TME66"/>
      <c r="TMF66"/>
      <c r="TMG66"/>
      <c r="TMH66"/>
      <c r="TMI66"/>
      <c r="TMJ66"/>
      <c r="TMK66"/>
      <c r="TML66"/>
      <c r="TMM66"/>
      <c r="TMN66"/>
      <c r="TMO66"/>
      <c r="TMP66"/>
      <c r="TMQ66"/>
      <c r="TMR66"/>
      <c r="TMS66"/>
      <c r="TMT66"/>
      <c r="TMU66"/>
      <c r="TMV66"/>
      <c r="TMW66"/>
      <c r="TMX66"/>
      <c r="TMY66"/>
      <c r="TMZ66"/>
      <c r="TNA66"/>
      <c r="TNB66"/>
      <c r="TNC66"/>
      <c r="TND66"/>
      <c r="TNE66"/>
      <c r="TNF66"/>
      <c r="TNG66"/>
      <c r="TNH66"/>
      <c r="TNI66"/>
      <c r="TNJ66"/>
      <c r="TNK66"/>
      <c r="TNL66"/>
      <c r="TNM66"/>
      <c r="TNN66"/>
      <c r="TNO66"/>
      <c r="TNP66"/>
      <c r="TNQ66"/>
      <c r="TNR66"/>
      <c r="TNS66"/>
      <c r="TNT66"/>
      <c r="TNU66"/>
      <c r="TNV66"/>
      <c r="TNW66"/>
      <c r="TNX66"/>
      <c r="TNY66"/>
      <c r="TNZ66"/>
      <c r="TOA66"/>
      <c r="TOB66"/>
      <c r="TOC66"/>
      <c r="TOD66"/>
      <c r="TOE66"/>
      <c r="TOF66"/>
      <c r="TOG66"/>
      <c r="TOH66"/>
      <c r="TOI66"/>
      <c r="TOJ66"/>
      <c r="TOK66"/>
      <c r="TOL66"/>
      <c r="TOM66"/>
      <c r="TON66"/>
      <c r="TOO66"/>
      <c r="TOP66"/>
      <c r="TOQ66"/>
      <c r="TOR66"/>
      <c r="TOS66"/>
      <c r="TOT66"/>
      <c r="TOU66"/>
      <c r="TOV66"/>
      <c r="TOW66"/>
      <c r="TOX66"/>
      <c r="TOY66"/>
      <c r="TOZ66"/>
      <c r="TPA66"/>
      <c r="TPB66"/>
      <c r="TPC66"/>
      <c r="TPD66"/>
      <c r="TPE66"/>
      <c r="TPF66"/>
      <c r="TPG66"/>
      <c r="TPH66"/>
      <c r="TPI66"/>
      <c r="TPJ66"/>
      <c r="TPK66"/>
      <c r="TPL66"/>
      <c r="TPM66"/>
      <c r="TPN66"/>
      <c r="TPO66"/>
      <c r="TPP66"/>
      <c r="TPQ66"/>
      <c r="TPR66"/>
      <c r="TPS66"/>
      <c r="TPT66"/>
      <c r="TPU66"/>
      <c r="TPV66"/>
      <c r="TPW66"/>
      <c r="TPX66"/>
      <c r="TPY66"/>
      <c r="TPZ66"/>
      <c r="TQA66"/>
      <c r="TQB66"/>
      <c r="TQC66"/>
      <c r="TQD66"/>
      <c r="TQE66"/>
      <c r="TQF66"/>
      <c r="TQG66"/>
      <c r="TQH66"/>
      <c r="TQI66"/>
      <c r="TQJ66"/>
      <c r="TQK66"/>
      <c r="TQL66"/>
      <c r="TQM66"/>
      <c r="TQN66"/>
      <c r="TQO66"/>
      <c r="TQP66"/>
      <c r="TQQ66"/>
      <c r="TQR66"/>
      <c r="TQS66"/>
      <c r="TQT66"/>
      <c r="TQU66"/>
      <c r="TQV66"/>
      <c r="TQW66"/>
      <c r="TQX66"/>
      <c r="TQY66"/>
      <c r="TQZ66"/>
      <c r="TRA66"/>
      <c r="TRB66"/>
      <c r="TRC66"/>
      <c r="TRD66"/>
      <c r="TRE66"/>
      <c r="TRF66"/>
      <c r="TRG66"/>
      <c r="TRH66"/>
      <c r="TRI66"/>
      <c r="TRJ66"/>
      <c r="TRK66"/>
      <c r="TRL66"/>
      <c r="TRM66"/>
      <c r="TRN66"/>
      <c r="TRO66"/>
      <c r="TRP66"/>
      <c r="TRQ66"/>
      <c r="TRR66"/>
      <c r="TRS66"/>
      <c r="TRT66"/>
      <c r="TRU66"/>
      <c r="TRV66"/>
      <c r="TRW66"/>
      <c r="TRX66"/>
      <c r="TRY66"/>
      <c r="TRZ66"/>
      <c r="TSA66"/>
      <c r="TSB66"/>
      <c r="TSC66"/>
      <c r="TSD66"/>
      <c r="TSE66"/>
      <c r="TSF66"/>
      <c r="TSG66"/>
      <c r="TSH66"/>
      <c r="TSI66"/>
      <c r="TSJ66"/>
      <c r="TSK66"/>
      <c r="TSL66"/>
      <c r="TSM66"/>
      <c r="TSN66"/>
      <c r="TSO66"/>
      <c r="TSP66"/>
      <c r="TSQ66"/>
      <c r="TSR66"/>
      <c r="TSS66"/>
      <c r="TST66"/>
      <c r="TSU66"/>
      <c r="TSV66"/>
      <c r="TSW66"/>
      <c r="TSX66"/>
      <c r="TSY66"/>
      <c r="TSZ66"/>
      <c r="TTA66"/>
      <c r="TTB66"/>
      <c r="TTC66"/>
      <c r="TTD66"/>
      <c r="TTE66"/>
      <c r="TTF66"/>
      <c r="TTG66"/>
      <c r="TTH66"/>
      <c r="TTI66"/>
      <c r="TTJ66"/>
      <c r="TTK66"/>
      <c r="TTL66"/>
      <c r="TTM66"/>
      <c r="TTN66"/>
      <c r="TTO66"/>
      <c r="TTP66"/>
      <c r="TTQ66"/>
      <c r="TTR66"/>
      <c r="TTS66"/>
      <c r="TTT66"/>
      <c r="TTU66"/>
      <c r="TTV66"/>
      <c r="TTW66"/>
      <c r="TTX66"/>
      <c r="TTY66"/>
      <c r="TTZ66"/>
      <c r="TUA66"/>
      <c r="TUB66"/>
      <c r="TUC66"/>
      <c r="TUD66"/>
      <c r="TUE66"/>
      <c r="TUF66"/>
      <c r="TUG66"/>
      <c r="TUH66"/>
      <c r="TUI66"/>
      <c r="TUJ66"/>
      <c r="TUK66"/>
      <c r="TUL66"/>
      <c r="TUM66"/>
      <c r="TUN66"/>
      <c r="TUO66"/>
      <c r="TUP66"/>
      <c r="TUQ66"/>
      <c r="TUR66"/>
      <c r="TUS66"/>
      <c r="TUT66"/>
      <c r="TUU66"/>
      <c r="TUV66"/>
      <c r="TUW66"/>
      <c r="TUX66"/>
      <c r="TUY66"/>
      <c r="TUZ66"/>
      <c r="TVA66"/>
      <c r="TVB66"/>
      <c r="TVC66"/>
      <c r="TVD66"/>
      <c r="TVE66"/>
      <c r="TVF66"/>
      <c r="TVG66"/>
      <c r="TVH66"/>
      <c r="TVI66"/>
      <c r="TVJ66"/>
      <c r="TVK66"/>
      <c r="TVL66"/>
      <c r="TVM66"/>
      <c r="TVN66"/>
      <c r="TVO66"/>
      <c r="TVP66"/>
      <c r="TVQ66"/>
      <c r="TVR66"/>
      <c r="TVS66"/>
      <c r="TVT66"/>
      <c r="TVU66"/>
      <c r="TVV66"/>
      <c r="TVW66"/>
      <c r="TVX66"/>
      <c r="TVY66"/>
      <c r="TVZ66"/>
      <c r="TWA66"/>
      <c r="TWB66"/>
      <c r="TWC66"/>
      <c r="TWD66"/>
      <c r="TWE66"/>
      <c r="TWF66"/>
      <c r="TWG66"/>
      <c r="TWH66"/>
      <c r="TWI66"/>
      <c r="TWJ66"/>
      <c r="TWK66"/>
      <c r="TWL66"/>
      <c r="TWM66"/>
      <c r="TWN66"/>
      <c r="TWO66"/>
      <c r="TWP66"/>
      <c r="TWQ66"/>
      <c r="TWR66"/>
      <c r="TWS66"/>
      <c r="TWT66"/>
      <c r="TWU66"/>
      <c r="TWV66"/>
      <c r="TWW66"/>
      <c r="TWX66"/>
      <c r="TWY66"/>
      <c r="TWZ66"/>
      <c r="TXA66"/>
      <c r="TXB66"/>
      <c r="TXC66"/>
      <c r="TXD66"/>
      <c r="TXE66"/>
      <c r="TXF66"/>
      <c r="TXG66"/>
      <c r="TXH66"/>
      <c r="TXI66"/>
      <c r="TXJ66"/>
      <c r="TXK66"/>
      <c r="TXL66"/>
      <c r="TXM66"/>
      <c r="TXN66"/>
      <c r="TXO66"/>
      <c r="TXP66"/>
      <c r="TXQ66"/>
      <c r="TXR66"/>
      <c r="TXS66"/>
      <c r="TXT66"/>
      <c r="TXU66"/>
      <c r="TXV66"/>
      <c r="TXW66"/>
      <c r="TXX66"/>
      <c r="TXY66"/>
      <c r="TXZ66"/>
      <c r="TYA66"/>
      <c r="TYB66"/>
      <c r="TYC66"/>
      <c r="TYD66"/>
      <c r="TYE66"/>
      <c r="TYF66"/>
      <c r="TYG66"/>
      <c r="TYH66"/>
      <c r="TYI66"/>
      <c r="TYJ66"/>
      <c r="TYK66"/>
      <c r="TYL66"/>
      <c r="TYM66"/>
      <c r="TYN66"/>
      <c r="TYO66"/>
      <c r="TYP66"/>
      <c r="TYQ66"/>
      <c r="TYR66"/>
      <c r="TYS66"/>
      <c r="TYT66"/>
      <c r="TYU66"/>
      <c r="TYV66"/>
      <c r="TYW66"/>
      <c r="TYX66"/>
      <c r="TYY66"/>
      <c r="TYZ66"/>
      <c r="TZA66"/>
      <c r="TZB66"/>
      <c r="TZC66"/>
      <c r="TZD66"/>
      <c r="TZE66"/>
      <c r="TZF66"/>
      <c r="TZG66"/>
      <c r="TZH66"/>
      <c r="TZI66"/>
      <c r="TZJ66"/>
      <c r="TZK66"/>
      <c r="TZL66"/>
      <c r="TZM66"/>
      <c r="TZN66"/>
      <c r="TZO66"/>
      <c r="TZP66"/>
      <c r="TZQ66"/>
      <c r="TZR66"/>
      <c r="TZS66"/>
      <c r="TZT66"/>
      <c r="TZU66"/>
      <c r="TZV66"/>
      <c r="TZW66"/>
      <c r="TZX66"/>
      <c r="TZY66"/>
      <c r="TZZ66"/>
      <c r="UAA66"/>
      <c r="UAB66"/>
      <c r="UAC66"/>
      <c r="UAD66"/>
      <c r="UAE66"/>
      <c r="UAF66"/>
      <c r="UAG66"/>
      <c r="UAH66"/>
      <c r="UAI66"/>
      <c r="UAJ66"/>
      <c r="UAK66"/>
      <c r="UAL66"/>
      <c r="UAM66"/>
      <c r="UAN66"/>
      <c r="UAO66"/>
      <c r="UAP66"/>
      <c r="UAQ66"/>
      <c r="UAR66"/>
      <c r="UAS66"/>
      <c r="UAT66"/>
      <c r="UAU66"/>
      <c r="UAV66"/>
      <c r="UAW66"/>
      <c r="UAX66"/>
      <c r="UAY66"/>
      <c r="UAZ66"/>
      <c r="UBA66"/>
      <c r="UBB66"/>
      <c r="UBC66"/>
      <c r="UBD66"/>
      <c r="UBE66"/>
      <c r="UBF66"/>
      <c r="UBG66"/>
      <c r="UBH66"/>
      <c r="UBI66"/>
      <c r="UBJ66"/>
      <c r="UBK66"/>
      <c r="UBL66"/>
      <c r="UBM66"/>
      <c r="UBN66"/>
      <c r="UBO66"/>
      <c r="UBP66"/>
      <c r="UBQ66"/>
      <c r="UBR66"/>
      <c r="UBS66"/>
      <c r="UBT66"/>
      <c r="UBU66"/>
      <c r="UBV66"/>
      <c r="UBW66"/>
      <c r="UBX66"/>
      <c r="UBY66"/>
      <c r="UBZ66"/>
      <c r="UCA66"/>
      <c r="UCB66"/>
      <c r="UCC66"/>
      <c r="UCD66"/>
      <c r="UCE66"/>
      <c r="UCF66"/>
      <c r="UCG66"/>
      <c r="UCH66"/>
      <c r="UCI66"/>
      <c r="UCJ66"/>
      <c r="UCK66"/>
      <c r="UCL66"/>
      <c r="UCM66"/>
      <c r="UCN66"/>
      <c r="UCO66"/>
      <c r="UCP66"/>
      <c r="UCQ66"/>
      <c r="UCR66"/>
      <c r="UCS66"/>
      <c r="UCT66"/>
      <c r="UCU66"/>
      <c r="UCV66"/>
      <c r="UCW66"/>
      <c r="UCX66"/>
      <c r="UCY66"/>
      <c r="UCZ66"/>
      <c r="UDA66"/>
      <c r="UDB66"/>
      <c r="UDC66"/>
      <c r="UDD66"/>
      <c r="UDE66"/>
      <c r="UDF66"/>
      <c r="UDG66"/>
      <c r="UDH66"/>
      <c r="UDI66"/>
      <c r="UDJ66"/>
      <c r="UDK66"/>
      <c r="UDL66"/>
      <c r="UDM66"/>
      <c r="UDN66"/>
      <c r="UDO66"/>
      <c r="UDP66"/>
      <c r="UDQ66"/>
      <c r="UDR66"/>
      <c r="UDS66"/>
      <c r="UDT66"/>
      <c r="UDU66"/>
      <c r="UDV66"/>
      <c r="UDW66"/>
      <c r="UDX66"/>
      <c r="UDY66"/>
      <c r="UDZ66"/>
      <c r="UEA66"/>
      <c r="UEB66"/>
      <c r="UEC66"/>
      <c r="UED66"/>
      <c r="UEE66"/>
      <c r="UEF66"/>
      <c r="UEG66"/>
      <c r="UEH66"/>
      <c r="UEI66"/>
      <c r="UEJ66"/>
      <c r="UEK66"/>
      <c r="UEL66"/>
      <c r="UEM66"/>
      <c r="UEN66"/>
      <c r="UEO66"/>
      <c r="UEP66"/>
      <c r="UEQ66"/>
      <c r="UER66"/>
      <c r="UES66"/>
      <c r="UET66"/>
      <c r="UEU66"/>
      <c r="UEV66"/>
      <c r="UEW66"/>
      <c r="UEX66"/>
      <c r="UEY66"/>
      <c r="UEZ66"/>
      <c r="UFA66"/>
      <c r="UFB66"/>
      <c r="UFC66"/>
      <c r="UFD66"/>
      <c r="UFE66"/>
      <c r="UFF66"/>
      <c r="UFG66"/>
      <c r="UFH66"/>
      <c r="UFI66"/>
      <c r="UFJ66"/>
      <c r="UFK66"/>
      <c r="UFL66"/>
      <c r="UFM66"/>
      <c r="UFN66"/>
      <c r="UFO66"/>
      <c r="UFP66"/>
      <c r="UFQ66"/>
      <c r="UFR66"/>
      <c r="UFS66"/>
      <c r="UFT66"/>
      <c r="UFU66"/>
      <c r="UFV66"/>
      <c r="UFW66"/>
      <c r="UFX66"/>
      <c r="UFY66"/>
      <c r="UFZ66"/>
      <c r="UGA66"/>
      <c r="UGB66"/>
      <c r="UGC66"/>
      <c r="UGD66"/>
      <c r="UGE66"/>
      <c r="UGF66"/>
      <c r="UGG66"/>
      <c r="UGH66"/>
      <c r="UGI66"/>
      <c r="UGJ66"/>
      <c r="UGK66"/>
      <c r="UGL66"/>
      <c r="UGM66"/>
      <c r="UGN66"/>
      <c r="UGO66"/>
      <c r="UGP66"/>
      <c r="UGQ66"/>
      <c r="UGR66"/>
      <c r="UGS66"/>
      <c r="UGT66"/>
      <c r="UGU66"/>
      <c r="UGV66"/>
      <c r="UGW66"/>
      <c r="UGX66"/>
      <c r="UGY66"/>
      <c r="UGZ66"/>
      <c r="UHA66"/>
      <c r="UHB66"/>
      <c r="UHC66"/>
      <c r="UHD66"/>
      <c r="UHE66"/>
      <c r="UHF66"/>
      <c r="UHG66"/>
      <c r="UHH66"/>
      <c r="UHI66"/>
      <c r="UHJ66"/>
      <c r="UHK66"/>
      <c r="UHL66"/>
      <c r="UHM66"/>
      <c r="UHN66"/>
      <c r="UHO66"/>
      <c r="UHP66"/>
      <c r="UHQ66"/>
      <c r="UHR66"/>
      <c r="UHS66"/>
      <c r="UHT66"/>
      <c r="UHU66"/>
      <c r="UHV66"/>
      <c r="UHW66"/>
      <c r="UHX66"/>
      <c r="UHY66"/>
      <c r="UHZ66"/>
      <c r="UIA66"/>
      <c r="UIB66"/>
      <c r="UIC66"/>
      <c r="UID66"/>
      <c r="UIE66"/>
      <c r="UIF66"/>
      <c r="UIG66"/>
      <c r="UIH66"/>
      <c r="UII66"/>
      <c r="UIJ66"/>
      <c r="UIK66"/>
      <c r="UIL66"/>
      <c r="UIM66"/>
      <c r="UIN66"/>
      <c r="UIO66"/>
      <c r="UIP66"/>
      <c r="UIQ66"/>
      <c r="UIR66"/>
      <c r="UIS66"/>
      <c r="UIT66"/>
      <c r="UIU66"/>
      <c r="UIV66"/>
      <c r="UIW66"/>
      <c r="UIX66"/>
      <c r="UIY66"/>
      <c r="UIZ66"/>
      <c r="UJA66"/>
      <c r="UJB66"/>
      <c r="UJC66"/>
      <c r="UJD66"/>
      <c r="UJE66"/>
      <c r="UJF66"/>
      <c r="UJG66"/>
      <c r="UJH66"/>
      <c r="UJI66"/>
      <c r="UJJ66"/>
      <c r="UJK66"/>
      <c r="UJL66"/>
      <c r="UJM66"/>
      <c r="UJN66"/>
      <c r="UJO66"/>
      <c r="UJP66"/>
      <c r="UJQ66"/>
      <c r="UJR66"/>
      <c r="UJS66"/>
      <c r="UJT66"/>
      <c r="UJU66"/>
      <c r="UJV66"/>
      <c r="UJW66"/>
      <c r="UJX66"/>
      <c r="UJY66"/>
      <c r="UJZ66"/>
      <c r="UKA66"/>
      <c r="UKB66"/>
      <c r="UKC66"/>
      <c r="UKD66"/>
      <c r="UKE66"/>
      <c r="UKF66"/>
      <c r="UKG66"/>
      <c r="UKH66"/>
      <c r="UKI66"/>
      <c r="UKJ66"/>
      <c r="UKK66"/>
      <c r="UKL66"/>
      <c r="UKM66"/>
      <c r="UKN66"/>
      <c r="UKO66"/>
      <c r="UKP66"/>
      <c r="UKQ66"/>
      <c r="UKR66"/>
      <c r="UKS66"/>
      <c r="UKT66"/>
      <c r="UKU66"/>
      <c r="UKV66"/>
      <c r="UKW66"/>
      <c r="UKX66"/>
      <c r="UKY66"/>
      <c r="UKZ66"/>
      <c r="ULA66"/>
      <c r="ULB66"/>
      <c r="ULC66"/>
      <c r="ULD66"/>
      <c r="ULE66"/>
      <c r="ULF66"/>
      <c r="ULG66"/>
      <c r="ULH66"/>
      <c r="ULI66"/>
      <c r="ULJ66"/>
      <c r="ULK66"/>
      <c r="ULL66"/>
      <c r="ULM66"/>
      <c r="ULN66"/>
      <c r="ULO66"/>
      <c r="ULP66"/>
      <c r="ULQ66"/>
      <c r="ULR66"/>
      <c r="ULS66"/>
      <c r="ULT66"/>
      <c r="ULU66"/>
      <c r="ULV66"/>
      <c r="ULW66"/>
      <c r="ULX66"/>
      <c r="ULY66"/>
      <c r="ULZ66"/>
      <c r="UMA66"/>
      <c r="UMB66"/>
      <c r="UMC66"/>
      <c r="UMD66"/>
      <c r="UME66"/>
      <c r="UMF66"/>
      <c r="UMG66"/>
      <c r="UMH66"/>
      <c r="UMI66"/>
      <c r="UMJ66"/>
      <c r="UMK66"/>
      <c r="UML66"/>
      <c r="UMM66"/>
      <c r="UMN66"/>
      <c r="UMO66"/>
      <c r="UMP66"/>
      <c r="UMQ66"/>
      <c r="UMR66"/>
      <c r="UMS66"/>
      <c r="UMT66"/>
      <c r="UMU66"/>
      <c r="UMV66"/>
      <c r="UMW66"/>
      <c r="UMX66"/>
      <c r="UMY66"/>
      <c r="UMZ66"/>
      <c r="UNA66"/>
      <c r="UNB66"/>
      <c r="UNC66"/>
      <c r="UND66"/>
      <c r="UNE66"/>
      <c r="UNF66"/>
      <c r="UNG66"/>
      <c r="UNH66"/>
      <c r="UNI66"/>
      <c r="UNJ66"/>
      <c r="UNK66"/>
      <c r="UNL66"/>
      <c r="UNM66"/>
      <c r="UNN66"/>
      <c r="UNO66"/>
      <c r="UNP66"/>
      <c r="UNQ66"/>
      <c r="UNR66"/>
      <c r="UNS66"/>
      <c r="UNT66"/>
      <c r="UNU66"/>
      <c r="UNV66"/>
      <c r="UNW66"/>
      <c r="UNX66"/>
      <c r="UNY66"/>
      <c r="UNZ66"/>
      <c r="UOA66"/>
      <c r="UOB66"/>
      <c r="UOC66"/>
      <c r="UOD66"/>
      <c r="UOE66"/>
      <c r="UOF66"/>
      <c r="UOG66"/>
      <c r="UOH66"/>
      <c r="UOI66"/>
      <c r="UOJ66"/>
      <c r="UOK66"/>
      <c r="UOL66"/>
      <c r="UOM66"/>
      <c r="UON66"/>
      <c r="UOO66"/>
      <c r="UOP66"/>
      <c r="UOQ66"/>
      <c r="UOR66"/>
      <c r="UOS66"/>
      <c r="UOT66"/>
      <c r="UOU66"/>
      <c r="UOV66"/>
      <c r="UOW66"/>
      <c r="UOX66"/>
      <c r="UOY66"/>
      <c r="UOZ66"/>
      <c r="UPA66"/>
      <c r="UPB66"/>
      <c r="UPC66"/>
      <c r="UPD66"/>
      <c r="UPE66"/>
      <c r="UPF66"/>
      <c r="UPG66"/>
      <c r="UPH66"/>
      <c r="UPI66"/>
      <c r="UPJ66"/>
      <c r="UPK66"/>
      <c r="UPL66"/>
      <c r="UPM66"/>
      <c r="UPN66"/>
      <c r="UPO66"/>
      <c r="UPP66"/>
      <c r="UPQ66"/>
      <c r="UPR66"/>
      <c r="UPS66"/>
      <c r="UPT66"/>
      <c r="UPU66"/>
      <c r="UPV66"/>
      <c r="UPW66"/>
      <c r="UPX66"/>
      <c r="UPY66"/>
      <c r="UPZ66"/>
      <c r="UQA66"/>
      <c r="UQB66"/>
      <c r="UQC66"/>
      <c r="UQD66"/>
      <c r="UQE66"/>
      <c r="UQF66"/>
      <c r="UQG66"/>
      <c r="UQH66"/>
      <c r="UQI66"/>
      <c r="UQJ66"/>
      <c r="UQK66"/>
      <c r="UQL66"/>
      <c r="UQM66"/>
      <c r="UQN66"/>
      <c r="UQO66"/>
      <c r="UQP66"/>
      <c r="UQQ66"/>
      <c r="UQR66"/>
      <c r="UQS66"/>
      <c r="UQT66"/>
      <c r="UQU66"/>
      <c r="UQV66"/>
      <c r="UQW66"/>
      <c r="UQX66"/>
      <c r="UQY66"/>
      <c r="UQZ66"/>
      <c r="URA66"/>
      <c r="URB66"/>
      <c r="URC66"/>
      <c r="URD66"/>
      <c r="URE66"/>
      <c r="URF66"/>
      <c r="URG66"/>
      <c r="URH66"/>
      <c r="URI66"/>
      <c r="URJ66"/>
      <c r="URK66"/>
      <c r="URL66"/>
      <c r="URM66"/>
      <c r="URN66"/>
      <c r="URO66"/>
      <c r="URP66"/>
      <c r="URQ66"/>
      <c r="URR66"/>
      <c r="URS66"/>
      <c r="URT66"/>
      <c r="URU66"/>
      <c r="URV66"/>
      <c r="URW66"/>
      <c r="URX66"/>
      <c r="URY66"/>
      <c r="URZ66"/>
      <c r="USA66"/>
      <c r="USB66"/>
      <c r="USC66"/>
      <c r="USD66"/>
      <c r="USE66"/>
      <c r="USF66"/>
      <c r="USG66"/>
      <c r="USH66"/>
      <c r="USI66"/>
      <c r="USJ66"/>
      <c r="USK66"/>
      <c r="USL66"/>
      <c r="USM66"/>
      <c r="USN66"/>
      <c r="USO66"/>
      <c r="USP66"/>
      <c r="USQ66"/>
      <c r="USR66"/>
      <c r="USS66"/>
      <c r="UST66"/>
      <c r="USU66"/>
      <c r="USV66"/>
      <c r="USW66"/>
      <c r="USX66"/>
      <c r="USY66"/>
      <c r="USZ66"/>
      <c r="UTA66"/>
      <c r="UTB66"/>
      <c r="UTC66"/>
      <c r="UTD66"/>
      <c r="UTE66"/>
      <c r="UTF66"/>
      <c r="UTG66"/>
      <c r="UTH66"/>
      <c r="UTI66"/>
      <c r="UTJ66"/>
      <c r="UTK66"/>
      <c r="UTL66"/>
      <c r="UTM66"/>
      <c r="UTN66"/>
      <c r="UTO66"/>
      <c r="UTP66"/>
      <c r="UTQ66"/>
      <c r="UTR66"/>
      <c r="UTS66"/>
      <c r="UTT66"/>
      <c r="UTU66"/>
      <c r="UTV66"/>
      <c r="UTW66"/>
      <c r="UTX66"/>
      <c r="UTY66"/>
      <c r="UTZ66"/>
      <c r="UUA66"/>
      <c r="UUB66"/>
      <c r="UUC66"/>
      <c r="UUD66"/>
      <c r="UUE66"/>
      <c r="UUF66"/>
      <c r="UUG66"/>
      <c r="UUH66"/>
      <c r="UUI66"/>
      <c r="UUJ66"/>
      <c r="UUK66"/>
      <c r="UUL66"/>
      <c r="UUM66"/>
      <c r="UUN66"/>
      <c r="UUO66"/>
      <c r="UUP66"/>
      <c r="UUQ66"/>
      <c r="UUR66"/>
      <c r="UUS66"/>
      <c r="UUT66"/>
      <c r="UUU66"/>
      <c r="UUV66"/>
      <c r="UUW66"/>
      <c r="UUX66"/>
      <c r="UUY66"/>
      <c r="UUZ66"/>
      <c r="UVA66"/>
      <c r="UVB66"/>
      <c r="UVC66"/>
      <c r="UVD66"/>
      <c r="UVE66"/>
      <c r="UVF66"/>
      <c r="UVG66"/>
      <c r="UVH66"/>
      <c r="UVI66"/>
      <c r="UVJ66"/>
      <c r="UVK66"/>
      <c r="UVL66"/>
      <c r="UVM66"/>
      <c r="UVN66"/>
      <c r="UVO66"/>
      <c r="UVP66"/>
      <c r="UVQ66"/>
      <c r="UVR66"/>
      <c r="UVS66"/>
      <c r="UVT66"/>
      <c r="UVU66"/>
      <c r="UVV66"/>
      <c r="UVW66"/>
      <c r="UVX66"/>
      <c r="UVY66"/>
      <c r="UVZ66"/>
      <c r="UWA66"/>
      <c r="UWB66"/>
      <c r="UWC66"/>
      <c r="UWD66"/>
      <c r="UWE66"/>
      <c r="UWF66"/>
      <c r="UWG66"/>
      <c r="UWH66"/>
      <c r="UWI66"/>
      <c r="UWJ66"/>
      <c r="UWK66"/>
      <c r="UWL66"/>
      <c r="UWM66"/>
      <c r="UWN66"/>
      <c r="UWO66"/>
      <c r="UWP66"/>
      <c r="UWQ66"/>
      <c r="UWR66"/>
      <c r="UWS66"/>
      <c r="UWT66"/>
      <c r="UWU66"/>
      <c r="UWV66"/>
      <c r="UWW66"/>
      <c r="UWX66"/>
      <c r="UWY66"/>
      <c r="UWZ66"/>
      <c r="UXA66"/>
      <c r="UXB66"/>
      <c r="UXC66"/>
      <c r="UXD66"/>
      <c r="UXE66"/>
      <c r="UXF66"/>
      <c r="UXG66"/>
      <c r="UXH66"/>
      <c r="UXI66"/>
      <c r="UXJ66"/>
      <c r="UXK66"/>
      <c r="UXL66"/>
      <c r="UXM66"/>
      <c r="UXN66"/>
      <c r="UXO66"/>
      <c r="UXP66"/>
      <c r="UXQ66"/>
      <c r="UXR66"/>
      <c r="UXS66"/>
      <c r="UXT66"/>
      <c r="UXU66"/>
      <c r="UXV66"/>
      <c r="UXW66"/>
      <c r="UXX66"/>
      <c r="UXY66"/>
      <c r="UXZ66"/>
      <c r="UYA66"/>
      <c r="UYB66"/>
      <c r="UYC66"/>
      <c r="UYD66"/>
      <c r="UYE66"/>
      <c r="UYF66"/>
      <c r="UYG66"/>
      <c r="UYH66"/>
      <c r="UYI66"/>
      <c r="UYJ66"/>
      <c r="UYK66"/>
      <c r="UYL66"/>
      <c r="UYM66"/>
      <c r="UYN66"/>
      <c r="UYO66"/>
      <c r="UYP66"/>
      <c r="UYQ66"/>
      <c r="UYR66"/>
      <c r="UYS66"/>
      <c r="UYT66"/>
      <c r="UYU66"/>
      <c r="UYV66"/>
      <c r="UYW66"/>
      <c r="UYX66"/>
      <c r="UYY66"/>
      <c r="UYZ66"/>
      <c r="UZA66"/>
      <c r="UZB66"/>
      <c r="UZC66"/>
      <c r="UZD66"/>
      <c r="UZE66"/>
      <c r="UZF66"/>
      <c r="UZG66"/>
      <c r="UZH66"/>
      <c r="UZI66"/>
      <c r="UZJ66"/>
      <c r="UZK66"/>
      <c r="UZL66"/>
      <c r="UZM66"/>
      <c r="UZN66"/>
      <c r="UZO66"/>
      <c r="UZP66"/>
      <c r="UZQ66"/>
      <c r="UZR66"/>
      <c r="UZS66"/>
      <c r="UZT66"/>
      <c r="UZU66"/>
      <c r="UZV66"/>
      <c r="UZW66"/>
      <c r="UZX66"/>
      <c r="UZY66"/>
      <c r="UZZ66"/>
      <c r="VAA66"/>
      <c r="VAB66"/>
      <c r="VAC66"/>
      <c r="VAD66"/>
      <c r="VAE66"/>
      <c r="VAF66"/>
      <c r="VAG66"/>
      <c r="VAH66"/>
      <c r="VAI66"/>
      <c r="VAJ66"/>
      <c r="VAK66"/>
      <c r="VAL66"/>
      <c r="VAM66"/>
      <c r="VAN66"/>
      <c r="VAO66"/>
      <c r="VAP66"/>
      <c r="VAQ66"/>
      <c r="VAR66"/>
      <c r="VAS66"/>
      <c r="VAT66"/>
      <c r="VAU66"/>
      <c r="VAV66"/>
      <c r="VAW66"/>
      <c r="VAX66"/>
      <c r="VAY66"/>
      <c r="VAZ66"/>
      <c r="VBA66"/>
      <c r="VBB66"/>
      <c r="VBC66"/>
      <c r="VBD66"/>
      <c r="VBE66"/>
      <c r="VBF66"/>
      <c r="VBG66"/>
      <c r="VBH66"/>
      <c r="VBI66"/>
      <c r="VBJ66"/>
      <c r="VBK66"/>
      <c r="VBL66"/>
      <c r="VBM66"/>
      <c r="VBN66"/>
      <c r="VBO66"/>
      <c r="VBP66"/>
      <c r="VBQ66"/>
      <c r="VBR66"/>
      <c r="VBS66"/>
      <c r="VBT66"/>
      <c r="VBU66"/>
      <c r="VBV66"/>
      <c r="VBW66"/>
      <c r="VBX66"/>
      <c r="VBY66"/>
      <c r="VBZ66"/>
      <c r="VCA66"/>
      <c r="VCB66"/>
      <c r="VCC66"/>
      <c r="VCD66"/>
      <c r="VCE66"/>
      <c r="VCF66"/>
      <c r="VCG66"/>
      <c r="VCH66"/>
      <c r="VCI66"/>
      <c r="VCJ66"/>
      <c r="VCK66"/>
      <c r="VCL66"/>
      <c r="VCM66"/>
      <c r="VCN66"/>
      <c r="VCO66"/>
      <c r="VCP66"/>
      <c r="VCQ66"/>
      <c r="VCR66"/>
      <c r="VCS66"/>
      <c r="VCT66"/>
      <c r="VCU66"/>
      <c r="VCV66"/>
      <c r="VCW66"/>
      <c r="VCX66"/>
      <c r="VCY66"/>
      <c r="VCZ66"/>
      <c r="VDA66"/>
      <c r="VDB66"/>
      <c r="VDC66"/>
      <c r="VDD66"/>
      <c r="VDE66"/>
      <c r="VDF66"/>
      <c r="VDG66"/>
      <c r="VDH66"/>
      <c r="VDI66"/>
      <c r="VDJ66"/>
      <c r="VDK66"/>
      <c r="VDL66"/>
      <c r="VDM66"/>
      <c r="VDN66"/>
      <c r="VDO66"/>
      <c r="VDP66"/>
      <c r="VDQ66"/>
      <c r="VDR66"/>
      <c r="VDS66"/>
      <c r="VDT66"/>
      <c r="VDU66"/>
      <c r="VDV66"/>
      <c r="VDW66"/>
      <c r="VDX66"/>
      <c r="VDY66"/>
      <c r="VDZ66"/>
      <c r="VEA66"/>
      <c r="VEB66"/>
      <c r="VEC66"/>
      <c r="VED66"/>
      <c r="VEE66"/>
      <c r="VEF66"/>
      <c r="VEG66"/>
      <c r="VEH66"/>
      <c r="VEI66"/>
      <c r="VEJ66"/>
      <c r="VEK66"/>
      <c r="VEL66"/>
      <c r="VEM66"/>
      <c r="VEN66"/>
      <c r="VEO66"/>
      <c r="VEP66"/>
      <c r="VEQ66"/>
      <c r="VER66"/>
      <c r="VES66"/>
      <c r="VET66"/>
      <c r="VEU66"/>
      <c r="VEV66"/>
      <c r="VEW66"/>
      <c r="VEX66"/>
      <c r="VEY66"/>
      <c r="VEZ66"/>
      <c r="VFA66"/>
      <c r="VFB66"/>
      <c r="VFC66"/>
      <c r="VFD66"/>
      <c r="VFE66"/>
      <c r="VFF66"/>
      <c r="VFG66"/>
      <c r="VFH66"/>
      <c r="VFI66"/>
      <c r="VFJ66"/>
      <c r="VFK66"/>
      <c r="VFL66"/>
      <c r="VFM66"/>
      <c r="VFN66"/>
      <c r="VFO66"/>
      <c r="VFP66"/>
      <c r="VFQ66"/>
      <c r="VFR66"/>
      <c r="VFS66"/>
      <c r="VFT66"/>
      <c r="VFU66"/>
      <c r="VFV66"/>
      <c r="VFW66"/>
      <c r="VFX66"/>
      <c r="VFY66"/>
      <c r="VFZ66"/>
      <c r="VGA66"/>
      <c r="VGB66"/>
      <c r="VGC66"/>
      <c r="VGD66"/>
      <c r="VGE66"/>
      <c r="VGF66"/>
      <c r="VGG66"/>
      <c r="VGH66"/>
      <c r="VGI66"/>
      <c r="VGJ66"/>
      <c r="VGK66"/>
      <c r="VGL66"/>
      <c r="VGM66"/>
      <c r="VGN66"/>
      <c r="VGO66"/>
      <c r="VGP66"/>
      <c r="VGQ66"/>
      <c r="VGR66"/>
      <c r="VGS66"/>
      <c r="VGT66"/>
      <c r="VGU66"/>
      <c r="VGV66"/>
      <c r="VGW66"/>
      <c r="VGX66"/>
      <c r="VGY66"/>
      <c r="VGZ66"/>
      <c r="VHA66"/>
      <c r="VHB66"/>
      <c r="VHC66"/>
      <c r="VHD66"/>
      <c r="VHE66"/>
      <c r="VHF66"/>
      <c r="VHG66"/>
      <c r="VHH66"/>
      <c r="VHI66"/>
      <c r="VHJ66"/>
      <c r="VHK66"/>
      <c r="VHL66"/>
      <c r="VHM66"/>
      <c r="VHN66"/>
      <c r="VHO66"/>
      <c r="VHP66"/>
      <c r="VHQ66"/>
      <c r="VHR66"/>
      <c r="VHS66"/>
      <c r="VHT66"/>
      <c r="VHU66"/>
      <c r="VHV66"/>
      <c r="VHW66"/>
      <c r="VHX66"/>
      <c r="VHY66"/>
      <c r="VHZ66"/>
      <c r="VIA66"/>
      <c r="VIB66"/>
      <c r="VIC66"/>
      <c r="VID66"/>
      <c r="VIE66"/>
      <c r="VIF66"/>
      <c r="VIG66"/>
      <c r="VIH66"/>
      <c r="VII66"/>
      <c r="VIJ66"/>
      <c r="VIK66"/>
      <c r="VIL66"/>
      <c r="VIM66"/>
      <c r="VIN66"/>
      <c r="VIO66"/>
      <c r="VIP66"/>
      <c r="VIQ66"/>
      <c r="VIR66"/>
      <c r="VIS66"/>
      <c r="VIT66"/>
      <c r="VIU66"/>
      <c r="VIV66"/>
      <c r="VIW66"/>
      <c r="VIX66"/>
      <c r="VIY66"/>
      <c r="VIZ66"/>
      <c r="VJA66"/>
      <c r="VJB66"/>
      <c r="VJC66"/>
      <c r="VJD66"/>
      <c r="VJE66"/>
      <c r="VJF66"/>
      <c r="VJG66"/>
      <c r="VJH66"/>
      <c r="VJI66"/>
      <c r="VJJ66"/>
      <c r="VJK66"/>
      <c r="VJL66"/>
      <c r="VJM66"/>
      <c r="VJN66"/>
      <c r="VJO66"/>
      <c r="VJP66"/>
      <c r="VJQ66"/>
      <c r="VJR66"/>
      <c r="VJS66"/>
      <c r="VJT66"/>
      <c r="VJU66"/>
      <c r="VJV66"/>
      <c r="VJW66"/>
      <c r="VJX66"/>
      <c r="VJY66"/>
      <c r="VJZ66"/>
      <c r="VKA66"/>
      <c r="VKB66"/>
      <c r="VKC66"/>
      <c r="VKD66"/>
      <c r="VKE66"/>
      <c r="VKF66"/>
      <c r="VKG66"/>
      <c r="VKH66"/>
      <c r="VKI66"/>
      <c r="VKJ66"/>
      <c r="VKK66"/>
      <c r="VKL66"/>
      <c r="VKM66"/>
      <c r="VKN66"/>
      <c r="VKO66"/>
      <c r="VKP66"/>
      <c r="VKQ66"/>
      <c r="VKR66"/>
      <c r="VKS66"/>
      <c r="VKT66"/>
      <c r="VKU66"/>
      <c r="VKV66"/>
      <c r="VKW66"/>
      <c r="VKX66"/>
      <c r="VKY66"/>
      <c r="VKZ66"/>
      <c r="VLA66"/>
      <c r="VLB66"/>
      <c r="VLC66"/>
      <c r="VLD66"/>
      <c r="VLE66"/>
      <c r="VLF66"/>
      <c r="VLG66"/>
      <c r="VLH66"/>
      <c r="VLI66"/>
      <c r="VLJ66"/>
      <c r="VLK66"/>
      <c r="VLL66"/>
      <c r="VLM66"/>
      <c r="VLN66"/>
      <c r="VLO66"/>
      <c r="VLP66"/>
      <c r="VLQ66"/>
      <c r="VLR66"/>
      <c r="VLS66"/>
      <c r="VLT66"/>
      <c r="VLU66"/>
      <c r="VLV66"/>
      <c r="VLW66"/>
      <c r="VLX66"/>
      <c r="VLY66"/>
      <c r="VLZ66"/>
      <c r="VMA66"/>
      <c r="VMB66"/>
      <c r="VMC66"/>
      <c r="VMD66"/>
      <c r="VME66"/>
      <c r="VMF66"/>
      <c r="VMG66"/>
      <c r="VMH66"/>
      <c r="VMI66"/>
      <c r="VMJ66"/>
      <c r="VMK66"/>
      <c r="VML66"/>
      <c r="VMM66"/>
      <c r="VMN66"/>
      <c r="VMO66"/>
      <c r="VMP66"/>
      <c r="VMQ66"/>
      <c r="VMR66"/>
      <c r="VMS66"/>
      <c r="VMT66"/>
      <c r="VMU66"/>
      <c r="VMV66"/>
      <c r="VMW66"/>
      <c r="VMX66"/>
      <c r="VMY66"/>
      <c r="VMZ66"/>
      <c r="VNA66"/>
      <c r="VNB66"/>
      <c r="VNC66"/>
      <c r="VND66"/>
      <c r="VNE66"/>
      <c r="VNF66"/>
      <c r="VNG66"/>
      <c r="VNH66"/>
      <c r="VNI66"/>
      <c r="VNJ66"/>
      <c r="VNK66"/>
      <c r="VNL66"/>
      <c r="VNM66"/>
      <c r="VNN66"/>
      <c r="VNO66"/>
      <c r="VNP66"/>
      <c r="VNQ66"/>
      <c r="VNR66"/>
      <c r="VNS66"/>
      <c r="VNT66"/>
      <c r="VNU66"/>
      <c r="VNV66"/>
      <c r="VNW66"/>
      <c r="VNX66"/>
      <c r="VNY66"/>
      <c r="VNZ66"/>
      <c r="VOA66"/>
      <c r="VOB66"/>
      <c r="VOC66"/>
      <c r="VOD66"/>
      <c r="VOE66"/>
      <c r="VOF66"/>
      <c r="VOG66"/>
      <c r="VOH66"/>
      <c r="VOI66"/>
      <c r="VOJ66"/>
      <c r="VOK66"/>
      <c r="VOL66"/>
      <c r="VOM66"/>
      <c r="VON66"/>
      <c r="VOO66"/>
      <c r="VOP66"/>
      <c r="VOQ66"/>
      <c r="VOR66"/>
      <c r="VOS66"/>
      <c r="VOT66"/>
      <c r="VOU66"/>
      <c r="VOV66"/>
      <c r="VOW66"/>
      <c r="VOX66"/>
      <c r="VOY66"/>
      <c r="VOZ66"/>
      <c r="VPA66"/>
      <c r="VPB66"/>
      <c r="VPC66"/>
      <c r="VPD66"/>
      <c r="VPE66"/>
      <c r="VPF66"/>
      <c r="VPG66"/>
      <c r="VPH66"/>
      <c r="VPI66"/>
      <c r="VPJ66"/>
      <c r="VPK66"/>
      <c r="VPL66"/>
      <c r="VPM66"/>
      <c r="VPN66"/>
      <c r="VPO66"/>
      <c r="VPP66"/>
      <c r="VPQ66"/>
      <c r="VPR66"/>
      <c r="VPS66"/>
      <c r="VPT66"/>
      <c r="VPU66"/>
      <c r="VPV66"/>
      <c r="VPW66"/>
      <c r="VPX66"/>
      <c r="VPY66"/>
      <c r="VPZ66"/>
      <c r="VQA66"/>
      <c r="VQB66"/>
      <c r="VQC66"/>
      <c r="VQD66"/>
      <c r="VQE66"/>
      <c r="VQF66"/>
      <c r="VQG66"/>
      <c r="VQH66"/>
      <c r="VQI66"/>
      <c r="VQJ66"/>
      <c r="VQK66"/>
      <c r="VQL66"/>
      <c r="VQM66"/>
      <c r="VQN66"/>
      <c r="VQO66"/>
      <c r="VQP66"/>
      <c r="VQQ66"/>
      <c r="VQR66"/>
      <c r="VQS66"/>
      <c r="VQT66"/>
      <c r="VQU66"/>
      <c r="VQV66"/>
      <c r="VQW66"/>
      <c r="VQX66"/>
      <c r="VQY66"/>
      <c r="VQZ66"/>
      <c r="VRA66"/>
      <c r="VRB66"/>
      <c r="VRC66"/>
      <c r="VRD66"/>
      <c r="VRE66"/>
      <c r="VRF66"/>
      <c r="VRG66"/>
      <c r="VRH66"/>
      <c r="VRI66"/>
      <c r="VRJ66"/>
      <c r="VRK66"/>
      <c r="VRL66"/>
      <c r="VRM66"/>
      <c r="VRN66"/>
      <c r="VRO66"/>
      <c r="VRP66"/>
      <c r="VRQ66"/>
      <c r="VRR66"/>
      <c r="VRS66"/>
      <c r="VRT66"/>
      <c r="VRU66"/>
      <c r="VRV66"/>
      <c r="VRW66"/>
      <c r="VRX66"/>
      <c r="VRY66"/>
      <c r="VRZ66"/>
      <c r="VSA66"/>
      <c r="VSB66"/>
      <c r="VSC66"/>
      <c r="VSD66"/>
      <c r="VSE66"/>
      <c r="VSF66"/>
      <c r="VSG66"/>
      <c r="VSH66"/>
      <c r="VSI66"/>
      <c r="VSJ66"/>
      <c r="VSK66"/>
      <c r="VSL66"/>
      <c r="VSM66"/>
      <c r="VSN66"/>
      <c r="VSO66"/>
      <c r="VSP66"/>
      <c r="VSQ66"/>
      <c r="VSR66"/>
      <c r="VSS66"/>
      <c r="VST66"/>
      <c r="VSU66"/>
      <c r="VSV66"/>
      <c r="VSW66"/>
      <c r="VSX66"/>
      <c r="VSY66"/>
      <c r="VSZ66"/>
      <c r="VTA66"/>
      <c r="VTB66"/>
      <c r="VTC66"/>
      <c r="VTD66"/>
      <c r="VTE66"/>
      <c r="VTF66"/>
      <c r="VTG66"/>
      <c r="VTH66"/>
      <c r="VTI66"/>
      <c r="VTJ66"/>
      <c r="VTK66"/>
      <c r="VTL66"/>
      <c r="VTM66"/>
      <c r="VTN66"/>
      <c r="VTO66"/>
      <c r="VTP66"/>
      <c r="VTQ66"/>
      <c r="VTR66"/>
      <c r="VTS66"/>
      <c r="VTT66"/>
      <c r="VTU66"/>
      <c r="VTV66"/>
      <c r="VTW66"/>
      <c r="VTX66"/>
      <c r="VTY66"/>
      <c r="VTZ66"/>
      <c r="VUA66"/>
      <c r="VUB66"/>
      <c r="VUC66"/>
      <c r="VUD66"/>
      <c r="VUE66"/>
      <c r="VUF66"/>
      <c r="VUG66"/>
      <c r="VUH66"/>
      <c r="VUI66"/>
      <c r="VUJ66"/>
      <c r="VUK66"/>
      <c r="VUL66"/>
      <c r="VUM66"/>
      <c r="VUN66"/>
      <c r="VUO66"/>
      <c r="VUP66"/>
      <c r="VUQ66"/>
      <c r="VUR66"/>
      <c r="VUS66"/>
      <c r="VUT66"/>
      <c r="VUU66"/>
      <c r="VUV66"/>
      <c r="VUW66"/>
      <c r="VUX66"/>
      <c r="VUY66"/>
      <c r="VUZ66"/>
      <c r="VVA66"/>
      <c r="VVB66"/>
      <c r="VVC66"/>
      <c r="VVD66"/>
      <c r="VVE66"/>
      <c r="VVF66"/>
      <c r="VVG66"/>
      <c r="VVH66"/>
      <c r="VVI66"/>
      <c r="VVJ66"/>
      <c r="VVK66"/>
      <c r="VVL66"/>
      <c r="VVM66"/>
      <c r="VVN66"/>
      <c r="VVO66"/>
      <c r="VVP66"/>
      <c r="VVQ66"/>
      <c r="VVR66"/>
      <c r="VVS66"/>
      <c r="VVT66"/>
      <c r="VVU66"/>
      <c r="VVV66"/>
      <c r="VVW66"/>
      <c r="VVX66"/>
      <c r="VVY66"/>
      <c r="VVZ66"/>
      <c r="VWA66"/>
      <c r="VWB66"/>
      <c r="VWC66"/>
      <c r="VWD66"/>
      <c r="VWE66"/>
      <c r="VWF66"/>
      <c r="VWG66"/>
      <c r="VWH66"/>
      <c r="VWI66"/>
      <c r="VWJ66"/>
      <c r="VWK66"/>
      <c r="VWL66"/>
      <c r="VWM66"/>
      <c r="VWN66"/>
      <c r="VWO66"/>
      <c r="VWP66"/>
      <c r="VWQ66"/>
      <c r="VWR66"/>
      <c r="VWS66"/>
      <c r="VWT66"/>
      <c r="VWU66"/>
      <c r="VWV66"/>
      <c r="VWW66"/>
      <c r="VWX66"/>
      <c r="VWY66"/>
      <c r="VWZ66"/>
      <c r="VXA66"/>
      <c r="VXB66"/>
      <c r="VXC66"/>
      <c r="VXD66"/>
      <c r="VXE66"/>
      <c r="VXF66"/>
      <c r="VXG66"/>
      <c r="VXH66"/>
      <c r="VXI66"/>
      <c r="VXJ66"/>
      <c r="VXK66"/>
      <c r="VXL66"/>
      <c r="VXM66"/>
      <c r="VXN66"/>
      <c r="VXO66"/>
      <c r="VXP66"/>
      <c r="VXQ66"/>
      <c r="VXR66"/>
      <c r="VXS66"/>
      <c r="VXT66"/>
      <c r="VXU66"/>
      <c r="VXV66"/>
      <c r="VXW66"/>
      <c r="VXX66"/>
      <c r="VXY66"/>
      <c r="VXZ66"/>
      <c r="VYA66"/>
      <c r="VYB66"/>
      <c r="VYC66"/>
      <c r="VYD66"/>
      <c r="VYE66"/>
      <c r="VYF66"/>
      <c r="VYG66"/>
      <c r="VYH66"/>
      <c r="VYI66"/>
      <c r="VYJ66"/>
      <c r="VYK66"/>
      <c r="VYL66"/>
      <c r="VYM66"/>
      <c r="VYN66"/>
      <c r="VYO66"/>
      <c r="VYP66"/>
      <c r="VYQ66"/>
      <c r="VYR66"/>
      <c r="VYS66"/>
      <c r="VYT66"/>
      <c r="VYU66"/>
      <c r="VYV66"/>
      <c r="VYW66"/>
      <c r="VYX66"/>
      <c r="VYY66"/>
      <c r="VYZ66"/>
      <c r="VZA66"/>
      <c r="VZB66"/>
      <c r="VZC66"/>
      <c r="VZD66"/>
      <c r="VZE66"/>
      <c r="VZF66"/>
      <c r="VZG66"/>
      <c r="VZH66"/>
      <c r="VZI66"/>
      <c r="VZJ66"/>
      <c r="VZK66"/>
      <c r="VZL66"/>
      <c r="VZM66"/>
      <c r="VZN66"/>
      <c r="VZO66"/>
      <c r="VZP66"/>
      <c r="VZQ66"/>
      <c r="VZR66"/>
      <c r="VZS66"/>
      <c r="VZT66"/>
      <c r="VZU66"/>
      <c r="VZV66"/>
      <c r="VZW66"/>
      <c r="VZX66"/>
      <c r="VZY66"/>
      <c r="VZZ66"/>
      <c r="WAA66"/>
      <c r="WAB66"/>
      <c r="WAC66"/>
      <c r="WAD66"/>
      <c r="WAE66"/>
      <c r="WAF66"/>
      <c r="WAG66"/>
      <c r="WAH66"/>
      <c r="WAI66"/>
      <c r="WAJ66"/>
      <c r="WAK66"/>
      <c r="WAL66"/>
      <c r="WAM66"/>
      <c r="WAN66"/>
      <c r="WAO66"/>
      <c r="WAP66"/>
      <c r="WAQ66"/>
      <c r="WAR66"/>
      <c r="WAS66"/>
      <c r="WAT66"/>
      <c r="WAU66"/>
      <c r="WAV66"/>
      <c r="WAW66"/>
      <c r="WAX66"/>
      <c r="WAY66"/>
      <c r="WAZ66"/>
      <c r="WBA66"/>
      <c r="WBB66"/>
      <c r="WBC66"/>
      <c r="WBD66"/>
      <c r="WBE66"/>
      <c r="WBF66"/>
      <c r="WBG66"/>
      <c r="WBH66"/>
      <c r="WBI66"/>
      <c r="WBJ66"/>
      <c r="WBK66"/>
      <c r="WBL66"/>
      <c r="WBM66"/>
      <c r="WBN66"/>
      <c r="WBO66"/>
      <c r="WBP66"/>
      <c r="WBQ66"/>
      <c r="WBR66"/>
      <c r="WBS66"/>
      <c r="WBT66"/>
      <c r="WBU66"/>
      <c r="WBV66"/>
      <c r="WBW66"/>
      <c r="WBX66"/>
      <c r="WBY66"/>
      <c r="WBZ66"/>
      <c r="WCA66"/>
      <c r="WCB66"/>
      <c r="WCC66"/>
      <c r="WCD66"/>
      <c r="WCE66"/>
      <c r="WCF66"/>
      <c r="WCG66"/>
      <c r="WCH66"/>
      <c r="WCI66"/>
      <c r="WCJ66"/>
      <c r="WCK66"/>
      <c r="WCL66"/>
      <c r="WCM66"/>
      <c r="WCN66"/>
      <c r="WCO66"/>
      <c r="WCP66"/>
      <c r="WCQ66"/>
      <c r="WCR66"/>
      <c r="WCS66"/>
      <c r="WCT66"/>
      <c r="WCU66"/>
      <c r="WCV66"/>
      <c r="WCW66"/>
      <c r="WCX66"/>
      <c r="WCY66"/>
      <c r="WCZ66"/>
      <c r="WDA66"/>
      <c r="WDB66"/>
      <c r="WDC66"/>
      <c r="WDD66"/>
      <c r="WDE66"/>
      <c r="WDF66"/>
      <c r="WDG66"/>
      <c r="WDH66"/>
      <c r="WDI66"/>
      <c r="WDJ66"/>
      <c r="WDK66"/>
      <c r="WDL66"/>
      <c r="WDM66"/>
      <c r="WDN66"/>
      <c r="WDO66"/>
      <c r="WDP66"/>
      <c r="WDQ66"/>
      <c r="WDR66"/>
      <c r="WDS66"/>
      <c r="WDT66"/>
      <c r="WDU66"/>
      <c r="WDV66"/>
      <c r="WDW66"/>
      <c r="WDX66"/>
      <c r="WDY66"/>
      <c r="WDZ66"/>
      <c r="WEA66"/>
      <c r="WEB66"/>
      <c r="WEC66"/>
      <c r="WED66"/>
      <c r="WEE66"/>
      <c r="WEF66"/>
      <c r="WEG66"/>
      <c r="WEH66"/>
      <c r="WEI66"/>
      <c r="WEJ66"/>
      <c r="WEK66"/>
      <c r="WEL66"/>
      <c r="WEM66"/>
      <c r="WEN66"/>
      <c r="WEO66"/>
      <c r="WEP66"/>
      <c r="WEQ66"/>
      <c r="WER66"/>
      <c r="WES66"/>
      <c r="WET66"/>
      <c r="WEU66"/>
      <c r="WEV66"/>
      <c r="WEW66"/>
      <c r="WEX66"/>
      <c r="WEY66"/>
      <c r="WEZ66"/>
      <c r="WFA66"/>
      <c r="WFB66"/>
      <c r="WFC66"/>
      <c r="WFD66"/>
      <c r="WFE66"/>
      <c r="WFF66"/>
      <c r="WFG66"/>
      <c r="WFH66"/>
      <c r="WFI66"/>
      <c r="WFJ66"/>
      <c r="WFK66"/>
      <c r="WFL66"/>
      <c r="WFM66"/>
      <c r="WFN66"/>
      <c r="WFO66"/>
      <c r="WFP66"/>
      <c r="WFQ66"/>
      <c r="WFR66"/>
      <c r="WFS66"/>
      <c r="WFT66"/>
      <c r="WFU66"/>
      <c r="WFV66"/>
      <c r="WFW66"/>
      <c r="WFX66"/>
      <c r="WFY66"/>
      <c r="WFZ66"/>
      <c r="WGA66"/>
      <c r="WGB66"/>
      <c r="WGC66"/>
      <c r="WGD66"/>
      <c r="WGE66"/>
      <c r="WGF66"/>
      <c r="WGG66"/>
      <c r="WGH66"/>
      <c r="WGI66"/>
      <c r="WGJ66"/>
      <c r="WGK66"/>
      <c r="WGL66"/>
      <c r="WGM66"/>
      <c r="WGN66"/>
      <c r="WGO66"/>
      <c r="WGP66"/>
      <c r="WGQ66"/>
      <c r="WGR66"/>
      <c r="WGS66"/>
      <c r="WGT66"/>
      <c r="WGU66"/>
      <c r="WGV66"/>
      <c r="WGW66"/>
      <c r="WGX66"/>
      <c r="WGY66"/>
      <c r="WGZ66"/>
      <c r="WHA66"/>
      <c r="WHB66"/>
      <c r="WHC66"/>
      <c r="WHD66"/>
      <c r="WHE66"/>
      <c r="WHF66"/>
      <c r="WHG66"/>
      <c r="WHH66"/>
      <c r="WHI66"/>
      <c r="WHJ66"/>
      <c r="WHK66"/>
      <c r="WHL66"/>
      <c r="WHM66"/>
      <c r="WHN66"/>
      <c r="WHO66"/>
      <c r="WHP66"/>
      <c r="WHQ66"/>
      <c r="WHR66"/>
      <c r="WHS66"/>
      <c r="WHT66"/>
      <c r="WHU66"/>
      <c r="WHV66"/>
      <c r="WHW66"/>
      <c r="WHX66"/>
      <c r="WHY66"/>
      <c r="WHZ66"/>
      <c r="WIA66"/>
      <c r="WIB66"/>
      <c r="WIC66"/>
      <c r="WID66"/>
      <c r="WIE66"/>
      <c r="WIF66"/>
      <c r="WIG66"/>
      <c r="WIH66"/>
      <c r="WII66"/>
      <c r="WIJ66"/>
      <c r="WIK66"/>
      <c r="WIL66"/>
      <c r="WIM66"/>
      <c r="WIN66"/>
      <c r="WIO66"/>
      <c r="WIP66"/>
      <c r="WIQ66"/>
      <c r="WIR66"/>
      <c r="WIS66"/>
      <c r="WIT66"/>
      <c r="WIU66"/>
      <c r="WIV66"/>
      <c r="WIW66"/>
      <c r="WIX66"/>
      <c r="WIY66"/>
      <c r="WIZ66"/>
      <c r="WJA66"/>
      <c r="WJB66"/>
      <c r="WJC66"/>
      <c r="WJD66"/>
      <c r="WJE66"/>
      <c r="WJF66"/>
      <c r="WJG66"/>
      <c r="WJH66"/>
      <c r="WJI66"/>
      <c r="WJJ66"/>
      <c r="WJK66"/>
      <c r="WJL66"/>
      <c r="WJM66"/>
      <c r="WJN66"/>
      <c r="WJO66"/>
      <c r="WJP66"/>
      <c r="WJQ66"/>
      <c r="WJR66"/>
      <c r="WJS66"/>
      <c r="WJT66"/>
      <c r="WJU66"/>
      <c r="WJV66"/>
      <c r="WJW66"/>
      <c r="WJX66"/>
      <c r="WJY66"/>
      <c r="WJZ66"/>
      <c r="WKA66"/>
      <c r="WKB66"/>
      <c r="WKC66"/>
      <c r="WKD66"/>
      <c r="WKE66"/>
      <c r="WKF66"/>
      <c r="WKG66"/>
      <c r="WKH66"/>
      <c r="WKI66"/>
      <c r="WKJ66"/>
      <c r="WKK66"/>
      <c r="WKL66"/>
      <c r="WKM66"/>
      <c r="WKN66"/>
      <c r="WKO66"/>
      <c r="WKP66"/>
      <c r="WKQ66"/>
      <c r="WKR66"/>
      <c r="WKS66"/>
      <c r="WKT66"/>
      <c r="WKU66"/>
      <c r="WKV66"/>
      <c r="WKW66"/>
      <c r="WKX66"/>
      <c r="WKY66"/>
      <c r="WKZ66"/>
      <c r="WLA66"/>
      <c r="WLB66"/>
      <c r="WLC66"/>
      <c r="WLD66"/>
      <c r="WLE66"/>
      <c r="WLF66"/>
      <c r="WLG66"/>
      <c r="WLH66"/>
      <c r="WLI66"/>
      <c r="WLJ66"/>
      <c r="WLK66"/>
      <c r="WLL66"/>
      <c r="WLM66"/>
      <c r="WLN66"/>
      <c r="WLO66"/>
      <c r="WLP66"/>
      <c r="WLQ66"/>
      <c r="WLR66"/>
      <c r="WLS66"/>
      <c r="WLT66"/>
      <c r="WLU66"/>
      <c r="WLV66"/>
      <c r="WLW66"/>
      <c r="WLX66"/>
      <c r="WLY66"/>
      <c r="WLZ66"/>
      <c r="WMA66"/>
      <c r="WMB66"/>
      <c r="WMC66"/>
      <c r="WMD66"/>
      <c r="WME66"/>
      <c r="WMF66"/>
      <c r="WMG66"/>
      <c r="WMH66"/>
      <c r="WMI66"/>
      <c r="WMJ66"/>
      <c r="WMK66"/>
      <c r="WML66"/>
      <c r="WMM66"/>
      <c r="WMN66"/>
      <c r="WMO66"/>
      <c r="WMP66"/>
      <c r="WMQ66"/>
      <c r="WMR66"/>
      <c r="WMS66"/>
      <c r="WMT66"/>
      <c r="WMU66"/>
      <c r="WMV66"/>
      <c r="WMW66"/>
      <c r="WMX66"/>
      <c r="WMY66"/>
      <c r="WMZ66"/>
      <c r="WNA66"/>
      <c r="WNB66"/>
      <c r="WNC66"/>
      <c r="WND66"/>
      <c r="WNE66"/>
      <c r="WNF66"/>
      <c r="WNG66"/>
      <c r="WNH66"/>
      <c r="WNI66"/>
      <c r="WNJ66"/>
      <c r="WNK66"/>
      <c r="WNL66"/>
      <c r="WNM66"/>
      <c r="WNN66"/>
      <c r="WNO66"/>
      <c r="WNP66"/>
      <c r="WNQ66"/>
      <c r="WNR66"/>
      <c r="WNS66"/>
      <c r="WNT66"/>
      <c r="WNU66"/>
      <c r="WNV66"/>
      <c r="WNW66"/>
      <c r="WNX66"/>
      <c r="WNY66"/>
      <c r="WNZ66"/>
      <c r="WOA66"/>
      <c r="WOB66"/>
      <c r="WOC66"/>
      <c r="WOD66"/>
      <c r="WOE66"/>
      <c r="WOF66"/>
      <c r="WOG66"/>
      <c r="WOH66"/>
      <c r="WOI66"/>
      <c r="WOJ66"/>
      <c r="WOK66"/>
      <c r="WOL66"/>
      <c r="WOM66"/>
      <c r="WON66"/>
      <c r="WOO66"/>
      <c r="WOP66"/>
      <c r="WOQ66"/>
      <c r="WOR66"/>
      <c r="WOS66"/>
      <c r="WOT66"/>
      <c r="WOU66"/>
      <c r="WOV66"/>
      <c r="WOW66"/>
      <c r="WOX66"/>
      <c r="WOY66"/>
      <c r="WOZ66"/>
      <c r="WPA66"/>
      <c r="WPB66"/>
      <c r="WPC66"/>
      <c r="WPD66"/>
      <c r="WPE66"/>
      <c r="WPF66"/>
      <c r="WPG66"/>
      <c r="WPH66"/>
      <c r="WPI66"/>
      <c r="WPJ66"/>
      <c r="WPK66"/>
      <c r="WPL66"/>
      <c r="WPM66"/>
      <c r="WPN66"/>
      <c r="WPO66"/>
      <c r="WPP66"/>
      <c r="WPQ66"/>
      <c r="WPR66"/>
      <c r="WPS66"/>
      <c r="WPT66"/>
      <c r="WPU66"/>
      <c r="WPV66"/>
      <c r="WPW66"/>
      <c r="WPX66"/>
      <c r="WPY66"/>
      <c r="WPZ66"/>
      <c r="WQA66"/>
      <c r="WQB66"/>
      <c r="WQC66"/>
      <c r="WQD66"/>
      <c r="WQE66"/>
      <c r="WQF66"/>
      <c r="WQG66"/>
      <c r="WQH66"/>
      <c r="WQI66"/>
      <c r="WQJ66"/>
      <c r="WQK66"/>
      <c r="WQL66"/>
      <c r="WQM66"/>
      <c r="WQN66"/>
      <c r="WQO66"/>
      <c r="WQP66"/>
      <c r="WQQ66"/>
      <c r="WQR66"/>
      <c r="WQS66"/>
      <c r="WQT66"/>
      <c r="WQU66"/>
      <c r="WQV66"/>
      <c r="WQW66"/>
      <c r="WQX66"/>
      <c r="WQY66"/>
      <c r="WQZ66"/>
      <c r="WRA66"/>
      <c r="WRB66"/>
      <c r="WRC66"/>
      <c r="WRD66"/>
      <c r="WRE66"/>
      <c r="WRF66"/>
      <c r="WRG66"/>
      <c r="WRH66"/>
      <c r="WRI66"/>
      <c r="WRJ66"/>
      <c r="WRK66"/>
      <c r="WRL66"/>
      <c r="WRM66"/>
      <c r="WRN66"/>
      <c r="WRO66"/>
      <c r="WRP66"/>
      <c r="WRQ66"/>
      <c r="WRR66"/>
      <c r="WRS66"/>
      <c r="WRT66"/>
      <c r="WRU66"/>
      <c r="WRV66"/>
      <c r="WRW66"/>
      <c r="WRX66"/>
      <c r="WRY66"/>
      <c r="WRZ66"/>
      <c r="WSA66"/>
      <c r="WSB66"/>
      <c r="WSC66"/>
      <c r="WSD66"/>
      <c r="WSE66"/>
      <c r="WSF66"/>
      <c r="WSG66"/>
      <c r="WSH66"/>
      <c r="WSI66"/>
      <c r="WSJ66"/>
      <c r="WSK66"/>
      <c r="WSL66"/>
      <c r="WSM66"/>
      <c r="WSN66"/>
      <c r="WSO66"/>
      <c r="WSP66"/>
      <c r="WSQ66"/>
      <c r="WSR66"/>
      <c r="WSS66"/>
      <c r="WST66"/>
      <c r="WSU66"/>
      <c r="WSV66"/>
      <c r="WSW66"/>
      <c r="WSX66"/>
      <c r="WSY66"/>
      <c r="WSZ66"/>
      <c r="WTA66"/>
      <c r="WTB66"/>
      <c r="WTC66"/>
      <c r="WTD66"/>
      <c r="WTE66"/>
      <c r="WTF66"/>
      <c r="WTG66"/>
      <c r="WTH66"/>
      <c r="WTI66"/>
      <c r="WTJ66"/>
      <c r="WTK66"/>
      <c r="WTL66"/>
      <c r="WTM66"/>
      <c r="WTN66"/>
      <c r="WTO66"/>
      <c r="WTP66"/>
      <c r="WTQ66"/>
      <c r="WTR66"/>
      <c r="WTS66"/>
      <c r="WTT66"/>
      <c r="WTU66"/>
      <c r="WTV66"/>
      <c r="WTW66"/>
      <c r="WTX66"/>
      <c r="WTY66"/>
      <c r="WTZ66"/>
      <c r="WUA66"/>
      <c r="WUB66"/>
      <c r="WUC66"/>
      <c r="WUD66"/>
      <c r="WUE66"/>
      <c r="WUF66"/>
      <c r="WUG66"/>
      <c r="WUH66"/>
      <c r="WUI66"/>
      <c r="WUJ66"/>
      <c r="WUK66"/>
      <c r="WUL66"/>
      <c r="WUM66"/>
      <c r="WUN66"/>
      <c r="WUO66"/>
      <c r="WUP66"/>
      <c r="WUQ66"/>
      <c r="WUR66"/>
      <c r="WUS66"/>
      <c r="WUT66"/>
      <c r="WUU66"/>
      <c r="WUV66"/>
      <c r="WUW66"/>
      <c r="WUX66"/>
      <c r="WUY66"/>
      <c r="WUZ66"/>
      <c r="WVA66"/>
      <c r="WVB66"/>
      <c r="WVC66"/>
      <c r="WVD66"/>
      <c r="WVE66"/>
      <c r="WVF66"/>
      <c r="WVG66"/>
      <c r="WVH66"/>
      <c r="WVI66"/>
      <c r="WVJ66"/>
      <c r="WVK66"/>
      <c r="WVL66"/>
      <c r="WVM66"/>
      <c r="WVN66"/>
      <c r="WVO66"/>
      <c r="WVP66"/>
      <c r="WVQ66"/>
      <c r="WVR66"/>
      <c r="WVS66"/>
      <c r="WVT66"/>
      <c r="WVU66"/>
      <c r="WVV66"/>
      <c r="WVW66"/>
      <c r="WVX66"/>
      <c r="WVY66"/>
      <c r="WVZ66"/>
      <c r="WWA66"/>
      <c r="WWB66"/>
      <c r="WWC66"/>
      <c r="WWD66"/>
      <c r="WWE66"/>
      <c r="WWF66"/>
      <c r="WWG66"/>
      <c r="WWH66"/>
      <c r="WWI66"/>
      <c r="WWJ66"/>
      <c r="WWK66"/>
      <c r="WWL66"/>
      <c r="WWM66"/>
      <c r="WWN66"/>
      <c r="WWO66"/>
      <c r="WWP66"/>
      <c r="WWQ66"/>
      <c r="WWR66"/>
      <c r="WWS66"/>
      <c r="WWT66"/>
      <c r="WWU66"/>
      <c r="WWV66"/>
      <c r="WWW66"/>
      <c r="WWX66"/>
      <c r="WWY66"/>
      <c r="WWZ66"/>
      <c r="WXA66"/>
      <c r="WXB66"/>
      <c r="WXC66"/>
      <c r="WXD66"/>
      <c r="WXE66"/>
      <c r="WXF66"/>
      <c r="WXG66"/>
      <c r="WXH66"/>
      <c r="WXI66"/>
      <c r="WXJ66"/>
      <c r="WXK66"/>
      <c r="WXL66"/>
      <c r="WXM66"/>
      <c r="WXN66"/>
      <c r="WXO66"/>
      <c r="WXP66"/>
      <c r="WXQ66"/>
      <c r="WXR66"/>
      <c r="WXS66"/>
      <c r="WXT66"/>
      <c r="WXU66"/>
      <c r="WXV66"/>
      <c r="WXW66"/>
      <c r="WXX66"/>
      <c r="WXY66"/>
      <c r="WXZ66"/>
      <c r="WYA66"/>
      <c r="WYB66"/>
      <c r="WYC66"/>
      <c r="WYD66"/>
      <c r="WYE66"/>
      <c r="WYF66"/>
      <c r="WYG66"/>
      <c r="WYH66"/>
      <c r="WYI66"/>
      <c r="WYJ66"/>
      <c r="WYK66"/>
      <c r="WYL66"/>
      <c r="WYM66"/>
      <c r="WYN66"/>
      <c r="WYO66"/>
      <c r="WYP66"/>
      <c r="WYQ66"/>
      <c r="WYR66"/>
      <c r="WYS66"/>
      <c r="WYT66"/>
      <c r="WYU66"/>
      <c r="WYV66"/>
      <c r="WYW66"/>
      <c r="WYX66"/>
      <c r="WYY66"/>
      <c r="WYZ66"/>
      <c r="WZA66"/>
      <c r="WZB66"/>
      <c r="WZC66"/>
      <c r="WZD66"/>
      <c r="WZE66"/>
      <c r="WZF66"/>
      <c r="WZG66"/>
      <c r="WZH66"/>
      <c r="WZI66"/>
      <c r="WZJ66"/>
      <c r="WZK66"/>
      <c r="WZL66"/>
      <c r="WZM66"/>
      <c r="WZN66"/>
      <c r="WZO66"/>
      <c r="WZP66"/>
      <c r="WZQ66"/>
      <c r="WZR66"/>
      <c r="WZS66"/>
      <c r="WZT66"/>
      <c r="WZU66"/>
      <c r="WZV66"/>
      <c r="WZW66"/>
      <c r="WZX66"/>
      <c r="WZY66"/>
      <c r="WZZ66"/>
      <c r="XAA66"/>
      <c r="XAB66"/>
      <c r="XAC66"/>
      <c r="XAD66"/>
      <c r="XAE66"/>
      <c r="XAF66"/>
      <c r="XAG66"/>
      <c r="XAH66"/>
      <c r="XAI66"/>
      <c r="XAJ66"/>
      <c r="XAK66"/>
      <c r="XAL66"/>
      <c r="XAM66"/>
      <c r="XAN66"/>
      <c r="XAO66"/>
      <c r="XAP66"/>
      <c r="XAQ66"/>
      <c r="XAR66"/>
      <c r="XAS66"/>
      <c r="XAT66"/>
      <c r="XAU66"/>
      <c r="XAV66"/>
      <c r="XAW66"/>
      <c r="XAX66"/>
      <c r="XAY66"/>
      <c r="XAZ66"/>
      <c r="XBA66"/>
      <c r="XBB66"/>
      <c r="XBC66"/>
      <c r="XBD66"/>
      <c r="XBE66"/>
      <c r="XBF66"/>
      <c r="XBG66"/>
      <c r="XBH66"/>
      <c r="XBI66"/>
      <c r="XBJ66"/>
      <c r="XBK66"/>
      <c r="XBL66"/>
      <c r="XBM66"/>
      <c r="XBN66"/>
      <c r="XBO66"/>
      <c r="XBP66"/>
      <c r="XBQ66"/>
      <c r="XBR66"/>
      <c r="XBS66"/>
      <c r="XBT66"/>
      <c r="XBU66"/>
      <c r="XBV66"/>
      <c r="XBW66"/>
      <c r="XBX66"/>
      <c r="XBY66"/>
      <c r="XBZ66"/>
      <c r="XCA66"/>
      <c r="XCB66"/>
      <c r="XCC66"/>
      <c r="XCD66"/>
      <c r="XCE66"/>
      <c r="XCF66"/>
      <c r="XCG66"/>
      <c r="XCH66"/>
      <c r="XCI66"/>
      <c r="XCJ66"/>
      <c r="XCK66"/>
      <c r="XCL66"/>
      <c r="XCM66"/>
      <c r="XCN66"/>
      <c r="XCO66"/>
      <c r="XCP66"/>
      <c r="XCQ66"/>
      <c r="XCR66"/>
      <c r="XCS66"/>
      <c r="XCT66"/>
      <c r="XCU66"/>
      <c r="XCV66"/>
      <c r="XCW66"/>
      <c r="XCX66"/>
      <c r="XCY66"/>
      <c r="XCZ66"/>
      <c r="XDA66"/>
      <c r="XDB66"/>
      <c r="XDC66"/>
      <c r="XDD66"/>
      <c r="XDE66"/>
      <c r="XDF66"/>
      <c r="XDG66"/>
      <c r="XDH66"/>
      <c r="XDI66"/>
      <c r="XDJ66"/>
      <c r="XDK66"/>
      <c r="XDL66"/>
      <c r="XDM66"/>
      <c r="XDN66"/>
      <c r="XDO66"/>
      <c r="XDP66"/>
      <c r="XDQ66"/>
      <c r="XDR66"/>
      <c r="XDS66"/>
      <c r="XDT66"/>
      <c r="XDU66"/>
      <c r="XDV66"/>
      <c r="XDW66"/>
      <c r="XDX66"/>
      <c r="XDY66"/>
      <c r="XDZ66"/>
      <c r="XEA66"/>
      <c r="XEB66"/>
      <c r="XEC66"/>
      <c r="XED66"/>
      <c r="XEE66"/>
      <c r="XEF66"/>
      <c r="XEG66"/>
      <c r="XEH66"/>
      <c r="XEI66"/>
      <c r="XEJ66"/>
      <c r="XEK66"/>
      <c r="XEL66"/>
      <c r="XEM66"/>
      <c r="XEN66"/>
      <c r="XEO66"/>
      <c r="XEP66"/>
      <c r="XEQ66"/>
      <c r="XER66"/>
      <c r="XES66"/>
      <c r="XET66"/>
      <c r="XEU66"/>
      <c r="XEV66"/>
      <c r="XEW66"/>
      <c r="XEX66"/>
      <c r="XEY66"/>
      <c r="XEZ66"/>
      <c r="XFA66"/>
      <c r="XFB66"/>
      <c r="XFC66"/>
    </row>
    <row r="67" spans="1:16383" x14ac:dyDescent="0.35">
      <c r="A67" s="80" t="s">
        <v>336</v>
      </c>
      <c r="B67" s="54" t="s">
        <v>310</v>
      </c>
    </row>
    <row r="68" spans="1:16383" x14ac:dyDescent="0.35">
      <c r="A68" s="80" t="s">
        <v>337</v>
      </c>
      <c r="B68" s="54" t="s">
        <v>338</v>
      </c>
    </row>
    <row r="69" spans="1:16383" ht="62" x14ac:dyDescent="0.35">
      <c r="A69" s="80" t="s">
        <v>258</v>
      </c>
      <c r="B69" s="54" t="s">
        <v>259</v>
      </c>
    </row>
    <row r="70" spans="1:16383" ht="62" x14ac:dyDescent="0.35">
      <c r="A70" s="80" t="s">
        <v>260</v>
      </c>
      <c r="B70" s="54" t="s">
        <v>261</v>
      </c>
      <c r="C70" s="84"/>
    </row>
    <row r="71" spans="1:16383" ht="153" customHeight="1" x14ac:dyDescent="0.35">
      <c r="A71" s="80" t="s">
        <v>339</v>
      </c>
      <c r="B71" s="50" t="s">
        <v>340</v>
      </c>
    </row>
    <row r="72" spans="1:16383" ht="35" customHeight="1" x14ac:dyDescent="0.35">
      <c r="A72" s="80" t="s">
        <v>1333</v>
      </c>
      <c r="B72" s="50" t="s">
        <v>1334</v>
      </c>
    </row>
    <row r="73" spans="1:16383" ht="148.25" customHeight="1" x14ac:dyDescent="0.35">
      <c r="A73" s="80" t="s">
        <v>341</v>
      </c>
      <c r="B73" s="54" t="s">
        <v>342</v>
      </c>
    </row>
    <row r="74" spans="1:16383" ht="46.5" x14ac:dyDescent="0.35">
      <c r="A74" s="80" t="s">
        <v>343</v>
      </c>
      <c r="B74" s="50" t="s">
        <v>344</v>
      </c>
    </row>
    <row r="75" spans="1:16383" ht="62" x14ac:dyDescent="0.35">
      <c r="A75" s="78" t="s">
        <v>345</v>
      </c>
      <c r="B75" s="50" t="s">
        <v>346</v>
      </c>
    </row>
    <row r="76" spans="1:16383" ht="77.5" x14ac:dyDescent="0.35">
      <c r="A76" s="80" t="s">
        <v>262</v>
      </c>
      <c r="B76" s="54" t="s">
        <v>347</v>
      </c>
    </row>
    <row r="77" spans="1:16383" ht="155" x14ac:dyDescent="0.35">
      <c r="A77" s="80" t="s">
        <v>263</v>
      </c>
      <c r="B77" s="54" t="s">
        <v>348</v>
      </c>
    </row>
    <row r="78" spans="1:16383" ht="165.65" customHeight="1" x14ac:dyDescent="0.35">
      <c r="A78" s="80" t="s">
        <v>349</v>
      </c>
      <c r="B78" s="50" t="s">
        <v>350</v>
      </c>
    </row>
    <row r="79" spans="1:16383" ht="77.5" x14ac:dyDescent="0.35">
      <c r="A79" s="78" t="s">
        <v>264</v>
      </c>
      <c r="B79" s="50" t="s">
        <v>265</v>
      </c>
    </row>
    <row r="80" spans="1:16383" ht="77.5" x14ac:dyDescent="0.35">
      <c r="A80" s="80" t="s">
        <v>266</v>
      </c>
      <c r="B80" s="54" t="s">
        <v>267</v>
      </c>
    </row>
    <row r="81" spans="1:3" ht="31" x14ac:dyDescent="0.35">
      <c r="A81" s="54" t="s">
        <v>268</v>
      </c>
      <c r="B81" s="54" t="s">
        <v>269</v>
      </c>
    </row>
    <row r="82" spans="1:3" x14ac:dyDescent="0.35">
      <c r="A82" s="54" t="s">
        <v>270</v>
      </c>
      <c r="B82" s="54" t="s">
        <v>271</v>
      </c>
    </row>
    <row r="83" spans="1:3" ht="31" x14ac:dyDescent="0.35">
      <c r="A83" s="80" t="s">
        <v>272</v>
      </c>
      <c r="B83" s="50" t="s">
        <v>273</v>
      </c>
    </row>
    <row r="84" spans="1:3" x14ac:dyDescent="0.35">
      <c r="A84" s="54" t="s">
        <v>274</v>
      </c>
      <c r="B84" s="54" t="s">
        <v>275</v>
      </c>
    </row>
    <row r="85" spans="1:3" ht="31" x14ac:dyDescent="0.35">
      <c r="A85" s="54" t="s">
        <v>351</v>
      </c>
      <c r="B85" s="50" t="s">
        <v>352</v>
      </c>
    </row>
    <row r="86" spans="1:3" ht="31" x14ac:dyDescent="0.35">
      <c r="A86" s="54" t="s">
        <v>353</v>
      </c>
      <c r="B86" s="54" t="s">
        <v>354</v>
      </c>
    </row>
    <row r="87" spans="1:3" ht="93" x14ac:dyDescent="0.35">
      <c r="A87" s="80" t="s">
        <v>276</v>
      </c>
      <c r="B87" s="54" t="s">
        <v>355</v>
      </c>
    </row>
    <row r="88" spans="1:3" ht="31" x14ac:dyDescent="0.35">
      <c r="A88" s="80" t="s">
        <v>277</v>
      </c>
      <c r="B88" s="54" t="s">
        <v>278</v>
      </c>
    </row>
    <row r="89" spans="1:3" ht="31" x14ac:dyDescent="0.35">
      <c r="A89" s="78" t="s">
        <v>356</v>
      </c>
      <c r="B89" s="50" t="s">
        <v>357</v>
      </c>
    </row>
    <row r="90" spans="1:3" ht="31" x14ac:dyDescent="0.35">
      <c r="A90" s="80" t="s">
        <v>358</v>
      </c>
      <c r="B90" s="50" t="s">
        <v>359</v>
      </c>
    </row>
    <row r="91" spans="1:3" x14ac:dyDescent="0.35">
      <c r="A91" s="80" t="s">
        <v>360</v>
      </c>
      <c r="B91" s="54" t="s">
        <v>310</v>
      </c>
    </row>
    <row r="92" spans="1:3" ht="31" x14ac:dyDescent="0.35">
      <c r="A92" s="80" t="s">
        <v>361</v>
      </c>
      <c r="B92" s="54" t="s">
        <v>362</v>
      </c>
    </row>
    <row r="93" spans="1:3" ht="46.5" x14ac:dyDescent="0.35">
      <c r="A93" s="80" t="s">
        <v>279</v>
      </c>
      <c r="B93" s="54" t="s">
        <v>280</v>
      </c>
    </row>
    <row r="94" spans="1:3" ht="62" x14ac:dyDescent="0.35">
      <c r="A94" s="78" t="s">
        <v>281</v>
      </c>
      <c r="B94" s="50" t="s">
        <v>363</v>
      </c>
    </row>
    <row r="95" spans="1:3" ht="46.5" x14ac:dyDescent="0.35">
      <c r="A95" s="78" t="s">
        <v>364</v>
      </c>
      <c r="B95" s="50" t="s">
        <v>365</v>
      </c>
      <c r="C95" s="84"/>
    </row>
    <row r="96" spans="1:3" ht="31" x14ac:dyDescent="0.35">
      <c r="A96" s="78" t="s">
        <v>366</v>
      </c>
      <c r="B96" s="50" t="s">
        <v>319</v>
      </c>
    </row>
    <row r="97" spans="1:2" ht="93" x14ac:dyDescent="0.35">
      <c r="A97" s="80" t="s">
        <v>367</v>
      </c>
      <c r="B97" s="54" t="s">
        <v>368</v>
      </c>
    </row>
    <row r="98" spans="1:2" ht="31" x14ac:dyDescent="0.35">
      <c r="A98" s="78" t="s">
        <v>369</v>
      </c>
      <c r="B98" s="50" t="s">
        <v>370</v>
      </c>
    </row>
    <row r="99" spans="1:2" ht="210" customHeight="1" x14ac:dyDescent="0.35">
      <c r="A99" s="80" t="s">
        <v>282</v>
      </c>
      <c r="B99" s="54" t="s">
        <v>371</v>
      </c>
    </row>
    <row r="100" spans="1:2" ht="31" x14ac:dyDescent="0.35">
      <c r="A100" s="50" t="s">
        <v>372</v>
      </c>
      <c r="B100" s="54" t="s">
        <v>373</v>
      </c>
    </row>
    <row r="101" spans="1:2" ht="31" x14ac:dyDescent="0.35">
      <c r="A101" s="54" t="s">
        <v>283</v>
      </c>
      <c r="B101" s="54" t="s">
        <v>284</v>
      </c>
    </row>
    <row r="102" spans="1:2" ht="46.5" x14ac:dyDescent="0.35">
      <c r="A102" s="80" t="s">
        <v>374</v>
      </c>
      <c r="B102" s="54" t="s">
        <v>375</v>
      </c>
    </row>
    <row r="103" spans="1:2" ht="93" x14ac:dyDescent="0.35">
      <c r="A103" s="80" t="s">
        <v>376</v>
      </c>
      <c r="B103" s="54" t="s">
        <v>377</v>
      </c>
    </row>
    <row r="104" spans="1:2" ht="31" x14ac:dyDescent="0.35">
      <c r="A104" s="54" t="s">
        <v>285</v>
      </c>
      <c r="B104" s="54" t="s">
        <v>286</v>
      </c>
    </row>
    <row r="105" spans="1:2" ht="46.5" x14ac:dyDescent="0.35">
      <c r="A105" s="50" t="s">
        <v>287</v>
      </c>
      <c r="B105" s="54" t="s">
        <v>378</v>
      </c>
    </row>
  </sheetData>
  <sheetProtection algorithmName="SHA-512" hashValue="1O/srktqPJlHAt4BnqW/vi/EUCIw7HC8NXIBYb8cPPqIZ92m15aBWljrUWqKWYVqGWyAhO+wo9Nsu/Tlq05g/A==" saltValue="LAWIsZBhEcElNwbip6q2eA==" spinCount="100000" sheet="1" formatCells="0" formatColumns="0" formatRows="0" pivotTables="0"/>
  <mergeCells count="4">
    <mergeCell ref="A42:B42"/>
    <mergeCell ref="A2:B4"/>
    <mergeCell ref="A5:B5"/>
    <mergeCell ref="A1:B1"/>
  </mergeCells>
  <pageMargins left="0.70866141732283472" right="0.70866141732283472" top="0.74803149606299213" bottom="0.74803149606299213" header="0.31496062992125984" footer="0.31496062992125984"/>
  <pageSetup paperSize="9" scale="60" fitToHeight="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79F9C-98B5-4065-A7A7-22A11EF8E6B6}">
  <sheetPr>
    <tabColor rgb="FF0070C0"/>
  </sheetPr>
  <dimension ref="A1:D66"/>
  <sheetViews>
    <sheetView showGridLines="0" workbookViewId="0">
      <selection activeCell="B8" sqref="B8"/>
    </sheetView>
  </sheetViews>
  <sheetFormatPr defaultColWidth="8.84375" defaultRowHeight="12.5" x14ac:dyDescent="0.35"/>
  <cols>
    <col min="1" max="1" width="2.69140625" style="453" customWidth="1"/>
    <col min="2" max="2" width="79.3828125" style="453" customWidth="1"/>
    <col min="3" max="3" width="35.69140625" style="453" customWidth="1"/>
    <col min="4" max="4" width="3.4609375" style="453" customWidth="1"/>
    <col min="5" max="5" width="9.921875" style="453" customWidth="1"/>
    <col min="6" max="6" width="34.4609375" style="453" customWidth="1"/>
    <col min="7" max="16384" width="8.84375" style="453"/>
  </cols>
  <sheetData>
    <row r="1" spans="1:4" x14ac:dyDescent="0.25">
      <c r="A1" s="486" t="s">
        <v>902</v>
      </c>
      <c r="B1" s="486"/>
      <c r="C1" s="55"/>
    </row>
    <row r="2" spans="1:4" ht="71" customHeight="1" x14ac:dyDescent="0.3">
      <c r="A2" s="57"/>
      <c r="B2" s="74" t="s">
        <v>117</v>
      </c>
      <c r="C2" s="454"/>
      <c r="D2" s="455"/>
    </row>
    <row r="3" spans="1:4" ht="57.75" customHeight="1" x14ac:dyDescent="0.35">
      <c r="B3" s="210" t="s">
        <v>554</v>
      </c>
      <c r="C3" s="210"/>
    </row>
    <row r="4" spans="1:4" ht="22.5" customHeight="1" x14ac:dyDescent="0.25">
      <c r="A4" s="57"/>
      <c r="B4" s="456"/>
      <c r="C4" s="57"/>
    </row>
    <row r="5" spans="1:4" x14ac:dyDescent="0.25">
      <c r="A5" s="57"/>
    </row>
    <row r="6" spans="1:4" ht="13" x14ac:dyDescent="0.35">
      <c r="B6" s="492" t="s">
        <v>195</v>
      </c>
      <c r="C6" s="492"/>
    </row>
    <row r="7" spans="1:4" ht="21" customHeight="1" x14ac:dyDescent="0.3">
      <c r="B7" s="457" t="s">
        <v>196</v>
      </c>
    </row>
    <row r="8" spans="1:4" ht="15" customHeight="1" x14ac:dyDescent="0.35">
      <c r="B8" s="75" t="s">
        <v>1249</v>
      </c>
    </row>
    <row r="9" spans="1:4" ht="15" customHeight="1" x14ac:dyDescent="0.35">
      <c r="B9" s="458" t="s">
        <v>197</v>
      </c>
    </row>
    <row r="10" spans="1:4" ht="15" customHeight="1" x14ac:dyDescent="0.35">
      <c r="B10" s="459" t="s">
        <v>198</v>
      </c>
    </row>
    <row r="11" spans="1:4" ht="15" customHeight="1" x14ac:dyDescent="0.35">
      <c r="B11" s="75"/>
    </row>
    <row r="12" spans="1:4" ht="15" customHeight="1" x14ac:dyDescent="0.35">
      <c r="B12" s="459" t="s">
        <v>199</v>
      </c>
    </row>
    <row r="13" spans="1:4" ht="15" customHeight="1" x14ac:dyDescent="0.35">
      <c r="B13" s="75"/>
    </row>
    <row r="14" spans="1:4" ht="13" x14ac:dyDescent="0.35">
      <c r="B14" s="459" t="s">
        <v>200</v>
      </c>
    </row>
    <row r="15" spans="1:4" ht="13" x14ac:dyDescent="0.35">
      <c r="B15" s="75"/>
    </row>
    <row r="16" spans="1:4" ht="13" x14ac:dyDescent="0.35">
      <c r="B16" s="459" t="s">
        <v>201</v>
      </c>
    </row>
    <row r="17" spans="2:4" ht="13" x14ac:dyDescent="0.35">
      <c r="B17" s="75"/>
    </row>
    <row r="18" spans="2:4" ht="13" x14ac:dyDescent="0.35">
      <c r="B18" s="459" t="s">
        <v>202</v>
      </c>
    </row>
    <row r="19" spans="2:4" ht="13" x14ac:dyDescent="0.35">
      <c r="B19" s="75"/>
    </row>
    <row r="20" spans="2:4" ht="13" x14ac:dyDescent="0.35">
      <c r="B20" s="460"/>
    </row>
    <row r="21" spans="2:4" ht="15.5" x14ac:dyDescent="0.35">
      <c r="B21" s="461" t="s">
        <v>1293</v>
      </c>
      <c r="C21" s="461"/>
      <c r="D21" s="90"/>
    </row>
    <row r="22" spans="2:4" ht="47.5" customHeight="1" x14ac:dyDescent="0.35">
      <c r="B22" s="493" t="s">
        <v>1294</v>
      </c>
      <c r="C22" s="493"/>
      <c r="D22" s="90"/>
    </row>
    <row r="23" spans="2:4" ht="149.5" customHeight="1" x14ac:dyDescent="0.35">
      <c r="B23" s="453" t="s">
        <v>1326</v>
      </c>
      <c r="D23" s="462"/>
    </row>
    <row r="24" spans="2:4" ht="15.5" x14ac:dyDescent="0.35">
      <c r="B24" s="461" t="s">
        <v>1295</v>
      </c>
      <c r="C24" s="461"/>
      <c r="D24" s="90"/>
    </row>
    <row r="25" spans="2:4" ht="68.5" customHeight="1" x14ac:dyDescent="0.35">
      <c r="B25" s="494" t="s">
        <v>1342</v>
      </c>
      <c r="C25" s="495"/>
      <c r="D25" s="90"/>
    </row>
    <row r="26" spans="2:4" ht="55.5" customHeight="1" x14ac:dyDescent="0.35">
      <c r="B26" s="494" t="s">
        <v>1296</v>
      </c>
      <c r="C26" s="495"/>
      <c r="D26" s="90"/>
    </row>
    <row r="27" spans="2:4" ht="15.5" x14ac:dyDescent="0.35">
      <c r="B27" s="498" t="s">
        <v>1297</v>
      </c>
      <c r="C27" s="495"/>
      <c r="D27" s="90"/>
    </row>
    <row r="28" spans="2:4" ht="391.5" customHeight="1" x14ac:dyDescent="0.35">
      <c r="B28" s="494" t="s">
        <v>1344</v>
      </c>
      <c r="C28" s="494"/>
      <c r="D28" s="464"/>
    </row>
    <row r="29" spans="2:4" ht="257" customHeight="1" x14ac:dyDescent="0.35">
      <c r="B29" s="494" t="s">
        <v>1343</v>
      </c>
      <c r="C29" s="494"/>
      <c r="D29" s="465"/>
    </row>
    <row r="30" spans="2:4" ht="48.5" customHeight="1" x14ac:dyDescent="0.35">
      <c r="B30" s="494"/>
      <c r="C30" s="495"/>
      <c r="D30" s="466"/>
    </row>
    <row r="31" spans="2:4" ht="129" hidden="1" customHeight="1" x14ac:dyDescent="0.35">
      <c r="B31" s="463"/>
      <c r="C31" s="90"/>
      <c r="D31" s="90"/>
    </row>
    <row r="32" spans="2:4" ht="15.5" x14ac:dyDescent="0.35">
      <c r="B32" s="461" t="s">
        <v>1341</v>
      </c>
      <c r="C32" s="461"/>
      <c r="D32" s="90"/>
    </row>
    <row r="33" spans="2:4" ht="34" customHeight="1" x14ac:dyDescent="0.35">
      <c r="B33" s="494" t="s">
        <v>1370</v>
      </c>
      <c r="C33" s="494"/>
      <c r="D33" s="466"/>
    </row>
    <row r="34" spans="2:4" ht="15.75" customHeight="1" x14ac:dyDescent="0.35">
      <c r="B34" s="461" t="s">
        <v>1298</v>
      </c>
      <c r="C34" s="461"/>
      <c r="D34" s="90"/>
    </row>
    <row r="35" spans="2:4" ht="41" customHeight="1" x14ac:dyDescent="0.35">
      <c r="B35" s="493" t="s">
        <v>1299</v>
      </c>
      <c r="C35" s="493"/>
      <c r="D35" s="90"/>
    </row>
    <row r="36" spans="2:4" ht="15.5" x14ac:dyDescent="0.35">
      <c r="B36" s="496" t="s">
        <v>1300</v>
      </c>
      <c r="C36" s="497"/>
      <c r="D36" s="90"/>
    </row>
    <row r="37" spans="2:4" ht="15.5" x14ac:dyDescent="0.35">
      <c r="B37" s="467" t="s">
        <v>1301</v>
      </c>
      <c r="C37" s="90"/>
      <c r="D37" s="90"/>
    </row>
    <row r="38" spans="2:4" ht="15.5" x14ac:dyDescent="0.35">
      <c r="B38" s="467" t="s">
        <v>1302</v>
      </c>
      <c r="C38" s="90"/>
      <c r="D38" s="90"/>
    </row>
    <row r="39" spans="2:4" ht="15.5" x14ac:dyDescent="0.35">
      <c r="B39" s="467" t="s">
        <v>1303</v>
      </c>
      <c r="C39" s="90"/>
      <c r="D39" s="90"/>
    </row>
    <row r="40" spans="2:4" ht="15.5" x14ac:dyDescent="0.35">
      <c r="B40" s="467" t="s">
        <v>1304</v>
      </c>
      <c r="C40" s="90"/>
      <c r="D40" s="90"/>
    </row>
    <row r="41" spans="2:4" ht="15.5" x14ac:dyDescent="0.35">
      <c r="B41" s="467" t="s">
        <v>1305</v>
      </c>
      <c r="C41" s="90"/>
      <c r="D41" s="90"/>
    </row>
    <row r="42" spans="2:4" ht="15.5" x14ac:dyDescent="0.35">
      <c r="B42" s="467" t="s">
        <v>1306</v>
      </c>
      <c r="C42" s="90"/>
      <c r="D42" s="90"/>
    </row>
    <row r="43" spans="2:4" ht="15.5" x14ac:dyDescent="0.35">
      <c r="B43" s="467" t="s">
        <v>1307</v>
      </c>
      <c r="C43" s="90"/>
      <c r="D43" s="90"/>
    </row>
    <row r="44" spans="2:4" ht="15.5" x14ac:dyDescent="0.35">
      <c r="B44" s="467" t="s">
        <v>1308</v>
      </c>
      <c r="C44" s="90"/>
      <c r="D44" s="90"/>
    </row>
    <row r="45" spans="2:4" ht="15.5" x14ac:dyDescent="0.35">
      <c r="B45" s="467" t="s">
        <v>1309</v>
      </c>
      <c r="C45" s="90"/>
      <c r="D45" s="466"/>
    </row>
    <row r="46" spans="2:4" ht="15.5" x14ac:dyDescent="0.35">
      <c r="B46" s="467" t="s">
        <v>1310</v>
      </c>
      <c r="C46" s="90"/>
      <c r="D46" s="466"/>
    </row>
    <row r="47" spans="2:4" ht="15.5" x14ac:dyDescent="0.35">
      <c r="B47" s="467" t="s">
        <v>1311</v>
      </c>
      <c r="C47" s="90"/>
      <c r="D47" s="466"/>
    </row>
    <row r="48" spans="2:4" ht="15.5" x14ac:dyDescent="0.35">
      <c r="B48" s="467" t="s">
        <v>1312</v>
      </c>
      <c r="C48" s="90"/>
      <c r="D48" s="466"/>
    </row>
    <row r="49" spans="2:4" ht="15.5" x14ac:dyDescent="0.35">
      <c r="B49" s="467" t="s">
        <v>1313</v>
      </c>
      <c r="C49" s="90"/>
      <c r="D49" s="90"/>
    </row>
    <row r="50" spans="2:4" ht="15.5" x14ac:dyDescent="0.35">
      <c r="B50" s="467" t="s">
        <v>1314</v>
      </c>
      <c r="C50" s="90"/>
      <c r="D50" s="90"/>
    </row>
    <row r="51" spans="2:4" ht="15.5" x14ac:dyDescent="0.35">
      <c r="B51" s="467" t="s">
        <v>1315</v>
      </c>
      <c r="C51" s="90"/>
      <c r="D51" s="90"/>
    </row>
    <row r="52" spans="2:4" ht="15.5" x14ac:dyDescent="0.35">
      <c r="B52" s="467" t="s">
        <v>1316</v>
      </c>
      <c r="C52" s="90"/>
      <c r="D52" s="90"/>
    </row>
    <row r="53" spans="2:4" ht="15.5" x14ac:dyDescent="0.35">
      <c r="B53" s="467" t="s">
        <v>1317</v>
      </c>
      <c r="C53" s="90"/>
      <c r="D53" s="90"/>
    </row>
    <row r="54" spans="2:4" ht="15.5" customHeight="1" x14ac:dyDescent="0.35">
      <c r="B54" s="491" t="s">
        <v>1318</v>
      </c>
      <c r="C54" s="491"/>
      <c r="D54" s="90"/>
    </row>
    <row r="55" spans="2:4" ht="15.5" x14ac:dyDescent="0.35">
      <c r="B55" s="467" t="s">
        <v>1319</v>
      </c>
      <c r="C55" s="90"/>
      <c r="D55" s="90"/>
    </row>
    <row r="56" spans="2:4" ht="15.5" x14ac:dyDescent="0.35">
      <c r="B56" s="467" t="s">
        <v>1320</v>
      </c>
      <c r="C56" s="90"/>
      <c r="D56" s="90"/>
    </row>
    <row r="57" spans="2:4" ht="15.5" x14ac:dyDescent="0.35">
      <c r="B57" s="467" t="s">
        <v>1371</v>
      </c>
      <c r="C57" s="90"/>
      <c r="D57" s="90"/>
    </row>
    <row r="58" spans="2:4" ht="15.5" x14ac:dyDescent="0.35">
      <c r="B58" s="467"/>
      <c r="C58" s="90"/>
      <c r="D58" s="90"/>
    </row>
    <row r="59" spans="2:4" ht="15.5" x14ac:dyDescent="0.35">
      <c r="B59" s="468" t="s">
        <v>1321</v>
      </c>
      <c r="C59" s="90"/>
      <c r="D59" s="90"/>
    </row>
    <row r="60" spans="2:4" ht="15.5" x14ac:dyDescent="0.35">
      <c r="B60" s="453" t="s">
        <v>1322</v>
      </c>
      <c r="C60" s="90"/>
      <c r="D60" s="90"/>
    </row>
    <row r="61" spans="2:4" ht="15.5" x14ac:dyDescent="0.35">
      <c r="B61" s="453" t="s">
        <v>1323</v>
      </c>
      <c r="C61" s="90"/>
      <c r="D61" s="90"/>
    </row>
    <row r="62" spans="2:4" ht="15.5" x14ac:dyDescent="0.35">
      <c r="B62" s="453" t="s">
        <v>115</v>
      </c>
      <c r="C62" s="90"/>
      <c r="D62" s="90"/>
    </row>
    <row r="63" spans="2:4" ht="15.5" x14ac:dyDescent="0.35">
      <c r="B63" s="453" t="s">
        <v>203</v>
      </c>
      <c r="C63" s="90"/>
      <c r="D63" s="90"/>
    </row>
    <row r="64" spans="2:4" ht="15.5" x14ac:dyDescent="0.35">
      <c r="B64" s="453" t="s">
        <v>1324</v>
      </c>
      <c r="C64" s="90"/>
      <c r="D64" s="90"/>
    </row>
    <row r="65" spans="2:4" ht="15.5" x14ac:dyDescent="0.35">
      <c r="B65" s="90"/>
      <c r="C65" s="90"/>
      <c r="D65" s="90"/>
    </row>
    <row r="66" spans="2:4" ht="15.5" x14ac:dyDescent="0.35">
      <c r="B66" s="469" t="s">
        <v>1325</v>
      </c>
      <c r="C66" s="90"/>
      <c r="D66" s="466"/>
    </row>
  </sheetData>
  <sheetProtection algorithmName="SHA-512" hashValue="30jEFgtEzmvATNjhK8YpYg8YadpXVAdHftqmgrwbHUMAh6TSGZSifwm+SwmcES1PISByE0DE267+R2oO4XoNlA==" saltValue="zI6bTXYzVtxX6XKpjVjPdw==" spinCount="100000" sheet="1" formatCells="0" formatColumns="0" formatRows="0" pivotTables="0"/>
  <mergeCells count="13">
    <mergeCell ref="B54:C54"/>
    <mergeCell ref="A1:B1"/>
    <mergeCell ref="B6:C6"/>
    <mergeCell ref="B22:C22"/>
    <mergeCell ref="B25:C25"/>
    <mergeCell ref="B26:C26"/>
    <mergeCell ref="B35:C35"/>
    <mergeCell ref="B36:C36"/>
    <mergeCell ref="B27:C27"/>
    <mergeCell ref="B28:C28"/>
    <mergeCell ref="B29:C29"/>
    <mergeCell ref="B30:C30"/>
    <mergeCell ref="B33:C33"/>
  </mergeCells>
  <hyperlinks>
    <hyperlink ref="B66" r:id="rId1" xr:uid="{B0540815-301D-425C-AB26-6D24AED40F84}"/>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pageSetUpPr fitToPage="1"/>
  </sheetPr>
  <dimension ref="A1:AL144"/>
  <sheetViews>
    <sheetView zoomScale="86" zoomScaleNormal="86" workbookViewId="0">
      <pane ySplit="7" topLeftCell="A8" activePane="bottomLeft" state="frozen"/>
      <selection pane="bottomLeft" activeCell="D9" sqref="D9"/>
    </sheetView>
  </sheetViews>
  <sheetFormatPr defaultColWidth="8.84375" defaultRowHeight="14" x14ac:dyDescent="0.3"/>
  <cols>
    <col min="1" max="1" width="13.53515625" style="106" customWidth="1"/>
    <col min="2" max="2" width="14.53515625" style="106" customWidth="1"/>
    <col min="3" max="3" width="74.4609375" style="106" customWidth="1"/>
    <col min="4" max="4" width="20.69140625" style="441" bestFit="1" customWidth="1"/>
    <col min="5" max="5" width="20.69140625" style="338" hidden="1" customWidth="1"/>
    <col min="6" max="6" width="53.23046875" style="441" customWidth="1"/>
    <col min="7" max="7" width="11.3828125" style="106" customWidth="1"/>
    <col min="8" max="8" width="11.921875" style="106" customWidth="1"/>
    <col min="9" max="9" width="12.15234375" style="106" customWidth="1"/>
    <col min="10" max="10" width="14.53515625" style="106" customWidth="1"/>
    <col min="11" max="15" width="8.23046875" style="106" hidden="1" customWidth="1"/>
    <col min="16" max="17" width="11.23046875" style="339" customWidth="1"/>
    <col min="18" max="18" width="11.07421875" style="106" hidden="1" customWidth="1"/>
    <col min="19" max="19" width="10.3828125" style="106" hidden="1" customWidth="1"/>
    <col min="20" max="20" width="25.84375" style="106" hidden="1" customWidth="1"/>
    <col min="21" max="21" width="3.61328125" style="106" hidden="1" customWidth="1"/>
    <col min="22" max="22" width="25.07421875" style="338" hidden="1" customWidth="1"/>
    <col min="23" max="23" width="20.69140625" style="338" hidden="1" customWidth="1"/>
    <col min="24" max="24" width="38" style="338" hidden="1" customWidth="1"/>
    <col min="25" max="25" width="13.69140625" style="106" hidden="1" customWidth="1"/>
    <col min="26" max="26" width="7.69140625" style="106" hidden="1" customWidth="1"/>
    <col min="27" max="27" width="12.15234375" style="106" hidden="1" customWidth="1"/>
    <col min="28" max="28" width="14.53515625" style="106" hidden="1" customWidth="1"/>
    <col min="29" max="33" width="8.23046875" style="106" hidden="1" customWidth="1"/>
    <col min="34" max="34" width="13.23046875" style="106" hidden="1" customWidth="1"/>
    <col min="35" max="35" width="12.23046875" style="106" hidden="1" customWidth="1"/>
    <col min="36" max="36" width="11.53515625" style="106" hidden="1" customWidth="1"/>
    <col min="37" max="37" width="12" style="106" hidden="1" customWidth="1"/>
    <col min="38" max="38" width="25.84375" style="106" hidden="1" customWidth="1"/>
    <col min="39" max="16384" width="8.84375" style="106"/>
  </cols>
  <sheetData>
    <row r="1" spans="1:38" ht="33.5" customHeight="1" x14ac:dyDescent="0.4">
      <c r="A1" s="252" t="s">
        <v>555</v>
      </c>
      <c r="D1" s="442"/>
      <c r="E1" s="253"/>
      <c r="F1" s="442"/>
      <c r="G1" s="254"/>
      <c r="H1" s="255"/>
      <c r="I1" s="256"/>
      <c r="J1" s="257">
        <f>COUNTIF($B4:$B50,"Compliance Yes/No")+COUNTIF($B4:$B50,"Adjudication Question")</f>
        <v>10</v>
      </c>
      <c r="K1" s="256" t="s">
        <v>403</v>
      </c>
      <c r="L1" s="256" t="s">
        <v>403</v>
      </c>
      <c r="M1" s="256" t="s">
        <v>403</v>
      </c>
      <c r="N1" s="256" t="s">
        <v>403</v>
      </c>
      <c r="O1" s="256" t="s">
        <v>403</v>
      </c>
      <c r="P1" s="233"/>
      <c r="Q1" s="233"/>
      <c r="R1" s="226" t="str">
        <f>IF(ISERROR(L2/O2),"",L2/O2)</f>
        <v/>
      </c>
      <c r="S1" s="226" t="str">
        <f>IF(ISERROR(R1*0.07),"",R1*0.07)</f>
        <v/>
      </c>
      <c r="T1" s="258"/>
      <c r="V1" s="259"/>
      <c r="W1" s="259"/>
      <c r="X1" s="260"/>
      <c r="Y1" s="254"/>
      <c r="Z1" s="256" t="s">
        <v>403</v>
      </c>
      <c r="AA1" s="256"/>
      <c r="AB1" s="257">
        <f>COUNTIF($B4:$B50,"Compliance Yes/No")+COUNTIF($B4:$B50,"Adjudication Question")</f>
        <v>10</v>
      </c>
      <c r="AC1" s="256" t="s">
        <v>403</v>
      </c>
      <c r="AD1" s="256" t="s">
        <v>403</v>
      </c>
      <c r="AE1" s="256" t="s">
        <v>403</v>
      </c>
      <c r="AF1" s="256" t="s">
        <v>403</v>
      </c>
      <c r="AG1" s="256" t="s">
        <v>403</v>
      </c>
      <c r="AH1" s="107"/>
      <c r="AI1" s="107"/>
      <c r="AJ1" s="227">
        <f>AD2/AG2</f>
        <v>0.96254681647940077</v>
      </c>
      <c r="AK1" s="228">
        <f>AJ1*0.12</f>
        <v>0.11550561797752809</v>
      </c>
      <c r="AL1" s="258"/>
    </row>
    <row r="2" spans="1:38" ht="25" customHeight="1" x14ac:dyDescent="0.35">
      <c r="A2" s="137" t="s">
        <v>902</v>
      </c>
      <c r="B2" s="261">
        <f>COUNTIF(B5:B121,"Compliance Yes/No")+COUNTIF(B5:B121,"Specification")</f>
        <v>82</v>
      </c>
      <c r="C2" s="262" t="s">
        <v>111</v>
      </c>
      <c r="D2" s="443"/>
      <c r="E2" s="263"/>
      <c r="F2" s="443"/>
      <c r="G2" s="264"/>
      <c r="H2" s="264"/>
      <c r="I2" s="264"/>
      <c r="J2" s="265" t="s">
        <v>404</v>
      </c>
      <c r="K2" s="266"/>
      <c r="L2" s="267" t="e">
        <f>SUM(L7:L121)</f>
        <v>#N/A</v>
      </c>
      <c r="M2" s="108" t="e">
        <f>L2/O2</f>
        <v>#N/A</v>
      </c>
      <c r="N2" s="268"/>
      <c r="O2" s="267">
        <f>SUM(O7:O121)</f>
        <v>1038</v>
      </c>
      <c r="P2" s="234">
        <f>SUM(P7:P125)</f>
        <v>0.99999999999999967</v>
      </c>
      <c r="Q2" s="235">
        <f>SUM(Q7:Q125)</f>
        <v>6.9999999999999979E-2</v>
      </c>
      <c r="R2" s="229" t="str">
        <f>IF(ISERROR(SUM(R7:R140)),"",SUM(R7:R140))</f>
        <v/>
      </c>
      <c r="S2" s="229">
        <f>IF(ISERROR(SUM(S7:S121)),"",SUM(S7:S121))</f>
        <v>0</v>
      </c>
      <c r="T2" s="258"/>
      <c r="V2" s="263"/>
      <c r="W2" s="263"/>
      <c r="X2" s="263"/>
      <c r="Y2" s="264"/>
      <c r="Z2" s="264"/>
      <c r="AA2" s="264"/>
      <c r="AB2" s="265" t="s">
        <v>404</v>
      </c>
      <c r="AC2" s="266"/>
      <c r="AD2" s="267">
        <f>SUM(AD7:AD121)</f>
        <v>1028</v>
      </c>
      <c r="AE2" s="108">
        <f>AD2/AG2</f>
        <v>0.96254681647940077</v>
      </c>
      <c r="AF2" s="268"/>
      <c r="AG2" s="267">
        <f>SUM(AG7:AG121)</f>
        <v>1068</v>
      </c>
      <c r="AH2" s="109">
        <f>SUM(AH7:AH125)</f>
        <v>1.0016236929271938</v>
      </c>
      <c r="AI2" s="117">
        <f>SUM(AI7:AI125)</f>
        <v>7.0113658504903531E-2</v>
      </c>
      <c r="AJ2" s="229">
        <f>SUM(AJ7:AJ140)</f>
        <v>0.99036608863198428</v>
      </c>
      <c r="AK2" s="229">
        <f>SUM(AK7:AK140)</f>
        <v>6.9325626204238905E-2</v>
      </c>
      <c r="AL2" s="258"/>
    </row>
    <row r="3" spans="1:38" x14ac:dyDescent="0.3">
      <c r="A3" s="269"/>
      <c r="B3" s="269"/>
      <c r="C3" s="270"/>
      <c r="D3" s="271"/>
      <c r="E3" s="271"/>
      <c r="F3" s="271" t="str">
        <f>Introduction!$B$8</f>
        <v>Supplier Name</v>
      </c>
      <c r="G3" s="271"/>
      <c r="H3" s="271"/>
      <c r="I3" s="271"/>
      <c r="J3" s="271"/>
      <c r="K3" s="271"/>
      <c r="L3" s="271"/>
      <c r="M3" s="271"/>
      <c r="N3" s="271"/>
      <c r="O3" s="272"/>
      <c r="P3" s="236"/>
      <c r="Q3" s="236"/>
      <c r="R3" s="271"/>
      <c r="S3" s="271"/>
      <c r="T3" s="272"/>
      <c r="V3" s="273"/>
      <c r="W3" s="273"/>
      <c r="X3" s="273" t="str">
        <f>Introduction!$B$8</f>
        <v>Supplier Name</v>
      </c>
      <c r="Y3" s="271"/>
      <c r="Z3" s="271"/>
      <c r="AA3" s="271"/>
      <c r="AB3" s="271"/>
      <c r="AC3" s="273"/>
      <c r="AD3" s="273"/>
      <c r="AE3" s="273"/>
      <c r="AF3" s="273"/>
      <c r="AG3" s="274"/>
      <c r="AH3" s="145"/>
      <c r="AI3" s="146"/>
      <c r="AJ3" s="273"/>
      <c r="AK3" s="273"/>
      <c r="AL3" s="272"/>
    </row>
    <row r="4" spans="1:38" s="279" customFormat="1" ht="29" customHeight="1" x14ac:dyDescent="0.35">
      <c r="A4" s="275" t="s">
        <v>906</v>
      </c>
      <c r="B4" s="275" t="s">
        <v>152</v>
      </c>
      <c r="C4" s="276"/>
      <c r="D4" s="445"/>
      <c r="E4" s="277"/>
      <c r="F4" s="277"/>
      <c r="G4" s="277"/>
      <c r="H4" s="277"/>
      <c r="I4" s="277"/>
      <c r="J4" s="277"/>
      <c r="K4" s="277"/>
      <c r="L4" s="277"/>
      <c r="M4" s="277"/>
      <c r="N4" s="277"/>
      <c r="O4" s="278"/>
      <c r="P4" s="237"/>
      <c r="Q4" s="237"/>
      <c r="R4" s="277"/>
      <c r="S4" s="277"/>
      <c r="T4" s="278"/>
      <c r="V4" s="280"/>
      <c r="W4" s="280"/>
      <c r="X4" s="280"/>
      <c r="Y4" s="277"/>
      <c r="Z4" s="277"/>
      <c r="AA4" s="277"/>
      <c r="AB4" s="277"/>
      <c r="AC4" s="280"/>
      <c r="AD4" s="280"/>
      <c r="AE4" s="280"/>
      <c r="AF4" s="280"/>
      <c r="AG4" s="281"/>
      <c r="AH4" s="147"/>
      <c r="AI4" s="148"/>
      <c r="AJ4" s="280"/>
      <c r="AK4" s="280"/>
      <c r="AL4" s="278"/>
    </row>
    <row r="5" spans="1:38" s="290" customFormat="1" ht="57"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289"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289"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79" customFormat="1" ht="80" customHeight="1" x14ac:dyDescent="0.35">
      <c r="A7" s="296" t="s">
        <v>108</v>
      </c>
      <c r="B7" s="296" t="s">
        <v>9</v>
      </c>
      <c r="C7" s="297" t="s">
        <v>532</v>
      </c>
      <c r="D7" s="111">
        <f>ROUND(COUNTIF(D9:D125,"Yes")/($B$2-1),2)</f>
        <v>0</v>
      </c>
      <c r="E7" s="116"/>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5.7803468208092484E-2</v>
      </c>
      <c r="Q7" s="232">
        <f>IF(ISERROR(P7*0.0001),"n/a",P7*VLOOKUP($B$4,Weighting!$B$22:$D$35,2,0))</f>
        <v>4.0462427745664746E-3</v>
      </c>
      <c r="R7" s="230">
        <f>IF($B7="Specification","n/a",L7/$O$2)</f>
        <v>0</v>
      </c>
      <c r="S7" s="230">
        <f>IF(ISERROR(R7*VLOOKUP($B$4,Weighting!$B$22:$D$35,2,0)),"n/a",R7*VLOOKUP($B$4,Weighting!$B$22:$D$35,2,0))</f>
        <v>0</v>
      </c>
      <c r="T7" s="305"/>
      <c r="V7" s="111">
        <f>ROUND(COUNTIF(V9:V125,"Yes")/($B$2-1),2)</f>
        <v>0.88</v>
      </c>
      <c r="W7" s="111"/>
      <c r="X7" s="298"/>
      <c r="Y7" s="299" t="s">
        <v>49</v>
      </c>
      <c r="Z7" s="300">
        <f>VLOOKUP(Y7,Lists!$A$45:$B$50,2,FALSE)</f>
        <v>10</v>
      </c>
      <c r="AA7" s="299" t="s">
        <v>22</v>
      </c>
      <c r="AB7" s="299" t="s">
        <v>405</v>
      </c>
      <c r="AC7" s="301">
        <f>IF(V7&gt;=0.97,6,IF(V7&gt;=0.9,4,IF(V7&gt;=0.8,2,IF(V7&gt;=0.7,1,0))))</f>
        <v>2</v>
      </c>
      <c r="AD7" s="302">
        <f>AC7*Z7</f>
        <v>20</v>
      </c>
      <c r="AE7" s="303">
        <f>IF(ISERROR(AD7/AG7),"n/a",AD7/AG7)</f>
        <v>0.33333333333333331</v>
      </c>
      <c r="AF7" s="304">
        <f>IF($B7=Lists!$A$14,Lists!$E$35)+IF($B7=Lists!$A$15,Lists!$E$40)+IF($B7=Lists!$A$16,Lists!$E$40)</f>
        <v>6</v>
      </c>
      <c r="AG7" s="302">
        <f>Z7*AF7</f>
        <v>60</v>
      </c>
      <c r="AH7" s="112">
        <f>IF((AG7/$O$2)&gt;0.0001,AG7/$O$2,"n/a")</f>
        <v>5.7803468208092484E-2</v>
      </c>
      <c r="AI7" s="116">
        <f>IF(ISERROR(AH7*0.0001),"n/a",AH7*VLOOKUP($B$4,Weighting!$B$22:$D$35,2,0))</f>
        <v>4.0462427745664746E-3</v>
      </c>
      <c r="AJ7" s="230">
        <f>IF($B7="Specification","n/a",AD7/$O$2)</f>
        <v>1.9267822736030827E-2</v>
      </c>
      <c r="AK7" s="230">
        <f>IF(ISERROR(AJ7*VLOOKUP($B$4,Weighting!$B$22:$D$35,2,0)),"n/a",AJ7*VLOOKUP($B$4,Weighting!$B$22:$D$35,2,0))</f>
        <v>1.348747591522158E-3</v>
      </c>
      <c r="AL7" s="305"/>
    </row>
    <row r="8" spans="1:38" s="290" customFormat="1" x14ac:dyDescent="0.35">
      <c r="A8" s="292" t="s">
        <v>107</v>
      </c>
      <c r="B8" s="292"/>
      <c r="C8" s="293" t="s">
        <v>59</v>
      </c>
      <c r="D8" s="438"/>
      <c r="E8" s="306"/>
      <c r="F8" s="438"/>
      <c r="G8" s="306"/>
      <c r="H8" s="306"/>
      <c r="I8" s="306"/>
      <c r="J8" s="306"/>
      <c r="K8" s="306"/>
      <c r="L8" s="306"/>
      <c r="M8" s="306"/>
      <c r="N8" s="306"/>
      <c r="O8" s="307"/>
      <c r="P8" s="243"/>
      <c r="Q8" s="244"/>
      <c r="R8" s="141"/>
      <c r="S8" s="141"/>
      <c r="T8" s="118"/>
      <c r="V8" s="306"/>
      <c r="W8" s="306"/>
      <c r="X8" s="306"/>
      <c r="Y8" s="306"/>
      <c r="Z8" s="306"/>
      <c r="AA8" s="306"/>
      <c r="AB8" s="306"/>
      <c r="AC8" s="306"/>
      <c r="AD8" s="306"/>
      <c r="AE8" s="306"/>
      <c r="AF8" s="306"/>
      <c r="AG8" s="307"/>
      <c r="AH8" s="140"/>
      <c r="AI8" s="141"/>
      <c r="AJ8" s="141"/>
      <c r="AK8" s="141"/>
      <c r="AL8" s="141"/>
    </row>
    <row r="9" spans="1:38" s="279" customFormat="1" ht="40.5" customHeight="1" x14ac:dyDescent="0.35">
      <c r="A9" s="296" t="s">
        <v>410</v>
      </c>
      <c r="B9" s="296" t="s">
        <v>8</v>
      </c>
      <c r="C9" s="305" t="s">
        <v>1356</v>
      </c>
      <c r="D9" s="114"/>
      <c r="E9" s="299"/>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05"/>
    </row>
    <row r="10" spans="1:38" s="290" customFormat="1" ht="170.5" customHeight="1" x14ac:dyDescent="0.35">
      <c r="A10" s="296" t="s">
        <v>411</v>
      </c>
      <c r="B10" s="296" t="s">
        <v>8</v>
      </c>
      <c r="C10" s="305" t="s">
        <v>533</v>
      </c>
      <c r="D10" s="114"/>
      <c r="E10" s="299"/>
      <c r="F10" s="444" t="s">
        <v>406</v>
      </c>
      <c r="G10" s="299" t="s">
        <v>17</v>
      </c>
      <c r="H10" s="310">
        <f>VLOOKUP(G10,Lists!$A$45:$B$50,2,FALSE)</f>
        <v>1.0000000000000001E-5</v>
      </c>
      <c r="I10" s="311" t="s">
        <v>17</v>
      </c>
      <c r="J10" s="311" t="s">
        <v>17</v>
      </c>
      <c r="K10" s="312">
        <f>VLOOKUP(J10,Lists!$A$35:$B$40,2,FALSE)</f>
        <v>0</v>
      </c>
      <c r="L10" s="313">
        <f t="shared" ref="L10:L74" si="0">K10*H10</f>
        <v>0</v>
      </c>
      <c r="M10" s="314" t="str">
        <f t="shared" ref="M10:M74" si="1">IF(ISERROR(L10/O10),"n/a",L10/O10)</f>
        <v>n/a</v>
      </c>
      <c r="N10" s="304">
        <f>IF($B10=Lists!$A$14,Lists!$E$35)+IF($B10=Lists!$A$15,Lists!$E$40)+IF($B10=Lists!$A$16,Lists!$E$40)</f>
        <v>0</v>
      </c>
      <c r="O10" s="313">
        <f t="shared" ref="O10:O74" si="2">H10*N10</f>
        <v>0</v>
      </c>
      <c r="P10" s="242" t="str">
        <f t="shared" ref="P10:P74" si="3">IF((O10/O$2)&gt;0.0001,O10/O$2,"n/a")</f>
        <v>n/a</v>
      </c>
      <c r="Q10" s="232" t="str">
        <f>IF(ISERROR(P10*0.0001),"n/a",P10*VLOOKUP($B$4,Weighting!$B$22:$D$35,2,0))</f>
        <v>n/a</v>
      </c>
      <c r="R10" s="230" t="str">
        <f t="shared" ref="R10:R74" si="4">IF($B10="Specification","n/a",L10/$O$2)</f>
        <v>n/a</v>
      </c>
      <c r="S10" s="230" t="str">
        <f>IF(ISERROR(R10*VLOOKUP($B$4,Weighting!$B$22:$D$35,2,0)),"n/a",R10*VLOOKUP($B$4,Weighting!$B$22:$D$35,2,0))</f>
        <v>n/a</v>
      </c>
      <c r="T10" s="305"/>
      <c r="V10" s="308" t="s">
        <v>408</v>
      </c>
      <c r="W10" s="308"/>
      <c r="X10" s="309" t="s">
        <v>406</v>
      </c>
      <c r="Y10" s="299" t="s">
        <v>17</v>
      </c>
      <c r="Z10" s="310">
        <f>VLOOKUP(Y10,Lists!$A$45:$B$50,2,FALSE)</f>
        <v>1.0000000000000001E-5</v>
      </c>
      <c r="AA10" s="311" t="s">
        <v>17</v>
      </c>
      <c r="AB10" s="311" t="s">
        <v>17</v>
      </c>
      <c r="AC10" s="312">
        <f>VLOOKUP(AB10,Lists!$A$35:$B$40,2,FALSE)</f>
        <v>0</v>
      </c>
      <c r="AD10" s="313">
        <f t="shared" ref="AD10:AD14" si="5">AC10*Z10</f>
        <v>0</v>
      </c>
      <c r="AE10" s="314" t="str">
        <f t="shared" ref="AE10:AE14" si="6">IF(ISERROR(AD10/AG10),"n/a",AD10/AG10)</f>
        <v>n/a</v>
      </c>
      <c r="AF10" s="304">
        <f>IF($B10=Lists!$A$14,Lists!$E$35)+IF($B10=Lists!$A$15,Lists!$E$40)+IF($B10=Lists!$A$16,Lists!$E$40)</f>
        <v>0</v>
      </c>
      <c r="AG10" s="313">
        <f t="shared" ref="AG10:AG11" si="7">Z10*AF10</f>
        <v>0</v>
      </c>
      <c r="AH10" s="112" t="str">
        <f t="shared" ref="AH10:AH11" si="8">IF((AG10/AG$2)&gt;0.0001,AG10/AG$2,"n/a")</f>
        <v>n/a</v>
      </c>
      <c r="AI10" s="116" t="str">
        <f>IF(ISERROR(AH10*0.0001),"n/a",AH10*VLOOKUP($B$4,Weighting!$B$22:$D$35,2,0))</f>
        <v>n/a</v>
      </c>
      <c r="AJ10" s="230" t="str">
        <f t="shared" ref="AJ10:AJ14" si="9">IF($B10="Specification","n/a",AD10/$O$2)</f>
        <v>n/a</v>
      </c>
      <c r="AK10" s="230" t="str">
        <f>IF(ISERROR(AJ10*VLOOKUP($B$4,Weighting!$B$22:$D$35,2,0)),"n/a",AJ10*VLOOKUP($B$4,Weighting!$B$22:$D$35,2,0))</f>
        <v>n/a</v>
      </c>
      <c r="AL10" s="305"/>
    </row>
    <row r="11" spans="1:38" s="290" customFormat="1" ht="70" x14ac:dyDescent="0.35">
      <c r="A11" s="296" t="s">
        <v>412</v>
      </c>
      <c r="B11" s="296" t="s">
        <v>8</v>
      </c>
      <c r="C11" s="305" t="s">
        <v>647</v>
      </c>
      <c r="D11" s="114"/>
      <c r="E11" s="299"/>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05"/>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05"/>
    </row>
    <row r="12" spans="1:38" s="315" customFormat="1" ht="63.5" customHeight="1" x14ac:dyDescent="0.35">
      <c r="A12" s="296" t="s">
        <v>488</v>
      </c>
      <c r="B12" s="296" t="s">
        <v>8</v>
      </c>
      <c r="C12" s="305" t="s">
        <v>534</v>
      </c>
      <c r="D12" s="114"/>
      <c r="E12" s="299"/>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05"/>
      <c r="V12" s="299" t="s">
        <v>406</v>
      </c>
      <c r="W12" s="299"/>
      <c r="X12" s="298"/>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Z12*AF12</f>
        <v>0</v>
      </c>
      <c r="AH12" s="112" t="str">
        <f>IF((AG12/AG$2)&gt;0.0001,AG12/AG$2,"n/a")</f>
        <v>n/a</v>
      </c>
      <c r="AI12" s="116" t="str">
        <f>IF(ISERROR(AH12*0.0001),"n/a",AH12*VLOOKUP($B$4,Weighting!$B$22:$D$35,2,0))</f>
        <v>n/a</v>
      </c>
      <c r="AJ12" s="230" t="str">
        <f t="shared" si="9"/>
        <v>n/a</v>
      </c>
      <c r="AK12" s="230" t="str">
        <f>IF(ISERROR(AJ12*VLOOKUP($B$4,Weighting!$B$22:$D$35,2,0)),"n/a",AJ12*VLOOKUP($B$4,Weighting!$B$22:$D$35,2,0))</f>
        <v>n/a</v>
      </c>
      <c r="AL12" s="305"/>
    </row>
    <row r="13" spans="1:38" s="290" customFormat="1" ht="93.5" customHeight="1" x14ac:dyDescent="0.35">
      <c r="A13" s="296" t="s">
        <v>413</v>
      </c>
      <c r="B13" s="296" t="s">
        <v>8</v>
      </c>
      <c r="C13" s="305" t="s">
        <v>535</v>
      </c>
      <c r="D13" s="114"/>
      <c r="E13" s="299"/>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05"/>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ref="AG13:AG14" si="10">Z13*AF13</f>
        <v>0</v>
      </c>
      <c r="AH13" s="112" t="str">
        <f t="shared" ref="AH13:AH14" si="11">IF((AG13/AG$2)&gt;0.0001,AG13/AG$2,"n/a")</f>
        <v>n/a</v>
      </c>
      <c r="AI13" s="116" t="str">
        <f>IF(ISERROR(AH13*0.0001),"n/a",AH13*VLOOKUP($B$4,Weighting!$B$22:$D$35,2,0))</f>
        <v>n/a</v>
      </c>
      <c r="AJ13" s="230" t="str">
        <f t="shared" si="9"/>
        <v>n/a</v>
      </c>
      <c r="AK13" s="230" t="str">
        <f>IF(ISERROR(AJ13*VLOOKUP($B$4,Weighting!$B$22:$D$35,2,0)),"n/a",AJ13*VLOOKUP($B$4,Weighting!$B$22:$D$35,2,0))</f>
        <v>n/a</v>
      </c>
      <c r="AL13" s="305"/>
    </row>
    <row r="14" spans="1:38" s="290" customFormat="1" ht="38" customHeight="1" x14ac:dyDescent="0.35">
      <c r="A14" s="296" t="s">
        <v>537</v>
      </c>
      <c r="B14" s="296" t="s">
        <v>8</v>
      </c>
      <c r="C14" s="305" t="s">
        <v>536</v>
      </c>
      <c r="D14" s="114"/>
      <c r="E14" s="299"/>
      <c r="F14" s="444" t="s">
        <v>406</v>
      </c>
      <c r="G14" s="299" t="s">
        <v>17</v>
      </c>
      <c r="H14" s="310">
        <f>VLOOKUP(G14,Lists!$A$45:$B$50,2,FALSE)</f>
        <v>1.0000000000000001E-5</v>
      </c>
      <c r="I14" s="311" t="s">
        <v>17</v>
      </c>
      <c r="J14" s="311" t="s">
        <v>17</v>
      </c>
      <c r="K14" s="312">
        <f>VLOOKUP(J14,Lists!$A$35:$B$40,2,FALSE)</f>
        <v>0</v>
      </c>
      <c r="L14" s="313">
        <f t="shared" si="0"/>
        <v>0</v>
      </c>
      <c r="M14" s="314" t="str">
        <f t="shared" si="1"/>
        <v>n/a</v>
      </c>
      <c r="N14" s="304">
        <f>IF($B14=Lists!$A$14,Lists!$E$35)+IF($B14=Lists!$A$15,Lists!$E$40)+IF($B14=Lists!$A$16,Lists!$E$40)</f>
        <v>0</v>
      </c>
      <c r="O14" s="313">
        <f t="shared" si="2"/>
        <v>0</v>
      </c>
      <c r="P14" s="242" t="str">
        <f t="shared" si="3"/>
        <v>n/a</v>
      </c>
      <c r="Q14" s="232" t="str">
        <f>IF(ISERROR(P14*0.0001),"n/a",P14*VLOOKUP($B$4,Weighting!$B$22:$D$35,2,0))</f>
        <v>n/a</v>
      </c>
      <c r="R14" s="230" t="str">
        <f t="shared" si="4"/>
        <v>n/a</v>
      </c>
      <c r="S14" s="230" t="str">
        <f>IF(ISERROR(R14*VLOOKUP($B$4,Weighting!$B$22:$D$35,2,0)),"n/a",R14*VLOOKUP($B$4,Weighting!$B$22:$D$35,2,0))</f>
        <v>n/a</v>
      </c>
      <c r="T14" s="305"/>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10"/>
        <v>0</v>
      </c>
      <c r="AH14" s="112" t="str">
        <f t="shared" si="11"/>
        <v>n/a</v>
      </c>
      <c r="AI14" s="116" t="str">
        <f>IF(ISERROR(AH14*0.0001),"n/a",AH14*VLOOKUP($B$4,Weighting!$B$22:$D$35,2,0))</f>
        <v>n/a</v>
      </c>
      <c r="AJ14" s="230" t="str">
        <f t="shared" si="9"/>
        <v>n/a</v>
      </c>
      <c r="AK14" s="230" t="str">
        <f>IF(ISERROR(AJ14*VLOOKUP($B$4,Weighting!$B$22:$D$35,2,0)),"n/a",AJ14*VLOOKUP($B$4,Weighting!$B$22:$D$35,2,0))</f>
        <v>n/a</v>
      </c>
      <c r="AL14" s="305"/>
    </row>
    <row r="15" spans="1:38" s="290" customFormat="1" ht="38" customHeight="1" x14ac:dyDescent="0.35">
      <c r="A15" s="296" t="s">
        <v>538</v>
      </c>
      <c r="B15" s="296" t="s">
        <v>8</v>
      </c>
      <c r="C15" s="316" t="s">
        <v>125</v>
      </c>
      <c r="D15" s="114"/>
      <c r="E15" s="299"/>
      <c r="F15" s="444" t="s">
        <v>406</v>
      </c>
      <c r="G15" s="299" t="s">
        <v>17</v>
      </c>
      <c r="H15" s="310">
        <f>VLOOKUP(G15,Lists!$A$45:$B$50,2,FALSE)</f>
        <v>1.0000000000000001E-5</v>
      </c>
      <c r="I15" s="311" t="s">
        <v>17</v>
      </c>
      <c r="J15" s="311" t="s">
        <v>17</v>
      </c>
      <c r="K15" s="317">
        <f>VLOOKUP(J15,Lists!$A$35:$B$40,2,FALSE)</f>
        <v>0</v>
      </c>
      <c r="L15" s="318">
        <f t="shared" si="0"/>
        <v>0</v>
      </c>
      <c r="M15" s="319" t="str">
        <f t="shared" si="1"/>
        <v>n/a</v>
      </c>
      <c r="N15" s="320">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05"/>
      <c r="V15" s="321"/>
      <c r="W15" s="321"/>
      <c r="X15" s="322"/>
      <c r="Y15" s="299" t="s">
        <v>17</v>
      </c>
      <c r="Z15" s="310">
        <f>VLOOKUP(Y15,Lists!$A$45:$B$50,2,FALSE)</f>
        <v>1.0000000000000001E-5</v>
      </c>
      <c r="AA15" s="311" t="s">
        <v>17</v>
      </c>
      <c r="AB15" s="311" t="s">
        <v>17</v>
      </c>
      <c r="AC15" s="317"/>
      <c r="AD15" s="318"/>
      <c r="AE15" s="319"/>
      <c r="AF15" s="320"/>
      <c r="AG15" s="313"/>
      <c r="AH15" s="112"/>
      <c r="AI15" s="116"/>
      <c r="AJ15" s="230"/>
      <c r="AK15" s="230"/>
      <c r="AL15" s="305"/>
    </row>
    <row r="16" spans="1:38" s="290" customFormat="1" ht="123.5" customHeight="1" x14ac:dyDescent="0.35">
      <c r="A16" s="296" t="s">
        <v>545</v>
      </c>
      <c r="B16" s="296" t="s">
        <v>10</v>
      </c>
      <c r="C16" s="323" t="s">
        <v>648</v>
      </c>
      <c r="D16" s="115" t="s">
        <v>406</v>
      </c>
      <c r="E16" s="299"/>
      <c r="F16" s="113"/>
      <c r="G16" s="299" t="s">
        <v>53</v>
      </c>
      <c r="H16" s="310">
        <f>VLOOKUP(G16,Lists!$A$45:$B$50,2,FALSE)</f>
        <v>3</v>
      </c>
      <c r="I16" s="299" t="s">
        <v>29</v>
      </c>
      <c r="J16" s="299"/>
      <c r="K16" s="312" t="e">
        <f>VLOOKUP(J16,Lists!$A$35:$B$40,2,FALSE)</f>
        <v>#N/A</v>
      </c>
      <c r="L16" s="313" t="e">
        <f t="shared" si="0"/>
        <v>#N/A</v>
      </c>
      <c r="M16" s="314" t="str">
        <f t="shared" si="1"/>
        <v>n/a</v>
      </c>
      <c r="N16" s="304">
        <f>IF($B16=Lists!$A$14,Lists!$E$35)+IF($B16=Lists!$A$15,Lists!$E$40)+IF($B16=Lists!$A$16,Lists!$E$40)</f>
        <v>6</v>
      </c>
      <c r="O16" s="313">
        <f t="shared" si="2"/>
        <v>18</v>
      </c>
      <c r="P16" s="242">
        <f t="shared" si="3"/>
        <v>1.7341040462427744E-2</v>
      </c>
      <c r="Q16" s="232">
        <f>IF(ISERROR(P16*0.0001),"n/a",P16*VLOOKUP($B$4,Weighting!$B$22:$D$35,2,0))</f>
        <v>1.2138728323699422E-3</v>
      </c>
      <c r="R16" s="230" t="e">
        <f t="shared" si="4"/>
        <v>#N/A</v>
      </c>
      <c r="S16" s="230" t="str">
        <f>IF(ISERROR(R16*VLOOKUP($B$4,Weighting!$B$22:$D$35,2,0)),"n/a",R16*VLOOKUP($B$4,Weighting!$B$22:$D$35,2,0))</f>
        <v>n/a</v>
      </c>
      <c r="T16" s="305"/>
      <c r="V16" s="299" t="s">
        <v>406</v>
      </c>
      <c r="W16" s="299"/>
      <c r="X16" s="298"/>
      <c r="Y16" s="299" t="s">
        <v>52</v>
      </c>
      <c r="Z16" s="310">
        <f>VLOOKUP(Y16,Lists!$A$45:$B$50,2,FALSE)</f>
        <v>8</v>
      </c>
      <c r="AA16" s="299" t="s">
        <v>29</v>
      </c>
      <c r="AB16" s="299" t="s">
        <v>39</v>
      </c>
      <c r="AC16" s="312">
        <f>VLOOKUP(AB16,Lists!$A$35:$B$40,2,FALSE)</f>
        <v>6</v>
      </c>
      <c r="AD16" s="313">
        <f t="shared" ref="AD16" si="12">AC16*Z16</f>
        <v>48</v>
      </c>
      <c r="AE16" s="314">
        <f t="shared" ref="AE16" si="13">IF(ISERROR(AD16/AG16),"n/a",AD16/AG16)</f>
        <v>1</v>
      </c>
      <c r="AF16" s="304">
        <f>IF($B16=Lists!$A$14,Lists!$E$35)+IF($B16=Lists!$A$15,Lists!$E$40)+IF($B16=Lists!$A$16,Lists!$E$40)</f>
        <v>6</v>
      </c>
      <c r="AG16" s="313">
        <f>Z16*AF16</f>
        <v>48</v>
      </c>
      <c r="AH16" s="112">
        <f>IF((AG16/AG$2)&gt;0.0001,AG16/AG$2,"n/a")</f>
        <v>4.49438202247191E-2</v>
      </c>
      <c r="AI16" s="116">
        <f>IF(ISERROR(AH16*0.0001),"n/a",AH16*VLOOKUP($B$4,Weighting!$B$22:$D$35,2,0))</f>
        <v>3.1460674157303371E-3</v>
      </c>
      <c r="AJ16" s="230">
        <f t="shared" ref="AJ16" si="14">IF($B16="Specification","n/a",AD16/$O$2)</f>
        <v>4.6242774566473986E-2</v>
      </c>
      <c r="AK16" s="230">
        <f>IF(ISERROR(AJ16*VLOOKUP($B$4,Weighting!$B$22:$D$35,2,0)),"n/a",AJ16*VLOOKUP($B$4,Weighting!$B$22:$D$35,2,0))</f>
        <v>3.2369942196531793E-3</v>
      </c>
      <c r="AL16" s="305"/>
    </row>
    <row r="17" spans="1:38" s="290" customFormat="1" ht="64.5" customHeight="1" x14ac:dyDescent="0.35">
      <c r="A17" s="296" t="s">
        <v>546</v>
      </c>
      <c r="B17" s="296" t="s">
        <v>8</v>
      </c>
      <c r="C17" s="305" t="s">
        <v>539</v>
      </c>
      <c r="D17" s="114"/>
      <c r="E17" s="299"/>
      <c r="F17" s="444" t="s">
        <v>406</v>
      </c>
      <c r="G17" s="299" t="s">
        <v>17</v>
      </c>
      <c r="H17" s="310">
        <f>VLOOKUP(G17,Lists!$A$45:$B$50,2,FALSE)</f>
        <v>1.0000000000000001E-5</v>
      </c>
      <c r="I17" s="311" t="s">
        <v>17</v>
      </c>
      <c r="J17" s="311" t="s">
        <v>17</v>
      </c>
      <c r="K17" s="317">
        <f>VLOOKUP(J17,Lists!$A$35:$B$40,2,FALSE)</f>
        <v>0</v>
      </c>
      <c r="L17" s="318">
        <f t="shared" si="0"/>
        <v>0</v>
      </c>
      <c r="M17" s="319" t="str">
        <f t="shared" si="1"/>
        <v>n/a</v>
      </c>
      <c r="N17" s="320">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05"/>
      <c r="V17" s="321"/>
      <c r="W17" s="321"/>
      <c r="X17" s="322"/>
      <c r="Y17" s="299" t="s">
        <v>17</v>
      </c>
      <c r="Z17" s="310">
        <f>VLOOKUP(Y17,Lists!$A$45:$B$50,2,FALSE)</f>
        <v>1.0000000000000001E-5</v>
      </c>
      <c r="AA17" s="311" t="s">
        <v>17</v>
      </c>
      <c r="AB17" s="311" t="s">
        <v>17</v>
      </c>
      <c r="AC17" s="317"/>
      <c r="AD17" s="318"/>
      <c r="AE17" s="319"/>
      <c r="AF17" s="320"/>
      <c r="AG17" s="313"/>
      <c r="AH17" s="112"/>
      <c r="AI17" s="116"/>
      <c r="AJ17" s="230"/>
      <c r="AK17" s="230"/>
      <c r="AL17" s="305"/>
    </row>
    <row r="18" spans="1:38" s="290" customFormat="1" ht="72" customHeight="1" x14ac:dyDescent="0.35">
      <c r="A18" s="296" t="s">
        <v>547</v>
      </c>
      <c r="B18" s="296" t="s">
        <v>8</v>
      </c>
      <c r="C18" s="305" t="s">
        <v>1350</v>
      </c>
      <c r="D18" s="114"/>
      <c r="E18" s="299"/>
      <c r="F18" s="444" t="s">
        <v>406</v>
      </c>
      <c r="G18" s="299" t="s">
        <v>17</v>
      </c>
      <c r="H18" s="310">
        <f>VLOOKUP(G18,Lists!$A$45:$B$50,2,FALSE)</f>
        <v>1.0000000000000001E-5</v>
      </c>
      <c r="I18" s="311" t="s">
        <v>17</v>
      </c>
      <c r="J18" s="311" t="s">
        <v>17</v>
      </c>
      <c r="K18" s="317">
        <f>VLOOKUP(J18,Lists!$A$35:$B$40,2,FALSE)</f>
        <v>0</v>
      </c>
      <c r="L18" s="318">
        <f t="shared" si="0"/>
        <v>0</v>
      </c>
      <c r="M18" s="319" t="str">
        <f t="shared" si="1"/>
        <v>n/a</v>
      </c>
      <c r="N18" s="320">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05"/>
      <c r="V18" s="321"/>
      <c r="W18" s="321"/>
      <c r="X18" s="322"/>
      <c r="Y18" s="299" t="s">
        <v>17</v>
      </c>
      <c r="Z18" s="310">
        <f>VLOOKUP(Y18,Lists!$A$45:$B$50,2,FALSE)</f>
        <v>1.0000000000000001E-5</v>
      </c>
      <c r="AA18" s="311" t="s">
        <v>17</v>
      </c>
      <c r="AB18" s="311" t="s">
        <v>17</v>
      </c>
      <c r="AC18" s="317"/>
      <c r="AD18" s="318"/>
      <c r="AE18" s="319"/>
      <c r="AF18" s="320"/>
      <c r="AG18" s="313"/>
      <c r="AH18" s="112"/>
      <c r="AI18" s="116"/>
      <c r="AJ18" s="230"/>
      <c r="AK18" s="230"/>
      <c r="AL18" s="305"/>
    </row>
    <row r="19" spans="1:38" s="290" customFormat="1" ht="151.5" customHeight="1" x14ac:dyDescent="0.35">
      <c r="A19" s="296" t="s">
        <v>548</v>
      </c>
      <c r="B19" s="296" t="s">
        <v>8</v>
      </c>
      <c r="C19" s="305" t="s">
        <v>1372</v>
      </c>
      <c r="D19" s="114"/>
      <c r="E19" s="299"/>
      <c r="F19" s="444" t="s">
        <v>406</v>
      </c>
      <c r="G19" s="299" t="s">
        <v>17</v>
      </c>
      <c r="H19" s="310">
        <f>VLOOKUP(G19,Lists!$A$45:$B$50,2,FALSE)</f>
        <v>1.0000000000000001E-5</v>
      </c>
      <c r="I19" s="311" t="s">
        <v>17</v>
      </c>
      <c r="J19" s="311" t="s">
        <v>17</v>
      </c>
      <c r="K19" s="317">
        <f>VLOOKUP(J19,Lists!$A$35:$B$40,2,FALSE)</f>
        <v>0</v>
      </c>
      <c r="L19" s="318">
        <f t="shared" si="0"/>
        <v>0</v>
      </c>
      <c r="M19" s="319" t="str">
        <f t="shared" si="1"/>
        <v>n/a</v>
      </c>
      <c r="N19" s="320">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05"/>
      <c r="V19" s="321"/>
      <c r="W19" s="321"/>
      <c r="X19" s="322"/>
      <c r="Y19" s="299" t="s">
        <v>17</v>
      </c>
      <c r="Z19" s="310">
        <f>VLOOKUP(Y19,Lists!$A$45:$B$50,2,FALSE)</f>
        <v>1.0000000000000001E-5</v>
      </c>
      <c r="AA19" s="311" t="s">
        <v>17</v>
      </c>
      <c r="AB19" s="311" t="s">
        <v>17</v>
      </c>
      <c r="AC19" s="317"/>
      <c r="AD19" s="318"/>
      <c r="AE19" s="319"/>
      <c r="AF19" s="320"/>
      <c r="AG19" s="313"/>
      <c r="AH19" s="112"/>
      <c r="AI19" s="116"/>
      <c r="AJ19" s="230"/>
      <c r="AK19" s="230"/>
      <c r="AL19" s="305"/>
    </row>
    <row r="20" spans="1:38" s="290" customFormat="1" ht="119" customHeight="1" x14ac:dyDescent="0.35">
      <c r="A20" s="296" t="s">
        <v>549</v>
      </c>
      <c r="B20" s="324" t="s">
        <v>10</v>
      </c>
      <c r="C20" s="325" t="s">
        <v>540</v>
      </c>
      <c r="D20" s="115" t="s">
        <v>406</v>
      </c>
      <c r="E20" s="299"/>
      <c r="F20" s="113"/>
      <c r="G20" s="299" t="s">
        <v>52</v>
      </c>
      <c r="H20" s="310">
        <f>VLOOKUP(G20,Lists!$A$45:$B$50,2,FALSE)</f>
        <v>8</v>
      </c>
      <c r="I20" s="299" t="s">
        <v>22</v>
      </c>
      <c r="J20" s="299"/>
      <c r="K20" s="312" t="e">
        <f>VLOOKUP(J20,Lists!$A$35:$B$40,2,FALSE)</f>
        <v>#N/A</v>
      </c>
      <c r="L20" s="313" t="e">
        <f t="shared" si="0"/>
        <v>#N/A</v>
      </c>
      <c r="M20" s="314" t="str">
        <f t="shared" si="1"/>
        <v>n/a</v>
      </c>
      <c r="N20" s="304">
        <f>IF($B20=Lists!$A$14,Lists!$E$35)+IF($B20=Lists!$A$15,Lists!$E$40)+IF($B20=Lists!$A$16,Lists!$E$40)</f>
        <v>6</v>
      </c>
      <c r="O20" s="313">
        <f t="shared" si="2"/>
        <v>48</v>
      </c>
      <c r="P20" s="242">
        <f t="shared" si="3"/>
        <v>4.6242774566473986E-2</v>
      </c>
      <c r="Q20" s="232">
        <f>IF(ISERROR(P20*0.0001),"n/a",P20*VLOOKUP($B$4,Weighting!$B$22:$D$35,2,0))</f>
        <v>3.2369942196531793E-3</v>
      </c>
      <c r="R20" s="230" t="e">
        <f t="shared" si="4"/>
        <v>#N/A</v>
      </c>
      <c r="S20" s="230" t="str">
        <f>IF(ISERROR(R20*VLOOKUP($B$4,Weighting!$B$22:$D$35,2,0)),"n/a",R20*VLOOKUP($B$4,Weighting!$B$22:$D$35,2,0))</f>
        <v>n/a</v>
      </c>
      <c r="T20" s="305"/>
      <c r="V20" s="299" t="s">
        <v>406</v>
      </c>
      <c r="W20" s="299"/>
      <c r="X20" s="322"/>
      <c r="Y20" s="299" t="s">
        <v>52</v>
      </c>
      <c r="Z20" s="310">
        <f>VLOOKUP(Y20,Lists!$A$45:$B$50,2,FALSE)</f>
        <v>8</v>
      </c>
      <c r="AA20" s="299" t="s">
        <v>22</v>
      </c>
      <c r="AB20" s="299" t="s">
        <v>39</v>
      </c>
      <c r="AC20" s="312">
        <f>VLOOKUP(AB20,Lists!$A$35:$B$40,2,FALSE)</f>
        <v>6</v>
      </c>
      <c r="AD20" s="313">
        <f t="shared" ref="AD20" si="15">AC20*Z20</f>
        <v>48</v>
      </c>
      <c r="AE20" s="314">
        <f t="shared" ref="AE20" si="16">IF(ISERROR(AD20/AG20),"n/a",AD20/AG20)</f>
        <v>1</v>
      </c>
      <c r="AF20" s="304">
        <f>IF($B20=Lists!$A$14,Lists!$E$35)+IF($B20=Lists!$A$15,Lists!$E$40)+IF($B20=Lists!$A$16,Lists!$E$40)</f>
        <v>6</v>
      </c>
      <c r="AG20" s="313">
        <f>Z20*AF20</f>
        <v>48</v>
      </c>
      <c r="AH20" s="112">
        <f>IF((AG20/AG$2)&gt;0.0001,AG20/AG$2,"n/a")</f>
        <v>4.49438202247191E-2</v>
      </c>
      <c r="AI20" s="116">
        <f>IF(ISERROR(AH20*0.0001),"n/a",AH20*VLOOKUP($B$4,Weighting!$B$22:$D$35,2,0))</f>
        <v>3.1460674157303371E-3</v>
      </c>
      <c r="AJ20" s="230">
        <f t="shared" ref="AJ20" si="17">IF($B20="Specification","n/a",AD20/$O$2)</f>
        <v>4.6242774566473986E-2</v>
      </c>
      <c r="AK20" s="230">
        <f>IF(ISERROR(AJ20*VLOOKUP($B$4,Weighting!$B$22:$D$35,2,0)),"n/a",AJ20*VLOOKUP($B$4,Weighting!$B$22:$D$35,2,0))</f>
        <v>3.2369942196531793E-3</v>
      </c>
      <c r="AL20" s="305"/>
    </row>
    <row r="21" spans="1:38" s="290" customFormat="1" ht="57" customHeight="1" x14ac:dyDescent="0.35">
      <c r="A21" s="296" t="s">
        <v>550</v>
      </c>
      <c r="B21" s="296" t="s">
        <v>8</v>
      </c>
      <c r="C21" s="305" t="s">
        <v>541</v>
      </c>
      <c r="D21" s="114"/>
      <c r="E21" s="299"/>
      <c r="F21" s="444" t="s">
        <v>406</v>
      </c>
      <c r="G21" s="299" t="s">
        <v>17</v>
      </c>
      <c r="H21" s="310">
        <f>VLOOKUP(G21,Lists!$A$45:$B$50,2,FALSE)</f>
        <v>1.0000000000000001E-5</v>
      </c>
      <c r="I21" s="311" t="s">
        <v>17</v>
      </c>
      <c r="J21" s="311" t="s">
        <v>17</v>
      </c>
      <c r="K21" s="317">
        <f>VLOOKUP(J21,Lists!$A$35:$B$40,2,FALSE)</f>
        <v>0</v>
      </c>
      <c r="L21" s="318">
        <f t="shared" si="0"/>
        <v>0</v>
      </c>
      <c r="M21" s="319" t="str">
        <f t="shared" si="1"/>
        <v>n/a</v>
      </c>
      <c r="N21" s="320">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05"/>
      <c r="V21" s="321"/>
      <c r="W21" s="321"/>
      <c r="X21" s="322"/>
      <c r="Y21" s="299" t="s">
        <v>17</v>
      </c>
      <c r="Z21" s="310">
        <f>VLOOKUP(Y21,Lists!$A$45:$B$50,2,FALSE)</f>
        <v>1.0000000000000001E-5</v>
      </c>
      <c r="AA21" s="311" t="s">
        <v>17</v>
      </c>
      <c r="AB21" s="311" t="s">
        <v>17</v>
      </c>
      <c r="AC21" s="317"/>
      <c r="AD21" s="318"/>
      <c r="AE21" s="319"/>
      <c r="AF21" s="320"/>
      <c r="AG21" s="313"/>
      <c r="AH21" s="112"/>
      <c r="AI21" s="116"/>
      <c r="AJ21" s="230"/>
      <c r="AK21" s="230"/>
      <c r="AL21" s="305"/>
    </row>
    <row r="22" spans="1:38" s="290" customFormat="1" ht="100.5" customHeight="1" x14ac:dyDescent="0.35">
      <c r="A22" s="296" t="s">
        <v>551</v>
      </c>
      <c r="B22" s="324" t="s">
        <v>10</v>
      </c>
      <c r="C22" s="325" t="s">
        <v>542</v>
      </c>
      <c r="D22" s="115" t="s">
        <v>406</v>
      </c>
      <c r="E22" s="299"/>
      <c r="F22" s="113"/>
      <c r="G22" s="299" t="s">
        <v>52</v>
      </c>
      <c r="H22" s="310">
        <f>VLOOKUP(G22,Lists!$A$45:$B$50,2,FALSE)</f>
        <v>8</v>
      </c>
      <c r="I22" s="299" t="s">
        <v>22</v>
      </c>
      <c r="J22" s="299"/>
      <c r="K22" s="312" t="e">
        <f>VLOOKUP(J22,Lists!$A$35:$B$40,2,FALSE)</f>
        <v>#N/A</v>
      </c>
      <c r="L22" s="313" t="e">
        <f t="shared" si="0"/>
        <v>#N/A</v>
      </c>
      <c r="M22" s="314" t="str">
        <f t="shared" si="1"/>
        <v>n/a</v>
      </c>
      <c r="N22" s="304">
        <f>IF($B22=Lists!$A$14,Lists!$E$35)+IF($B22=Lists!$A$15,Lists!$E$40)+IF($B22=Lists!$A$16,Lists!$E$40)</f>
        <v>6</v>
      </c>
      <c r="O22" s="313">
        <f t="shared" si="2"/>
        <v>48</v>
      </c>
      <c r="P22" s="242">
        <f t="shared" si="3"/>
        <v>4.6242774566473986E-2</v>
      </c>
      <c r="Q22" s="232">
        <f>IF(ISERROR(P22*0.0001),"n/a",P22*VLOOKUP($B$4,Weighting!$B$22:$D$35,2,0))</f>
        <v>3.2369942196531793E-3</v>
      </c>
      <c r="R22" s="230" t="e">
        <f t="shared" si="4"/>
        <v>#N/A</v>
      </c>
      <c r="S22" s="230" t="str">
        <f>IF(ISERROR(R22*VLOOKUP($B$4,Weighting!$B$22:$D$35,2,0)),"n/a",R22*VLOOKUP($B$4,Weighting!$B$22:$D$35,2,0))</f>
        <v>n/a</v>
      </c>
      <c r="T22" s="305"/>
      <c r="V22" s="299" t="s">
        <v>406</v>
      </c>
      <c r="W22" s="299"/>
      <c r="X22" s="322"/>
      <c r="Y22" s="299" t="s">
        <v>52</v>
      </c>
      <c r="Z22" s="310">
        <f>VLOOKUP(Y22,Lists!$A$45:$B$50,2,FALSE)</f>
        <v>8</v>
      </c>
      <c r="AA22" s="299" t="s">
        <v>22</v>
      </c>
      <c r="AB22" s="299" t="s">
        <v>39</v>
      </c>
      <c r="AC22" s="312">
        <f>VLOOKUP(AB22,Lists!$A$35:$B$40,2,FALSE)</f>
        <v>6</v>
      </c>
      <c r="AD22" s="313">
        <f t="shared" ref="AD22" si="18">AC22*Z22</f>
        <v>48</v>
      </c>
      <c r="AE22" s="314">
        <f t="shared" ref="AE22" si="19">IF(ISERROR(AD22/AG22),"n/a",AD22/AG22)</f>
        <v>1</v>
      </c>
      <c r="AF22" s="304">
        <f>IF($B22=Lists!$A$14,Lists!$E$35)+IF($B22=Lists!$A$15,Lists!$E$40)+IF($B22=Lists!$A$16,Lists!$E$40)</f>
        <v>6</v>
      </c>
      <c r="AG22" s="313">
        <f>Z22*AF22</f>
        <v>48</v>
      </c>
      <c r="AH22" s="112">
        <f>IF((AG22/AG$2)&gt;0.0001,AG22/AG$2,"n/a")</f>
        <v>4.49438202247191E-2</v>
      </c>
      <c r="AI22" s="116">
        <f>IF(ISERROR(AH22*0.0001),"n/a",AH22*VLOOKUP($B$4,Weighting!$B$22:$D$35,2,0))</f>
        <v>3.1460674157303371E-3</v>
      </c>
      <c r="AJ22" s="230">
        <f t="shared" ref="AJ22" si="20">IF($B22="Specification","n/a",AD22/$O$2)</f>
        <v>4.6242774566473986E-2</v>
      </c>
      <c r="AK22" s="230">
        <f>IF(ISERROR(AJ22*VLOOKUP($B$4,Weighting!$B$22:$D$35,2,0)),"n/a",AJ22*VLOOKUP($B$4,Weighting!$B$22:$D$35,2,0))</f>
        <v>3.2369942196531793E-3</v>
      </c>
      <c r="AL22" s="305"/>
    </row>
    <row r="23" spans="1:38" s="290" customFormat="1" ht="63" customHeight="1" x14ac:dyDescent="0.35">
      <c r="A23" s="296" t="s">
        <v>552</v>
      </c>
      <c r="B23" s="296" t="s">
        <v>8</v>
      </c>
      <c r="C23" s="305" t="s">
        <v>543</v>
      </c>
      <c r="D23" s="114"/>
      <c r="E23" s="299"/>
      <c r="F23" s="444" t="s">
        <v>406</v>
      </c>
      <c r="G23" s="299" t="s">
        <v>17</v>
      </c>
      <c r="H23" s="310">
        <f>VLOOKUP(G23,Lists!$A$45:$B$50,2,FALSE)</f>
        <v>1.0000000000000001E-5</v>
      </c>
      <c r="I23" s="311" t="s">
        <v>17</v>
      </c>
      <c r="J23" s="311" t="s">
        <v>17</v>
      </c>
      <c r="K23" s="317">
        <f>VLOOKUP(J23,Lists!$A$35:$B$40,2,FALSE)</f>
        <v>0</v>
      </c>
      <c r="L23" s="318">
        <f t="shared" si="0"/>
        <v>0</v>
      </c>
      <c r="M23" s="319" t="str">
        <f t="shared" si="1"/>
        <v>n/a</v>
      </c>
      <c r="N23" s="320">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05"/>
      <c r="V23" s="321"/>
      <c r="W23" s="321"/>
      <c r="X23" s="322"/>
      <c r="Y23" s="299" t="s">
        <v>17</v>
      </c>
      <c r="Z23" s="310">
        <f>VLOOKUP(Y23,Lists!$A$45:$B$50,2,FALSE)</f>
        <v>1.0000000000000001E-5</v>
      </c>
      <c r="AA23" s="311" t="s">
        <v>17</v>
      </c>
      <c r="AB23" s="311" t="s">
        <v>17</v>
      </c>
      <c r="AC23" s="317"/>
      <c r="AD23" s="318"/>
      <c r="AE23" s="319"/>
      <c r="AF23" s="320"/>
      <c r="AG23" s="313"/>
      <c r="AH23" s="112"/>
      <c r="AI23" s="116"/>
      <c r="AJ23" s="230"/>
      <c r="AK23" s="230"/>
      <c r="AL23" s="305"/>
    </row>
    <row r="24" spans="1:38" s="290" customFormat="1" ht="58" customHeight="1" x14ac:dyDescent="0.35">
      <c r="A24" s="296" t="s">
        <v>553</v>
      </c>
      <c r="B24" s="296" t="s">
        <v>8</v>
      </c>
      <c r="C24" s="316" t="s">
        <v>544</v>
      </c>
      <c r="D24" s="114"/>
      <c r="E24" s="299"/>
      <c r="F24" s="444" t="s">
        <v>406</v>
      </c>
      <c r="G24" s="299" t="s">
        <v>17</v>
      </c>
      <c r="H24" s="310">
        <f>VLOOKUP(G24,Lists!$A$45:$B$50,2,FALSE)</f>
        <v>1.0000000000000001E-5</v>
      </c>
      <c r="I24" s="311" t="s">
        <v>17</v>
      </c>
      <c r="J24" s="311" t="s">
        <v>17</v>
      </c>
      <c r="K24" s="317">
        <f>VLOOKUP(J24,Lists!$A$35:$B$40,2,FALSE)</f>
        <v>0</v>
      </c>
      <c r="L24" s="318">
        <f t="shared" si="0"/>
        <v>0</v>
      </c>
      <c r="M24" s="319" t="str">
        <f t="shared" si="1"/>
        <v>n/a</v>
      </c>
      <c r="N24" s="320">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05"/>
      <c r="V24" s="321"/>
      <c r="W24" s="321"/>
      <c r="X24" s="322"/>
      <c r="Y24" s="299" t="s">
        <v>17</v>
      </c>
      <c r="Z24" s="310">
        <f>VLOOKUP(Y24,Lists!$A$45:$B$50,2,FALSE)</f>
        <v>1.0000000000000001E-5</v>
      </c>
      <c r="AA24" s="311" t="s">
        <v>17</v>
      </c>
      <c r="AB24" s="311" t="s">
        <v>17</v>
      </c>
      <c r="AC24" s="317"/>
      <c r="AD24" s="318"/>
      <c r="AE24" s="319"/>
      <c r="AF24" s="320"/>
      <c r="AG24" s="313"/>
      <c r="AH24" s="112"/>
      <c r="AI24" s="116"/>
      <c r="AJ24" s="230"/>
      <c r="AK24" s="230"/>
      <c r="AL24" s="305"/>
    </row>
    <row r="25" spans="1:38" s="290" customFormat="1" ht="160.5" customHeight="1" x14ac:dyDescent="0.35">
      <c r="A25" s="296" t="s">
        <v>1387</v>
      </c>
      <c r="B25" s="324" t="s">
        <v>10</v>
      </c>
      <c r="C25" s="325" t="s">
        <v>1388</v>
      </c>
      <c r="D25" s="115" t="s">
        <v>406</v>
      </c>
      <c r="E25" s="299"/>
      <c r="F25" s="113"/>
      <c r="G25" s="299" t="s">
        <v>52</v>
      </c>
      <c r="H25" s="310">
        <f>VLOOKUP(G25,Lists!$A$45:$B$50,2,FALSE)</f>
        <v>8</v>
      </c>
      <c r="I25" s="299" t="s">
        <v>22</v>
      </c>
      <c r="J25" s="299"/>
      <c r="K25" s="312" t="e">
        <f>VLOOKUP(J25,Lists!$A$35:$B$40,2,FALSE)</f>
        <v>#N/A</v>
      </c>
      <c r="L25" s="313" t="e">
        <f t="shared" ref="L25" si="21">K25*H25</f>
        <v>#N/A</v>
      </c>
      <c r="M25" s="314" t="str">
        <f t="shared" ref="M25" si="22">IF(ISERROR(L25/O25),"n/a",L25/O25)</f>
        <v>n/a</v>
      </c>
      <c r="N25" s="304">
        <f>IF($B25=Lists!$A$14,Lists!$E$35)+IF($B25=Lists!$A$15,Lists!$E$40)+IF($B25=Lists!$A$16,Lists!$E$40)</f>
        <v>6</v>
      </c>
      <c r="O25" s="313">
        <f t="shared" ref="O25" si="23">H25*N25</f>
        <v>48</v>
      </c>
      <c r="P25" s="242">
        <f t="shared" ref="P25" si="24">IF((O25/O$2)&gt;0.0001,O25/O$2,"n/a")</f>
        <v>4.6242774566473986E-2</v>
      </c>
      <c r="Q25" s="232">
        <f>IF(ISERROR(P25*0.0001),"n/a",P25*VLOOKUP($B$4,Weighting!$B$22:$D$35,2,0))</f>
        <v>3.2369942196531793E-3</v>
      </c>
      <c r="R25" s="230" t="e">
        <f t="shared" ref="R25" si="25">IF($B25="Specification","n/a",L25/$O$2)</f>
        <v>#N/A</v>
      </c>
      <c r="S25" s="230" t="str">
        <f>IF(ISERROR(R25*VLOOKUP($B$4,Weighting!$B$22:$D$35,2,0)),"n/a",R25*VLOOKUP($B$4,Weighting!$B$22:$D$35,2,0))</f>
        <v>n/a</v>
      </c>
      <c r="T25" s="305"/>
      <c r="V25" s="299" t="s">
        <v>406</v>
      </c>
      <c r="W25" s="299"/>
      <c r="X25" s="322"/>
      <c r="Y25" s="299" t="s">
        <v>52</v>
      </c>
      <c r="Z25" s="310">
        <f>VLOOKUP(Y25,Lists!$A$45:$B$50,2,FALSE)</f>
        <v>8</v>
      </c>
      <c r="AA25" s="299" t="s">
        <v>22</v>
      </c>
      <c r="AB25" s="299" t="s">
        <v>39</v>
      </c>
      <c r="AC25" s="312">
        <f>VLOOKUP(AB25,Lists!$A$35:$B$40,2,FALSE)</f>
        <v>6</v>
      </c>
      <c r="AD25" s="313">
        <f t="shared" ref="AD25" si="26">AC25*Z25</f>
        <v>48</v>
      </c>
      <c r="AE25" s="314">
        <f t="shared" ref="AE25" si="27">IF(ISERROR(AD25/AG25),"n/a",AD25/AG25)</f>
        <v>1</v>
      </c>
      <c r="AF25" s="304">
        <f>IF($B25=Lists!$A$14,Lists!$E$35)+IF($B25=Lists!$A$15,Lists!$E$40)+IF($B25=Lists!$A$16,Lists!$E$40)</f>
        <v>6</v>
      </c>
      <c r="AG25" s="313">
        <f>Z25*AF25</f>
        <v>48</v>
      </c>
      <c r="AH25" s="112">
        <f>IF((AG25/AG$2)&gt;0.0001,AG25/AG$2,"n/a")</f>
        <v>4.49438202247191E-2</v>
      </c>
      <c r="AI25" s="116">
        <f>IF(ISERROR(AH25*0.0001),"n/a",AH25*VLOOKUP($B$4,Weighting!$B$22:$D$35,2,0))</f>
        <v>3.1460674157303371E-3</v>
      </c>
      <c r="AJ25" s="230">
        <f t="shared" ref="AJ25" si="28">IF($B25="Specification","n/a",AD25/$O$2)</f>
        <v>4.6242774566473986E-2</v>
      </c>
      <c r="AK25" s="230">
        <f>IF(ISERROR(AJ25*VLOOKUP($B$4,Weighting!$B$22:$D$35,2,0)),"n/a",AJ25*VLOOKUP($B$4,Weighting!$B$22:$D$35,2,0))</f>
        <v>3.2369942196531793E-3</v>
      </c>
      <c r="AL25" s="305"/>
    </row>
    <row r="26" spans="1:38" s="290" customFormat="1" x14ac:dyDescent="0.35">
      <c r="A26" s="292" t="s">
        <v>60</v>
      </c>
      <c r="B26" s="292"/>
      <c r="C26" s="293" t="s">
        <v>70</v>
      </c>
      <c r="D26" s="438"/>
      <c r="E26" s="306"/>
      <c r="F26" s="438"/>
      <c r="G26" s="306"/>
      <c r="H26" s="306"/>
      <c r="I26" s="306"/>
      <c r="J26" s="306"/>
      <c r="K26" s="306"/>
      <c r="L26" s="306"/>
      <c r="M26" s="306" t="str">
        <f t="shared" si="1"/>
        <v>n/a</v>
      </c>
      <c r="N26" s="306">
        <f>IF($B26=Lists!$A$14,Lists!$E$35)+IF($B26=Lists!$A$15,Lists!$E$40)+IF($B26=Lists!$A$16,Lists!$E$40)</f>
        <v>0</v>
      </c>
      <c r="O26" s="307">
        <f t="shared" si="2"/>
        <v>0</v>
      </c>
      <c r="P26" s="243" t="str">
        <f t="shared" si="3"/>
        <v>n/a</v>
      </c>
      <c r="Q26" s="244" t="str">
        <f>IF(ISERROR(P26*0.0001),"n/a",P26*VLOOKUP($B$4,Weighting!$B$22:$D$35,2,0))</f>
        <v>n/a</v>
      </c>
      <c r="R26" s="141">
        <f t="shared" si="4"/>
        <v>0</v>
      </c>
      <c r="S26" s="141"/>
      <c r="T26" s="118"/>
      <c r="V26" s="306"/>
      <c r="W26" s="306"/>
      <c r="X26" s="306"/>
      <c r="Y26" s="306"/>
      <c r="Z26" s="306"/>
      <c r="AA26" s="306"/>
      <c r="AB26" s="306"/>
      <c r="AC26" s="306"/>
      <c r="AD26" s="306"/>
      <c r="AE26" s="306"/>
      <c r="AF26" s="306"/>
      <c r="AG26" s="307"/>
      <c r="AH26" s="140"/>
      <c r="AI26" s="141"/>
      <c r="AJ26" s="141"/>
      <c r="AK26" s="141"/>
      <c r="AL26" s="141"/>
    </row>
    <row r="27" spans="1:38" s="290" customFormat="1" ht="136.5" customHeight="1" x14ac:dyDescent="0.35">
      <c r="A27" s="296" t="s">
        <v>409</v>
      </c>
      <c r="B27" s="296" t="s">
        <v>9</v>
      </c>
      <c r="C27" s="305" t="s">
        <v>917</v>
      </c>
      <c r="D27" s="114"/>
      <c r="E27" s="299"/>
      <c r="F27" s="113"/>
      <c r="G27" s="299" t="s">
        <v>49</v>
      </c>
      <c r="H27" s="310">
        <f>VLOOKUP(G27,Lists!$A$45:$B$50,2,FALSE)</f>
        <v>10</v>
      </c>
      <c r="I27" s="299" t="s">
        <v>20</v>
      </c>
      <c r="J27" s="299"/>
      <c r="K27" s="312" t="e">
        <f>VLOOKUP(J27,Lists!$A$35:$B$40,2,FALSE)</f>
        <v>#N/A</v>
      </c>
      <c r="L27" s="313" t="e">
        <f t="shared" si="0"/>
        <v>#N/A</v>
      </c>
      <c r="M27" s="314" t="str">
        <f t="shared" si="1"/>
        <v>n/a</v>
      </c>
      <c r="N27" s="304">
        <f>IF($B27=Lists!$A$14,Lists!$E$35)+IF($B27=Lists!$A$15,Lists!$E$40)+IF($B27=Lists!$A$16,Lists!$E$40)</f>
        <v>6</v>
      </c>
      <c r="O27" s="313">
        <f t="shared" si="2"/>
        <v>60</v>
      </c>
      <c r="P27" s="242">
        <f t="shared" si="3"/>
        <v>5.7803468208092484E-2</v>
      </c>
      <c r="Q27" s="232">
        <f>IF(ISERROR(P27*0.0001),"n/a",P27*VLOOKUP($B$4,Weighting!$B$22:$D$35,2,0))</f>
        <v>4.0462427745664746E-3</v>
      </c>
      <c r="R27" s="230" t="e">
        <f t="shared" si="4"/>
        <v>#N/A</v>
      </c>
      <c r="S27" s="230" t="str">
        <f>IF(ISERROR(R27*VLOOKUP($B$4,Weighting!$B$22:$D$35,2,0)),"n/a",R27*VLOOKUP($B$4,Weighting!$B$22:$D$35,2,0))</f>
        <v>n/a</v>
      </c>
      <c r="T27" s="305"/>
      <c r="V27" s="308" t="s">
        <v>408</v>
      </c>
      <c r="W27" s="308"/>
      <c r="X27" s="298"/>
      <c r="Y27" s="299" t="s">
        <v>49</v>
      </c>
      <c r="Z27" s="310">
        <f>VLOOKUP(Y27,Lists!$A$45:$B$50,2,FALSE)</f>
        <v>10</v>
      </c>
      <c r="AA27" s="299" t="s">
        <v>20</v>
      </c>
      <c r="AB27" s="299" t="s">
        <v>39</v>
      </c>
      <c r="AC27" s="312">
        <f>VLOOKUP(AB27,Lists!$A$35:$B$40,2,FALSE)</f>
        <v>6</v>
      </c>
      <c r="AD27" s="313">
        <f t="shared" ref="AD27:AD29" si="29">AC27*Z27</f>
        <v>60</v>
      </c>
      <c r="AE27" s="314">
        <f t="shared" ref="AE27:AE29" si="30">IF(ISERROR(AD27/AG27),"n/a",AD27/AG27)</f>
        <v>1</v>
      </c>
      <c r="AF27" s="304">
        <f>IF($B27=Lists!$A$14,Lists!$E$35)+IF($B27=Lists!$A$15,Lists!$E$40)+IF($B27=Lists!$A$16,Lists!$E$40)</f>
        <v>6</v>
      </c>
      <c r="AG27" s="313">
        <f>Z27*AF27</f>
        <v>60</v>
      </c>
      <c r="AH27" s="112">
        <f>IF((AG27/AG$2)&gt;0.0001,AG27/AG$2,"n/a")</f>
        <v>5.6179775280898875E-2</v>
      </c>
      <c r="AI27" s="116">
        <f>IF(ISERROR(AH27*0.0001),"n/a",AH27*VLOOKUP($B$4,Weighting!$B$22:$D$35,2,0))</f>
        <v>3.9325842696629216E-3</v>
      </c>
      <c r="AJ27" s="230">
        <f t="shared" ref="AJ27:AJ29" si="31">IF($B27="Specification","n/a",AD27/$O$2)</f>
        <v>5.7803468208092484E-2</v>
      </c>
      <c r="AK27" s="230">
        <f>IF(ISERROR(AJ27*VLOOKUP($B$4,Weighting!$B$22:$D$35,2,0)),"n/a",AJ27*VLOOKUP($B$4,Weighting!$B$22:$D$35,2,0))</f>
        <v>4.0462427745664746E-3</v>
      </c>
      <c r="AL27" s="326"/>
    </row>
    <row r="28" spans="1:38" s="290" customFormat="1" ht="66.5" customHeight="1" x14ac:dyDescent="0.35">
      <c r="A28" s="296" t="s">
        <v>414</v>
      </c>
      <c r="B28" s="296" t="s">
        <v>8</v>
      </c>
      <c r="C28" s="305" t="s">
        <v>126</v>
      </c>
      <c r="D28" s="114"/>
      <c r="E28" s="299"/>
      <c r="F28" s="444" t="s">
        <v>406</v>
      </c>
      <c r="G28" s="299" t="s">
        <v>17</v>
      </c>
      <c r="H28" s="310">
        <f>VLOOKUP(G28,Lists!$A$45:$B$50,2,FALSE)</f>
        <v>1.0000000000000001E-5</v>
      </c>
      <c r="I28" s="311" t="s">
        <v>17</v>
      </c>
      <c r="J28" s="311" t="s">
        <v>17</v>
      </c>
      <c r="K28" s="312">
        <f>VLOOKUP(J28,Lists!$A$35:$B$40,2,FALSE)</f>
        <v>0</v>
      </c>
      <c r="L28" s="313">
        <f t="shared" si="0"/>
        <v>0</v>
      </c>
      <c r="M28" s="314" t="str">
        <f t="shared" si="1"/>
        <v>n/a</v>
      </c>
      <c r="N28" s="304">
        <f>IF($B28=Lists!$A$14,Lists!$E$35)+IF($B28=Lists!$A$15,Lists!$E$40)+IF($B28=Lists!$A$16,Lists!$E$40)</f>
        <v>0</v>
      </c>
      <c r="O28" s="313">
        <f t="shared" si="2"/>
        <v>0</v>
      </c>
      <c r="P28" s="242" t="str">
        <f t="shared" si="3"/>
        <v>n/a</v>
      </c>
      <c r="Q28" s="232" t="str">
        <f>IF(ISERROR(P28*0.0001),"n/a",P28*VLOOKUP($B$4,Weighting!$B$22:$D$35,2,0))</f>
        <v>n/a</v>
      </c>
      <c r="R28" s="230" t="str">
        <f t="shared" si="4"/>
        <v>n/a</v>
      </c>
      <c r="S28" s="230" t="str">
        <f>IF(ISERROR(R28*VLOOKUP($B$4,Weighting!$B$22:$D$35,2,0)),"n/a",R28*VLOOKUP($B$4,Weighting!$B$22:$D$35,2,0))</f>
        <v>n/a</v>
      </c>
      <c r="T28" s="305"/>
      <c r="V28" s="308" t="s">
        <v>408</v>
      </c>
      <c r="W28" s="308"/>
      <c r="X28" s="309" t="s">
        <v>406</v>
      </c>
      <c r="Y28" s="299" t="s">
        <v>17</v>
      </c>
      <c r="Z28" s="310">
        <f>VLOOKUP(Y28,Lists!$A$45:$B$50,2,FALSE)</f>
        <v>1.0000000000000001E-5</v>
      </c>
      <c r="AA28" s="311" t="s">
        <v>17</v>
      </c>
      <c r="AB28" s="311" t="s">
        <v>17</v>
      </c>
      <c r="AC28" s="312">
        <f>VLOOKUP(AB28,Lists!$A$35:$B$40,2,FALSE)</f>
        <v>0</v>
      </c>
      <c r="AD28" s="313">
        <f t="shared" si="29"/>
        <v>0</v>
      </c>
      <c r="AE28" s="314" t="str">
        <f t="shared" si="30"/>
        <v>n/a</v>
      </c>
      <c r="AF28" s="304">
        <f>IF($B28=Lists!$A$14,Lists!$E$35)+IF($B28=Lists!$A$15,Lists!$E$40)+IF($B28=Lists!$A$16,Lists!$E$40)</f>
        <v>0</v>
      </c>
      <c r="AG28" s="313">
        <f t="shared" ref="AG28:AG29" si="32">Z28*AF28</f>
        <v>0</v>
      </c>
      <c r="AH28" s="112" t="str">
        <f t="shared" ref="AH28:AH29" si="33">IF((AG28/AG$2)&gt;0.0001,AG28/AG$2,"n/a")</f>
        <v>n/a</v>
      </c>
      <c r="AI28" s="116" t="str">
        <f>IF(ISERROR(AH28*0.0001),"n/a",AH28*VLOOKUP($B$4,Weighting!$B$22:$D$35,2,0))</f>
        <v>n/a</v>
      </c>
      <c r="AJ28" s="230" t="str">
        <f t="shared" si="31"/>
        <v>n/a</v>
      </c>
      <c r="AK28" s="230" t="str">
        <f>IF(ISERROR(AJ28*VLOOKUP($B$4,Weighting!$B$22:$D$35,2,0)),"n/a",AJ28*VLOOKUP($B$4,Weighting!$B$22:$D$35,2,0))</f>
        <v>n/a</v>
      </c>
      <c r="AL28" s="305"/>
    </row>
    <row r="29" spans="1:38" s="290" customFormat="1" ht="126" x14ac:dyDescent="0.35">
      <c r="A29" s="327" t="s">
        <v>558</v>
      </c>
      <c r="B29" s="296" t="s">
        <v>8</v>
      </c>
      <c r="C29" s="328" t="s">
        <v>556</v>
      </c>
      <c r="D29" s="114"/>
      <c r="E29" s="299"/>
      <c r="F29" s="444" t="s">
        <v>406</v>
      </c>
      <c r="G29" s="299" t="s">
        <v>17</v>
      </c>
      <c r="H29" s="310">
        <f>VLOOKUP(G29,Lists!$A$45:$B$50,2,FALSE)</f>
        <v>1.0000000000000001E-5</v>
      </c>
      <c r="I29" s="311" t="s">
        <v>17</v>
      </c>
      <c r="J29" s="311" t="s">
        <v>17</v>
      </c>
      <c r="K29" s="312">
        <f>VLOOKUP(J29,Lists!$A$35:$B$40,2,FALSE)</f>
        <v>0</v>
      </c>
      <c r="L29" s="313">
        <f t="shared" si="0"/>
        <v>0</v>
      </c>
      <c r="M29" s="314" t="str">
        <f t="shared" si="1"/>
        <v>n/a</v>
      </c>
      <c r="N29" s="304">
        <f>IF($B29=Lists!$A$14,Lists!$E$35)+IF($B29=Lists!$A$15,Lists!$E$40)+IF($B29=Lists!$A$16,Lists!$E$40)</f>
        <v>0</v>
      </c>
      <c r="O29" s="313">
        <f t="shared" si="2"/>
        <v>0</v>
      </c>
      <c r="P29" s="242" t="str">
        <f t="shared" si="3"/>
        <v>n/a</v>
      </c>
      <c r="Q29" s="232" t="str">
        <f>IF(ISERROR(P29*0.0001),"n/a",P29*VLOOKUP($B$4,Weighting!$B$22:$D$35,2,0))</f>
        <v>n/a</v>
      </c>
      <c r="R29" s="230" t="str">
        <f t="shared" si="4"/>
        <v>n/a</v>
      </c>
      <c r="S29" s="230" t="str">
        <f>IF(ISERROR(R29*VLOOKUP($B$4,Weighting!$B$22:$D$35,2,0)),"n/a",R29*VLOOKUP($B$4,Weighting!$B$22:$D$35,2,0))</f>
        <v>n/a</v>
      </c>
      <c r="T29" s="305"/>
      <c r="V29" s="308" t="s">
        <v>408</v>
      </c>
      <c r="W29" s="308"/>
      <c r="X29" s="309" t="s">
        <v>406</v>
      </c>
      <c r="Y29" s="299" t="s">
        <v>17</v>
      </c>
      <c r="Z29" s="310">
        <f>VLOOKUP(Y29,Lists!$A$45:$B$50,2,FALSE)</f>
        <v>1.0000000000000001E-5</v>
      </c>
      <c r="AA29" s="311" t="s">
        <v>17</v>
      </c>
      <c r="AB29" s="311" t="s">
        <v>17</v>
      </c>
      <c r="AC29" s="312">
        <f>VLOOKUP(AB29,Lists!$A$35:$B$40,2,FALSE)</f>
        <v>0</v>
      </c>
      <c r="AD29" s="313">
        <f t="shared" si="29"/>
        <v>0</v>
      </c>
      <c r="AE29" s="314" t="str">
        <f t="shared" si="30"/>
        <v>n/a</v>
      </c>
      <c r="AF29" s="304">
        <f>IF($B29=Lists!$A$14,Lists!$E$35)+IF($B29=Lists!$A$15,Lists!$E$40)+IF($B29=Lists!$A$16,Lists!$E$40)</f>
        <v>0</v>
      </c>
      <c r="AG29" s="313">
        <f t="shared" si="32"/>
        <v>0</v>
      </c>
      <c r="AH29" s="112" t="str">
        <f t="shared" si="33"/>
        <v>n/a</v>
      </c>
      <c r="AI29" s="116" t="str">
        <f>IF(ISERROR(AH29*0.0001),"n/a",AH29*VLOOKUP($B$4,Weighting!$B$22:$D$35,2,0))</f>
        <v>n/a</v>
      </c>
      <c r="AJ29" s="230" t="str">
        <f t="shared" si="31"/>
        <v>n/a</v>
      </c>
      <c r="AK29" s="230" t="str">
        <f>IF(ISERROR(AJ29*VLOOKUP($B$4,Weighting!$B$22:$D$35,2,0)),"n/a",AJ29*VLOOKUP($B$4,Weighting!$B$22:$D$35,2,0))</f>
        <v>n/a</v>
      </c>
      <c r="AL29" s="305"/>
    </row>
    <row r="30" spans="1:38" s="290" customFormat="1" ht="27.5" customHeight="1" x14ac:dyDescent="0.35">
      <c r="A30" s="296" t="s">
        <v>559</v>
      </c>
      <c r="B30" s="296" t="s">
        <v>8</v>
      </c>
      <c r="C30" s="328" t="s">
        <v>557</v>
      </c>
      <c r="D30" s="114"/>
      <c r="E30" s="299"/>
      <c r="F30" s="444" t="s">
        <v>406</v>
      </c>
      <c r="G30" s="299" t="s">
        <v>17</v>
      </c>
      <c r="H30" s="310">
        <f>VLOOKUP(G30,Lists!$A$45:$B$50,2,FALSE)</f>
        <v>1.0000000000000001E-5</v>
      </c>
      <c r="I30" s="311" t="s">
        <v>17</v>
      </c>
      <c r="J30" s="311" t="s">
        <v>17</v>
      </c>
      <c r="K30" s="312">
        <f>VLOOKUP(J30,Lists!$A$35:$B$40,2,FALSE)</f>
        <v>0</v>
      </c>
      <c r="L30" s="313">
        <f t="shared" si="0"/>
        <v>0</v>
      </c>
      <c r="M30" s="314" t="str">
        <f t="shared" si="1"/>
        <v>n/a</v>
      </c>
      <c r="N30" s="304">
        <f>IF($B30=Lists!$A$14,Lists!$E$35)+IF($B30=Lists!$A$15,Lists!$E$40)+IF($B30=Lists!$A$16,Lists!$E$40)</f>
        <v>0</v>
      </c>
      <c r="O30" s="313">
        <f t="shared" si="2"/>
        <v>0</v>
      </c>
      <c r="P30" s="242" t="str">
        <f t="shared" si="3"/>
        <v>n/a</v>
      </c>
      <c r="Q30" s="232" t="str">
        <f>IF(ISERROR(P30*0.0001),"n/a",P30*VLOOKUP($B$4,Weighting!$B$22:$D$35,2,0))</f>
        <v>n/a</v>
      </c>
      <c r="R30" s="230" t="str">
        <f t="shared" si="4"/>
        <v>n/a</v>
      </c>
      <c r="S30" s="230" t="str">
        <f>IF(ISERROR(R30*VLOOKUP($B$4,Weighting!$B$22:$D$35,2,0)),"n/a",R30*VLOOKUP($B$4,Weighting!$B$22:$D$35,2,0))</f>
        <v>n/a</v>
      </c>
      <c r="T30" s="305"/>
      <c r="V30" s="308" t="s">
        <v>408</v>
      </c>
      <c r="W30" s="308"/>
      <c r="X30" s="309" t="s">
        <v>406</v>
      </c>
      <c r="Y30" s="299" t="s">
        <v>17</v>
      </c>
      <c r="Z30" s="310">
        <f>VLOOKUP(Y30,Lists!$A$45:$B$50,2,FALSE)</f>
        <v>1.0000000000000001E-5</v>
      </c>
      <c r="AA30" s="311" t="s">
        <v>17</v>
      </c>
      <c r="AB30" s="311" t="s">
        <v>17</v>
      </c>
      <c r="AC30" s="312">
        <f>VLOOKUP(AB30,Lists!$A$35:$B$40,2,FALSE)</f>
        <v>0</v>
      </c>
      <c r="AD30" s="313">
        <f t="shared" ref="AD30" si="34">AC30*Z30</f>
        <v>0</v>
      </c>
      <c r="AE30" s="314" t="str">
        <f t="shared" ref="AE30" si="35">IF(ISERROR(AD30/AG30),"n/a",AD30/AG30)</f>
        <v>n/a</v>
      </c>
      <c r="AF30" s="304">
        <f>IF($B30=Lists!$A$14,Lists!$E$35)+IF($B30=Lists!$A$15,Lists!$E$40)+IF($B30=Lists!$A$16,Lists!$E$40)</f>
        <v>0</v>
      </c>
      <c r="AG30" s="313">
        <f t="shared" ref="AG30" si="36">Z30*AF30</f>
        <v>0</v>
      </c>
      <c r="AH30" s="112" t="str">
        <f t="shared" ref="AH30" si="37">IF((AG30/AG$2)&gt;0.0001,AG30/AG$2,"n/a")</f>
        <v>n/a</v>
      </c>
      <c r="AI30" s="116" t="str">
        <f>IF(ISERROR(AH30*0.0001),"n/a",AH30*VLOOKUP($B$4,Weighting!$B$22:$D$35,2,0))</f>
        <v>n/a</v>
      </c>
      <c r="AJ30" s="230" t="str">
        <f t="shared" ref="AJ30" si="38">IF($B30="Specification","n/a",AD30/$O$2)</f>
        <v>n/a</v>
      </c>
      <c r="AK30" s="230" t="str">
        <f>IF(ISERROR(AJ30*VLOOKUP($B$4,Weighting!$B$22:$D$35,2,0)),"n/a",AJ30*VLOOKUP($B$4,Weighting!$B$22:$D$35,2,0))</f>
        <v>n/a</v>
      </c>
      <c r="AL30" s="305"/>
    </row>
    <row r="31" spans="1:38" s="290" customFormat="1" x14ac:dyDescent="0.35">
      <c r="A31" s="292" t="s">
        <v>61</v>
      </c>
      <c r="B31" s="292"/>
      <c r="C31" s="293" t="s">
        <v>71</v>
      </c>
      <c r="D31" s="438"/>
      <c r="E31" s="306"/>
      <c r="F31" s="438"/>
      <c r="G31" s="306"/>
      <c r="H31" s="306"/>
      <c r="I31" s="306"/>
      <c r="J31" s="306"/>
      <c r="K31" s="306"/>
      <c r="L31" s="306"/>
      <c r="M31" s="306" t="str">
        <f t="shared" si="1"/>
        <v>n/a</v>
      </c>
      <c r="N31" s="306">
        <f>IF($B31=Lists!$A$14,Lists!$E$35)+IF($B31=Lists!$A$15,Lists!$E$40)+IF($B31=Lists!$A$16,Lists!$E$40)</f>
        <v>0</v>
      </c>
      <c r="O31" s="307">
        <f t="shared" si="2"/>
        <v>0</v>
      </c>
      <c r="P31" s="243" t="str">
        <f t="shared" si="3"/>
        <v>n/a</v>
      </c>
      <c r="Q31" s="244" t="str">
        <f>IF(ISERROR(P31*0.0001),"n/a",P31*VLOOKUP($B$4,Weighting!$B$22:$D$35,2,0))</f>
        <v>n/a</v>
      </c>
      <c r="R31" s="141">
        <f t="shared" si="4"/>
        <v>0</v>
      </c>
      <c r="S31" s="141"/>
      <c r="T31" s="118"/>
      <c r="V31" s="306"/>
      <c r="W31" s="306"/>
      <c r="X31" s="306"/>
      <c r="Y31" s="306"/>
      <c r="Z31" s="306"/>
      <c r="AA31" s="306"/>
      <c r="AB31" s="306"/>
      <c r="AC31" s="306"/>
      <c r="AD31" s="306"/>
      <c r="AE31" s="306"/>
      <c r="AF31" s="306"/>
      <c r="AG31" s="307"/>
      <c r="AH31" s="140"/>
      <c r="AI31" s="141"/>
      <c r="AJ31" s="141"/>
      <c r="AK31" s="141"/>
      <c r="AL31" s="141"/>
    </row>
    <row r="32" spans="1:38" s="290" customFormat="1" ht="66.5" customHeight="1" x14ac:dyDescent="0.35">
      <c r="A32" s="296" t="s">
        <v>415</v>
      </c>
      <c r="B32" s="296" t="s">
        <v>8</v>
      </c>
      <c r="C32" s="305" t="s">
        <v>649</v>
      </c>
      <c r="D32" s="114"/>
      <c r="E32" s="299"/>
      <c r="F32" s="444" t="s">
        <v>406</v>
      </c>
      <c r="G32" s="299" t="s">
        <v>17</v>
      </c>
      <c r="H32" s="310">
        <f>VLOOKUP(G32,Lists!$A$45:$B$50,2,FALSE)</f>
        <v>1.0000000000000001E-5</v>
      </c>
      <c r="I32" s="311" t="s">
        <v>17</v>
      </c>
      <c r="J32" s="311" t="s">
        <v>17</v>
      </c>
      <c r="K32" s="312">
        <f>VLOOKUP(J32,Lists!$A$35:$B$40,2,FALSE)</f>
        <v>0</v>
      </c>
      <c r="L32" s="313">
        <f t="shared" si="0"/>
        <v>0</v>
      </c>
      <c r="M32" s="314" t="str">
        <f t="shared" si="1"/>
        <v>n/a</v>
      </c>
      <c r="N32" s="304">
        <f>IF($B32=Lists!$A$14,Lists!$E$35)+IF($B32=Lists!$A$15,Lists!$E$40)+IF($B32=Lists!$A$16,Lists!$E$40)</f>
        <v>0</v>
      </c>
      <c r="O32" s="313">
        <f t="shared" si="2"/>
        <v>0</v>
      </c>
      <c r="P32" s="242" t="str">
        <f t="shared" si="3"/>
        <v>n/a</v>
      </c>
      <c r="Q32" s="232" t="str">
        <f>IF(ISERROR(P32*0.0001),"n/a",P32*VLOOKUP($B$4,Weighting!$B$22:$D$35,2,0))</f>
        <v>n/a</v>
      </c>
      <c r="R32" s="230" t="str">
        <f t="shared" si="4"/>
        <v>n/a</v>
      </c>
      <c r="S32" s="230" t="str">
        <f>IF(ISERROR(R32*VLOOKUP($B$4,Weighting!$B$22:$D$35,2,0)),"n/a",R32*VLOOKUP($B$4,Weighting!$B$22:$D$35,2,0))</f>
        <v>n/a</v>
      </c>
      <c r="T32" s="305"/>
      <c r="V32" s="308" t="s">
        <v>408</v>
      </c>
      <c r="W32" s="308"/>
      <c r="X32" s="309" t="s">
        <v>406</v>
      </c>
      <c r="Y32" s="299" t="s">
        <v>17</v>
      </c>
      <c r="Z32" s="310">
        <f>VLOOKUP(Y32,Lists!$A$45:$B$50,2,FALSE)</f>
        <v>1.0000000000000001E-5</v>
      </c>
      <c r="AA32" s="311" t="s">
        <v>17</v>
      </c>
      <c r="AB32" s="311" t="s">
        <v>17</v>
      </c>
      <c r="AC32" s="312">
        <f>VLOOKUP(AB32,Lists!$A$35:$B$40,2,FALSE)</f>
        <v>0</v>
      </c>
      <c r="AD32" s="313">
        <f t="shared" ref="AD32:AD40" si="39">AC32*Z32</f>
        <v>0</v>
      </c>
      <c r="AE32" s="314" t="str">
        <f t="shared" ref="AE32:AE40" si="40">IF(ISERROR(AD32/AG32),"n/a",AD32/AG32)</f>
        <v>n/a</v>
      </c>
      <c r="AF32" s="304">
        <f>IF($B32=Lists!$A$14,Lists!$E$35)+IF($B32=Lists!$A$15,Lists!$E$40)+IF($B32=Lists!$A$16,Lists!$E$40)</f>
        <v>0</v>
      </c>
      <c r="AG32" s="313">
        <f t="shared" ref="AG32:AG39" si="41">Z32*AF32</f>
        <v>0</v>
      </c>
      <c r="AH32" s="112" t="str">
        <f t="shared" ref="AH32:AH39" si="42">IF((AG32/AG$2)&gt;0.0001,AG32/AG$2,"n/a")</f>
        <v>n/a</v>
      </c>
      <c r="AI32" s="116" t="str">
        <f>IF(ISERROR(AH32*0.0001),"n/a",AH32*VLOOKUP($B$4,Weighting!$B$22:$D$35,2,0))</f>
        <v>n/a</v>
      </c>
      <c r="AJ32" s="230" t="str">
        <f t="shared" ref="AJ32:AJ40" si="43">IF($B32="Specification","n/a",AD32/$O$2)</f>
        <v>n/a</v>
      </c>
      <c r="AK32" s="230" t="str">
        <f>IF(ISERROR(AJ32*VLOOKUP($B$4,Weighting!$B$22:$D$35,2,0)),"n/a",AJ32*VLOOKUP($B$4,Weighting!$B$22:$D$35,2,0))</f>
        <v>n/a</v>
      </c>
      <c r="AL32" s="305"/>
    </row>
    <row r="33" spans="1:38" s="290" customFormat="1" ht="52.5" customHeight="1" x14ac:dyDescent="0.35">
      <c r="A33" s="296" t="s">
        <v>416</v>
      </c>
      <c r="B33" s="296" t="s">
        <v>8</v>
      </c>
      <c r="C33" s="305" t="s">
        <v>570</v>
      </c>
      <c r="D33" s="114"/>
      <c r="E33" s="299"/>
      <c r="F33" s="444" t="s">
        <v>406</v>
      </c>
      <c r="G33" s="299" t="s">
        <v>17</v>
      </c>
      <c r="H33" s="310">
        <f>VLOOKUP(G33,Lists!$A$45:$B$50,2,FALSE)</f>
        <v>1.0000000000000001E-5</v>
      </c>
      <c r="I33" s="311" t="s">
        <v>17</v>
      </c>
      <c r="J33" s="311" t="s">
        <v>17</v>
      </c>
      <c r="K33" s="312">
        <f>VLOOKUP(J33,Lists!$A$35:$B$40,2,FALSE)</f>
        <v>0</v>
      </c>
      <c r="L33" s="313">
        <f t="shared" si="0"/>
        <v>0</v>
      </c>
      <c r="M33" s="314" t="str">
        <f t="shared" si="1"/>
        <v>n/a</v>
      </c>
      <c r="N33" s="304">
        <f>IF($B33=Lists!$A$14,Lists!$E$35)+IF($B33=Lists!$A$15,Lists!$E$40)+IF($B33=Lists!$A$16,Lists!$E$40)</f>
        <v>0</v>
      </c>
      <c r="O33" s="313">
        <f t="shared" si="2"/>
        <v>0</v>
      </c>
      <c r="P33" s="242" t="str">
        <f t="shared" si="3"/>
        <v>n/a</v>
      </c>
      <c r="Q33" s="232" t="str">
        <f>IF(ISERROR(P33*0.0001),"n/a",P33*VLOOKUP($B$4,Weighting!$B$22:$D$35,2,0))</f>
        <v>n/a</v>
      </c>
      <c r="R33" s="230" t="str">
        <f t="shared" si="4"/>
        <v>n/a</v>
      </c>
      <c r="S33" s="230" t="str">
        <f>IF(ISERROR(R33*VLOOKUP($B$4,Weighting!$B$22:$D$35,2,0)),"n/a",R33*VLOOKUP($B$4,Weighting!$B$22:$D$35,2,0))</f>
        <v>n/a</v>
      </c>
      <c r="T33" s="305"/>
      <c r="V33" s="308" t="s">
        <v>408</v>
      </c>
      <c r="W33" s="308"/>
      <c r="X33" s="309" t="s">
        <v>406</v>
      </c>
      <c r="Y33" s="299" t="s">
        <v>17</v>
      </c>
      <c r="Z33" s="310">
        <f>VLOOKUP(Y33,Lists!$A$45:$B$50,2,FALSE)</f>
        <v>1.0000000000000001E-5</v>
      </c>
      <c r="AA33" s="311" t="s">
        <v>17</v>
      </c>
      <c r="AB33" s="311" t="s">
        <v>17</v>
      </c>
      <c r="AC33" s="312">
        <f>VLOOKUP(AB33,Lists!$A$35:$B$40,2,FALSE)</f>
        <v>0</v>
      </c>
      <c r="AD33" s="313">
        <f t="shared" si="39"/>
        <v>0</v>
      </c>
      <c r="AE33" s="314" t="str">
        <f t="shared" si="40"/>
        <v>n/a</v>
      </c>
      <c r="AF33" s="304">
        <f>IF($B33=Lists!$A$14,Lists!$E$35)+IF($B33=Lists!$A$15,Lists!$E$40)+IF($B33=Lists!$A$16,Lists!$E$40)</f>
        <v>0</v>
      </c>
      <c r="AG33" s="313">
        <f t="shared" si="41"/>
        <v>0</v>
      </c>
      <c r="AH33" s="112" t="str">
        <f t="shared" si="42"/>
        <v>n/a</v>
      </c>
      <c r="AI33" s="116" t="str">
        <f>IF(ISERROR(AH33*0.0001),"n/a",AH33*VLOOKUP($B$4,Weighting!$B$22:$D$35,2,0))</f>
        <v>n/a</v>
      </c>
      <c r="AJ33" s="230" t="str">
        <f t="shared" si="43"/>
        <v>n/a</v>
      </c>
      <c r="AK33" s="230" t="str">
        <f>IF(ISERROR(AJ33*VLOOKUP($B$4,Weighting!$B$22:$D$35,2,0)),"n/a",AJ33*VLOOKUP($B$4,Weighting!$B$22:$D$35,2,0))</f>
        <v>n/a</v>
      </c>
      <c r="AL33" s="305"/>
    </row>
    <row r="34" spans="1:38" s="315" customFormat="1" ht="98" x14ac:dyDescent="0.35">
      <c r="A34" s="296" t="s">
        <v>417</v>
      </c>
      <c r="B34" s="296" t="s">
        <v>8</v>
      </c>
      <c r="C34" s="329" t="s">
        <v>571</v>
      </c>
      <c r="D34" s="114"/>
      <c r="E34" s="299"/>
      <c r="F34" s="444" t="s">
        <v>406</v>
      </c>
      <c r="G34" s="299" t="s">
        <v>17</v>
      </c>
      <c r="H34" s="310">
        <f>VLOOKUP(G34,Lists!$A$45:$B$50,2,FALSE)</f>
        <v>1.0000000000000001E-5</v>
      </c>
      <c r="I34" s="311" t="s">
        <v>17</v>
      </c>
      <c r="J34" s="311" t="s">
        <v>17</v>
      </c>
      <c r="K34" s="312">
        <f>VLOOKUP(J34,Lists!$A$35:$B$40,2,FALSE)</f>
        <v>0</v>
      </c>
      <c r="L34" s="313">
        <f t="shared" si="0"/>
        <v>0</v>
      </c>
      <c r="M34" s="314" t="str">
        <f t="shared" si="1"/>
        <v>n/a</v>
      </c>
      <c r="N34" s="304">
        <f>IF($B34=Lists!$A$14,Lists!$E$35)+IF($B34=Lists!$A$15,Lists!$E$40)+IF($B34=Lists!$A$16,Lists!$E$40)</f>
        <v>0</v>
      </c>
      <c r="O34" s="313">
        <f t="shared" si="2"/>
        <v>0</v>
      </c>
      <c r="P34" s="242" t="str">
        <f t="shared" si="3"/>
        <v>n/a</v>
      </c>
      <c r="Q34" s="232" t="str">
        <f>IF(ISERROR(P34*0.0001),"n/a",P34*VLOOKUP($B$4,Weighting!$B$22:$D$35,2,0))</f>
        <v>n/a</v>
      </c>
      <c r="R34" s="230" t="str">
        <f t="shared" si="4"/>
        <v>n/a</v>
      </c>
      <c r="S34" s="230" t="str">
        <f>IF(ISERROR(R34*VLOOKUP($B$4,Weighting!$B$22:$D$35,2,0)),"n/a",R34*VLOOKUP($B$4,Weighting!$B$22:$D$35,2,0))</f>
        <v>n/a</v>
      </c>
      <c r="T34" s="305"/>
      <c r="V34" s="308" t="s">
        <v>408</v>
      </c>
      <c r="W34" s="308"/>
      <c r="X34" s="309" t="s">
        <v>406</v>
      </c>
      <c r="Y34" s="299" t="s">
        <v>17</v>
      </c>
      <c r="Z34" s="310">
        <f>VLOOKUP(Y34,Lists!$A$45:$B$50,2,FALSE)</f>
        <v>1.0000000000000001E-5</v>
      </c>
      <c r="AA34" s="311" t="s">
        <v>17</v>
      </c>
      <c r="AB34" s="311" t="s">
        <v>17</v>
      </c>
      <c r="AC34" s="312">
        <f>VLOOKUP(AB34,Lists!$A$35:$B$40,2,FALSE)</f>
        <v>0</v>
      </c>
      <c r="AD34" s="313">
        <f t="shared" si="39"/>
        <v>0</v>
      </c>
      <c r="AE34" s="314" t="str">
        <f t="shared" si="40"/>
        <v>n/a</v>
      </c>
      <c r="AF34" s="304">
        <f>IF($B34=Lists!$A$14,Lists!$E$35)+IF($B34=Lists!$A$15,Lists!$E$40)+IF($B34=Lists!$A$16,Lists!$E$40)</f>
        <v>0</v>
      </c>
      <c r="AG34" s="313">
        <f t="shared" si="41"/>
        <v>0</v>
      </c>
      <c r="AH34" s="112" t="str">
        <f t="shared" si="42"/>
        <v>n/a</v>
      </c>
      <c r="AI34" s="116" t="str">
        <f>IF(ISERROR(AH34*0.0001),"n/a",AH34*VLOOKUP($B$4,Weighting!$B$22:$D$35,2,0))</f>
        <v>n/a</v>
      </c>
      <c r="AJ34" s="230" t="str">
        <f t="shared" si="43"/>
        <v>n/a</v>
      </c>
      <c r="AK34" s="230" t="str">
        <f>IF(ISERROR(AJ34*VLOOKUP($B$4,Weighting!$B$22:$D$35,2,0)),"n/a",AJ34*VLOOKUP($B$4,Weighting!$B$22:$D$35,2,0))</f>
        <v>n/a</v>
      </c>
      <c r="AL34" s="305"/>
    </row>
    <row r="35" spans="1:38" s="315" customFormat="1" ht="54" customHeight="1" x14ac:dyDescent="0.35">
      <c r="A35" s="296" t="s">
        <v>418</v>
      </c>
      <c r="B35" s="296" t="s">
        <v>8</v>
      </c>
      <c r="C35" s="305" t="s">
        <v>127</v>
      </c>
      <c r="D35" s="114"/>
      <c r="E35" s="299"/>
      <c r="F35" s="444" t="s">
        <v>406</v>
      </c>
      <c r="G35" s="299" t="s">
        <v>17</v>
      </c>
      <c r="H35" s="310">
        <f>VLOOKUP(G35,Lists!$A$45:$B$50,2,FALSE)</f>
        <v>1.0000000000000001E-5</v>
      </c>
      <c r="I35" s="311" t="s">
        <v>17</v>
      </c>
      <c r="J35" s="311" t="s">
        <v>17</v>
      </c>
      <c r="K35" s="312">
        <f>VLOOKUP(J35,Lists!$A$35:$B$40,2,FALSE)</f>
        <v>0</v>
      </c>
      <c r="L35" s="313">
        <f t="shared" si="0"/>
        <v>0</v>
      </c>
      <c r="M35" s="314" t="str">
        <f t="shared" si="1"/>
        <v>n/a</v>
      </c>
      <c r="N35" s="304">
        <f>IF($B35=Lists!$A$14,Lists!$E$35)+IF($B35=Lists!$A$15,Lists!$E$40)+IF($B35=Lists!$A$16,Lists!$E$40)</f>
        <v>0</v>
      </c>
      <c r="O35" s="313">
        <f t="shared" si="2"/>
        <v>0</v>
      </c>
      <c r="P35" s="242" t="str">
        <f t="shared" si="3"/>
        <v>n/a</v>
      </c>
      <c r="Q35" s="232" t="str">
        <f>IF(ISERROR(P35*0.0001),"n/a",P35*VLOOKUP($B$4,Weighting!$B$22:$D$35,2,0))</f>
        <v>n/a</v>
      </c>
      <c r="R35" s="230" t="str">
        <f t="shared" si="4"/>
        <v>n/a</v>
      </c>
      <c r="S35" s="230" t="str">
        <f>IF(ISERROR(R35*VLOOKUP($B$4,Weighting!$B$22:$D$35,2,0)),"n/a",R35*VLOOKUP($B$4,Weighting!$B$22:$D$35,2,0))</f>
        <v>n/a</v>
      </c>
      <c r="T35" s="305"/>
      <c r="V35" s="308" t="s">
        <v>408</v>
      </c>
      <c r="W35" s="308"/>
      <c r="X35" s="309" t="s">
        <v>406</v>
      </c>
      <c r="Y35" s="299" t="s">
        <v>17</v>
      </c>
      <c r="Z35" s="310">
        <f>VLOOKUP(Y35,Lists!$A$45:$B$50,2,FALSE)</f>
        <v>1.0000000000000001E-5</v>
      </c>
      <c r="AA35" s="311" t="s">
        <v>17</v>
      </c>
      <c r="AB35" s="311" t="s">
        <v>17</v>
      </c>
      <c r="AC35" s="312">
        <f>VLOOKUP(AB35,Lists!$A$35:$B$40,2,FALSE)</f>
        <v>0</v>
      </c>
      <c r="AD35" s="313">
        <f t="shared" si="39"/>
        <v>0</v>
      </c>
      <c r="AE35" s="314" t="str">
        <f t="shared" si="40"/>
        <v>n/a</v>
      </c>
      <c r="AF35" s="304">
        <f>IF($B35=Lists!$A$14,Lists!$E$35)+IF($B35=Lists!$A$15,Lists!$E$40)+IF($B35=Lists!$A$16,Lists!$E$40)</f>
        <v>0</v>
      </c>
      <c r="AG35" s="313">
        <f t="shared" si="41"/>
        <v>0</v>
      </c>
      <c r="AH35" s="112" t="str">
        <f t="shared" si="42"/>
        <v>n/a</v>
      </c>
      <c r="AI35" s="116" t="str">
        <f>IF(ISERROR(AH35*0.0001),"n/a",AH35*VLOOKUP($B$4,Weighting!$B$22:$D$35,2,0))</f>
        <v>n/a</v>
      </c>
      <c r="AJ35" s="230" t="str">
        <f t="shared" si="43"/>
        <v>n/a</v>
      </c>
      <c r="AK35" s="230" t="str">
        <f>IF(ISERROR(AJ35*VLOOKUP($B$4,Weighting!$B$22:$D$35,2,0)),"n/a",AJ35*VLOOKUP($B$4,Weighting!$B$22:$D$35,2,0))</f>
        <v>n/a</v>
      </c>
      <c r="AL35" s="305"/>
    </row>
    <row r="36" spans="1:38" s="279" customFormat="1" ht="153" customHeight="1" x14ac:dyDescent="0.35">
      <c r="A36" s="296" t="s">
        <v>419</v>
      </c>
      <c r="B36" s="296" t="s">
        <v>8</v>
      </c>
      <c r="C36" s="305" t="s">
        <v>650</v>
      </c>
      <c r="D36" s="114"/>
      <c r="E36" s="299"/>
      <c r="F36" s="444" t="s">
        <v>406</v>
      </c>
      <c r="G36" s="299" t="s">
        <v>17</v>
      </c>
      <c r="H36" s="310">
        <f>VLOOKUP(G36,Lists!$A$45:$B$50,2,FALSE)</f>
        <v>1.0000000000000001E-5</v>
      </c>
      <c r="I36" s="311" t="s">
        <v>17</v>
      </c>
      <c r="J36" s="311" t="s">
        <v>17</v>
      </c>
      <c r="K36" s="312">
        <f>VLOOKUP(J36,Lists!$A$35:$B$40,2,FALSE)</f>
        <v>0</v>
      </c>
      <c r="L36" s="313">
        <f t="shared" si="0"/>
        <v>0</v>
      </c>
      <c r="M36" s="314" t="str">
        <f t="shared" si="1"/>
        <v>n/a</v>
      </c>
      <c r="N36" s="304">
        <f>IF($B36=Lists!$A$14,Lists!$E$35)+IF($B36=Lists!$A$15,Lists!$E$40)+IF($B36=Lists!$A$16,Lists!$E$40)</f>
        <v>0</v>
      </c>
      <c r="O36" s="313">
        <f t="shared" si="2"/>
        <v>0</v>
      </c>
      <c r="P36" s="242" t="str">
        <f t="shared" si="3"/>
        <v>n/a</v>
      </c>
      <c r="Q36" s="232" t="str">
        <f>IF(ISERROR(P36*0.0001),"n/a",P36*VLOOKUP($B$4,Weighting!$B$22:$D$35,2,0))</f>
        <v>n/a</v>
      </c>
      <c r="R36" s="230" t="str">
        <f t="shared" si="4"/>
        <v>n/a</v>
      </c>
      <c r="S36" s="230" t="str">
        <f>IF(ISERROR(R36*VLOOKUP($B$4,Weighting!$B$22:$D$35,2,0)),"n/a",R36*VLOOKUP($B$4,Weighting!$B$22:$D$35,2,0))</f>
        <v>n/a</v>
      </c>
      <c r="T36" s="305"/>
      <c r="V36" s="308" t="s">
        <v>408</v>
      </c>
      <c r="W36" s="308"/>
      <c r="X36" s="309" t="s">
        <v>406</v>
      </c>
      <c r="Y36" s="299" t="s">
        <v>17</v>
      </c>
      <c r="Z36" s="310">
        <f>VLOOKUP(Y36,Lists!$A$45:$B$50,2,FALSE)</f>
        <v>1.0000000000000001E-5</v>
      </c>
      <c r="AA36" s="311" t="s">
        <v>17</v>
      </c>
      <c r="AB36" s="311" t="s">
        <v>17</v>
      </c>
      <c r="AC36" s="312">
        <f>VLOOKUP(AB36,Lists!$A$35:$B$40,2,FALSE)</f>
        <v>0</v>
      </c>
      <c r="AD36" s="313">
        <f t="shared" si="39"/>
        <v>0</v>
      </c>
      <c r="AE36" s="314" t="str">
        <f t="shared" si="40"/>
        <v>n/a</v>
      </c>
      <c r="AF36" s="304">
        <f>IF($B36=Lists!$A$14,Lists!$E$35)+IF($B36=Lists!$A$15,Lists!$E$40)+IF($B36=Lists!$A$16,Lists!$E$40)</f>
        <v>0</v>
      </c>
      <c r="AG36" s="313">
        <f t="shared" si="41"/>
        <v>0</v>
      </c>
      <c r="AH36" s="112" t="str">
        <f t="shared" si="42"/>
        <v>n/a</v>
      </c>
      <c r="AI36" s="116" t="str">
        <f>IF(ISERROR(AH36*0.0001),"n/a",AH36*VLOOKUP($B$4,Weighting!$B$22:$D$35,2,0))</f>
        <v>n/a</v>
      </c>
      <c r="AJ36" s="230" t="str">
        <f t="shared" si="43"/>
        <v>n/a</v>
      </c>
      <c r="AK36" s="230" t="str">
        <f>IF(ISERROR(AJ36*VLOOKUP($B$4,Weighting!$B$22:$D$35,2,0)),"n/a",AJ36*VLOOKUP($B$4,Weighting!$B$22:$D$35,2,0))</f>
        <v>n/a</v>
      </c>
      <c r="AL36" s="305"/>
    </row>
    <row r="37" spans="1:38" s="290" customFormat="1" ht="222" customHeight="1" x14ac:dyDescent="0.35">
      <c r="A37" s="296" t="s">
        <v>560</v>
      </c>
      <c r="B37" s="296" t="s">
        <v>9</v>
      </c>
      <c r="C37" s="328" t="s">
        <v>651</v>
      </c>
      <c r="D37" s="114"/>
      <c r="E37" s="299"/>
      <c r="F37" s="113"/>
      <c r="G37" s="299" t="s">
        <v>49</v>
      </c>
      <c r="H37" s="310">
        <f>VLOOKUP(G37,Lists!$A$45:$B$50,2,FALSE)</f>
        <v>10</v>
      </c>
      <c r="I37" s="299" t="s">
        <v>20</v>
      </c>
      <c r="J37" s="299"/>
      <c r="K37" s="312" t="e">
        <f>VLOOKUP(J37,Lists!$A$35:$B$40,2,FALSE)</f>
        <v>#N/A</v>
      </c>
      <c r="L37" s="313" t="e">
        <f t="shared" si="0"/>
        <v>#N/A</v>
      </c>
      <c r="M37" s="314" t="str">
        <f t="shared" si="1"/>
        <v>n/a</v>
      </c>
      <c r="N37" s="304">
        <f>IF($B37=Lists!$A$14,Lists!$E$35)+IF($B37=Lists!$A$15,Lists!$E$40)+IF($B37=Lists!$A$16,Lists!$E$40)</f>
        <v>6</v>
      </c>
      <c r="O37" s="313">
        <f t="shared" si="2"/>
        <v>60</v>
      </c>
      <c r="P37" s="242">
        <f t="shared" si="3"/>
        <v>5.7803468208092484E-2</v>
      </c>
      <c r="Q37" s="232">
        <f>IF(ISERROR(P37*0.0001),"n/a",P37*VLOOKUP($B$4,Weighting!$B$22:$D$35,2,0))</f>
        <v>4.0462427745664746E-3</v>
      </c>
      <c r="R37" s="230" t="e">
        <f t="shared" si="4"/>
        <v>#N/A</v>
      </c>
      <c r="S37" s="230" t="str">
        <f>IF(ISERROR(R37*VLOOKUP($B$4,Weighting!$B$22:$D$35,2,0)),"n/a",R37*VLOOKUP($B$4,Weighting!$B$22:$D$35,2,0))</f>
        <v>n/a</v>
      </c>
      <c r="T37" s="305"/>
      <c r="V37" s="308" t="s">
        <v>408</v>
      </c>
      <c r="W37" s="308"/>
      <c r="X37" s="298"/>
      <c r="Y37" s="299" t="s">
        <v>49</v>
      </c>
      <c r="Z37" s="310">
        <f>VLOOKUP(Y37,Lists!$A$45:$B$50,2,FALSE)</f>
        <v>10</v>
      </c>
      <c r="AA37" s="299" t="s">
        <v>20</v>
      </c>
      <c r="AB37" s="299" t="s">
        <v>39</v>
      </c>
      <c r="AC37" s="312">
        <f>VLOOKUP(AB37,Lists!$A$35:$B$40,2,FALSE)</f>
        <v>6</v>
      </c>
      <c r="AD37" s="313">
        <f t="shared" si="39"/>
        <v>60</v>
      </c>
      <c r="AE37" s="314">
        <f t="shared" si="40"/>
        <v>1</v>
      </c>
      <c r="AF37" s="304">
        <f>IF($B37=Lists!$A$14,Lists!$E$35)+IF($B37=Lists!$A$15,Lists!$E$40)+IF($B37=Lists!$A$16,Lists!$E$40)</f>
        <v>6</v>
      </c>
      <c r="AG37" s="313">
        <f>Z37*AF37</f>
        <v>60</v>
      </c>
      <c r="AH37" s="112">
        <f>IF((AG37/AG$2)&gt;0.0001,AG37/AG$2,"n/a")</f>
        <v>5.6179775280898875E-2</v>
      </c>
      <c r="AI37" s="116">
        <f>IF(ISERROR(AH37*0.0001),"n/a",AH37*VLOOKUP($B$4,Weighting!$B$22:$D$35,2,0))</f>
        <v>3.9325842696629216E-3</v>
      </c>
      <c r="AJ37" s="230">
        <f t="shared" si="43"/>
        <v>5.7803468208092484E-2</v>
      </c>
      <c r="AK37" s="230">
        <f>IF(ISERROR(AJ37*VLOOKUP($B$4,Weighting!$B$22:$D$35,2,0)),"n/a",AJ37*VLOOKUP($B$4,Weighting!$B$22:$D$35,2,0))</f>
        <v>4.0462427745664746E-3</v>
      </c>
      <c r="AL37" s="305"/>
    </row>
    <row r="38" spans="1:38" s="290" customFormat="1" ht="86.5" customHeight="1" x14ac:dyDescent="0.35">
      <c r="A38" s="296" t="s">
        <v>420</v>
      </c>
      <c r="B38" s="296" t="s">
        <v>8</v>
      </c>
      <c r="C38" s="330" t="s">
        <v>1353</v>
      </c>
      <c r="D38" s="114"/>
      <c r="E38" s="299"/>
      <c r="F38" s="444" t="s">
        <v>406</v>
      </c>
      <c r="G38" s="299" t="s">
        <v>17</v>
      </c>
      <c r="H38" s="310">
        <f>VLOOKUP(G38,Lists!$A$45:$B$50,2,FALSE)</f>
        <v>1.0000000000000001E-5</v>
      </c>
      <c r="I38" s="311" t="s">
        <v>17</v>
      </c>
      <c r="J38" s="311" t="s">
        <v>17</v>
      </c>
      <c r="K38" s="312">
        <f>VLOOKUP(J38,Lists!$A$35:$B$40,2,FALSE)</f>
        <v>0</v>
      </c>
      <c r="L38" s="313">
        <f t="shared" si="0"/>
        <v>0</v>
      </c>
      <c r="M38" s="314" t="str">
        <f t="shared" si="1"/>
        <v>n/a</v>
      </c>
      <c r="N38" s="304">
        <f>IF($B38=Lists!$A$14,Lists!$E$35)+IF($B38=Lists!$A$15,Lists!$E$40)+IF($B38=Lists!$A$16,Lists!$E$40)</f>
        <v>0</v>
      </c>
      <c r="O38" s="313">
        <f t="shared" si="2"/>
        <v>0</v>
      </c>
      <c r="P38" s="242" t="str">
        <f t="shared" si="3"/>
        <v>n/a</v>
      </c>
      <c r="Q38" s="232" t="str">
        <f>IF(ISERROR(P38*0.0001),"n/a",P38*VLOOKUP($B$4,Weighting!$B$22:$D$35,2,0))</f>
        <v>n/a</v>
      </c>
      <c r="R38" s="230" t="str">
        <f t="shared" si="4"/>
        <v>n/a</v>
      </c>
      <c r="S38" s="230" t="str">
        <f>IF(ISERROR(R38*VLOOKUP($B$4,Weighting!$B$22:$D$35,2,0)),"n/a",R38*VLOOKUP($B$4,Weighting!$B$22:$D$35,2,0))</f>
        <v>n/a</v>
      </c>
      <c r="T38" s="305"/>
      <c r="V38" s="308" t="s">
        <v>408</v>
      </c>
      <c r="W38" s="308"/>
      <c r="X38" s="309" t="s">
        <v>406</v>
      </c>
      <c r="Y38" s="299" t="s">
        <v>17</v>
      </c>
      <c r="Z38" s="310">
        <f>VLOOKUP(Y38,Lists!$A$45:$B$50,2,FALSE)</f>
        <v>1.0000000000000001E-5</v>
      </c>
      <c r="AA38" s="311" t="s">
        <v>17</v>
      </c>
      <c r="AB38" s="311" t="s">
        <v>17</v>
      </c>
      <c r="AC38" s="312">
        <f>VLOOKUP(AB38,Lists!$A$35:$B$40,2,FALSE)</f>
        <v>0</v>
      </c>
      <c r="AD38" s="313">
        <f t="shared" si="39"/>
        <v>0</v>
      </c>
      <c r="AE38" s="314" t="str">
        <f t="shared" si="40"/>
        <v>n/a</v>
      </c>
      <c r="AF38" s="304">
        <f>IF($B38=Lists!$A$14,Lists!$E$35)+IF($B38=Lists!$A$15,Lists!$E$40)+IF($B38=Lists!$A$16,Lists!$E$40)</f>
        <v>0</v>
      </c>
      <c r="AG38" s="313">
        <f t="shared" si="41"/>
        <v>0</v>
      </c>
      <c r="AH38" s="112" t="str">
        <f t="shared" si="42"/>
        <v>n/a</v>
      </c>
      <c r="AI38" s="116" t="str">
        <f>IF(ISERROR(AH38*0.0001),"n/a",AH38*VLOOKUP($B$4,Weighting!$B$22:$D$35,2,0))</f>
        <v>n/a</v>
      </c>
      <c r="AJ38" s="230" t="str">
        <f t="shared" si="43"/>
        <v>n/a</v>
      </c>
      <c r="AK38" s="230" t="str">
        <f>IF(ISERROR(AJ38*VLOOKUP($B$4,Weighting!$B$22:$D$35,2,0)),"n/a",AJ38*VLOOKUP($B$4,Weighting!$B$22:$D$35,2,0))</f>
        <v>n/a</v>
      </c>
      <c r="AL38" s="305"/>
    </row>
    <row r="39" spans="1:38" s="290" customFormat="1" ht="208" customHeight="1" x14ac:dyDescent="0.35">
      <c r="A39" s="296" t="s">
        <v>561</v>
      </c>
      <c r="B39" s="296" t="s">
        <v>8</v>
      </c>
      <c r="C39" s="305" t="s">
        <v>572</v>
      </c>
      <c r="D39" s="114"/>
      <c r="E39" s="299"/>
      <c r="F39" s="444" t="s">
        <v>406</v>
      </c>
      <c r="G39" s="299" t="s">
        <v>17</v>
      </c>
      <c r="H39" s="310">
        <f>VLOOKUP(G39,Lists!$A$45:$B$50,2,FALSE)</f>
        <v>1.0000000000000001E-5</v>
      </c>
      <c r="I39" s="311" t="s">
        <v>17</v>
      </c>
      <c r="J39" s="311" t="s">
        <v>17</v>
      </c>
      <c r="K39" s="312">
        <f>VLOOKUP(J39,Lists!$A$35:$B$40,2,FALSE)</f>
        <v>0</v>
      </c>
      <c r="L39" s="313">
        <f t="shared" si="0"/>
        <v>0</v>
      </c>
      <c r="M39" s="314" t="str">
        <f t="shared" si="1"/>
        <v>n/a</v>
      </c>
      <c r="N39" s="304">
        <f>IF($B39=Lists!$A$14,Lists!$E$35)+IF($B39=Lists!$A$15,Lists!$E$40)+IF($B39=Lists!$A$16,Lists!$E$40)</f>
        <v>0</v>
      </c>
      <c r="O39" s="313">
        <f t="shared" si="2"/>
        <v>0</v>
      </c>
      <c r="P39" s="242" t="str">
        <f t="shared" si="3"/>
        <v>n/a</v>
      </c>
      <c r="Q39" s="232" t="str">
        <f>IF(ISERROR(P39*0.0001),"n/a",P39*VLOOKUP($B$4,Weighting!$B$22:$D$35,2,0))</f>
        <v>n/a</v>
      </c>
      <c r="R39" s="230" t="str">
        <f t="shared" si="4"/>
        <v>n/a</v>
      </c>
      <c r="S39" s="230" t="str">
        <f>IF(ISERROR(R39*VLOOKUP($B$4,Weighting!$B$22:$D$35,2,0)),"n/a",R39*VLOOKUP($B$4,Weighting!$B$22:$D$35,2,0))</f>
        <v>n/a</v>
      </c>
      <c r="T39" s="305"/>
      <c r="V39" s="308" t="s">
        <v>408</v>
      </c>
      <c r="W39" s="308"/>
      <c r="X39" s="309" t="s">
        <v>406</v>
      </c>
      <c r="Y39" s="299" t="s">
        <v>17</v>
      </c>
      <c r="Z39" s="310">
        <f>VLOOKUP(Y39,Lists!$A$45:$B$50,2,FALSE)</f>
        <v>1.0000000000000001E-5</v>
      </c>
      <c r="AA39" s="311" t="s">
        <v>17</v>
      </c>
      <c r="AB39" s="311" t="s">
        <v>17</v>
      </c>
      <c r="AC39" s="312">
        <f>VLOOKUP(AB39,Lists!$A$35:$B$40,2,FALSE)</f>
        <v>0</v>
      </c>
      <c r="AD39" s="313">
        <f t="shared" si="39"/>
        <v>0</v>
      </c>
      <c r="AE39" s="314" t="str">
        <f t="shared" si="40"/>
        <v>n/a</v>
      </c>
      <c r="AF39" s="304">
        <f>IF($B39=Lists!$A$14,Lists!$E$35)+IF($B39=Lists!$A$15,Lists!$E$40)+IF($B39=Lists!$A$16,Lists!$E$40)</f>
        <v>0</v>
      </c>
      <c r="AG39" s="313">
        <f t="shared" si="41"/>
        <v>0</v>
      </c>
      <c r="AH39" s="112" t="str">
        <f t="shared" si="42"/>
        <v>n/a</v>
      </c>
      <c r="AI39" s="116" t="str">
        <f>IF(ISERROR(AH39*0.0001),"n/a",AH39*VLOOKUP($B$4,Weighting!$B$22:$D$35,2,0))</f>
        <v>n/a</v>
      </c>
      <c r="AJ39" s="230" t="str">
        <f t="shared" si="43"/>
        <v>n/a</v>
      </c>
      <c r="AK39" s="230" t="str">
        <f>IF(ISERROR(AJ39*VLOOKUP($B$4,Weighting!$B$22:$D$35,2,0)),"n/a",AJ39*VLOOKUP($B$4,Weighting!$B$22:$D$35,2,0))</f>
        <v>n/a</v>
      </c>
      <c r="AL39" s="305"/>
    </row>
    <row r="40" spans="1:38" s="290" customFormat="1" ht="122.5" customHeight="1" x14ac:dyDescent="0.35">
      <c r="A40" s="296" t="s">
        <v>563</v>
      </c>
      <c r="B40" s="296" t="s">
        <v>10</v>
      </c>
      <c r="C40" s="325" t="s">
        <v>573</v>
      </c>
      <c r="D40" s="115" t="s">
        <v>406</v>
      </c>
      <c r="E40" s="299"/>
      <c r="F40" s="113"/>
      <c r="G40" s="299" t="s">
        <v>48</v>
      </c>
      <c r="H40" s="310">
        <f>VLOOKUP(G40,Lists!$A$45:$B$50,2,FALSE)</f>
        <v>5</v>
      </c>
      <c r="I40" s="299" t="s">
        <v>25</v>
      </c>
      <c r="J40" s="299"/>
      <c r="K40" s="312" t="e">
        <f>VLOOKUP(J40,Lists!$A$35:$B$40,2,FALSE)</f>
        <v>#N/A</v>
      </c>
      <c r="L40" s="313" t="e">
        <f t="shared" si="0"/>
        <v>#N/A</v>
      </c>
      <c r="M40" s="314" t="str">
        <f t="shared" si="1"/>
        <v>n/a</v>
      </c>
      <c r="N40" s="304">
        <f>IF($B40=Lists!$A$14,Lists!$E$35)+IF($B40=Lists!$A$15,Lists!$E$40)+IF($B40=Lists!$A$16,Lists!$E$40)</f>
        <v>6</v>
      </c>
      <c r="O40" s="313">
        <f t="shared" si="2"/>
        <v>30</v>
      </c>
      <c r="P40" s="242">
        <f t="shared" si="3"/>
        <v>2.8901734104046242E-2</v>
      </c>
      <c r="Q40" s="232">
        <f>IF(ISERROR(P40*0.0001),"n/a",P40*VLOOKUP($B$4,Weighting!$B$22:$D$35,2,0))</f>
        <v>2.0231213872832373E-3</v>
      </c>
      <c r="R40" s="230" t="e">
        <f t="shared" si="4"/>
        <v>#N/A</v>
      </c>
      <c r="S40" s="230" t="str">
        <f>IF(ISERROR(R40*VLOOKUP($B$4,Weighting!$B$22:$D$35,2,0)),"n/a",R40*VLOOKUP($B$4,Weighting!$B$22:$D$35,2,0))</f>
        <v>n/a</v>
      </c>
      <c r="T40" s="305"/>
      <c r="V40" s="299" t="s">
        <v>406</v>
      </c>
      <c r="W40" s="299"/>
      <c r="X40" s="298"/>
      <c r="Y40" s="299" t="s">
        <v>48</v>
      </c>
      <c r="Z40" s="310">
        <f>VLOOKUP(Y40,Lists!$A$45:$B$50,2,FALSE)</f>
        <v>5</v>
      </c>
      <c r="AA40" s="299" t="s">
        <v>25</v>
      </c>
      <c r="AB40" s="299" t="s">
        <v>39</v>
      </c>
      <c r="AC40" s="312">
        <f>VLOOKUP(AB40,Lists!$A$35:$B$40,2,FALSE)</f>
        <v>6</v>
      </c>
      <c r="AD40" s="313">
        <f t="shared" si="39"/>
        <v>30</v>
      </c>
      <c r="AE40" s="314">
        <f t="shared" si="40"/>
        <v>1</v>
      </c>
      <c r="AF40" s="304">
        <f>IF($B40=Lists!$A$14,Lists!$E$35)+IF($B40=Lists!$A$15,Lists!$E$40)+IF($B40=Lists!$A$16,Lists!$E$40)</f>
        <v>6</v>
      </c>
      <c r="AG40" s="313">
        <f>Z40*AF40</f>
        <v>30</v>
      </c>
      <c r="AH40" s="112">
        <f>IF((AG40/AG$2)&gt;0.0001,AG40/AG$2,"n/a")</f>
        <v>2.8089887640449437E-2</v>
      </c>
      <c r="AI40" s="116">
        <f>IF(ISERROR(AH40*0.0001),"n/a",AH40*VLOOKUP($B$4,Weighting!$B$22:$D$35,2,0))</f>
        <v>1.9662921348314608E-3</v>
      </c>
      <c r="AJ40" s="230">
        <f t="shared" si="43"/>
        <v>2.8901734104046242E-2</v>
      </c>
      <c r="AK40" s="230">
        <f>IF(ISERROR(AJ40*VLOOKUP($B$4,Weighting!$B$22:$D$35,2,0)),"n/a",AJ40*VLOOKUP($B$4,Weighting!$B$22:$D$35,2,0))</f>
        <v>2.0231213872832373E-3</v>
      </c>
      <c r="AL40" s="305"/>
    </row>
    <row r="41" spans="1:38" s="290" customFormat="1" ht="66" customHeight="1" x14ac:dyDescent="0.35">
      <c r="A41" s="296" t="s">
        <v>562</v>
      </c>
      <c r="B41" s="296" t="s">
        <v>8</v>
      </c>
      <c r="C41" s="305" t="s">
        <v>1365</v>
      </c>
      <c r="D41" s="114"/>
      <c r="E41" s="299"/>
      <c r="F41" s="444" t="s">
        <v>406</v>
      </c>
      <c r="G41" s="299" t="s">
        <v>17</v>
      </c>
      <c r="H41" s="310">
        <f>VLOOKUP(G41,Lists!$A$45:$B$50,2,FALSE)</f>
        <v>1.0000000000000001E-5</v>
      </c>
      <c r="I41" s="311" t="s">
        <v>17</v>
      </c>
      <c r="J41" s="311" t="s">
        <v>17</v>
      </c>
      <c r="K41" s="312">
        <f>VLOOKUP(J41,Lists!$A$35:$B$40,2,FALSE)</f>
        <v>0</v>
      </c>
      <c r="L41" s="313">
        <f t="shared" si="0"/>
        <v>0</v>
      </c>
      <c r="M41" s="314" t="str">
        <f t="shared" si="1"/>
        <v>n/a</v>
      </c>
      <c r="N41" s="304">
        <f>IF($B41=Lists!$A$14,Lists!$E$35)+IF($B41=Lists!$A$15,Lists!$E$40)+IF($B41=Lists!$A$16,Lists!$E$40)</f>
        <v>0</v>
      </c>
      <c r="O41" s="313">
        <f t="shared" si="2"/>
        <v>0</v>
      </c>
      <c r="P41" s="242" t="str">
        <f t="shared" si="3"/>
        <v>n/a</v>
      </c>
      <c r="Q41" s="232" t="str">
        <f>IF(ISERROR(P41*0.0001),"n/a",P41*VLOOKUP($B$4,Weighting!$B$22:$D$35,2,0))</f>
        <v>n/a</v>
      </c>
      <c r="R41" s="230" t="str">
        <f t="shared" si="4"/>
        <v>n/a</v>
      </c>
      <c r="S41" s="230" t="str">
        <f>IF(ISERROR(R41*VLOOKUP($B$4,Weighting!$B$22:$D$35,2,0)),"n/a",R41*VLOOKUP($B$4,Weighting!$B$22:$D$35,2,0))</f>
        <v>n/a</v>
      </c>
      <c r="T41" s="305"/>
      <c r="V41" s="308" t="s">
        <v>408</v>
      </c>
      <c r="W41" s="308"/>
      <c r="X41" s="309" t="s">
        <v>406</v>
      </c>
      <c r="Y41" s="299" t="s">
        <v>17</v>
      </c>
      <c r="Z41" s="310">
        <f>VLOOKUP(Y41,Lists!$A$45:$B$50,2,FALSE)</f>
        <v>1.0000000000000001E-5</v>
      </c>
      <c r="AA41" s="311" t="s">
        <v>17</v>
      </c>
      <c r="AB41" s="311" t="s">
        <v>17</v>
      </c>
      <c r="AC41" s="312">
        <f>VLOOKUP(AB41,Lists!$A$35:$B$40,2,FALSE)</f>
        <v>0</v>
      </c>
      <c r="AD41" s="313">
        <f t="shared" ref="AD41:AD47" si="44">AC41*Z41</f>
        <v>0</v>
      </c>
      <c r="AE41" s="314" t="str">
        <f t="shared" ref="AE41:AE47" si="45">IF(ISERROR(AD41/AG41),"n/a",AD41/AG41)</f>
        <v>n/a</v>
      </c>
      <c r="AF41" s="304">
        <f>IF($B41=Lists!$A$14,Lists!$E$35)+IF($B41=Lists!$A$15,Lists!$E$40)+IF($B41=Lists!$A$16,Lists!$E$40)</f>
        <v>0</v>
      </c>
      <c r="AG41" s="313">
        <f t="shared" ref="AG41:AG47" si="46">Z41*AF41</f>
        <v>0</v>
      </c>
      <c r="AH41" s="112" t="str">
        <f t="shared" ref="AH41:AH47" si="47">IF((AG41/AG$2)&gt;0.0001,AG41/AG$2,"n/a")</f>
        <v>n/a</v>
      </c>
      <c r="AI41" s="116" t="str">
        <f>IF(ISERROR(AH41*0.0001),"n/a",AH41*VLOOKUP($B$4,Weighting!$B$22:$D$35,2,0))</f>
        <v>n/a</v>
      </c>
      <c r="AJ41" s="230" t="str">
        <f t="shared" ref="AJ41:AJ47" si="48">IF($B41="Specification","n/a",AD41/$O$2)</f>
        <v>n/a</v>
      </c>
      <c r="AK41" s="230" t="str">
        <f>IF(ISERROR(AJ41*VLOOKUP($B$4,Weighting!$B$22:$D$35,2,0)),"n/a",AJ41*VLOOKUP($B$4,Weighting!$B$22:$D$35,2,0))</f>
        <v>n/a</v>
      </c>
      <c r="AL41" s="305"/>
    </row>
    <row r="42" spans="1:38" s="290" customFormat="1" ht="124.5" customHeight="1" x14ac:dyDescent="0.35">
      <c r="A42" s="296" t="s">
        <v>564</v>
      </c>
      <c r="B42" s="296" t="s">
        <v>10</v>
      </c>
      <c r="C42" s="325" t="s">
        <v>573</v>
      </c>
      <c r="D42" s="115" t="s">
        <v>406</v>
      </c>
      <c r="E42" s="299"/>
      <c r="F42" s="113"/>
      <c r="G42" s="299" t="s">
        <v>48</v>
      </c>
      <c r="H42" s="310">
        <f>VLOOKUP(G42,Lists!$A$45:$B$50,2,FALSE)</f>
        <v>5</v>
      </c>
      <c r="I42" s="299" t="s">
        <v>25</v>
      </c>
      <c r="J42" s="299"/>
      <c r="K42" s="312" t="e">
        <f>VLOOKUP(J42,Lists!$A$35:$B$40,2,FALSE)</f>
        <v>#N/A</v>
      </c>
      <c r="L42" s="313" t="e">
        <f t="shared" si="0"/>
        <v>#N/A</v>
      </c>
      <c r="M42" s="314" t="str">
        <f t="shared" si="1"/>
        <v>n/a</v>
      </c>
      <c r="N42" s="304">
        <f>IF($B42=Lists!$A$14,Lists!$E$35)+IF($B42=Lists!$A$15,Lists!$E$40)+IF($B42=Lists!$A$16,Lists!$E$40)</f>
        <v>6</v>
      </c>
      <c r="O42" s="313">
        <f t="shared" si="2"/>
        <v>30</v>
      </c>
      <c r="P42" s="242">
        <f t="shared" si="3"/>
        <v>2.8901734104046242E-2</v>
      </c>
      <c r="Q42" s="232">
        <f>IF(ISERROR(P42*0.0001),"n/a",P42*VLOOKUP($B$4,Weighting!$B$22:$D$35,2,0))</f>
        <v>2.0231213872832373E-3</v>
      </c>
      <c r="R42" s="230" t="e">
        <f t="shared" si="4"/>
        <v>#N/A</v>
      </c>
      <c r="S42" s="230" t="str">
        <f>IF(ISERROR(R42*VLOOKUP($B$4,Weighting!$B$22:$D$35,2,0)),"n/a",R42*VLOOKUP($B$4,Weighting!$B$22:$D$35,2,0))</f>
        <v>n/a</v>
      </c>
      <c r="T42" s="305"/>
      <c r="V42" s="299" t="s">
        <v>406</v>
      </c>
      <c r="W42" s="299"/>
      <c r="X42" s="298"/>
      <c r="Y42" s="299" t="s">
        <v>48</v>
      </c>
      <c r="Z42" s="310">
        <f>VLOOKUP(Y42,Lists!$A$45:$B$50,2,FALSE)</f>
        <v>5</v>
      </c>
      <c r="AA42" s="299" t="s">
        <v>25</v>
      </c>
      <c r="AB42" s="299" t="s">
        <v>39</v>
      </c>
      <c r="AC42" s="312">
        <f>VLOOKUP(AB42,Lists!$A$35:$B$40,2,FALSE)</f>
        <v>6</v>
      </c>
      <c r="AD42" s="313">
        <f t="shared" si="44"/>
        <v>30</v>
      </c>
      <c r="AE42" s="314">
        <f t="shared" si="45"/>
        <v>1</v>
      </c>
      <c r="AF42" s="304">
        <f>IF($B42=Lists!$A$14,Lists!$E$35)+IF($B42=Lists!$A$15,Lists!$E$40)+IF($B42=Lists!$A$16,Lists!$E$40)</f>
        <v>6</v>
      </c>
      <c r="AG42" s="313">
        <f>Z42*AF42</f>
        <v>30</v>
      </c>
      <c r="AH42" s="112">
        <f>IF((AG42/AG$2)&gt;0.0001,AG42/AG$2,"n/a")</f>
        <v>2.8089887640449437E-2</v>
      </c>
      <c r="AI42" s="116">
        <f>IF(ISERROR(AH42*0.0001),"n/a",AH42*VLOOKUP($B$4,Weighting!$B$22:$D$35,2,0))</f>
        <v>1.9662921348314608E-3</v>
      </c>
      <c r="AJ42" s="230">
        <f t="shared" si="48"/>
        <v>2.8901734104046242E-2</v>
      </c>
      <c r="AK42" s="230">
        <f>IF(ISERROR(AJ42*VLOOKUP($B$4,Weighting!$B$22:$D$35,2,0)),"n/a",AJ42*VLOOKUP($B$4,Weighting!$B$22:$D$35,2,0))</f>
        <v>2.0231213872832373E-3</v>
      </c>
      <c r="AL42" s="305"/>
    </row>
    <row r="43" spans="1:38" s="315" customFormat="1" ht="69.5" customHeight="1" x14ac:dyDescent="0.35">
      <c r="A43" s="296" t="s">
        <v>565</v>
      </c>
      <c r="B43" s="296" t="s">
        <v>8</v>
      </c>
      <c r="C43" s="305" t="s">
        <v>574</v>
      </c>
      <c r="D43" s="114"/>
      <c r="E43" s="299"/>
      <c r="F43" s="444" t="s">
        <v>406</v>
      </c>
      <c r="G43" s="299" t="s">
        <v>17</v>
      </c>
      <c r="H43" s="310">
        <f>VLOOKUP(G43,Lists!$A$45:$B$50,2,FALSE)</f>
        <v>1.0000000000000001E-5</v>
      </c>
      <c r="I43" s="311" t="s">
        <v>17</v>
      </c>
      <c r="J43" s="311" t="s">
        <v>17</v>
      </c>
      <c r="K43" s="312">
        <f>VLOOKUP(J43,Lists!$A$35:$B$40,2,FALSE)</f>
        <v>0</v>
      </c>
      <c r="L43" s="313">
        <f t="shared" si="0"/>
        <v>0</v>
      </c>
      <c r="M43" s="314" t="str">
        <f t="shared" si="1"/>
        <v>n/a</v>
      </c>
      <c r="N43" s="304">
        <f>IF($B43=Lists!$A$14,Lists!$E$35)+IF($B43=Lists!$A$15,Lists!$E$40)+IF($B43=Lists!$A$16,Lists!$E$40)</f>
        <v>0</v>
      </c>
      <c r="O43" s="313">
        <f t="shared" si="2"/>
        <v>0</v>
      </c>
      <c r="P43" s="242" t="str">
        <f t="shared" si="3"/>
        <v>n/a</v>
      </c>
      <c r="Q43" s="232" t="str">
        <f>IF(ISERROR(P43*0.0001),"n/a",P43*VLOOKUP($B$4,Weighting!$B$22:$D$35,2,0))</f>
        <v>n/a</v>
      </c>
      <c r="R43" s="230" t="str">
        <f t="shared" si="4"/>
        <v>n/a</v>
      </c>
      <c r="S43" s="230" t="str">
        <f>IF(ISERROR(R43*VLOOKUP($B$4,Weighting!$B$22:$D$35,2,0)),"n/a",R43*VLOOKUP($B$4,Weighting!$B$22:$D$35,2,0))</f>
        <v>n/a</v>
      </c>
      <c r="T43" s="305"/>
      <c r="V43" s="308" t="s">
        <v>408</v>
      </c>
      <c r="W43" s="308"/>
      <c r="X43" s="309" t="s">
        <v>406</v>
      </c>
      <c r="Y43" s="299" t="s">
        <v>17</v>
      </c>
      <c r="Z43" s="310">
        <f>VLOOKUP(Y43,Lists!$A$45:$B$50,2,FALSE)</f>
        <v>1.0000000000000001E-5</v>
      </c>
      <c r="AA43" s="311" t="s">
        <v>17</v>
      </c>
      <c r="AB43" s="311" t="s">
        <v>17</v>
      </c>
      <c r="AC43" s="312">
        <f>VLOOKUP(AB43,Lists!$A$35:$B$40,2,FALSE)</f>
        <v>0</v>
      </c>
      <c r="AD43" s="313">
        <f t="shared" si="44"/>
        <v>0</v>
      </c>
      <c r="AE43" s="314" t="str">
        <f t="shared" si="45"/>
        <v>n/a</v>
      </c>
      <c r="AF43" s="304">
        <f>IF($B43=Lists!$A$14,Lists!$E$35)+IF($B43=Lists!$A$15,Lists!$E$40)+IF($B43=Lists!$A$16,Lists!$E$40)</f>
        <v>0</v>
      </c>
      <c r="AG43" s="313">
        <f t="shared" si="46"/>
        <v>0</v>
      </c>
      <c r="AH43" s="112" t="str">
        <f t="shared" si="47"/>
        <v>n/a</v>
      </c>
      <c r="AI43" s="116" t="str">
        <f>IF(ISERROR(AH43*0.0001),"n/a",AH43*VLOOKUP($B$4,Weighting!$B$22:$D$35,2,0))</f>
        <v>n/a</v>
      </c>
      <c r="AJ43" s="230" t="str">
        <f t="shared" si="48"/>
        <v>n/a</v>
      </c>
      <c r="AK43" s="230" t="str">
        <f>IF(ISERROR(AJ43*VLOOKUP($B$4,Weighting!$B$22:$D$35,2,0)),"n/a",AJ43*VLOOKUP($B$4,Weighting!$B$22:$D$35,2,0))</f>
        <v>n/a</v>
      </c>
      <c r="AL43" s="305"/>
    </row>
    <row r="44" spans="1:38" s="315" customFormat="1" ht="115.5" customHeight="1" x14ac:dyDescent="0.35">
      <c r="A44" s="296" t="s">
        <v>566</v>
      </c>
      <c r="B44" s="296" t="s">
        <v>10</v>
      </c>
      <c r="C44" s="325" t="s">
        <v>573</v>
      </c>
      <c r="D44" s="115" t="s">
        <v>406</v>
      </c>
      <c r="E44" s="299"/>
      <c r="F44" s="113"/>
      <c r="G44" s="299" t="s">
        <v>52</v>
      </c>
      <c r="H44" s="310">
        <f>VLOOKUP(G44,Lists!$A$45:$B$50,2,FALSE)</f>
        <v>8</v>
      </c>
      <c r="I44" s="299" t="s">
        <v>25</v>
      </c>
      <c r="J44" s="299"/>
      <c r="K44" s="312" t="e">
        <f>VLOOKUP(J44,Lists!$A$35:$B$40,2,FALSE)</f>
        <v>#N/A</v>
      </c>
      <c r="L44" s="313" t="e">
        <f t="shared" si="0"/>
        <v>#N/A</v>
      </c>
      <c r="M44" s="314" t="str">
        <f t="shared" si="1"/>
        <v>n/a</v>
      </c>
      <c r="N44" s="304">
        <f>IF($B44=Lists!$A$14,Lists!$E$35)+IF($B44=Lists!$A$15,Lists!$E$40)+IF($B44=Lists!$A$16,Lists!$E$40)</f>
        <v>6</v>
      </c>
      <c r="O44" s="313">
        <f t="shared" si="2"/>
        <v>48</v>
      </c>
      <c r="P44" s="242">
        <f t="shared" si="3"/>
        <v>4.6242774566473986E-2</v>
      </c>
      <c r="Q44" s="232">
        <f>IF(ISERROR(P44*0.0001),"n/a",P44*VLOOKUP($B$4,Weighting!$B$22:$D$35,2,0))</f>
        <v>3.2369942196531793E-3</v>
      </c>
      <c r="R44" s="230" t="e">
        <f t="shared" si="4"/>
        <v>#N/A</v>
      </c>
      <c r="S44" s="230" t="str">
        <f>IF(ISERROR(R44*VLOOKUP($B$4,Weighting!$B$22:$D$35,2,0)),"n/a",R44*VLOOKUP($B$4,Weighting!$B$22:$D$35,2,0))</f>
        <v>n/a</v>
      </c>
      <c r="T44" s="305"/>
      <c r="U44" s="290"/>
      <c r="V44" s="299" t="s">
        <v>406</v>
      </c>
      <c r="W44" s="299"/>
      <c r="X44" s="298"/>
      <c r="Y44" s="299" t="s">
        <v>52</v>
      </c>
      <c r="Z44" s="310">
        <f>VLOOKUP(Y44,Lists!$A$45:$B$50,2,FALSE)</f>
        <v>8</v>
      </c>
      <c r="AA44" s="299" t="s">
        <v>25</v>
      </c>
      <c r="AB44" s="299" t="s">
        <v>39</v>
      </c>
      <c r="AC44" s="312">
        <f>VLOOKUP(AB44,Lists!$A$35:$B$40,2,FALSE)</f>
        <v>6</v>
      </c>
      <c r="AD44" s="313">
        <f t="shared" si="44"/>
        <v>48</v>
      </c>
      <c r="AE44" s="314">
        <f t="shared" si="45"/>
        <v>1</v>
      </c>
      <c r="AF44" s="304">
        <f>IF($B44=Lists!$A$14,Lists!$E$35)+IF($B44=Lists!$A$15,Lists!$E$40)+IF($B44=Lists!$A$16,Lists!$E$40)</f>
        <v>6</v>
      </c>
      <c r="AG44" s="313">
        <f>Z44*AF44</f>
        <v>48</v>
      </c>
      <c r="AH44" s="112">
        <f>IF((AG44/AG$2)&gt;0.0001,AG44/AG$2,"n/a")</f>
        <v>4.49438202247191E-2</v>
      </c>
      <c r="AI44" s="116">
        <f>IF(ISERROR(AH44*0.0001),"n/a",AH44*VLOOKUP($B$4,Weighting!$B$22:$D$35,2,0))</f>
        <v>3.1460674157303371E-3</v>
      </c>
      <c r="AJ44" s="230">
        <f t="shared" si="48"/>
        <v>4.6242774566473986E-2</v>
      </c>
      <c r="AK44" s="230">
        <f>IF(ISERROR(AJ44*VLOOKUP($B$4,Weighting!$B$22:$D$35,2,0)),"n/a",AJ44*VLOOKUP($B$4,Weighting!$B$22:$D$35,2,0))</f>
        <v>3.2369942196531793E-3</v>
      </c>
      <c r="AL44" s="305"/>
    </row>
    <row r="45" spans="1:38" s="279" customFormat="1" ht="56" x14ac:dyDescent="0.35">
      <c r="A45" s="296" t="s">
        <v>567</v>
      </c>
      <c r="B45" s="296" t="s">
        <v>8</v>
      </c>
      <c r="C45" s="305" t="s">
        <v>575</v>
      </c>
      <c r="D45" s="114"/>
      <c r="E45" s="299"/>
      <c r="F45" s="444" t="s">
        <v>406</v>
      </c>
      <c r="G45" s="299" t="s">
        <v>17</v>
      </c>
      <c r="H45" s="310">
        <f>VLOOKUP(G45,Lists!$A$45:$B$50,2,FALSE)</f>
        <v>1.0000000000000001E-5</v>
      </c>
      <c r="I45" s="311" t="s">
        <v>17</v>
      </c>
      <c r="J45" s="311" t="s">
        <v>17</v>
      </c>
      <c r="K45" s="312">
        <f>VLOOKUP(J45,Lists!$A$35:$B$40,2,FALSE)</f>
        <v>0</v>
      </c>
      <c r="L45" s="313">
        <f t="shared" si="0"/>
        <v>0</v>
      </c>
      <c r="M45" s="314" t="str">
        <f t="shared" si="1"/>
        <v>n/a</v>
      </c>
      <c r="N45" s="304">
        <f>IF($B45=Lists!$A$14,Lists!$E$35)+IF($B45=Lists!$A$15,Lists!$E$40)+IF($B45=Lists!$A$16,Lists!$E$40)</f>
        <v>0</v>
      </c>
      <c r="O45" s="313">
        <f t="shared" si="2"/>
        <v>0</v>
      </c>
      <c r="P45" s="242" t="str">
        <f t="shared" si="3"/>
        <v>n/a</v>
      </c>
      <c r="Q45" s="232" t="str">
        <f>IF(ISERROR(P45*0.0001),"n/a",P45*VLOOKUP($B$4,Weighting!$B$22:$D$35,2,0))</f>
        <v>n/a</v>
      </c>
      <c r="R45" s="230" t="str">
        <f t="shared" si="4"/>
        <v>n/a</v>
      </c>
      <c r="S45" s="230" t="str">
        <f>IF(ISERROR(R45*VLOOKUP($B$4,Weighting!$B$22:$D$35,2,0)),"n/a",R45*VLOOKUP($B$4,Weighting!$B$22:$D$35,2,0))</f>
        <v>n/a</v>
      </c>
      <c r="T45" s="305"/>
      <c r="V45" s="308" t="s">
        <v>408</v>
      </c>
      <c r="W45" s="308"/>
      <c r="X45" s="309" t="s">
        <v>406</v>
      </c>
      <c r="Y45" s="299" t="s">
        <v>17</v>
      </c>
      <c r="Z45" s="310">
        <f>VLOOKUP(Y45,Lists!$A$45:$B$50,2,FALSE)</f>
        <v>1.0000000000000001E-5</v>
      </c>
      <c r="AA45" s="311" t="s">
        <v>17</v>
      </c>
      <c r="AB45" s="311" t="s">
        <v>17</v>
      </c>
      <c r="AC45" s="312">
        <f>VLOOKUP(AB45,Lists!$A$35:$B$40,2,FALSE)</f>
        <v>0</v>
      </c>
      <c r="AD45" s="313">
        <f t="shared" si="44"/>
        <v>0</v>
      </c>
      <c r="AE45" s="314" t="str">
        <f t="shared" si="45"/>
        <v>n/a</v>
      </c>
      <c r="AF45" s="304">
        <f>IF($B45=Lists!$A$14,Lists!$E$35)+IF($B45=Lists!$A$15,Lists!$E$40)+IF($B45=Lists!$A$16,Lists!$E$40)</f>
        <v>0</v>
      </c>
      <c r="AG45" s="313">
        <f t="shared" si="46"/>
        <v>0</v>
      </c>
      <c r="AH45" s="112" t="str">
        <f t="shared" si="47"/>
        <v>n/a</v>
      </c>
      <c r="AI45" s="116" t="str">
        <f>IF(ISERROR(AH45*0.0001),"n/a",AH45*VLOOKUP($B$4,Weighting!$B$22:$D$35,2,0))</f>
        <v>n/a</v>
      </c>
      <c r="AJ45" s="230" t="str">
        <f t="shared" si="48"/>
        <v>n/a</v>
      </c>
      <c r="AK45" s="230" t="str">
        <f>IF(ISERROR(AJ45*VLOOKUP($B$4,Weighting!$B$22:$D$35,2,0)),"n/a",AJ45*VLOOKUP($B$4,Weighting!$B$22:$D$35,2,0))</f>
        <v>n/a</v>
      </c>
      <c r="AL45" s="305"/>
    </row>
    <row r="46" spans="1:38" s="290" customFormat="1" ht="55.5" customHeight="1" x14ac:dyDescent="0.35">
      <c r="A46" s="296" t="s">
        <v>568</v>
      </c>
      <c r="B46" s="296" t="s">
        <v>8</v>
      </c>
      <c r="C46" s="329" t="s">
        <v>576</v>
      </c>
      <c r="D46" s="114"/>
      <c r="E46" s="299"/>
      <c r="F46" s="444" t="s">
        <v>406</v>
      </c>
      <c r="G46" s="299" t="s">
        <v>17</v>
      </c>
      <c r="H46" s="310">
        <f>VLOOKUP(G46,Lists!$A$45:$B$50,2,FALSE)</f>
        <v>1.0000000000000001E-5</v>
      </c>
      <c r="I46" s="311" t="s">
        <v>17</v>
      </c>
      <c r="J46" s="311" t="s">
        <v>17</v>
      </c>
      <c r="K46" s="312">
        <f>VLOOKUP(J46,Lists!$A$35:$B$40,2,FALSE)</f>
        <v>0</v>
      </c>
      <c r="L46" s="313">
        <f t="shared" si="0"/>
        <v>0</v>
      </c>
      <c r="M46" s="314" t="str">
        <f t="shared" si="1"/>
        <v>n/a</v>
      </c>
      <c r="N46" s="304">
        <f>IF($B46=Lists!$A$14,Lists!$E$35)+IF($B46=Lists!$A$15,Lists!$E$40)+IF($B46=Lists!$A$16,Lists!$E$40)</f>
        <v>0</v>
      </c>
      <c r="O46" s="313">
        <f t="shared" si="2"/>
        <v>0</v>
      </c>
      <c r="P46" s="242" t="str">
        <f t="shared" si="3"/>
        <v>n/a</v>
      </c>
      <c r="Q46" s="232" t="str">
        <f>IF(ISERROR(P46*0.0001),"n/a",P46*VLOOKUP($B$4,Weighting!$B$22:$D$35,2,0))</f>
        <v>n/a</v>
      </c>
      <c r="R46" s="230" t="str">
        <f t="shared" si="4"/>
        <v>n/a</v>
      </c>
      <c r="S46" s="230" t="str">
        <f>IF(ISERROR(R46*VLOOKUP($B$4,Weighting!$B$22:$D$35,2,0)),"n/a",R46*VLOOKUP($B$4,Weighting!$B$22:$D$35,2,0))</f>
        <v>n/a</v>
      </c>
      <c r="T46" s="305"/>
      <c r="V46" s="308" t="s">
        <v>408</v>
      </c>
      <c r="W46" s="308"/>
      <c r="X46" s="309" t="s">
        <v>406</v>
      </c>
      <c r="Y46" s="299" t="s">
        <v>17</v>
      </c>
      <c r="Z46" s="310">
        <f>VLOOKUP(Y46,Lists!$A$45:$B$50,2,FALSE)</f>
        <v>1.0000000000000001E-5</v>
      </c>
      <c r="AA46" s="311" t="s">
        <v>17</v>
      </c>
      <c r="AB46" s="311" t="s">
        <v>17</v>
      </c>
      <c r="AC46" s="312">
        <f>VLOOKUP(AB46,Lists!$A$35:$B$40,2,FALSE)</f>
        <v>0</v>
      </c>
      <c r="AD46" s="313">
        <f t="shared" si="44"/>
        <v>0</v>
      </c>
      <c r="AE46" s="314" t="str">
        <f t="shared" si="45"/>
        <v>n/a</v>
      </c>
      <c r="AF46" s="304">
        <f>IF($B46=Lists!$A$14,Lists!$E$35)+IF($B46=Lists!$A$15,Lists!$E$40)+IF($B46=Lists!$A$16,Lists!$E$40)</f>
        <v>0</v>
      </c>
      <c r="AG46" s="313">
        <f t="shared" si="46"/>
        <v>0</v>
      </c>
      <c r="AH46" s="112" t="str">
        <f t="shared" si="47"/>
        <v>n/a</v>
      </c>
      <c r="AI46" s="116" t="str">
        <f>IF(ISERROR(AH46*0.0001),"n/a",AH46*VLOOKUP($B$4,Weighting!$B$22:$D$35,2,0))</f>
        <v>n/a</v>
      </c>
      <c r="AJ46" s="230" t="str">
        <f t="shared" si="48"/>
        <v>n/a</v>
      </c>
      <c r="AK46" s="230" t="str">
        <f>IF(ISERROR(AJ46*VLOOKUP($B$4,Weighting!$B$22:$D$35,2,0)),"n/a",AJ46*VLOOKUP($B$4,Weighting!$B$22:$D$35,2,0))</f>
        <v>n/a</v>
      </c>
      <c r="AL46" s="305"/>
    </row>
    <row r="47" spans="1:38" s="290" customFormat="1" ht="58" customHeight="1" x14ac:dyDescent="0.35">
      <c r="A47" s="296" t="s">
        <v>569</v>
      </c>
      <c r="B47" s="296" t="s">
        <v>8</v>
      </c>
      <c r="C47" s="329" t="s">
        <v>128</v>
      </c>
      <c r="D47" s="114"/>
      <c r="E47" s="299"/>
      <c r="F47" s="444" t="s">
        <v>406</v>
      </c>
      <c r="G47" s="299" t="s">
        <v>17</v>
      </c>
      <c r="H47" s="310">
        <f>VLOOKUP(G47,Lists!$A$45:$B$50,2,FALSE)</f>
        <v>1.0000000000000001E-5</v>
      </c>
      <c r="I47" s="311" t="s">
        <v>17</v>
      </c>
      <c r="J47" s="311" t="s">
        <v>17</v>
      </c>
      <c r="K47" s="312">
        <f>VLOOKUP(J47,Lists!$A$35:$B$40,2,FALSE)</f>
        <v>0</v>
      </c>
      <c r="L47" s="313">
        <f t="shared" si="0"/>
        <v>0</v>
      </c>
      <c r="M47" s="314" t="str">
        <f t="shared" si="1"/>
        <v>n/a</v>
      </c>
      <c r="N47" s="304">
        <f>IF($B47=Lists!$A$14,Lists!$E$35)+IF($B47=Lists!$A$15,Lists!$E$40)+IF($B47=Lists!$A$16,Lists!$E$40)</f>
        <v>0</v>
      </c>
      <c r="O47" s="313">
        <f t="shared" si="2"/>
        <v>0</v>
      </c>
      <c r="P47" s="242" t="str">
        <f t="shared" si="3"/>
        <v>n/a</v>
      </c>
      <c r="Q47" s="232" t="str">
        <f>IF(ISERROR(P47*0.0001),"n/a",P47*VLOOKUP($B$4,Weighting!$B$22:$D$35,2,0))</f>
        <v>n/a</v>
      </c>
      <c r="R47" s="230" t="str">
        <f t="shared" si="4"/>
        <v>n/a</v>
      </c>
      <c r="S47" s="230" t="str">
        <f>IF(ISERROR(R47*VLOOKUP($B$4,Weighting!$B$22:$D$35,2,0)),"n/a",R47*VLOOKUP($B$4,Weighting!$B$22:$D$35,2,0))</f>
        <v>n/a</v>
      </c>
      <c r="T47" s="305"/>
      <c r="V47" s="308" t="s">
        <v>408</v>
      </c>
      <c r="W47" s="308"/>
      <c r="X47" s="309" t="s">
        <v>406</v>
      </c>
      <c r="Y47" s="299" t="s">
        <v>17</v>
      </c>
      <c r="Z47" s="310">
        <f>VLOOKUP(Y47,Lists!$A$45:$B$50,2,FALSE)</f>
        <v>1.0000000000000001E-5</v>
      </c>
      <c r="AA47" s="311" t="s">
        <v>17</v>
      </c>
      <c r="AB47" s="311" t="s">
        <v>17</v>
      </c>
      <c r="AC47" s="312">
        <f>VLOOKUP(AB47,Lists!$A$35:$B$40,2,FALSE)</f>
        <v>0</v>
      </c>
      <c r="AD47" s="313">
        <f t="shared" si="44"/>
        <v>0</v>
      </c>
      <c r="AE47" s="314" t="str">
        <f t="shared" si="45"/>
        <v>n/a</v>
      </c>
      <c r="AF47" s="304">
        <f>IF($B47=Lists!$A$14,Lists!$E$35)+IF($B47=Lists!$A$15,Lists!$E$40)+IF($B47=Lists!$A$16,Lists!$E$40)</f>
        <v>0</v>
      </c>
      <c r="AG47" s="313">
        <f t="shared" si="46"/>
        <v>0</v>
      </c>
      <c r="AH47" s="112" t="str">
        <f t="shared" si="47"/>
        <v>n/a</v>
      </c>
      <c r="AI47" s="116" t="str">
        <f>IF(ISERROR(AH47*0.0001),"n/a",AH47*VLOOKUP($B$4,Weighting!$B$22:$D$35,2,0))</f>
        <v>n/a</v>
      </c>
      <c r="AJ47" s="230" t="str">
        <f t="shared" si="48"/>
        <v>n/a</v>
      </c>
      <c r="AK47" s="230" t="str">
        <f>IF(ISERROR(AJ47*VLOOKUP($B$4,Weighting!$B$22:$D$35,2,0)),"n/a",AJ47*VLOOKUP($B$4,Weighting!$B$22:$D$35,2,0))</f>
        <v>n/a</v>
      </c>
      <c r="AL47" s="305"/>
    </row>
    <row r="48" spans="1:38" s="290" customFormat="1" x14ac:dyDescent="0.35">
      <c r="A48" s="292" t="s">
        <v>62</v>
      </c>
      <c r="B48" s="292"/>
      <c r="C48" s="293" t="s">
        <v>72</v>
      </c>
      <c r="D48" s="438"/>
      <c r="E48" s="306"/>
      <c r="F48" s="438"/>
      <c r="G48" s="306"/>
      <c r="H48" s="306"/>
      <c r="I48" s="306"/>
      <c r="J48" s="306"/>
      <c r="K48" s="306"/>
      <c r="L48" s="306"/>
      <c r="M48" s="306" t="str">
        <f t="shared" si="1"/>
        <v>n/a</v>
      </c>
      <c r="N48" s="306">
        <f>IF($B48=Lists!$A$14,Lists!$E$35)+IF($B48=Lists!$A$15,Lists!$E$40)+IF($B48=Lists!$A$16,Lists!$E$40)</f>
        <v>0</v>
      </c>
      <c r="O48" s="307">
        <f t="shared" si="2"/>
        <v>0</v>
      </c>
      <c r="P48" s="243" t="str">
        <f t="shared" si="3"/>
        <v>n/a</v>
      </c>
      <c r="Q48" s="244" t="str">
        <f>IF(ISERROR(P48*0.0001),"n/a",P48*VLOOKUP($B$4,Weighting!$B$22:$D$35,2,0))</f>
        <v>n/a</v>
      </c>
      <c r="R48" s="141">
        <f t="shared" si="4"/>
        <v>0</v>
      </c>
      <c r="S48" s="141"/>
      <c r="T48" s="118"/>
      <c r="V48" s="306"/>
      <c r="W48" s="306"/>
      <c r="X48" s="306"/>
      <c r="Y48" s="306"/>
      <c r="Z48" s="306"/>
      <c r="AA48" s="306"/>
      <c r="AB48" s="306"/>
      <c r="AC48" s="306"/>
      <c r="AD48" s="306"/>
      <c r="AE48" s="306"/>
      <c r="AF48" s="306"/>
      <c r="AG48" s="307"/>
      <c r="AH48" s="140"/>
      <c r="AI48" s="141"/>
      <c r="AJ48" s="141"/>
      <c r="AK48" s="141"/>
      <c r="AL48" s="141"/>
    </row>
    <row r="49" spans="1:38" s="315" customFormat="1" ht="152" customHeight="1" x14ac:dyDescent="0.35">
      <c r="A49" s="296" t="s">
        <v>421</v>
      </c>
      <c r="B49" s="331" t="s">
        <v>8</v>
      </c>
      <c r="C49" s="305" t="s">
        <v>482</v>
      </c>
      <c r="D49" s="114"/>
      <c r="E49" s="299"/>
      <c r="F49" s="444" t="s">
        <v>406</v>
      </c>
      <c r="G49" s="299" t="s">
        <v>17</v>
      </c>
      <c r="H49" s="310">
        <f>VLOOKUP(G49,Lists!$A$45:$B$50,2,FALSE)</f>
        <v>1.0000000000000001E-5</v>
      </c>
      <c r="I49" s="311" t="s">
        <v>17</v>
      </c>
      <c r="J49" s="311" t="s">
        <v>17</v>
      </c>
      <c r="K49" s="312">
        <f>VLOOKUP(J49,Lists!$A$35:$B$40,2,FALSE)</f>
        <v>0</v>
      </c>
      <c r="L49" s="313">
        <f t="shared" si="0"/>
        <v>0</v>
      </c>
      <c r="M49" s="314" t="str">
        <f t="shared" si="1"/>
        <v>n/a</v>
      </c>
      <c r="N49" s="304">
        <f>IF($B49=Lists!$A$14,Lists!$E$35)+IF($B49=Lists!$A$15,Lists!$E$40)+IF($B49=Lists!$A$16,Lists!$E$40)</f>
        <v>0</v>
      </c>
      <c r="O49" s="313">
        <f t="shared" si="2"/>
        <v>0</v>
      </c>
      <c r="P49" s="242" t="str">
        <f t="shared" si="3"/>
        <v>n/a</v>
      </c>
      <c r="Q49" s="232" t="str">
        <f>IF(ISERROR(P49*0.0001),"n/a",P49*VLOOKUP($B$4,Weighting!$B$22:$D$35,2,0))</f>
        <v>n/a</v>
      </c>
      <c r="R49" s="230" t="str">
        <f t="shared" si="4"/>
        <v>n/a</v>
      </c>
      <c r="S49" s="230" t="str">
        <f>IF(ISERROR(R49*VLOOKUP($B$4,Weighting!$B$22:$D$35,2,0)),"n/a",R49*VLOOKUP($B$4,Weighting!$B$22:$D$35,2,0))</f>
        <v>n/a</v>
      </c>
      <c r="T49" s="305"/>
      <c r="V49" s="308" t="s">
        <v>408</v>
      </c>
      <c r="W49" s="308"/>
      <c r="X49" s="309" t="s">
        <v>406</v>
      </c>
      <c r="Y49" s="299" t="s">
        <v>17</v>
      </c>
      <c r="Z49" s="310">
        <f>VLOOKUP(Y49,Lists!$A$45:$B$50,2,FALSE)</f>
        <v>1.0000000000000001E-5</v>
      </c>
      <c r="AA49" s="311" t="s">
        <v>17</v>
      </c>
      <c r="AB49" s="311" t="s">
        <v>17</v>
      </c>
      <c r="AC49" s="312">
        <f>VLOOKUP(AB49,Lists!$A$35:$B$40,2,FALSE)</f>
        <v>0</v>
      </c>
      <c r="AD49" s="313">
        <f t="shared" ref="AD49:AD60" si="49">AC49*Z49</f>
        <v>0</v>
      </c>
      <c r="AE49" s="314" t="str">
        <f t="shared" ref="AE49:AE60" si="50">IF(ISERROR(AD49/AG49),"n/a",AD49/AG49)</f>
        <v>n/a</v>
      </c>
      <c r="AF49" s="304">
        <f>IF($B49=Lists!$A$14,Lists!$E$35)+IF($B49=Lists!$A$15,Lists!$E$40)+IF($B49=Lists!$A$16,Lists!$E$40)</f>
        <v>0</v>
      </c>
      <c r="AG49" s="313">
        <f t="shared" ref="AG49:AG50" si="51">Z49*AF49</f>
        <v>0</v>
      </c>
      <c r="AH49" s="112" t="str">
        <f t="shared" ref="AH49:AH50" si="52">IF((AG49/AG$2)&gt;0.0001,AG49/AG$2,"n/a")</f>
        <v>n/a</v>
      </c>
      <c r="AI49" s="116" t="str">
        <f>IF(ISERROR(AH49*0.0001),"n/a",AH49*VLOOKUP($B$4,Weighting!$B$22:$D$35,2,0))</f>
        <v>n/a</v>
      </c>
      <c r="AJ49" s="230" t="str">
        <f t="shared" ref="AJ49:AJ60" si="53">IF($B49="Specification","n/a",AD49/$O$2)</f>
        <v>n/a</v>
      </c>
      <c r="AK49" s="230" t="str">
        <f>IF(ISERROR(AJ49*VLOOKUP($B$4,Weighting!$B$22:$D$35,2,0)),"n/a",AJ49*VLOOKUP($B$4,Weighting!$B$22:$D$35,2,0))</f>
        <v>n/a</v>
      </c>
      <c r="AL49" s="305"/>
    </row>
    <row r="50" spans="1:38" s="315" customFormat="1" ht="85" customHeight="1" x14ac:dyDescent="0.35">
      <c r="A50" s="296" t="s">
        <v>422</v>
      </c>
      <c r="B50" s="296" t="s">
        <v>8</v>
      </c>
      <c r="C50" s="305" t="s">
        <v>577</v>
      </c>
      <c r="D50" s="114"/>
      <c r="E50" s="299"/>
      <c r="F50" s="444" t="s">
        <v>406</v>
      </c>
      <c r="G50" s="299" t="s">
        <v>17</v>
      </c>
      <c r="H50" s="310">
        <f>VLOOKUP(G50,Lists!$A$45:$B$50,2,FALSE)</f>
        <v>1.0000000000000001E-5</v>
      </c>
      <c r="I50" s="311" t="s">
        <v>17</v>
      </c>
      <c r="J50" s="311" t="s">
        <v>17</v>
      </c>
      <c r="K50" s="312">
        <f>VLOOKUP(J50,Lists!$A$35:$B$40,2,FALSE)</f>
        <v>0</v>
      </c>
      <c r="L50" s="313">
        <f t="shared" si="0"/>
        <v>0</v>
      </c>
      <c r="M50" s="314" t="str">
        <f t="shared" si="1"/>
        <v>n/a</v>
      </c>
      <c r="N50" s="304">
        <f>IF($B50=Lists!$A$14,Lists!$E$35)+IF($B50=Lists!$A$15,Lists!$E$40)+IF($B50=Lists!$A$16,Lists!$E$40)</f>
        <v>0</v>
      </c>
      <c r="O50" s="313">
        <f t="shared" si="2"/>
        <v>0</v>
      </c>
      <c r="P50" s="242" t="str">
        <f t="shared" si="3"/>
        <v>n/a</v>
      </c>
      <c r="Q50" s="232" t="str">
        <f>IF(ISERROR(P50*0.0001),"n/a",P50*VLOOKUP($B$4,Weighting!$B$22:$D$35,2,0))</f>
        <v>n/a</v>
      </c>
      <c r="R50" s="230" t="str">
        <f t="shared" si="4"/>
        <v>n/a</v>
      </c>
      <c r="S50" s="230" t="str">
        <f>IF(ISERROR(R50*VLOOKUP($B$4,Weighting!$B$22:$D$35,2,0)),"n/a",R50*VLOOKUP($B$4,Weighting!$B$22:$D$35,2,0))</f>
        <v>n/a</v>
      </c>
      <c r="T50" s="305"/>
      <c r="V50" s="308" t="s">
        <v>408</v>
      </c>
      <c r="W50" s="308"/>
      <c r="X50" s="309" t="s">
        <v>406</v>
      </c>
      <c r="Y50" s="299" t="s">
        <v>17</v>
      </c>
      <c r="Z50" s="310">
        <f>VLOOKUP(Y50,Lists!$A$45:$B$50,2,FALSE)</f>
        <v>1.0000000000000001E-5</v>
      </c>
      <c r="AA50" s="311" t="s">
        <v>17</v>
      </c>
      <c r="AB50" s="311" t="s">
        <v>17</v>
      </c>
      <c r="AC50" s="312">
        <f>VLOOKUP(AB50,Lists!$A$35:$B$40,2,FALSE)</f>
        <v>0</v>
      </c>
      <c r="AD50" s="313">
        <f t="shared" si="49"/>
        <v>0</v>
      </c>
      <c r="AE50" s="314" t="str">
        <f t="shared" si="50"/>
        <v>n/a</v>
      </c>
      <c r="AF50" s="304">
        <f>IF($B50=Lists!$A$14,Lists!$E$35)+IF($B50=Lists!$A$15,Lists!$E$40)+IF($B50=Lists!$A$16,Lists!$E$40)</f>
        <v>0</v>
      </c>
      <c r="AG50" s="313">
        <f t="shared" si="51"/>
        <v>0</v>
      </c>
      <c r="AH50" s="112" t="str">
        <f t="shared" si="52"/>
        <v>n/a</v>
      </c>
      <c r="AI50" s="116" t="str">
        <f>IF(ISERROR(AH50*0.0001),"n/a",AH50*VLOOKUP($B$4,Weighting!$B$22:$D$35,2,0))</f>
        <v>n/a</v>
      </c>
      <c r="AJ50" s="230" t="str">
        <f t="shared" si="53"/>
        <v>n/a</v>
      </c>
      <c r="AK50" s="230" t="str">
        <f>IF(ISERROR(AJ50*VLOOKUP($B$4,Weighting!$B$22:$D$35,2,0)),"n/a",AJ50*VLOOKUP($B$4,Weighting!$B$22:$D$35,2,0))</f>
        <v>n/a</v>
      </c>
      <c r="AL50" s="305"/>
    </row>
    <row r="51" spans="1:38" s="315" customFormat="1" ht="109" customHeight="1" x14ac:dyDescent="0.35">
      <c r="A51" s="296" t="s">
        <v>489</v>
      </c>
      <c r="B51" s="296" t="s">
        <v>8</v>
      </c>
      <c r="C51" s="305" t="s">
        <v>578</v>
      </c>
      <c r="D51" s="114"/>
      <c r="E51" s="299"/>
      <c r="F51" s="444" t="s">
        <v>406</v>
      </c>
      <c r="G51" s="299" t="s">
        <v>17</v>
      </c>
      <c r="H51" s="310">
        <f>VLOOKUP(G51,Lists!$A$45:$B$50,2,FALSE)</f>
        <v>1.0000000000000001E-5</v>
      </c>
      <c r="I51" s="311" t="s">
        <v>17</v>
      </c>
      <c r="J51" s="311" t="s">
        <v>17</v>
      </c>
      <c r="K51" s="312">
        <f>VLOOKUP(J51,Lists!$A$35:$B$40,2,FALSE)</f>
        <v>0</v>
      </c>
      <c r="L51" s="313">
        <f t="shared" si="0"/>
        <v>0</v>
      </c>
      <c r="M51" s="314" t="str">
        <f t="shared" si="1"/>
        <v>n/a</v>
      </c>
      <c r="N51" s="304">
        <f>IF($B51=Lists!$A$14,Lists!$E$35)+IF($B51=Lists!$A$15,Lists!$E$40)+IF($B51=Lists!$A$16,Lists!$E$40)</f>
        <v>0</v>
      </c>
      <c r="O51" s="313">
        <f t="shared" si="2"/>
        <v>0</v>
      </c>
      <c r="P51" s="242" t="str">
        <f t="shared" si="3"/>
        <v>n/a</v>
      </c>
      <c r="Q51" s="232" t="str">
        <f>IF(ISERROR(P51*0.0001),"n/a",P51*VLOOKUP($B$4,Weighting!$B$22:$D$35,2,0))</f>
        <v>n/a</v>
      </c>
      <c r="R51" s="230" t="str">
        <f t="shared" si="4"/>
        <v>n/a</v>
      </c>
      <c r="S51" s="230" t="str">
        <f>IF(ISERROR(R51*VLOOKUP($B$4,Weighting!$B$22:$D$35,2,0)),"n/a",R51*VLOOKUP($B$4,Weighting!$B$22:$D$35,2,0))</f>
        <v>n/a</v>
      </c>
      <c r="T51" s="305"/>
      <c r="V51" s="308"/>
      <c r="W51" s="308"/>
      <c r="X51" s="309"/>
      <c r="Y51" s="299" t="s">
        <v>17</v>
      </c>
      <c r="Z51" s="310">
        <f>VLOOKUP(Y51,Lists!$A$45:$B$50,2,FALSE)</f>
        <v>1.0000000000000001E-5</v>
      </c>
      <c r="AA51" s="311" t="s">
        <v>17</v>
      </c>
      <c r="AB51" s="311" t="s">
        <v>17</v>
      </c>
      <c r="AC51" s="312"/>
      <c r="AD51" s="313"/>
      <c r="AE51" s="314"/>
      <c r="AF51" s="304"/>
      <c r="AG51" s="313"/>
      <c r="AH51" s="112"/>
      <c r="AI51" s="116"/>
      <c r="AJ51" s="230"/>
      <c r="AK51" s="230"/>
      <c r="AL51" s="305"/>
    </row>
    <row r="52" spans="1:38" s="315" customFormat="1" ht="350" x14ac:dyDescent="0.35">
      <c r="A52" s="296" t="s">
        <v>423</v>
      </c>
      <c r="B52" s="331" t="s">
        <v>8</v>
      </c>
      <c r="C52" s="305" t="s">
        <v>579</v>
      </c>
      <c r="D52" s="114"/>
      <c r="E52" s="299"/>
      <c r="F52" s="444" t="s">
        <v>406</v>
      </c>
      <c r="G52" s="299" t="s">
        <v>17</v>
      </c>
      <c r="H52" s="310">
        <f>VLOOKUP(G52,Lists!$A$45:$B$50,2,FALSE)</f>
        <v>1.0000000000000001E-5</v>
      </c>
      <c r="I52" s="311" t="s">
        <v>17</v>
      </c>
      <c r="J52" s="311" t="s">
        <v>17</v>
      </c>
      <c r="K52" s="312">
        <f>VLOOKUP(J52,Lists!$A$35:$B$40,2,FALSE)</f>
        <v>0</v>
      </c>
      <c r="L52" s="313">
        <f t="shared" si="0"/>
        <v>0</v>
      </c>
      <c r="M52" s="314" t="str">
        <f t="shared" si="1"/>
        <v>n/a</v>
      </c>
      <c r="N52" s="304">
        <f>IF($B52=Lists!$A$14,Lists!$E$35)+IF($B52=Lists!$A$15,Lists!$E$40)+IF($B52=Lists!$A$16,Lists!$E$40)</f>
        <v>0</v>
      </c>
      <c r="O52" s="313">
        <f t="shared" si="2"/>
        <v>0</v>
      </c>
      <c r="P52" s="242" t="str">
        <f t="shared" si="3"/>
        <v>n/a</v>
      </c>
      <c r="Q52" s="232" t="str">
        <f>IF(ISERROR(P52*0.0001),"n/a",P52*VLOOKUP($B$4,Weighting!$B$22:$D$35,2,0))</f>
        <v>n/a</v>
      </c>
      <c r="R52" s="230" t="str">
        <f t="shared" si="4"/>
        <v>n/a</v>
      </c>
      <c r="S52" s="230" t="str">
        <f>IF(ISERROR(R52*VLOOKUP($B$4,Weighting!$B$22:$D$35,2,0)),"n/a",R52*VLOOKUP($B$4,Weighting!$B$22:$D$35,2,0))</f>
        <v>n/a</v>
      </c>
      <c r="T52" s="305"/>
      <c r="V52" s="308"/>
      <c r="W52" s="308"/>
      <c r="X52" s="309"/>
      <c r="Y52" s="299" t="s">
        <v>17</v>
      </c>
      <c r="Z52" s="310">
        <f>VLOOKUP(Y52,Lists!$A$45:$B$50,2,FALSE)</f>
        <v>1.0000000000000001E-5</v>
      </c>
      <c r="AA52" s="311" t="s">
        <v>17</v>
      </c>
      <c r="AB52" s="311" t="s">
        <v>17</v>
      </c>
      <c r="AC52" s="312"/>
      <c r="AD52" s="313"/>
      <c r="AE52" s="314"/>
      <c r="AF52" s="304"/>
      <c r="AG52" s="313"/>
      <c r="AH52" s="112"/>
      <c r="AI52" s="116"/>
      <c r="AJ52" s="230"/>
      <c r="AK52" s="230"/>
      <c r="AL52" s="305"/>
    </row>
    <row r="53" spans="1:38" s="290" customFormat="1" ht="151.5" customHeight="1" x14ac:dyDescent="0.35">
      <c r="A53" s="296" t="s">
        <v>490</v>
      </c>
      <c r="B53" s="296" t="s">
        <v>10</v>
      </c>
      <c r="C53" s="323" t="s">
        <v>580</v>
      </c>
      <c r="D53" s="115" t="s">
        <v>406</v>
      </c>
      <c r="E53" s="299"/>
      <c r="F53" s="113"/>
      <c r="G53" s="299" t="s">
        <v>52</v>
      </c>
      <c r="H53" s="310">
        <f>VLOOKUP(G53,Lists!$A$45:$B$50,2,FALSE)</f>
        <v>8</v>
      </c>
      <c r="I53" s="299" t="s">
        <v>25</v>
      </c>
      <c r="J53" s="299"/>
      <c r="K53" s="312" t="e">
        <f>VLOOKUP(J53,Lists!$A$35:$B$40,2,FALSE)</f>
        <v>#N/A</v>
      </c>
      <c r="L53" s="313" t="e">
        <f t="shared" si="0"/>
        <v>#N/A</v>
      </c>
      <c r="M53" s="314" t="str">
        <f t="shared" si="1"/>
        <v>n/a</v>
      </c>
      <c r="N53" s="304">
        <f>IF($B53=Lists!$A$14,Lists!$E$35)+IF($B53=Lists!$A$15,Lists!$E$40)+IF($B53=Lists!$A$16,Lists!$E$40)</f>
        <v>6</v>
      </c>
      <c r="O53" s="313">
        <f t="shared" si="2"/>
        <v>48</v>
      </c>
      <c r="P53" s="242">
        <f t="shared" si="3"/>
        <v>4.6242774566473986E-2</v>
      </c>
      <c r="Q53" s="232">
        <f>IF(ISERROR(P53*0.0001),"n/a",P53*VLOOKUP($B$4,Weighting!$B$22:$D$35,2,0))</f>
        <v>3.2369942196531793E-3</v>
      </c>
      <c r="R53" s="230" t="e">
        <f t="shared" si="4"/>
        <v>#N/A</v>
      </c>
      <c r="S53" s="230" t="str">
        <f>IF(ISERROR(R53*VLOOKUP($B$4,Weighting!$B$22:$D$35,2,0)),"n/a",R53*VLOOKUP($B$4,Weighting!$B$22:$D$35,2,0))</f>
        <v>n/a</v>
      </c>
      <c r="T53" s="305"/>
      <c r="V53" s="299" t="s">
        <v>406</v>
      </c>
      <c r="W53" s="299"/>
      <c r="X53" s="298"/>
      <c r="Y53" s="299" t="s">
        <v>52</v>
      </c>
      <c r="Z53" s="310">
        <f>VLOOKUP(Y53,Lists!$A$45:$B$50,2,FALSE)</f>
        <v>8</v>
      </c>
      <c r="AA53" s="299" t="s">
        <v>25</v>
      </c>
      <c r="AB53" s="299" t="s">
        <v>39</v>
      </c>
      <c r="AC53" s="312">
        <f>VLOOKUP(AB53,Lists!$A$35:$B$40,2,FALSE)</f>
        <v>6</v>
      </c>
      <c r="AD53" s="313">
        <f t="shared" si="49"/>
        <v>48</v>
      </c>
      <c r="AE53" s="314">
        <f t="shared" si="50"/>
        <v>1</v>
      </c>
      <c r="AF53" s="304">
        <f>IF($B53=Lists!$A$14,Lists!$E$35)+IF($B53=Lists!$A$15,Lists!$E$40)+IF($B53=Lists!$A$16,Lists!$E$40)</f>
        <v>6</v>
      </c>
      <c r="AG53" s="313">
        <f>Z53*AF53</f>
        <v>48</v>
      </c>
      <c r="AH53" s="112">
        <f>IF((AG53/AG$2)&gt;0.0001,AG53/AG$2,"n/a")</f>
        <v>4.49438202247191E-2</v>
      </c>
      <c r="AI53" s="116">
        <f>IF(ISERROR(AH53*0.0001),"n/a",AH53*VLOOKUP($B$4,Weighting!$B$22:$D$35,2,0))</f>
        <v>3.1460674157303371E-3</v>
      </c>
      <c r="AJ53" s="230">
        <f t="shared" si="53"/>
        <v>4.6242774566473986E-2</v>
      </c>
      <c r="AK53" s="230">
        <f>IF(ISERROR(AJ53*VLOOKUP($B$4,Weighting!$B$22:$D$35,2,0)),"n/a",AJ53*VLOOKUP($B$4,Weighting!$B$22:$D$35,2,0))</f>
        <v>3.2369942196531793E-3</v>
      </c>
      <c r="AL53" s="305"/>
    </row>
    <row r="54" spans="1:38" s="290" customFormat="1" ht="126" x14ac:dyDescent="0.35">
      <c r="A54" s="296" t="s">
        <v>424</v>
      </c>
      <c r="B54" s="296" t="s">
        <v>8</v>
      </c>
      <c r="C54" s="305" t="s">
        <v>581</v>
      </c>
      <c r="D54" s="114"/>
      <c r="E54" s="299"/>
      <c r="F54" s="444" t="s">
        <v>406</v>
      </c>
      <c r="G54" s="299" t="s">
        <v>17</v>
      </c>
      <c r="H54" s="310">
        <f>VLOOKUP(G54,Lists!$A$45:$B$50,2,FALSE)</f>
        <v>1.0000000000000001E-5</v>
      </c>
      <c r="I54" s="311" t="s">
        <v>17</v>
      </c>
      <c r="J54" s="311" t="s">
        <v>17</v>
      </c>
      <c r="K54" s="312">
        <f>VLOOKUP(J54,Lists!$A$35:$B$40,2,FALSE)</f>
        <v>0</v>
      </c>
      <c r="L54" s="313">
        <f t="shared" si="0"/>
        <v>0</v>
      </c>
      <c r="M54" s="314" t="str">
        <f t="shared" si="1"/>
        <v>n/a</v>
      </c>
      <c r="N54" s="304">
        <f>IF($B54=Lists!$A$14,Lists!$E$35)+IF($B54=Lists!$A$15,Lists!$E$40)+IF($B54=Lists!$A$16,Lists!$E$40)</f>
        <v>0</v>
      </c>
      <c r="O54" s="313">
        <f t="shared" si="2"/>
        <v>0</v>
      </c>
      <c r="P54" s="242" t="str">
        <f t="shared" si="3"/>
        <v>n/a</v>
      </c>
      <c r="Q54" s="232" t="str">
        <f>IF(ISERROR(P54*0.0001),"n/a",P54*VLOOKUP($B$4,Weighting!$B$22:$D$35,2,0))</f>
        <v>n/a</v>
      </c>
      <c r="R54" s="230" t="str">
        <f t="shared" si="4"/>
        <v>n/a</v>
      </c>
      <c r="S54" s="230" t="str">
        <f>IF(ISERROR(R54*VLOOKUP($B$4,Weighting!$B$22:$D$35,2,0)),"n/a",R54*VLOOKUP($B$4,Weighting!$B$22:$D$35,2,0))</f>
        <v>n/a</v>
      </c>
      <c r="T54" s="305"/>
      <c r="V54" s="308" t="s">
        <v>408</v>
      </c>
      <c r="W54" s="308"/>
      <c r="X54" s="309" t="s">
        <v>406</v>
      </c>
      <c r="Y54" s="299" t="s">
        <v>17</v>
      </c>
      <c r="Z54" s="310">
        <f>VLOOKUP(Y54,Lists!$A$45:$B$50,2,FALSE)</f>
        <v>1.0000000000000001E-5</v>
      </c>
      <c r="AA54" s="311" t="s">
        <v>17</v>
      </c>
      <c r="AB54" s="311" t="s">
        <v>17</v>
      </c>
      <c r="AC54" s="312">
        <f>VLOOKUP(AB54,Lists!$A$35:$B$40,2,FALSE)</f>
        <v>0</v>
      </c>
      <c r="AD54" s="313">
        <f t="shared" si="49"/>
        <v>0</v>
      </c>
      <c r="AE54" s="314" t="str">
        <f t="shared" si="50"/>
        <v>n/a</v>
      </c>
      <c r="AF54" s="304">
        <f>IF($B54=Lists!$A$14,Lists!$E$35)+IF($B54=Lists!$A$15,Lists!$E$40)+IF($B54=Lists!$A$16,Lists!$E$40)</f>
        <v>0</v>
      </c>
      <c r="AG54" s="313">
        <f t="shared" ref="AG54:AG56" si="54">Z54*AF54</f>
        <v>0</v>
      </c>
      <c r="AH54" s="112" t="str">
        <f t="shared" ref="AH54:AH56" si="55">IF((AG54/AG$2)&gt;0.0001,AG54/AG$2,"n/a")</f>
        <v>n/a</v>
      </c>
      <c r="AI54" s="116" t="str">
        <f>IF(ISERROR(AH54*0.0001),"n/a",AH54*VLOOKUP($B$4,Weighting!$B$22:$D$35,2,0))</f>
        <v>n/a</v>
      </c>
      <c r="AJ54" s="230" t="str">
        <f t="shared" si="53"/>
        <v>n/a</v>
      </c>
      <c r="AK54" s="230" t="str">
        <f>IF(ISERROR(AJ54*VLOOKUP($B$4,Weighting!$B$22:$D$35,2,0)),"n/a",AJ54*VLOOKUP($B$4,Weighting!$B$22:$D$35,2,0))</f>
        <v>n/a</v>
      </c>
      <c r="AL54" s="305"/>
    </row>
    <row r="55" spans="1:38" s="290" customFormat="1" ht="126.5" customHeight="1" x14ac:dyDescent="0.35">
      <c r="A55" s="296" t="s">
        <v>585</v>
      </c>
      <c r="B55" s="296" t="s">
        <v>10</v>
      </c>
      <c r="C55" s="325" t="s">
        <v>582</v>
      </c>
      <c r="D55" s="115" t="s">
        <v>406</v>
      </c>
      <c r="E55" s="299"/>
      <c r="F55" s="113"/>
      <c r="G55" s="299" t="s">
        <v>52</v>
      </c>
      <c r="H55" s="310">
        <f>VLOOKUP(G55,Lists!$A$45:$B$50,2,FALSE)</f>
        <v>8</v>
      </c>
      <c r="I55" s="299" t="s">
        <v>25</v>
      </c>
      <c r="J55" s="299"/>
      <c r="K55" s="312" t="e">
        <f>VLOOKUP(J55,Lists!$A$35:$B$40,2,FALSE)</f>
        <v>#N/A</v>
      </c>
      <c r="L55" s="313" t="e">
        <f t="shared" si="0"/>
        <v>#N/A</v>
      </c>
      <c r="M55" s="314" t="str">
        <f t="shared" si="1"/>
        <v>n/a</v>
      </c>
      <c r="N55" s="304">
        <f>IF($B55=Lists!$A$14,Lists!$E$35)+IF($B55=Lists!$A$15,Lists!$E$40)+IF($B55=Lists!$A$16,Lists!$E$40)</f>
        <v>6</v>
      </c>
      <c r="O55" s="313">
        <f t="shared" si="2"/>
        <v>48</v>
      </c>
      <c r="P55" s="242">
        <f t="shared" si="3"/>
        <v>4.6242774566473986E-2</v>
      </c>
      <c r="Q55" s="232">
        <f>IF(ISERROR(P55*0.0001),"n/a",P55*VLOOKUP($B$4,Weighting!$B$22:$D$35,2,0))</f>
        <v>3.2369942196531793E-3</v>
      </c>
      <c r="R55" s="230" t="e">
        <f t="shared" si="4"/>
        <v>#N/A</v>
      </c>
      <c r="S55" s="230" t="str">
        <f>IF(ISERROR(R55*VLOOKUP($B$4,Weighting!$B$22:$D$35,2,0)),"n/a",R55*VLOOKUP($B$4,Weighting!$B$22:$D$35,2,0))</f>
        <v>n/a</v>
      </c>
      <c r="T55" s="305"/>
      <c r="V55" s="299" t="s">
        <v>406</v>
      </c>
      <c r="W55" s="299"/>
      <c r="X55" s="298"/>
      <c r="Y55" s="299" t="s">
        <v>52</v>
      </c>
      <c r="Z55" s="310">
        <f>VLOOKUP(Y55,Lists!$A$45:$B$50,2,FALSE)</f>
        <v>8</v>
      </c>
      <c r="AA55" s="299" t="s">
        <v>25</v>
      </c>
      <c r="AB55" s="299" t="s">
        <v>39</v>
      </c>
      <c r="AC55" s="312">
        <f>VLOOKUP(AB55,Lists!$A$35:$B$40,2,FALSE)</f>
        <v>6</v>
      </c>
      <c r="AD55" s="313">
        <f t="shared" ref="AD55" si="56">AC55*Z55</f>
        <v>48</v>
      </c>
      <c r="AE55" s="314">
        <f t="shared" ref="AE55" si="57">IF(ISERROR(AD55/AG55),"n/a",AD55/AG55)</f>
        <v>1</v>
      </c>
      <c r="AF55" s="304">
        <f>IF($B55=Lists!$A$14,Lists!$E$35)+IF($B55=Lists!$A$15,Lists!$E$40)+IF($B55=Lists!$A$16,Lists!$E$40)</f>
        <v>6</v>
      </c>
      <c r="AG55" s="313">
        <f>Z55*AF55</f>
        <v>48</v>
      </c>
      <c r="AH55" s="112">
        <f>IF((AG55/AG$2)&gt;0.0001,AG55/AG$2,"n/a")</f>
        <v>4.49438202247191E-2</v>
      </c>
      <c r="AI55" s="116">
        <f>IF(ISERROR(AH55*0.0001),"n/a",AH55*VLOOKUP($B$4,Weighting!$B$22:$D$35,2,0))</f>
        <v>3.1460674157303371E-3</v>
      </c>
      <c r="AJ55" s="230">
        <f t="shared" ref="AJ55" si="58">IF($B55="Specification","n/a",AD55/$O$2)</f>
        <v>4.6242774566473986E-2</v>
      </c>
      <c r="AK55" s="230">
        <f>IF(ISERROR(AJ55*VLOOKUP($B$4,Weighting!$B$22:$D$35,2,0)),"n/a",AJ55*VLOOKUP($B$4,Weighting!$B$22:$D$35,2,0))</f>
        <v>3.2369942196531793E-3</v>
      </c>
      <c r="AL55" s="305"/>
    </row>
    <row r="56" spans="1:38" s="290" customFormat="1" ht="66" customHeight="1" x14ac:dyDescent="0.35">
      <c r="A56" s="296" t="s">
        <v>586</v>
      </c>
      <c r="B56" s="296" t="s">
        <v>8</v>
      </c>
      <c r="C56" s="328" t="s">
        <v>583</v>
      </c>
      <c r="D56" s="114"/>
      <c r="E56" s="299"/>
      <c r="F56" s="444" t="s">
        <v>406</v>
      </c>
      <c r="G56" s="299" t="s">
        <v>17</v>
      </c>
      <c r="H56" s="310">
        <f>VLOOKUP(G56,Lists!$A$45:$B$50,2,FALSE)</f>
        <v>1.0000000000000001E-5</v>
      </c>
      <c r="I56" s="311" t="s">
        <v>17</v>
      </c>
      <c r="J56" s="311" t="s">
        <v>17</v>
      </c>
      <c r="K56" s="312">
        <f>VLOOKUP(J56,Lists!$A$35:$B$40,2,FALSE)</f>
        <v>0</v>
      </c>
      <c r="L56" s="313">
        <f t="shared" si="0"/>
        <v>0</v>
      </c>
      <c r="M56" s="314" t="str">
        <f t="shared" si="1"/>
        <v>n/a</v>
      </c>
      <c r="N56" s="304">
        <f>IF($B56=Lists!$A$14,Lists!$E$35)+IF($B56=Lists!$A$15,Lists!$E$40)+IF($B56=Lists!$A$16,Lists!$E$40)</f>
        <v>0</v>
      </c>
      <c r="O56" s="313">
        <f t="shared" si="2"/>
        <v>0</v>
      </c>
      <c r="P56" s="242" t="str">
        <f t="shared" si="3"/>
        <v>n/a</v>
      </c>
      <c r="Q56" s="232" t="str">
        <f>IF(ISERROR(P56*0.0001),"n/a",P56*VLOOKUP($B$4,Weighting!$B$22:$D$35,2,0))</f>
        <v>n/a</v>
      </c>
      <c r="R56" s="230" t="str">
        <f t="shared" si="4"/>
        <v>n/a</v>
      </c>
      <c r="S56" s="230" t="str">
        <f>IF(ISERROR(R56*VLOOKUP($B$4,Weighting!$B$22:$D$35,2,0)),"n/a",R56*VLOOKUP($B$4,Weighting!$B$22:$D$35,2,0))</f>
        <v>n/a</v>
      </c>
      <c r="T56" s="305"/>
      <c r="V56" s="308" t="s">
        <v>408</v>
      </c>
      <c r="W56" s="308"/>
      <c r="X56" s="309" t="s">
        <v>406</v>
      </c>
      <c r="Y56" s="299" t="s">
        <v>17</v>
      </c>
      <c r="Z56" s="310">
        <f>VLOOKUP(Y56,Lists!$A$45:$B$50,2,FALSE)</f>
        <v>1.0000000000000001E-5</v>
      </c>
      <c r="AA56" s="311" t="s">
        <v>17</v>
      </c>
      <c r="AB56" s="311" t="s">
        <v>17</v>
      </c>
      <c r="AC56" s="312">
        <f>VLOOKUP(AB56,Lists!$A$35:$B$40,2,FALSE)</f>
        <v>0</v>
      </c>
      <c r="AD56" s="313">
        <f t="shared" si="49"/>
        <v>0</v>
      </c>
      <c r="AE56" s="314" t="str">
        <f t="shared" si="50"/>
        <v>n/a</v>
      </c>
      <c r="AF56" s="304">
        <f>IF($B56=Lists!$A$14,Lists!$E$35)+IF($B56=Lists!$A$15,Lists!$E$40)+IF($B56=Lists!$A$16,Lists!$E$40)</f>
        <v>0</v>
      </c>
      <c r="AG56" s="313">
        <f t="shared" si="54"/>
        <v>0</v>
      </c>
      <c r="AH56" s="112" t="str">
        <f t="shared" si="55"/>
        <v>n/a</v>
      </c>
      <c r="AI56" s="116" t="str">
        <f>IF(ISERROR(AH56*0.0001),"n/a",AH56*VLOOKUP($B$4,Weighting!$B$22:$D$35,2,0))</f>
        <v>n/a</v>
      </c>
      <c r="AJ56" s="230" t="str">
        <f t="shared" si="53"/>
        <v>n/a</v>
      </c>
      <c r="AK56" s="230" t="str">
        <f>IF(ISERROR(AJ56*VLOOKUP($B$4,Weighting!$B$22:$D$35,2,0)),"n/a",AJ56*VLOOKUP($B$4,Weighting!$B$22:$D$35,2,0))</f>
        <v>n/a</v>
      </c>
      <c r="AL56" s="305"/>
    </row>
    <row r="57" spans="1:38" s="290" customFormat="1" ht="224" x14ac:dyDescent="0.35">
      <c r="A57" s="296" t="s">
        <v>587</v>
      </c>
      <c r="B57" s="296" t="s">
        <v>8</v>
      </c>
      <c r="C57" s="305" t="s">
        <v>584</v>
      </c>
      <c r="D57" s="114"/>
      <c r="E57" s="299"/>
      <c r="F57" s="444" t="s">
        <v>406</v>
      </c>
      <c r="G57" s="299" t="s">
        <v>17</v>
      </c>
      <c r="H57" s="310">
        <f>VLOOKUP(G57,Lists!$A$45:$B$50,2,FALSE)</f>
        <v>1.0000000000000001E-5</v>
      </c>
      <c r="I57" s="311" t="s">
        <v>17</v>
      </c>
      <c r="J57" s="311" t="s">
        <v>17</v>
      </c>
      <c r="K57" s="312">
        <f>VLOOKUP(J57,Lists!$A$35:$B$40,2,FALSE)</f>
        <v>0</v>
      </c>
      <c r="L57" s="313">
        <f t="shared" si="0"/>
        <v>0</v>
      </c>
      <c r="M57" s="314" t="str">
        <f t="shared" si="1"/>
        <v>n/a</v>
      </c>
      <c r="N57" s="304">
        <f>IF($B57=Lists!$A$14,Lists!$E$35)+IF($B57=Lists!$A$15,Lists!$E$40)+IF($B57=Lists!$A$16,Lists!$E$40)</f>
        <v>0</v>
      </c>
      <c r="O57" s="313">
        <f t="shared" si="2"/>
        <v>0</v>
      </c>
      <c r="P57" s="242" t="str">
        <f t="shared" si="3"/>
        <v>n/a</v>
      </c>
      <c r="Q57" s="232" t="str">
        <f>IF(ISERROR(P57*0.0001),"n/a",P57*VLOOKUP($B$4,Weighting!$B$22:$D$35,2,0))</f>
        <v>n/a</v>
      </c>
      <c r="R57" s="230" t="str">
        <f t="shared" si="4"/>
        <v>n/a</v>
      </c>
      <c r="S57" s="230" t="str">
        <f>IF(ISERROR(R57*VLOOKUP($B$4,Weighting!$B$22:$D$35,2,0)),"n/a",R57*VLOOKUP($B$4,Weighting!$B$22:$D$35,2,0))</f>
        <v>n/a</v>
      </c>
      <c r="T57" s="305"/>
      <c r="V57" s="308" t="s">
        <v>408</v>
      </c>
      <c r="W57" s="308"/>
      <c r="X57" s="309" t="s">
        <v>406</v>
      </c>
      <c r="Y57" s="299" t="s">
        <v>17</v>
      </c>
      <c r="Z57" s="310">
        <f>VLOOKUP(Y57,Lists!$A$45:$B$50,2,FALSE)</f>
        <v>1.0000000000000001E-5</v>
      </c>
      <c r="AA57" s="311" t="s">
        <v>17</v>
      </c>
      <c r="AB57" s="311" t="s">
        <v>17</v>
      </c>
      <c r="AC57" s="312">
        <f>VLOOKUP(AB57,Lists!$A$35:$B$40,2,FALSE)</f>
        <v>0</v>
      </c>
      <c r="AD57" s="313">
        <f t="shared" ref="AD57" si="59">AC57*Z57</f>
        <v>0</v>
      </c>
      <c r="AE57" s="314" t="str">
        <f t="shared" ref="AE57" si="60">IF(ISERROR(AD57/AG57),"n/a",AD57/AG57)</f>
        <v>n/a</v>
      </c>
      <c r="AF57" s="304">
        <f>IF($B57=Lists!$A$14,Lists!$E$35)+IF($B57=Lists!$A$15,Lists!$E$40)+IF($B57=Lists!$A$16,Lists!$E$40)</f>
        <v>0</v>
      </c>
      <c r="AG57" s="313">
        <f t="shared" ref="AG57" si="61">Z57*AF57</f>
        <v>0</v>
      </c>
      <c r="AH57" s="112" t="str">
        <f t="shared" ref="AH57" si="62">IF((AG57/AG$2)&gt;0.0001,AG57/AG$2,"n/a")</f>
        <v>n/a</v>
      </c>
      <c r="AI57" s="116" t="str">
        <f>IF(ISERROR(AH57*0.0001),"n/a",AH57*VLOOKUP($B$4,Weighting!$B$22:$D$35,2,0))</f>
        <v>n/a</v>
      </c>
      <c r="AJ57" s="230" t="str">
        <f t="shared" ref="AJ57" si="63">IF($B57="Specification","n/a",AD57/$O$2)</f>
        <v>n/a</v>
      </c>
      <c r="AK57" s="230" t="str">
        <f>IF(ISERROR(AJ57*VLOOKUP($B$4,Weighting!$B$22:$D$35,2,0)),"n/a",AJ57*VLOOKUP($B$4,Weighting!$B$22:$D$35,2,0))</f>
        <v>n/a</v>
      </c>
      <c r="AL57" s="305"/>
    </row>
    <row r="58" spans="1:38" s="290" customFormat="1" ht="139.5" customHeight="1" x14ac:dyDescent="0.35">
      <c r="A58" s="296" t="s">
        <v>588</v>
      </c>
      <c r="B58" s="296" t="s">
        <v>10</v>
      </c>
      <c r="C58" s="325" t="s">
        <v>652</v>
      </c>
      <c r="D58" s="115" t="s">
        <v>406</v>
      </c>
      <c r="E58" s="299"/>
      <c r="F58" s="113"/>
      <c r="G58" s="299" t="s">
        <v>52</v>
      </c>
      <c r="H58" s="310">
        <f>VLOOKUP(G58,Lists!$A$45:$B$50,2,FALSE)</f>
        <v>8</v>
      </c>
      <c r="I58" s="299" t="s">
        <v>22</v>
      </c>
      <c r="J58" s="299"/>
      <c r="K58" s="312" t="e">
        <f>VLOOKUP(J58,Lists!$A$35:$B$40,2,FALSE)</f>
        <v>#N/A</v>
      </c>
      <c r="L58" s="313" t="e">
        <f t="shared" si="0"/>
        <v>#N/A</v>
      </c>
      <c r="M58" s="314" t="str">
        <f t="shared" si="1"/>
        <v>n/a</v>
      </c>
      <c r="N58" s="304">
        <f>IF($B58=Lists!$A$14,Lists!$E$35)+IF($B58=Lists!$A$15,Lists!$E$40)+IF($B58=Lists!$A$16,Lists!$E$40)</f>
        <v>6</v>
      </c>
      <c r="O58" s="313">
        <f t="shared" si="2"/>
        <v>48</v>
      </c>
      <c r="P58" s="242">
        <f t="shared" si="3"/>
        <v>4.6242774566473986E-2</v>
      </c>
      <c r="Q58" s="232">
        <f>IF(ISERROR(P58*0.0001),"n/a",P58*VLOOKUP($B$4,Weighting!$B$22:$D$35,2,0))</f>
        <v>3.2369942196531793E-3</v>
      </c>
      <c r="R58" s="230" t="e">
        <f t="shared" si="4"/>
        <v>#N/A</v>
      </c>
      <c r="S58" s="230" t="str">
        <f>IF(ISERROR(R58*VLOOKUP($B$4,Weighting!$B$22:$D$35,2,0)),"n/a",R58*VLOOKUP($B$4,Weighting!$B$22:$D$35,2,0))</f>
        <v>n/a</v>
      </c>
      <c r="T58" s="305"/>
      <c r="V58" s="299" t="s">
        <v>406</v>
      </c>
      <c r="W58" s="299"/>
      <c r="X58" s="298"/>
      <c r="Y58" s="299" t="s">
        <v>52</v>
      </c>
      <c r="Z58" s="310">
        <f>VLOOKUP(Y58,Lists!$A$45:$B$50,2,FALSE)</f>
        <v>8</v>
      </c>
      <c r="AA58" s="299" t="s">
        <v>22</v>
      </c>
      <c r="AB58" s="299" t="s">
        <v>39</v>
      </c>
      <c r="AC58" s="312">
        <f>VLOOKUP(AB58,Lists!$A$35:$B$40,2,FALSE)</f>
        <v>6</v>
      </c>
      <c r="AD58" s="313">
        <f t="shared" si="49"/>
        <v>48</v>
      </c>
      <c r="AE58" s="314">
        <f t="shared" si="50"/>
        <v>1</v>
      </c>
      <c r="AF58" s="304">
        <f>IF($B58=Lists!$A$14,Lists!$E$35)+IF($B58=Lists!$A$15,Lists!$E$40)+IF($B58=Lists!$A$16,Lists!$E$40)</f>
        <v>6</v>
      </c>
      <c r="AG58" s="313">
        <f>Z58*AF58</f>
        <v>48</v>
      </c>
      <c r="AH58" s="112">
        <f>IF((AG58/AG$2)&gt;0.0001,AG58/AG$2,"n/a")</f>
        <v>4.49438202247191E-2</v>
      </c>
      <c r="AI58" s="116">
        <f>IF(ISERROR(AH58*0.0001),"n/a",AH58*VLOOKUP($B$4,Weighting!$B$22:$D$35,2,0))</f>
        <v>3.1460674157303371E-3</v>
      </c>
      <c r="AJ58" s="230">
        <f t="shared" si="53"/>
        <v>4.6242774566473986E-2</v>
      </c>
      <c r="AK58" s="230">
        <f>IF(ISERROR(AJ58*VLOOKUP($B$4,Weighting!$B$22:$D$35,2,0)),"n/a",AJ58*VLOOKUP($B$4,Weighting!$B$22:$D$35,2,0))</f>
        <v>3.2369942196531793E-3</v>
      </c>
      <c r="AL58" s="305"/>
    </row>
    <row r="59" spans="1:38" s="290" customFormat="1" ht="56" x14ac:dyDescent="0.35">
      <c r="A59" s="296" t="s">
        <v>589</v>
      </c>
      <c r="B59" s="296" t="s">
        <v>8</v>
      </c>
      <c r="C59" s="305" t="s">
        <v>129</v>
      </c>
      <c r="D59" s="114"/>
      <c r="E59" s="299"/>
      <c r="F59" s="444" t="s">
        <v>406</v>
      </c>
      <c r="G59" s="299" t="s">
        <v>17</v>
      </c>
      <c r="H59" s="310">
        <f>VLOOKUP(G59,Lists!$A$45:$B$50,2,FALSE)</f>
        <v>1.0000000000000001E-5</v>
      </c>
      <c r="I59" s="311" t="s">
        <v>17</v>
      </c>
      <c r="J59" s="311" t="s">
        <v>17</v>
      </c>
      <c r="K59" s="312">
        <f>VLOOKUP(J59,Lists!$A$35:$B$40,2,FALSE)</f>
        <v>0</v>
      </c>
      <c r="L59" s="313">
        <f t="shared" si="0"/>
        <v>0</v>
      </c>
      <c r="M59" s="314" t="str">
        <f t="shared" si="1"/>
        <v>n/a</v>
      </c>
      <c r="N59" s="304">
        <f>IF($B59=Lists!$A$14,Lists!$E$35)+IF($B59=Lists!$A$15,Lists!$E$40)+IF($B59=Lists!$A$16,Lists!$E$40)</f>
        <v>0</v>
      </c>
      <c r="O59" s="313">
        <f t="shared" si="2"/>
        <v>0</v>
      </c>
      <c r="P59" s="242" t="str">
        <f t="shared" si="3"/>
        <v>n/a</v>
      </c>
      <c r="Q59" s="232" t="str">
        <f>IF(ISERROR(P59*0.0001),"n/a",P59*VLOOKUP($B$4,Weighting!$B$22:$D$35,2,0))</f>
        <v>n/a</v>
      </c>
      <c r="R59" s="230" t="str">
        <f t="shared" si="4"/>
        <v>n/a</v>
      </c>
      <c r="S59" s="230" t="str">
        <f>IF(ISERROR(R59*VLOOKUP($B$4,Weighting!$B$22:$D$35,2,0)),"n/a",R59*VLOOKUP($B$4,Weighting!$B$22:$D$35,2,0))</f>
        <v>n/a</v>
      </c>
      <c r="T59" s="305"/>
      <c r="V59" s="308" t="s">
        <v>408</v>
      </c>
      <c r="W59" s="308"/>
      <c r="X59" s="309" t="s">
        <v>406</v>
      </c>
      <c r="Y59" s="299" t="s">
        <v>17</v>
      </c>
      <c r="Z59" s="310">
        <f>VLOOKUP(Y59,Lists!$A$45:$B$50,2,FALSE)</f>
        <v>1.0000000000000001E-5</v>
      </c>
      <c r="AA59" s="311" t="s">
        <v>17</v>
      </c>
      <c r="AB59" s="311" t="s">
        <v>17</v>
      </c>
      <c r="AC59" s="312">
        <f>VLOOKUP(AB59,Lists!$A$35:$B$40,2,FALSE)</f>
        <v>0</v>
      </c>
      <c r="AD59" s="313">
        <f t="shared" ref="AD59" si="64">AC59*Z59</f>
        <v>0</v>
      </c>
      <c r="AE59" s="314" t="str">
        <f t="shared" ref="AE59" si="65">IF(ISERROR(AD59/AG59),"n/a",AD59/AG59)</f>
        <v>n/a</v>
      </c>
      <c r="AF59" s="304">
        <f>IF($B59=Lists!$A$14,Lists!$E$35)+IF($B59=Lists!$A$15,Lists!$E$40)+IF($B59=Lists!$A$16,Lists!$E$40)</f>
        <v>0</v>
      </c>
      <c r="AG59" s="313">
        <f t="shared" ref="AG59" si="66">Z59*AF59</f>
        <v>0</v>
      </c>
      <c r="AH59" s="112" t="str">
        <f t="shared" ref="AH59" si="67">IF((AG59/AG$2)&gt;0.0001,AG59/AG$2,"n/a")</f>
        <v>n/a</v>
      </c>
      <c r="AI59" s="116" t="str">
        <f>IF(ISERROR(AH59*0.0001),"n/a",AH59*VLOOKUP($B$4,Weighting!$B$22:$D$35,2,0))</f>
        <v>n/a</v>
      </c>
      <c r="AJ59" s="230" t="str">
        <f t="shared" ref="AJ59" si="68">IF($B59="Specification","n/a",AD59/$O$2)</f>
        <v>n/a</v>
      </c>
      <c r="AK59" s="230" t="str">
        <f>IF(ISERROR(AJ59*VLOOKUP($B$4,Weighting!$B$22:$D$35,2,0)),"n/a",AJ59*VLOOKUP($B$4,Weighting!$B$22:$D$35,2,0))</f>
        <v>n/a</v>
      </c>
      <c r="AL59" s="305"/>
    </row>
    <row r="60" spans="1:38" s="290" customFormat="1" ht="70" x14ac:dyDescent="0.35">
      <c r="A60" s="296" t="s">
        <v>590</v>
      </c>
      <c r="B60" s="296" t="s">
        <v>8</v>
      </c>
      <c r="C60" s="305" t="s">
        <v>591</v>
      </c>
      <c r="D60" s="114"/>
      <c r="E60" s="299"/>
      <c r="F60" s="444" t="s">
        <v>406</v>
      </c>
      <c r="G60" s="299" t="s">
        <v>17</v>
      </c>
      <c r="H60" s="310">
        <f>VLOOKUP(G60,Lists!$A$45:$B$50,2,FALSE)</f>
        <v>1.0000000000000001E-5</v>
      </c>
      <c r="I60" s="311" t="s">
        <v>17</v>
      </c>
      <c r="J60" s="311" t="s">
        <v>17</v>
      </c>
      <c r="K60" s="312">
        <f>VLOOKUP(J60,Lists!$A$35:$B$40,2,FALSE)</f>
        <v>0</v>
      </c>
      <c r="L60" s="313">
        <f t="shared" si="0"/>
        <v>0</v>
      </c>
      <c r="M60" s="314" t="str">
        <f t="shared" si="1"/>
        <v>n/a</v>
      </c>
      <c r="N60" s="304">
        <f>IF($B60=Lists!$A$14,Lists!$E$35)+IF($B60=Lists!$A$15,Lists!$E$40)+IF($B60=Lists!$A$16,Lists!$E$40)</f>
        <v>0</v>
      </c>
      <c r="O60" s="313">
        <f t="shared" si="2"/>
        <v>0</v>
      </c>
      <c r="P60" s="242" t="str">
        <f t="shared" si="3"/>
        <v>n/a</v>
      </c>
      <c r="Q60" s="232" t="str">
        <f>IF(ISERROR(P60*0.0001),"n/a",P60*VLOOKUP($B$4,Weighting!$B$22:$D$35,2,0))</f>
        <v>n/a</v>
      </c>
      <c r="R60" s="230" t="str">
        <f t="shared" si="4"/>
        <v>n/a</v>
      </c>
      <c r="S60" s="230" t="str">
        <f>IF(ISERROR(R60*VLOOKUP($B$4,Weighting!$B$22:$D$35,2,0)),"n/a",R60*VLOOKUP($B$4,Weighting!$B$22:$D$35,2,0))</f>
        <v>n/a</v>
      </c>
      <c r="T60" s="305"/>
      <c r="V60" s="308" t="s">
        <v>408</v>
      </c>
      <c r="W60" s="308"/>
      <c r="X60" s="309" t="s">
        <v>406</v>
      </c>
      <c r="Y60" s="299" t="s">
        <v>17</v>
      </c>
      <c r="Z60" s="310">
        <f>VLOOKUP(Y60,Lists!$A$45:$B$50,2,FALSE)</f>
        <v>1.0000000000000001E-5</v>
      </c>
      <c r="AA60" s="311" t="s">
        <v>17</v>
      </c>
      <c r="AB60" s="311" t="s">
        <v>17</v>
      </c>
      <c r="AC60" s="312">
        <f>VLOOKUP(AB60,Lists!$A$35:$B$40,2,FALSE)</f>
        <v>0</v>
      </c>
      <c r="AD60" s="313">
        <f t="shared" si="49"/>
        <v>0</v>
      </c>
      <c r="AE60" s="314" t="str">
        <f t="shared" si="50"/>
        <v>n/a</v>
      </c>
      <c r="AF60" s="304">
        <f>IF($B60=Lists!$A$14,Lists!$E$35)+IF($B60=Lists!$A$15,Lists!$E$40)+IF($B60=Lists!$A$16,Lists!$E$40)</f>
        <v>0</v>
      </c>
      <c r="AG60" s="313">
        <f t="shared" ref="AG60" si="69">Z60*AF60</f>
        <v>0</v>
      </c>
      <c r="AH60" s="112" t="str">
        <f t="shared" ref="AH60" si="70">IF((AG60/AG$2)&gt;0.0001,AG60/AG$2,"n/a")</f>
        <v>n/a</v>
      </c>
      <c r="AI60" s="116" t="str">
        <f>IF(ISERROR(AH60*0.0001),"n/a",AH60*VLOOKUP($B$4,Weighting!$B$22:$D$35,2,0))</f>
        <v>n/a</v>
      </c>
      <c r="AJ60" s="230" t="str">
        <f t="shared" si="53"/>
        <v>n/a</v>
      </c>
      <c r="AK60" s="230" t="str">
        <f>IF(ISERROR(AJ60*VLOOKUP($B$4,Weighting!$B$22:$D$35,2,0)),"n/a",AJ60*VLOOKUP($B$4,Weighting!$B$22:$D$35,2,0))</f>
        <v>n/a</v>
      </c>
      <c r="AL60" s="305"/>
    </row>
    <row r="61" spans="1:38" s="290" customFormat="1" x14ac:dyDescent="0.35">
      <c r="A61" s="292" t="s">
        <v>63</v>
      </c>
      <c r="B61" s="292"/>
      <c r="C61" s="293" t="s">
        <v>73</v>
      </c>
      <c r="D61" s="438"/>
      <c r="E61" s="306"/>
      <c r="F61" s="438"/>
      <c r="G61" s="306"/>
      <c r="H61" s="306"/>
      <c r="I61" s="306"/>
      <c r="J61" s="306"/>
      <c r="K61" s="306"/>
      <c r="L61" s="306"/>
      <c r="M61" s="306" t="str">
        <f t="shared" si="1"/>
        <v>n/a</v>
      </c>
      <c r="N61" s="306">
        <f>IF($B61=Lists!$A$14,Lists!$E$35)+IF($B61=Lists!$A$15,Lists!$E$40)+IF($B61=Lists!$A$16,Lists!$E$40)</f>
        <v>0</v>
      </c>
      <c r="O61" s="307">
        <f t="shared" si="2"/>
        <v>0</v>
      </c>
      <c r="P61" s="243" t="str">
        <f t="shared" si="3"/>
        <v>n/a</v>
      </c>
      <c r="Q61" s="244" t="str">
        <f>IF(ISERROR(P61*0.0001),"n/a",P61*VLOOKUP($B$4,Weighting!$B$22:$D$35,2,0))</f>
        <v>n/a</v>
      </c>
      <c r="R61" s="141">
        <f t="shared" si="4"/>
        <v>0</v>
      </c>
      <c r="S61" s="141"/>
      <c r="T61" s="118"/>
      <c r="V61" s="306"/>
      <c r="W61" s="306"/>
      <c r="X61" s="306"/>
      <c r="Y61" s="306"/>
      <c r="Z61" s="306"/>
      <c r="AA61" s="306"/>
      <c r="AB61" s="306"/>
      <c r="AC61" s="306"/>
      <c r="AD61" s="306"/>
      <c r="AE61" s="306"/>
      <c r="AF61" s="306"/>
      <c r="AG61" s="307"/>
      <c r="AH61" s="140"/>
      <c r="AI61" s="141"/>
      <c r="AJ61" s="141"/>
      <c r="AK61" s="141"/>
      <c r="AL61" s="141"/>
    </row>
    <row r="62" spans="1:38" s="290" customFormat="1" ht="68" customHeight="1" x14ac:dyDescent="0.35">
      <c r="A62" s="296" t="s">
        <v>425</v>
      </c>
      <c r="B62" s="296" t="s">
        <v>8</v>
      </c>
      <c r="C62" s="305" t="s">
        <v>653</v>
      </c>
      <c r="D62" s="114"/>
      <c r="E62" s="299"/>
      <c r="F62" s="444" t="s">
        <v>406</v>
      </c>
      <c r="G62" s="299" t="s">
        <v>17</v>
      </c>
      <c r="H62" s="310">
        <f>VLOOKUP(G62,Lists!$A$45:$B$50,2,FALSE)</f>
        <v>1.0000000000000001E-5</v>
      </c>
      <c r="I62" s="311" t="s">
        <v>17</v>
      </c>
      <c r="J62" s="311" t="s">
        <v>17</v>
      </c>
      <c r="K62" s="312">
        <f>VLOOKUP(J62,Lists!$A$35:$B$40,2,FALSE)</f>
        <v>0</v>
      </c>
      <c r="L62" s="313">
        <f t="shared" si="0"/>
        <v>0</v>
      </c>
      <c r="M62" s="314" t="str">
        <f t="shared" si="1"/>
        <v>n/a</v>
      </c>
      <c r="N62" s="304">
        <f>IF($B62=Lists!$A$14,Lists!$E$35)+IF($B62=Lists!$A$15,Lists!$E$40)+IF($B62=Lists!$A$16,Lists!$E$40)</f>
        <v>0</v>
      </c>
      <c r="O62" s="313">
        <f t="shared" si="2"/>
        <v>0</v>
      </c>
      <c r="P62" s="242" t="str">
        <f t="shared" si="3"/>
        <v>n/a</v>
      </c>
      <c r="Q62" s="232" t="str">
        <f>IF(ISERROR(P62*0.0001),"n/a",P62*VLOOKUP($B$4,Weighting!$B$22:$D$35,2,0))</f>
        <v>n/a</v>
      </c>
      <c r="R62" s="230" t="str">
        <f t="shared" si="4"/>
        <v>n/a</v>
      </c>
      <c r="S62" s="230" t="str">
        <f>IF(ISERROR(R62*VLOOKUP($B$4,Weighting!$B$22:$D$35,2,0)),"n/a",R62*VLOOKUP($B$4,Weighting!$B$22:$D$35,2,0))</f>
        <v>n/a</v>
      </c>
      <c r="T62" s="305"/>
      <c r="V62" s="308" t="s">
        <v>408</v>
      </c>
      <c r="W62" s="308"/>
      <c r="X62" s="309" t="s">
        <v>406</v>
      </c>
      <c r="Y62" s="299" t="s">
        <v>17</v>
      </c>
      <c r="Z62" s="310">
        <f>VLOOKUP(Y62,Lists!$A$45:$B$50,2,FALSE)</f>
        <v>1.0000000000000001E-5</v>
      </c>
      <c r="AA62" s="311" t="s">
        <v>17</v>
      </c>
      <c r="AB62" s="311" t="s">
        <v>17</v>
      </c>
      <c r="AC62" s="312">
        <f>VLOOKUP(AB62,Lists!$A$35:$B$40,2,FALSE)</f>
        <v>0</v>
      </c>
      <c r="AD62" s="313">
        <f t="shared" ref="AD62:AD66" si="71">AC62*Z62</f>
        <v>0</v>
      </c>
      <c r="AE62" s="314" t="str">
        <f t="shared" ref="AE62:AE66" si="72">IF(ISERROR(AD62/AG62),"n/a",AD62/AG62)</f>
        <v>n/a</v>
      </c>
      <c r="AF62" s="304">
        <f>IF($B62=Lists!$A$14,Lists!$E$35)+IF($B62=Lists!$A$15,Lists!$E$40)+IF($B62=Lists!$A$16,Lists!$E$40)</f>
        <v>0</v>
      </c>
      <c r="AG62" s="313">
        <f t="shared" ref="AG62:AG66" si="73">Z62*AF62</f>
        <v>0</v>
      </c>
      <c r="AH62" s="112" t="str">
        <f t="shared" ref="AH62:AH66" si="74">IF((AG62/AG$2)&gt;0.0001,AG62/AG$2,"n/a")</f>
        <v>n/a</v>
      </c>
      <c r="AI62" s="116" t="str">
        <f>IF(ISERROR(AH62*0.0001),"n/a",AH62*VLOOKUP($B$4,Weighting!$B$22:$D$35,2,0))</f>
        <v>n/a</v>
      </c>
      <c r="AJ62" s="230" t="str">
        <f t="shared" ref="AJ62:AJ66" si="75">IF($B62="Specification","n/a",AD62/$O$2)</f>
        <v>n/a</v>
      </c>
      <c r="AK62" s="230" t="str">
        <f>IF(ISERROR(AJ62*VLOOKUP($B$4,Weighting!$B$22:$D$35,2,0)),"n/a",AJ62*VLOOKUP($B$4,Weighting!$B$22:$D$35,2,0))</f>
        <v>n/a</v>
      </c>
      <c r="AL62" s="305"/>
    </row>
    <row r="63" spans="1:38" s="290" customFormat="1" ht="70" x14ac:dyDescent="0.35">
      <c r="A63" s="296" t="s">
        <v>426</v>
      </c>
      <c r="B63" s="296" t="s">
        <v>8</v>
      </c>
      <c r="C63" s="330" t="s">
        <v>654</v>
      </c>
      <c r="D63" s="114"/>
      <c r="E63" s="299"/>
      <c r="F63" s="444" t="s">
        <v>406</v>
      </c>
      <c r="G63" s="299" t="s">
        <v>17</v>
      </c>
      <c r="H63" s="310">
        <f>VLOOKUP(G63,Lists!$A$45:$B$50,2,FALSE)</f>
        <v>1.0000000000000001E-5</v>
      </c>
      <c r="I63" s="311" t="s">
        <v>17</v>
      </c>
      <c r="J63" s="311" t="s">
        <v>17</v>
      </c>
      <c r="K63" s="312">
        <f>VLOOKUP(J63,Lists!$A$35:$B$40,2,FALSE)</f>
        <v>0</v>
      </c>
      <c r="L63" s="313">
        <f t="shared" si="0"/>
        <v>0</v>
      </c>
      <c r="M63" s="314" t="str">
        <f t="shared" si="1"/>
        <v>n/a</v>
      </c>
      <c r="N63" s="304">
        <f>IF($B63=Lists!$A$14,Lists!$E$35)+IF($B63=Lists!$A$15,Lists!$E$40)+IF($B63=Lists!$A$16,Lists!$E$40)</f>
        <v>0</v>
      </c>
      <c r="O63" s="313">
        <f t="shared" si="2"/>
        <v>0</v>
      </c>
      <c r="P63" s="242" t="str">
        <f t="shared" si="3"/>
        <v>n/a</v>
      </c>
      <c r="Q63" s="232" t="str">
        <f>IF(ISERROR(P63*0.0001),"n/a",P63*VLOOKUP($B$4,Weighting!$B$22:$D$35,2,0))</f>
        <v>n/a</v>
      </c>
      <c r="R63" s="230" t="str">
        <f t="shared" si="4"/>
        <v>n/a</v>
      </c>
      <c r="S63" s="230" t="str">
        <f>IF(ISERROR(R63*VLOOKUP($B$4,Weighting!$B$22:$D$35,2,0)),"n/a",R63*VLOOKUP($B$4,Weighting!$B$22:$D$35,2,0))</f>
        <v>n/a</v>
      </c>
      <c r="T63" s="305"/>
      <c r="V63" s="308" t="s">
        <v>408</v>
      </c>
      <c r="W63" s="308"/>
      <c r="X63" s="309" t="s">
        <v>406</v>
      </c>
      <c r="Y63" s="299" t="s">
        <v>17</v>
      </c>
      <c r="Z63" s="310">
        <f>VLOOKUP(Y63,Lists!$A$45:$B$50,2,FALSE)</f>
        <v>1.0000000000000001E-5</v>
      </c>
      <c r="AA63" s="311" t="s">
        <v>17</v>
      </c>
      <c r="AB63" s="311" t="s">
        <v>17</v>
      </c>
      <c r="AC63" s="312">
        <f>VLOOKUP(AB63,Lists!$A$35:$B$40,2,FALSE)</f>
        <v>0</v>
      </c>
      <c r="AD63" s="313">
        <f t="shared" si="71"/>
        <v>0</v>
      </c>
      <c r="AE63" s="314" t="str">
        <f t="shared" si="72"/>
        <v>n/a</v>
      </c>
      <c r="AF63" s="304">
        <f>IF($B63=Lists!$A$14,Lists!$E$35)+IF($B63=Lists!$A$15,Lists!$E$40)+IF($B63=Lists!$A$16,Lists!$E$40)</f>
        <v>0</v>
      </c>
      <c r="AG63" s="313">
        <f t="shared" si="73"/>
        <v>0</v>
      </c>
      <c r="AH63" s="112" t="str">
        <f t="shared" si="74"/>
        <v>n/a</v>
      </c>
      <c r="AI63" s="116" t="str">
        <f>IF(ISERROR(AH63*0.0001),"n/a",AH63*VLOOKUP($B$4,Weighting!$B$22:$D$35,2,0))</f>
        <v>n/a</v>
      </c>
      <c r="AJ63" s="230" t="str">
        <f t="shared" si="75"/>
        <v>n/a</v>
      </c>
      <c r="AK63" s="230" t="str">
        <f>IF(ISERROR(AJ63*VLOOKUP($B$4,Weighting!$B$22:$D$35,2,0)),"n/a",AJ63*VLOOKUP($B$4,Weighting!$B$22:$D$35,2,0))</f>
        <v>n/a</v>
      </c>
      <c r="AL63" s="305"/>
    </row>
    <row r="64" spans="1:38" s="290" customFormat="1" ht="127" customHeight="1" x14ac:dyDescent="0.35">
      <c r="A64" s="296" t="s">
        <v>427</v>
      </c>
      <c r="B64" s="296" t="s">
        <v>8</v>
      </c>
      <c r="C64" s="305" t="s">
        <v>594</v>
      </c>
      <c r="D64" s="114"/>
      <c r="E64" s="299"/>
      <c r="F64" s="444" t="s">
        <v>406</v>
      </c>
      <c r="G64" s="299" t="s">
        <v>17</v>
      </c>
      <c r="H64" s="310">
        <f>VLOOKUP(G64,Lists!$A$45:$B$50,2,FALSE)</f>
        <v>1.0000000000000001E-5</v>
      </c>
      <c r="I64" s="311" t="s">
        <v>17</v>
      </c>
      <c r="J64" s="311" t="s">
        <v>17</v>
      </c>
      <c r="K64" s="312">
        <f>VLOOKUP(J64,Lists!$A$35:$B$40,2,FALSE)</f>
        <v>0</v>
      </c>
      <c r="L64" s="313">
        <f t="shared" si="0"/>
        <v>0</v>
      </c>
      <c r="M64" s="314" t="str">
        <f t="shared" si="1"/>
        <v>n/a</v>
      </c>
      <c r="N64" s="304">
        <f>IF($B64=Lists!$A$14,Lists!$E$35)+IF($B64=Lists!$A$15,Lists!$E$40)+IF($B64=Lists!$A$16,Lists!$E$40)</f>
        <v>0</v>
      </c>
      <c r="O64" s="313">
        <f t="shared" si="2"/>
        <v>0</v>
      </c>
      <c r="P64" s="242" t="str">
        <f t="shared" si="3"/>
        <v>n/a</v>
      </c>
      <c r="Q64" s="232" t="str">
        <f>IF(ISERROR(P64*0.0001),"n/a",P64*VLOOKUP($B$4,Weighting!$B$22:$D$35,2,0))</f>
        <v>n/a</v>
      </c>
      <c r="R64" s="230" t="str">
        <f t="shared" si="4"/>
        <v>n/a</v>
      </c>
      <c r="S64" s="230" t="str">
        <f>IF(ISERROR(R64*VLOOKUP($B$4,Weighting!$B$22:$D$35,2,0)),"n/a",R64*VLOOKUP($B$4,Weighting!$B$22:$D$35,2,0))</f>
        <v>n/a</v>
      </c>
      <c r="T64" s="305"/>
      <c r="V64" s="308" t="s">
        <v>408</v>
      </c>
      <c r="W64" s="308"/>
      <c r="X64" s="309" t="s">
        <v>406</v>
      </c>
      <c r="Y64" s="299" t="s">
        <v>17</v>
      </c>
      <c r="Z64" s="310">
        <f>VLOOKUP(Y64,Lists!$A$45:$B$50,2,FALSE)</f>
        <v>1.0000000000000001E-5</v>
      </c>
      <c r="AA64" s="311" t="s">
        <v>17</v>
      </c>
      <c r="AB64" s="311" t="s">
        <v>17</v>
      </c>
      <c r="AC64" s="312">
        <f>VLOOKUP(AB64,Lists!$A$35:$B$40,2,FALSE)</f>
        <v>0</v>
      </c>
      <c r="AD64" s="313">
        <f t="shared" ref="AD64:AD65" si="76">AC64*Z64</f>
        <v>0</v>
      </c>
      <c r="AE64" s="314" t="str">
        <f t="shared" ref="AE64:AE65" si="77">IF(ISERROR(AD64/AG64),"n/a",AD64/AG64)</f>
        <v>n/a</v>
      </c>
      <c r="AF64" s="304">
        <f>IF($B64=Lists!$A$14,Lists!$E$35)+IF($B64=Lists!$A$15,Lists!$E$40)+IF($B64=Lists!$A$16,Lists!$E$40)</f>
        <v>0</v>
      </c>
      <c r="AG64" s="313">
        <f t="shared" ref="AG64:AG65" si="78">Z64*AF64</f>
        <v>0</v>
      </c>
      <c r="AH64" s="112" t="str">
        <f t="shared" ref="AH64:AH65" si="79">IF((AG64/AG$2)&gt;0.0001,AG64/AG$2,"n/a")</f>
        <v>n/a</v>
      </c>
      <c r="AI64" s="116" t="str">
        <f>IF(ISERROR(AH64*0.0001),"n/a",AH64*VLOOKUP($B$4,Weighting!$B$22:$D$35,2,0))</f>
        <v>n/a</v>
      </c>
      <c r="AJ64" s="230" t="str">
        <f t="shared" ref="AJ64:AJ65" si="80">IF($B64="Specification","n/a",AD64/$O$2)</f>
        <v>n/a</v>
      </c>
      <c r="AK64" s="230" t="str">
        <f>IF(ISERROR(AJ64*VLOOKUP($B$4,Weighting!$B$22:$D$35,2,0)),"n/a",AJ64*VLOOKUP($B$4,Weighting!$B$22:$D$35,2,0))</f>
        <v>n/a</v>
      </c>
      <c r="AL64" s="305"/>
    </row>
    <row r="65" spans="1:38" s="290" customFormat="1" ht="97.5" customHeight="1" x14ac:dyDescent="0.35">
      <c r="A65" s="296" t="s">
        <v>592</v>
      </c>
      <c r="B65" s="296" t="s">
        <v>8</v>
      </c>
      <c r="C65" s="305" t="s">
        <v>130</v>
      </c>
      <c r="D65" s="114"/>
      <c r="E65" s="299"/>
      <c r="F65" s="444" t="s">
        <v>406</v>
      </c>
      <c r="G65" s="299" t="s">
        <v>17</v>
      </c>
      <c r="H65" s="310">
        <f>VLOOKUP(G65,Lists!$A$45:$B$50,2,FALSE)</f>
        <v>1.0000000000000001E-5</v>
      </c>
      <c r="I65" s="311" t="s">
        <v>17</v>
      </c>
      <c r="J65" s="311" t="s">
        <v>17</v>
      </c>
      <c r="K65" s="312">
        <f>VLOOKUP(J65,Lists!$A$35:$B$40,2,FALSE)</f>
        <v>0</v>
      </c>
      <c r="L65" s="313">
        <f t="shared" si="0"/>
        <v>0</v>
      </c>
      <c r="M65" s="314" t="str">
        <f t="shared" si="1"/>
        <v>n/a</v>
      </c>
      <c r="N65" s="304">
        <f>IF($B65=Lists!$A$14,Lists!$E$35)+IF($B65=Lists!$A$15,Lists!$E$40)+IF($B65=Lists!$A$16,Lists!$E$40)</f>
        <v>0</v>
      </c>
      <c r="O65" s="313">
        <f t="shared" si="2"/>
        <v>0</v>
      </c>
      <c r="P65" s="242" t="str">
        <f t="shared" si="3"/>
        <v>n/a</v>
      </c>
      <c r="Q65" s="232" t="str">
        <f>IF(ISERROR(P65*0.0001),"n/a",P65*VLOOKUP($B$4,Weighting!$B$22:$D$35,2,0))</f>
        <v>n/a</v>
      </c>
      <c r="R65" s="230" t="str">
        <f t="shared" si="4"/>
        <v>n/a</v>
      </c>
      <c r="S65" s="230" t="str">
        <f>IF(ISERROR(R65*VLOOKUP($B$4,Weighting!$B$22:$D$35,2,0)),"n/a",R65*VLOOKUP($B$4,Weighting!$B$22:$D$35,2,0))</f>
        <v>n/a</v>
      </c>
      <c r="T65" s="305"/>
      <c r="V65" s="308" t="s">
        <v>408</v>
      </c>
      <c r="W65" s="308"/>
      <c r="X65" s="309" t="s">
        <v>406</v>
      </c>
      <c r="Y65" s="299" t="s">
        <v>17</v>
      </c>
      <c r="Z65" s="310">
        <f>VLOOKUP(Y65,Lists!$A$45:$B$50,2,FALSE)</f>
        <v>1.0000000000000001E-5</v>
      </c>
      <c r="AA65" s="311" t="s">
        <v>17</v>
      </c>
      <c r="AB65" s="311" t="s">
        <v>17</v>
      </c>
      <c r="AC65" s="312">
        <f>VLOOKUP(AB65,Lists!$A$35:$B$40,2,FALSE)</f>
        <v>0</v>
      </c>
      <c r="AD65" s="313">
        <f t="shared" si="76"/>
        <v>0</v>
      </c>
      <c r="AE65" s="314" t="str">
        <f t="shared" si="77"/>
        <v>n/a</v>
      </c>
      <c r="AF65" s="304">
        <f>IF($B65=Lists!$A$14,Lists!$E$35)+IF($B65=Lists!$A$15,Lists!$E$40)+IF($B65=Lists!$A$16,Lists!$E$40)</f>
        <v>0</v>
      </c>
      <c r="AG65" s="313">
        <f t="shared" si="78"/>
        <v>0</v>
      </c>
      <c r="AH65" s="112" t="str">
        <f t="shared" si="79"/>
        <v>n/a</v>
      </c>
      <c r="AI65" s="116" t="str">
        <f>IF(ISERROR(AH65*0.0001),"n/a",AH65*VLOOKUP($B$4,Weighting!$B$22:$D$35,2,0))</f>
        <v>n/a</v>
      </c>
      <c r="AJ65" s="230" t="str">
        <f t="shared" si="80"/>
        <v>n/a</v>
      </c>
      <c r="AK65" s="230" t="str">
        <f>IF(ISERROR(AJ65*VLOOKUP($B$4,Weighting!$B$22:$D$35,2,0)),"n/a",AJ65*VLOOKUP($B$4,Weighting!$B$22:$D$35,2,0))</f>
        <v>n/a</v>
      </c>
      <c r="AL65" s="305"/>
    </row>
    <row r="66" spans="1:38" s="290" customFormat="1" ht="97" customHeight="1" x14ac:dyDescent="0.35">
      <c r="A66" s="296" t="s">
        <v>593</v>
      </c>
      <c r="B66" s="296" t="s">
        <v>8</v>
      </c>
      <c r="C66" s="305" t="s">
        <v>595</v>
      </c>
      <c r="D66" s="114"/>
      <c r="E66" s="299"/>
      <c r="F66" s="444" t="s">
        <v>406</v>
      </c>
      <c r="G66" s="299" t="s">
        <v>17</v>
      </c>
      <c r="H66" s="310">
        <f>VLOOKUP(G66,Lists!$A$45:$B$50,2,FALSE)</f>
        <v>1.0000000000000001E-5</v>
      </c>
      <c r="I66" s="311" t="s">
        <v>17</v>
      </c>
      <c r="J66" s="311" t="s">
        <v>17</v>
      </c>
      <c r="K66" s="312">
        <f>VLOOKUP(J66,Lists!$A$35:$B$40,2,FALSE)</f>
        <v>0</v>
      </c>
      <c r="L66" s="313">
        <f t="shared" si="0"/>
        <v>0</v>
      </c>
      <c r="M66" s="314" t="str">
        <f t="shared" si="1"/>
        <v>n/a</v>
      </c>
      <c r="N66" s="304">
        <f>IF($B66=Lists!$A$14,Lists!$E$35)+IF($B66=Lists!$A$15,Lists!$E$40)+IF($B66=Lists!$A$16,Lists!$E$40)</f>
        <v>0</v>
      </c>
      <c r="O66" s="313">
        <f t="shared" si="2"/>
        <v>0</v>
      </c>
      <c r="P66" s="242" t="str">
        <f t="shared" si="3"/>
        <v>n/a</v>
      </c>
      <c r="Q66" s="232" t="str">
        <f>IF(ISERROR(P66*0.0001),"n/a",P66*VLOOKUP($B$4,Weighting!$B$22:$D$35,2,0))</f>
        <v>n/a</v>
      </c>
      <c r="R66" s="230" t="str">
        <f t="shared" si="4"/>
        <v>n/a</v>
      </c>
      <c r="S66" s="230" t="str">
        <f>IF(ISERROR(R66*VLOOKUP($B$4,Weighting!$B$22:$D$35,2,0)),"n/a",R66*VLOOKUP($B$4,Weighting!$B$22:$D$35,2,0))</f>
        <v>n/a</v>
      </c>
      <c r="T66" s="305"/>
      <c r="V66" s="308" t="s">
        <v>408</v>
      </c>
      <c r="W66" s="308"/>
      <c r="X66" s="309" t="s">
        <v>406</v>
      </c>
      <c r="Y66" s="299" t="s">
        <v>17</v>
      </c>
      <c r="Z66" s="310">
        <f>VLOOKUP(Y66,Lists!$A$45:$B$50,2,FALSE)</f>
        <v>1.0000000000000001E-5</v>
      </c>
      <c r="AA66" s="311" t="s">
        <v>17</v>
      </c>
      <c r="AB66" s="311" t="s">
        <v>17</v>
      </c>
      <c r="AC66" s="312">
        <f>VLOOKUP(AB66,Lists!$A$35:$B$40,2,FALSE)</f>
        <v>0</v>
      </c>
      <c r="AD66" s="313">
        <f t="shared" si="71"/>
        <v>0</v>
      </c>
      <c r="AE66" s="314" t="str">
        <f t="shared" si="72"/>
        <v>n/a</v>
      </c>
      <c r="AF66" s="304">
        <f>IF($B66=Lists!$A$14,Lists!$E$35)+IF($B66=Lists!$A$15,Lists!$E$40)+IF($B66=Lists!$A$16,Lists!$E$40)</f>
        <v>0</v>
      </c>
      <c r="AG66" s="313">
        <f t="shared" si="73"/>
        <v>0</v>
      </c>
      <c r="AH66" s="112" t="str">
        <f t="shared" si="74"/>
        <v>n/a</v>
      </c>
      <c r="AI66" s="116" t="str">
        <f>IF(ISERROR(AH66*0.0001),"n/a",AH66*VLOOKUP($B$4,Weighting!$B$22:$D$35,2,0))</f>
        <v>n/a</v>
      </c>
      <c r="AJ66" s="230" t="str">
        <f t="shared" si="75"/>
        <v>n/a</v>
      </c>
      <c r="AK66" s="230" t="str">
        <f>IF(ISERROR(AJ66*VLOOKUP($B$4,Weighting!$B$22:$D$35,2,0)),"n/a",AJ66*VLOOKUP($B$4,Weighting!$B$22:$D$35,2,0))</f>
        <v>n/a</v>
      </c>
      <c r="AL66" s="305"/>
    </row>
    <row r="67" spans="1:38" s="290" customFormat="1" x14ac:dyDescent="0.35">
      <c r="A67" s="292" t="s">
        <v>380</v>
      </c>
      <c r="B67" s="292"/>
      <c r="C67" s="293" t="s">
        <v>74</v>
      </c>
      <c r="D67" s="438"/>
      <c r="E67" s="306"/>
      <c r="F67" s="438"/>
      <c r="G67" s="306"/>
      <c r="H67" s="306"/>
      <c r="I67" s="306"/>
      <c r="J67" s="306"/>
      <c r="K67" s="306"/>
      <c r="L67" s="306"/>
      <c r="M67" s="306" t="str">
        <f t="shared" si="1"/>
        <v>n/a</v>
      </c>
      <c r="N67" s="306">
        <f>IF($B67=Lists!$A$14,Lists!$E$35)+IF($B67=Lists!$A$15,Lists!$E$40)+IF($B67=Lists!$A$16,Lists!$E$40)</f>
        <v>0</v>
      </c>
      <c r="O67" s="307">
        <f t="shared" si="2"/>
        <v>0</v>
      </c>
      <c r="P67" s="243" t="str">
        <f t="shared" si="3"/>
        <v>n/a</v>
      </c>
      <c r="Q67" s="244" t="str">
        <f>IF(ISERROR(P67*0.0001),"n/a",P67*VLOOKUP($B$4,Weighting!$B$22:$D$35,2,0))</f>
        <v>n/a</v>
      </c>
      <c r="R67" s="141">
        <f t="shared" si="4"/>
        <v>0</v>
      </c>
      <c r="S67" s="141"/>
      <c r="T67" s="118"/>
      <c r="V67" s="306"/>
      <c r="W67" s="306"/>
      <c r="X67" s="306"/>
      <c r="Y67" s="306"/>
      <c r="Z67" s="306"/>
      <c r="AA67" s="306"/>
      <c r="AB67" s="306"/>
      <c r="AC67" s="306"/>
      <c r="AD67" s="306"/>
      <c r="AE67" s="306"/>
      <c r="AF67" s="306"/>
      <c r="AG67" s="307"/>
      <c r="AH67" s="140"/>
      <c r="AI67" s="141"/>
      <c r="AJ67" s="141"/>
      <c r="AK67" s="141"/>
      <c r="AL67" s="141"/>
    </row>
    <row r="68" spans="1:38" s="290" customFormat="1" ht="96" customHeight="1" x14ac:dyDescent="0.35">
      <c r="A68" s="296" t="s">
        <v>428</v>
      </c>
      <c r="B68" s="296" t="s">
        <v>8</v>
      </c>
      <c r="C68" s="305" t="s">
        <v>596</v>
      </c>
      <c r="D68" s="114"/>
      <c r="E68" s="299"/>
      <c r="F68" s="444" t="s">
        <v>406</v>
      </c>
      <c r="G68" s="299" t="s">
        <v>17</v>
      </c>
      <c r="H68" s="310">
        <f>VLOOKUP(G68,Lists!$A$45:$B$50,2,FALSE)</f>
        <v>1.0000000000000001E-5</v>
      </c>
      <c r="I68" s="311" t="s">
        <v>17</v>
      </c>
      <c r="J68" s="311" t="s">
        <v>17</v>
      </c>
      <c r="K68" s="312">
        <f>VLOOKUP(J68,Lists!$A$35:$B$40,2,FALSE)</f>
        <v>0</v>
      </c>
      <c r="L68" s="313">
        <f t="shared" si="0"/>
        <v>0</v>
      </c>
      <c r="M68" s="314" t="str">
        <f t="shared" si="1"/>
        <v>n/a</v>
      </c>
      <c r="N68" s="304">
        <f>IF($B68=Lists!$A$14,Lists!$E$35)+IF($B68=Lists!$A$15,Lists!$E$40)+IF($B68=Lists!$A$16,Lists!$E$40)</f>
        <v>0</v>
      </c>
      <c r="O68" s="313">
        <f t="shared" si="2"/>
        <v>0</v>
      </c>
      <c r="P68" s="242" t="str">
        <f t="shared" si="3"/>
        <v>n/a</v>
      </c>
      <c r="Q68" s="232" t="str">
        <f>IF(ISERROR(P68*0.0001),"n/a",P68*VLOOKUP($B$4,Weighting!$B$22:$D$35,2,0))</f>
        <v>n/a</v>
      </c>
      <c r="R68" s="230" t="str">
        <f t="shared" si="4"/>
        <v>n/a</v>
      </c>
      <c r="S68" s="230" t="str">
        <f>IF(ISERROR(R68*VLOOKUP($B$4,Weighting!$B$22:$D$35,2,0)),"n/a",R68*VLOOKUP($B$4,Weighting!$B$22:$D$35,2,0))</f>
        <v>n/a</v>
      </c>
      <c r="T68" s="305"/>
      <c r="V68" s="308" t="s">
        <v>408</v>
      </c>
      <c r="W68" s="308"/>
      <c r="X68" s="309" t="s">
        <v>406</v>
      </c>
      <c r="Y68" s="299" t="s">
        <v>17</v>
      </c>
      <c r="Z68" s="310">
        <f>VLOOKUP(Y68,Lists!$A$45:$B$50,2,FALSE)</f>
        <v>1.0000000000000001E-5</v>
      </c>
      <c r="AA68" s="311" t="s">
        <v>17</v>
      </c>
      <c r="AB68" s="311" t="s">
        <v>17</v>
      </c>
      <c r="AC68" s="312">
        <f>VLOOKUP(AB68,Lists!$A$35:$B$40,2,FALSE)</f>
        <v>0</v>
      </c>
      <c r="AD68" s="313">
        <f t="shared" ref="AD68:AD69" si="81">AC68*Z68</f>
        <v>0</v>
      </c>
      <c r="AE68" s="314" t="str">
        <f t="shared" ref="AE68:AE69" si="82">IF(ISERROR(AD68/AG68),"n/a",AD68/AG68)</f>
        <v>n/a</v>
      </c>
      <c r="AF68" s="304">
        <f>IF($B68=Lists!$A$14,Lists!$E$35)+IF($B68=Lists!$A$15,Lists!$E$40)+IF($B68=Lists!$A$16,Lists!$E$40)</f>
        <v>0</v>
      </c>
      <c r="AG68" s="313">
        <f t="shared" ref="AG68:AG69" si="83">Z68*AF68</f>
        <v>0</v>
      </c>
      <c r="AH68" s="112" t="str">
        <f t="shared" ref="AH68:AH69" si="84">IF((AG68/AG$2)&gt;0.0001,AG68/AG$2,"n/a")</f>
        <v>n/a</v>
      </c>
      <c r="AI68" s="116" t="str">
        <f>IF(ISERROR(AH68*0.0001),"n/a",AH68*VLOOKUP($B$4,Weighting!$B$22:$D$35,2,0))</f>
        <v>n/a</v>
      </c>
      <c r="AJ68" s="230" t="str">
        <f t="shared" ref="AJ68:AJ69" si="85">IF($B68="Specification","n/a",AD68/$O$2)</f>
        <v>n/a</v>
      </c>
      <c r="AK68" s="230" t="str">
        <f>IF(ISERROR(AJ68*VLOOKUP($B$4,Weighting!$B$22:$D$35,2,0)),"n/a",AJ68*VLOOKUP($B$4,Weighting!$B$22:$D$35,2,0))</f>
        <v>n/a</v>
      </c>
      <c r="AL68" s="305"/>
    </row>
    <row r="69" spans="1:38" s="332" customFormat="1" ht="54" customHeight="1" x14ac:dyDescent="0.35">
      <c r="A69" s="296" t="s">
        <v>429</v>
      </c>
      <c r="B69" s="296" t="s">
        <v>8</v>
      </c>
      <c r="C69" s="305" t="s">
        <v>597</v>
      </c>
      <c r="D69" s="114"/>
      <c r="E69" s="299"/>
      <c r="F69" s="444" t="s">
        <v>406</v>
      </c>
      <c r="G69" s="299" t="s">
        <v>17</v>
      </c>
      <c r="H69" s="310">
        <f>VLOOKUP(G69,Lists!$A$45:$B$50,2,FALSE)</f>
        <v>1.0000000000000001E-5</v>
      </c>
      <c r="I69" s="311" t="s">
        <v>17</v>
      </c>
      <c r="J69" s="311" t="s">
        <v>17</v>
      </c>
      <c r="K69" s="312">
        <f>VLOOKUP(J69,Lists!$A$35:$B$40,2,FALSE)</f>
        <v>0</v>
      </c>
      <c r="L69" s="313">
        <f t="shared" si="0"/>
        <v>0</v>
      </c>
      <c r="M69" s="314" t="str">
        <f t="shared" si="1"/>
        <v>n/a</v>
      </c>
      <c r="N69" s="304">
        <f>IF($B69=Lists!$A$14,Lists!$E$35)+IF($B69=Lists!$A$15,Lists!$E$40)+IF($B69=Lists!$A$16,Lists!$E$40)</f>
        <v>0</v>
      </c>
      <c r="O69" s="313">
        <f t="shared" si="2"/>
        <v>0</v>
      </c>
      <c r="P69" s="242" t="str">
        <f t="shared" si="3"/>
        <v>n/a</v>
      </c>
      <c r="Q69" s="232" t="str">
        <f>IF(ISERROR(P69*0.0001),"n/a",P69*VLOOKUP($B$4,Weighting!$B$22:$D$35,2,0))</f>
        <v>n/a</v>
      </c>
      <c r="R69" s="230" t="str">
        <f t="shared" si="4"/>
        <v>n/a</v>
      </c>
      <c r="S69" s="230" t="str">
        <f>IF(ISERROR(R69*VLOOKUP($B$4,Weighting!$B$22:$D$35,2,0)),"n/a",R69*VLOOKUP($B$4,Weighting!$B$22:$D$35,2,0))</f>
        <v>n/a</v>
      </c>
      <c r="T69" s="305"/>
      <c r="U69" s="290"/>
      <c r="V69" s="308" t="s">
        <v>408</v>
      </c>
      <c r="W69" s="308"/>
      <c r="X69" s="309" t="s">
        <v>406</v>
      </c>
      <c r="Y69" s="299" t="s">
        <v>17</v>
      </c>
      <c r="Z69" s="310">
        <f>VLOOKUP(Y69,Lists!$A$45:$B$50,2,FALSE)</f>
        <v>1.0000000000000001E-5</v>
      </c>
      <c r="AA69" s="311" t="s">
        <v>17</v>
      </c>
      <c r="AB69" s="311" t="s">
        <v>17</v>
      </c>
      <c r="AC69" s="312">
        <f>VLOOKUP(AB69,Lists!$A$35:$B$40,2,FALSE)</f>
        <v>0</v>
      </c>
      <c r="AD69" s="313">
        <f t="shared" si="81"/>
        <v>0</v>
      </c>
      <c r="AE69" s="314" t="str">
        <f t="shared" si="82"/>
        <v>n/a</v>
      </c>
      <c r="AF69" s="304">
        <f>IF($B69=Lists!$A$14,Lists!$E$35)+IF($B69=Lists!$A$15,Lists!$E$40)+IF($B69=Lists!$A$16,Lists!$E$40)</f>
        <v>0</v>
      </c>
      <c r="AG69" s="313">
        <f t="shared" si="83"/>
        <v>0</v>
      </c>
      <c r="AH69" s="112" t="str">
        <f t="shared" si="84"/>
        <v>n/a</v>
      </c>
      <c r="AI69" s="116" t="str">
        <f>IF(ISERROR(AH69*0.0001),"n/a",AH69*VLOOKUP($B$4,Weighting!$B$22:$D$35,2,0))</f>
        <v>n/a</v>
      </c>
      <c r="AJ69" s="230" t="str">
        <f t="shared" si="85"/>
        <v>n/a</v>
      </c>
      <c r="AK69" s="230" t="str">
        <f>IF(ISERROR(AJ69*VLOOKUP($B$4,Weighting!$B$22:$D$35,2,0)),"n/a",AJ69*VLOOKUP($B$4,Weighting!$B$22:$D$35,2,0))</f>
        <v>n/a</v>
      </c>
      <c r="AL69" s="305"/>
    </row>
    <row r="70" spans="1:38" s="290" customFormat="1" x14ac:dyDescent="0.35">
      <c r="A70" s="292" t="s">
        <v>64</v>
      </c>
      <c r="B70" s="292"/>
      <c r="C70" s="293" t="s">
        <v>131</v>
      </c>
      <c r="D70" s="438"/>
      <c r="E70" s="306"/>
      <c r="F70" s="438"/>
      <c r="G70" s="306"/>
      <c r="H70" s="306"/>
      <c r="I70" s="306"/>
      <c r="J70" s="306"/>
      <c r="K70" s="306"/>
      <c r="L70" s="306"/>
      <c r="M70" s="306" t="str">
        <f t="shared" si="1"/>
        <v>n/a</v>
      </c>
      <c r="N70" s="306">
        <f>IF($B70=Lists!$A$14,Lists!$E$35)+IF($B70=Lists!$A$15,Lists!$E$40)+IF($B70=Lists!$A$16,Lists!$E$40)</f>
        <v>0</v>
      </c>
      <c r="O70" s="307">
        <f t="shared" si="2"/>
        <v>0</v>
      </c>
      <c r="P70" s="243" t="str">
        <f t="shared" si="3"/>
        <v>n/a</v>
      </c>
      <c r="Q70" s="244" t="str">
        <f>IF(ISERROR(P70*0.0001),"n/a",P70*VLOOKUP($B$4,Weighting!$B$22:$D$35,2,0))</f>
        <v>n/a</v>
      </c>
      <c r="R70" s="141">
        <f t="shared" si="4"/>
        <v>0</v>
      </c>
      <c r="S70" s="141"/>
      <c r="T70" s="118"/>
      <c r="V70" s="306"/>
      <c r="W70" s="306"/>
      <c r="X70" s="306"/>
      <c r="Y70" s="306"/>
      <c r="Z70" s="306"/>
      <c r="AA70" s="306"/>
      <c r="AB70" s="306"/>
      <c r="AC70" s="306"/>
      <c r="AD70" s="306"/>
      <c r="AE70" s="306"/>
      <c r="AF70" s="306"/>
      <c r="AG70" s="307"/>
      <c r="AH70" s="140"/>
      <c r="AI70" s="141"/>
      <c r="AJ70" s="141"/>
      <c r="AK70" s="141"/>
      <c r="AL70" s="141"/>
    </row>
    <row r="71" spans="1:38" s="290" customFormat="1" ht="52" customHeight="1" x14ac:dyDescent="0.35">
      <c r="A71" s="296" t="s">
        <v>430</v>
      </c>
      <c r="B71" s="265" t="s">
        <v>8</v>
      </c>
      <c r="C71" s="305" t="s">
        <v>75</v>
      </c>
      <c r="D71" s="114"/>
      <c r="E71" s="299"/>
      <c r="F71" s="444" t="s">
        <v>406</v>
      </c>
      <c r="G71" s="299" t="s">
        <v>17</v>
      </c>
      <c r="H71" s="310">
        <f>VLOOKUP(G71,Lists!$A$45:$B$50,2,FALSE)</f>
        <v>1.0000000000000001E-5</v>
      </c>
      <c r="I71" s="311" t="s">
        <v>17</v>
      </c>
      <c r="J71" s="311" t="s">
        <v>17</v>
      </c>
      <c r="K71" s="312">
        <f>VLOOKUP(J71,Lists!$A$35:$B$40,2,FALSE)</f>
        <v>0</v>
      </c>
      <c r="L71" s="313">
        <f t="shared" si="0"/>
        <v>0</v>
      </c>
      <c r="M71" s="314" t="str">
        <f t="shared" si="1"/>
        <v>n/a</v>
      </c>
      <c r="N71" s="304">
        <f>IF($B71=Lists!$A$14,Lists!$E$35)+IF($B71=Lists!$A$15,Lists!$E$40)+IF($B71=Lists!$A$16,Lists!$E$40)</f>
        <v>0</v>
      </c>
      <c r="O71" s="313">
        <f t="shared" si="2"/>
        <v>0</v>
      </c>
      <c r="P71" s="242" t="str">
        <f t="shared" si="3"/>
        <v>n/a</v>
      </c>
      <c r="Q71" s="232" t="str">
        <f>IF(ISERROR(P71*0.0001),"n/a",P71*VLOOKUP($B$4,Weighting!$B$22:$D$35,2,0))</f>
        <v>n/a</v>
      </c>
      <c r="R71" s="230" t="str">
        <f t="shared" si="4"/>
        <v>n/a</v>
      </c>
      <c r="S71" s="230" t="str">
        <f>IF(ISERROR(R71*VLOOKUP($B$4,Weighting!$B$22:$D$35,2,0)),"n/a",R71*VLOOKUP($B$4,Weighting!$B$22:$D$35,2,0))</f>
        <v>n/a</v>
      </c>
      <c r="T71" s="305"/>
      <c r="V71" s="308" t="s">
        <v>408</v>
      </c>
      <c r="W71" s="308"/>
      <c r="X71" s="309" t="s">
        <v>406</v>
      </c>
      <c r="Y71" s="299" t="s">
        <v>17</v>
      </c>
      <c r="Z71" s="310">
        <f>VLOOKUP(Y71,Lists!$A$45:$B$50,2,FALSE)</f>
        <v>1.0000000000000001E-5</v>
      </c>
      <c r="AA71" s="311" t="s">
        <v>17</v>
      </c>
      <c r="AB71" s="311" t="s">
        <v>17</v>
      </c>
      <c r="AC71" s="312">
        <f>VLOOKUP(AB71,Lists!$A$35:$B$40,2,FALSE)</f>
        <v>0</v>
      </c>
      <c r="AD71" s="313">
        <f t="shared" ref="AD71:AD75" si="86">AC71*Z71</f>
        <v>0</v>
      </c>
      <c r="AE71" s="314" t="str">
        <f t="shared" ref="AE71:AE75" si="87">IF(ISERROR(AD71/AG71),"n/a",AD71/AG71)</f>
        <v>n/a</v>
      </c>
      <c r="AF71" s="304">
        <f>IF($B71=Lists!$A$14,Lists!$E$35)+IF($B71=Lists!$A$15,Lists!$E$40)+IF($B71=Lists!$A$16,Lists!$E$40)</f>
        <v>0</v>
      </c>
      <c r="AG71" s="313">
        <f t="shared" ref="AG71:AG72" si="88">Z71*AF71</f>
        <v>0</v>
      </c>
      <c r="AH71" s="112" t="str">
        <f t="shared" ref="AH71:AH72" si="89">IF((AG71/AG$2)&gt;0.0001,AG71/AG$2,"n/a")</f>
        <v>n/a</v>
      </c>
      <c r="AI71" s="116" t="str">
        <f>IF(ISERROR(AH71*0.0001),"n/a",AH71*VLOOKUP($B$4,Weighting!$B$22:$D$35,2,0))</f>
        <v>n/a</v>
      </c>
      <c r="AJ71" s="230" t="str">
        <f t="shared" ref="AJ71:AJ75" si="90">IF($B71="Specification","n/a",AD71/$O$2)</f>
        <v>n/a</v>
      </c>
      <c r="AK71" s="230" t="str">
        <f>IF(ISERROR(AJ71*VLOOKUP($B$4,Weighting!$B$22:$D$35,2,0)),"n/a",AJ71*VLOOKUP($B$4,Weighting!$B$22:$D$35,2,0))</f>
        <v>n/a</v>
      </c>
      <c r="AL71" s="305"/>
    </row>
    <row r="72" spans="1:38" s="290" customFormat="1" ht="224" x14ac:dyDescent="0.35">
      <c r="A72" s="296" t="s">
        <v>431</v>
      </c>
      <c r="B72" s="265" t="s">
        <v>8</v>
      </c>
      <c r="C72" s="305" t="s">
        <v>601</v>
      </c>
      <c r="D72" s="114"/>
      <c r="E72" s="299"/>
      <c r="F72" s="444" t="s">
        <v>406</v>
      </c>
      <c r="G72" s="299" t="s">
        <v>17</v>
      </c>
      <c r="H72" s="310">
        <f>VLOOKUP(G72,Lists!$A$45:$B$50,2,FALSE)</f>
        <v>1.0000000000000001E-5</v>
      </c>
      <c r="I72" s="311" t="s">
        <v>17</v>
      </c>
      <c r="J72" s="311" t="s">
        <v>17</v>
      </c>
      <c r="K72" s="312">
        <f>VLOOKUP(J72,Lists!$A$35:$B$40,2,FALSE)</f>
        <v>0</v>
      </c>
      <c r="L72" s="313">
        <f t="shared" si="0"/>
        <v>0</v>
      </c>
      <c r="M72" s="314" t="str">
        <f t="shared" si="1"/>
        <v>n/a</v>
      </c>
      <c r="N72" s="304">
        <f>IF($B72=Lists!$A$14,Lists!$E$35)+IF($B72=Lists!$A$15,Lists!$E$40)+IF($B72=Lists!$A$16,Lists!$E$40)</f>
        <v>0</v>
      </c>
      <c r="O72" s="313">
        <f t="shared" si="2"/>
        <v>0</v>
      </c>
      <c r="P72" s="242" t="str">
        <f t="shared" si="3"/>
        <v>n/a</v>
      </c>
      <c r="Q72" s="232" t="str">
        <f>IF(ISERROR(P72*0.0001),"n/a",P72*VLOOKUP($B$4,Weighting!$B$22:$D$35,2,0))</f>
        <v>n/a</v>
      </c>
      <c r="R72" s="230" t="str">
        <f t="shared" si="4"/>
        <v>n/a</v>
      </c>
      <c r="S72" s="230" t="str">
        <f>IF(ISERROR(R72*VLOOKUP($B$4,Weighting!$B$22:$D$35,2,0)),"n/a",R72*VLOOKUP($B$4,Weighting!$B$22:$D$35,2,0))</f>
        <v>n/a</v>
      </c>
      <c r="T72" s="305"/>
      <c r="V72" s="308" t="s">
        <v>408</v>
      </c>
      <c r="W72" s="308"/>
      <c r="X72" s="309" t="s">
        <v>406</v>
      </c>
      <c r="Y72" s="299" t="s">
        <v>17</v>
      </c>
      <c r="Z72" s="310">
        <f>VLOOKUP(Y72,Lists!$A$45:$B$50,2,FALSE)</f>
        <v>1.0000000000000001E-5</v>
      </c>
      <c r="AA72" s="311" t="s">
        <v>17</v>
      </c>
      <c r="AB72" s="311" t="s">
        <v>17</v>
      </c>
      <c r="AC72" s="312">
        <f>VLOOKUP(AB72,Lists!$A$35:$B$40,2,FALSE)</f>
        <v>0</v>
      </c>
      <c r="AD72" s="313">
        <f t="shared" si="86"/>
        <v>0</v>
      </c>
      <c r="AE72" s="314" t="str">
        <f t="shared" si="87"/>
        <v>n/a</v>
      </c>
      <c r="AF72" s="304">
        <f>IF($B72=Lists!$A$14,Lists!$E$35)+IF($B72=Lists!$A$15,Lists!$E$40)+IF($B72=Lists!$A$16,Lists!$E$40)</f>
        <v>0</v>
      </c>
      <c r="AG72" s="313">
        <f t="shared" si="88"/>
        <v>0</v>
      </c>
      <c r="AH72" s="112" t="str">
        <f t="shared" si="89"/>
        <v>n/a</v>
      </c>
      <c r="AI72" s="116" t="str">
        <f>IF(ISERROR(AH72*0.0001),"n/a",AH72*VLOOKUP($B$4,Weighting!$B$22:$D$35,2,0))</f>
        <v>n/a</v>
      </c>
      <c r="AJ72" s="230" t="str">
        <f t="shared" si="90"/>
        <v>n/a</v>
      </c>
      <c r="AK72" s="230" t="str">
        <f>IF(ISERROR(AJ72*VLOOKUP($B$4,Weighting!$B$22:$D$35,2,0)),"n/a",AJ72*VLOOKUP($B$4,Weighting!$B$22:$D$35,2,0))</f>
        <v>n/a</v>
      </c>
      <c r="AL72" s="305"/>
    </row>
    <row r="73" spans="1:38" s="290" customFormat="1" ht="138.5" customHeight="1" x14ac:dyDescent="0.35">
      <c r="A73" s="296" t="s">
        <v>598</v>
      </c>
      <c r="B73" s="265" t="s">
        <v>10</v>
      </c>
      <c r="C73" s="325" t="s">
        <v>602</v>
      </c>
      <c r="D73" s="115" t="s">
        <v>406</v>
      </c>
      <c r="E73" s="299"/>
      <c r="F73" s="113"/>
      <c r="G73" s="299" t="s">
        <v>52</v>
      </c>
      <c r="H73" s="310">
        <f>VLOOKUP(G73,Lists!$A$45:$B$50,2,FALSE)</f>
        <v>8</v>
      </c>
      <c r="I73" s="299" t="s">
        <v>29</v>
      </c>
      <c r="J73" s="299"/>
      <c r="K73" s="312" t="e">
        <f>VLOOKUP(J73,Lists!$A$35:$B$40,2,FALSE)</f>
        <v>#N/A</v>
      </c>
      <c r="L73" s="313" t="e">
        <f t="shared" si="0"/>
        <v>#N/A</v>
      </c>
      <c r="M73" s="314" t="str">
        <f t="shared" si="1"/>
        <v>n/a</v>
      </c>
      <c r="N73" s="304">
        <f>IF($B73=Lists!$A$14,Lists!$E$35)+IF($B73=Lists!$A$15,Lists!$E$40)+IF($B73=Lists!$A$16,Lists!$E$40)</f>
        <v>6</v>
      </c>
      <c r="O73" s="313">
        <f t="shared" si="2"/>
        <v>48</v>
      </c>
      <c r="P73" s="242">
        <f t="shared" si="3"/>
        <v>4.6242774566473986E-2</v>
      </c>
      <c r="Q73" s="232">
        <f>IF(ISERROR(P73*0.0001),"n/a",P73*VLOOKUP($B$4,Weighting!$B$22:$D$35,2,0))</f>
        <v>3.2369942196531793E-3</v>
      </c>
      <c r="R73" s="230" t="e">
        <f t="shared" si="4"/>
        <v>#N/A</v>
      </c>
      <c r="S73" s="230" t="str">
        <f>IF(ISERROR(R73*VLOOKUP($B$4,Weighting!$B$22:$D$35,2,0)),"n/a",R73*VLOOKUP($B$4,Weighting!$B$22:$D$35,2,0))</f>
        <v>n/a</v>
      </c>
      <c r="T73" s="305"/>
      <c r="V73" s="299" t="s">
        <v>406</v>
      </c>
      <c r="W73" s="299"/>
      <c r="X73" s="298"/>
      <c r="Y73" s="299" t="s">
        <v>52</v>
      </c>
      <c r="Z73" s="310">
        <f>VLOOKUP(Y73,Lists!$A$45:$B$50,2,FALSE)</f>
        <v>8</v>
      </c>
      <c r="AA73" s="299" t="s">
        <v>29</v>
      </c>
      <c r="AB73" s="299" t="s">
        <v>39</v>
      </c>
      <c r="AC73" s="312">
        <f>VLOOKUP(AB73,Lists!$A$35:$B$40,2,FALSE)</f>
        <v>6</v>
      </c>
      <c r="AD73" s="313">
        <f t="shared" si="86"/>
        <v>48</v>
      </c>
      <c r="AE73" s="314">
        <f t="shared" si="87"/>
        <v>1</v>
      </c>
      <c r="AF73" s="304">
        <f>IF($B73=Lists!$A$14,Lists!$E$35)+IF($B73=Lists!$A$15,Lists!$E$40)+IF($B73=Lists!$A$16,Lists!$E$40)</f>
        <v>6</v>
      </c>
      <c r="AG73" s="313">
        <f>Z73*AF73</f>
        <v>48</v>
      </c>
      <c r="AH73" s="112">
        <f>IF((AG73/AG$2)&gt;0.0001,AG73/AG$2,"n/a")</f>
        <v>4.49438202247191E-2</v>
      </c>
      <c r="AI73" s="116">
        <f>IF(ISERROR(AH73*0.0001),"n/a",AH73*VLOOKUP($B$4,Weighting!$B$22:$D$35,2,0))</f>
        <v>3.1460674157303371E-3</v>
      </c>
      <c r="AJ73" s="230">
        <f t="shared" si="90"/>
        <v>4.6242774566473986E-2</v>
      </c>
      <c r="AK73" s="230">
        <f>IF(ISERROR(AJ73*VLOOKUP($B$4,Weighting!$B$22:$D$35,2,0)),"n/a",AJ73*VLOOKUP($B$4,Weighting!$B$22:$D$35,2,0))</f>
        <v>3.2369942196531793E-3</v>
      </c>
      <c r="AL73" s="305"/>
    </row>
    <row r="74" spans="1:38" s="332" customFormat="1" ht="55" customHeight="1" x14ac:dyDescent="0.35">
      <c r="A74" s="296" t="s">
        <v>432</v>
      </c>
      <c r="B74" s="265" t="s">
        <v>8</v>
      </c>
      <c r="C74" s="305" t="s">
        <v>603</v>
      </c>
      <c r="D74" s="114"/>
      <c r="E74" s="299"/>
      <c r="F74" s="444" t="s">
        <v>406</v>
      </c>
      <c r="G74" s="299" t="s">
        <v>17</v>
      </c>
      <c r="H74" s="310">
        <f>VLOOKUP(G74,Lists!$A$45:$B$50,2,FALSE)</f>
        <v>1.0000000000000001E-5</v>
      </c>
      <c r="I74" s="311" t="s">
        <v>17</v>
      </c>
      <c r="J74" s="311" t="s">
        <v>17</v>
      </c>
      <c r="K74" s="312">
        <f>VLOOKUP(J74,Lists!$A$35:$B$40,2,FALSE)</f>
        <v>0</v>
      </c>
      <c r="L74" s="313">
        <f t="shared" si="0"/>
        <v>0</v>
      </c>
      <c r="M74" s="314" t="str">
        <f t="shared" si="1"/>
        <v>n/a</v>
      </c>
      <c r="N74" s="304">
        <f>IF($B74=Lists!$A$14,Lists!$E$35)+IF($B74=Lists!$A$15,Lists!$E$40)+IF($B74=Lists!$A$16,Lists!$E$40)</f>
        <v>0</v>
      </c>
      <c r="O74" s="313">
        <f t="shared" si="2"/>
        <v>0</v>
      </c>
      <c r="P74" s="242" t="str">
        <f t="shared" si="3"/>
        <v>n/a</v>
      </c>
      <c r="Q74" s="232" t="str">
        <f>IF(ISERROR(P74*0.0001),"n/a",P74*VLOOKUP($B$4,Weighting!$B$22:$D$35,2,0))</f>
        <v>n/a</v>
      </c>
      <c r="R74" s="230" t="str">
        <f t="shared" si="4"/>
        <v>n/a</v>
      </c>
      <c r="S74" s="230" t="str">
        <f>IF(ISERROR(R74*VLOOKUP($B$4,Weighting!$B$22:$D$35,2,0)),"n/a",R74*VLOOKUP($B$4,Weighting!$B$22:$D$35,2,0))</f>
        <v>n/a</v>
      </c>
      <c r="T74" s="305"/>
      <c r="U74" s="290"/>
      <c r="V74" s="308" t="s">
        <v>408</v>
      </c>
      <c r="W74" s="308"/>
      <c r="X74" s="309" t="s">
        <v>406</v>
      </c>
      <c r="Y74" s="299" t="s">
        <v>17</v>
      </c>
      <c r="Z74" s="310">
        <f>VLOOKUP(Y74,Lists!$A$45:$B$50,2,FALSE)</f>
        <v>1.0000000000000001E-5</v>
      </c>
      <c r="AA74" s="311" t="s">
        <v>17</v>
      </c>
      <c r="AB74" s="311" t="s">
        <v>17</v>
      </c>
      <c r="AC74" s="312">
        <f>VLOOKUP(AB74,Lists!$A$35:$B$40,2,FALSE)</f>
        <v>0</v>
      </c>
      <c r="AD74" s="313">
        <f t="shared" ref="AD74" si="91">AC74*Z74</f>
        <v>0</v>
      </c>
      <c r="AE74" s="314" t="str">
        <f t="shared" ref="AE74" si="92">IF(ISERROR(AD74/AG74),"n/a",AD74/AG74)</f>
        <v>n/a</v>
      </c>
      <c r="AF74" s="304">
        <f>IF($B74=Lists!$A$14,Lists!$E$35)+IF($B74=Lists!$A$15,Lists!$E$40)+IF($B74=Lists!$A$16,Lists!$E$40)</f>
        <v>0</v>
      </c>
      <c r="AG74" s="313">
        <f t="shared" ref="AG74" si="93">Z74*AF74</f>
        <v>0</v>
      </c>
      <c r="AH74" s="112" t="str">
        <f t="shared" ref="AH74" si="94">IF((AG74/AG$2)&gt;0.0001,AG74/AG$2,"n/a")</f>
        <v>n/a</v>
      </c>
      <c r="AI74" s="116" t="str">
        <f>IF(ISERROR(AH74*0.0001),"n/a",AH74*VLOOKUP($B$4,Weighting!$B$22:$D$35,2,0))</f>
        <v>n/a</v>
      </c>
      <c r="AJ74" s="230" t="str">
        <f t="shared" ref="AJ74" si="95">IF($B74="Specification","n/a",AD74/$O$2)</f>
        <v>n/a</v>
      </c>
      <c r="AK74" s="230" t="str">
        <f>IF(ISERROR(AJ74*VLOOKUP($B$4,Weighting!$B$22:$D$35,2,0)),"n/a",AJ74*VLOOKUP($B$4,Weighting!$B$22:$D$35,2,0))</f>
        <v>n/a</v>
      </c>
      <c r="AL74" s="305"/>
    </row>
    <row r="75" spans="1:38" s="332" customFormat="1" ht="112.5" customHeight="1" x14ac:dyDescent="0.35">
      <c r="A75" s="296" t="s">
        <v>491</v>
      </c>
      <c r="B75" s="265" t="s">
        <v>8</v>
      </c>
      <c r="C75" s="305" t="s">
        <v>655</v>
      </c>
      <c r="D75" s="114"/>
      <c r="E75" s="299"/>
      <c r="F75" s="444" t="s">
        <v>406</v>
      </c>
      <c r="G75" s="299" t="s">
        <v>17</v>
      </c>
      <c r="H75" s="310">
        <f>VLOOKUP(G75,Lists!$A$45:$B$50,2,FALSE)</f>
        <v>1.0000000000000001E-5</v>
      </c>
      <c r="I75" s="311" t="s">
        <v>17</v>
      </c>
      <c r="J75" s="311" t="s">
        <v>17</v>
      </c>
      <c r="K75" s="312">
        <f>VLOOKUP(J75,Lists!$A$35:$B$40,2,FALSE)</f>
        <v>0</v>
      </c>
      <c r="L75" s="313">
        <f t="shared" ref="L75:L121" si="96">K75*H75</f>
        <v>0</v>
      </c>
      <c r="M75" s="314" t="str">
        <f t="shared" ref="M75:M121" si="97">IF(ISERROR(L75/O75),"n/a",L75/O75)</f>
        <v>n/a</v>
      </c>
      <c r="N75" s="304">
        <f>IF($B75=Lists!$A$14,Lists!$E$35)+IF($B75=Lists!$A$15,Lists!$E$40)+IF($B75=Lists!$A$16,Lists!$E$40)</f>
        <v>0</v>
      </c>
      <c r="O75" s="313">
        <f t="shared" ref="O75:O121" si="98">H75*N75</f>
        <v>0</v>
      </c>
      <c r="P75" s="242" t="str">
        <f t="shared" ref="P75:P121" si="99">IF((O75/O$2)&gt;0.0001,O75/O$2,"n/a")</f>
        <v>n/a</v>
      </c>
      <c r="Q75" s="232" t="str">
        <f>IF(ISERROR(P75*0.0001),"n/a",P75*VLOOKUP($B$4,Weighting!$B$22:$D$35,2,0))</f>
        <v>n/a</v>
      </c>
      <c r="R75" s="230" t="str">
        <f t="shared" ref="R75:R121" si="100">IF($B75="Specification","n/a",L75/$O$2)</f>
        <v>n/a</v>
      </c>
      <c r="S75" s="230" t="str">
        <f>IF(ISERROR(R75*VLOOKUP($B$4,Weighting!$B$22:$D$35,2,0)),"n/a",R75*VLOOKUP($B$4,Weighting!$B$22:$D$35,2,0))</f>
        <v>n/a</v>
      </c>
      <c r="T75" s="305"/>
      <c r="U75" s="290"/>
      <c r="V75" s="308" t="s">
        <v>408</v>
      </c>
      <c r="W75" s="308"/>
      <c r="X75" s="309" t="s">
        <v>406</v>
      </c>
      <c r="Y75" s="299" t="s">
        <v>17</v>
      </c>
      <c r="Z75" s="310">
        <f>VLOOKUP(Y75,Lists!$A$45:$B$50,2,FALSE)</f>
        <v>1.0000000000000001E-5</v>
      </c>
      <c r="AA75" s="311" t="s">
        <v>17</v>
      </c>
      <c r="AB75" s="311" t="s">
        <v>17</v>
      </c>
      <c r="AC75" s="312">
        <f>VLOOKUP(AB75,Lists!$A$35:$B$40,2,FALSE)</f>
        <v>0</v>
      </c>
      <c r="AD75" s="313">
        <f t="shared" si="86"/>
        <v>0</v>
      </c>
      <c r="AE75" s="314" t="str">
        <f t="shared" si="87"/>
        <v>n/a</v>
      </c>
      <c r="AF75" s="304">
        <f>IF($B75=Lists!$A$14,Lists!$E$35)+IF($B75=Lists!$A$15,Lists!$E$40)+IF($B75=Lists!$A$16,Lists!$E$40)</f>
        <v>0</v>
      </c>
      <c r="AG75" s="313">
        <f t="shared" ref="AG75" si="101">Z75*AF75</f>
        <v>0</v>
      </c>
      <c r="AH75" s="112" t="str">
        <f t="shared" ref="AH75" si="102">IF((AG75/AG$2)&gt;0.0001,AG75/AG$2,"n/a")</f>
        <v>n/a</v>
      </c>
      <c r="AI75" s="116" t="str">
        <f>IF(ISERROR(AH75*0.0001),"n/a",AH75*VLOOKUP($B$4,Weighting!$B$22:$D$35,2,0))</f>
        <v>n/a</v>
      </c>
      <c r="AJ75" s="230" t="str">
        <f t="shared" si="90"/>
        <v>n/a</v>
      </c>
      <c r="AK75" s="230" t="str">
        <f>IF(ISERROR(AJ75*VLOOKUP($B$4,Weighting!$B$22:$D$35,2,0)),"n/a",AJ75*VLOOKUP($B$4,Weighting!$B$22:$D$35,2,0))</f>
        <v>n/a</v>
      </c>
      <c r="AL75" s="305"/>
    </row>
    <row r="76" spans="1:38" s="290" customFormat="1" ht="127.5" customHeight="1" x14ac:dyDescent="0.35">
      <c r="A76" s="296" t="s">
        <v>599</v>
      </c>
      <c r="B76" s="265" t="s">
        <v>10</v>
      </c>
      <c r="C76" s="323" t="s">
        <v>132</v>
      </c>
      <c r="D76" s="115" t="s">
        <v>406</v>
      </c>
      <c r="E76" s="299"/>
      <c r="F76" s="113"/>
      <c r="G76" s="299" t="s">
        <v>52</v>
      </c>
      <c r="H76" s="310">
        <f>VLOOKUP(G76,Lists!$A$45:$B$50,2,FALSE)</f>
        <v>8</v>
      </c>
      <c r="I76" s="299" t="s">
        <v>29</v>
      </c>
      <c r="J76" s="299"/>
      <c r="K76" s="312" t="e">
        <f>VLOOKUP(J76,Lists!$A$35:$B$40,2,FALSE)</f>
        <v>#N/A</v>
      </c>
      <c r="L76" s="313" t="e">
        <f t="shared" si="96"/>
        <v>#N/A</v>
      </c>
      <c r="M76" s="314" t="str">
        <f t="shared" si="97"/>
        <v>n/a</v>
      </c>
      <c r="N76" s="304">
        <f>IF($B76=Lists!$A$14,Lists!$E$35)+IF($B76=Lists!$A$15,Lists!$E$40)+IF($B76=Lists!$A$16,Lists!$E$40)</f>
        <v>6</v>
      </c>
      <c r="O76" s="313">
        <f t="shared" si="98"/>
        <v>48</v>
      </c>
      <c r="P76" s="242">
        <f t="shared" si="99"/>
        <v>4.6242774566473986E-2</v>
      </c>
      <c r="Q76" s="232">
        <f>IF(ISERROR(P76*0.0001),"n/a",P76*VLOOKUP($B$4,Weighting!$B$22:$D$35,2,0))</f>
        <v>3.2369942196531793E-3</v>
      </c>
      <c r="R76" s="230" t="e">
        <f t="shared" si="100"/>
        <v>#N/A</v>
      </c>
      <c r="S76" s="230" t="str">
        <f>IF(ISERROR(R76*VLOOKUP($B$4,Weighting!$B$22:$D$35,2,0)),"n/a",R76*VLOOKUP($B$4,Weighting!$B$22:$D$35,2,0))</f>
        <v>n/a</v>
      </c>
      <c r="T76" s="305"/>
      <c r="V76" s="299" t="s">
        <v>406</v>
      </c>
      <c r="W76" s="299"/>
      <c r="X76" s="298"/>
      <c r="Y76" s="299" t="s">
        <v>52</v>
      </c>
      <c r="Z76" s="310">
        <f>VLOOKUP(Y76,Lists!$A$45:$B$50,2,FALSE)</f>
        <v>8</v>
      </c>
      <c r="AA76" s="299" t="s">
        <v>29</v>
      </c>
      <c r="AB76" s="299" t="s">
        <v>39</v>
      </c>
      <c r="AC76" s="312">
        <f>VLOOKUP(AB76,Lists!$A$35:$B$40,2,FALSE)</f>
        <v>6</v>
      </c>
      <c r="AD76" s="313">
        <f t="shared" ref="AD76:AD77" si="103">AC76*Z76</f>
        <v>48</v>
      </c>
      <c r="AE76" s="314">
        <f t="shared" ref="AE76:AE77" si="104">IF(ISERROR(AD76/AG76),"n/a",AD76/AG76)</f>
        <v>1</v>
      </c>
      <c r="AF76" s="304">
        <f>IF($B76=Lists!$A$14,Lists!$E$35)+IF($B76=Lists!$A$15,Lists!$E$40)+IF($B76=Lists!$A$16,Lists!$E$40)</f>
        <v>6</v>
      </c>
      <c r="AG76" s="313">
        <f>Z76*AF76</f>
        <v>48</v>
      </c>
      <c r="AH76" s="112">
        <f>IF((AG76/AG$2)&gt;0.0001,AG76/AG$2,"n/a")</f>
        <v>4.49438202247191E-2</v>
      </c>
      <c r="AI76" s="116">
        <f>IF(ISERROR(AH76*0.0001),"n/a",AH76*VLOOKUP($B$4,Weighting!$B$22:$D$35,2,0))</f>
        <v>3.1460674157303371E-3</v>
      </c>
      <c r="AJ76" s="230">
        <f t="shared" ref="AJ76:AJ77" si="105">IF($B76="Specification","n/a",AD76/$O$2)</f>
        <v>4.6242774566473986E-2</v>
      </c>
      <c r="AK76" s="230">
        <f>IF(ISERROR(AJ76*VLOOKUP($B$4,Weighting!$B$22:$D$35,2,0)),"n/a",AJ76*VLOOKUP($B$4,Weighting!$B$22:$D$35,2,0))</f>
        <v>3.2369942196531793E-3</v>
      </c>
      <c r="AL76" s="305"/>
    </row>
    <row r="77" spans="1:38" s="332" customFormat="1" ht="253" customHeight="1" x14ac:dyDescent="0.35">
      <c r="A77" s="296" t="s">
        <v>600</v>
      </c>
      <c r="B77" s="265" t="s">
        <v>8</v>
      </c>
      <c r="C77" s="305" t="s">
        <v>604</v>
      </c>
      <c r="D77" s="114"/>
      <c r="E77" s="299"/>
      <c r="F77" s="444" t="s">
        <v>406</v>
      </c>
      <c r="G77" s="299" t="s">
        <v>17</v>
      </c>
      <c r="H77" s="310">
        <f>VLOOKUP(G77,Lists!$A$45:$B$50,2,FALSE)</f>
        <v>1.0000000000000001E-5</v>
      </c>
      <c r="I77" s="311" t="s">
        <v>17</v>
      </c>
      <c r="J77" s="311" t="s">
        <v>17</v>
      </c>
      <c r="K77" s="312">
        <f>VLOOKUP(J77,Lists!$A$35:$B$40,2,FALSE)</f>
        <v>0</v>
      </c>
      <c r="L77" s="313">
        <f t="shared" si="96"/>
        <v>0</v>
      </c>
      <c r="M77" s="314" t="str">
        <f t="shared" si="97"/>
        <v>n/a</v>
      </c>
      <c r="N77" s="304">
        <f>IF($B77=Lists!$A$14,Lists!$E$35)+IF($B77=Lists!$A$15,Lists!$E$40)+IF($B77=Lists!$A$16,Lists!$E$40)</f>
        <v>0</v>
      </c>
      <c r="O77" s="313">
        <f t="shared" si="98"/>
        <v>0</v>
      </c>
      <c r="P77" s="242" t="str">
        <f t="shared" si="99"/>
        <v>n/a</v>
      </c>
      <c r="Q77" s="232" t="str">
        <f>IF(ISERROR(P77*0.0001),"n/a",P77*VLOOKUP($B$4,Weighting!$B$22:$D$35,2,0))</f>
        <v>n/a</v>
      </c>
      <c r="R77" s="230" t="str">
        <f t="shared" si="100"/>
        <v>n/a</v>
      </c>
      <c r="S77" s="230" t="str">
        <f>IF(ISERROR(R77*VLOOKUP($B$4,Weighting!$B$22:$D$35,2,0)),"n/a",R77*VLOOKUP($B$4,Weighting!$B$22:$D$35,2,0))</f>
        <v>n/a</v>
      </c>
      <c r="T77" s="305"/>
      <c r="U77" s="290"/>
      <c r="V77" s="308" t="s">
        <v>408</v>
      </c>
      <c r="W77" s="308"/>
      <c r="X77" s="309" t="s">
        <v>406</v>
      </c>
      <c r="Y77" s="299" t="s">
        <v>17</v>
      </c>
      <c r="Z77" s="310">
        <f>VLOOKUP(Y77,Lists!$A$45:$B$50,2,FALSE)</f>
        <v>1.0000000000000001E-5</v>
      </c>
      <c r="AA77" s="311" t="s">
        <v>17</v>
      </c>
      <c r="AB77" s="311" t="s">
        <v>17</v>
      </c>
      <c r="AC77" s="312">
        <f>VLOOKUP(AB77,Lists!$A$35:$B$40,2,FALSE)</f>
        <v>0</v>
      </c>
      <c r="AD77" s="313">
        <f t="shared" si="103"/>
        <v>0</v>
      </c>
      <c r="AE77" s="314" t="str">
        <f t="shared" si="104"/>
        <v>n/a</v>
      </c>
      <c r="AF77" s="304">
        <f>IF($B77=Lists!$A$14,Lists!$E$35)+IF($B77=Lists!$A$15,Lists!$E$40)+IF($B77=Lists!$A$16,Lists!$E$40)</f>
        <v>0</v>
      </c>
      <c r="AG77" s="313">
        <f t="shared" ref="AG77" si="106">Z77*AF77</f>
        <v>0</v>
      </c>
      <c r="AH77" s="112" t="str">
        <f t="shared" ref="AH77" si="107">IF((AG77/AG$2)&gt;0.0001,AG77/AG$2,"n/a")</f>
        <v>n/a</v>
      </c>
      <c r="AI77" s="116" t="str">
        <f>IF(ISERROR(AH77*0.0001),"n/a",AH77*VLOOKUP($B$4,Weighting!$B$22:$D$35,2,0))</f>
        <v>n/a</v>
      </c>
      <c r="AJ77" s="230" t="str">
        <f t="shared" si="105"/>
        <v>n/a</v>
      </c>
      <c r="AK77" s="230" t="str">
        <f>IF(ISERROR(AJ77*VLOOKUP($B$4,Weighting!$B$22:$D$35,2,0)),"n/a",AJ77*VLOOKUP($B$4,Weighting!$B$22:$D$35,2,0))</f>
        <v>n/a</v>
      </c>
      <c r="AL77" s="305"/>
    </row>
    <row r="78" spans="1:38" s="290" customFormat="1" x14ac:dyDescent="0.35">
      <c r="A78" s="292" t="s">
        <v>65</v>
      </c>
      <c r="B78" s="292"/>
      <c r="C78" s="293" t="s">
        <v>133</v>
      </c>
      <c r="D78" s="438"/>
      <c r="E78" s="306"/>
      <c r="F78" s="438"/>
      <c r="G78" s="306"/>
      <c r="H78" s="306"/>
      <c r="I78" s="306"/>
      <c r="J78" s="306"/>
      <c r="K78" s="306"/>
      <c r="L78" s="306"/>
      <c r="M78" s="306" t="str">
        <f t="shared" si="97"/>
        <v>n/a</v>
      </c>
      <c r="N78" s="306">
        <f>IF($B78=Lists!$A$14,Lists!$E$35)+IF($B78=Lists!$A$15,Lists!$E$40)+IF($B78=Lists!$A$16,Lists!$E$40)</f>
        <v>0</v>
      </c>
      <c r="O78" s="307">
        <f t="shared" si="98"/>
        <v>0</v>
      </c>
      <c r="P78" s="243" t="str">
        <f t="shared" si="99"/>
        <v>n/a</v>
      </c>
      <c r="Q78" s="244" t="str">
        <f>IF(ISERROR(P78*0.0001),"n/a",P78*VLOOKUP($B$4,Weighting!$B$22:$D$35,2,0))</f>
        <v>n/a</v>
      </c>
      <c r="R78" s="141">
        <f t="shared" si="100"/>
        <v>0</v>
      </c>
      <c r="S78" s="141"/>
      <c r="T78" s="118"/>
      <c r="V78" s="306"/>
      <c r="W78" s="306"/>
      <c r="X78" s="306"/>
      <c r="Y78" s="306"/>
      <c r="Z78" s="306"/>
      <c r="AA78" s="306"/>
      <c r="AB78" s="306"/>
      <c r="AC78" s="306"/>
      <c r="AD78" s="306"/>
      <c r="AE78" s="306"/>
      <c r="AF78" s="306"/>
      <c r="AG78" s="307"/>
      <c r="AH78" s="140"/>
      <c r="AI78" s="141"/>
      <c r="AJ78" s="141"/>
      <c r="AK78" s="141"/>
      <c r="AL78" s="141"/>
    </row>
    <row r="79" spans="1:38" s="279" customFormat="1" ht="112" x14ac:dyDescent="0.35">
      <c r="A79" s="265" t="s">
        <v>433</v>
      </c>
      <c r="B79" s="265" t="s">
        <v>8</v>
      </c>
      <c r="C79" s="305" t="s">
        <v>605</v>
      </c>
      <c r="D79" s="114"/>
      <c r="E79" s="299"/>
      <c r="F79" s="444" t="s">
        <v>406</v>
      </c>
      <c r="G79" s="299" t="s">
        <v>17</v>
      </c>
      <c r="H79" s="310">
        <f>VLOOKUP(G79,Lists!$A$45:$B$50,2,FALSE)</f>
        <v>1.0000000000000001E-5</v>
      </c>
      <c r="I79" s="311" t="s">
        <v>17</v>
      </c>
      <c r="J79" s="311" t="s">
        <v>17</v>
      </c>
      <c r="K79" s="312">
        <f>VLOOKUP(J79,Lists!$A$35:$B$40,2,FALSE)</f>
        <v>0</v>
      </c>
      <c r="L79" s="313">
        <f t="shared" si="96"/>
        <v>0</v>
      </c>
      <c r="M79" s="314" t="str">
        <f t="shared" si="97"/>
        <v>n/a</v>
      </c>
      <c r="N79" s="304">
        <f>IF($B79=Lists!$A$14,Lists!$E$35)+IF($B79=Lists!$A$15,Lists!$E$40)+IF($B79=Lists!$A$16,Lists!$E$40)</f>
        <v>0</v>
      </c>
      <c r="O79" s="313">
        <f t="shared" si="98"/>
        <v>0</v>
      </c>
      <c r="P79" s="242" t="str">
        <f t="shared" si="99"/>
        <v>n/a</v>
      </c>
      <c r="Q79" s="232" t="str">
        <f>IF(ISERROR(P79*0.0001),"n/a",P79*VLOOKUP($B$4,Weighting!$B$22:$D$35,2,0))</f>
        <v>n/a</v>
      </c>
      <c r="R79" s="230" t="str">
        <f t="shared" si="100"/>
        <v>n/a</v>
      </c>
      <c r="S79" s="230" t="str">
        <f>IF(ISERROR(R79*VLOOKUP($B$4,Weighting!$B$22:$D$35,2,0)),"n/a",R79*VLOOKUP($B$4,Weighting!$B$22:$D$35,2,0))</f>
        <v>n/a</v>
      </c>
      <c r="T79" s="305"/>
      <c r="V79" s="308" t="s">
        <v>408</v>
      </c>
      <c r="W79" s="308"/>
      <c r="X79" s="309" t="s">
        <v>406</v>
      </c>
      <c r="Y79" s="299" t="s">
        <v>17</v>
      </c>
      <c r="Z79" s="310">
        <f>VLOOKUP(Y79,Lists!$A$45:$B$50,2,FALSE)</f>
        <v>1.0000000000000001E-5</v>
      </c>
      <c r="AA79" s="311" t="s">
        <v>17</v>
      </c>
      <c r="AB79" s="311" t="s">
        <v>17</v>
      </c>
      <c r="AC79" s="312">
        <f>VLOOKUP(AB79,Lists!$A$35:$B$40,2,FALSE)</f>
        <v>0</v>
      </c>
      <c r="AD79" s="313">
        <f t="shared" ref="AD79:AD82" si="108">AC79*Z79</f>
        <v>0</v>
      </c>
      <c r="AE79" s="314" t="str">
        <f t="shared" ref="AE79:AE82" si="109">IF(ISERROR(AD79/AG79),"n/a",AD79/AG79)</f>
        <v>n/a</v>
      </c>
      <c r="AF79" s="304">
        <f>IF($B79=Lists!$A$14,Lists!$E$35)+IF($B79=Lists!$A$15,Lists!$E$40)+IF($B79=Lists!$A$16,Lists!$E$40)</f>
        <v>0</v>
      </c>
      <c r="AG79" s="313">
        <f t="shared" ref="AG79" si="110">Z79*AF79</f>
        <v>0</v>
      </c>
      <c r="AH79" s="112" t="str">
        <f t="shared" ref="AH79" si="111">IF((AG79/AG$2)&gt;0.0001,AG79/AG$2,"n/a")</f>
        <v>n/a</v>
      </c>
      <c r="AI79" s="116" t="str">
        <f>IF(ISERROR(AH79*0.0001),"n/a",AH79*VLOOKUP($B$4,Weighting!$B$22:$D$35,2,0))</f>
        <v>n/a</v>
      </c>
      <c r="AJ79" s="230" t="str">
        <f t="shared" ref="AJ79:AJ82" si="112">IF($B79="Specification","n/a",AD79/$O$2)</f>
        <v>n/a</v>
      </c>
      <c r="AK79" s="230" t="str">
        <f>IF(ISERROR(AJ79*VLOOKUP($B$4,Weighting!$B$22:$D$35,2,0)),"n/a",AJ79*VLOOKUP($B$4,Weighting!$B$22:$D$35,2,0))</f>
        <v>n/a</v>
      </c>
      <c r="AL79" s="305"/>
    </row>
    <row r="80" spans="1:38" s="290" customFormat="1" ht="147.5" customHeight="1" x14ac:dyDescent="0.35">
      <c r="A80" s="265" t="s">
        <v>492</v>
      </c>
      <c r="B80" s="296" t="s">
        <v>10</v>
      </c>
      <c r="C80" s="333" t="s">
        <v>85</v>
      </c>
      <c r="D80" s="115" t="s">
        <v>406</v>
      </c>
      <c r="E80" s="299"/>
      <c r="F80" s="113"/>
      <c r="G80" s="299" t="s">
        <v>52</v>
      </c>
      <c r="H80" s="310">
        <f>VLOOKUP(G80,Lists!$A$45:$B$50,2,FALSE)</f>
        <v>8</v>
      </c>
      <c r="I80" s="299" t="s">
        <v>25</v>
      </c>
      <c r="J80" s="299"/>
      <c r="K80" s="312" t="e">
        <f>VLOOKUP(J80,Lists!$A$35:$B$40,2,FALSE)</f>
        <v>#N/A</v>
      </c>
      <c r="L80" s="313" t="e">
        <f t="shared" si="96"/>
        <v>#N/A</v>
      </c>
      <c r="M80" s="314" t="str">
        <f t="shared" si="97"/>
        <v>n/a</v>
      </c>
      <c r="N80" s="304">
        <f>IF($B80=Lists!$A$14,Lists!$E$35)+IF($B80=Lists!$A$15,Lists!$E$40)+IF($B80=Lists!$A$16,Lists!$E$40)</f>
        <v>6</v>
      </c>
      <c r="O80" s="313">
        <f t="shared" si="98"/>
        <v>48</v>
      </c>
      <c r="P80" s="242">
        <f t="shared" si="99"/>
        <v>4.6242774566473986E-2</v>
      </c>
      <c r="Q80" s="232">
        <f>IF(ISERROR(P80*0.0001),"n/a",P80*VLOOKUP($B$4,Weighting!$B$22:$D$35,2,0))</f>
        <v>3.2369942196531793E-3</v>
      </c>
      <c r="R80" s="230" t="e">
        <f t="shared" si="100"/>
        <v>#N/A</v>
      </c>
      <c r="S80" s="230" t="str">
        <f>IF(ISERROR(R80*VLOOKUP($B$4,Weighting!$B$22:$D$35,2,0)),"n/a",R80*VLOOKUP($B$4,Weighting!$B$22:$D$35,2,0))</f>
        <v>n/a</v>
      </c>
      <c r="T80" s="305"/>
      <c r="V80" s="299" t="s">
        <v>406</v>
      </c>
      <c r="W80" s="299"/>
      <c r="X80" s="298"/>
      <c r="Y80" s="299" t="s">
        <v>52</v>
      </c>
      <c r="Z80" s="310">
        <f>VLOOKUP(Y80,Lists!$A$45:$B$50,2,FALSE)</f>
        <v>8</v>
      </c>
      <c r="AA80" s="299" t="s">
        <v>25</v>
      </c>
      <c r="AB80" s="299" t="s">
        <v>39</v>
      </c>
      <c r="AC80" s="312">
        <f>VLOOKUP(AB80,Lists!$A$35:$B$40,2,FALSE)</f>
        <v>6</v>
      </c>
      <c r="AD80" s="313">
        <f t="shared" si="108"/>
        <v>48</v>
      </c>
      <c r="AE80" s="314">
        <f t="shared" si="109"/>
        <v>1</v>
      </c>
      <c r="AF80" s="304">
        <f>IF($B80=Lists!$A$14,Lists!$E$35)+IF($B80=Lists!$A$15,Lists!$E$40)+IF($B80=Lists!$A$16,Lists!$E$40)</f>
        <v>6</v>
      </c>
      <c r="AG80" s="313">
        <f>Z80*AF80</f>
        <v>48</v>
      </c>
      <c r="AH80" s="112">
        <f>IF((AG80/AG$2)&gt;0.0001,AG80/AG$2,"n/a")</f>
        <v>4.49438202247191E-2</v>
      </c>
      <c r="AI80" s="116">
        <f>IF(ISERROR(AH80*0.0001),"n/a",AH80*VLOOKUP($B$4,Weighting!$B$22:$D$35,2,0))</f>
        <v>3.1460674157303371E-3</v>
      </c>
      <c r="AJ80" s="230">
        <f t="shared" si="112"/>
        <v>4.6242774566473986E-2</v>
      </c>
      <c r="AK80" s="230">
        <f>IF(ISERROR(AJ80*VLOOKUP($B$4,Weighting!$B$22:$D$35,2,0)),"n/a",AJ80*VLOOKUP($B$4,Weighting!$B$22:$D$35,2,0))</f>
        <v>3.2369942196531793E-3</v>
      </c>
      <c r="AL80" s="305"/>
    </row>
    <row r="81" spans="1:38" s="290" customFormat="1" ht="154" x14ac:dyDescent="0.35">
      <c r="A81" s="265" t="s">
        <v>493</v>
      </c>
      <c r="B81" s="296" t="s">
        <v>8</v>
      </c>
      <c r="C81" s="305" t="s">
        <v>656</v>
      </c>
      <c r="D81" s="114"/>
      <c r="E81" s="299"/>
      <c r="F81" s="444" t="s">
        <v>406</v>
      </c>
      <c r="G81" s="299" t="s">
        <v>17</v>
      </c>
      <c r="H81" s="310">
        <f>VLOOKUP(G81,Lists!$A$45:$B$50,2,FALSE)</f>
        <v>1.0000000000000001E-5</v>
      </c>
      <c r="I81" s="311" t="s">
        <v>17</v>
      </c>
      <c r="J81" s="311" t="s">
        <v>17</v>
      </c>
      <c r="K81" s="312">
        <f>VLOOKUP(J81,Lists!$A$35:$B$40,2,FALSE)</f>
        <v>0</v>
      </c>
      <c r="L81" s="313">
        <f t="shared" si="96"/>
        <v>0</v>
      </c>
      <c r="M81" s="314" t="str">
        <f t="shared" si="97"/>
        <v>n/a</v>
      </c>
      <c r="N81" s="304">
        <f>IF($B81=Lists!$A$14,Lists!$E$35)+IF($B81=Lists!$A$15,Lists!$E$40)+IF($B81=Lists!$A$16,Lists!$E$40)</f>
        <v>0</v>
      </c>
      <c r="O81" s="313">
        <f t="shared" si="98"/>
        <v>0</v>
      </c>
      <c r="P81" s="242" t="str">
        <f t="shared" si="99"/>
        <v>n/a</v>
      </c>
      <c r="Q81" s="232" t="str">
        <f>IF(ISERROR(P81*0.0001),"n/a",P81*VLOOKUP($B$4,Weighting!$B$22:$D$35,2,0))</f>
        <v>n/a</v>
      </c>
      <c r="R81" s="230" t="str">
        <f t="shared" si="100"/>
        <v>n/a</v>
      </c>
      <c r="S81" s="230" t="str">
        <f>IF(ISERROR(R81*VLOOKUP($B$4,Weighting!$B$22:$D$35,2,0)),"n/a",R81*VLOOKUP($B$4,Weighting!$B$22:$D$35,2,0))</f>
        <v>n/a</v>
      </c>
      <c r="T81" s="305"/>
      <c r="V81" s="308" t="s">
        <v>408</v>
      </c>
      <c r="W81" s="308"/>
      <c r="X81" s="309" t="s">
        <v>406</v>
      </c>
      <c r="Y81" s="299" t="s">
        <v>17</v>
      </c>
      <c r="Z81" s="310">
        <f>VLOOKUP(Y81,Lists!$A$45:$B$50,2,FALSE)</f>
        <v>1.0000000000000001E-5</v>
      </c>
      <c r="AA81" s="311" t="s">
        <v>17</v>
      </c>
      <c r="AB81" s="311" t="s">
        <v>17</v>
      </c>
      <c r="AC81" s="312">
        <f>VLOOKUP(AB81,Lists!$A$35:$B$40,2,FALSE)</f>
        <v>0</v>
      </c>
      <c r="AD81" s="313">
        <f t="shared" si="108"/>
        <v>0</v>
      </c>
      <c r="AE81" s="314" t="str">
        <f t="shared" si="109"/>
        <v>n/a</v>
      </c>
      <c r="AF81" s="304">
        <f>IF($B81=Lists!$A$14,Lists!$E$35)+IF($B81=Lists!$A$15,Lists!$E$40)+IF($B81=Lists!$A$16,Lists!$E$40)</f>
        <v>0</v>
      </c>
      <c r="AG81" s="313">
        <f t="shared" ref="AG81:AG82" si="113">Z81*AF81</f>
        <v>0</v>
      </c>
      <c r="AH81" s="112" t="str">
        <f t="shared" ref="AH81:AH82" si="114">IF((AG81/AG$2)&gt;0.0001,AG81/AG$2,"n/a")</f>
        <v>n/a</v>
      </c>
      <c r="AI81" s="116" t="str">
        <f>IF(ISERROR(AH81*0.0001),"n/a",AH81*VLOOKUP($B$4,Weighting!$B$22:$D$35,2,0))</f>
        <v>n/a</v>
      </c>
      <c r="AJ81" s="230" t="str">
        <f t="shared" si="112"/>
        <v>n/a</v>
      </c>
      <c r="AK81" s="230" t="str">
        <f>IF(ISERROR(AJ81*VLOOKUP($B$4,Weighting!$B$22:$D$35,2,0)),"n/a",AJ81*VLOOKUP($B$4,Weighting!$B$22:$D$35,2,0))</f>
        <v>n/a</v>
      </c>
      <c r="AL81" s="305"/>
    </row>
    <row r="82" spans="1:38" s="290" customFormat="1" ht="56" x14ac:dyDescent="0.35">
      <c r="A82" s="265" t="s">
        <v>434</v>
      </c>
      <c r="B82" s="296" t="s">
        <v>8</v>
      </c>
      <c r="C82" s="330" t="s">
        <v>1327</v>
      </c>
      <c r="D82" s="114"/>
      <c r="E82" s="299"/>
      <c r="F82" s="444" t="s">
        <v>406</v>
      </c>
      <c r="G82" s="299" t="s">
        <v>17</v>
      </c>
      <c r="H82" s="310">
        <f>VLOOKUP(G82,Lists!$A$45:$B$50,2,FALSE)</f>
        <v>1.0000000000000001E-5</v>
      </c>
      <c r="I82" s="311" t="s">
        <v>17</v>
      </c>
      <c r="J82" s="311" t="s">
        <v>17</v>
      </c>
      <c r="K82" s="312">
        <f>VLOOKUP(J82,Lists!$A$35:$B$40,2,FALSE)</f>
        <v>0</v>
      </c>
      <c r="L82" s="313">
        <f t="shared" si="96"/>
        <v>0</v>
      </c>
      <c r="M82" s="314" t="str">
        <f t="shared" si="97"/>
        <v>n/a</v>
      </c>
      <c r="N82" s="304">
        <f>IF($B82=Lists!$A$14,Lists!$E$35)+IF($B82=Lists!$A$15,Lists!$E$40)+IF($B82=Lists!$A$16,Lists!$E$40)</f>
        <v>0</v>
      </c>
      <c r="O82" s="313">
        <f t="shared" si="98"/>
        <v>0</v>
      </c>
      <c r="P82" s="242" t="str">
        <f t="shared" si="99"/>
        <v>n/a</v>
      </c>
      <c r="Q82" s="232" t="str">
        <f>IF(ISERROR(P82*0.0001),"n/a",P82*VLOOKUP($B$4,Weighting!$B$22:$D$35,2,0))</f>
        <v>n/a</v>
      </c>
      <c r="R82" s="230" t="str">
        <f t="shared" si="100"/>
        <v>n/a</v>
      </c>
      <c r="S82" s="230" t="str">
        <f>IF(ISERROR(R82*VLOOKUP($B$4,Weighting!$B$22:$D$35,2,0)),"n/a",R82*VLOOKUP($B$4,Weighting!$B$22:$D$35,2,0))</f>
        <v>n/a</v>
      </c>
      <c r="T82" s="305"/>
      <c r="V82" s="308" t="s">
        <v>408</v>
      </c>
      <c r="W82" s="308"/>
      <c r="X82" s="309" t="s">
        <v>406</v>
      </c>
      <c r="Y82" s="299" t="s">
        <v>17</v>
      </c>
      <c r="Z82" s="310">
        <f>VLOOKUP(Y82,Lists!$A$45:$B$50,2,FALSE)</f>
        <v>1.0000000000000001E-5</v>
      </c>
      <c r="AA82" s="311" t="s">
        <v>17</v>
      </c>
      <c r="AB82" s="311" t="s">
        <v>17</v>
      </c>
      <c r="AC82" s="312">
        <f>VLOOKUP(AB82,Lists!$A$35:$B$40,2,FALSE)</f>
        <v>0</v>
      </c>
      <c r="AD82" s="313">
        <f t="shared" si="108"/>
        <v>0</v>
      </c>
      <c r="AE82" s="314" t="str">
        <f t="shared" si="109"/>
        <v>n/a</v>
      </c>
      <c r="AF82" s="304">
        <f>IF($B82=Lists!$A$14,Lists!$E$35)+IF($B82=Lists!$A$15,Lists!$E$40)+IF($B82=Lists!$A$16,Lists!$E$40)</f>
        <v>0</v>
      </c>
      <c r="AG82" s="313">
        <f t="shared" si="113"/>
        <v>0</v>
      </c>
      <c r="AH82" s="112" t="str">
        <f t="shared" si="114"/>
        <v>n/a</v>
      </c>
      <c r="AI82" s="116" t="str">
        <f>IF(ISERROR(AH82*0.0001),"n/a",AH82*VLOOKUP($B$4,Weighting!$B$22:$D$35,2,0))</f>
        <v>n/a</v>
      </c>
      <c r="AJ82" s="230" t="str">
        <f t="shared" si="112"/>
        <v>n/a</v>
      </c>
      <c r="AK82" s="230" t="str">
        <f>IF(ISERROR(AJ82*VLOOKUP($B$4,Weighting!$B$22:$D$35,2,0)),"n/a",AJ82*VLOOKUP($B$4,Weighting!$B$22:$D$35,2,0))</f>
        <v>n/a</v>
      </c>
      <c r="AL82" s="305"/>
    </row>
    <row r="83" spans="1:38" s="290" customFormat="1" x14ac:dyDescent="0.35">
      <c r="A83" s="292" t="s">
        <v>66</v>
      </c>
      <c r="B83" s="292"/>
      <c r="C83" s="293" t="s">
        <v>76</v>
      </c>
      <c r="D83" s="438"/>
      <c r="E83" s="306"/>
      <c r="F83" s="438"/>
      <c r="G83" s="306"/>
      <c r="H83" s="306"/>
      <c r="I83" s="306"/>
      <c r="J83" s="306"/>
      <c r="K83" s="306"/>
      <c r="L83" s="306"/>
      <c r="M83" s="306" t="str">
        <f t="shared" si="97"/>
        <v>n/a</v>
      </c>
      <c r="N83" s="306">
        <f>IF($B83=Lists!$A$14,Lists!$E$35)+IF($B83=Lists!$A$15,Lists!$E$40)+IF($B83=Lists!$A$16,Lists!$E$40)</f>
        <v>0</v>
      </c>
      <c r="O83" s="307">
        <f t="shared" si="98"/>
        <v>0</v>
      </c>
      <c r="P83" s="243" t="str">
        <f t="shared" si="99"/>
        <v>n/a</v>
      </c>
      <c r="Q83" s="244" t="str">
        <f>IF(ISERROR(P83*0.0001),"n/a",P83*VLOOKUP($B$4,Weighting!$B$22:$D$35,2,0))</f>
        <v>n/a</v>
      </c>
      <c r="R83" s="141">
        <f t="shared" si="100"/>
        <v>0</v>
      </c>
      <c r="S83" s="141"/>
      <c r="T83" s="118"/>
      <c r="V83" s="306"/>
      <c r="W83" s="306"/>
      <c r="X83" s="306"/>
      <c r="Y83" s="306"/>
      <c r="Z83" s="306"/>
      <c r="AA83" s="306"/>
      <c r="AB83" s="306"/>
      <c r="AC83" s="306"/>
      <c r="AD83" s="306"/>
      <c r="AE83" s="306"/>
      <c r="AF83" s="306"/>
      <c r="AG83" s="307"/>
      <c r="AH83" s="140"/>
      <c r="AI83" s="141"/>
      <c r="AJ83" s="141"/>
      <c r="AK83" s="141"/>
      <c r="AL83" s="141"/>
    </row>
    <row r="84" spans="1:38" s="315" customFormat="1" ht="82" customHeight="1" x14ac:dyDescent="0.35">
      <c r="A84" s="265" t="s">
        <v>435</v>
      </c>
      <c r="B84" s="296" t="s">
        <v>8</v>
      </c>
      <c r="C84" s="305" t="s">
        <v>1366</v>
      </c>
      <c r="D84" s="114"/>
      <c r="E84" s="299"/>
      <c r="F84" s="444" t="s">
        <v>406</v>
      </c>
      <c r="G84" s="299" t="s">
        <v>17</v>
      </c>
      <c r="H84" s="310">
        <f>VLOOKUP(G84,Lists!$A$45:$B$50,2,FALSE)</f>
        <v>1.0000000000000001E-5</v>
      </c>
      <c r="I84" s="311" t="s">
        <v>17</v>
      </c>
      <c r="J84" s="311" t="s">
        <v>17</v>
      </c>
      <c r="K84" s="312">
        <f>VLOOKUP(J84,Lists!$A$35:$B$40,2,FALSE)</f>
        <v>0</v>
      </c>
      <c r="L84" s="313">
        <f t="shared" si="96"/>
        <v>0</v>
      </c>
      <c r="M84" s="314" t="str">
        <f t="shared" si="97"/>
        <v>n/a</v>
      </c>
      <c r="N84" s="304">
        <f>IF($B84=Lists!$A$14,Lists!$E$35)+IF($B84=Lists!$A$15,Lists!$E$40)+IF($B84=Lists!$A$16,Lists!$E$40)</f>
        <v>0</v>
      </c>
      <c r="O84" s="313">
        <f t="shared" si="98"/>
        <v>0</v>
      </c>
      <c r="P84" s="242" t="str">
        <f t="shared" si="99"/>
        <v>n/a</v>
      </c>
      <c r="Q84" s="232" t="str">
        <f>IF(ISERROR(P84*0.0001),"n/a",P84*VLOOKUP($B$4,Weighting!$B$22:$D$35,2,0))</f>
        <v>n/a</v>
      </c>
      <c r="R84" s="230" t="str">
        <f t="shared" si="100"/>
        <v>n/a</v>
      </c>
      <c r="S84" s="230" t="str">
        <f>IF(ISERROR(R84*VLOOKUP($B$4,Weighting!$B$22:$D$35,2,0)),"n/a",R84*VLOOKUP($B$4,Weighting!$B$22:$D$35,2,0))</f>
        <v>n/a</v>
      </c>
      <c r="T84" s="305"/>
      <c r="V84" s="308" t="s">
        <v>408</v>
      </c>
      <c r="W84" s="308"/>
      <c r="X84" s="309" t="s">
        <v>406</v>
      </c>
      <c r="Y84" s="299" t="s">
        <v>17</v>
      </c>
      <c r="Z84" s="310">
        <f>VLOOKUP(Y84,Lists!$A$45:$B$50,2,FALSE)</f>
        <v>1.0000000000000001E-5</v>
      </c>
      <c r="AA84" s="311" t="s">
        <v>17</v>
      </c>
      <c r="AB84" s="311" t="s">
        <v>17</v>
      </c>
      <c r="AC84" s="312">
        <f>VLOOKUP(AB84,Lists!$A$35:$B$40,2,FALSE)</f>
        <v>0</v>
      </c>
      <c r="AD84" s="313">
        <f t="shared" ref="AD84:AD85" si="115">AC84*Z84</f>
        <v>0</v>
      </c>
      <c r="AE84" s="314" t="str">
        <f t="shared" ref="AE84:AE85" si="116">IF(ISERROR(AD84/AG84),"n/a",AD84/AG84)</f>
        <v>n/a</v>
      </c>
      <c r="AF84" s="304">
        <f>IF($B84=Lists!$A$14,Lists!$E$35)+IF($B84=Lists!$A$15,Lists!$E$40)+IF($B84=Lists!$A$16,Lists!$E$40)</f>
        <v>0</v>
      </c>
      <c r="AG84" s="313">
        <f t="shared" ref="AG84:AG85" si="117">Z84*AF84</f>
        <v>0</v>
      </c>
      <c r="AH84" s="112" t="str">
        <f t="shared" ref="AH84:AH85" si="118">IF((AG84/AG$2)&gt;0.0001,AG84/AG$2,"n/a")</f>
        <v>n/a</v>
      </c>
      <c r="AI84" s="116" t="str">
        <f>IF(ISERROR(AH84*0.0001),"n/a",AH84*VLOOKUP($B$4,Weighting!$B$22:$D$35,2,0))</f>
        <v>n/a</v>
      </c>
      <c r="AJ84" s="230" t="str">
        <f t="shared" ref="AJ84:AJ85" si="119">IF($B84="Specification","n/a",AD84/$O$2)</f>
        <v>n/a</v>
      </c>
      <c r="AK84" s="230" t="str">
        <f>IF(ISERROR(AJ84*VLOOKUP($B$4,Weighting!$B$22:$D$35,2,0)),"n/a",AJ84*VLOOKUP($B$4,Weighting!$B$22:$D$35,2,0))</f>
        <v>n/a</v>
      </c>
      <c r="AL84" s="326"/>
    </row>
    <row r="85" spans="1:38" s="315" customFormat="1" ht="56" x14ac:dyDescent="0.35">
      <c r="A85" s="265" t="s">
        <v>436</v>
      </c>
      <c r="B85" s="296" t="s">
        <v>8</v>
      </c>
      <c r="C85" s="334" t="s">
        <v>134</v>
      </c>
      <c r="D85" s="114"/>
      <c r="E85" s="299"/>
      <c r="F85" s="444" t="s">
        <v>406</v>
      </c>
      <c r="G85" s="299" t="s">
        <v>17</v>
      </c>
      <c r="H85" s="310">
        <f>VLOOKUP(G85,Lists!$A$45:$B$50,2,FALSE)</f>
        <v>1.0000000000000001E-5</v>
      </c>
      <c r="I85" s="311" t="s">
        <v>17</v>
      </c>
      <c r="J85" s="311" t="s">
        <v>17</v>
      </c>
      <c r="K85" s="312">
        <f>VLOOKUP(J85,Lists!$A$35:$B$40,2,FALSE)</f>
        <v>0</v>
      </c>
      <c r="L85" s="313">
        <f t="shared" si="96"/>
        <v>0</v>
      </c>
      <c r="M85" s="314" t="str">
        <f t="shared" si="97"/>
        <v>n/a</v>
      </c>
      <c r="N85" s="304">
        <f>IF($B85=Lists!$A$14,Lists!$E$35)+IF($B85=Lists!$A$15,Lists!$E$40)+IF($B85=Lists!$A$16,Lists!$E$40)</f>
        <v>0</v>
      </c>
      <c r="O85" s="313">
        <f t="shared" si="98"/>
        <v>0</v>
      </c>
      <c r="P85" s="242" t="str">
        <f t="shared" si="99"/>
        <v>n/a</v>
      </c>
      <c r="Q85" s="232" t="str">
        <f>IF(ISERROR(P85*0.0001),"n/a",P85*VLOOKUP($B$4,Weighting!$B$22:$D$35,2,0))</f>
        <v>n/a</v>
      </c>
      <c r="R85" s="230" t="str">
        <f t="shared" si="100"/>
        <v>n/a</v>
      </c>
      <c r="S85" s="230" t="str">
        <f>IF(ISERROR(R85*VLOOKUP($B$4,Weighting!$B$22:$D$35,2,0)),"n/a",R85*VLOOKUP($B$4,Weighting!$B$22:$D$35,2,0))</f>
        <v>n/a</v>
      </c>
      <c r="T85" s="305"/>
      <c r="V85" s="308" t="s">
        <v>408</v>
      </c>
      <c r="W85" s="308"/>
      <c r="X85" s="309" t="s">
        <v>406</v>
      </c>
      <c r="Y85" s="299" t="s">
        <v>17</v>
      </c>
      <c r="Z85" s="310">
        <f>VLOOKUP(Y85,Lists!$A$45:$B$50,2,FALSE)</f>
        <v>1.0000000000000001E-5</v>
      </c>
      <c r="AA85" s="311" t="s">
        <v>17</v>
      </c>
      <c r="AB85" s="311" t="s">
        <v>17</v>
      </c>
      <c r="AC85" s="312">
        <f>VLOOKUP(AB85,Lists!$A$35:$B$40,2,FALSE)</f>
        <v>0</v>
      </c>
      <c r="AD85" s="313">
        <f t="shared" si="115"/>
        <v>0</v>
      </c>
      <c r="AE85" s="314" t="str">
        <f t="shared" si="116"/>
        <v>n/a</v>
      </c>
      <c r="AF85" s="304">
        <f>IF($B85=Lists!$A$14,Lists!$E$35)+IF($B85=Lists!$A$15,Lists!$E$40)+IF($B85=Lists!$A$16,Lists!$E$40)</f>
        <v>0</v>
      </c>
      <c r="AG85" s="313">
        <f t="shared" si="117"/>
        <v>0</v>
      </c>
      <c r="AH85" s="112" t="str">
        <f t="shared" si="118"/>
        <v>n/a</v>
      </c>
      <c r="AI85" s="116" t="str">
        <f>IF(ISERROR(AH85*0.0001),"n/a",AH85*VLOOKUP($B$4,Weighting!$B$22:$D$35,2,0))</f>
        <v>n/a</v>
      </c>
      <c r="AJ85" s="230" t="str">
        <f t="shared" si="119"/>
        <v>n/a</v>
      </c>
      <c r="AK85" s="230" t="str">
        <f>IF(ISERROR(AJ85*VLOOKUP($B$4,Weighting!$B$22:$D$35,2,0)),"n/a",AJ85*VLOOKUP($B$4,Weighting!$B$22:$D$35,2,0))</f>
        <v>n/a</v>
      </c>
      <c r="AL85" s="305"/>
    </row>
    <row r="86" spans="1:38" s="290" customFormat="1" x14ac:dyDescent="0.35">
      <c r="A86" s="292" t="s">
        <v>67</v>
      </c>
      <c r="B86" s="292"/>
      <c r="C86" s="293" t="s">
        <v>77</v>
      </c>
      <c r="D86" s="438"/>
      <c r="E86" s="306"/>
      <c r="F86" s="438"/>
      <c r="G86" s="306"/>
      <c r="H86" s="306"/>
      <c r="I86" s="306"/>
      <c r="J86" s="306"/>
      <c r="K86" s="306"/>
      <c r="L86" s="306"/>
      <c r="M86" s="306" t="str">
        <f t="shared" si="97"/>
        <v>n/a</v>
      </c>
      <c r="N86" s="306">
        <f>IF($B86=Lists!$A$14,Lists!$E$35)+IF($B86=Lists!$A$15,Lists!$E$40)+IF($B86=Lists!$A$16,Lists!$E$40)</f>
        <v>0</v>
      </c>
      <c r="O86" s="307">
        <f t="shared" si="98"/>
        <v>0</v>
      </c>
      <c r="P86" s="243" t="str">
        <f t="shared" si="99"/>
        <v>n/a</v>
      </c>
      <c r="Q86" s="244" t="str">
        <f>IF(ISERROR(P86*0.0001),"n/a",P86*VLOOKUP($B$4,Weighting!$B$22:$D$35,2,0))</f>
        <v>n/a</v>
      </c>
      <c r="R86" s="141">
        <f t="shared" si="100"/>
        <v>0</v>
      </c>
      <c r="S86" s="141"/>
      <c r="T86" s="118"/>
      <c r="V86" s="306"/>
      <c r="W86" s="306"/>
      <c r="X86" s="306"/>
      <c r="Y86" s="306"/>
      <c r="Z86" s="306"/>
      <c r="AA86" s="306"/>
      <c r="AB86" s="306"/>
      <c r="AC86" s="306"/>
      <c r="AD86" s="306"/>
      <c r="AE86" s="306"/>
      <c r="AF86" s="306"/>
      <c r="AG86" s="307"/>
      <c r="AH86" s="140"/>
      <c r="AI86" s="141"/>
      <c r="AJ86" s="141"/>
      <c r="AK86" s="141"/>
      <c r="AL86" s="141"/>
    </row>
    <row r="87" spans="1:38" s="315" customFormat="1" ht="210" x14ac:dyDescent="0.35">
      <c r="A87" s="296" t="s">
        <v>437</v>
      </c>
      <c r="B87" s="296" t="s">
        <v>8</v>
      </c>
      <c r="C87" s="316" t="s">
        <v>606</v>
      </c>
      <c r="D87" s="114"/>
      <c r="E87" s="299"/>
      <c r="F87" s="444" t="s">
        <v>406</v>
      </c>
      <c r="G87" s="299" t="s">
        <v>17</v>
      </c>
      <c r="H87" s="310">
        <f>VLOOKUP(G87,Lists!$A$45:$B$50,2,FALSE)</f>
        <v>1.0000000000000001E-5</v>
      </c>
      <c r="I87" s="311" t="s">
        <v>17</v>
      </c>
      <c r="J87" s="311" t="s">
        <v>17</v>
      </c>
      <c r="K87" s="312">
        <f>VLOOKUP(J87,Lists!$A$35:$B$40,2,FALSE)</f>
        <v>0</v>
      </c>
      <c r="L87" s="313">
        <f t="shared" si="96"/>
        <v>0</v>
      </c>
      <c r="M87" s="314" t="str">
        <f t="shared" si="97"/>
        <v>n/a</v>
      </c>
      <c r="N87" s="304">
        <f>IF($B87=Lists!$A$14,Lists!$E$35)+IF($B87=Lists!$A$15,Lists!$E$40)+IF($B87=Lists!$A$16,Lists!$E$40)</f>
        <v>0</v>
      </c>
      <c r="O87" s="313">
        <f t="shared" si="98"/>
        <v>0</v>
      </c>
      <c r="P87" s="242" t="str">
        <f t="shared" si="99"/>
        <v>n/a</v>
      </c>
      <c r="Q87" s="232" t="str">
        <f>IF(ISERROR(P87*0.0001),"n/a",P87*VLOOKUP($B$4,Weighting!$B$22:$D$35,2,0))</f>
        <v>n/a</v>
      </c>
      <c r="R87" s="230" t="str">
        <f t="shared" si="100"/>
        <v>n/a</v>
      </c>
      <c r="S87" s="230" t="str">
        <f>IF(ISERROR(R87*VLOOKUP($B$4,Weighting!$B$22:$D$35,2,0)),"n/a",R87*VLOOKUP($B$4,Weighting!$B$22:$D$35,2,0))</f>
        <v>n/a</v>
      </c>
      <c r="T87" s="231"/>
      <c r="V87" s="308" t="s">
        <v>408</v>
      </c>
      <c r="W87" s="308"/>
      <c r="X87" s="309" t="s">
        <v>406</v>
      </c>
      <c r="Y87" s="299" t="s">
        <v>17</v>
      </c>
      <c r="Z87" s="310">
        <f>VLOOKUP(Y87,Lists!$A$45:$B$50,2,FALSE)</f>
        <v>1.0000000000000001E-5</v>
      </c>
      <c r="AA87" s="311" t="s">
        <v>17</v>
      </c>
      <c r="AB87" s="311" t="s">
        <v>17</v>
      </c>
      <c r="AC87" s="312">
        <f>VLOOKUP(AB87,Lists!$A$35:$B$40,2,FALSE)</f>
        <v>0</v>
      </c>
      <c r="AD87" s="313">
        <f t="shared" ref="AD87:AD93" si="120">AC87*Z87</f>
        <v>0</v>
      </c>
      <c r="AE87" s="314" t="str">
        <f t="shared" ref="AE87:AE93" si="121">IF(ISERROR(AD87/AG87),"n/a",AD87/AG87)</f>
        <v>n/a</v>
      </c>
      <c r="AF87" s="304">
        <f>IF($B87=Lists!$A$14,Lists!$E$35)+IF($B87=Lists!$A$15,Lists!$E$40)+IF($B87=Lists!$A$16,Lists!$E$40)</f>
        <v>0</v>
      </c>
      <c r="AG87" s="313">
        <f t="shared" ref="AG87:AG93" si="122">Z87*AF87</f>
        <v>0</v>
      </c>
      <c r="AH87" s="112" t="str">
        <f t="shared" ref="AH87:AH93" si="123">IF((AG87/AG$2)&gt;0.0001,AG87/AG$2,"n/a")</f>
        <v>n/a</v>
      </c>
      <c r="AI87" s="116" t="str">
        <f>IF(ISERROR(AH87*0.0001),"n/a",AH87*VLOOKUP($B$4,Weighting!$B$22:$D$35,2,0))</f>
        <v>n/a</v>
      </c>
      <c r="AJ87" s="230" t="str">
        <f t="shared" ref="AJ87:AJ93" si="124">IF($B87="Specification","n/a",AD87/$O$2)</f>
        <v>n/a</v>
      </c>
      <c r="AK87" s="230" t="str">
        <f>IF(ISERROR(AJ87*VLOOKUP($B$4,Weighting!$B$22:$D$35,2,0)),"n/a",AJ87*VLOOKUP($B$4,Weighting!$B$22:$D$35,2,0))</f>
        <v>n/a</v>
      </c>
      <c r="AL87" s="231"/>
    </row>
    <row r="88" spans="1:38" s="315" customFormat="1" ht="137.5" customHeight="1" x14ac:dyDescent="0.35">
      <c r="A88" s="265" t="s">
        <v>483</v>
      </c>
      <c r="B88" s="296" t="s">
        <v>9</v>
      </c>
      <c r="C88" s="328" t="s">
        <v>1199</v>
      </c>
      <c r="D88" s="114"/>
      <c r="E88" s="299"/>
      <c r="F88" s="113"/>
      <c r="G88" s="299" t="s">
        <v>49</v>
      </c>
      <c r="H88" s="310">
        <f>VLOOKUP(G88,Lists!$A$45:$B$50,2,FALSE)</f>
        <v>10</v>
      </c>
      <c r="I88" s="299" t="s">
        <v>20</v>
      </c>
      <c r="J88" s="299"/>
      <c r="K88" s="312" t="e">
        <f>VLOOKUP(J88,Lists!$A$35:$B$40,2,FALSE)</f>
        <v>#N/A</v>
      </c>
      <c r="L88" s="313" t="e">
        <f t="shared" si="96"/>
        <v>#N/A</v>
      </c>
      <c r="M88" s="314" t="str">
        <f t="shared" si="97"/>
        <v>n/a</v>
      </c>
      <c r="N88" s="304">
        <f>IF($B88=Lists!$A$14,Lists!$E$35)+IF($B88=Lists!$A$15,Lists!$E$40)+IF($B88=Lists!$A$16,Lists!$E$40)</f>
        <v>6</v>
      </c>
      <c r="O88" s="313">
        <f t="shared" si="98"/>
        <v>60</v>
      </c>
      <c r="P88" s="242">
        <f t="shared" si="99"/>
        <v>5.7803468208092484E-2</v>
      </c>
      <c r="Q88" s="232">
        <f>IF(ISERROR(P88*0.0001),"n/a",P88*VLOOKUP($B$4,Weighting!$B$22:$D$35,2,0))</f>
        <v>4.0462427745664746E-3</v>
      </c>
      <c r="R88" s="230" t="e">
        <f t="shared" si="100"/>
        <v>#N/A</v>
      </c>
      <c r="S88" s="230" t="str">
        <f>IF(ISERROR(R88*VLOOKUP($B$4,Weighting!$B$22:$D$35,2,0)),"n/a",R88*VLOOKUP($B$4,Weighting!$B$22:$D$35,2,0))</f>
        <v>n/a</v>
      </c>
      <c r="T88" s="305"/>
      <c r="V88" s="308" t="s">
        <v>408</v>
      </c>
      <c r="W88" s="308"/>
      <c r="X88" s="298"/>
      <c r="Y88" s="299" t="s">
        <v>49</v>
      </c>
      <c r="Z88" s="310">
        <f>VLOOKUP(Y88,Lists!$A$45:$B$50,2,FALSE)</f>
        <v>10</v>
      </c>
      <c r="AA88" s="299" t="s">
        <v>20</v>
      </c>
      <c r="AB88" s="299" t="s">
        <v>39</v>
      </c>
      <c r="AC88" s="312">
        <f>VLOOKUP(AB88,Lists!$A$35:$B$40,2,FALSE)</f>
        <v>6</v>
      </c>
      <c r="AD88" s="313">
        <f t="shared" si="120"/>
        <v>60</v>
      </c>
      <c r="AE88" s="314">
        <f t="shared" si="121"/>
        <v>1</v>
      </c>
      <c r="AF88" s="304">
        <f>IF($B88=Lists!$A$14,Lists!$E$35)+IF($B88=Lists!$A$15,Lists!$E$40)+IF($B88=Lists!$A$16,Lists!$E$40)</f>
        <v>6</v>
      </c>
      <c r="AG88" s="313">
        <f t="shared" si="122"/>
        <v>60</v>
      </c>
      <c r="AH88" s="112">
        <f t="shared" si="123"/>
        <v>5.6179775280898875E-2</v>
      </c>
      <c r="AI88" s="116">
        <f>IF(ISERROR(AH88*0.0001),"n/a",AH88*VLOOKUP($B$4,Weighting!$B$22:$D$35,2,0))</f>
        <v>3.9325842696629216E-3</v>
      </c>
      <c r="AJ88" s="230">
        <f t="shared" si="124"/>
        <v>5.7803468208092484E-2</v>
      </c>
      <c r="AK88" s="230">
        <f>IF(ISERROR(AJ88*VLOOKUP($B$4,Weighting!$B$22:$D$35,2,0)),"n/a",AJ88*VLOOKUP($B$4,Weighting!$B$22:$D$35,2,0))</f>
        <v>4.0462427745664746E-3</v>
      </c>
      <c r="AL88" s="326"/>
    </row>
    <row r="89" spans="1:38" s="315" customFormat="1" ht="84.5" customHeight="1" x14ac:dyDescent="0.35">
      <c r="A89" s="296" t="s">
        <v>438</v>
      </c>
      <c r="B89" s="296" t="s">
        <v>8</v>
      </c>
      <c r="C89" s="305" t="s">
        <v>607</v>
      </c>
      <c r="D89" s="114"/>
      <c r="E89" s="299"/>
      <c r="F89" s="444" t="s">
        <v>406</v>
      </c>
      <c r="G89" s="299" t="s">
        <v>17</v>
      </c>
      <c r="H89" s="310">
        <f>VLOOKUP(G89,Lists!$A$45:$B$50,2,FALSE)</f>
        <v>1.0000000000000001E-5</v>
      </c>
      <c r="I89" s="299" t="s">
        <v>17</v>
      </c>
      <c r="J89" s="311" t="s">
        <v>17</v>
      </c>
      <c r="K89" s="312">
        <f>VLOOKUP(J89,Lists!$A$35:$B$40,2,FALSE)</f>
        <v>0</v>
      </c>
      <c r="L89" s="313">
        <f t="shared" si="96"/>
        <v>0</v>
      </c>
      <c r="M89" s="314" t="str">
        <f t="shared" si="97"/>
        <v>n/a</v>
      </c>
      <c r="N89" s="304">
        <f>IF($B89=Lists!$A$14,Lists!$E$35)+IF($B89=Lists!$A$15,Lists!$E$40)+IF($B89=Lists!$A$16,Lists!$E$40)</f>
        <v>0</v>
      </c>
      <c r="O89" s="313">
        <f t="shared" si="98"/>
        <v>0</v>
      </c>
      <c r="P89" s="242" t="str">
        <f t="shared" si="99"/>
        <v>n/a</v>
      </c>
      <c r="Q89" s="232" t="str">
        <f>IF(ISERROR(P89*0.0001),"n/a",P89*VLOOKUP($B$4,Weighting!$B$22:$D$35,2,0))</f>
        <v>n/a</v>
      </c>
      <c r="R89" s="230" t="str">
        <f t="shared" si="100"/>
        <v>n/a</v>
      </c>
      <c r="S89" s="230" t="str">
        <f>IF(ISERROR(R89*VLOOKUP($B$4,Weighting!$B$22:$D$35,2,0)),"n/a",R89*VLOOKUP($B$4,Weighting!$B$22:$D$35,2,0))</f>
        <v>n/a</v>
      </c>
      <c r="T89" s="305"/>
      <c r="V89" s="308" t="s">
        <v>408</v>
      </c>
      <c r="W89" s="308"/>
      <c r="X89" s="309" t="s">
        <v>406</v>
      </c>
      <c r="Y89" s="299" t="s">
        <v>17</v>
      </c>
      <c r="Z89" s="310">
        <f>VLOOKUP(Y89,Lists!$A$45:$B$50,2,FALSE)</f>
        <v>1.0000000000000001E-5</v>
      </c>
      <c r="AA89" s="299" t="s">
        <v>17</v>
      </c>
      <c r="AB89" s="311" t="s">
        <v>17</v>
      </c>
      <c r="AC89" s="312">
        <f>VLOOKUP(AB89,Lists!$A$35:$B$40,2,FALSE)</f>
        <v>0</v>
      </c>
      <c r="AD89" s="313">
        <f t="shared" si="120"/>
        <v>0</v>
      </c>
      <c r="AE89" s="314" t="str">
        <f t="shared" si="121"/>
        <v>n/a</v>
      </c>
      <c r="AF89" s="304">
        <f>IF($B89=Lists!$A$14,Lists!$E$35)+IF($B89=Lists!$A$15,Lists!$E$40)+IF($B89=Lists!$A$16,Lists!$E$40)</f>
        <v>0</v>
      </c>
      <c r="AG89" s="313">
        <f t="shared" si="122"/>
        <v>0</v>
      </c>
      <c r="AH89" s="112" t="str">
        <f t="shared" si="123"/>
        <v>n/a</v>
      </c>
      <c r="AI89" s="116" t="str">
        <f>IF(ISERROR(AH89*0.0001),"n/a",AH89*VLOOKUP($B$4,Weighting!$B$22:$D$35,2,0))</f>
        <v>n/a</v>
      </c>
      <c r="AJ89" s="230" t="str">
        <f t="shared" si="124"/>
        <v>n/a</v>
      </c>
      <c r="AK89" s="230" t="str">
        <f>IF(ISERROR(AJ89*VLOOKUP($B$4,Weighting!$B$22:$D$35,2,0)),"n/a",AJ89*VLOOKUP($B$4,Weighting!$B$22:$D$35,2,0))</f>
        <v>n/a</v>
      </c>
      <c r="AL89" s="305"/>
    </row>
    <row r="90" spans="1:38" s="279" customFormat="1" ht="238" x14ac:dyDescent="0.35">
      <c r="A90" s="296" t="s">
        <v>439</v>
      </c>
      <c r="B90" s="296" t="s">
        <v>8</v>
      </c>
      <c r="C90" s="305" t="s">
        <v>608</v>
      </c>
      <c r="D90" s="114"/>
      <c r="E90" s="299"/>
      <c r="F90" s="444" t="s">
        <v>406</v>
      </c>
      <c r="G90" s="299" t="s">
        <v>17</v>
      </c>
      <c r="H90" s="310">
        <f>VLOOKUP(G90,Lists!$A$45:$B$50,2,FALSE)</f>
        <v>1.0000000000000001E-5</v>
      </c>
      <c r="I90" s="299" t="s">
        <v>17</v>
      </c>
      <c r="J90" s="311" t="s">
        <v>17</v>
      </c>
      <c r="K90" s="312">
        <f>VLOOKUP(J90,Lists!$A$35:$B$40,2,FALSE)</f>
        <v>0</v>
      </c>
      <c r="L90" s="313">
        <f t="shared" si="96"/>
        <v>0</v>
      </c>
      <c r="M90" s="314" t="str">
        <f t="shared" si="97"/>
        <v>n/a</v>
      </c>
      <c r="N90" s="304">
        <f>IF($B90=Lists!$A$14,Lists!$E$35)+IF($B90=Lists!$A$15,Lists!$E$40)+IF($B90=Lists!$A$16,Lists!$E$40)</f>
        <v>0</v>
      </c>
      <c r="O90" s="313">
        <f t="shared" si="98"/>
        <v>0</v>
      </c>
      <c r="P90" s="242" t="str">
        <f t="shared" si="99"/>
        <v>n/a</v>
      </c>
      <c r="Q90" s="232" t="str">
        <f>IF(ISERROR(P90*0.0001),"n/a",P90*VLOOKUP($B$4,Weighting!$B$22:$D$35,2,0))</f>
        <v>n/a</v>
      </c>
      <c r="R90" s="230" t="str">
        <f t="shared" si="100"/>
        <v>n/a</v>
      </c>
      <c r="S90" s="230" t="str">
        <f>IF(ISERROR(R90*VLOOKUP($B$4,Weighting!$B$22:$D$35,2,0)),"n/a",R90*VLOOKUP($B$4,Weighting!$B$22:$D$35,2,0))</f>
        <v>n/a</v>
      </c>
      <c r="T90" s="305"/>
      <c r="V90" s="308" t="s">
        <v>408</v>
      </c>
      <c r="W90" s="308"/>
      <c r="X90" s="309" t="s">
        <v>406</v>
      </c>
      <c r="Y90" s="299" t="s">
        <v>17</v>
      </c>
      <c r="Z90" s="310">
        <f>VLOOKUP(Y90,Lists!$A$45:$B$50,2,FALSE)</f>
        <v>1.0000000000000001E-5</v>
      </c>
      <c r="AA90" s="299" t="s">
        <v>17</v>
      </c>
      <c r="AB90" s="311" t="s">
        <v>17</v>
      </c>
      <c r="AC90" s="312">
        <f>VLOOKUP(AB90,Lists!$A$35:$B$40,2,FALSE)</f>
        <v>0</v>
      </c>
      <c r="AD90" s="313">
        <f t="shared" si="120"/>
        <v>0</v>
      </c>
      <c r="AE90" s="314" t="str">
        <f t="shared" si="121"/>
        <v>n/a</v>
      </c>
      <c r="AF90" s="304">
        <f>IF($B90=Lists!$A$14,Lists!$E$35)+IF($B90=Lists!$A$15,Lists!$E$40)+IF($B90=Lists!$A$16,Lists!$E$40)</f>
        <v>0</v>
      </c>
      <c r="AG90" s="313">
        <f t="shared" si="122"/>
        <v>0</v>
      </c>
      <c r="AH90" s="112" t="str">
        <f t="shared" si="123"/>
        <v>n/a</v>
      </c>
      <c r="AI90" s="116" t="str">
        <f>IF(ISERROR(AH90*0.0001),"n/a",AH90*VLOOKUP($B$4,Weighting!$B$22:$D$35,2,0))</f>
        <v>n/a</v>
      </c>
      <c r="AJ90" s="230" t="str">
        <f t="shared" si="124"/>
        <v>n/a</v>
      </c>
      <c r="AK90" s="230" t="str">
        <f>IF(ISERROR(AJ90*VLOOKUP($B$4,Weighting!$B$22:$D$35,2,0)),"n/a",AJ90*VLOOKUP($B$4,Weighting!$B$22:$D$35,2,0))</f>
        <v>n/a</v>
      </c>
      <c r="AL90" s="305"/>
    </row>
    <row r="91" spans="1:38" s="315" customFormat="1" ht="52" customHeight="1" x14ac:dyDescent="0.35">
      <c r="A91" s="296" t="s">
        <v>440</v>
      </c>
      <c r="B91" s="296" t="s">
        <v>8</v>
      </c>
      <c r="C91" s="305" t="s">
        <v>609</v>
      </c>
      <c r="D91" s="114"/>
      <c r="E91" s="299"/>
      <c r="F91" s="444" t="s">
        <v>406</v>
      </c>
      <c r="G91" s="299" t="s">
        <v>17</v>
      </c>
      <c r="H91" s="310">
        <f>VLOOKUP(G91,Lists!$A$45:$B$50,2,FALSE)</f>
        <v>1.0000000000000001E-5</v>
      </c>
      <c r="I91" s="299" t="s">
        <v>17</v>
      </c>
      <c r="J91" s="311" t="s">
        <v>17</v>
      </c>
      <c r="K91" s="312">
        <f>VLOOKUP(J91,Lists!$A$35:$B$40,2,FALSE)</f>
        <v>0</v>
      </c>
      <c r="L91" s="313">
        <f t="shared" si="96"/>
        <v>0</v>
      </c>
      <c r="M91" s="314" t="str">
        <f t="shared" si="97"/>
        <v>n/a</v>
      </c>
      <c r="N91" s="304">
        <f>IF($B91=Lists!$A$14,Lists!$E$35)+IF($B91=Lists!$A$15,Lists!$E$40)+IF($B91=Lists!$A$16,Lists!$E$40)</f>
        <v>0</v>
      </c>
      <c r="O91" s="313">
        <f t="shared" si="98"/>
        <v>0</v>
      </c>
      <c r="P91" s="242" t="str">
        <f t="shared" si="99"/>
        <v>n/a</v>
      </c>
      <c r="Q91" s="232" t="str">
        <f>IF(ISERROR(P91*0.0001),"n/a",P91*VLOOKUP($B$4,Weighting!$B$22:$D$35,2,0))</f>
        <v>n/a</v>
      </c>
      <c r="R91" s="230" t="str">
        <f t="shared" si="100"/>
        <v>n/a</v>
      </c>
      <c r="S91" s="230" t="str">
        <f>IF(ISERROR(R91*VLOOKUP($B$4,Weighting!$B$22:$D$35,2,0)),"n/a",R91*VLOOKUP($B$4,Weighting!$B$22:$D$35,2,0))</f>
        <v>n/a</v>
      </c>
      <c r="T91" s="305"/>
      <c r="V91" s="308" t="s">
        <v>408</v>
      </c>
      <c r="W91" s="308"/>
      <c r="X91" s="309" t="s">
        <v>406</v>
      </c>
      <c r="Y91" s="299" t="s">
        <v>17</v>
      </c>
      <c r="Z91" s="310">
        <f>VLOOKUP(Y91,Lists!$A$45:$B$50,2,FALSE)</f>
        <v>1.0000000000000001E-5</v>
      </c>
      <c r="AA91" s="299" t="s">
        <v>17</v>
      </c>
      <c r="AB91" s="311" t="s">
        <v>17</v>
      </c>
      <c r="AC91" s="312">
        <f>VLOOKUP(AB91,Lists!$A$35:$B$40,2,FALSE)</f>
        <v>0</v>
      </c>
      <c r="AD91" s="313">
        <f t="shared" si="120"/>
        <v>0</v>
      </c>
      <c r="AE91" s="314" t="str">
        <f t="shared" si="121"/>
        <v>n/a</v>
      </c>
      <c r="AF91" s="304">
        <f>IF($B91=Lists!$A$14,Lists!$E$35)+IF($B91=Lists!$A$15,Lists!$E$40)+IF($B91=Lists!$A$16,Lists!$E$40)</f>
        <v>0</v>
      </c>
      <c r="AG91" s="313">
        <f t="shared" si="122"/>
        <v>0</v>
      </c>
      <c r="AH91" s="112" t="str">
        <f t="shared" si="123"/>
        <v>n/a</v>
      </c>
      <c r="AI91" s="116" t="str">
        <f>IF(ISERROR(AH91*0.0001),"n/a",AH91*VLOOKUP($B$4,Weighting!$B$22:$D$35,2,0))</f>
        <v>n/a</v>
      </c>
      <c r="AJ91" s="230" t="str">
        <f t="shared" si="124"/>
        <v>n/a</v>
      </c>
      <c r="AK91" s="230" t="str">
        <f>IF(ISERROR(AJ91*VLOOKUP($B$4,Weighting!$B$22:$D$35,2,0)),"n/a",AJ91*VLOOKUP($B$4,Weighting!$B$22:$D$35,2,0))</f>
        <v>n/a</v>
      </c>
      <c r="AL91" s="305"/>
    </row>
    <row r="92" spans="1:38" s="315" customFormat="1" ht="52" customHeight="1" x14ac:dyDescent="0.35">
      <c r="A92" s="296" t="s">
        <v>1276</v>
      </c>
      <c r="B92" s="296" t="s">
        <v>8</v>
      </c>
      <c r="C92" s="305" t="s">
        <v>610</v>
      </c>
      <c r="D92" s="114"/>
      <c r="E92" s="299"/>
      <c r="F92" s="444" t="s">
        <v>406</v>
      </c>
      <c r="G92" s="299" t="s">
        <v>17</v>
      </c>
      <c r="H92" s="310">
        <f>VLOOKUP(G92,Lists!$A$45:$B$50,2,FALSE)</f>
        <v>1.0000000000000001E-5</v>
      </c>
      <c r="I92" s="299" t="s">
        <v>17</v>
      </c>
      <c r="J92" s="311" t="s">
        <v>17</v>
      </c>
      <c r="K92" s="312">
        <f>VLOOKUP(J92,Lists!$A$35:$B$40,2,FALSE)</f>
        <v>0</v>
      </c>
      <c r="L92" s="313">
        <f t="shared" si="96"/>
        <v>0</v>
      </c>
      <c r="M92" s="314" t="str">
        <f t="shared" si="97"/>
        <v>n/a</v>
      </c>
      <c r="N92" s="304">
        <f>IF($B92=Lists!$A$14,Lists!$E$35)+IF($B92=Lists!$A$15,Lists!$E$40)+IF($B92=Lists!$A$16,Lists!$E$40)</f>
        <v>0</v>
      </c>
      <c r="O92" s="313">
        <f t="shared" si="98"/>
        <v>0</v>
      </c>
      <c r="P92" s="242" t="str">
        <f t="shared" si="99"/>
        <v>n/a</v>
      </c>
      <c r="Q92" s="232" t="str">
        <f>IF(ISERROR(P92*0.0001),"n/a",P92*VLOOKUP($B$4,Weighting!$B$22:$D$35,2,0))</f>
        <v>n/a</v>
      </c>
      <c r="R92" s="230" t="str">
        <f t="shared" si="100"/>
        <v>n/a</v>
      </c>
      <c r="S92" s="230" t="str">
        <f>IF(ISERROR(R92*VLOOKUP($B$4,Weighting!$B$22:$D$35,2,0)),"n/a",R92*VLOOKUP($B$4,Weighting!$B$22:$D$35,2,0))</f>
        <v>n/a</v>
      </c>
      <c r="T92" s="305"/>
      <c r="V92" s="308" t="s">
        <v>408</v>
      </c>
      <c r="W92" s="308"/>
      <c r="X92" s="309" t="s">
        <v>406</v>
      </c>
      <c r="Y92" s="299" t="s">
        <v>17</v>
      </c>
      <c r="Z92" s="310">
        <f>VLOOKUP(Y92,Lists!$A$45:$B$50,2,FALSE)</f>
        <v>1.0000000000000001E-5</v>
      </c>
      <c r="AA92" s="299" t="s">
        <v>17</v>
      </c>
      <c r="AB92" s="311" t="s">
        <v>17</v>
      </c>
      <c r="AC92" s="312">
        <f>VLOOKUP(AB92,Lists!$A$35:$B$40,2,FALSE)</f>
        <v>0</v>
      </c>
      <c r="AD92" s="313">
        <f t="shared" si="120"/>
        <v>0</v>
      </c>
      <c r="AE92" s="314" t="str">
        <f t="shared" si="121"/>
        <v>n/a</v>
      </c>
      <c r="AF92" s="304">
        <f>IF($B92=Lists!$A$14,Lists!$E$35)+IF($B92=Lists!$A$15,Lists!$E$40)+IF($B92=Lists!$A$16,Lists!$E$40)</f>
        <v>0</v>
      </c>
      <c r="AG92" s="313">
        <f t="shared" si="122"/>
        <v>0</v>
      </c>
      <c r="AH92" s="112" t="str">
        <f t="shared" si="123"/>
        <v>n/a</v>
      </c>
      <c r="AI92" s="116" t="str">
        <f>IF(ISERROR(AH92*0.0001),"n/a",AH92*VLOOKUP($B$4,Weighting!$B$22:$D$35,2,0))</f>
        <v>n/a</v>
      </c>
      <c r="AJ92" s="230" t="str">
        <f t="shared" si="124"/>
        <v>n/a</v>
      </c>
      <c r="AK92" s="230" t="str">
        <f>IF(ISERROR(AJ92*VLOOKUP($B$4,Weighting!$B$22:$D$35,2,0)),"n/a",AJ92*VLOOKUP($B$4,Weighting!$B$22:$D$35,2,0))</f>
        <v>n/a</v>
      </c>
      <c r="AL92" s="305"/>
    </row>
    <row r="93" spans="1:38" s="279" customFormat="1" ht="57" customHeight="1" x14ac:dyDescent="0.35">
      <c r="A93" s="296" t="s">
        <v>1277</v>
      </c>
      <c r="B93" s="296" t="s">
        <v>8</v>
      </c>
      <c r="C93" s="305" t="s">
        <v>657</v>
      </c>
      <c r="D93" s="114"/>
      <c r="E93" s="299"/>
      <c r="F93" s="444" t="s">
        <v>406</v>
      </c>
      <c r="G93" s="299" t="s">
        <v>17</v>
      </c>
      <c r="H93" s="310">
        <f>VLOOKUP(G93,Lists!$A$45:$B$50,2,FALSE)</f>
        <v>1.0000000000000001E-5</v>
      </c>
      <c r="I93" s="299" t="s">
        <v>17</v>
      </c>
      <c r="J93" s="311" t="s">
        <v>17</v>
      </c>
      <c r="K93" s="312">
        <f>VLOOKUP(J93,Lists!$A$35:$B$40,2,FALSE)</f>
        <v>0</v>
      </c>
      <c r="L93" s="313">
        <f t="shared" si="96"/>
        <v>0</v>
      </c>
      <c r="M93" s="314" t="str">
        <f t="shared" si="97"/>
        <v>n/a</v>
      </c>
      <c r="N93" s="304">
        <f>IF($B93=Lists!$A$14,Lists!$E$35)+IF($B93=Lists!$A$15,Lists!$E$40)+IF($B93=Lists!$A$16,Lists!$E$40)</f>
        <v>0</v>
      </c>
      <c r="O93" s="313">
        <f t="shared" si="98"/>
        <v>0</v>
      </c>
      <c r="P93" s="242" t="str">
        <f t="shared" si="99"/>
        <v>n/a</v>
      </c>
      <c r="Q93" s="232" t="str">
        <f>IF(ISERROR(P93*0.0001),"n/a",P93*VLOOKUP($B$4,Weighting!$B$22:$D$35,2,0))</f>
        <v>n/a</v>
      </c>
      <c r="R93" s="230" t="str">
        <f t="shared" si="100"/>
        <v>n/a</v>
      </c>
      <c r="S93" s="230" t="str">
        <f>IF(ISERROR(R93*VLOOKUP($B$4,Weighting!$B$22:$D$35,2,0)),"n/a",R93*VLOOKUP($B$4,Weighting!$B$22:$D$35,2,0))</f>
        <v>n/a</v>
      </c>
      <c r="T93" s="305"/>
      <c r="V93" s="308" t="s">
        <v>408</v>
      </c>
      <c r="W93" s="308"/>
      <c r="X93" s="309" t="s">
        <v>406</v>
      </c>
      <c r="Y93" s="299" t="s">
        <v>17</v>
      </c>
      <c r="Z93" s="310">
        <f>VLOOKUP(Y93,Lists!$A$45:$B$50,2,FALSE)</f>
        <v>1.0000000000000001E-5</v>
      </c>
      <c r="AA93" s="299" t="s">
        <v>17</v>
      </c>
      <c r="AB93" s="311" t="s">
        <v>17</v>
      </c>
      <c r="AC93" s="312">
        <f>VLOOKUP(AB93,Lists!$A$35:$B$40,2,FALSE)</f>
        <v>0</v>
      </c>
      <c r="AD93" s="313">
        <f t="shared" si="120"/>
        <v>0</v>
      </c>
      <c r="AE93" s="314" t="str">
        <f t="shared" si="121"/>
        <v>n/a</v>
      </c>
      <c r="AF93" s="304">
        <f>IF($B93=Lists!$A$14,Lists!$E$35)+IF($B93=Lists!$A$15,Lists!$E$40)+IF($B93=Lists!$A$16,Lists!$E$40)</f>
        <v>0</v>
      </c>
      <c r="AG93" s="313">
        <f t="shared" si="122"/>
        <v>0</v>
      </c>
      <c r="AH93" s="112" t="str">
        <f t="shared" si="123"/>
        <v>n/a</v>
      </c>
      <c r="AI93" s="116" t="str">
        <f>IF(ISERROR(AH93*0.0001),"n/a",AH93*VLOOKUP($B$4,Weighting!$B$22:$D$35,2,0))</f>
        <v>n/a</v>
      </c>
      <c r="AJ93" s="230" t="str">
        <f t="shared" si="124"/>
        <v>n/a</v>
      </c>
      <c r="AK93" s="230" t="str">
        <f>IF(ISERROR(AJ93*VLOOKUP($B$4,Weighting!$B$22:$D$35,2,0)),"n/a",AJ93*VLOOKUP($B$4,Weighting!$B$22:$D$35,2,0))</f>
        <v>n/a</v>
      </c>
      <c r="AL93" s="305"/>
    </row>
    <row r="94" spans="1:38" s="315" customFormat="1" ht="106" customHeight="1" x14ac:dyDescent="0.35">
      <c r="A94" s="296" t="s">
        <v>1278</v>
      </c>
      <c r="B94" s="296" t="s">
        <v>8</v>
      </c>
      <c r="C94" s="305" t="s">
        <v>1280</v>
      </c>
      <c r="D94" s="114"/>
      <c r="E94" s="299"/>
      <c r="F94" s="444" t="s">
        <v>406</v>
      </c>
      <c r="G94" s="299" t="s">
        <v>17</v>
      </c>
      <c r="H94" s="310">
        <f>VLOOKUP(G94,Lists!$A$45:$B$50,2,FALSE)</f>
        <v>1.0000000000000001E-5</v>
      </c>
      <c r="I94" s="299" t="s">
        <v>17</v>
      </c>
      <c r="J94" s="311" t="s">
        <v>17</v>
      </c>
      <c r="K94" s="312">
        <f>VLOOKUP(J94,Lists!$A$35:$B$40,2,FALSE)</f>
        <v>0</v>
      </c>
      <c r="L94" s="313">
        <f t="shared" si="96"/>
        <v>0</v>
      </c>
      <c r="M94" s="314" t="str">
        <f t="shared" si="97"/>
        <v>n/a</v>
      </c>
      <c r="N94" s="304">
        <f>IF($B94=Lists!$A$14,Lists!$E$35)+IF($B94=Lists!$A$15,Lists!$E$40)+IF($B94=Lists!$A$16,Lists!$E$40)</f>
        <v>0</v>
      </c>
      <c r="O94" s="313">
        <f t="shared" si="98"/>
        <v>0</v>
      </c>
      <c r="P94" s="242" t="str">
        <f t="shared" si="99"/>
        <v>n/a</v>
      </c>
      <c r="Q94" s="232" t="str">
        <f>IF(ISERROR(P94*0.0001),"n/a",P94*VLOOKUP($B$4,Weighting!$B$22:$D$35,2,0))</f>
        <v>n/a</v>
      </c>
      <c r="R94" s="230" t="str">
        <f t="shared" si="100"/>
        <v>n/a</v>
      </c>
      <c r="S94" s="230" t="str">
        <f>IF(ISERROR(R94*VLOOKUP($B$4,Weighting!$B$22:$D$35,2,0)),"n/a",R94*VLOOKUP($B$4,Weighting!$B$22:$D$35,2,0))</f>
        <v>n/a</v>
      </c>
      <c r="T94" s="305"/>
      <c r="V94" s="308" t="s">
        <v>408</v>
      </c>
      <c r="W94" s="308"/>
      <c r="X94" s="309" t="s">
        <v>406</v>
      </c>
      <c r="Y94" s="299" t="s">
        <v>17</v>
      </c>
      <c r="Z94" s="310">
        <f>VLOOKUP(Y94,Lists!$A$45:$B$50,2,FALSE)</f>
        <v>1.0000000000000001E-5</v>
      </c>
      <c r="AA94" s="299" t="s">
        <v>17</v>
      </c>
      <c r="AB94" s="311" t="s">
        <v>17</v>
      </c>
      <c r="AC94" s="312">
        <f>VLOOKUP(AB94,Lists!$A$35:$B$40,2,FALSE)</f>
        <v>0</v>
      </c>
      <c r="AD94" s="313">
        <f t="shared" ref="AD94:AD95" si="125">AC94*Z94</f>
        <v>0</v>
      </c>
      <c r="AE94" s="314" t="str">
        <f t="shared" ref="AE94:AE95" si="126">IF(ISERROR(AD94/AG94),"n/a",AD94/AG94)</f>
        <v>n/a</v>
      </c>
      <c r="AF94" s="304">
        <f>IF($B94=Lists!$A$14,Lists!$E$35)+IF($B94=Lists!$A$15,Lists!$E$40)+IF($B94=Lists!$A$16,Lists!$E$40)</f>
        <v>0</v>
      </c>
      <c r="AG94" s="313">
        <f t="shared" ref="AG94:AG95" si="127">Z94*AF94</f>
        <v>0</v>
      </c>
      <c r="AH94" s="112" t="str">
        <f t="shared" ref="AH94:AH95" si="128">IF((AG94/AG$2)&gt;0.0001,AG94/AG$2,"n/a")</f>
        <v>n/a</v>
      </c>
      <c r="AI94" s="116" t="str">
        <f>IF(ISERROR(AH94*0.0001),"n/a",AH94*VLOOKUP($B$4,Weighting!$B$22:$D$35,2,0))</f>
        <v>n/a</v>
      </c>
      <c r="AJ94" s="230" t="str">
        <f t="shared" ref="AJ94:AJ95" si="129">IF($B94="Specification","n/a",AD94/$O$2)</f>
        <v>n/a</v>
      </c>
      <c r="AK94" s="230" t="str">
        <f>IF(ISERROR(AJ94*VLOOKUP($B$4,Weighting!$B$22:$D$35,2,0)),"n/a",AJ94*VLOOKUP($B$4,Weighting!$B$22:$D$35,2,0))</f>
        <v>n/a</v>
      </c>
      <c r="AL94" s="326"/>
    </row>
    <row r="95" spans="1:38" s="279" customFormat="1" ht="39.5" customHeight="1" x14ac:dyDescent="0.35">
      <c r="A95" s="296" t="s">
        <v>1279</v>
      </c>
      <c r="B95" s="296" t="s">
        <v>8</v>
      </c>
      <c r="C95" s="305" t="s">
        <v>611</v>
      </c>
      <c r="D95" s="114"/>
      <c r="E95" s="299"/>
      <c r="F95" s="444" t="s">
        <v>406</v>
      </c>
      <c r="G95" s="299" t="s">
        <v>17</v>
      </c>
      <c r="H95" s="310">
        <f>VLOOKUP(G95,Lists!$A$45:$B$50,2,FALSE)</f>
        <v>1.0000000000000001E-5</v>
      </c>
      <c r="I95" s="299" t="s">
        <v>17</v>
      </c>
      <c r="J95" s="311" t="s">
        <v>17</v>
      </c>
      <c r="K95" s="312">
        <f>VLOOKUP(J95,Lists!$A$35:$B$40,2,FALSE)</f>
        <v>0</v>
      </c>
      <c r="L95" s="313">
        <f t="shared" si="96"/>
        <v>0</v>
      </c>
      <c r="M95" s="314" t="str">
        <f t="shared" si="97"/>
        <v>n/a</v>
      </c>
      <c r="N95" s="304">
        <f>IF($B95=Lists!$A$14,Lists!$E$35)+IF($B95=Lists!$A$15,Lists!$E$40)+IF($B95=Lists!$A$16,Lists!$E$40)</f>
        <v>0</v>
      </c>
      <c r="O95" s="313">
        <f t="shared" si="98"/>
        <v>0</v>
      </c>
      <c r="P95" s="242" t="str">
        <f t="shared" si="99"/>
        <v>n/a</v>
      </c>
      <c r="Q95" s="232" t="str">
        <f>IF(ISERROR(P95*0.0001),"n/a",P95*VLOOKUP($B$4,Weighting!$B$22:$D$35,2,0))</f>
        <v>n/a</v>
      </c>
      <c r="R95" s="230" t="str">
        <f t="shared" si="100"/>
        <v>n/a</v>
      </c>
      <c r="S95" s="230" t="str">
        <f>IF(ISERROR(R95*VLOOKUP($B$4,Weighting!$B$22:$D$35,2,0)),"n/a",R95*VLOOKUP($B$4,Weighting!$B$22:$D$35,2,0))</f>
        <v>n/a</v>
      </c>
      <c r="T95" s="305"/>
      <c r="V95" s="308" t="s">
        <v>408</v>
      </c>
      <c r="W95" s="308"/>
      <c r="X95" s="309" t="s">
        <v>406</v>
      </c>
      <c r="Y95" s="299" t="s">
        <v>17</v>
      </c>
      <c r="Z95" s="310">
        <f>VLOOKUP(Y95,Lists!$A$45:$B$50,2,FALSE)</f>
        <v>1.0000000000000001E-5</v>
      </c>
      <c r="AA95" s="299" t="s">
        <v>17</v>
      </c>
      <c r="AB95" s="311" t="s">
        <v>17</v>
      </c>
      <c r="AC95" s="312">
        <f>VLOOKUP(AB95,Lists!$A$35:$B$40,2,FALSE)</f>
        <v>0</v>
      </c>
      <c r="AD95" s="313">
        <f t="shared" si="125"/>
        <v>0</v>
      </c>
      <c r="AE95" s="314" t="str">
        <f t="shared" si="126"/>
        <v>n/a</v>
      </c>
      <c r="AF95" s="304">
        <f>IF($B95=Lists!$A$14,Lists!$E$35)+IF($B95=Lists!$A$15,Lists!$E$40)+IF($B95=Lists!$A$16,Lists!$E$40)</f>
        <v>0</v>
      </c>
      <c r="AG95" s="313">
        <f t="shared" si="127"/>
        <v>0</v>
      </c>
      <c r="AH95" s="112" t="str">
        <f t="shared" si="128"/>
        <v>n/a</v>
      </c>
      <c r="AI95" s="116" t="str">
        <f>IF(ISERROR(AH95*0.0001),"n/a",AH95*VLOOKUP($B$4,Weighting!$B$22:$D$35,2,0))</f>
        <v>n/a</v>
      </c>
      <c r="AJ95" s="230" t="str">
        <f t="shared" si="129"/>
        <v>n/a</v>
      </c>
      <c r="AK95" s="230" t="str">
        <f>IF(ISERROR(AJ95*VLOOKUP($B$4,Weighting!$B$22:$D$35,2,0)),"n/a",AJ95*VLOOKUP($B$4,Weighting!$B$22:$D$35,2,0))</f>
        <v>n/a</v>
      </c>
      <c r="AL95" s="305"/>
    </row>
    <row r="96" spans="1:38" s="290" customFormat="1" x14ac:dyDescent="0.35">
      <c r="A96" s="292" t="s">
        <v>68</v>
      </c>
      <c r="B96" s="292"/>
      <c r="C96" s="293" t="s">
        <v>78</v>
      </c>
      <c r="D96" s="438"/>
      <c r="E96" s="306"/>
      <c r="F96" s="438"/>
      <c r="G96" s="306"/>
      <c r="H96" s="306"/>
      <c r="I96" s="306"/>
      <c r="J96" s="306"/>
      <c r="K96" s="306"/>
      <c r="L96" s="306"/>
      <c r="M96" s="306" t="str">
        <f t="shared" si="97"/>
        <v>n/a</v>
      </c>
      <c r="N96" s="306">
        <f>IF($B96=Lists!$A$14,Lists!$E$35)+IF($B96=Lists!$A$15,Lists!$E$40)+IF($B96=Lists!$A$16,Lists!$E$40)</f>
        <v>0</v>
      </c>
      <c r="O96" s="307">
        <f t="shared" si="98"/>
        <v>0</v>
      </c>
      <c r="P96" s="243" t="str">
        <f t="shared" si="99"/>
        <v>n/a</v>
      </c>
      <c r="Q96" s="244" t="str">
        <f>IF(ISERROR(P96*0.0001),"n/a",P96*VLOOKUP($B$4,Weighting!$B$22:$D$35,2,0))</f>
        <v>n/a</v>
      </c>
      <c r="R96" s="141">
        <f t="shared" si="100"/>
        <v>0</v>
      </c>
      <c r="S96" s="141"/>
      <c r="T96" s="118"/>
      <c r="V96" s="306"/>
      <c r="W96" s="306"/>
      <c r="X96" s="306"/>
      <c r="Y96" s="306"/>
      <c r="Z96" s="306"/>
      <c r="AA96" s="306"/>
      <c r="AB96" s="306"/>
      <c r="AC96" s="306"/>
      <c r="AD96" s="306"/>
      <c r="AE96" s="306"/>
      <c r="AF96" s="306"/>
      <c r="AG96" s="307"/>
      <c r="AH96" s="140"/>
      <c r="AI96" s="141"/>
      <c r="AJ96" s="141"/>
      <c r="AK96" s="141"/>
      <c r="AL96" s="141"/>
    </row>
    <row r="97" spans="1:38" s="315" customFormat="1" ht="97.5" customHeight="1" x14ac:dyDescent="0.35">
      <c r="A97" s="296" t="s">
        <v>441</v>
      </c>
      <c r="B97" s="296" t="s">
        <v>8</v>
      </c>
      <c r="C97" s="305" t="s">
        <v>1373</v>
      </c>
      <c r="D97" s="114"/>
      <c r="E97" s="299"/>
      <c r="F97" s="444" t="s">
        <v>406</v>
      </c>
      <c r="G97" s="299" t="s">
        <v>17</v>
      </c>
      <c r="H97" s="310">
        <f>VLOOKUP(G97,Lists!$A$45:$B$50,2,FALSE)</f>
        <v>1.0000000000000001E-5</v>
      </c>
      <c r="I97" s="299" t="s">
        <v>17</v>
      </c>
      <c r="J97" s="311" t="s">
        <v>17</v>
      </c>
      <c r="K97" s="312">
        <f>VLOOKUP(J97,Lists!$A$35:$B$40,2,FALSE)</f>
        <v>0</v>
      </c>
      <c r="L97" s="313">
        <f t="shared" si="96"/>
        <v>0</v>
      </c>
      <c r="M97" s="314" t="str">
        <f t="shared" si="97"/>
        <v>n/a</v>
      </c>
      <c r="N97" s="304">
        <f>IF($B97=Lists!$A$14,Lists!$E$35)+IF($B97=Lists!$A$15,Lists!$E$40)+IF($B97=Lists!$A$16,Lists!$E$40)</f>
        <v>0</v>
      </c>
      <c r="O97" s="313">
        <f t="shared" si="98"/>
        <v>0</v>
      </c>
      <c r="P97" s="242" t="str">
        <f t="shared" si="99"/>
        <v>n/a</v>
      </c>
      <c r="Q97" s="232" t="str">
        <f>IF(ISERROR(P97*0.0001),"n/a",P97*VLOOKUP($B$4,Weighting!$B$22:$D$35,2,0))</f>
        <v>n/a</v>
      </c>
      <c r="R97" s="230" t="str">
        <f t="shared" si="100"/>
        <v>n/a</v>
      </c>
      <c r="S97" s="230" t="str">
        <f>IF(ISERROR(R97*VLOOKUP($B$4,Weighting!$B$22:$D$35,2,0)),"n/a",R97*VLOOKUP($B$4,Weighting!$B$22:$D$35,2,0))</f>
        <v>n/a</v>
      </c>
      <c r="T97" s="305"/>
      <c r="V97" s="308" t="s">
        <v>408</v>
      </c>
      <c r="W97" s="308"/>
      <c r="X97" s="309" t="s">
        <v>406</v>
      </c>
      <c r="Y97" s="299" t="s">
        <v>17</v>
      </c>
      <c r="Z97" s="310">
        <f>VLOOKUP(Y97,Lists!$A$45:$B$50,2,FALSE)</f>
        <v>1.0000000000000001E-5</v>
      </c>
      <c r="AA97" s="299" t="s">
        <v>17</v>
      </c>
      <c r="AB97" s="311" t="s">
        <v>17</v>
      </c>
      <c r="AC97" s="312">
        <f>VLOOKUP(AB97,Lists!$A$35:$B$40,2,FALSE)</f>
        <v>0</v>
      </c>
      <c r="AD97" s="313">
        <f t="shared" ref="AD97:AD104" si="130">AC97*Z97</f>
        <v>0</v>
      </c>
      <c r="AE97" s="314" t="str">
        <f t="shared" ref="AE97:AE104" si="131">IF(ISERROR(AD97/AG97),"n/a",AD97/AG97)</f>
        <v>n/a</v>
      </c>
      <c r="AF97" s="304">
        <f>IF($B97=Lists!$A$14,Lists!$E$35)+IF($B97=Lists!$A$15,Lists!$E$40)+IF($B97=Lists!$A$16,Lists!$E$40)</f>
        <v>0</v>
      </c>
      <c r="AG97" s="313">
        <f t="shared" ref="AG97:AG103" si="132">Z97*AF97</f>
        <v>0</v>
      </c>
      <c r="AH97" s="112" t="str">
        <f t="shared" ref="AH97:AH103" si="133">IF((AG97/AG$2)&gt;0.0001,AG97/AG$2,"n/a")</f>
        <v>n/a</v>
      </c>
      <c r="AI97" s="116" t="str">
        <f>IF(ISERROR(AH97*0.0001),"n/a",AH97*VLOOKUP($B$4,Weighting!$B$22:$D$35,2,0))</f>
        <v>n/a</v>
      </c>
      <c r="AJ97" s="230" t="str">
        <f t="shared" ref="AJ97:AJ104" si="134">IF($B97="Specification","n/a",AD97/$O$2)</f>
        <v>n/a</v>
      </c>
      <c r="AK97" s="230" t="str">
        <f>IF(ISERROR(AJ97*VLOOKUP($B$4,Weighting!$B$22:$D$35,2,0)),"n/a",AJ97*VLOOKUP($B$4,Weighting!$B$22:$D$35,2,0))</f>
        <v>n/a</v>
      </c>
      <c r="AL97" s="305"/>
    </row>
    <row r="98" spans="1:38" s="315" customFormat="1" ht="41.5" customHeight="1" x14ac:dyDescent="0.35">
      <c r="A98" s="296" t="s">
        <v>442</v>
      </c>
      <c r="B98" s="296" t="s">
        <v>8</v>
      </c>
      <c r="C98" s="305" t="s">
        <v>135</v>
      </c>
      <c r="D98" s="114"/>
      <c r="E98" s="299"/>
      <c r="F98" s="444" t="s">
        <v>406</v>
      </c>
      <c r="G98" s="299" t="s">
        <v>17</v>
      </c>
      <c r="H98" s="310">
        <f>VLOOKUP(G98,Lists!$A$45:$B$50,2,FALSE)</f>
        <v>1.0000000000000001E-5</v>
      </c>
      <c r="I98" s="299" t="s">
        <v>17</v>
      </c>
      <c r="J98" s="311" t="s">
        <v>17</v>
      </c>
      <c r="K98" s="312">
        <f>VLOOKUP(J98,Lists!$A$35:$B$40,2,FALSE)</f>
        <v>0</v>
      </c>
      <c r="L98" s="313">
        <f t="shared" si="96"/>
        <v>0</v>
      </c>
      <c r="M98" s="314" t="str">
        <f t="shared" si="97"/>
        <v>n/a</v>
      </c>
      <c r="N98" s="304">
        <f>IF($B98=Lists!$A$14,Lists!$E$35)+IF($B98=Lists!$A$15,Lists!$E$40)+IF($B98=Lists!$A$16,Lists!$E$40)</f>
        <v>0</v>
      </c>
      <c r="O98" s="313">
        <f t="shared" si="98"/>
        <v>0</v>
      </c>
      <c r="P98" s="242" t="str">
        <f t="shared" si="99"/>
        <v>n/a</v>
      </c>
      <c r="Q98" s="232" t="str">
        <f>IF(ISERROR(P98*0.0001),"n/a",P98*VLOOKUP($B$4,Weighting!$B$22:$D$35,2,0))</f>
        <v>n/a</v>
      </c>
      <c r="R98" s="230" t="str">
        <f t="shared" si="100"/>
        <v>n/a</v>
      </c>
      <c r="S98" s="230" t="str">
        <f>IF(ISERROR(R98*VLOOKUP($B$4,Weighting!$B$22:$D$35,2,0)),"n/a",R98*VLOOKUP($B$4,Weighting!$B$22:$D$35,2,0))</f>
        <v>n/a</v>
      </c>
      <c r="T98" s="305"/>
      <c r="V98" s="308" t="s">
        <v>408</v>
      </c>
      <c r="W98" s="308"/>
      <c r="X98" s="309" t="s">
        <v>406</v>
      </c>
      <c r="Y98" s="299" t="s">
        <v>17</v>
      </c>
      <c r="Z98" s="310">
        <f>VLOOKUP(Y98,Lists!$A$45:$B$50,2,FALSE)</f>
        <v>1.0000000000000001E-5</v>
      </c>
      <c r="AA98" s="299" t="s">
        <v>17</v>
      </c>
      <c r="AB98" s="311" t="s">
        <v>17</v>
      </c>
      <c r="AC98" s="312">
        <f>VLOOKUP(AB98,Lists!$A$35:$B$40,2,FALSE)</f>
        <v>0</v>
      </c>
      <c r="AD98" s="313">
        <f t="shared" si="130"/>
        <v>0</v>
      </c>
      <c r="AE98" s="314" t="str">
        <f t="shared" si="131"/>
        <v>n/a</v>
      </c>
      <c r="AF98" s="304">
        <f>IF($B98=Lists!$A$14,Lists!$E$35)+IF($B98=Lists!$A$15,Lists!$E$40)+IF($B98=Lists!$A$16,Lists!$E$40)</f>
        <v>0</v>
      </c>
      <c r="AG98" s="313">
        <f t="shared" si="132"/>
        <v>0</v>
      </c>
      <c r="AH98" s="112" t="str">
        <f t="shared" si="133"/>
        <v>n/a</v>
      </c>
      <c r="AI98" s="116" t="str">
        <f>IF(ISERROR(AH98*0.0001),"n/a",AH98*VLOOKUP($B$4,Weighting!$B$22:$D$35,2,0))</f>
        <v>n/a</v>
      </c>
      <c r="AJ98" s="230" t="str">
        <f t="shared" si="134"/>
        <v>n/a</v>
      </c>
      <c r="AK98" s="230" t="str">
        <f>IF(ISERROR(AJ98*VLOOKUP($B$4,Weighting!$B$22:$D$35,2,0)),"n/a",AJ98*VLOOKUP($B$4,Weighting!$B$22:$D$35,2,0))</f>
        <v>n/a</v>
      </c>
      <c r="AL98" s="305"/>
    </row>
    <row r="99" spans="1:38" s="315" customFormat="1" ht="294" x14ac:dyDescent="0.35">
      <c r="A99" s="296" t="s">
        <v>612</v>
      </c>
      <c r="B99" s="296" t="s">
        <v>8</v>
      </c>
      <c r="C99" s="305" t="s">
        <v>614</v>
      </c>
      <c r="D99" s="114"/>
      <c r="E99" s="299"/>
      <c r="F99" s="444" t="s">
        <v>406</v>
      </c>
      <c r="G99" s="299" t="s">
        <v>17</v>
      </c>
      <c r="H99" s="310">
        <f>VLOOKUP(G99,Lists!$A$45:$B$50,2,FALSE)</f>
        <v>1.0000000000000001E-5</v>
      </c>
      <c r="I99" s="299" t="s">
        <v>17</v>
      </c>
      <c r="J99" s="311" t="s">
        <v>17</v>
      </c>
      <c r="K99" s="312">
        <f>VLOOKUP(J99,Lists!$A$35:$B$40,2,FALSE)</f>
        <v>0</v>
      </c>
      <c r="L99" s="313">
        <f t="shared" si="96"/>
        <v>0</v>
      </c>
      <c r="M99" s="314" t="str">
        <f t="shared" si="97"/>
        <v>n/a</v>
      </c>
      <c r="N99" s="304">
        <f>IF($B99=Lists!$A$14,Lists!$E$35)+IF($B99=Lists!$A$15,Lists!$E$40)+IF($B99=Lists!$A$16,Lists!$E$40)</f>
        <v>0</v>
      </c>
      <c r="O99" s="313">
        <f t="shared" si="98"/>
        <v>0</v>
      </c>
      <c r="P99" s="242" t="str">
        <f t="shared" si="99"/>
        <v>n/a</v>
      </c>
      <c r="Q99" s="232" t="str">
        <f>IF(ISERROR(P99*0.0001),"n/a",P99*VLOOKUP($B$4,Weighting!$B$22:$D$35,2,0))</f>
        <v>n/a</v>
      </c>
      <c r="R99" s="230" t="str">
        <f t="shared" si="100"/>
        <v>n/a</v>
      </c>
      <c r="S99" s="230" t="str">
        <f>IF(ISERROR(R99*VLOOKUP($B$4,Weighting!$B$22:$D$35,2,0)),"n/a",R99*VLOOKUP($B$4,Weighting!$B$22:$D$35,2,0))</f>
        <v>n/a</v>
      </c>
      <c r="T99" s="305"/>
      <c r="V99" s="308" t="s">
        <v>408</v>
      </c>
      <c r="W99" s="308"/>
      <c r="X99" s="309" t="s">
        <v>406</v>
      </c>
      <c r="Y99" s="299" t="s">
        <v>17</v>
      </c>
      <c r="Z99" s="310">
        <f>VLOOKUP(Y99,Lists!$A$45:$B$50,2,FALSE)</f>
        <v>1.0000000000000001E-5</v>
      </c>
      <c r="AA99" s="299" t="s">
        <v>17</v>
      </c>
      <c r="AB99" s="311" t="s">
        <v>17</v>
      </c>
      <c r="AC99" s="312">
        <f>VLOOKUP(AB99,Lists!$A$35:$B$40,2,FALSE)</f>
        <v>0</v>
      </c>
      <c r="AD99" s="313">
        <f t="shared" ref="AD99:AD101" si="135">AC99*Z99</f>
        <v>0</v>
      </c>
      <c r="AE99" s="314" t="str">
        <f t="shared" ref="AE99:AE101" si="136">IF(ISERROR(AD99/AG99),"n/a",AD99/AG99)</f>
        <v>n/a</v>
      </c>
      <c r="AF99" s="304">
        <f>IF($B99=Lists!$A$14,Lists!$E$35)+IF($B99=Lists!$A$15,Lists!$E$40)+IF($B99=Lists!$A$16,Lists!$E$40)</f>
        <v>0</v>
      </c>
      <c r="AG99" s="313">
        <f t="shared" ref="AG99" si="137">Z99*AF99</f>
        <v>0</v>
      </c>
      <c r="AH99" s="112" t="str">
        <f t="shared" ref="AH99" si="138">IF((AG99/AG$2)&gt;0.0001,AG99/AG$2,"n/a")</f>
        <v>n/a</v>
      </c>
      <c r="AI99" s="116" t="str">
        <f>IF(ISERROR(AH99*0.0001),"n/a",AH99*VLOOKUP($B$4,Weighting!$B$22:$D$35,2,0))</f>
        <v>n/a</v>
      </c>
      <c r="AJ99" s="230" t="str">
        <f t="shared" ref="AJ99:AJ101" si="139">IF($B99="Specification","n/a",AD99/$O$2)</f>
        <v>n/a</v>
      </c>
      <c r="AK99" s="230" t="str">
        <f>IF(ISERROR(AJ99*VLOOKUP($B$4,Weighting!$B$22:$D$35,2,0)),"n/a",AJ99*VLOOKUP($B$4,Weighting!$B$22:$D$35,2,0))</f>
        <v>n/a</v>
      </c>
      <c r="AL99" s="305"/>
    </row>
    <row r="100" spans="1:38" s="290" customFormat="1" ht="124" customHeight="1" x14ac:dyDescent="0.35">
      <c r="A100" s="265" t="s">
        <v>613</v>
      </c>
      <c r="B100" s="296" t="s">
        <v>10</v>
      </c>
      <c r="C100" s="323" t="s">
        <v>615</v>
      </c>
      <c r="D100" s="115" t="s">
        <v>406</v>
      </c>
      <c r="E100" s="299"/>
      <c r="F100" s="113"/>
      <c r="G100" s="299" t="s">
        <v>52</v>
      </c>
      <c r="H100" s="310">
        <f>VLOOKUP(G100,Lists!$A$45:$B$50,2,FALSE)</f>
        <v>8</v>
      </c>
      <c r="I100" s="299" t="s">
        <v>25</v>
      </c>
      <c r="J100" s="299"/>
      <c r="K100" s="312" t="e">
        <f>VLOOKUP(J100,Lists!$A$35:$B$40,2,FALSE)</f>
        <v>#N/A</v>
      </c>
      <c r="L100" s="313" t="e">
        <f t="shared" si="96"/>
        <v>#N/A</v>
      </c>
      <c r="M100" s="314" t="str">
        <f t="shared" si="97"/>
        <v>n/a</v>
      </c>
      <c r="N100" s="304">
        <f>IF($B100=Lists!$A$14,Lists!$E$35)+IF($B100=Lists!$A$15,Lists!$E$40)+IF($B100=Lists!$A$16,Lists!$E$40)</f>
        <v>6</v>
      </c>
      <c r="O100" s="313">
        <f t="shared" si="98"/>
        <v>48</v>
      </c>
      <c r="P100" s="242">
        <f t="shared" si="99"/>
        <v>4.6242774566473986E-2</v>
      </c>
      <c r="Q100" s="232">
        <f>IF(ISERROR(P100*0.0001),"n/a",P100*VLOOKUP($B$4,Weighting!$B$22:$D$35,2,0))</f>
        <v>3.2369942196531793E-3</v>
      </c>
      <c r="R100" s="230" t="e">
        <f t="shared" si="100"/>
        <v>#N/A</v>
      </c>
      <c r="S100" s="230" t="str">
        <f>IF(ISERROR(R100*VLOOKUP($B$4,Weighting!$B$22:$D$35,2,0)),"n/a",R100*VLOOKUP($B$4,Weighting!$B$22:$D$35,2,0))</f>
        <v>n/a</v>
      </c>
      <c r="T100" s="305"/>
      <c r="V100" s="299" t="s">
        <v>406</v>
      </c>
      <c r="W100" s="299"/>
      <c r="X100" s="298"/>
      <c r="Y100" s="299" t="s">
        <v>52</v>
      </c>
      <c r="Z100" s="310">
        <f>VLOOKUP(Y100,Lists!$A$45:$B$50,2,FALSE)</f>
        <v>8</v>
      </c>
      <c r="AA100" s="299" t="s">
        <v>25</v>
      </c>
      <c r="AB100" s="299" t="s">
        <v>39</v>
      </c>
      <c r="AC100" s="312">
        <f>VLOOKUP(AB100,Lists!$A$35:$B$40,2,FALSE)</f>
        <v>6</v>
      </c>
      <c r="AD100" s="313">
        <f t="shared" si="135"/>
        <v>48</v>
      </c>
      <c r="AE100" s="314">
        <f t="shared" si="136"/>
        <v>1</v>
      </c>
      <c r="AF100" s="304">
        <f>IF($B100=Lists!$A$14,Lists!$E$35)+IF($B100=Lists!$A$15,Lists!$E$40)+IF($B100=Lists!$A$16,Lists!$E$40)</f>
        <v>6</v>
      </c>
      <c r="AG100" s="313">
        <f>Z100*AF100</f>
        <v>48</v>
      </c>
      <c r="AH100" s="112">
        <f>IF((AG100/AG$2)&gt;0.0001,AG100/AG$2,"n/a")</f>
        <v>4.49438202247191E-2</v>
      </c>
      <c r="AI100" s="116">
        <f>IF(ISERROR(AH100*0.0001),"n/a",AH100*VLOOKUP($B$4,Weighting!$B$22:$D$35,2,0))</f>
        <v>3.1460674157303371E-3</v>
      </c>
      <c r="AJ100" s="230">
        <f t="shared" si="139"/>
        <v>4.6242774566473986E-2</v>
      </c>
      <c r="AK100" s="230">
        <f>IF(ISERROR(AJ100*VLOOKUP($B$4,Weighting!$B$22:$D$35,2,0)),"n/a",AJ100*VLOOKUP($B$4,Weighting!$B$22:$D$35,2,0))</f>
        <v>3.2369942196531793E-3</v>
      </c>
      <c r="AL100" s="305"/>
    </row>
    <row r="101" spans="1:38" s="315" customFormat="1" ht="83" customHeight="1" x14ac:dyDescent="0.35">
      <c r="A101" s="296" t="s">
        <v>494</v>
      </c>
      <c r="B101" s="296" t="s">
        <v>8</v>
      </c>
      <c r="C101" s="305" t="s">
        <v>916</v>
      </c>
      <c r="D101" s="114"/>
      <c r="E101" s="299"/>
      <c r="F101" s="444" t="s">
        <v>406</v>
      </c>
      <c r="G101" s="299" t="s">
        <v>17</v>
      </c>
      <c r="H101" s="310">
        <f>VLOOKUP(G101,Lists!$A$45:$B$50,2,FALSE)</f>
        <v>1.0000000000000001E-5</v>
      </c>
      <c r="I101" s="299" t="s">
        <v>17</v>
      </c>
      <c r="J101" s="311" t="s">
        <v>17</v>
      </c>
      <c r="K101" s="312">
        <f>VLOOKUP(J101,Lists!$A$35:$B$40,2,FALSE)</f>
        <v>0</v>
      </c>
      <c r="L101" s="313">
        <f t="shared" si="96"/>
        <v>0</v>
      </c>
      <c r="M101" s="314" t="str">
        <f t="shared" si="97"/>
        <v>n/a</v>
      </c>
      <c r="N101" s="304">
        <f>IF($B101=Lists!$A$14,Lists!$E$35)+IF($B101=Lists!$A$15,Lists!$E$40)+IF($B101=Lists!$A$16,Lists!$E$40)</f>
        <v>0</v>
      </c>
      <c r="O101" s="313">
        <f t="shared" si="98"/>
        <v>0</v>
      </c>
      <c r="P101" s="242" t="str">
        <f t="shared" si="99"/>
        <v>n/a</v>
      </c>
      <c r="Q101" s="232" t="str">
        <f>IF(ISERROR(P101*0.0001),"n/a",P101*VLOOKUP($B$4,Weighting!$B$22:$D$35,2,0))</f>
        <v>n/a</v>
      </c>
      <c r="R101" s="230" t="str">
        <f t="shared" si="100"/>
        <v>n/a</v>
      </c>
      <c r="S101" s="230" t="str">
        <f>IF(ISERROR(R101*VLOOKUP($B$4,Weighting!$B$22:$D$35,2,0)),"n/a",R101*VLOOKUP($B$4,Weighting!$B$22:$D$35,2,0))</f>
        <v>n/a</v>
      </c>
      <c r="T101" s="305"/>
      <c r="V101" s="308" t="s">
        <v>408</v>
      </c>
      <c r="W101" s="308"/>
      <c r="X101" s="309" t="s">
        <v>406</v>
      </c>
      <c r="Y101" s="299" t="s">
        <v>17</v>
      </c>
      <c r="Z101" s="310">
        <f>VLOOKUP(Y101,Lists!$A$45:$B$50,2,FALSE)</f>
        <v>1.0000000000000001E-5</v>
      </c>
      <c r="AA101" s="299" t="s">
        <v>17</v>
      </c>
      <c r="AB101" s="311" t="s">
        <v>17</v>
      </c>
      <c r="AC101" s="312">
        <f>VLOOKUP(AB101,Lists!$A$35:$B$40,2,FALSE)</f>
        <v>0</v>
      </c>
      <c r="AD101" s="313">
        <f t="shared" si="135"/>
        <v>0</v>
      </c>
      <c r="AE101" s="314" t="str">
        <f t="shared" si="136"/>
        <v>n/a</v>
      </c>
      <c r="AF101" s="304">
        <f>IF($B101=Lists!$A$14,Lists!$E$35)+IF($B101=Lists!$A$15,Lists!$E$40)+IF($B101=Lists!$A$16,Lists!$E$40)</f>
        <v>0</v>
      </c>
      <c r="AG101" s="313">
        <f t="shared" ref="AG101" si="140">Z101*AF101</f>
        <v>0</v>
      </c>
      <c r="AH101" s="112" t="str">
        <f t="shared" ref="AH101" si="141">IF((AG101/AG$2)&gt;0.0001,AG101/AG$2,"n/a")</f>
        <v>n/a</v>
      </c>
      <c r="AI101" s="116" t="str">
        <f>IF(ISERROR(AH101*0.0001),"n/a",AH101*VLOOKUP($B$4,Weighting!$B$22:$D$35,2,0))</f>
        <v>n/a</v>
      </c>
      <c r="AJ101" s="230" t="str">
        <f t="shared" si="139"/>
        <v>n/a</v>
      </c>
      <c r="AK101" s="230" t="str">
        <f>IF(ISERROR(AJ101*VLOOKUP($B$4,Weighting!$B$22:$D$35,2,0)),"n/a",AJ101*VLOOKUP($B$4,Weighting!$B$22:$D$35,2,0))</f>
        <v>n/a</v>
      </c>
      <c r="AL101" s="326"/>
    </row>
    <row r="102" spans="1:38" s="315" customFormat="1" ht="70.5" customHeight="1" x14ac:dyDescent="0.35">
      <c r="A102" s="296" t="s">
        <v>443</v>
      </c>
      <c r="B102" s="296" t="s">
        <v>8</v>
      </c>
      <c r="C102" s="330" t="s">
        <v>658</v>
      </c>
      <c r="D102" s="114"/>
      <c r="E102" s="299"/>
      <c r="F102" s="444" t="s">
        <v>406</v>
      </c>
      <c r="G102" s="299" t="s">
        <v>17</v>
      </c>
      <c r="H102" s="310">
        <f>VLOOKUP(G102,Lists!$A$45:$B$50,2,FALSE)</f>
        <v>1.0000000000000001E-5</v>
      </c>
      <c r="I102" s="311" t="s">
        <v>17</v>
      </c>
      <c r="J102" s="311" t="s">
        <v>17</v>
      </c>
      <c r="K102" s="312">
        <f>VLOOKUP(J102,Lists!$A$35:$B$40,2,FALSE)</f>
        <v>0</v>
      </c>
      <c r="L102" s="313">
        <f t="shared" si="96"/>
        <v>0</v>
      </c>
      <c r="M102" s="314" t="str">
        <f t="shared" si="97"/>
        <v>n/a</v>
      </c>
      <c r="N102" s="304">
        <f>IF($B102=Lists!$A$14,Lists!$E$35)+IF($B102=Lists!$A$15,Lists!$E$40)+IF($B102=Lists!$A$16,Lists!$E$40)</f>
        <v>0</v>
      </c>
      <c r="O102" s="313">
        <f t="shared" si="98"/>
        <v>0</v>
      </c>
      <c r="P102" s="242" t="str">
        <f t="shared" si="99"/>
        <v>n/a</v>
      </c>
      <c r="Q102" s="232" t="str">
        <f>IF(ISERROR(P102*0.0001),"n/a",P102*VLOOKUP($B$4,Weighting!$B$22:$D$35,2,0))</f>
        <v>n/a</v>
      </c>
      <c r="R102" s="230" t="str">
        <f t="shared" si="100"/>
        <v>n/a</v>
      </c>
      <c r="S102" s="230" t="str">
        <f>IF(ISERROR(R102*VLOOKUP($B$4,Weighting!$B$22:$D$35,2,0)),"n/a",R102*VLOOKUP($B$4,Weighting!$B$22:$D$35,2,0))</f>
        <v>n/a</v>
      </c>
      <c r="T102" s="305"/>
      <c r="V102" s="308" t="s">
        <v>408</v>
      </c>
      <c r="W102" s="308"/>
      <c r="X102" s="309" t="s">
        <v>406</v>
      </c>
      <c r="Y102" s="299" t="s">
        <v>17</v>
      </c>
      <c r="Z102" s="310">
        <f>VLOOKUP(Y102,Lists!$A$45:$B$50,2,FALSE)</f>
        <v>1.0000000000000001E-5</v>
      </c>
      <c r="AA102" s="311" t="s">
        <v>17</v>
      </c>
      <c r="AB102" s="311" t="s">
        <v>17</v>
      </c>
      <c r="AC102" s="312">
        <f>VLOOKUP(AB102,Lists!$A$35:$B$40,2,FALSE)</f>
        <v>0</v>
      </c>
      <c r="AD102" s="313">
        <f t="shared" si="130"/>
        <v>0</v>
      </c>
      <c r="AE102" s="314" t="str">
        <f t="shared" si="131"/>
        <v>n/a</v>
      </c>
      <c r="AF102" s="304">
        <f>IF($B102=Lists!$A$14,Lists!$E$35)+IF($B102=Lists!$A$15,Lists!$E$40)+IF($B102=Lists!$A$16,Lists!$E$40)</f>
        <v>0</v>
      </c>
      <c r="AG102" s="313">
        <f t="shared" si="132"/>
        <v>0</v>
      </c>
      <c r="AH102" s="112" t="str">
        <f t="shared" si="133"/>
        <v>n/a</v>
      </c>
      <c r="AI102" s="116" t="str">
        <f>IF(ISERROR(AH102*0.0001),"n/a",AH102*VLOOKUP($B$4,Weighting!$B$22:$D$35,2,0))</f>
        <v>n/a</v>
      </c>
      <c r="AJ102" s="230" t="str">
        <f t="shared" si="134"/>
        <v>n/a</v>
      </c>
      <c r="AK102" s="230" t="str">
        <f>IF(ISERROR(AJ102*VLOOKUP($B$4,Weighting!$B$22:$D$35,2,0)),"n/a",AJ102*VLOOKUP($B$4,Weighting!$B$22:$D$35,2,0))</f>
        <v>n/a</v>
      </c>
      <c r="AL102" s="326"/>
    </row>
    <row r="103" spans="1:38" s="315" customFormat="1" ht="92" customHeight="1" x14ac:dyDescent="0.35">
      <c r="A103" s="296" t="s">
        <v>616</v>
      </c>
      <c r="B103" s="296" t="s">
        <v>8</v>
      </c>
      <c r="C103" s="305" t="s">
        <v>618</v>
      </c>
      <c r="D103" s="114"/>
      <c r="E103" s="299"/>
      <c r="F103" s="444" t="s">
        <v>406</v>
      </c>
      <c r="G103" s="299" t="s">
        <v>17</v>
      </c>
      <c r="H103" s="310">
        <f>VLOOKUP(G103,Lists!$A$45:$B$50,2,FALSE)</f>
        <v>1.0000000000000001E-5</v>
      </c>
      <c r="I103" s="311" t="s">
        <v>17</v>
      </c>
      <c r="J103" s="311" t="s">
        <v>17</v>
      </c>
      <c r="K103" s="312">
        <f>VLOOKUP(J103,Lists!$A$35:$B$40,2,FALSE)</f>
        <v>0</v>
      </c>
      <c r="L103" s="313">
        <f t="shared" si="96"/>
        <v>0</v>
      </c>
      <c r="M103" s="314" t="str">
        <f t="shared" si="97"/>
        <v>n/a</v>
      </c>
      <c r="N103" s="304">
        <f>IF($B103=Lists!$A$14,Lists!$E$35)+IF($B103=Lists!$A$15,Lists!$E$40)+IF($B103=Lists!$A$16,Lists!$E$40)</f>
        <v>0</v>
      </c>
      <c r="O103" s="313">
        <f t="shared" si="98"/>
        <v>0</v>
      </c>
      <c r="P103" s="242" t="str">
        <f t="shared" si="99"/>
        <v>n/a</v>
      </c>
      <c r="Q103" s="232" t="str">
        <f>IF(ISERROR(P103*0.0001),"n/a",P103*VLOOKUP($B$4,Weighting!$B$22:$D$35,2,0))</f>
        <v>n/a</v>
      </c>
      <c r="R103" s="230" t="str">
        <f t="shared" si="100"/>
        <v>n/a</v>
      </c>
      <c r="S103" s="230" t="str">
        <f>IF(ISERROR(R103*VLOOKUP($B$4,Weighting!$B$22:$D$35,2,0)),"n/a",R103*VLOOKUP($B$4,Weighting!$B$22:$D$35,2,0))</f>
        <v>n/a</v>
      </c>
      <c r="T103" s="305"/>
      <c r="V103" s="308" t="s">
        <v>408</v>
      </c>
      <c r="W103" s="308"/>
      <c r="X103" s="309" t="s">
        <v>406</v>
      </c>
      <c r="Y103" s="299" t="s">
        <v>17</v>
      </c>
      <c r="Z103" s="310">
        <f>VLOOKUP(Y103,Lists!$A$45:$B$50,2,FALSE)</f>
        <v>1.0000000000000001E-5</v>
      </c>
      <c r="AA103" s="311" t="s">
        <v>17</v>
      </c>
      <c r="AB103" s="311" t="s">
        <v>17</v>
      </c>
      <c r="AC103" s="312">
        <f>VLOOKUP(AB103,Lists!$A$35:$B$40,2,FALSE)</f>
        <v>0</v>
      </c>
      <c r="AD103" s="313">
        <f t="shared" si="130"/>
        <v>0</v>
      </c>
      <c r="AE103" s="314" t="str">
        <f t="shared" si="131"/>
        <v>n/a</v>
      </c>
      <c r="AF103" s="304">
        <f>IF($B103=Lists!$A$14,Lists!$E$35)+IF($B103=Lists!$A$15,Lists!$E$40)+IF($B103=Lists!$A$16,Lists!$E$40)</f>
        <v>0</v>
      </c>
      <c r="AG103" s="313">
        <f t="shared" si="132"/>
        <v>0</v>
      </c>
      <c r="AH103" s="112" t="str">
        <f t="shared" si="133"/>
        <v>n/a</v>
      </c>
      <c r="AI103" s="116" t="str">
        <f>IF(ISERROR(AH103*0.0001),"n/a",AH103*VLOOKUP($B$4,Weighting!$B$22:$D$35,2,0))</f>
        <v>n/a</v>
      </c>
      <c r="AJ103" s="230" t="str">
        <f t="shared" si="134"/>
        <v>n/a</v>
      </c>
      <c r="AK103" s="230" t="str">
        <f>IF(ISERROR(AJ103*VLOOKUP($B$4,Weighting!$B$22:$D$35,2,0)),"n/a",AJ103*VLOOKUP($B$4,Weighting!$B$22:$D$35,2,0))</f>
        <v>n/a</v>
      </c>
      <c r="AL103" s="305"/>
    </row>
    <row r="104" spans="1:38" s="315" customFormat="1" ht="115" customHeight="1" x14ac:dyDescent="0.35">
      <c r="A104" s="296" t="s">
        <v>617</v>
      </c>
      <c r="B104" s="296" t="s">
        <v>10</v>
      </c>
      <c r="C104" s="323" t="s">
        <v>619</v>
      </c>
      <c r="D104" s="115" t="s">
        <v>406</v>
      </c>
      <c r="E104" s="299"/>
      <c r="F104" s="113"/>
      <c r="G104" s="299" t="s">
        <v>52</v>
      </c>
      <c r="H104" s="310">
        <f>VLOOKUP(G104,Lists!$A$45:$B$50,2,FALSE)</f>
        <v>8</v>
      </c>
      <c r="I104" s="299" t="s">
        <v>25</v>
      </c>
      <c r="J104" s="299"/>
      <c r="K104" s="312" t="e">
        <f>VLOOKUP(J104,Lists!$A$35:$B$40,2,FALSE)</f>
        <v>#N/A</v>
      </c>
      <c r="L104" s="313" t="e">
        <f t="shared" si="96"/>
        <v>#N/A</v>
      </c>
      <c r="M104" s="314" t="str">
        <f t="shared" si="97"/>
        <v>n/a</v>
      </c>
      <c r="N104" s="304">
        <f>IF($B104=Lists!$A$14,Lists!$E$35)+IF($B104=Lists!$A$15,Lists!$E$40)+IF($B104=Lists!$A$16,Lists!$E$40)</f>
        <v>6</v>
      </c>
      <c r="O104" s="313">
        <f t="shared" si="98"/>
        <v>48</v>
      </c>
      <c r="P104" s="242">
        <f t="shared" si="99"/>
        <v>4.6242774566473986E-2</v>
      </c>
      <c r="Q104" s="232">
        <f>IF(ISERROR(P104*0.0001),"n/a",P104*VLOOKUP($B$4,Weighting!$B$22:$D$35,2,0))</f>
        <v>3.2369942196531793E-3</v>
      </c>
      <c r="R104" s="230" t="e">
        <f t="shared" si="100"/>
        <v>#N/A</v>
      </c>
      <c r="S104" s="230" t="str">
        <f>IF(ISERROR(R104*VLOOKUP($B$4,Weighting!$B$22:$D$35,2,0)),"n/a",R104*VLOOKUP($B$4,Weighting!$B$22:$D$35,2,0))</f>
        <v>n/a</v>
      </c>
      <c r="T104" s="305"/>
      <c r="V104" s="299" t="s">
        <v>406</v>
      </c>
      <c r="W104" s="299"/>
      <c r="X104" s="298"/>
      <c r="Y104" s="299" t="s">
        <v>52</v>
      </c>
      <c r="Z104" s="310">
        <f>VLOOKUP(Y104,Lists!$A$45:$B$50,2,FALSE)</f>
        <v>8</v>
      </c>
      <c r="AA104" s="299" t="s">
        <v>25</v>
      </c>
      <c r="AB104" s="299" t="s">
        <v>39</v>
      </c>
      <c r="AC104" s="312">
        <f>VLOOKUP(AB104,Lists!$A$35:$B$40,2,FALSE)</f>
        <v>6</v>
      </c>
      <c r="AD104" s="313">
        <f t="shared" si="130"/>
        <v>48</v>
      </c>
      <c r="AE104" s="314">
        <f t="shared" si="131"/>
        <v>1</v>
      </c>
      <c r="AF104" s="304">
        <f>IF($B104=Lists!$A$14,Lists!$E$35)+IF($B104=Lists!$A$15,Lists!$E$40)+IF($B104=Lists!$A$16,Lists!$E$40)</f>
        <v>6</v>
      </c>
      <c r="AG104" s="313">
        <f>Z104*AF104</f>
        <v>48</v>
      </c>
      <c r="AH104" s="112">
        <f>IF((AG104/AG$2)&gt;0.0001,AG104/AG$2,"n/a")</f>
        <v>4.49438202247191E-2</v>
      </c>
      <c r="AI104" s="116">
        <f>IF(ISERROR(AH104*0.0001),"n/a",AH104*VLOOKUP($B$4,Weighting!$B$22:$D$35,2,0))</f>
        <v>3.1460674157303371E-3</v>
      </c>
      <c r="AJ104" s="230">
        <f t="shared" si="134"/>
        <v>4.6242774566473986E-2</v>
      </c>
      <c r="AK104" s="230">
        <f>IF(ISERROR(AJ104*VLOOKUP($B$4,Weighting!$B$22:$D$35,2,0)),"n/a",AJ104*VLOOKUP($B$4,Weighting!$B$22:$D$35,2,0))</f>
        <v>3.2369942196531793E-3</v>
      </c>
      <c r="AL104" s="305"/>
    </row>
    <row r="105" spans="1:38" s="290" customFormat="1" x14ac:dyDescent="0.35">
      <c r="A105" s="292" t="s">
        <v>69</v>
      </c>
      <c r="B105" s="292"/>
      <c r="C105" s="293" t="s">
        <v>79</v>
      </c>
      <c r="D105" s="438"/>
      <c r="E105" s="306"/>
      <c r="F105" s="438"/>
      <c r="G105" s="306"/>
      <c r="H105" s="306"/>
      <c r="I105" s="306"/>
      <c r="J105" s="306"/>
      <c r="K105" s="306"/>
      <c r="L105" s="306"/>
      <c r="M105" s="306" t="str">
        <f t="shared" si="97"/>
        <v>n/a</v>
      </c>
      <c r="N105" s="306">
        <f>IF($B105=Lists!$A$14,Lists!$E$35)+IF($B105=Lists!$A$15,Lists!$E$40)+IF($B105=Lists!$A$16,Lists!$E$40)</f>
        <v>0</v>
      </c>
      <c r="O105" s="307">
        <f t="shared" si="98"/>
        <v>0</v>
      </c>
      <c r="P105" s="243" t="str">
        <f t="shared" si="99"/>
        <v>n/a</v>
      </c>
      <c r="Q105" s="244" t="str">
        <f>IF(ISERROR(P105*0.0001),"n/a",P105*VLOOKUP($B$4,Weighting!$B$22:$D$35,2,0))</f>
        <v>n/a</v>
      </c>
      <c r="R105" s="141">
        <f t="shared" si="100"/>
        <v>0</v>
      </c>
      <c r="S105" s="141"/>
      <c r="T105" s="118"/>
      <c r="V105" s="306"/>
      <c r="W105" s="306"/>
      <c r="X105" s="306"/>
      <c r="Y105" s="306"/>
      <c r="Z105" s="306"/>
      <c r="AA105" s="306"/>
      <c r="AB105" s="306"/>
      <c r="AC105" s="306"/>
      <c r="AD105" s="306"/>
      <c r="AE105" s="306"/>
      <c r="AF105" s="306"/>
      <c r="AG105" s="307"/>
      <c r="AH105" s="140"/>
      <c r="AI105" s="141"/>
      <c r="AJ105" s="141"/>
      <c r="AK105" s="141"/>
      <c r="AL105" s="141"/>
    </row>
    <row r="106" spans="1:38" s="315" customFormat="1" ht="61" customHeight="1" x14ac:dyDescent="0.35">
      <c r="A106" s="296" t="s">
        <v>444</v>
      </c>
      <c r="B106" s="296" t="s">
        <v>8</v>
      </c>
      <c r="C106" s="305" t="s">
        <v>136</v>
      </c>
      <c r="D106" s="114"/>
      <c r="E106" s="299"/>
      <c r="F106" s="444" t="s">
        <v>406</v>
      </c>
      <c r="G106" s="299" t="s">
        <v>17</v>
      </c>
      <c r="H106" s="310">
        <f>VLOOKUP(G106,Lists!$A$45:$B$50,2,FALSE)</f>
        <v>1.0000000000000001E-5</v>
      </c>
      <c r="I106" s="311" t="s">
        <v>17</v>
      </c>
      <c r="J106" s="311" t="s">
        <v>17</v>
      </c>
      <c r="K106" s="312">
        <f>VLOOKUP(J106,Lists!$A$35:$B$40,2,FALSE)</f>
        <v>0</v>
      </c>
      <c r="L106" s="313">
        <f t="shared" si="96"/>
        <v>0</v>
      </c>
      <c r="M106" s="314" t="str">
        <f t="shared" si="97"/>
        <v>n/a</v>
      </c>
      <c r="N106" s="304">
        <f>IF($B106=Lists!$A$14,Lists!$E$35)+IF($B106=Lists!$A$15,Lists!$E$40)+IF($B106=Lists!$A$16,Lists!$E$40)</f>
        <v>0</v>
      </c>
      <c r="O106" s="313">
        <f t="shared" si="98"/>
        <v>0</v>
      </c>
      <c r="P106" s="242" t="str">
        <f t="shared" si="99"/>
        <v>n/a</v>
      </c>
      <c r="Q106" s="232" t="str">
        <f>IF(ISERROR(P106*0.0001),"n/a",P106*VLOOKUP($B$4,Weighting!$B$22:$D$35,2,0))</f>
        <v>n/a</v>
      </c>
      <c r="R106" s="230" t="str">
        <f t="shared" si="100"/>
        <v>n/a</v>
      </c>
      <c r="S106" s="230" t="str">
        <f>IF(ISERROR(R106*VLOOKUP($B$4,Weighting!$B$22:$D$35,2,0)),"n/a",R106*VLOOKUP($B$4,Weighting!$B$22:$D$35,2,0))</f>
        <v>n/a</v>
      </c>
      <c r="T106" s="305"/>
      <c r="V106" s="308" t="s">
        <v>408</v>
      </c>
      <c r="W106" s="308"/>
      <c r="X106" s="309" t="s">
        <v>406</v>
      </c>
      <c r="Y106" s="299" t="s">
        <v>17</v>
      </c>
      <c r="Z106" s="310">
        <f>VLOOKUP(Y106,Lists!$A$45:$B$50,2,FALSE)</f>
        <v>1.0000000000000001E-5</v>
      </c>
      <c r="AA106" s="311" t="s">
        <v>17</v>
      </c>
      <c r="AB106" s="311" t="s">
        <v>17</v>
      </c>
      <c r="AC106" s="312">
        <f>VLOOKUP(AB106,Lists!$A$35:$B$40,2,FALSE)</f>
        <v>0</v>
      </c>
      <c r="AD106" s="313">
        <f t="shared" ref="AD106:AD108" si="142">AC106*Z106</f>
        <v>0</v>
      </c>
      <c r="AE106" s="314" t="str">
        <f t="shared" ref="AE106:AE108" si="143">IF(ISERROR(AD106/AG106),"n/a",AD106/AG106)</f>
        <v>n/a</v>
      </c>
      <c r="AF106" s="304">
        <f>IF($B106=Lists!$A$14,Lists!$E$35)+IF($B106=Lists!$A$15,Lists!$E$40)+IF($B106=Lists!$A$16,Lists!$E$40)</f>
        <v>0</v>
      </c>
      <c r="AG106" s="313">
        <f t="shared" ref="AG106:AG108" si="144">Z106*AF106</f>
        <v>0</v>
      </c>
      <c r="AH106" s="112" t="str">
        <f t="shared" ref="AH106:AH108" si="145">IF((AG106/AG$2)&gt;0.0001,AG106/AG$2,"n/a")</f>
        <v>n/a</v>
      </c>
      <c r="AI106" s="116" t="str">
        <f>IF(ISERROR(AH106*0.0001),"n/a",AH106*VLOOKUP($B$4,Weighting!$B$22:$D$35,2,0))</f>
        <v>n/a</v>
      </c>
      <c r="AJ106" s="230" t="str">
        <f t="shared" ref="AJ106:AJ108" si="146">IF($B106="Specification","n/a",AD106/$O$2)</f>
        <v>n/a</v>
      </c>
      <c r="AK106" s="230" t="str">
        <f>IF(ISERROR(AJ106*VLOOKUP($B$4,Weighting!$B$22:$D$35,2,0)),"n/a",AJ106*VLOOKUP($B$4,Weighting!$B$22:$D$35,2,0))</f>
        <v>n/a</v>
      </c>
      <c r="AL106" s="305"/>
    </row>
    <row r="107" spans="1:38" s="290" customFormat="1" ht="101" customHeight="1" x14ac:dyDescent="0.35">
      <c r="A107" s="265" t="s">
        <v>621</v>
      </c>
      <c r="B107" s="296" t="s">
        <v>10</v>
      </c>
      <c r="C107" s="325" t="s">
        <v>620</v>
      </c>
      <c r="D107" s="115" t="s">
        <v>406</v>
      </c>
      <c r="E107" s="299"/>
      <c r="F107" s="113"/>
      <c r="G107" s="299" t="s">
        <v>52</v>
      </c>
      <c r="H107" s="310">
        <f>VLOOKUP(G107,Lists!$A$45:$B$50,2,FALSE)</f>
        <v>8</v>
      </c>
      <c r="I107" s="299" t="s">
        <v>29</v>
      </c>
      <c r="J107" s="299"/>
      <c r="K107" s="312" t="e">
        <f>VLOOKUP(J107,Lists!$A$35:$B$40,2,FALSE)</f>
        <v>#N/A</v>
      </c>
      <c r="L107" s="313" t="e">
        <f t="shared" si="96"/>
        <v>#N/A</v>
      </c>
      <c r="M107" s="314" t="str">
        <f t="shared" si="97"/>
        <v>n/a</v>
      </c>
      <c r="N107" s="304">
        <f>IF($B107=Lists!$A$14,Lists!$E$35)+IF($B107=Lists!$A$15,Lists!$E$40)+IF($B107=Lists!$A$16,Lists!$E$40)</f>
        <v>6</v>
      </c>
      <c r="O107" s="313">
        <f t="shared" si="98"/>
        <v>48</v>
      </c>
      <c r="P107" s="242">
        <f t="shared" si="99"/>
        <v>4.6242774566473986E-2</v>
      </c>
      <c r="Q107" s="232">
        <f>IF(ISERROR(P107*0.0001),"n/a",P107*VLOOKUP($B$4,Weighting!$B$22:$D$35,2,0))</f>
        <v>3.2369942196531793E-3</v>
      </c>
      <c r="R107" s="230" t="e">
        <f t="shared" si="100"/>
        <v>#N/A</v>
      </c>
      <c r="S107" s="230" t="str">
        <f>IF(ISERROR(R107*VLOOKUP($B$4,Weighting!$B$22:$D$35,2,0)),"n/a",R107*VLOOKUP($B$4,Weighting!$B$22:$D$35,2,0))</f>
        <v>n/a</v>
      </c>
      <c r="T107" s="305"/>
      <c r="V107" s="299" t="s">
        <v>406</v>
      </c>
      <c r="W107" s="299"/>
      <c r="X107" s="298"/>
      <c r="Y107" s="299" t="s">
        <v>52</v>
      </c>
      <c r="Z107" s="310">
        <f>VLOOKUP(Y107,Lists!$A$45:$B$50,2,FALSE)</f>
        <v>8</v>
      </c>
      <c r="AA107" s="299" t="s">
        <v>29</v>
      </c>
      <c r="AB107" s="299" t="s">
        <v>39</v>
      </c>
      <c r="AC107" s="312">
        <f>VLOOKUP(AB107,Lists!$A$35:$B$40,2,FALSE)</f>
        <v>6</v>
      </c>
      <c r="AD107" s="313">
        <f t="shared" si="142"/>
        <v>48</v>
      </c>
      <c r="AE107" s="314">
        <f t="shared" si="143"/>
        <v>1</v>
      </c>
      <c r="AF107" s="304">
        <f>IF($B107=Lists!$A$14,Lists!$E$35)+IF($B107=Lists!$A$15,Lists!$E$40)+IF($B107=Lists!$A$16,Lists!$E$40)</f>
        <v>6</v>
      </c>
      <c r="AG107" s="313">
        <f>Z107*AF107</f>
        <v>48</v>
      </c>
      <c r="AH107" s="112">
        <f>IF((AG107/AG$2)&gt;0.0001,AG107/AG$2,"n/a")</f>
        <v>4.49438202247191E-2</v>
      </c>
      <c r="AI107" s="116">
        <f>IF(ISERROR(AH107*0.0001),"n/a",AH107*VLOOKUP($B$4,Weighting!$B$22:$D$35,2,0))</f>
        <v>3.1460674157303371E-3</v>
      </c>
      <c r="AJ107" s="230">
        <f t="shared" si="146"/>
        <v>4.6242774566473986E-2</v>
      </c>
      <c r="AK107" s="230">
        <f>IF(ISERROR(AJ107*VLOOKUP($B$4,Weighting!$B$22:$D$35,2,0)),"n/a",AJ107*VLOOKUP($B$4,Weighting!$B$22:$D$35,2,0))</f>
        <v>3.2369942196531793E-3</v>
      </c>
      <c r="AL107" s="305"/>
    </row>
    <row r="108" spans="1:38" s="315" customFormat="1" ht="89" customHeight="1" x14ac:dyDescent="0.35">
      <c r="A108" s="296" t="s">
        <v>445</v>
      </c>
      <c r="B108" s="296" t="s">
        <v>8</v>
      </c>
      <c r="C108" s="305" t="s">
        <v>137</v>
      </c>
      <c r="D108" s="114"/>
      <c r="E108" s="299"/>
      <c r="F108" s="444" t="s">
        <v>406</v>
      </c>
      <c r="G108" s="299" t="s">
        <v>17</v>
      </c>
      <c r="H108" s="310">
        <f>VLOOKUP(G108,Lists!$A$45:$B$50,2,FALSE)</f>
        <v>1.0000000000000001E-5</v>
      </c>
      <c r="I108" s="311" t="s">
        <v>17</v>
      </c>
      <c r="J108" s="311" t="s">
        <v>17</v>
      </c>
      <c r="K108" s="312">
        <f>VLOOKUP(J108,Lists!$A$35:$B$40,2,FALSE)</f>
        <v>0</v>
      </c>
      <c r="L108" s="313">
        <f t="shared" si="96"/>
        <v>0</v>
      </c>
      <c r="M108" s="314" t="str">
        <f t="shared" si="97"/>
        <v>n/a</v>
      </c>
      <c r="N108" s="304">
        <f>IF($B108=Lists!$A$14,Lists!$E$35)+IF($B108=Lists!$A$15,Lists!$E$40)+IF($B108=Lists!$A$16,Lists!$E$40)</f>
        <v>0</v>
      </c>
      <c r="O108" s="313">
        <f t="shared" si="98"/>
        <v>0</v>
      </c>
      <c r="P108" s="242" t="str">
        <f t="shared" si="99"/>
        <v>n/a</v>
      </c>
      <c r="Q108" s="232" t="str">
        <f>IF(ISERROR(P108*0.0001),"n/a",P108*VLOOKUP($B$4,Weighting!$B$22:$D$35,2,0))</f>
        <v>n/a</v>
      </c>
      <c r="R108" s="230" t="str">
        <f t="shared" si="100"/>
        <v>n/a</v>
      </c>
      <c r="S108" s="230" t="str">
        <f>IF(ISERROR(R108*VLOOKUP($B$4,Weighting!$B$22:$D$35,2,0)),"n/a",R108*VLOOKUP($B$4,Weighting!$B$22:$D$35,2,0))</f>
        <v>n/a</v>
      </c>
      <c r="T108" s="305"/>
      <c r="V108" s="308" t="s">
        <v>408</v>
      </c>
      <c r="W108" s="308"/>
      <c r="X108" s="309" t="s">
        <v>406</v>
      </c>
      <c r="Y108" s="299" t="s">
        <v>17</v>
      </c>
      <c r="Z108" s="310">
        <f>VLOOKUP(Y108,Lists!$A$45:$B$50,2,FALSE)</f>
        <v>1.0000000000000001E-5</v>
      </c>
      <c r="AA108" s="311" t="s">
        <v>17</v>
      </c>
      <c r="AB108" s="311" t="s">
        <v>17</v>
      </c>
      <c r="AC108" s="312">
        <f>VLOOKUP(AB108,Lists!$A$35:$B$40,2,FALSE)</f>
        <v>0</v>
      </c>
      <c r="AD108" s="313">
        <f t="shared" si="142"/>
        <v>0</v>
      </c>
      <c r="AE108" s="314" t="str">
        <f t="shared" si="143"/>
        <v>n/a</v>
      </c>
      <c r="AF108" s="304">
        <f>IF($B108=Lists!$A$14,Lists!$E$35)+IF($B108=Lists!$A$15,Lists!$E$40)+IF($B108=Lists!$A$16,Lists!$E$40)</f>
        <v>0</v>
      </c>
      <c r="AG108" s="313">
        <f t="shared" si="144"/>
        <v>0</v>
      </c>
      <c r="AH108" s="112" t="str">
        <f t="shared" si="145"/>
        <v>n/a</v>
      </c>
      <c r="AI108" s="116" t="str">
        <f>IF(ISERROR(AH108*0.0001),"n/a",AH108*VLOOKUP($B$4,Weighting!$B$22:$D$35,2,0))</f>
        <v>n/a</v>
      </c>
      <c r="AJ108" s="230" t="str">
        <f t="shared" si="146"/>
        <v>n/a</v>
      </c>
      <c r="AK108" s="230" t="str">
        <f>IF(ISERROR(AJ108*VLOOKUP($B$4,Weighting!$B$22:$D$35,2,0)),"n/a",AJ108*VLOOKUP($B$4,Weighting!$B$22:$D$35,2,0))</f>
        <v>n/a</v>
      </c>
      <c r="AL108" s="305"/>
    </row>
    <row r="109" spans="1:38" s="290" customFormat="1" x14ac:dyDescent="0.35">
      <c r="A109" s="292" t="s">
        <v>622</v>
      </c>
      <c r="B109" s="292"/>
      <c r="C109" s="293" t="s">
        <v>624</v>
      </c>
      <c r="D109" s="438"/>
      <c r="E109" s="306"/>
      <c r="F109" s="438"/>
      <c r="G109" s="306"/>
      <c r="H109" s="306"/>
      <c r="I109" s="306"/>
      <c r="J109" s="306"/>
      <c r="K109" s="306"/>
      <c r="L109" s="306"/>
      <c r="M109" s="306" t="str">
        <f t="shared" si="97"/>
        <v>n/a</v>
      </c>
      <c r="N109" s="306">
        <f>IF($B109=Lists!$A$14,Lists!$E$35)+IF($B109=Lists!$A$15,Lists!$E$40)+IF($B109=Lists!$A$16,Lists!$E$40)</f>
        <v>0</v>
      </c>
      <c r="O109" s="307">
        <f t="shared" si="98"/>
        <v>0</v>
      </c>
      <c r="P109" s="243" t="str">
        <f t="shared" si="99"/>
        <v>n/a</v>
      </c>
      <c r="Q109" s="244" t="str">
        <f>IF(ISERROR(P109*0.0001),"n/a",P109*VLOOKUP($B$4,Weighting!$B$22:$D$35,2,0))</f>
        <v>n/a</v>
      </c>
      <c r="R109" s="141">
        <f t="shared" si="100"/>
        <v>0</v>
      </c>
      <c r="S109" s="141"/>
      <c r="T109" s="118"/>
      <c r="V109" s="306"/>
      <c r="W109" s="306"/>
      <c r="X109" s="306"/>
      <c r="Y109" s="306"/>
      <c r="Z109" s="306"/>
      <c r="AA109" s="306"/>
      <c r="AB109" s="306"/>
      <c r="AC109" s="306"/>
      <c r="AD109" s="306"/>
      <c r="AE109" s="306"/>
      <c r="AF109" s="306"/>
      <c r="AG109" s="307"/>
      <c r="AH109" s="140"/>
      <c r="AI109" s="141"/>
      <c r="AJ109" s="141"/>
      <c r="AK109" s="141"/>
      <c r="AL109" s="141"/>
    </row>
    <row r="110" spans="1:38" s="315" customFormat="1" ht="115.5" customHeight="1" x14ac:dyDescent="0.35">
      <c r="A110" s="296" t="s">
        <v>623</v>
      </c>
      <c r="B110" s="296" t="s">
        <v>8</v>
      </c>
      <c r="C110" s="305" t="s">
        <v>625</v>
      </c>
      <c r="D110" s="114"/>
      <c r="E110" s="299"/>
      <c r="F110" s="444" t="s">
        <v>406</v>
      </c>
      <c r="G110" s="299" t="s">
        <v>17</v>
      </c>
      <c r="H110" s="310">
        <f>VLOOKUP(G110,Lists!$A$45:$B$50,2,FALSE)</f>
        <v>1.0000000000000001E-5</v>
      </c>
      <c r="I110" s="311" t="s">
        <v>17</v>
      </c>
      <c r="J110" s="311" t="s">
        <v>17</v>
      </c>
      <c r="K110" s="312">
        <f>VLOOKUP(J110,Lists!$A$35:$B$40,2,FALSE)</f>
        <v>0</v>
      </c>
      <c r="L110" s="313">
        <f t="shared" si="96"/>
        <v>0</v>
      </c>
      <c r="M110" s="314" t="str">
        <f t="shared" si="97"/>
        <v>n/a</v>
      </c>
      <c r="N110" s="304">
        <f>IF($B110=Lists!$A$14,Lists!$E$35)+IF($B110=Lists!$A$15,Lists!$E$40)+IF($B110=Lists!$A$16,Lists!$E$40)</f>
        <v>0</v>
      </c>
      <c r="O110" s="313">
        <f t="shared" si="98"/>
        <v>0</v>
      </c>
      <c r="P110" s="242" t="str">
        <f t="shared" si="99"/>
        <v>n/a</v>
      </c>
      <c r="Q110" s="232" t="str">
        <f>IF(ISERROR(P110*0.0001),"n/a",P110*VLOOKUP($B$4,Weighting!$B$22:$D$35,2,0))</f>
        <v>n/a</v>
      </c>
      <c r="R110" s="230" t="str">
        <f t="shared" si="100"/>
        <v>n/a</v>
      </c>
      <c r="S110" s="230" t="str">
        <f>IF(ISERROR(R110*VLOOKUP($B$4,Weighting!$B$22:$D$35,2,0)),"n/a",R110*VLOOKUP($B$4,Weighting!$B$22:$D$35,2,0))</f>
        <v>n/a</v>
      </c>
      <c r="T110" s="305"/>
      <c r="V110" s="308" t="s">
        <v>408</v>
      </c>
      <c r="W110" s="308"/>
      <c r="X110" s="309" t="s">
        <v>406</v>
      </c>
      <c r="Y110" s="299" t="s">
        <v>17</v>
      </c>
      <c r="Z110" s="310">
        <f>VLOOKUP(Y110,Lists!$A$45:$B$50,2,FALSE)</f>
        <v>1.0000000000000001E-5</v>
      </c>
      <c r="AA110" s="311" t="s">
        <v>17</v>
      </c>
      <c r="AB110" s="311" t="s">
        <v>17</v>
      </c>
      <c r="AC110" s="312">
        <f>VLOOKUP(AB110,Lists!$A$35:$B$40,2,FALSE)</f>
        <v>0</v>
      </c>
      <c r="AD110" s="313">
        <f t="shared" ref="AD110" si="147">AC110*Z110</f>
        <v>0</v>
      </c>
      <c r="AE110" s="314" t="str">
        <f t="shared" ref="AE110" si="148">IF(ISERROR(AD110/AG110),"n/a",AD110/AG110)</f>
        <v>n/a</v>
      </c>
      <c r="AF110" s="304">
        <f>IF($B110=Lists!$A$14,Lists!$E$35)+IF($B110=Lists!$A$15,Lists!$E$40)+IF($B110=Lists!$A$16,Lists!$E$40)</f>
        <v>0</v>
      </c>
      <c r="AG110" s="313">
        <f t="shared" ref="AG110" si="149">Z110*AF110</f>
        <v>0</v>
      </c>
      <c r="AH110" s="112" t="str">
        <f t="shared" ref="AH110" si="150">IF((AG110/AG$2)&gt;0.0001,AG110/AG$2,"n/a")</f>
        <v>n/a</v>
      </c>
      <c r="AI110" s="116" t="str">
        <f>IF(ISERROR(AH110*0.0001),"n/a",AH110*VLOOKUP($B$4,Weighting!$B$22:$D$35,2,0))</f>
        <v>n/a</v>
      </c>
      <c r="AJ110" s="230" t="str">
        <f t="shared" ref="AJ110" si="151">IF($B110="Specification","n/a",AD110/$O$2)</f>
        <v>n/a</v>
      </c>
      <c r="AK110" s="230" t="str">
        <f>IF(ISERROR(AJ110*VLOOKUP($B$4,Weighting!$B$22:$D$35,2,0)),"n/a",AJ110*VLOOKUP($B$4,Weighting!$B$22:$D$35,2,0))</f>
        <v>n/a</v>
      </c>
      <c r="AL110" s="305"/>
    </row>
    <row r="111" spans="1:38" s="315" customFormat="1" ht="124" customHeight="1" x14ac:dyDescent="0.35">
      <c r="A111" s="296" t="s">
        <v>626</v>
      </c>
      <c r="B111" s="296" t="s">
        <v>8</v>
      </c>
      <c r="C111" s="305" t="s">
        <v>631</v>
      </c>
      <c r="D111" s="114"/>
      <c r="E111" s="299"/>
      <c r="F111" s="444" t="s">
        <v>406</v>
      </c>
      <c r="G111" s="299" t="s">
        <v>17</v>
      </c>
      <c r="H111" s="310">
        <f>VLOOKUP(G111,Lists!$A$45:$B$50,2,FALSE)</f>
        <v>1.0000000000000001E-5</v>
      </c>
      <c r="I111" s="311" t="s">
        <v>17</v>
      </c>
      <c r="J111" s="311" t="s">
        <v>17</v>
      </c>
      <c r="K111" s="312">
        <f>VLOOKUP(J111,Lists!$A$35:$B$40,2,FALSE)</f>
        <v>0</v>
      </c>
      <c r="L111" s="313">
        <f t="shared" si="96"/>
        <v>0</v>
      </c>
      <c r="M111" s="314" t="str">
        <f t="shared" si="97"/>
        <v>n/a</v>
      </c>
      <c r="N111" s="304">
        <f>IF($B111=Lists!$A$14,Lists!$E$35)+IF($B111=Lists!$A$15,Lists!$E$40)+IF($B111=Lists!$A$16,Lists!$E$40)</f>
        <v>0</v>
      </c>
      <c r="O111" s="313">
        <f t="shared" si="98"/>
        <v>0</v>
      </c>
      <c r="P111" s="242" t="str">
        <f t="shared" si="99"/>
        <v>n/a</v>
      </c>
      <c r="Q111" s="232" t="str">
        <f>IF(ISERROR(P111*0.0001),"n/a",P111*VLOOKUP($B$4,Weighting!$B$22:$D$35,2,0))</f>
        <v>n/a</v>
      </c>
      <c r="R111" s="230" t="str">
        <f t="shared" si="100"/>
        <v>n/a</v>
      </c>
      <c r="S111" s="230" t="str">
        <f>IF(ISERROR(R111*VLOOKUP($B$4,Weighting!$B$22:$D$35,2,0)),"n/a",R111*VLOOKUP($B$4,Weighting!$B$22:$D$35,2,0))</f>
        <v>n/a</v>
      </c>
      <c r="T111" s="305"/>
      <c r="V111" s="308" t="s">
        <v>408</v>
      </c>
      <c r="W111" s="308"/>
      <c r="X111" s="309" t="s">
        <v>406</v>
      </c>
      <c r="Y111" s="299" t="s">
        <v>17</v>
      </c>
      <c r="Z111" s="310">
        <f>VLOOKUP(Y111,Lists!$A$45:$B$50,2,FALSE)</f>
        <v>1.0000000000000001E-5</v>
      </c>
      <c r="AA111" s="311" t="s">
        <v>17</v>
      </c>
      <c r="AB111" s="311" t="s">
        <v>17</v>
      </c>
      <c r="AC111" s="312">
        <f>VLOOKUP(AB111,Lists!$A$35:$B$40,2,FALSE)</f>
        <v>0</v>
      </c>
      <c r="AD111" s="313">
        <f t="shared" ref="AD111:AD115" si="152">AC111*Z111</f>
        <v>0</v>
      </c>
      <c r="AE111" s="314" t="str">
        <f t="shared" ref="AE111:AE115" si="153">IF(ISERROR(AD111/AG111),"n/a",AD111/AG111)</f>
        <v>n/a</v>
      </c>
      <c r="AF111" s="304">
        <f>IF($B111=Lists!$A$14,Lists!$E$35)+IF($B111=Lists!$A$15,Lists!$E$40)+IF($B111=Lists!$A$16,Lists!$E$40)</f>
        <v>0</v>
      </c>
      <c r="AG111" s="313">
        <f t="shared" ref="AG111:AG114" si="154">Z111*AF111</f>
        <v>0</v>
      </c>
      <c r="AH111" s="112" t="str">
        <f t="shared" ref="AH111:AH114" si="155">IF((AG111/AG$2)&gt;0.0001,AG111/AG$2,"n/a")</f>
        <v>n/a</v>
      </c>
      <c r="AI111" s="116" t="str">
        <f>IF(ISERROR(AH111*0.0001),"n/a",AH111*VLOOKUP($B$4,Weighting!$B$22:$D$35,2,0))</f>
        <v>n/a</v>
      </c>
      <c r="AJ111" s="230" t="str">
        <f t="shared" ref="AJ111:AJ115" si="156">IF($B111="Specification","n/a",AD111/$O$2)</f>
        <v>n/a</v>
      </c>
      <c r="AK111" s="230" t="str">
        <f>IF(ISERROR(AJ111*VLOOKUP($B$4,Weighting!$B$22:$D$35,2,0)),"n/a",AJ111*VLOOKUP($B$4,Weighting!$B$22:$D$35,2,0))</f>
        <v>n/a</v>
      </c>
      <c r="AL111" s="305"/>
    </row>
    <row r="112" spans="1:38" s="315" customFormat="1" ht="98" x14ac:dyDescent="0.35">
      <c r="A112" s="296" t="s">
        <v>627</v>
      </c>
      <c r="B112" s="296" t="s">
        <v>8</v>
      </c>
      <c r="C112" s="305" t="s">
        <v>632</v>
      </c>
      <c r="D112" s="114"/>
      <c r="E112" s="299"/>
      <c r="F112" s="444" t="s">
        <v>406</v>
      </c>
      <c r="G112" s="299" t="s">
        <v>17</v>
      </c>
      <c r="H112" s="310">
        <f>VLOOKUP(G112,Lists!$A$45:$B$50,2,FALSE)</f>
        <v>1.0000000000000001E-5</v>
      </c>
      <c r="I112" s="311" t="s">
        <v>17</v>
      </c>
      <c r="J112" s="311" t="s">
        <v>17</v>
      </c>
      <c r="K112" s="312">
        <f>VLOOKUP(J112,Lists!$A$35:$B$40,2,FALSE)</f>
        <v>0</v>
      </c>
      <c r="L112" s="313">
        <f t="shared" si="96"/>
        <v>0</v>
      </c>
      <c r="M112" s="314" t="str">
        <f t="shared" si="97"/>
        <v>n/a</v>
      </c>
      <c r="N112" s="304">
        <f>IF($B112=Lists!$A$14,Lists!$E$35)+IF($B112=Lists!$A$15,Lists!$E$40)+IF($B112=Lists!$A$16,Lists!$E$40)</f>
        <v>0</v>
      </c>
      <c r="O112" s="313">
        <f t="shared" si="98"/>
        <v>0</v>
      </c>
      <c r="P112" s="242" t="str">
        <f t="shared" si="99"/>
        <v>n/a</v>
      </c>
      <c r="Q112" s="232" t="str">
        <f>IF(ISERROR(P112*0.0001),"n/a",P112*VLOOKUP($B$4,Weighting!$B$22:$D$35,2,0))</f>
        <v>n/a</v>
      </c>
      <c r="R112" s="230" t="str">
        <f t="shared" si="100"/>
        <v>n/a</v>
      </c>
      <c r="S112" s="230" t="str">
        <f>IF(ISERROR(R112*VLOOKUP($B$4,Weighting!$B$22:$D$35,2,0)),"n/a",R112*VLOOKUP($B$4,Weighting!$B$22:$D$35,2,0))</f>
        <v>n/a</v>
      </c>
      <c r="T112" s="305"/>
      <c r="V112" s="308" t="s">
        <v>408</v>
      </c>
      <c r="W112" s="308"/>
      <c r="X112" s="309" t="s">
        <v>406</v>
      </c>
      <c r="Y112" s="299" t="s">
        <v>17</v>
      </c>
      <c r="Z112" s="310">
        <f>VLOOKUP(Y112,Lists!$A$45:$B$50,2,FALSE)</f>
        <v>1.0000000000000001E-5</v>
      </c>
      <c r="AA112" s="311" t="s">
        <v>17</v>
      </c>
      <c r="AB112" s="311" t="s">
        <v>17</v>
      </c>
      <c r="AC112" s="312">
        <f>VLOOKUP(AB112,Lists!$A$35:$B$40,2,FALSE)</f>
        <v>0</v>
      </c>
      <c r="AD112" s="313">
        <f t="shared" si="152"/>
        <v>0</v>
      </c>
      <c r="AE112" s="314" t="str">
        <f t="shared" si="153"/>
        <v>n/a</v>
      </c>
      <c r="AF112" s="304">
        <f>IF($B112=Lists!$A$14,Lists!$E$35)+IF($B112=Lists!$A$15,Lists!$E$40)+IF($B112=Lists!$A$16,Lists!$E$40)</f>
        <v>0</v>
      </c>
      <c r="AG112" s="313">
        <f t="shared" si="154"/>
        <v>0</v>
      </c>
      <c r="AH112" s="112" t="str">
        <f t="shared" si="155"/>
        <v>n/a</v>
      </c>
      <c r="AI112" s="116" t="str">
        <f>IF(ISERROR(AH112*0.0001),"n/a",AH112*VLOOKUP($B$4,Weighting!$B$22:$D$35,2,0))</f>
        <v>n/a</v>
      </c>
      <c r="AJ112" s="230" t="str">
        <f t="shared" si="156"/>
        <v>n/a</v>
      </c>
      <c r="AK112" s="230" t="str">
        <f>IF(ISERROR(AJ112*VLOOKUP($B$4,Weighting!$B$22:$D$35,2,0)),"n/a",AJ112*VLOOKUP($B$4,Weighting!$B$22:$D$35,2,0))</f>
        <v>n/a</v>
      </c>
      <c r="AL112" s="305"/>
    </row>
    <row r="113" spans="1:38" s="315" customFormat="1" ht="55.5" customHeight="1" x14ac:dyDescent="0.35">
      <c r="A113" s="296" t="s">
        <v>628</v>
      </c>
      <c r="B113" s="296" t="s">
        <v>8</v>
      </c>
      <c r="C113" s="305" t="s">
        <v>633</v>
      </c>
      <c r="D113" s="114"/>
      <c r="E113" s="299"/>
      <c r="F113" s="444" t="s">
        <v>406</v>
      </c>
      <c r="G113" s="299" t="s">
        <v>17</v>
      </c>
      <c r="H113" s="310">
        <f>VLOOKUP(G113,Lists!$A$45:$B$50,2,FALSE)</f>
        <v>1.0000000000000001E-5</v>
      </c>
      <c r="I113" s="311" t="s">
        <v>17</v>
      </c>
      <c r="J113" s="311" t="s">
        <v>17</v>
      </c>
      <c r="K113" s="312">
        <f>VLOOKUP(J113,Lists!$A$35:$B$40,2,FALSE)</f>
        <v>0</v>
      </c>
      <c r="L113" s="313">
        <f t="shared" si="96"/>
        <v>0</v>
      </c>
      <c r="M113" s="314" t="str">
        <f t="shared" si="97"/>
        <v>n/a</v>
      </c>
      <c r="N113" s="304">
        <f>IF($B113=Lists!$A$14,Lists!$E$35)+IF($B113=Lists!$A$15,Lists!$E$40)+IF($B113=Lists!$A$16,Lists!$E$40)</f>
        <v>0</v>
      </c>
      <c r="O113" s="313">
        <f t="shared" si="98"/>
        <v>0</v>
      </c>
      <c r="P113" s="242" t="str">
        <f t="shared" si="99"/>
        <v>n/a</v>
      </c>
      <c r="Q113" s="232" t="str">
        <f>IF(ISERROR(P113*0.0001),"n/a",P113*VLOOKUP($B$4,Weighting!$B$22:$D$35,2,0))</f>
        <v>n/a</v>
      </c>
      <c r="R113" s="230" t="str">
        <f t="shared" si="100"/>
        <v>n/a</v>
      </c>
      <c r="S113" s="230" t="str">
        <f>IF(ISERROR(R113*VLOOKUP($B$4,Weighting!$B$22:$D$35,2,0)),"n/a",R113*VLOOKUP($B$4,Weighting!$B$22:$D$35,2,0))</f>
        <v>n/a</v>
      </c>
      <c r="T113" s="305"/>
      <c r="V113" s="308" t="s">
        <v>408</v>
      </c>
      <c r="W113" s="308"/>
      <c r="X113" s="309" t="s">
        <v>406</v>
      </c>
      <c r="Y113" s="299" t="s">
        <v>17</v>
      </c>
      <c r="Z113" s="310">
        <f>VLOOKUP(Y113,Lists!$A$45:$B$50,2,FALSE)</f>
        <v>1.0000000000000001E-5</v>
      </c>
      <c r="AA113" s="311" t="s">
        <v>17</v>
      </c>
      <c r="AB113" s="311" t="s">
        <v>17</v>
      </c>
      <c r="AC113" s="312">
        <f>VLOOKUP(AB113,Lists!$A$35:$B$40,2,FALSE)</f>
        <v>0</v>
      </c>
      <c r="AD113" s="313">
        <f t="shared" si="152"/>
        <v>0</v>
      </c>
      <c r="AE113" s="314" t="str">
        <f t="shared" si="153"/>
        <v>n/a</v>
      </c>
      <c r="AF113" s="304">
        <f>IF($B113=Lists!$A$14,Lists!$E$35)+IF($B113=Lists!$A$15,Lists!$E$40)+IF($B113=Lists!$A$16,Lists!$E$40)</f>
        <v>0</v>
      </c>
      <c r="AG113" s="313">
        <f t="shared" si="154"/>
        <v>0</v>
      </c>
      <c r="AH113" s="112" t="str">
        <f t="shared" si="155"/>
        <v>n/a</v>
      </c>
      <c r="AI113" s="116" t="str">
        <f>IF(ISERROR(AH113*0.0001),"n/a",AH113*VLOOKUP($B$4,Weighting!$B$22:$D$35,2,0))</f>
        <v>n/a</v>
      </c>
      <c r="AJ113" s="230" t="str">
        <f t="shared" si="156"/>
        <v>n/a</v>
      </c>
      <c r="AK113" s="230" t="str">
        <f>IF(ISERROR(AJ113*VLOOKUP($B$4,Weighting!$B$22:$D$35,2,0)),"n/a",AJ113*VLOOKUP($B$4,Weighting!$B$22:$D$35,2,0))</f>
        <v>n/a</v>
      </c>
      <c r="AL113" s="305"/>
    </row>
    <row r="114" spans="1:38" s="315" customFormat="1" ht="43" customHeight="1" x14ac:dyDescent="0.35">
      <c r="A114" s="296" t="s">
        <v>629</v>
      </c>
      <c r="B114" s="296" t="s">
        <v>8</v>
      </c>
      <c r="C114" s="305" t="s">
        <v>1367</v>
      </c>
      <c r="D114" s="114"/>
      <c r="E114" s="299"/>
      <c r="F114" s="444" t="s">
        <v>406</v>
      </c>
      <c r="G114" s="299" t="s">
        <v>17</v>
      </c>
      <c r="H114" s="310">
        <f>VLOOKUP(G114,Lists!$A$45:$B$50,2,FALSE)</f>
        <v>1.0000000000000001E-5</v>
      </c>
      <c r="I114" s="311" t="s">
        <v>17</v>
      </c>
      <c r="J114" s="311" t="s">
        <v>17</v>
      </c>
      <c r="K114" s="312">
        <f>VLOOKUP(J114,Lists!$A$35:$B$40,2,FALSE)</f>
        <v>0</v>
      </c>
      <c r="L114" s="313">
        <f t="shared" si="96"/>
        <v>0</v>
      </c>
      <c r="M114" s="314" t="str">
        <f t="shared" si="97"/>
        <v>n/a</v>
      </c>
      <c r="N114" s="304">
        <f>IF($B114=Lists!$A$14,Lists!$E$35)+IF($B114=Lists!$A$15,Lists!$E$40)+IF($B114=Lists!$A$16,Lists!$E$40)</f>
        <v>0</v>
      </c>
      <c r="O114" s="313">
        <f t="shared" si="98"/>
        <v>0</v>
      </c>
      <c r="P114" s="242" t="str">
        <f t="shared" si="99"/>
        <v>n/a</v>
      </c>
      <c r="Q114" s="232" t="str">
        <f>IF(ISERROR(P114*0.0001),"n/a",P114*VLOOKUP($B$4,Weighting!$B$22:$D$35,2,0))</f>
        <v>n/a</v>
      </c>
      <c r="R114" s="230" t="str">
        <f t="shared" si="100"/>
        <v>n/a</v>
      </c>
      <c r="S114" s="230" t="str">
        <f>IF(ISERROR(R114*VLOOKUP($B$4,Weighting!$B$22:$D$35,2,0)),"n/a",R114*VLOOKUP($B$4,Weighting!$B$22:$D$35,2,0))</f>
        <v>n/a</v>
      </c>
      <c r="T114" s="305"/>
      <c r="V114" s="308" t="s">
        <v>408</v>
      </c>
      <c r="W114" s="308"/>
      <c r="X114" s="309" t="s">
        <v>406</v>
      </c>
      <c r="Y114" s="299" t="s">
        <v>17</v>
      </c>
      <c r="Z114" s="310">
        <f>VLOOKUP(Y114,Lists!$A$45:$B$50,2,FALSE)</f>
        <v>1.0000000000000001E-5</v>
      </c>
      <c r="AA114" s="311" t="s">
        <v>17</v>
      </c>
      <c r="AB114" s="311" t="s">
        <v>17</v>
      </c>
      <c r="AC114" s="312">
        <f>VLOOKUP(AB114,Lists!$A$35:$B$40,2,FALSE)</f>
        <v>0</v>
      </c>
      <c r="AD114" s="313">
        <f t="shared" si="152"/>
        <v>0</v>
      </c>
      <c r="AE114" s="314" t="str">
        <f t="shared" si="153"/>
        <v>n/a</v>
      </c>
      <c r="AF114" s="304">
        <f>IF($B114=Lists!$A$14,Lists!$E$35)+IF($B114=Lists!$A$15,Lists!$E$40)+IF($B114=Lists!$A$16,Lists!$E$40)</f>
        <v>0</v>
      </c>
      <c r="AG114" s="313">
        <f t="shared" si="154"/>
        <v>0</v>
      </c>
      <c r="AH114" s="112" t="str">
        <f t="shared" si="155"/>
        <v>n/a</v>
      </c>
      <c r="AI114" s="116" t="str">
        <f>IF(ISERROR(AH114*0.0001),"n/a",AH114*VLOOKUP($B$4,Weighting!$B$22:$D$35,2,0))</f>
        <v>n/a</v>
      </c>
      <c r="AJ114" s="230" t="str">
        <f t="shared" si="156"/>
        <v>n/a</v>
      </c>
      <c r="AK114" s="230" t="str">
        <f>IF(ISERROR(AJ114*VLOOKUP($B$4,Weighting!$B$22:$D$35,2,0)),"n/a",AJ114*VLOOKUP($B$4,Weighting!$B$22:$D$35,2,0))</f>
        <v>n/a</v>
      </c>
      <c r="AL114" s="305"/>
    </row>
    <row r="115" spans="1:38" s="290" customFormat="1" ht="121.5" customHeight="1" x14ac:dyDescent="0.35">
      <c r="A115" s="265" t="s">
        <v>630</v>
      </c>
      <c r="B115" s="296" t="s">
        <v>10</v>
      </c>
      <c r="C115" s="323" t="s">
        <v>634</v>
      </c>
      <c r="D115" s="115" t="s">
        <v>406</v>
      </c>
      <c r="E115" s="299"/>
      <c r="F115" s="113"/>
      <c r="G115" s="299" t="s">
        <v>52</v>
      </c>
      <c r="H115" s="310">
        <f>VLOOKUP(G115,Lists!$A$45:$B$50,2,FALSE)</f>
        <v>8</v>
      </c>
      <c r="I115" s="299" t="s">
        <v>29</v>
      </c>
      <c r="J115" s="299"/>
      <c r="K115" s="312" t="e">
        <f>VLOOKUP(J115,Lists!$A$35:$B$40,2,FALSE)</f>
        <v>#N/A</v>
      </c>
      <c r="L115" s="313" t="e">
        <f t="shared" si="96"/>
        <v>#N/A</v>
      </c>
      <c r="M115" s="314" t="str">
        <f t="shared" si="97"/>
        <v>n/a</v>
      </c>
      <c r="N115" s="304">
        <f>IF($B115=Lists!$A$14,Lists!$E$35)+IF($B115=Lists!$A$15,Lists!$E$40)+IF($B115=Lists!$A$16,Lists!$E$40)</f>
        <v>6</v>
      </c>
      <c r="O115" s="313">
        <f t="shared" si="98"/>
        <v>48</v>
      </c>
      <c r="P115" s="242">
        <f t="shared" si="99"/>
        <v>4.6242774566473986E-2</v>
      </c>
      <c r="Q115" s="232">
        <f>IF(ISERROR(P115*0.0001),"n/a",P115*VLOOKUP($B$4,Weighting!$B$22:$D$35,2,0))</f>
        <v>3.2369942196531793E-3</v>
      </c>
      <c r="R115" s="230" t="e">
        <f t="shared" si="100"/>
        <v>#N/A</v>
      </c>
      <c r="S115" s="230" t="str">
        <f>IF(ISERROR(R115*VLOOKUP($B$4,Weighting!$B$22:$D$35,2,0)),"n/a",R115*VLOOKUP($B$4,Weighting!$B$22:$D$35,2,0))</f>
        <v>n/a</v>
      </c>
      <c r="T115" s="305"/>
      <c r="V115" s="299" t="s">
        <v>406</v>
      </c>
      <c r="W115" s="299"/>
      <c r="X115" s="298"/>
      <c r="Y115" s="299" t="s">
        <v>52</v>
      </c>
      <c r="Z115" s="310">
        <f>VLOOKUP(Y115,Lists!$A$45:$B$50,2,FALSE)</f>
        <v>8</v>
      </c>
      <c r="AA115" s="299" t="s">
        <v>29</v>
      </c>
      <c r="AB115" s="299" t="s">
        <v>39</v>
      </c>
      <c r="AC115" s="312">
        <f>VLOOKUP(AB115,Lists!$A$35:$B$40,2,FALSE)</f>
        <v>6</v>
      </c>
      <c r="AD115" s="313">
        <f t="shared" si="152"/>
        <v>48</v>
      </c>
      <c r="AE115" s="314">
        <f t="shared" si="153"/>
        <v>1</v>
      </c>
      <c r="AF115" s="304">
        <f>IF($B115=Lists!$A$14,Lists!$E$35)+IF($B115=Lists!$A$15,Lists!$E$40)+IF($B115=Lists!$A$16,Lists!$E$40)</f>
        <v>6</v>
      </c>
      <c r="AG115" s="313">
        <f>Z115*AF115</f>
        <v>48</v>
      </c>
      <c r="AH115" s="112">
        <f>IF((AG115/AG$2)&gt;0.0001,AG115/AG$2,"n/a")</f>
        <v>4.49438202247191E-2</v>
      </c>
      <c r="AI115" s="116">
        <f>IF(ISERROR(AH115*0.0001),"n/a",AH115*VLOOKUP($B$4,Weighting!$B$22:$D$35,2,0))</f>
        <v>3.1460674157303371E-3</v>
      </c>
      <c r="AJ115" s="230">
        <f t="shared" si="156"/>
        <v>4.6242774566473986E-2</v>
      </c>
      <c r="AK115" s="230">
        <f>IF(ISERROR(AJ115*VLOOKUP($B$4,Weighting!$B$22:$D$35,2,0)),"n/a",AJ115*VLOOKUP($B$4,Weighting!$B$22:$D$35,2,0))</f>
        <v>3.2369942196531793E-3</v>
      </c>
      <c r="AL115" s="305"/>
    </row>
    <row r="116" spans="1:38" s="290" customFormat="1" x14ac:dyDescent="0.35">
      <c r="A116" s="292" t="s">
        <v>635</v>
      </c>
      <c r="B116" s="292"/>
      <c r="C116" s="293" t="s">
        <v>638</v>
      </c>
      <c r="D116" s="438"/>
      <c r="E116" s="306"/>
      <c r="F116" s="438"/>
      <c r="G116" s="306"/>
      <c r="H116" s="306"/>
      <c r="I116" s="306"/>
      <c r="J116" s="306"/>
      <c r="K116" s="306"/>
      <c r="L116" s="306"/>
      <c r="M116" s="306" t="str">
        <f t="shared" si="97"/>
        <v>n/a</v>
      </c>
      <c r="N116" s="306">
        <f>IF($B116=Lists!$A$14,Lists!$E$35)+IF($B116=Lists!$A$15,Lists!$E$40)+IF($B116=Lists!$A$16,Lists!$E$40)</f>
        <v>0</v>
      </c>
      <c r="O116" s="307">
        <f t="shared" si="98"/>
        <v>0</v>
      </c>
      <c r="P116" s="243" t="str">
        <f t="shared" si="99"/>
        <v>n/a</v>
      </c>
      <c r="Q116" s="244" t="str">
        <f>IF(ISERROR(P116*0.0001),"n/a",P116*VLOOKUP($B$4,Weighting!$B$22:$D$35,2,0))</f>
        <v>n/a</v>
      </c>
      <c r="R116" s="141">
        <f t="shared" si="100"/>
        <v>0</v>
      </c>
      <c r="S116" s="141"/>
      <c r="T116" s="118"/>
      <c r="V116" s="306"/>
      <c r="W116" s="306"/>
      <c r="X116" s="306"/>
      <c r="Y116" s="306"/>
      <c r="Z116" s="306"/>
      <c r="AA116" s="306"/>
      <c r="AB116" s="306"/>
      <c r="AC116" s="306"/>
      <c r="AD116" s="306"/>
      <c r="AE116" s="306"/>
      <c r="AF116" s="306"/>
      <c r="AG116" s="307"/>
      <c r="AH116" s="140"/>
      <c r="AI116" s="141"/>
      <c r="AJ116" s="141"/>
      <c r="AK116" s="141"/>
      <c r="AL116" s="141"/>
    </row>
    <row r="117" spans="1:38" s="315" customFormat="1" ht="83.5" customHeight="1" x14ac:dyDescent="0.35">
      <c r="A117" s="296" t="s">
        <v>636</v>
      </c>
      <c r="B117" s="296" t="s">
        <v>8</v>
      </c>
      <c r="C117" s="305" t="s">
        <v>639</v>
      </c>
      <c r="D117" s="114"/>
      <c r="E117" s="299"/>
      <c r="F117" s="444" t="s">
        <v>406</v>
      </c>
      <c r="G117" s="299" t="s">
        <v>17</v>
      </c>
      <c r="H117" s="310">
        <f>VLOOKUP(G117,Lists!$A$45:$B$50,2,FALSE)</f>
        <v>1.0000000000000001E-5</v>
      </c>
      <c r="I117" s="311" t="s">
        <v>17</v>
      </c>
      <c r="J117" s="311" t="s">
        <v>17</v>
      </c>
      <c r="K117" s="312">
        <f>VLOOKUP(J117,Lists!$A$35:$B$40,2,FALSE)</f>
        <v>0</v>
      </c>
      <c r="L117" s="313">
        <f t="shared" si="96"/>
        <v>0</v>
      </c>
      <c r="M117" s="314" t="str">
        <f t="shared" si="97"/>
        <v>n/a</v>
      </c>
      <c r="N117" s="304">
        <f>IF($B117=Lists!$A$14,Lists!$E$35)+IF($B117=Lists!$A$15,Lists!$E$40)+IF($B117=Lists!$A$16,Lists!$E$40)</f>
        <v>0</v>
      </c>
      <c r="O117" s="313">
        <f t="shared" si="98"/>
        <v>0</v>
      </c>
      <c r="P117" s="242" t="str">
        <f t="shared" si="99"/>
        <v>n/a</v>
      </c>
      <c r="Q117" s="232" t="str">
        <f>IF(ISERROR(P117*0.0001),"n/a",P117*VLOOKUP($B$4,Weighting!$B$22:$D$35,2,0))</f>
        <v>n/a</v>
      </c>
      <c r="R117" s="230" t="str">
        <f t="shared" si="100"/>
        <v>n/a</v>
      </c>
      <c r="S117" s="230" t="str">
        <f>IF(ISERROR(R117*VLOOKUP($B$4,Weighting!$B$22:$D$35,2,0)),"n/a",R117*VLOOKUP($B$4,Weighting!$B$22:$D$35,2,0))</f>
        <v>n/a</v>
      </c>
      <c r="T117" s="305"/>
      <c r="V117" s="308" t="s">
        <v>408</v>
      </c>
      <c r="W117" s="308"/>
      <c r="X117" s="309" t="s">
        <v>406</v>
      </c>
      <c r="Y117" s="299" t="s">
        <v>17</v>
      </c>
      <c r="Z117" s="310">
        <f>VLOOKUP(Y117,Lists!$A$45:$B$50,2,FALSE)</f>
        <v>1.0000000000000001E-5</v>
      </c>
      <c r="AA117" s="311" t="s">
        <v>17</v>
      </c>
      <c r="AB117" s="311" t="s">
        <v>17</v>
      </c>
      <c r="AC117" s="312">
        <f>VLOOKUP(AB117,Lists!$A$35:$B$40,2,FALSE)</f>
        <v>0</v>
      </c>
      <c r="AD117" s="313">
        <f t="shared" ref="AD117:AD118" si="157">AC117*Z117</f>
        <v>0</v>
      </c>
      <c r="AE117" s="314" t="str">
        <f t="shared" ref="AE117:AE118" si="158">IF(ISERROR(AD117/AG117),"n/a",AD117/AG117)</f>
        <v>n/a</v>
      </c>
      <c r="AF117" s="304">
        <f>IF($B117=Lists!$A$14,Lists!$E$35)+IF($B117=Lists!$A$15,Lists!$E$40)+IF($B117=Lists!$A$16,Lists!$E$40)</f>
        <v>0</v>
      </c>
      <c r="AG117" s="313">
        <f t="shared" ref="AG117" si="159">Z117*AF117</f>
        <v>0</v>
      </c>
      <c r="AH117" s="112" t="str">
        <f t="shared" ref="AH117" si="160">IF((AG117/AG$2)&gt;0.0001,AG117/AG$2,"n/a")</f>
        <v>n/a</v>
      </c>
      <c r="AI117" s="116" t="str">
        <f>IF(ISERROR(AH117*0.0001),"n/a",AH117*VLOOKUP($B$4,Weighting!$B$22:$D$35,2,0))</f>
        <v>n/a</v>
      </c>
      <c r="AJ117" s="230" t="str">
        <f t="shared" ref="AJ117:AJ118" si="161">IF($B117="Specification","n/a",AD117/$O$2)</f>
        <v>n/a</v>
      </c>
      <c r="AK117" s="230" t="str">
        <f>IF(ISERROR(AJ117*VLOOKUP($B$4,Weighting!$B$22:$D$35,2,0)),"n/a",AJ117*VLOOKUP($B$4,Weighting!$B$22:$D$35,2,0))</f>
        <v>n/a</v>
      </c>
      <c r="AL117" s="305"/>
    </row>
    <row r="118" spans="1:38" s="290" customFormat="1" ht="58.5" customHeight="1" x14ac:dyDescent="0.35">
      <c r="A118" s="265" t="s">
        <v>637</v>
      </c>
      <c r="B118" s="296" t="s">
        <v>10</v>
      </c>
      <c r="C118" s="325" t="s">
        <v>640</v>
      </c>
      <c r="D118" s="115" t="s">
        <v>406</v>
      </c>
      <c r="E118" s="299"/>
      <c r="F118" s="113"/>
      <c r="G118" s="299" t="s">
        <v>52</v>
      </c>
      <c r="H118" s="310">
        <f>VLOOKUP(G118,Lists!$A$45:$B$50,2,FALSE)</f>
        <v>8</v>
      </c>
      <c r="I118" s="299" t="s">
        <v>25</v>
      </c>
      <c r="J118" s="299"/>
      <c r="K118" s="312" t="e">
        <f>VLOOKUP(J118,Lists!$A$35:$B$40,2,FALSE)</f>
        <v>#N/A</v>
      </c>
      <c r="L118" s="313" t="e">
        <f t="shared" si="96"/>
        <v>#N/A</v>
      </c>
      <c r="M118" s="314" t="str">
        <f t="shared" si="97"/>
        <v>n/a</v>
      </c>
      <c r="N118" s="304">
        <f>IF($B118=Lists!$A$14,Lists!$E$35)+IF($B118=Lists!$A$15,Lists!$E$40)+IF($B118=Lists!$A$16,Lists!$E$40)</f>
        <v>6</v>
      </c>
      <c r="O118" s="313">
        <f t="shared" si="98"/>
        <v>48</v>
      </c>
      <c r="P118" s="242">
        <f t="shared" si="99"/>
        <v>4.6242774566473986E-2</v>
      </c>
      <c r="Q118" s="232">
        <f>IF(ISERROR(P118*0.0001),"n/a",P118*VLOOKUP($B$4,Weighting!$B$22:$D$35,2,0))</f>
        <v>3.2369942196531793E-3</v>
      </c>
      <c r="R118" s="230" t="e">
        <f t="shared" si="100"/>
        <v>#N/A</v>
      </c>
      <c r="S118" s="230" t="str">
        <f>IF(ISERROR(R118*VLOOKUP($B$4,Weighting!$B$22:$D$35,2,0)),"n/a",R118*VLOOKUP($B$4,Weighting!$B$22:$D$35,2,0))</f>
        <v>n/a</v>
      </c>
      <c r="T118" s="305"/>
      <c r="V118" s="299" t="s">
        <v>406</v>
      </c>
      <c r="W118" s="299"/>
      <c r="X118" s="298"/>
      <c r="Y118" s="299" t="s">
        <v>52</v>
      </c>
      <c r="Z118" s="310">
        <f>VLOOKUP(Y118,Lists!$A$45:$B$50,2,FALSE)</f>
        <v>8</v>
      </c>
      <c r="AA118" s="299" t="s">
        <v>25</v>
      </c>
      <c r="AB118" s="299" t="s">
        <v>39</v>
      </c>
      <c r="AC118" s="312">
        <f>VLOOKUP(AB118,Lists!$A$35:$B$40,2,FALSE)</f>
        <v>6</v>
      </c>
      <c r="AD118" s="313">
        <f t="shared" si="157"/>
        <v>48</v>
      </c>
      <c r="AE118" s="314">
        <f t="shared" si="158"/>
        <v>1</v>
      </c>
      <c r="AF118" s="304">
        <f>IF($B118=Lists!$A$14,Lists!$E$35)+IF($B118=Lists!$A$15,Lists!$E$40)+IF($B118=Lists!$A$16,Lists!$E$40)</f>
        <v>6</v>
      </c>
      <c r="AG118" s="313">
        <f>Z118*AF118</f>
        <v>48</v>
      </c>
      <c r="AH118" s="112">
        <f>IF((AG118/AG$2)&gt;0.0001,AG118/AG$2,"n/a")</f>
        <v>4.49438202247191E-2</v>
      </c>
      <c r="AI118" s="116">
        <f>IF(ISERROR(AH118*0.0001),"n/a",AH118*VLOOKUP($B$4,Weighting!$B$22:$D$35,2,0))</f>
        <v>3.1460674157303371E-3</v>
      </c>
      <c r="AJ118" s="230">
        <f t="shared" si="161"/>
        <v>4.6242774566473986E-2</v>
      </c>
      <c r="AK118" s="230">
        <f>IF(ISERROR(AJ118*VLOOKUP($B$4,Weighting!$B$22:$D$35,2,0)),"n/a",AJ118*VLOOKUP($B$4,Weighting!$B$22:$D$35,2,0))</f>
        <v>3.2369942196531793E-3</v>
      </c>
      <c r="AL118" s="305"/>
    </row>
    <row r="119" spans="1:38" s="290" customFormat="1" x14ac:dyDescent="0.35">
      <c r="A119" s="292" t="s">
        <v>641</v>
      </c>
      <c r="B119" s="292"/>
      <c r="C119" s="293" t="s">
        <v>644</v>
      </c>
      <c r="D119" s="438"/>
      <c r="E119" s="306"/>
      <c r="F119" s="438"/>
      <c r="G119" s="306"/>
      <c r="H119" s="306"/>
      <c r="I119" s="306"/>
      <c r="J119" s="306"/>
      <c r="K119" s="306"/>
      <c r="L119" s="306"/>
      <c r="M119" s="306" t="str">
        <f t="shared" si="97"/>
        <v>n/a</v>
      </c>
      <c r="N119" s="306">
        <f>IF($B119=Lists!$A$14,Lists!$E$35)+IF($B119=Lists!$A$15,Lists!$E$40)+IF($B119=Lists!$A$16,Lists!$E$40)</f>
        <v>0</v>
      </c>
      <c r="O119" s="307">
        <f t="shared" si="98"/>
        <v>0</v>
      </c>
      <c r="P119" s="243" t="str">
        <f t="shared" si="99"/>
        <v>n/a</v>
      </c>
      <c r="Q119" s="244" t="str">
        <f>IF(ISERROR(P119*0.0001),"n/a",P119*VLOOKUP($B$4,Weighting!$B$22:$D$35,2,0))</f>
        <v>n/a</v>
      </c>
      <c r="R119" s="141">
        <f t="shared" si="100"/>
        <v>0</v>
      </c>
      <c r="S119" s="141"/>
      <c r="T119" s="118"/>
      <c r="V119" s="306"/>
      <c r="W119" s="306"/>
      <c r="X119" s="306"/>
      <c r="Y119" s="306"/>
      <c r="Z119" s="306"/>
      <c r="AA119" s="306"/>
      <c r="AB119" s="306"/>
      <c r="AC119" s="306"/>
      <c r="AD119" s="306"/>
      <c r="AE119" s="306"/>
      <c r="AF119" s="306"/>
      <c r="AG119" s="307"/>
      <c r="AH119" s="140"/>
      <c r="AI119" s="141"/>
      <c r="AJ119" s="141"/>
      <c r="AK119" s="141"/>
      <c r="AL119" s="141"/>
    </row>
    <row r="120" spans="1:38" s="315" customFormat="1" ht="54" customHeight="1" x14ac:dyDescent="0.35">
      <c r="A120" s="296" t="s">
        <v>642</v>
      </c>
      <c r="B120" s="296" t="s">
        <v>8</v>
      </c>
      <c r="C120" s="305" t="s">
        <v>646</v>
      </c>
      <c r="D120" s="114"/>
      <c r="E120" s="299"/>
      <c r="F120" s="444" t="s">
        <v>406</v>
      </c>
      <c r="G120" s="299" t="s">
        <v>17</v>
      </c>
      <c r="H120" s="310">
        <f>VLOOKUP(G120,Lists!$A$45:$B$50,2,FALSE)</f>
        <v>1.0000000000000001E-5</v>
      </c>
      <c r="I120" s="311" t="s">
        <v>17</v>
      </c>
      <c r="J120" s="311" t="s">
        <v>17</v>
      </c>
      <c r="K120" s="312">
        <f>VLOOKUP(J120,Lists!$A$35:$B$40,2,FALSE)</f>
        <v>0</v>
      </c>
      <c r="L120" s="313">
        <f t="shared" si="96"/>
        <v>0</v>
      </c>
      <c r="M120" s="314" t="str">
        <f t="shared" si="97"/>
        <v>n/a</v>
      </c>
      <c r="N120" s="304">
        <f>IF($B120=Lists!$A$14,Lists!$E$35)+IF($B120=Lists!$A$15,Lists!$E$40)+IF($B120=Lists!$A$16,Lists!$E$40)</f>
        <v>0</v>
      </c>
      <c r="O120" s="313">
        <f t="shared" si="98"/>
        <v>0</v>
      </c>
      <c r="P120" s="242" t="str">
        <f t="shared" si="99"/>
        <v>n/a</v>
      </c>
      <c r="Q120" s="232" t="str">
        <f>IF(ISERROR(P120*0.0001),"n/a",P120*VLOOKUP($B$4,Weighting!$B$22:$D$35,2,0))</f>
        <v>n/a</v>
      </c>
      <c r="R120" s="230" t="str">
        <f t="shared" si="100"/>
        <v>n/a</v>
      </c>
      <c r="S120" s="230" t="str">
        <f>IF(ISERROR(R120*VLOOKUP($B$4,Weighting!$B$22:$D$35,2,0)),"n/a",R120*VLOOKUP($B$4,Weighting!$B$22:$D$35,2,0))</f>
        <v>n/a</v>
      </c>
      <c r="T120" s="305"/>
      <c r="V120" s="308" t="s">
        <v>408</v>
      </c>
      <c r="W120" s="308"/>
      <c r="X120" s="309" t="s">
        <v>406</v>
      </c>
      <c r="Y120" s="299" t="s">
        <v>17</v>
      </c>
      <c r="Z120" s="310">
        <f>VLOOKUP(Y120,Lists!$A$45:$B$50,2,FALSE)</f>
        <v>1.0000000000000001E-5</v>
      </c>
      <c r="AA120" s="311" t="s">
        <v>17</v>
      </c>
      <c r="AB120" s="311" t="s">
        <v>17</v>
      </c>
      <c r="AC120" s="312">
        <f>VLOOKUP(AB120,Lists!$A$35:$B$40,2,FALSE)</f>
        <v>0</v>
      </c>
      <c r="AD120" s="313">
        <f t="shared" ref="AD120:AD121" si="162">AC120*Z120</f>
        <v>0</v>
      </c>
      <c r="AE120" s="314" t="str">
        <f t="shared" ref="AE120:AE121" si="163">IF(ISERROR(AD120/AG120),"n/a",AD120/AG120)</f>
        <v>n/a</v>
      </c>
      <c r="AF120" s="304">
        <f>IF($B120=Lists!$A$14,Lists!$E$35)+IF($B120=Lists!$A$15,Lists!$E$40)+IF($B120=Lists!$A$16,Lists!$E$40)</f>
        <v>0</v>
      </c>
      <c r="AG120" s="313">
        <f t="shared" ref="AG120:AG121" si="164">Z120*AF120</f>
        <v>0</v>
      </c>
      <c r="AH120" s="112" t="str">
        <f t="shared" ref="AH120:AH121" si="165">IF((AG120/AG$2)&gt;0.0001,AG120/AG$2,"n/a")</f>
        <v>n/a</v>
      </c>
      <c r="AI120" s="116" t="str">
        <f>IF(ISERROR(AH120*0.0001),"n/a",AH120*VLOOKUP($B$4,Weighting!$B$22:$D$35,2,0))</f>
        <v>n/a</v>
      </c>
      <c r="AJ120" s="230" t="str">
        <f t="shared" ref="AJ120:AJ121" si="166">IF($B120="Specification","n/a",AD120/$O$2)</f>
        <v>n/a</v>
      </c>
      <c r="AK120" s="230" t="str">
        <f>IF(ISERROR(AJ120*VLOOKUP($B$4,Weighting!$B$22:$D$35,2,0)),"n/a",AJ120*VLOOKUP($B$4,Weighting!$B$22:$D$35,2,0))</f>
        <v>n/a</v>
      </c>
      <c r="AL120" s="305"/>
    </row>
    <row r="121" spans="1:38" s="315" customFormat="1" ht="135.5" customHeight="1" x14ac:dyDescent="0.35">
      <c r="A121" s="296" t="s">
        <v>643</v>
      </c>
      <c r="B121" s="296" t="s">
        <v>8</v>
      </c>
      <c r="C121" s="305" t="s">
        <v>645</v>
      </c>
      <c r="D121" s="114"/>
      <c r="E121" s="299"/>
      <c r="F121" s="444" t="s">
        <v>406</v>
      </c>
      <c r="G121" s="299" t="s">
        <v>17</v>
      </c>
      <c r="H121" s="310">
        <f>VLOOKUP(G121,Lists!$A$45:$B$50,2,FALSE)</f>
        <v>1.0000000000000001E-5</v>
      </c>
      <c r="I121" s="311" t="s">
        <v>17</v>
      </c>
      <c r="J121" s="311" t="s">
        <v>17</v>
      </c>
      <c r="K121" s="312">
        <f>VLOOKUP(J121,Lists!$A$35:$B$40,2,FALSE)</f>
        <v>0</v>
      </c>
      <c r="L121" s="313">
        <f t="shared" si="96"/>
        <v>0</v>
      </c>
      <c r="M121" s="314" t="str">
        <f t="shared" si="97"/>
        <v>n/a</v>
      </c>
      <c r="N121" s="304">
        <f>IF($B121=Lists!$A$14,Lists!$E$35)+IF($B121=Lists!$A$15,Lists!$E$40)+IF($B121=Lists!$A$16,Lists!$E$40)</f>
        <v>0</v>
      </c>
      <c r="O121" s="313">
        <f t="shared" si="98"/>
        <v>0</v>
      </c>
      <c r="P121" s="242" t="str">
        <f t="shared" si="99"/>
        <v>n/a</v>
      </c>
      <c r="Q121" s="232" t="str">
        <f>IF(ISERROR(P121*0.0001),"n/a",P121*VLOOKUP($B$4,Weighting!$B$22:$D$35,2,0))</f>
        <v>n/a</v>
      </c>
      <c r="R121" s="230" t="str">
        <f t="shared" si="100"/>
        <v>n/a</v>
      </c>
      <c r="S121" s="230" t="str">
        <f>IF(ISERROR(R121*VLOOKUP($B$4,Weighting!$B$22:$D$35,2,0)),"n/a",R121*VLOOKUP($B$4,Weighting!$B$22:$D$35,2,0))</f>
        <v>n/a</v>
      </c>
      <c r="T121" s="305"/>
      <c r="V121" s="308" t="s">
        <v>408</v>
      </c>
      <c r="W121" s="308"/>
      <c r="X121" s="309" t="s">
        <v>406</v>
      </c>
      <c r="Y121" s="299" t="s">
        <v>17</v>
      </c>
      <c r="Z121" s="310">
        <f>VLOOKUP(Y121,Lists!$A$45:$B$50,2,FALSE)</f>
        <v>1.0000000000000001E-5</v>
      </c>
      <c r="AA121" s="311" t="s">
        <v>17</v>
      </c>
      <c r="AB121" s="311" t="s">
        <v>17</v>
      </c>
      <c r="AC121" s="312">
        <f>VLOOKUP(AB121,Lists!$A$35:$B$40,2,FALSE)</f>
        <v>0</v>
      </c>
      <c r="AD121" s="313">
        <f t="shared" si="162"/>
        <v>0</v>
      </c>
      <c r="AE121" s="314" t="str">
        <f t="shared" si="163"/>
        <v>n/a</v>
      </c>
      <c r="AF121" s="304">
        <f>IF($B121=Lists!$A$14,Lists!$E$35)+IF($B121=Lists!$A$15,Lists!$E$40)+IF($B121=Lists!$A$16,Lists!$E$40)</f>
        <v>0</v>
      </c>
      <c r="AG121" s="313">
        <f t="shared" si="164"/>
        <v>0</v>
      </c>
      <c r="AH121" s="112" t="str">
        <f t="shared" si="165"/>
        <v>n/a</v>
      </c>
      <c r="AI121" s="116" t="str">
        <f>IF(ISERROR(AH121*0.0001),"n/a",AH121*VLOOKUP($B$4,Weighting!$B$22:$D$35,2,0))</f>
        <v>n/a</v>
      </c>
      <c r="AJ121" s="230" t="str">
        <f t="shared" si="166"/>
        <v>n/a</v>
      </c>
      <c r="AK121" s="230" t="str">
        <f>IF(ISERROR(AJ121*VLOOKUP($B$4,Weighting!$B$22:$D$35,2,0)),"n/a",AJ121*VLOOKUP($B$4,Weighting!$B$22:$D$35,2,0))</f>
        <v>n/a</v>
      </c>
      <c r="AL121" s="305"/>
    </row>
    <row r="122" spans="1:38" s="315" customFormat="1" x14ac:dyDescent="0.35">
      <c r="D122" s="439"/>
      <c r="F122" s="439"/>
      <c r="P122" s="335"/>
      <c r="Q122" s="335"/>
      <c r="T122" s="336"/>
      <c r="AL122" s="336"/>
    </row>
    <row r="123" spans="1:38" s="315" customFormat="1" x14ac:dyDescent="0.35">
      <c r="D123" s="439"/>
      <c r="F123" s="439"/>
      <c r="P123" s="335"/>
      <c r="Q123" s="335"/>
      <c r="T123" s="336"/>
      <c r="AL123" s="336"/>
    </row>
    <row r="124" spans="1:38" s="315" customFormat="1" x14ac:dyDescent="0.35">
      <c r="D124" s="439"/>
      <c r="F124" s="439"/>
      <c r="P124" s="335"/>
      <c r="Q124" s="335"/>
      <c r="T124" s="336"/>
      <c r="AL124" s="336"/>
    </row>
    <row r="125" spans="1:38" s="279" customFormat="1" x14ac:dyDescent="0.35">
      <c r="D125" s="440"/>
      <c r="F125" s="440"/>
      <c r="P125" s="337"/>
      <c r="Q125" s="337"/>
      <c r="T125" s="336"/>
      <c r="AL125" s="336"/>
    </row>
    <row r="126" spans="1:38" s="315" customFormat="1" x14ac:dyDescent="0.35">
      <c r="D126" s="439"/>
      <c r="F126" s="439"/>
      <c r="P126" s="335"/>
      <c r="Q126" s="335"/>
      <c r="T126" s="336"/>
      <c r="AL126" s="336"/>
    </row>
    <row r="127" spans="1:38" s="315" customFormat="1" x14ac:dyDescent="0.35">
      <c r="D127" s="439"/>
      <c r="F127" s="439"/>
      <c r="P127" s="335"/>
      <c r="Q127" s="335"/>
      <c r="T127" s="336"/>
      <c r="AL127" s="336"/>
    </row>
    <row r="128" spans="1:38" s="315" customFormat="1" x14ac:dyDescent="0.35">
      <c r="D128" s="439"/>
      <c r="F128" s="439"/>
      <c r="P128" s="335"/>
      <c r="Q128" s="335"/>
      <c r="T128" s="336"/>
      <c r="AL128" s="336"/>
    </row>
    <row r="129" spans="4:38" s="315" customFormat="1" x14ac:dyDescent="0.35">
      <c r="D129" s="439"/>
      <c r="F129" s="439"/>
      <c r="P129" s="335"/>
      <c r="Q129" s="335"/>
      <c r="T129" s="336"/>
      <c r="AL129" s="336"/>
    </row>
    <row r="130" spans="4:38" s="315" customFormat="1" x14ac:dyDescent="0.35">
      <c r="D130" s="439"/>
      <c r="F130" s="439"/>
      <c r="P130" s="335"/>
      <c r="Q130" s="335"/>
      <c r="T130" s="336"/>
      <c r="AL130" s="336"/>
    </row>
    <row r="131" spans="4:38" s="315" customFormat="1" x14ac:dyDescent="0.35">
      <c r="D131" s="439"/>
      <c r="F131" s="439"/>
      <c r="P131" s="335"/>
      <c r="Q131" s="335"/>
      <c r="T131" s="336"/>
      <c r="AL131" s="336"/>
    </row>
    <row r="132" spans="4:38" s="315" customFormat="1" x14ac:dyDescent="0.35">
      <c r="D132" s="439"/>
      <c r="F132" s="439"/>
      <c r="P132" s="335"/>
      <c r="Q132" s="335"/>
      <c r="T132" s="336"/>
      <c r="AL132" s="336"/>
    </row>
    <row r="133" spans="4:38" s="315" customFormat="1" x14ac:dyDescent="0.35">
      <c r="D133" s="439"/>
      <c r="F133" s="439"/>
      <c r="P133" s="335"/>
      <c r="Q133" s="335"/>
      <c r="T133" s="336"/>
      <c r="AL133" s="336"/>
    </row>
    <row r="134" spans="4:38" s="279" customFormat="1" x14ac:dyDescent="0.35">
      <c r="D134" s="440"/>
      <c r="F134" s="440"/>
      <c r="P134" s="337"/>
      <c r="Q134" s="337"/>
      <c r="T134" s="336"/>
      <c r="AL134" s="336"/>
    </row>
    <row r="135" spans="4:38" s="315" customFormat="1" x14ac:dyDescent="0.35">
      <c r="D135" s="439"/>
      <c r="F135" s="439"/>
      <c r="P135" s="335"/>
      <c r="Q135" s="335"/>
      <c r="T135" s="336"/>
      <c r="AL135" s="336"/>
    </row>
    <row r="136" spans="4:38" s="315" customFormat="1" x14ac:dyDescent="0.35">
      <c r="D136" s="439"/>
      <c r="F136" s="439"/>
      <c r="P136" s="335"/>
      <c r="Q136" s="335"/>
      <c r="T136" s="336"/>
      <c r="AL136" s="336"/>
    </row>
    <row r="137" spans="4:38" s="315" customFormat="1" x14ac:dyDescent="0.35">
      <c r="D137" s="439"/>
      <c r="F137" s="439"/>
      <c r="P137" s="335"/>
      <c r="Q137" s="335"/>
      <c r="T137" s="336"/>
      <c r="AL137" s="336"/>
    </row>
    <row r="138" spans="4:38" s="315" customFormat="1" x14ac:dyDescent="0.35">
      <c r="D138" s="439"/>
      <c r="F138" s="439"/>
      <c r="P138" s="335"/>
      <c r="Q138" s="335"/>
      <c r="T138" s="336"/>
      <c r="AL138" s="336"/>
    </row>
    <row r="139" spans="4:38" s="315" customFormat="1" x14ac:dyDescent="0.35">
      <c r="D139" s="439"/>
      <c r="F139" s="439"/>
      <c r="P139" s="335"/>
      <c r="Q139" s="335"/>
      <c r="T139" s="336"/>
      <c r="AL139" s="336"/>
    </row>
    <row r="140" spans="4:38" s="315" customFormat="1" x14ac:dyDescent="0.35">
      <c r="D140" s="439"/>
      <c r="F140" s="439"/>
      <c r="P140" s="335"/>
      <c r="Q140" s="335"/>
      <c r="T140" s="336"/>
      <c r="AL140" s="336"/>
    </row>
    <row r="141" spans="4:38" s="315" customFormat="1" x14ac:dyDescent="0.35">
      <c r="D141" s="439"/>
      <c r="F141" s="439"/>
      <c r="P141" s="335"/>
      <c r="Q141" s="335"/>
      <c r="T141" s="336"/>
      <c r="AL141" s="336"/>
    </row>
    <row r="142" spans="4:38" s="315" customFormat="1" x14ac:dyDescent="0.35">
      <c r="D142" s="439"/>
      <c r="F142" s="439"/>
      <c r="P142" s="335"/>
      <c r="Q142" s="335"/>
      <c r="T142" s="336"/>
      <c r="AL142" s="336"/>
    </row>
    <row r="143" spans="4:38" s="315" customFormat="1" x14ac:dyDescent="0.35">
      <c r="D143" s="439"/>
      <c r="F143" s="439"/>
      <c r="P143" s="335"/>
      <c r="Q143" s="335"/>
      <c r="T143" s="336"/>
      <c r="AL143" s="336"/>
    </row>
    <row r="144" spans="4:38" s="315" customFormat="1" x14ac:dyDescent="0.35">
      <c r="D144" s="439"/>
      <c r="F144" s="439"/>
      <c r="P144" s="335"/>
      <c r="Q144" s="335"/>
      <c r="T144" s="336"/>
      <c r="AL144" s="336"/>
    </row>
  </sheetData>
  <sheetProtection algorithmName="SHA-512" hashValue="32aiCmHpa9Dinxfqt3Df9aQBt01lBUP4eLVoVMCBvPXxArtxMVjGOj8aaHD3rM5SLdqtfUSa5M42nungviP9mw==" saltValue="vHGSv6iVc4YqsBPFmW97aQ==" spinCount="100000" sheet="1" formatCells="0" formatColumns="0" formatRows="0" autoFilter="0" pivotTables="0"/>
  <autoFilter ref="A5:AL121" xr:uid="{00000000-0001-0000-0200-000000000000}"/>
  <phoneticPr fontId="26" type="noConversion"/>
  <conditionalFormatting sqref="J16">
    <cfRule type="expression" dxfId="93" priority="98">
      <formula>J16="minimum"</formula>
    </cfRule>
    <cfRule type="expression" dxfId="92" priority="97">
      <formula>J16="below minimum"</formula>
    </cfRule>
  </conditionalFormatting>
  <conditionalFormatting sqref="J20">
    <cfRule type="expression" dxfId="91" priority="92">
      <formula>J20="minimum"</formula>
    </cfRule>
    <cfRule type="expression" dxfId="90" priority="91">
      <formula>J20="below minimum"</formula>
    </cfRule>
  </conditionalFormatting>
  <conditionalFormatting sqref="J22">
    <cfRule type="expression" dxfId="89" priority="93">
      <formula>J22="below minimum"</formula>
    </cfRule>
    <cfRule type="expression" dxfId="88" priority="94">
      <formula>J22="minimum"</formula>
    </cfRule>
  </conditionalFormatting>
  <conditionalFormatting sqref="J25">
    <cfRule type="expression" dxfId="87" priority="3">
      <formula>J25="below minimum"</formula>
    </cfRule>
    <cfRule type="expression" dxfId="86" priority="4">
      <formula>J25="minimum"</formula>
    </cfRule>
  </conditionalFormatting>
  <conditionalFormatting sqref="J27 J58 J73 J80">
    <cfRule type="expression" dxfId="85" priority="126">
      <formula>J27="minimum"</formula>
    </cfRule>
    <cfRule type="expression" dxfId="84" priority="125">
      <formula>J27="below minimum"</formula>
    </cfRule>
  </conditionalFormatting>
  <conditionalFormatting sqref="J37">
    <cfRule type="expression" dxfId="83" priority="84">
      <formula>J37="minimum"</formula>
    </cfRule>
    <cfRule type="expression" dxfId="82" priority="83">
      <formula>J37="below minimum"</formula>
    </cfRule>
  </conditionalFormatting>
  <conditionalFormatting sqref="J40">
    <cfRule type="expression" dxfId="81" priority="80">
      <formula>J40="minimum"</formula>
    </cfRule>
    <cfRule type="expression" dxfId="80" priority="79">
      <formula>J40="below minimum"</formula>
    </cfRule>
  </conditionalFormatting>
  <conditionalFormatting sqref="J42">
    <cfRule type="expression" dxfId="79" priority="76">
      <formula>J42="minimum"</formula>
    </cfRule>
    <cfRule type="expression" dxfId="78" priority="75">
      <formula>J42="below minimum"</formula>
    </cfRule>
  </conditionalFormatting>
  <conditionalFormatting sqref="J44">
    <cfRule type="expression" dxfId="77" priority="72">
      <formula>J44="minimum"</formula>
    </cfRule>
    <cfRule type="expression" dxfId="76" priority="71">
      <formula>J44="below minimum"</formula>
    </cfRule>
  </conditionalFormatting>
  <conditionalFormatting sqref="J53">
    <cfRule type="expression" dxfId="75" priority="119">
      <formula>J53="below minimum"</formula>
    </cfRule>
    <cfRule type="expression" dxfId="74" priority="120">
      <formula>J53="minimum"</formula>
    </cfRule>
  </conditionalFormatting>
  <conditionalFormatting sqref="J55">
    <cfRule type="expression" dxfId="73" priority="67">
      <formula>J55="below minimum"</formula>
    </cfRule>
    <cfRule type="expression" dxfId="72" priority="68">
      <formula>J55="minimum"</formula>
    </cfRule>
  </conditionalFormatting>
  <conditionalFormatting sqref="J76">
    <cfRule type="expression" dxfId="71" priority="63">
      <formula>J76="below minimum"</formula>
    </cfRule>
    <cfRule type="expression" dxfId="70" priority="64">
      <formula>J76="minimum"</formula>
    </cfRule>
  </conditionalFormatting>
  <conditionalFormatting sqref="J88">
    <cfRule type="expression" dxfId="69" priority="118">
      <formula>J88="minimum"</formula>
    </cfRule>
    <cfRule type="expression" dxfId="68" priority="117">
      <formula>J88="below minimum"</formula>
    </cfRule>
  </conditionalFormatting>
  <conditionalFormatting sqref="J100">
    <cfRule type="expression" dxfId="67" priority="60">
      <formula>J100="minimum"</formula>
    </cfRule>
    <cfRule type="expression" dxfId="66" priority="59">
      <formula>J100="below minimum"</formula>
    </cfRule>
  </conditionalFormatting>
  <conditionalFormatting sqref="J104">
    <cfRule type="expression" dxfId="65" priority="11">
      <formula>J104="below minimum"</formula>
    </cfRule>
    <cfRule type="expression" dxfId="64" priority="12">
      <formula>J104="minimum"</formula>
    </cfRule>
  </conditionalFormatting>
  <conditionalFormatting sqref="J107">
    <cfRule type="expression" dxfId="63" priority="9">
      <formula>J107="below minimum"</formula>
    </cfRule>
    <cfRule type="expression" dxfId="62" priority="10">
      <formula>J107="minimum"</formula>
    </cfRule>
  </conditionalFormatting>
  <conditionalFormatting sqref="J115">
    <cfRule type="expression" dxfId="61" priority="7">
      <formula>J115="below minimum"</formula>
    </cfRule>
    <cfRule type="expression" dxfId="60" priority="8">
      <formula>J115="minimum"</formula>
    </cfRule>
  </conditionalFormatting>
  <conditionalFormatting sqref="J118">
    <cfRule type="expression" dxfId="59" priority="5">
      <formula>J118="below minimum"</formula>
    </cfRule>
    <cfRule type="expression" dxfId="58" priority="6">
      <formula>J118="minimum"</formula>
    </cfRule>
  </conditionalFormatting>
  <conditionalFormatting sqref="AB16">
    <cfRule type="expression" dxfId="57" priority="38">
      <formula>AB16="minimum"</formula>
    </cfRule>
    <cfRule type="expression" dxfId="56" priority="37">
      <formula>AB16="below minimum"</formula>
    </cfRule>
  </conditionalFormatting>
  <conditionalFormatting sqref="AB20">
    <cfRule type="expression" dxfId="55" priority="33">
      <formula>AB20="below minimum"</formula>
    </cfRule>
    <cfRule type="expression" dxfId="54" priority="34">
      <formula>AB20="minimum"</formula>
    </cfRule>
  </conditionalFormatting>
  <conditionalFormatting sqref="AB22">
    <cfRule type="expression" dxfId="53" priority="36">
      <formula>AB22="minimum"</formula>
    </cfRule>
    <cfRule type="expression" dxfId="52" priority="35">
      <formula>AB22="below minimum"</formula>
    </cfRule>
  </conditionalFormatting>
  <conditionalFormatting sqref="AB25">
    <cfRule type="expression" dxfId="51" priority="2">
      <formula>AB25="minimum"</formula>
    </cfRule>
    <cfRule type="expression" dxfId="50" priority="1">
      <formula>AB25="below minimum"</formula>
    </cfRule>
  </conditionalFormatting>
  <conditionalFormatting sqref="AB27 AB58 AB73 AB80 AB104">
    <cfRule type="expression" dxfId="49" priority="44">
      <formula>AB27="minimum"</formula>
    </cfRule>
    <cfRule type="expression" dxfId="48" priority="43">
      <formula>AB27="below minimum"</formula>
    </cfRule>
  </conditionalFormatting>
  <conditionalFormatting sqref="AB37">
    <cfRule type="expression" dxfId="47" priority="32">
      <formula>AB37="minimum"</formula>
    </cfRule>
    <cfRule type="expression" dxfId="46" priority="31">
      <formula>AB37="below minimum"</formula>
    </cfRule>
  </conditionalFormatting>
  <conditionalFormatting sqref="AB40">
    <cfRule type="expression" dxfId="45" priority="30">
      <formula>AB40="minimum"</formula>
    </cfRule>
    <cfRule type="expression" dxfId="44" priority="29">
      <formula>AB40="below minimum"</formula>
    </cfRule>
  </conditionalFormatting>
  <conditionalFormatting sqref="AB42">
    <cfRule type="expression" dxfId="43" priority="27">
      <formula>AB42="below minimum"</formula>
    </cfRule>
    <cfRule type="expression" dxfId="42" priority="28">
      <formula>AB42="minimum"</formula>
    </cfRule>
  </conditionalFormatting>
  <conditionalFormatting sqref="AB44">
    <cfRule type="expression" dxfId="41" priority="26">
      <formula>AB44="minimum"</formula>
    </cfRule>
    <cfRule type="expression" dxfId="40" priority="25">
      <formula>AB44="below minimum"</formula>
    </cfRule>
  </conditionalFormatting>
  <conditionalFormatting sqref="AB53">
    <cfRule type="expression" dxfId="39" priority="41">
      <formula>AB53="below minimum"</formula>
    </cfRule>
    <cfRule type="expression" dxfId="38" priority="42">
      <formula>AB53="minimum"</formula>
    </cfRule>
  </conditionalFormatting>
  <conditionalFormatting sqref="AB55">
    <cfRule type="expression" dxfId="37" priority="24">
      <formula>AB55="minimum"</formula>
    </cfRule>
    <cfRule type="expression" dxfId="36" priority="23">
      <formula>AB55="below minimum"</formula>
    </cfRule>
  </conditionalFormatting>
  <conditionalFormatting sqref="AB76">
    <cfRule type="expression" dxfId="35" priority="22">
      <formula>AB76="minimum"</formula>
    </cfRule>
    <cfRule type="expression" dxfId="34" priority="21">
      <formula>AB76="below minimum"</formula>
    </cfRule>
  </conditionalFormatting>
  <conditionalFormatting sqref="AB88">
    <cfRule type="expression" dxfId="33" priority="39">
      <formula>AB88="below minimum"</formula>
    </cfRule>
    <cfRule type="expression" dxfId="32" priority="40">
      <formula>AB88="minimum"</formula>
    </cfRule>
  </conditionalFormatting>
  <conditionalFormatting sqref="AB100">
    <cfRule type="expression" dxfId="31" priority="20">
      <formula>AB100="minimum"</formula>
    </cfRule>
    <cfRule type="expression" dxfId="30" priority="19">
      <formula>AB100="below minimum"</formula>
    </cfRule>
  </conditionalFormatting>
  <conditionalFormatting sqref="AB107">
    <cfRule type="expression" dxfId="29" priority="18">
      <formula>AB107="minimum"</formula>
    </cfRule>
    <cfRule type="expression" dxfId="28" priority="17">
      <formula>AB107="below minimum"</formula>
    </cfRule>
  </conditionalFormatting>
  <conditionalFormatting sqref="AB115">
    <cfRule type="expression" dxfId="27" priority="16">
      <formula>AB115="minimum"</formula>
    </cfRule>
    <cfRule type="expression" dxfId="26" priority="15">
      <formula>AB115="below minimum"</formula>
    </cfRule>
  </conditionalFormatting>
  <conditionalFormatting sqref="AB118">
    <cfRule type="expression" dxfId="25" priority="14">
      <formula>AB118="minimum"</formula>
    </cfRule>
    <cfRule type="expression" dxfId="24" priority="13">
      <formula>AB118="below minimum"</formula>
    </cfRule>
  </conditionalFormatting>
  <dataValidations count="5">
    <dataValidation type="list" allowBlank="1" showInputMessage="1" showErrorMessage="1" sqref="B2 B5:B121" xr:uid="{00000000-0002-0000-0200-000000000000}">
      <formula1>Spec_Compl_Adj</formula1>
    </dataValidation>
    <dataValidation type="list" allowBlank="1" showInputMessage="1" showErrorMessage="1" sqref="I4 I27 I42 I78 I96 I53 I67 I118:I119 I76 I44 I6:I8 I48 I61 I70 I109 I83 I86 I20 I88 I58 I16 I22 I80 I100 I31 I104:I105 I37 I55 I40 I73 I115:I116 I107 AA4 AA27 AA42 AA78 AA96 AA53 AA67 AA118:AA119 AA76 AA44 AA6:AA8 AA48 AA61 AA70 AA109 AA83 AA86 AA20 AA88 AA58 AA16 AA22 AA80 AA100 AA31 AA104:AA105 AA37 AA55 AA40 AA73 AA115:AA116 AA107 I25 AA25" xr:uid="{F66295B8-9A13-42F1-8B0F-C1727987E0C2}">
      <formula1>Adj_Evidence</formula1>
    </dataValidation>
    <dataValidation type="list" allowBlank="1" showInputMessage="1" showErrorMessage="1" sqref="N6 G6:H6 K6:L6 G16 N4 G4:H4 K4:L4 G7 G88 G27 AC31:AD31 AF48 G53 AC96:AD96 G31 N8 G8:H8 K8:L8 AC119:AD119 AF119 AC48:AD48 G58 G48 G44 AF61 G61 G42 AF105 G67 G73 G104:G105 G70 G107 AC61:AD61 G78 AC116:AD116 AF116 G83 AC109:AD109 AF109 G86 AF67 G22 G96 G115:G116 AC67:AD67 AF70 G118:G119 G109 G100 G76 G40 AF6 AC70:AD70 AC6:AD6 G55 AF4 AF78 AC4:AD4 G37 AC78:AD78 AF83 G80 AC105:AD105 AC83:AD83 AF86 G20 AF8 AC86:AD86 AC8:AD8 AF26 AF96 AC26:AD26 AF31 Y6:Z6 Y16 Y4:Z4 Y7 Y88 Y27 Y53 Y31 Y8:Z8 Y58 Y48 Y44 Y61 Y42 Y67 Y73 Y104:Y105 Y70 Y107 Y78 Y83 Y86 Y22 Y96 Y115:Y116 Y118:Y119 Y109 Y100 Y76 Y40 Y55 Y37 Y80 Y20 G25 Y25" xr:uid="{73FFED64-EB60-49B4-A25F-11D74121129C}">
      <formula1>Adj_Weight</formula1>
    </dataValidation>
    <dataValidation type="list" allowBlank="1" showInputMessage="1" showErrorMessage="1" sqref="J4 J6 J40 J115:J116 J88 J96 J107 J53 J42 J73 J67 J8 J48 J61 J70 J104:J105 J83 J86 J44 J80 AB37 J78 J109 J58 J20 J55 J16 J22 J27 J76 J31 J100 J37 AB4 AB6 AB40 AB118:AB119 AB88 AB96 AB115:AB116 AB53 AB42 AB73 AB67 AB8 AB48 AB61 AB70 AB107 AB83 AB86 AB44 AB80 AB104:AB105 AB78 AB109 AB58 AB20 AB55 AB16 AB22 AB27 AB76 AB31 AB100 J118:J119 J25 AB25" xr:uid="{AA00EE96-6E1A-4071-B5A0-2E98FDEDA36C}">
      <formula1>Adj_Service</formula1>
    </dataValidation>
    <dataValidation type="list" allowBlank="1" showInputMessage="1" showErrorMessage="1" sqref="D56:D57 V74:W75 V13:W15 D59:D60 D71:D72 D79 D81:D82 D84:D85 D68:D69 V108:W108 V87:W95 V49:W52 V27:W30 D77 D101:D103 V9:W11 D21 D9:D15 V45:W47 V59:W60 V56:W57 V71:W72 V79:W79 V81:W82 V84:W85 D120:D121 D17:D19 D23:D24 D27:D30 D45:D47 D32:D39 D41 V32:W39 V41:W41 D43 D54 V43:W43 V54:W54 D62:D66 V62:W66 D74:D75 V68:W69 D87:D95 V77:W77 D97:D99 D106 V97:W99 V101:W103 V106:W106 D108 D110:D114 V110:W114 D117 V117:W117 D49:D52 V120:W121 V17:W19 V21:W21 V23:W24" xr:uid="{7941C112-047F-4EBF-A699-87EDFE3A78B8}">
      <formula1>"Yes,No"</formula1>
    </dataValidation>
  </dataValidations>
  <pageMargins left="0.70866141732283472" right="0.70866141732283472" top="0.74803149606299213" bottom="0.74803149606299213" header="0.31496062992125984" footer="0.31496062992125984"/>
  <pageSetup paperSize="9" scale="31" fitToHeight="29" orientation="portrait" horizontalDpi="90" verticalDpi="9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3CE1B-7B06-49DF-855E-FD4AF4AE6CAE}">
  <sheetPr>
    <tabColor theme="6" tint="0.39997558519241921"/>
    <pageSetUpPr fitToPage="1"/>
  </sheetPr>
  <dimension ref="A1:AL52"/>
  <sheetViews>
    <sheetView zoomScale="86" zoomScaleNormal="86" workbookViewId="0">
      <pane ySplit="7" topLeftCell="A8" activePane="bottomLeft" state="frozen"/>
      <selection pane="bottomLeft" activeCell="D9" sqref="D9"/>
    </sheetView>
  </sheetViews>
  <sheetFormatPr defaultColWidth="8.84375" defaultRowHeight="14" x14ac:dyDescent="0.35"/>
  <cols>
    <col min="1" max="1" width="12.84375" style="315" customWidth="1"/>
    <col min="2" max="2" width="17.15234375" style="360" customWidth="1"/>
    <col min="3" max="3" width="72.61328125" style="315" customWidth="1"/>
    <col min="4" max="4" width="15.53515625" style="447" customWidth="1"/>
    <col min="5" max="5" width="10.69140625" style="358" hidden="1" customWidth="1"/>
    <col min="6" max="6" width="54.4609375" style="447" customWidth="1"/>
    <col min="7" max="7" width="14.3828125" style="358" customWidth="1"/>
    <col min="8" max="8" width="12.84375" style="358" customWidth="1"/>
    <col min="9" max="10" width="13" style="358" customWidth="1"/>
    <col min="11" max="12" width="6.61328125" style="358" hidden="1" customWidth="1"/>
    <col min="13" max="13" width="7.69140625" style="358" hidden="1" customWidth="1"/>
    <col min="14" max="15" width="6.61328125" style="358" hidden="1" customWidth="1"/>
    <col min="16" max="17" width="8.84375" style="361"/>
    <col min="18" max="19" width="0" style="358" hidden="1" customWidth="1"/>
    <col min="20" max="20" width="22.3828125" style="358" hidden="1" customWidth="1"/>
    <col min="21" max="21" width="3.07421875" style="358" hidden="1" customWidth="1"/>
    <col min="22" max="22" width="14.84375" style="358" hidden="1" customWidth="1"/>
    <col min="23" max="23" width="11.4609375" style="358" hidden="1" customWidth="1"/>
    <col min="24" max="24" width="36.921875" style="358" hidden="1" customWidth="1"/>
    <col min="25" max="25" width="14.3828125" style="358" hidden="1" customWidth="1"/>
    <col min="26" max="26" width="5.84375" style="358" hidden="1" customWidth="1"/>
    <col min="27" max="28" width="13" style="358" hidden="1" customWidth="1"/>
    <col min="29" max="33" width="6.23046875" style="358" hidden="1" customWidth="1"/>
    <col min="34" max="37" width="8.84375" style="358" hidden="1" customWidth="1"/>
    <col min="38" max="38" width="29.4609375" style="358" hidden="1" customWidth="1"/>
    <col min="39" max="39" width="8" style="358" customWidth="1"/>
    <col min="40" max="16384" width="8.84375" style="358"/>
  </cols>
  <sheetData>
    <row r="1" spans="1:38" s="106" customFormat="1" ht="41.5" customHeight="1" x14ac:dyDescent="0.4">
      <c r="A1" s="252" t="s">
        <v>555</v>
      </c>
      <c r="B1" s="340"/>
      <c r="D1" s="253"/>
      <c r="E1" s="253"/>
      <c r="F1" s="253"/>
      <c r="G1" s="254"/>
      <c r="H1" s="256"/>
      <c r="I1" s="256"/>
      <c r="J1" s="257">
        <f>COUNTIF($B4:$B51,"Compliance Yes/No")+COUNTIF($B4:$B51,"Adjudication Question")</f>
        <v>3</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COUNTIF($B4:$B51,"Compliance Yes/No")+COUNTIF($B4:$B51,"Adjudication Question")</f>
        <v>3</v>
      </c>
      <c r="AC1" s="256" t="s">
        <v>403</v>
      </c>
      <c r="AD1" s="256" t="s">
        <v>403</v>
      </c>
      <c r="AE1" s="256" t="s">
        <v>403</v>
      </c>
      <c r="AF1" s="256" t="s">
        <v>403</v>
      </c>
      <c r="AG1" s="256" t="s">
        <v>403</v>
      </c>
      <c r="AH1" s="107"/>
      <c r="AI1" s="107"/>
      <c r="AJ1" s="227">
        <f>AD2/AG2</f>
        <v>1</v>
      </c>
      <c r="AK1" s="228">
        <f>AJ1*0.12</f>
        <v>0.12</v>
      </c>
      <c r="AL1" s="341"/>
    </row>
    <row r="2" spans="1:38" s="106" customFormat="1" ht="15.5" x14ac:dyDescent="0.35">
      <c r="A2" s="137" t="s">
        <v>902</v>
      </c>
      <c r="B2" s="261">
        <f>COUNTIF(B5:B51,"Compliance Yes/No")+COUNTIF(B5:B51,"Specification")</f>
        <v>40</v>
      </c>
      <c r="C2" s="342" t="s">
        <v>111</v>
      </c>
      <c r="D2" s="263"/>
      <c r="E2" s="263"/>
      <c r="F2" s="263"/>
      <c r="G2" s="264"/>
      <c r="H2" s="264"/>
      <c r="I2" s="264"/>
      <c r="J2" s="265" t="s">
        <v>404</v>
      </c>
      <c r="K2" s="266"/>
      <c r="L2" s="267" t="e">
        <f>SUM(L7:L51)</f>
        <v>#N/A</v>
      </c>
      <c r="M2" s="108" t="e">
        <f>L2/O2</f>
        <v>#N/A</v>
      </c>
      <c r="N2" s="268"/>
      <c r="O2" s="267">
        <f>SUM(O7:O51)</f>
        <v>168</v>
      </c>
      <c r="P2" s="234">
        <f>SUM(P7:P51)</f>
        <v>1</v>
      </c>
      <c r="Q2" s="235">
        <f>SUM(Q7:Q51)</f>
        <v>7.0000000000000007E-2</v>
      </c>
      <c r="R2" s="229" t="str">
        <f>IF(ISERROR(SUM(R7:R51)),"",SUM(R7:R51))</f>
        <v/>
      </c>
      <c r="S2" s="229">
        <f>IF(ISERROR(SUM(S7:S51)),"",SUM(S7:S51))</f>
        <v>0</v>
      </c>
      <c r="T2" s="341"/>
      <c r="V2" s="263"/>
      <c r="W2" s="263"/>
      <c r="X2" s="263"/>
      <c r="Y2" s="264"/>
      <c r="Z2" s="264"/>
      <c r="AA2" s="264"/>
      <c r="AB2" s="265" t="s">
        <v>404</v>
      </c>
      <c r="AC2" s="266"/>
      <c r="AD2" s="267">
        <f>SUM(AD7:AD51)</f>
        <v>168</v>
      </c>
      <c r="AE2" s="108">
        <f>AD2/AG2</f>
        <v>1</v>
      </c>
      <c r="AF2" s="268"/>
      <c r="AG2" s="267">
        <f>SUM(AG7:AG51)</f>
        <v>168</v>
      </c>
      <c r="AH2" s="109">
        <f>SUM(AH7:AH51)</f>
        <v>1</v>
      </c>
      <c r="AI2" s="117">
        <f>SUM(AI7:AI51)</f>
        <v>7.0000000000000007E-2</v>
      </c>
      <c r="AJ2" s="229">
        <f>SUM(AJ7:AJ51)</f>
        <v>1</v>
      </c>
      <c r="AK2" s="229">
        <f>SUM(AK7:AK51)</f>
        <v>7.0000000000000007E-2</v>
      </c>
      <c r="AL2" s="341"/>
    </row>
    <row r="3" spans="1:38" s="106" customForma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3"/>
      <c r="X3" s="273" t="str">
        <f>Introduction!$B$8</f>
        <v>Supplier Name</v>
      </c>
      <c r="Y3" s="271"/>
      <c r="Z3" s="271"/>
      <c r="AA3" s="271"/>
      <c r="AB3" s="271"/>
      <c r="AC3" s="273"/>
      <c r="AD3" s="273"/>
      <c r="AE3" s="273"/>
      <c r="AF3" s="273"/>
      <c r="AG3" s="274"/>
      <c r="AH3" s="145"/>
      <c r="AI3" s="146"/>
      <c r="AJ3" s="273"/>
      <c r="AK3" s="273"/>
      <c r="AL3" s="273"/>
    </row>
    <row r="4" spans="1:38" s="279" customFormat="1" ht="29" customHeight="1" x14ac:dyDescent="0.35">
      <c r="A4" s="275" t="s">
        <v>905</v>
      </c>
      <c r="B4" s="275" t="s">
        <v>386</v>
      </c>
      <c r="C4" s="276"/>
      <c r="D4" s="277"/>
      <c r="E4" s="277"/>
      <c r="F4" s="277"/>
      <c r="G4" s="277"/>
      <c r="H4" s="277"/>
      <c r="I4" s="277"/>
      <c r="J4" s="277"/>
      <c r="K4" s="277"/>
      <c r="L4" s="277"/>
      <c r="M4" s="277"/>
      <c r="N4" s="277"/>
      <c r="O4" s="278"/>
      <c r="P4" s="237"/>
      <c r="Q4" s="237"/>
      <c r="R4" s="277"/>
      <c r="S4" s="277"/>
      <c r="T4" s="277"/>
      <c r="V4" s="280"/>
      <c r="W4" s="280"/>
      <c r="X4" s="280"/>
      <c r="Y4" s="277"/>
      <c r="Z4" s="277"/>
      <c r="AA4" s="277"/>
      <c r="AB4" s="277"/>
      <c r="AC4" s="280"/>
      <c r="AD4" s="280"/>
      <c r="AE4" s="280"/>
      <c r="AF4" s="280"/>
      <c r="AG4" s="281"/>
      <c r="AH4" s="147"/>
      <c r="AI4" s="148"/>
      <c r="AJ4" s="280"/>
      <c r="AK4" s="280"/>
      <c r="AL4" s="280"/>
    </row>
    <row r="5" spans="1:38" s="290" customFormat="1" ht="68.5" customHeight="1" x14ac:dyDescent="0.3">
      <c r="A5" s="282" t="s">
        <v>58</v>
      </c>
      <c r="B5" s="283" t="s">
        <v>381</v>
      </c>
      <c r="C5" s="284" t="s">
        <v>486</v>
      </c>
      <c r="D5" s="285" t="s">
        <v>393</v>
      </c>
      <c r="E5" s="286"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289"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289"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70" x14ac:dyDescent="0.35">
      <c r="A7" s="343" t="s">
        <v>109</v>
      </c>
      <c r="B7" s="344" t="s">
        <v>9</v>
      </c>
      <c r="C7" s="297" t="s">
        <v>532</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0.35714285714285715</v>
      </c>
      <c r="Q7" s="232">
        <f>IF(ISERROR(P7*0.0001),"n/a",P7*VLOOKUP($B$4,Weighting!$B$22:$D$35,2,0))</f>
        <v>2.5000000000000001E-2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0.35714285714285715</v>
      </c>
      <c r="AI7" s="116">
        <f>IF(ISERROR(AH7*0.0001),"n/a",AH7*VLOOKUP($B$4,Weighting!$B$22:$D$35,2,0))</f>
        <v>2.5000000000000001E-2</v>
      </c>
      <c r="AJ7" s="230">
        <f>IF($B7="Specification","n/a",AD7/$O$2)</f>
        <v>0.35714285714285715</v>
      </c>
      <c r="AK7" s="230">
        <f>IF(ISERROR(AJ7*VLOOKUP($B$4,Weighting!$B$22:$D$35,2,0)),"n/a",AJ7*VLOOKUP($B$4,Weighting!$B$22:$D$35,2,0))</f>
        <v>2.5000000000000001E-2</v>
      </c>
      <c r="AL7" s="345"/>
    </row>
    <row r="8" spans="1:38" s="342" customFormat="1" x14ac:dyDescent="0.35">
      <c r="A8" s="346"/>
      <c r="B8" s="347"/>
      <c r="C8" s="294" t="s">
        <v>80</v>
      </c>
      <c r="D8" s="446"/>
      <c r="E8" s="348"/>
      <c r="F8" s="448"/>
      <c r="G8" s="294"/>
      <c r="H8" s="294"/>
      <c r="I8" s="294"/>
      <c r="J8" s="294"/>
      <c r="K8" s="294"/>
      <c r="L8" s="294"/>
      <c r="M8" s="294"/>
      <c r="N8" s="294"/>
      <c r="O8" s="295"/>
      <c r="P8" s="240"/>
      <c r="Q8" s="240"/>
      <c r="R8" s="110"/>
      <c r="S8" s="110"/>
      <c r="T8" s="110"/>
      <c r="U8" s="290"/>
      <c r="V8" s="348"/>
      <c r="W8" s="348"/>
      <c r="X8" s="294"/>
      <c r="Y8" s="294"/>
      <c r="Z8" s="294"/>
      <c r="AA8" s="294"/>
      <c r="AB8" s="294"/>
      <c r="AC8" s="294"/>
      <c r="AD8" s="294"/>
      <c r="AE8" s="294"/>
      <c r="AF8" s="294"/>
      <c r="AG8" s="295"/>
      <c r="AH8" s="110"/>
      <c r="AI8" s="110"/>
      <c r="AJ8" s="110"/>
      <c r="AK8" s="110"/>
      <c r="AL8" s="110"/>
    </row>
    <row r="9" spans="1:38" s="342" customFormat="1" ht="70" x14ac:dyDescent="0.35">
      <c r="A9" s="343" t="s">
        <v>918</v>
      </c>
      <c r="B9" s="296" t="s">
        <v>8</v>
      </c>
      <c r="C9" s="349" t="s">
        <v>659</v>
      </c>
      <c r="D9" s="114"/>
      <c r="E9" s="308"/>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98" x14ac:dyDescent="0.35">
      <c r="A10" s="343" t="s">
        <v>957</v>
      </c>
      <c r="B10" s="296" t="s">
        <v>8</v>
      </c>
      <c r="C10" s="349" t="s">
        <v>1374</v>
      </c>
      <c r="D10" s="114"/>
      <c r="E10" s="308"/>
      <c r="F10" s="444" t="s">
        <v>406</v>
      </c>
      <c r="G10" s="299" t="s">
        <v>17</v>
      </c>
      <c r="H10" s="310">
        <f>VLOOKUP(G10,Lists!$A$45:$B$50,2,FALSE)</f>
        <v>1.0000000000000001E-5</v>
      </c>
      <c r="I10" s="311" t="s">
        <v>17</v>
      </c>
      <c r="J10" s="311" t="s">
        <v>17</v>
      </c>
      <c r="K10" s="312">
        <f>VLOOKUP(J10,Lists!$A$35:$B$40,2,FALSE)</f>
        <v>0</v>
      </c>
      <c r="L10" s="313">
        <f t="shared" ref="L10:L51" si="0">K10*H10</f>
        <v>0</v>
      </c>
      <c r="M10" s="314" t="str">
        <f t="shared" ref="M10:M51" si="1">IF(ISERROR(L10/O10),"n/a",L10/O10)</f>
        <v>n/a</v>
      </c>
      <c r="N10" s="304">
        <f>IF($B10=Lists!$A$14,Lists!$E$35)+IF($B10=Lists!$A$15,Lists!$E$40)+IF($B10=Lists!$A$16,Lists!$E$40)</f>
        <v>0</v>
      </c>
      <c r="O10" s="313">
        <f t="shared" ref="O10:O51" si="2">H10*N10</f>
        <v>0</v>
      </c>
      <c r="P10" s="242" t="str">
        <f t="shared" ref="P10:P51" si="3">IF((O10/O$2)&gt;0.0001,O10/O$2,"n/a")</f>
        <v>n/a</v>
      </c>
      <c r="Q10" s="232" t="str">
        <f>IF(ISERROR(P10*0.0001),"n/a",P10*VLOOKUP($B$4,Weighting!$B$22:$D$35,2,0))</f>
        <v>n/a</v>
      </c>
      <c r="R10" s="230" t="str">
        <f t="shared" ref="R10:R51" si="4">IF($B10="Specification","n/a",L10/$O$2)</f>
        <v>n/a</v>
      </c>
      <c r="S10" s="230" t="str">
        <f>IF(ISERROR(R10*VLOOKUP($B$4,Weighting!$B$22:$D$35,2,0)),"n/a",R10*VLOOKUP($B$4,Weighting!$B$22:$D$35,2,0))</f>
        <v>n/a</v>
      </c>
      <c r="T10" s="345"/>
      <c r="U10" s="279"/>
      <c r="V10" s="308" t="s">
        <v>408</v>
      </c>
      <c r="W10" s="308"/>
      <c r="X10" s="309" t="s">
        <v>406</v>
      </c>
      <c r="Y10" s="299" t="s">
        <v>17</v>
      </c>
      <c r="Z10" s="310">
        <f>VLOOKUP(Y10,Lists!$A$45:$B$50,2,FALSE)</f>
        <v>1.0000000000000001E-5</v>
      </c>
      <c r="AA10" s="311" t="s">
        <v>17</v>
      </c>
      <c r="AB10" s="311" t="s">
        <v>17</v>
      </c>
      <c r="AC10" s="312">
        <f>VLOOKUP(AB10,Lists!$A$35:$B$40,2,FALSE)</f>
        <v>0</v>
      </c>
      <c r="AD10" s="313">
        <f t="shared" ref="AD10:AD51" si="5">AC10*Z10</f>
        <v>0</v>
      </c>
      <c r="AE10" s="314" t="str">
        <f t="shared" ref="AE10:AE51" si="6">IF(ISERROR(AD10/AG10),"n/a",AD10/AG10)</f>
        <v>n/a</v>
      </c>
      <c r="AF10" s="304">
        <f>IF($B10=Lists!$A$14,Lists!$E$35)+IF($B10=Lists!$A$15,Lists!$E$40)+IF($B10=Lists!$A$16,Lists!$E$40)</f>
        <v>0</v>
      </c>
      <c r="AG10" s="313">
        <f t="shared" ref="AG10:AG51" si="7">Z10*AF10</f>
        <v>0</v>
      </c>
      <c r="AH10" s="112" t="str">
        <f t="shared" ref="AH10:AH51" si="8">IF((AG10/AG$2)&gt;0.0001,AG10/AG$2,"n/a")</f>
        <v>n/a</v>
      </c>
      <c r="AI10" s="116" t="str">
        <f>IF(ISERROR(AH10*0.0001),"n/a",AH10*VLOOKUP($B$4,Weighting!$B$22:$D$35,2,0))</f>
        <v>n/a</v>
      </c>
      <c r="AJ10" s="230" t="str">
        <f t="shared" ref="AJ10:AJ51" si="9">IF($B10="Specification","n/a",AD10/$O$2)</f>
        <v>n/a</v>
      </c>
      <c r="AK10" s="230" t="str">
        <f>IF(ISERROR(AJ10*VLOOKUP($B$4,Weighting!$B$22:$D$35,2,0)),"n/a",AJ10*VLOOKUP($B$4,Weighting!$B$22:$D$35,2,0))</f>
        <v>n/a</v>
      </c>
      <c r="AL10" s="345"/>
    </row>
    <row r="11" spans="1:38" s="342" customFormat="1" ht="70" x14ac:dyDescent="0.35">
      <c r="A11" s="343" t="s">
        <v>479</v>
      </c>
      <c r="B11" s="296" t="s">
        <v>8</v>
      </c>
      <c r="C11" s="349" t="s">
        <v>1375</v>
      </c>
      <c r="D11" s="114"/>
      <c r="E11" s="308"/>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45"/>
      <c r="U11" s="279"/>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s="342" customFormat="1" ht="56" x14ac:dyDescent="0.35">
      <c r="A12" s="343" t="s">
        <v>958</v>
      </c>
      <c r="B12" s="296" t="s">
        <v>8</v>
      </c>
      <c r="C12" s="297" t="s">
        <v>1376</v>
      </c>
      <c r="D12" s="114"/>
      <c r="E12" s="308"/>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45"/>
      <c r="U12" s="279"/>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42" customFormat="1" ht="28" x14ac:dyDescent="0.35">
      <c r="A13" s="343" t="s">
        <v>959</v>
      </c>
      <c r="B13" s="296" t="s">
        <v>8</v>
      </c>
      <c r="C13" s="297" t="s">
        <v>660</v>
      </c>
      <c r="D13" s="114"/>
      <c r="E13" s="308"/>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45"/>
      <c r="U13" s="279"/>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42" x14ac:dyDescent="0.35">
      <c r="A14" s="343" t="s">
        <v>960</v>
      </c>
      <c r="B14" s="296" t="s">
        <v>8</v>
      </c>
      <c r="C14" s="297" t="s">
        <v>661</v>
      </c>
      <c r="D14" s="114"/>
      <c r="E14" s="308"/>
      <c r="F14" s="444" t="s">
        <v>406</v>
      </c>
      <c r="G14" s="299" t="s">
        <v>17</v>
      </c>
      <c r="H14" s="310">
        <f>VLOOKUP(G14,Lists!$A$45:$B$50,2,FALSE)</f>
        <v>1.0000000000000001E-5</v>
      </c>
      <c r="I14" s="311" t="s">
        <v>17</v>
      </c>
      <c r="J14" s="311" t="s">
        <v>17</v>
      </c>
      <c r="K14" s="312">
        <f>VLOOKUP(J14,Lists!$A$35:$B$40,2,FALSE)</f>
        <v>0</v>
      </c>
      <c r="L14" s="313">
        <f t="shared" si="0"/>
        <v>0</v>
      </c>
      <c r="M14" s="314" t="str">
        <f t="shared" si="1"/>
        <v>n/a</v>
      </c>
      <c r="N14" s="304">
        <f>IF($B14=Lists!$A$14,Lists!$E$35)+IF($B14=Lists!$A$15,Lists!$E$40)+IF($B14=Lists!$A$16,Lists!$E$40)</f>
        <v>0</v>
      </c>
      <c r="O14" s="313">
        <f t="shared" si="2"/>
        <v>0</v>
      </c>
      <c r="P14" s="242" t="str">
        <f t="shared" si="3"/>
        <v>n/a</v>
      </c>
      <c r="Q14" s="232" t="str">
        <f>IF(ISERROR(P14*0.0001),"n/a",P14*VLOOKUP($B$4,Weighting!$B$22:$D$35,2,0))</f>
        <v>n/a</v>
      </c>
      <c r="R14" s="230" t="str">
        <f t="shared" si="4"/>
        <v>n/a</v>
      </c>
      <c r="S14" s="230" t="str">
        <f>IF(ISERROR(R14*VLOOKUP($B$4,Weighting!$B$22:$D$35,2,0)),"n/a",R14*VLOOKUP($B$4,Weighting!$B$22:$D$35,2,0))</f>
        <v>n/a</v>
      </c>
      <c r="T14" s="345"/>
      <c r="U14" s="279"/>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7"/>
        <v>0</v>
      </c>
      <c r="AH14" s="112" t="str">
        <f t="shared" si="8"/>
        <v>n/a</v>
      </c>
      <c r="AI14" s="116" t="str">
        <f>IF(ISERROR(AH14*0.0001),"n/a",AH14*VLOOKUP($B$4,Weighting!$B$22:$D$35,2,0))</f>
        <v>n/a</v>
      </c>
      <c r="AJ14" s="230" t="str">
        <f t="shared" si="9"/>
        <v>n/a</v>
      </c>
      <c r="AK14" s="230" t="str">
        <f>IF(ISERROR(AJ14*VLOOKUP($B$4,Weighting!$B$22:$D$35,2,0)),"n/a",AJ14*VLOOKUP($B$4,Weighting!$B$22:$D$35,2,0))</f>
        <v>n/a</v>
      </c>
      <c r="AL14" s="345"/>
    </row>
    <row r="15" spans="1:38" s="342" customFormat="1" ht="18.5" customHeight="1" x14ac:dyDescent="0.35">
      <c r="A15" s="343" t="s">
        <v>961</v>
      </c>
      <c r="B15" s="296" t="s">
        <v>8</v>
      </c>
      <c r="C15" s="350" t="s">
        <v>662</v>
      </c>
      <c r="D15" s="114"/>
      <c r="E15" s="308"/>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45"/>
      <c r="U15" s="279"/>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28" x14ac:dyDescent="0.3">
      <c r="A16" s="343" t="s">
        <v>962</v>
      </c>
      <c r="B16" s="296" t="s">
        <v>8</v>
      </c>
      <c r="C16" s="351" t="s">
        <v>663</v>
      </c>
      <c r="D16" s="114"/>
      <c r="E16" s="308"/>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45"/>
      <c r="U16" s="279"/>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s="342" customFormat="1" ht="125.4" customHeight="1" x14ac:dyDescent="0.35">
      <c r="A17" s="343" t="s">
        <v>963</v>
      </c>
      <c r="B17" s="296" t="s">
        <v>8</v>
      </c>
      <c r="C17" s="352" t="s">
        <v>664</v>
      </c>
      <c r="D17" s="114"/>
      <c r="E17" s="308"/>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45"/>
      <c r="U17" s="279"/>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s="342" customFormat="1" ht="42" x14ac:dyDescent="0.35">
      <c r="A18" s="343" t="s">
        <v>964</v>
      </c>
      <c r="B18" s="296" t="s">
        <v>8</v>
      </c>
      <c r="C18" s="349" t="s">
        <v>665</v>
      </c>
      <c r="D18" s="114"/>
      <c r="E18" s="308"/>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45"/>
      <c r="U18" s="279"/>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s="342" customFormat="1" ht="60.5" customHeight="1" x14ac:dyDescent="0.35">
      <c r="A19" s="343" t="s">
        <v>965</v>
      </c>
      <c r="B19" s="296" t="s">
        <v>8</v>
      </c>
      <c r="C19" s="352" t="s">
        <v>1351</v>
      </c>
      <c r="D19" s="114"/>
      <c r="E19" s="308"/>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45"/>
      <c r="U19" s="279"/>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342" customFormat="1" ht="171.65" customHeight="1" x14ac:dyDescent="0.35">
      <c r="A20" s="343" t="s">
        <v>966</v>
      </c>
      <c r="B20" s="265" t="s">
        <v>8</v>
      </c>
      <c r="C20" s="352" t="s">
        <v>1377</v>
      </c>
      <c r="D20" s="114"/>
      <c r="E20" s="308"/>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45"/>
      <c r="U20" s="279"/>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342" customFormat="1" ht="36.5" customHeight="1" x14ac:dyDescent="0.35">
      <c r="A21" s="343" t="s">
        <v>967</v>
      </c>
      <c r="B21" s="296" t="s">
        <v>8</v>
      </c>
      <c r="C21" s="352" t="s">
        <v>666</v>
      </c>
      <c r="D21" s="114"/>
      <c r="E21" s="308"/>
      <c r="F21" s="444" t="s">
        <v>406</v>
      </c>
      <c r="G21" s="299" t="s">
        <v>17</v>
      </c>
      <c r="H21" s="310">
        <f>VLOOKUP(G21,Lists!$A$45:$B$50,2,FALSE)</f>
        <v>1.0000000000000001E-5</v>
      </c>
      <c r="I21" s="311" t="s">
        <v>17</v>
      </c>
      <c r="J21" s="311" t="s">
        <v>17</v>
      </c>
      <c r="K21" s="312">
        <f>VLOOKUP(J21,Lists!$A$35:$B$40,2,FALSE)</f>
        <v>0</v>
      </c>
      <c r="L21" s="313">
        <f t="shared" si="0"/>
        <v>0</v>
      </c>
      <c r="M21" s="314" t="str">
        <f t="shared" si="1"/>
        <v>n/a</v>
      </c>
      <c r="N21" s="304">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45"/>
      <c r="U21" s="279"/>
      <c r="V21" s="308" t="s">
        <v>408</v>
      </c>
      <c r="W21" s="308"/>
      <c r="X21" s="309" t="s">
        <v>406</v>
      </c>
      <c r="Y21" s="299" t="s">
        <v>17</v>
      </c>
      <c r="Z21" s="310">
        <f>VLOOKUP(Y21,Lists!$A$45:$B$50,2,FALSE)</f>
        <v>1.0000000000000001E-5</v>
      </c>
      <c r="AA21" s="311" t="s">
        <v>17</v>
      </c>
      <c r="AB21" s="311" t="s">
        <v>17</v>
      </c>
      <c r="AC21" s="312">
        <f>VLOOKUP(AB21,Lists!$A$35:$B$40,2,FALSE)</f>
        <v>0</v>
      </c>
      <c r="AD21" s="313">
        <f t="shared" si="5"/>
        <v>0</v>
      </c>
      <c r="AE21" s="314" t="str">
        <f t="shared" si="6"/>
        <v>n/a</v>
      </c>
      <c r="AF21" s="304">
        <f>IF($B21=Lists!$A$14,Lists!$E$35)+IF($B21=Lists!$A$15,Lists!$E$40)+IF($B21=Lists!$A$16,Lists!$E$40)</f>
        <v>0</v>
      </c>
      <c r="AG21" s="313">
        <f t="shared" si="7"/>
        <v>0</v>
      </c>
      <c r="AH21" s="112" t="str">
        <f t="shared" si="8"/>
        <v>n/a</v>
      </c>
      <c r="AI21" s="116" t="str">
        <f>IF(ISERROR(AH21*0.0001),"n/a",AH21*VLOOKUP($B$4,Weighting!$B$22:$D$35,2,0))</f>
        <v>n/a</v>
      </c>
      <c r="AJ21" s="230" t="str">
        <f t="shared" si="9"/>
        <v>n/a</v>
      </c>
      <c r="AK21" s="230" t="str">
        <f>IF(ISERROR(AJ21*VLOOKUP($B$4,Weighting!$B$22:$D$35,2,0)),"n/a",AJ21*VLOOKUP($B$4,Weighting!$B$22:$D$35,2,0))</f>
        <v>n/a</v>
      </c>
      <c r="AL21" s="345"/>
    </row>
    <row r="22" spans="1:38" s="342" customFormat="1" ht="56" x14ac:dyDescent="0.35">
      <c r="A22" s="343" t="s">
        <v>968</v>
      </c>
      <c r="B22" s="296" t="s">
        <v>8</v>
      </c>
      <c r="C22" s="352" t="s">
        <v>667</v>
      </c>
      <c r="D22" s="114"/>
      <c r="E22" s="308"/>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45"/>
      <c r="U22" s="279"/>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s="342" customFormat="1" ht="70" x14ac:dyDescent="0.35">
      <c r="A23" s="343" t="s">
        <v>969</v>
      </c>
      <c r="B23" s="296" t="s">
        <v>8</v>
      </c>
      <c r="C23" s="297" t="s">
        <v>668</v>
      </c>
      <c r="D23" s="114"/>
      <c r="E23" s="308"/>
      <c r="F23" s="444" t="s">
        <v>406</v>
      </c>
      <c r="G23" s="299" t="s">
        <v>17</v>
      </c>
      <c r="H23" s="310">
        <f>VLOOKUP(G23,Lists!$A$45:$B$50,2,FALSE)</f>
        <v>1.0000000000000001E-5</v>
      </c>
      <c r="I23" s="311" t="s">
        <v>17</v>
      </c>
      <c r="J23" s="311" t="s">
        <v>17</v>
      </c>
      <c r="K23" s="312">
        <f>VLOOKUP(J23,Lists!$A$35:$B$40,2,FALSE)</f>
        <v>0</v>
      </c>
      <c r="L23" s="313">
        <f t="shared" si="0"/>
        <v>0</v>
      </c>
      <c r="M23" s="314" t="str">
        <f t="shared" si="1"/>
        <v>n/a</v>
      </c>
      <c r="N23" s="304">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45"/>
      <c r="U23" s="279"/>
      <c r="V23" s="308" t="s">
        <v>408</v>
      </c>
      <c r="W23" s="308"/>
      <c r="X23" s="309" t="s">
        <v>406</v>
      </c>
      <c r="Y23" s="299" t="s">
        <v>17</v>
      </c>
      <c r="Z23" s="310">
        <f>VLOOKUP(Y23,Lists!$A$45:$B$50,2,FALSE)</f>
        <v>1.0000000000000001E-5</v>
      </c>
      <c r="AA23" s="311" t="s">
        <v>17</v>
      </c>
      <c r="AB23" s="311" t="s">
        <v>17</v>
      </c>
      <c r="AC23" s="312">
        <f>VLOOKUP(AB23,Lists!$A$35:$B$40,2,FALSE)</f>
        <v>0</v>
      </c>
      <c r="AD23" s="313">
        <f t="shared" si="5"/>
        <v>0</v>
      </c>
      <c r="AE23" s="314" t="str">
        <f t="shared" si="6"/>
        <v>n/a</v>
      </c>
      <c r="AF23" s="304">
        <f>IF($B23=Lists!$A$14,Lists!$E$35)+IF($B23=Lists!$A$15,Lists!$E$40)+IF($B23=Lists!$A$16,Lists!$E$40)</f>
        <v>0</v>
      </c>
      <c r="AG23" s="313">
        <f t="shared" si="7"/>
        <v>0</v>
      </c>
      <c r="AH23" s="112" t="str">
        <f t="shared" si="8"/>
        <v>n/a</v>
      </c>
      <c r="AI23" s="116" t="str">
        <f>IF(ISERROR(AH23*0.0001),"n/a",AH23*VLOOKUP($B$4,Weighting!$B$22:$D$35,2,0))</f>
        <v>n/a</v>
      </c>
      <c r="AJ23" s="230" t="str">
        <f t="shared" si="9"/>
        <v>n/a</v>
      </c>
      <c r="AK23" s="230" t="str">
        <f>IF(ISERROR(AJ23*VLOOKUP($B$4,Weighting!$B$22:$D$35,2,0)),"n/a",AJ23*VLOOKUP($B$4,Weighting!$B$22:$D$35,2,0))</f>
        <v>n/a</v>
      </c>
      <c r="AL23" s="345"/>
    </row>
    <row r="24" spans="1:38" s="342" customFormat="1" ht="56" x14ac:dyDescent="0.35">
      <c r="A24" s="343" t="s">
        <v>970</v>
      </c>
      <c r="B24" s="344" t="s">
        <v>8</v>
      </c>
      <c r="C24" s="297" t="s">
        <v>669</v>
      </c>
      <c r="D24" s="114"/>
      <c r="E24" s="308"/>
      <c r="F24" s="444" t="s">
        <v>406</v>
      </c>
      <c r="G24" s="299" t="s">
        <v>17</v>
      </c>
      <c r="H24" s="310">
        <f>VLOOKUP(G24,Lists!$A$45:$B$50,2,FALSE)</f>
        <v>1.0000000000000001E-5</v>
      </c>
      <c r="I24" s="311" t="s">
        <v>17</v>
      </c>
      <c r="J24" s="311" t="s">
        <v>17</v>
      </c>
      <c r="K24" s="312">
        <f>VLOOKUP(J24,Lists!$A$35:$B$40,2,FALSE)</f>
        <v>0</v>
      </c>
      <c r="L24" s="313">
        <f t="shared" si="0"/>
        <v>0</v>
      </c>
      <c r="M24" s="314" t="str">
        <f t="shared" si="1"/>
        <v>n/a</v>
      </c>
      <c r="N24" s="304">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45"/>
      <c r="U24" s="279"/>
      <c r="V24" s="308" t="s">
        <v>408</v>
      </c>
      <c r="W24" s="308"/>
      <c r="X24" s="309" t="s">
        <v>406</v>
      </c>
      <c r="Y24" s="299" t="s">
        <v>17</v>
      </c>
      <c r="Z24" s="310">
        <f>VLOOKUP(Y24,Lists!$A$45:$B$50,2,FALSE)</f>
        <v>1.0000000000000001E-5</v>
      </c>
      <c r="AA24" s="311" t="s">
        <v>17</v>
      </c>
      <c r="AB24" s="311" t="s">
        <v>17</v>
      </c>
      <c r="AC24" s="312">
        <f>VLOOKUP(AB24,Lists!$A$35:$B$40,2,FALSE)</f>
        <v>0</v>
      </c>
      <c r="AD24" s="313">
        <f t="shared" si="5"/>
        <v>0</v>
      </c>
      <c r="AE24" s="314" t="str">
        <f t="shared" si="6"/>
        <v>n/a</v>
      </c>
      <c r="AF24" s="304">
        <f>IF($B24=Lists!$A$14,Lists!$E$35)+IF($B24=Lists!$A$15,Lists!$E$40)+IF($B24=Lists!$A$16,Lists!$E$40)</f>
        <v>0</v>
      </c>
      <c r="AG24" s="313">
        <f t="shared" si="7"/>
        <v>0</v>
      </c>
      <c r="AH24" s="112" t="str">
        <f t="shared" si="8"/>
        <v>n/a</v>
      </c>
      <c r="AI24" s="116" t="str">
        <f>IF(ISERROR(AH24*0.0001),"n/a",AH24*VLOOKUP($B$4,Weighting!$B$22:$D$35,2,0))</f>
        <v>n/a</v>
      </c>
      <c r="AJ24" s="230" t="str">
        <f t="shared" si="9"/>
        <v>n/a</v>
      </c>
      <c r="AK24" s="230" t="str">
        <f>IF(ISERROR(AJ24*VLOOKUP($B$4,Weighting!$B$22:$D$35,2,0)),"n/a",AJ24*VLOOKUP($B$4,Weighting!$B$22:$D$35,2,0))</f>
        <v>n/a</v>
      </c>
      <c r="AL24" s="345"/>
    </row>
    <row r="25" spans="1:38" s="342" customFormat="1" ht="42" x14ac:dyDescent="0.35">
      <c r="A25" s="343" t="s">
        <v>971</v>
      </c>
      <c r="B25" s="344" t="s">
        <v>8</v>
      </c>
      <c r="C25" s="352" t="s">
        <v>138</v>
      </c>
      <c r="D25" s="114"/>
      <c r="E25" s="308"/>
      <c r="F25" s="444" t="s">
        <v>406</v>
      </c>
      <c r="G25" s="299" t="s">
        <v>17</v>
      </c>
      <c r="H25" s="310">
        <f>VLOOKUP(G25,Lists!$A$45:$B$50,2,FALSE)</f>
        <v>1.0000000000000001E-5</v>
      </c>
      <c r="I25" s="311" t="s">
        <v>17</v>
      </c>
      <c r="J25" s="311" t="s">
        <v>17</v>
      </c>
      <c r="K25" s="312">
        <f>VLOOKUP(J25,Lists!$A$35:$B$40,2,FALSE)</f>
        <v>0</v>
      </c>
      <c r="L25" s="313">
        <f t="shared" si="0"/>
        <v>0</v>
      </c>
      <c r="M25" s="314" t="str">
        <f t="shared" si="1"/>
        <v>n/a</v>
      </c>
      <c r="N25" s="304">
        <f>IF($B25=Lists!$A$14,Lists!$E$35)+IF($B25=Lists!$A$15,Lists!$E$40)+IF($B25=Lists!$A$16,Lists!$E$40)</f>
        <v>0</v>
      </c>
      <c r="O25" s="313">
        <f t="shared" si="2"/>
        <v>0</v>
      </c>
      <c r="P25" s="242" t="str">
        <f t="shared" si="3"/>
        <v>n/a</v>
      </c>
      <c r="Q25" s="232" t="str">
        <f>IF(ISERROR(P25*0.0001),"n/a",P25*VLOOKUP($B$4,Weighting!$B$22:$D$35,2,0))</f>
        <v>n/a</v>
      </c>
      <c r="R25" s="230" t="str">
        <f t="shared" si="4"/>
        <v>n/a</v>
      </c>
      <c r="S25" s="230" t="str">
        <f>IF(ISERROR(R25*VLOOKUP($B$4,Weighting!$B$22:$D$35,2,0)),"n/a",R25*VLOOKUP($B$4,Weighting!$B$22:$D$35,2,0))</f>
        <v>n/a</v>
      </c>
      <c r="T25" s="345"/>
      <c r="U25" s="279"/>
      <c r="V25" s="308" t="s">
        <v>408</v>
      </c>
      <c r="W25" s="308"/>
      <c r="X25" s="309" t="s">
        <v>406</v>
      </c>
      <c r="Y25" s="299" t="s">
        <v>17</v>
      </c>
      <c r="Z25" s="310">
        <f>VLOOKUP(Y25,Lists!$A$45:$B$50,2,FALSE)</f>
        <v>1.0000000000000001E-5</v>
      </c>
      <c r="AA25" s="311" t="s">
        <v>17</v>
      </c>
      <c r="AB25" s="311" t="s">
        <v>17</v>
      </c>
      <c r="AC25" s="312">
        <f>VLOOKUP(AB25,Lists!$A$35:$B$40,2,FALSE)</f>
        <v>0</v>
      </c>
      <c r="AD25" s="313">
        <f t="shared" si="5"/>
        <v>0</v>
      </c>
      <c r="AE25" s="314" t="str">
        <f t="shared" si="6"/>
        <v>n/a</v>
      </c>
      <c r="AF25" s="304">
        <f>IF($B25=Lists!$A$14,Lists!$E$35)+IF($B25=Lists!$A$15,Lists!$E$40)+IF($B25=Lists!$A$16,Lists!$E$40)</f>
        <v>0</v>
      </c>
      <c r="AG25" s="313">
        <f t="shared" si="7"/>
        <v>0</v>
      </c>
      <c r="AH25" s="112" t="str">
        <f t="shared" si="8"/>
        <v>n/a</v>
      </c>
      <c r="AI25" s="116" t="str">
        <f>IF(ISERROR(AH25*0.0001),"n/a",AH25*VLOOKUP($B$4,Weighting!$B$22:$D$35,2,0))</f>
        <v>n/a</v>
      </c>
      <c r="AJ25" s="230" t="str">
        <f t="shared" si="9"/>
        <v>n/a</v>
      </c>
      <c r="AK25" s="230" t="str">
        <f>IF(ISERROR(AJ25*VLOOKUP($B$4,Weighting!$B$22:$D$35,2,0)),"n/a",AJ25*VLOOKUP($B$4,Weighting!$B$22:$D$35,2,0))</f>
        <v>n/a</v>
      </c>
      <c r="AL25" s="345"/>
    </row>
    <row r="26" spans="1:38" s="342" customFormat="1" ht="42" x14ac:dyDescent="0.35">
      <c r="A26" s="343" t="s">
        <v>972</v>
      </c>
      <c r="B26" s="344" t="s">
        <v>8</v>
      </c>
      <c r="C26" s="352" t="s">
        <v>1352</v>
      </c>
      <c r="D26" s="114"/>
      <c r="E26" s="308"/>
      <c r="F26" s="444" t="s">
        <v>406</v>
      </c>
      <c r="G26" s="299" t="s">
        <v>17</v>
      </c>
      <c r="H26" s="310">
        <f>VLOOKUP(G26,Lists!$A$45:$B$50,2,FALSE)</f>
        <v>1.0000000000000001E-5</v>
      </c>
      <c r="I26" s="311" t="s">
        <v>17</v>
      </c>
      <c r="J26" s="311" t="s">
        <v>17</v>
      </c>
      <c r="K26" s="312">
        <f>VLOOKUP(J26,Lists!$A$35:$B$40,2,FALSE)</f>
        <v>0</v>
      </c>
      <c r="L26" s="313">
        <f t="shared" si="0"/>
        <v>0</v>
      </c>
      <c r="M26" s="314" t="str">
        <f t="shared" si="1"/>
        <v>n/a</v>
      </c>
      <c r="N26" s="304">
        <f>IF($B26=Lists!$A$14,Lists!$E$35)+IF($B26=Lists!$A$15,Lists!$E$40)+IF($B26=Lists!$A$16,Lists!$E$40)</f>
        <v>0</v>
      </c>
      <c r="O26" s="313">
        <f t="shared" si="2"/>
        <v>0</v>
      </c>
      <c r="P26" s="242" t="str">
        <f t="shared" si="3"/>
        <v>n/a</v>
      </c>
      <c r="Q26" s="232" t="str">
        <f>IF(ISERROR(P26*0.0001),"n/a",P26*VLOOKUP($B$4,Weighting!$B$22:$D$35,2,0))</f>
        <v>n/a</v>
      </c>
      <c r="R26" s="230" t="str">
        <f t="shared" si="4"/>
        <v>n/a</v>
      </c>
      <c r="S26" s="230" t="str">
        <f>IF(ISERROR(R26*VLOOKUP($B$4,Weighting!$B$22:$D$35,2,0)),"n/a",R26*VLOOKUP($B$4,Weighting!$B$22:$D$35,2,0))</f>
        <v>n/a</v>
      </c>
      <c r="T26" s="345"/>
      <c r="U26" s="279"/>
      <c r="V26" s="308" t="s">
        <v>408</v>
      </c>
      <c r="W26" s="308"/>
      <c r="X26" s="309" t="s">
        <v>406</v>
      </c>
      <c r="Y26" s="299" t="s">
        <v>17</v>
      </c>
      <c r="Z26" s="310">
        <f>VLOOKUP(Y26,Lists!$A$45:$B$50,2,FALSE)</f>
        <v>1.0000000000000001E-5</v>
      </c>
      <c r="AA26" s="311" t="s">
        <v>17</v>
      </c>
      <c r="AB26" s="311" t="s">
        <v>17</v>
      </c>
      <c r="AC26" s="312">
        <f>VLOOKUP(AB26,Lists!$A$35:$B$40,2,FALSE)</f>
        <v>0</v>
      </c>
      <c r="AD26" s="313">
        <f t="shared" si="5"/>
        <v>0</v>
      </c>
      <c r="AE26" s="314" t="str">
        <f t="shared" si="6"/>
        <v>n/a</v>
      </c>
      <c r="AF26" s="304">
        <f>IF($B26=Lists!$A$14,Lists!$E$35)+IF($B26=Lists!$A$15,Lists!$E$40)+IF($B26=Lists!$A$16,Lists!$E$40)</f>
        <v>0</v>
      </c>
      <c r="AG26" s="313">
        <f t="shared" si="7"/>
        <v>0</v>
      </c>
      <c r="AH26" s="112" t="str">
        <f t="shared" si="8"/>
        <v>n/a</v>
      </c>
      <c r="AI26" s="116" t="str">
        <f>IF(ISERROR(AH26*0.0001),"n/a",AH26*VLOOKUP($B$4,Weighting!$B$22:$D$35,2,0))</f>
        <v>n/a</v>
      </c>
      <c r="AJ26" s="230" t="str">
        <f t="shared" si="9"/>
        <v>n/a</v>
      </c>
      <c r="AK26" s="230" t="str">
        <f>IF(ISERROR(AJ26*VLOOKUP($B$4,Weighting!$B$22:$D$35,2,0)),"n/a",AJ26*VLOOKUP($B$4,Weighting!$B$22:$D$35,2,0))</f>
        <v>n/a</v>
      </c>
      <c r="AL26" s="345"/>
    </row>
    <row r="27" spans="1:38" s="342" customFormat="1" ht="116.5" customHeight="1" x14ac:dyDescent="0.35">
      <c r="A27" s="343" t="s">
        <v>955</v>
      </c>
      <c r="B27" s="296" t="s">
        <v>10</v>
      </c>
      <c r="C27" s="353" t="s">
        <v>139</v>
      </c>
      <c r="D27" s="115" t="s">
        <v>406</v>
      </c>
      <c r="E27" s="299"/>
      <c r="F27" s="113"/>
      <c r="G27" s="299" t="s">
        <v>49</v>
      </c>
      <c r="H27" s="310">
        <f>VLOOKUP(G27,Lists!$A$45:$B$50,2,FALSE)</f>
        <v>10</v>
      </c>
      <c r="I27" s="299" t="s">
        <v>22</v>
      </c>
      <c r="J27" s="299"/>
      <c r="K27" s="312" t="e">
        <f>VLOOKUP(J27,Lists!$A$35:$B$40,2,FALSE)</f>
        <v>#N/A</v>
      </c>
      <c r="L27" s="313" t="e">
        <f t="shared" si="0"/>
        <v>#N/A</v>
      </c>
      <c r="M27" s="314" t="str">
        <f t="shared" si="1"/>
        <v>n/a</v>
      </c>
      <c r="N27" s="304">
        <f>IF($B27=Lists!$A$14,Lists!$E$35)+IF($B27=Lists!$A$15,Lists!$E$40)+IF($B27=Lists!$A$16,Lists!$E$40)</f>
        <v>6</v>
      </c>
      <c r="O27" s="313">
        <f t="shared" si="2"/>
        <v>60</v>
      </c>
      <c r="P27" s="242">
        <f t="shared" si="3"/>
        <v>0.35714285714285715</v>
      </c>
      <c r="Q27" s="232">
        <f>IF(ISERROR(P27*0.0001),"n/a",P27*VLOOKUP($B$4,Weighting!$B$22:$D$35,2,0))</f>
        <v>2.5000000000000001E-2</v>
      </c>
      <c r="R27" s="230" t="e">
        <f t="shared" si="4"/>
        <v>#N/A</v>
      </c>
      <c r="S27" s="230" t="str">
        <f>IF(ISERROR(R27*VLOOKUP($B$4,Weighting!$B$22:$D$35,2,0)),"n/a",R27*VLOOKUP($B$4,Weighting!$B$22:$D$35,2,0))</f>
        <v>n/a</v>
      </c>
      <c r="T27" s="345"/>
      <c r="U27" s="290"/>
      <c r="V27" s="299" t="s">
        <v>406</v>
      </c>
      <c r="W27" s="299"/>
      <c r="X27" s="298"/>
      <c r="Y27" s="299" t="s">
        <v>49</v>
      </c>
      <c r="Z27" s="310">
        <f>VLOOKUP(Y27,Lists!$A$45:$B$50,2,FALSE)</f>
        <v>10</v>
      </c>
      <c r="AA27" s="299" t="s">
        <v>22</v>
      </c>
      <c r="AB27" s="299" t="s">
        <v>39</v>
      </c>
      <c r="AC27" s="312">
        <f>VLOOKUP(AB27,Lists!$A$35:$B$40,2,FALSE)</f>
        <v>6</v>
      </c>
      <c r="AD27" s="313">
        <f t="shared" si="5"/>
        <v>60</v>
      </c>
      <c r="AE27" s="314">
        <f t="shared" si="6"/>
        <v>1</v>
      </c>
      <c r="AF27" s="304">
        <f>IF($B27=Lists!$A$14,Lists!$E$35)+IF($B27=Lists!$A$15,Lists!$E$40)+IF($B27=Lists!$A$16,Lists!$E$40)</f>
        <v>6</v>
      </c>
      <c r="AG27" s="313">
        <f t="shared" si="7"/>
        <v>60</v>
      </c>
      <c r="AH27" s="112">
        <f t="shared" si="8"/>
        <v>0.35714285714285715</v>
      </c>
      <c r="AI27" s="116">
        <f>IF(ISERROR(AH27*0.0001),"n/a",AH27*VLOOKUP($B$4,Weighting!$B$22:$D$35,2,0))</f>
        <v>2.5000000000000001E-2</v>
      </c>
      <c r="AJ27" s="230">
        <f t="shared" si="9"/>
        <v>0.35714285714285715</v>
      </c>
      <c r="AK27" s="230">
        <f>IF(ISERROR(AJ27*VLOOKUP($B$4,Weighting!$B$22:$D$35,2,0)),"n/a",AJ27*VLOOKUP($B$4,Weighting!$B$22:$D$35,2,0))</f>
        <v>2.5000000000000001E-2</v>
      </c>
      <c r="AL27" s="345"/>
    </row>
    <row r="28" spans="1:38" s="342" customFormat="1" x14ac:dyDescent="0.35">
      <c r="A28" s="346"/>
      <c r="B28" s="347"/>
      <c r="C28" s="294" t="s">
        <v>81</v>
      </c>
      <c r="D28" s="446"/>
      <c r="E28" s="348"/>
      <c r="F28" s="448"/>
      <c r="G28" s="294"/>
      <c r="H28" s="294"/>
      <c r="I28" s="294"/>
      <c r="J28" s="294"/>
      <c r="K28" s="294"/>
      <c r="L28" s="294"/>
      <c r="M28" s="294"/>
      <c r="N28" s="294"/>
      <c r="O28" s="295"/>
      <c r="P28" s="240"/>
      <c r="Q28" s="240"/>
      <c r="R28" s="110"/>
      <c r="S28" s="110"/>
      <c r="T28" s="110"/>
      <c r="U28" s="290"/>
      <c r="V28" s="348"/>
      <c r="W28" s="348"/>
      <c r="X28" s="294"/>
      <c r="Y28" s="294"/>
      <c r="Z28" s="294"/>
      <c r="AA28" s="294"/>
      <c r="AB28" s="294"/>
      <c r="AC28" s="294"/>
      <c r="AD28" s="294"/>
      <c r="AE28" s="294"/>
      <c r="AF28" s="294"/>
      <c r="AG28" s="295"/>
      <c r="AH28" s="110"/>
      <c r="AI28" s="110"/>
      <c r="AJ28" s="110"/>
      <c r="AK28" s="110"/>
      <c r="AL28" s="110"/>
    </row>
    <row r="29" spans="1:38" s="342" customFormat="1" ht="42" x14ac:dyDescent="0.35">
      <c r="A29" s="343" t="s">
        <v>973</v>
      </c>
      <c r="B29" s="296" t="s">
        <v>8</v>
      </c>
      <c r="C29" s="297" t="s">
        <v>670</v>
      </c>
      <c r="D29" s="114"/>
      <c r="E29" s="299"/>
      <c r="F29" s="444" t="s">
        <v>406</v>
      </c>
      <c r="G29" s="299" t="s">
        <v>17</v>
      </c>
      <c r="H29" s="310">
        <f>VLOOKUP(G29,Lists!$A$45:$B$50,2,FALSE)</f>
        <v>1.0000000000000001E-5</v>
      </c>
      <c r="I29" s="311" t="s">
        <v>17</v>
      </c>
      <c r="J29" s="311" t="s">
        <v>17</v>
      </c>
      <c r="K29" s="312">
        <f>VLOOKUP(J29,Lists!$A$35:$B$40,2,FALSE)</f>
        <v>0</v>
      </c>
      <c r="L29" s="313">
        <f t="shared" si="0"/>
        <v>0</v>
      </c>
      <c r="M29" s="314" t="str">
        <f t="shared" si="1"/>
        <v>n/a</v>
      </c>
      <c r="N29" s="304">
        <f>IF($B29=Lists!$A$14,Lists!$E$35)+IF($B29=Lists!$A$15,Lists!$E$40)+IF($B29=Lists!$A$16,Lists!$E$40)</f>
        <v>0</v>
      </c>
      <c r="O29" s="313">
        <f t="shared" si="2"/>
        <v>0</v>
      </c>
      <c r="P29" s="242" t="str">
        <f t="shared" si="3"/>
        <v>n/a</v>
      </c>
      <c r="Q29" s="232" t="str">
        <f>IF(ISERROR(P29*0.0001),"n/a",P29*VLOOKUP($B$4,Weighting!$B$22:$D$35,2,0))</f>
        <v>n/a</v>
      </c>
      <c r="R29" s="230" t="str">
        <f t="shared" si="4"/>
        <v>n/a</v>
      </c>
      <c r="S29" s="230" t="str">
        <f>IF(ISERROR(R29*VLOOKUP($B$4,Weighting!$B$22:$D$35,2,0)),"n/a",R29*VLOOKUP($B$4,Weighting!$B$22:$D$35,2,0))</f>
        <v>n/a</v>
      </c>
      <c r="T29" s="345"/>
      <c r="U29" s="279"/>
      <c r="V29" s="308" t="s">
        <v>408</v>
      </c>
      <c r="W29" s="308"/>
      <c r="X29" s="309" t="s">
        <v>406</v>
      </c>
      <c r="Y29" s="299" t="s">
        <v>17</v>
      </c>
      <c r="Z29" s="310">
        <f>VLOOKUP(Y29,Lists!$A$45:$B$50,2,FALSE)</f>
        <v>1.0000000000000001E-5</v>
      </c>
      <c r="AA29" s="311" t="s">
        <v>17</v>
      </c>
      <c r="AB29" s="311" t="s">
        <v>17</v>
      </c>
      <c r="AC29" s="312">
        <f>VLOOKUP(AB29,Lists!$A$35:$B$40,2,FALSE)</f>
        <v>0</v>
      </c>
      <c r="AD29" s="313">
        <f t="shared" si="5"/>
        <v>0</v>
      </c>
      <c r="AE29" s="314" t="str">
        <f t="shared" si="6"/>
        <v>n/a</v>
      </c>
      <c r="AF29" s="304">
        <f>IF($B29=Lists!$A$14,Lists!$E$35)+IF($B29=Lists!$A$15,Lists!$E$40)+IF($B29=Lists!$A$16,Lists!$E$40)</f>
        <v>0</v>
      </c>
      <c r="AG29" s="313">
        <f t="shared" si="7"/>
        <v>0</v>
      </c>
      <c r="AH29" s="112" t="str">
        <f t="shared" si="8"/>
        <v>n/a</v>
      </c>
      <c r="AI29" s="116" t="str">
        <f>IF(ISERROR(AH29*0.0001),"n/a",AH29*VLOOKUP($B$4,Weighting!$B$22:$D$35,2,0))</f>
        <v>n/a</v>
      </c>
      <c r="AJ29" s="230" t="str">
        <f t="shared" si="9"/>
        <v>n/a</v>
      </c>
      <c r="AK29" s="230" t="str">
        <f>IF(ISERROR(AJ29*VLOOKUP($B$4,Weighting!$B$22:$D$35,2,0)),"n/a",AJ29*VLOOKUP($B$4,Weighting!$B$22:$D$35,2,0))</f>
        <v>n/a</v>
      </c>
      <c r="AL29" s="345"/>
    </row>
    <row r="30" spans="1:38" s="342" customFormat="1" ht="47" customHeight="1" x14ac:dyDescent="0.35">
      <c r="A30" s="343" t="s">
        <v>974</v>
      </c>
      <c r="B30" s="296" t="s">
        <v>8</v>
      </c>
      <c r="C30" s="352" t="s">
        <v>671</v>
      </c>
      <c r="D30" s="114"/>
      <c r="E30" s="299"/>
      <c r="F30" s="444" t="s">
        <v>406</v>
      </c>
      <c r="G30" s="299" t="s">
        <v>17</v>
      </c>
      <c r="H30" s="310">
        <f>VLOOKUP(G30,Lists!$A$45:$B$50,2,FALSE)</f>
        <v>1.0000000000000001E-5</v>
      </c>
      <c r="I30" s="311" t="s">
        <v>17</v>
      </c>
      <c r="J30" s="311" t="s">
        <v>17</v>
      </c>
      <c r="K30" s="312">
        <f>VLOOKUP(J30,Lists!$A$35:$B$40,2,FALSE)</f>
        <v>0</v>
      </c>
      <c r="L30" s="313">
        <f t="shared" si="0"/>
        <v>0</v>
      </c>
      <c r="M30" s="314" t="str">
        <f t="shared" si="1"/>
        <v>n/a</v>
      </c>
      <c r="N30" s="304">
        <f>IF($B30=Lists!$A$14,Lists!$E$35)+IF($B30=Lists!$A$15,Lists!$E$40)+IF($B30=Lists!$A$16,Lists!$E$40)</f>
        <v>0</v>
      </c>
      <c r="O30" s="313">
        <f t="shared" si="2"/>
        <v>0</v>
      </c>
      <c r="P30" s="242" t="str">
        <f t="shared" si="3"/>
        <v>n/a</v>
      </c>
      <c r="Q30" s="232" t="str">
        <f>IF(ISERROR(P30*0.0001),"n/a",P30*VLOOKUP($B$4,Weighting!$B$22:$D$35,2,0))</f>
        <v>n/a</v>
      </c>
      <c r="R30" s="230" t="str">
        <f t="shared" si="4"/>
        <v>n/a</v>
      </c>
      <c r="S30" s="230" t="str">
        <f>IF(ISERROR(R30*VLOOKUP($B$4,Weighting!$B$22:$D$35,2,0)),"n/a",R30*VLOOKUP($B$4,Weighting!$B$22:$D$35,2,0))</f>
        <v>n/a</v>
      </c>
      <c r="T30" s="345"/>
      <c r="U30" s="279"/>
      <c r="V30" s="308" t="s">
        <v>408</v>
      </c>
      <c r="W30" s="308"/>
      <c r="X30" s="309" t="s">
        <v>406</v>
      </c>
      <c r="Y30" s="299" t="s">
        <v>17</v>
      </c>
      <c r="Z30" s="310">
        <f>VLOOKUP(Y30,Lists!$A$45:$B$50,2,FALSE)</f>
        <v>1.0000000000000001E-5</v>
      </c>
      <c r="AA30" s="311" t="s">
        <v>17</v>
      </c>
      <c r="AB30" s="311" t="s">
        <v>17</v>
      </c>
      <c r="AC30" s="312">
        <f>VLOOKUP(AB30,Lists!$A$35:$B$40,2,FALSE)</f>
        <v>0</v>
      </c>
      <c r="AD30" s="313">
        <f t="shared" si="5"/>
        <v>0</v>
      </c>
      <c r="AE30" s="314" t="str">
        <f t="shared" si="6"/>
        <v>n/a</v>
      </c>
      <c r="AF30" s="304">
        <f>IF($B30=Lists!$A$14,Lists!$E$35)+IF($B30=Lists!$A$15,Lists!$E$40)+IF($B30=Lists!$A$16,Lists!$E$40)</f>
        <v>0</v>
      </c>
      <c r="AG30" s="313">
        <f t="shared" si="7"/>
        <v>0</v>
      </c>
      <c r="AH30" s="112" t="str">
        <f t="shared" si="8"/>
        <v>n/a</v>
      </c>
      <c r="AI30" s="116" t="str">
        <f>IF(ISERROR(AH30*0.0001),"n/a",AH30*VLOOKUP($B$4,Weighting!$B$22:$D$35,2,0))</f>
        <v>n/a</v>
      </c>
      <c r="AJ30" s="230" t="str">
        <f t="shared" si="9"/>
        <v>n/a</v>
      </c>
      <c r="AK30" s="230" t="str">
        <f>IF(ISERROR(AJ30*VLOOKUP($B$4,Weighting!$B$22:$D$35,2,0)),"n/a",AJ30*VLOOKUP($B$4,Weighting!$B$22:$D$35,2,0))</f>
        <v>n/a</v>
      </c>
      <c r="AL30" s="345"/>
    </row>
    <row r="31" spans="1:38" s="342" customFormat="1" ht="28" x14ac:dyDescent="0.35">
      <c r="A31" s="343" t="s">
        <v>975</v>
      </c>
      <c r="B31" s="296" t="s">
        <v>8</v>
      </c>
      <c r="C31" s="354" t="s">
        <v>672</v>
      </c>
      <c r="D31" s="114"/>
      <c r="E31" s="299"/>
      <c r="F31" s="444" t="s">
        <v>406</v>
      </c>
      <c r="G31" s="299" t="s">
        <v>17</v>
      </c>
      <c r="H31" s="310">
        <f>VLOOKUP(G31,Lists!$A$45:$B$50,2,FALSE)</f>
        <v>1.0000000000000001E-5</v>
      </c>
      <c r="I31" s="311" t="s">
        <v>17</v>
      </c>
      <c r="J31" s="311" t="s">
        <v>17</v>
      </c>
      <c r="K31" s="312">
        <f>VLOOKUP(J31,Lists!$A$35:$B$40,2,FALSE)</f>
        <v>0</v>
      </c>
      <c r="L31" s="313">
        <f t="shared" si="0"/>
        <v>0</v>
      </c>
      <c r="M31" s="314" t="str">
        <f t="shared" si="1"/>
        <v>n/a</v>
      </c>
      <c r="N31" s="304">
        <f>IF($B31=Lists!$A$14,Lists!$E$35)+IF($B31=Lists!$A$15,Lists!$E$40)+IF($B31=Lists!$A$16,Lists!$E$40)</f>
        <v>0</v>
      </c>
      <c r="O31" s="313">
        <f t="shared" si="2"/>
        <v>0</v>
      </c>
      <c r="P31" s="242" t="str">
        <f t="shared" si="3"/>
        <v>n/a</v>
      </c>
      <c r="Q31" s="232" t="str">
        <f>IF(ISERROR(P31*0.0001),"n/a",P31*VLOOKUP($B$4,Weighting!$B$22:$D$35,2,0))</f>
        <v>n/a</v>
      </c>
      <c r="R31" s="230" t="str">
        <f t="shared" si="4"/>
        <v>n/a</v>
      </c>
      <c r="S31" s="230" t="str">
        <f>IF(ISERROR(R31*VLOOKUP($B$4,Weighting!$B$22:$D$35,2,0)),"n/a",R31*VLOOKUP($B$4,Weighting!$B$22:$D$35,2,0))</f>
        <v>n/a</v>
      </c>
      <c r="T31" s="345"/>
      <c r="U31" s="279"/>
      <c r="V31" s="308" t="s">
        <v>408</v>
      </c>
      <c r="W31" s="308"/>
      <c r="X31" s="309" t="s">
        <v>406</v>
      </c>
      <c r="Y31" s="299" t="s">
        <v>17</v>
      </c>
      <c r="Z31" s="310">
        <f>VLOOKUP(Y31,Lists!$A$45:$B$50,2,FALSE)</f>
        <v>1.0000000000000001E-5</v>
      </c>
      <c r="AA31" s="311" t="s">
        <v>17</v>
      </c>
      <c r="AB31" s="311" t="s">
        <v>17</v>
      </c>
      <c r="AC31" s="312">
        <f>VLOOKUP(AB31,Lists!$A$35:$B$40,2,FALSE)</f>
        <v>0</v>
      </c>
      <c r="AD31" s="313">
        <f t="shared" si="5"/>
        <v>0</v>
      </c>
      <c r="AE31" s="314" t="str">
        <f t="shared" si="6"/>
        <v>n/a</v>
      </c>
      <c r="AF31" s="304">
        <f>IF($B31=Lists!$A$14,Lists!$E$35)+IF($B31=Lists!$A$15,Lists!$E$40)+IF($B31=Lists!$A$16,Lists!$E$40)</f>
        <v>0</v>
      </c>
      <c r="AG31" s="313">
        <f t="shared" si="7"/>
        <v>0</v>
      </c>
      <c r="AH31" s="112" t="str">
        <f t="shared" si="8"/>
        <v>n/a</v>
      </c>
      <c r="AI31" s="116" t="str">
        <f>IF(ISERROR(AH31*0.0001),"n/a",AH31*VLOOKUP($B$4,Weighting!$B$22:$D$35,2,0))</f>
        <v>n/a</v>
      </c>
      <c r="AJ31" s="230" t="str">
        <f t="shared" si="9"/>
        <v>n/a</v>
      </c>
      <c r="AK31" s="230" t="str">
        <f>IF(ISERROR(AJ31*VLOOKUP($B$4,Weighting!$B$22:$D$35,2,0)),"n/a",AJ31*VLOOKUP($B$4,Weighting!$B$22:$D$35,2,0))</f>
        <v>n/a</v>
      </c>
      <c r="AL31" s="345"/>
    </row>
    <row r="32" spans="1:38" s="342" customFormat="1" ht="42" x14ac:dyDescent="0.35">
      <c r="A32" s="343" t="s">
        <v>976</v>
      </c>
      <c r="B32" s="296" t="s">
        <v>8</v>
      </c>
      <c r="C32" s="352" t="s">
        <v>673</v>
      </c>
      <c r="D32" s="114"/>
      <c r="E32" s="299"/>
      <c r="F32" s="444" t="s">
        <v>406</v>
      </c>
      <c r="G32" s="299" t="s">
        <v>17</v>
      </c>
      <c r="H32" s="310">
        <f>VLOOKUP(G32,Lists!$A$45:$B$50,2,FALSE)</f>
        <v>1.0000000000000001E-5</v>
      </c>
      <c r="I32" s="311" t="s">
        <v>17</v>
      </c>
      <c r="J32" s="311" t="s">
        <v>17</v>
      </c>
      <c r="K32" s="312">
        <f>VLOOKUP(J32,Lists!$A$35:$B$40,2,FALSE)</f>
        <v>0</v>
      </c>
      <c r="L32" s="313">
        <f t="shared" si="0"/>
        <v>0</v>
      </c>
      <c r="M32" s="314" t="str">
        <f t="shared" si="1"/>
        <v>n/a</v>
      </c>
      <c r="N32" s="304">
        <f>IF($B32=Lists!$A$14,Lists!$E$35)+IF($B32=Lists!$A$15,Lists!$E$40)+IF($B32=Lists!$A$16,Lists!$E$40)</f>
        <v>0</v>
      </c>
      <c r="O32" s="313">
        <f t="shared" si="2"/>
        <v>0</v>
      </c>
      <c r="P32" s="242" t="str">
        <f t="shared" si="3"/>
        <v>n/a</v>
      </c>
      <c r="Q32" s="232" t="str">
        <f>IF(ISERROR(P32*0.0001),"n/a",P32*VLOOKUP($B$4,Weighting!$B$22:$D$35,2,0))</f>
        <v>n/a</v>
      </c>
      <c r="R32" s="230" t="str">
        <f t="shared" si="4"/>
        <v>n/a</v>
      </c>
      <c r="S32" s="230" t="str">
        <f>IF(ISERROR(R32*VLOOKUP($B$4,Weighting!$B$22:$D$35,2,0)),"n/a",R32*VLOOKUP($B$4,Weighting!$B$22:$D$35,2,0))</f>
        <v>n/a</v>
      </c>
      <c r="T32" s="345"/>
      <c r="U32" s="279"/>
      <c r="V32" s="308" t="s">
        <v>408</v>
      </c>
      <c r="W32" s="308"/>
      <c r="X32" s="309" t="s">
        <v>406</v>
      </c>
      <c r="Y32" s="299" t="s">
        <v>17</v>
      </c>
      <c r="Z32" s="310">
        <f>VLOOKUP(Y32,Lists!$A$45:$B$50,2,FALSE)</f>
        <v>1.0000000000000001E-5</v>
      </c>
      <c r="AA32" s="311" t="s">
        <v>17</v>
      </c>
      <c r="AB32" s="311" t="s">
        <v>17</v>
      </c>
      <c r="AC32" s="312">
        <f>VLOOKUP(AB32,Lists!$A$35:$B$40,2,FALSE)</f>
        <v>0</v>
      </c>
      <c r="AD32" s="313">
        <f t="shared" si="5"/>
        <v>0</v>
      </c>
      <c r="AE32" s="314" t="str">
        <f t="shared" si="6"/>
        <v>n/a</v>
      </c>
      <c r="AF32" s="304">
        <f>IF($B32=Lists!$A$14,Lists!$E$35)+IF($B32=Lists!$A$15,Lists!$E$40)+IF($B32=Lists!$A$16,Lists!$E$40)</f>
        <v>0</v>
      </c>
      <c r="AG32" s="313">
        <f t="shared" si="7"/>
        <v>0</v>
      </c>
      <c r="AH32" s="112" t="str">
        <f t="shared" si="8"/>
        <v>n/a</v>
      </c>
      <c r="AI32" s="116" t="str">
        <f>IF(ISERROR(AH32*0.0001),"n/a",AH32*VLOOKUP($B$4,Weighting!$B$22:$D$35,2,0))</f>
        <v>n/a</v>
      </c>
      <c r="AJ32" s="230" t="str">
        <f t="shared" si="9"/>
        <v>n/a</v>
      </c>
      <c r="AK32" s="230" t="str">
        <f>IF(ISERROR(AJ32*VLOOKUP($B$4,Weighting!$B$22:$D$35,2,0)),"n/a",AJ32*VLOOKUP($B$4,Weighting!$B$22:$D$35,2,0))</f>
        <v>n/a</v>
      </c>
      <c r="AL32" s="345"/>
    </row>
    <row r="33" spans="1:38" s="342" customFormat="1" ht="56" x14ac:dyDescent="0.35">
      <c r="A33" s="343" t="s">
        <v>977</v>
      </c>
      <c r="B33" s="296" t="s">
        <v>8</v>
      </c>
      <c r="C33" s="354" t="s">
        <v>674</v>
      </c>
      <c r="D33" s="114"/>
      <c r="E33" s="299"/>
      <c r="F33" s="444" t="s">
        <v>406</v>
      </c>
      <c r="G33" s="299" t="s">
        <v>17</v>
      </c>
      <c r="H33" s="310">
        <f>VLOOKUP(G33,Lists!$A$45:$B$50,2,FALSE)</f>
        <v>1.0000000000000001E-5</v>
      </c>
      <c r="I33" s="311" t="s">
        <v>17</v>
      </c>
      <c r="J33" s="311" t="s">
        <v>17</v>
      </c>
      <c r="K33" s="312">
        <f>VLOOKUP(J33,Lists!$A$35:$B$40,2,FALSE)</f>
        <v>0</v>
      </c>
      <c r="L33" s="313">
        <f t="shared" si="0"/>
        <v>0</v>
      </c>
      <c r="M33" s="314" t="str">
        <f t="shared" si="1"/>
        <v>n/a</v>
      </c>
      <c r="N33" s="304">
        <f>IF($B33=Lists!$A$14,Lists!$E$35)+IF($B33=Lists!$A$15,Lists!$E$40)+IF($B33=Lists!$A$16,Lists!$E$40)</f>
        <v>0</v>
      </c>
      <c r="O33" s="313">
        <f t="shared" si="2"/>
        <v>0</v>
      </c>
      <c r="P33" s="242" t="str">
        <f t="shared" si="3"/>
        <v>n/a</v>
      </c>
      <c r="Q33" s="232" t="str">
        <f>IF(ISERROR(P33*0.0001),"n/a",P33*VLOOKUP($B$4,Weighting!$B$22:$D$35,2,0))</f>
        <v>n/a</v>
      </c>
      <c r="R33" s="230" t="str">
        <f t="shared" si="4"/>
        <v>n/a</v>
      </c>
      <c r="S33" s="230" t="str">
        <f>IF(ISERROR(R33*VLOOKUP($B$4,Weighting!$B$22:$D$35,2,0)),"n/a",R33*VLOOKUP($B$4,Weighting!$B$22:$D$35,2,0))</f>
        <v>n/a</v>
      </c>
      <c r="T33" s="345"/>
      <c r="U33" s="279"/>
      <c r="V33" s="308" t="s">
        <v>408</v>
      </c>
      <c r="W33" s="308"/>
      <c r="X33" s="309" t="s">
        <v>406</v>
      </c>
      <c r="Y33" s="299" t="s">
        <v>17</v>
      </c>
      <c r="Z33" s="310">
        <f>VLOOKUP(Y33,Lists!$A$45:$B$50,2,FALSE)</f>
        <v>1.0000000000000001E-5</v>
      </c>
      <c r="AA33" s="311" t="s">
        <v>17</v>
      </c>
      <c r="AB33" s="311" t="s">
        <v>17</v>
      </c>
      <c r="AC33" s="312">
        <f>VLOOKUP(AB33,Lists!$A$35:$B$40,2,FALSE)</f>
        <v>0</v>
      </c>
      <c r="AD33" s="313">
        <f t="shared" si="5"/>
        <v>0</v>
      </c>
      <c r="AE33" s="314" t="str">
        <f t="shared" si="6"/>
        <v>n/a</v>
      </c>
      <c r="AF33" s="304">
        <f>IF($B33=Lists!$A$14,Lists!$E$35)+IF($B33=Lists!$A$15,Lists!$E$40)+IF($B33=Lists!$A$16,Lists!$E$40)</f>
        <v>0</v>
      </c>
      <c r="AG33" s="313">
        <f t="shared" si="7"/>
        <v>0</v>
      </c>
      <c r="AH33" s="112" t="str">
        <f t="shared" si="8"/>
        <v>n/a</v>
      </c>
      <c r="AI33" s="116" t="str">
        <f>IF(ISERROR(AH33*0.0001),"n/a",AH33*VLOOKUP($B$4,Weighting!$B$22:$D$35,2,0))</f>
        <v>n/a</v>
      </c>
      <c r="AJ33" s="230" t="str">
        <f t="shared" si="9"/>
        <v>n/a</v>
      </c>
      <c r="AK33" s="230" t="str">
        <f>IF(ISERROR(AJ33*VLOOKUP($B$4,Weighting!$B$22:$D$35,2,0)),"n/a",AJ33*VLOOKUP($B$4,Weighting!$B$22:$D$35,2,0))</f>
        <v>n/a</v>
      </c>
      <c r="AL33" s="345"/>
    </row>
    <row r="34" spans="1:38" s="342" customFormat="1" ht="42" x14ac:dyDescent="0.35">
      <c r="A34" s="343" t="s">
        <v>978</v>
      </c>
      <c r="B34" s="296" t="s">
        <v>8</v>
      </c>
      <c r="C34" s="297" t="s">
        <v>675</v>
      </c>
      <c r="D34" s="114"/>
      <c r="E34" s="299"/>
      <c r="F34" s="444" t="s">
        <v>406</v>
      </c>
      <c r="G34" s="299" t="s">
        <v>17</v>
      </c>
      <c r="H34" s="310">
        <f>VLOOKUP(G34,Lists!$A$45:$B$50,2,FALSE)</f>
        <v>1.0000000000000001E-5</v>
      </c>
      <c r="I34" s="311" t="s">
        <v>17</v>
      </c>
      <c r="J34" s="311" t="s">
        <v>17</v>
      </c>
      <c r="K34" s="312">
        <f>VLOOKUP(J34,Lists!$A$35:$B$40,2,FALSE)</f>
        <v>0</v>
      </c>
      <c r="L34" s="313">
        <f t="shared" si="0"/>
        <v>0</v>
      </c>
      <c r="M34" s="314" t="str">
        <f t="shared" si="1"/>
        <v>n/a</v>
      </c>
      <c r="N34" s="304">
        <f>IF($B34=Lists!$A$14,Lists!$E$35)+IF($B34=Lists!$A$15,Lists!$E$40)+IF($B34=Lists!$A$16,Lists!$E$40)</f>
        <v>0</v>
      </c>
      <c r="O34" s="313">
        <f t="shared" si="2"/>
        <v>0</v>
      </c>
      <c r="P34" s="242" t="str">
        <f t="shared" si="3"/>
        <v>n/a</v>
      </c>
      <c r="Q34" s="232" t="str">
        <f>IF(ISERROR(P34*0.0001),"n/a",P34*VLOOKUP($B$4,Weighting!$B$22:$D$35,2,0))</f>
        <v>n/a</v>
      </c>
      <c r="R34" s="230" t="str">
        <f t="shared" si="4"/>
        <v>n/a</v>
      </c>
      <c r="S34" s="230" t="str">
        <f>IF(ISERROR(R34*VLOOKUP($B$4,Weighting!$B$22:$D$35,2,0)),"n/a",R34*VLOOKUP($B$4,Weighting!$B$22:$D$35,2,0))</f>
        <v>n/a</v>
      </c>
      <c r="T34" s="345"/>
      <c r="U34" s="279"/>
      <c r="V34" s="308" t="s">
        <v>408</v>
      </c>
      <c r="W34" s="308"/>
      <c r="X34" s="309" t="s">
        <v>406</v>
      </c>
      <c r="Y34" s="299" t="s">
        <v>17</v>
      </c>
      <c r="Z34" s="310">
        <f>VLOOKUP(Y34,Lists!$A$45:$B$50,2,FALSE)</f>
        <v>1.0000000000000001E-5</v>
      </c>
      <c r="AA34" s="311" t="s">
        <v>17</v>
      </c>
      <c r="AB34" s="311" t="s">
        <v>17</v>
      </c>
      <c r="AC34" s="312">
        <f>VLOOKUP(AB34,Lists!$A$35:$B$40,2,FALSE)</f>
        <v>0</v>
      </c>
      <c r="AD34" s="313">
        <f t="shared" si="5"/>
        <v>0</v>
      </c>
      <c r="AE34" s="314" t="str">
        <f t="shared" si="6"/>
        <v>n/a</v>
      </c>
      <c r="AF34" s="304">
        <f>IF($B34=Lists!$A$14,Lists!$E$35)+IF($B34=Lists!$A$15,Lists!$E$40)+IF($B34=Lists!$A$16,Lists!$E$40)</f>
        <v>0</v>
      </c>
      <c r="AG34" s="313">
        <f t="shared" si="7"/>
        <v>0</v>
      </c>
      <c r="AH34" s="112" t="str">
        <f t="shared" si="8"/>
        <v>n/a</v>
      </c>
      <c r="AI34" s="116" t="str">
        <f>IF(ISERROR(AH34*0.0001),"n/a",AH34*VLOOKUP($B$4,Weighting!$B$22:$D$35,2,0))</f>
        <v>n/a</v>
      </c>
      <c r="AJ34" s="230" t="str">
        <f t="shared" si="9"/>
        <v>n/a</v>
      </c>
      <c r="AK34" s="230" t="str">
        <f>IF(ISERROR(AJ34*VLOOKUP($B$4,Weighting!$B$22:$D$35,2,0)),"n/a",AJ34*VLOOKUP($B$4,Weighting!$B$22:$D$35,2,0))</f>
        <v>n/a</v>
      </c>
      <c r="AL34" s="345"/>
    </row>
    <row r="35" spans="1:38" s="342" customFormat="1" ht="42" x14ac:dyDescent="0.35">
      <c r="A35" s="343" t="s">
        <v>979</v>
      </c>
      <c r="B35" s="296" t="s">
        <v>8</v>
      </c>
      <c r="C35" s="352" t="s">
        <v>676</v>
      </c>
      <c r="D35" s="114"/>
      <c r="E35" s="299"/>
      <c r="F35" s="444" t="s">
        <v>406</v>
      </c>
      <c r="G35" s="299" t="s">
        <v>17</v>
      </c>
      <c r="H35" s="310">
        <f>VLOOKUP(G35,Lists!$A$45:$B$50,2,FALSE)</f>
        <v>1.0000000000000001E-5</v>
      </c>
      <c r="I35" s="311" t="s">
        <v>17</v>
      </c>
      <c r="J35" s="311" t="s">
        <v>17</v>
      </c>
      <c r="K35" s="312">
        <f>VLOOKUP(J35,Lists!$A$35:$B$40,2,FALSE)</f>
        <v>0</v>
      </c>
      <c r="L35" s="313">
        <f t="shared" si="0"/>
        <v>0</v>
      </c>
      <c r="M35" s="314" t="str">
        <f t="shared" si="1"/>
        <v>n/a</v>
      </c>
      <c r="N35" s="304">
        <f>IF($B35=Lists!$A$14,Lists!$E$35)+IF($B35=Lists!$A$15,Lists!$E$40)+IF($B35=Lists!$A$16,Lists!$E$40)</f>
        <v>0</v>
      </c>
      <c r="O35" s="313">
        <f t="shared" si="2"/>
        <v>0</v>
      </c>
      <c r="P35" s="242" t="str">
        <f t="shared" si="3"/>
        <v>n/a</v>
      </c>
      <c r="Q35" s="232" t="str">
        <f>IF(ISERROR(P35*0.0001),"n/a",P35*VLOOKUP($B$4,Weighting!$B$22:$D$35,2,0))</f>
        <v>n/a</v>
      </c>
      <c r="R35" s="230" t="str">
        <f t="shared" si="4"/>
        <v>n/a</v>
      </c>
      <c r="S35" s="230" t="str">
        <f>IF(ISERROR(R35*VLOOKUP($B$4,Weighting!$B$22:$D$35,2,0)),"n/a",R35*VLOOKUP($B$4,Weighting!$B$22:$D$35,2,0))</f>
        <v>n/a</v>
      </c>
      <c r="T35" s="345"/>
      <c r="U35" s="279"/>
      <c r="V35" s="308" t="s">
        <v>408</v>
      </c>
      <c r="W35" s="308"/>
      <c r="X35" s="309" t="s">
        <v>406</v>
      </c>
      <c r="Y35" s="299" t="s">
        <v>17</v>
      </c>
      <c r="Z35" s="310">
        <f>VLOOKUP(Y35,Lists!$A$45:$B$50,2,FALSE)</f>
        <v>1.0000000000000001E-5</v>
      </c>
      <c r="AA35" s="311" t="s">
        <v>17</v>
      </c>
      <c r="AB35" s="311" t="s">
        <v>17</v>
      </c>
      <c r="AC35" s="312">
        <f>VLOOKUP(AB35,Lists!$A$35:$B$40,2,FALSE)</f>
        <v>0</v>
      </c>
      <c r="AD35" s="313">
        <f t="shared" si="5"/>
        <v>0</v>
      </c>
      <c r="AE35" s="314" t="str">
        <f t="shared" si="6"/>
        <v>n/a</v>
      </c>
      <c r="AF35" s="304">
        <f>IF($B35=Lists!$A$14,Lists!$E$35)+IF($B35=Lists!$A$15,Lists!$E$40)+IF($B35=Lists!$A$16,Lists!$E$40)</f>
        <v>0</v>
      </c>
      <c r="AG35" s="313">
        <f t="shared" si="7"/>
        <v>0</v>
      </c>
      <c r="AH35" s="112" t="str">
        <f t="shared" si="8"/>
        <v>n/a</v>
      </c>
      <c r="AI35" s="116" t="str">
        <f>IF(ISERROR(AH35*0.0001),"n/a",AH35*VLOOKUP($B$4,Weighting!$B$22:$D$35,2,0))</f>
        <v>n/a</v>
      </c>
      <c r="AJ35" s="230" t="str">
        <f t="shared" si="9"/>
        <v>n/a</v>
      </c>
      <c r="AK35" s="230" t="str">
        <f>IF(ISERROR(AJ35*VLOOKUP($B$4,Weighting!$B$22:$D$35,2,0)),"n/a",AJ35*VLOOKUP($B$4,Weighting!$B$22:$D$35,2,0))</f>
        <v>n/a</v>
      </c>
      <c r="AL35" s="345"/>
    </row>
    <row r="36" spans="1:38" s="342" customFormat="1" ht="28" x14ac:dyDescent="0.35">
      <c r="A36" s="343" t="s">
        <v>980</v>
      </c>
      <c r="B36" s="296" t="s">
        <v>8</v>
      </c>
      <c r="C36" s="352" t="s">
        <v>677</v>
      </c>
      <c r="D36" s="114"/>
      <c r="E36" s="299"/>
      <c r="F36" s="444" t="s">
        <v>406</v>
      </c>
      <c r="G36" s="299" t="s">
        <v>17</v>
      </c>
      <c r="H36" s="310">
        <f>VLOOKUP(G36,Lists!$A$45:$B$50,2,FALSE)</f>
        <v>1.0000000000000001E-5</v>
      </c>
      <c r="I36" s="311" t="s">
        <v>17</v>
      </c>
      <c r="J36" s="311" t="s">
        <v>17</v>
      </c>
      <c r="K36" s="312">
        <f>VLOOKUP(J36,Lists!$A$35:$B$40,2,FALSE)</f>
        <v>0</v>
      </c>
      <c r="L36" s="313">
        <f t="shared" si="0"/>
        <v>0</v>
      </c>
      <c r="M36" s="314" t="str">
        <f t="shared" si="1"/>
        <v>n/a</v>
      </c>
      <c r="N36" s="304">
        <f>IF($B36=Lists!$A$14,Lists!$E$35)+IF($B36=Lists!$A$15,Lists!$E$40)+IF($B36=Lists!$A$16,Lists!$E$40)</f>
        <v>0</v>
      </c>
      <c r="O36" s="313">
        <f t="shared" si="2"/>
        <v>0</v>
      </c>
      <c r="P36" s="242" t="str">
        <f t="shared" si="3"/>
        <v>n/a</v>
      </c>
      <c r="Q36" s="232" t="str">
        <f>IF(ISERROR(P36*0.0001),"n/a",P36*VLOOKUP($B$4,Weighting!$B$22:$D$35,2,0))</f>
        <v>n/a</v>
      </c>
      <c r="R36" s="230" t="str">
        <f t="shared" si="4"/>
        <v>n/a</v>
      </c>
      <c r="S36" s="230" t="str">
        <f>IF(ISERROR(R36*VLOOKUP($B$4,Weighting!$B$22:$D$35,2,0)),"n/a",R36*VLOOKUP($B$4,Weighting!$B$22:$D$35,2,0))</f>
        <v>n/a</v>
      </c>
      <c r="T36" s="345"/>
      <c r="U36" s="279"/>
      <c r="V36" s="308" t="s">
        <v>408</v>
      </c>
      <c r="W36" s="308"/>
      <c r="X36" s="309" t="s">
        <v>406</v>
      </c>
      <c r="Y36" s="299" t="s">
        <v>17</v>
      </c>
      <c r="Z36" s="310">
        <f>VLOOKUP(Y36,Lists!$A$45:$B$50,2,FALSE)</f>
        <v>1.0000000000000001E-5</v>
      </c>
      <c r="AA36" s="311" t="s">
        <v>17</v>
      </c>
      <c r="AB36" s="311" t="s">
        <v>17</v>
      </c>
      <c r="AC36" s="312">
        <f>VLOOKUP(AB36,Lists!$A$35:$B$40,2,FALSE)</f>
        <v>0</v>
      </c>
      <c r="AD36" s="313">
        <f t="shared" si="5"/>
        <v>0</v>
      </c>
      <c r="AE36" s="314" t="str">
        <f t="shared" si="6"/>
        <v>n/a</v>
      </c>
      <c r="AF36" s="304">
        <f>IF($B36=Lists!$A$14,Lists!$E$35)+IF($B36=Lists!$A$15,Lists!$E$40)+IF($B36=Lists!$A$16,Lists!$E$40)</f>
        <v>0</v>
      </c>
      <c r="AG36" s="313">
        <f t="shared" si="7"/>
        <v>0</v>
      </c>
      <c r="AH36" s="112" t="str">
        <f t="shared" si="8"/>
        <v>n/a</v>
      </c>
      <c r="AI36" s="116" t="str">
        <f>IF(ISERROR(AH36*0.0001),"n/a",AH36*VLOOKUP($B$4,Weighting!$B$22:$D$35,2,0))</f>
        <v>n/a</v>
      </c>
      <c r="AJ36" s="230" t="str">
        <f t="shared" si="9"/>
        <v>n/a</v>
      </c>
      <c r="AK36" s="230" t="str">
        <f>IF(ISERROR(AJ36*VLOOKUP($B$4,Weighting!$B$22:$D$35,2,0)),"n/a",AJ36*VLOOKUP($B$4,Weighting!$B$22:$D$35,2,0))</f>
        <v>n/a</v>
      </c>
      <c r="AL36" s="345"/>
    </row>
    <row r="37" spans="1:38" s="355" customFormat="1" ht="140" x14ac:dyDescent="0.35">
      <c r="A37" s="343" t="s">
        <v>981</v>
      </c>
      <c r="B37" s="344" t="s">
        <v>8</v>
      </c>
      <c r="C37" s="352" t="s">
        <v>140</v>
      </c>
      <c r="D37" s="114"/>
      <c r="E37" s="299"/>
      <c r="F37" s="444" t="s">
        <v>406</v>
      </c>
      <c r="G37" s="299" t="s">
        <v>17</v>
      </c>
      <c r="H37" s="310">
        <f>VLOOKUP(G37,Lists!$A$45:$B$50,2,FALSE)</f>
        <v>1.0000000000000001E-5</v>
      </c>
      <c r="I37" s="311" t="s">
        <v>17</v>
      </c>
      <c r="J37" s="311" t="s">
        <v>17</v>
      </c>
      <c r="K37" s="312">
        <f>VLOOKUP(J37,Lists!$A$35:$B$40,2,FALSE)</f>
        <v>0</v>
      </c>
      <c r="L37" s="313">
        <f t="shared" si="0"/>
        <v>0</v>
      </c>
      <c r="M37" s="314" t="str">
        <f t="shared" si="1"/>
        <v>n/a</v>
      </c>
      <c r="N37" s="304">
        <f>IF($B37=Lists!$A$14,Lists!$E$35)+IF($B37=Lists!$A$15,Lists!$E$40)+IF($B37=Lists!$A$16,Lists!$E$40)</f>
        <v>0</v>
      </c>
      <c r="O37" s="313">
        <f t="shared" si="2"/>
        <v>0</v>
      </c>
      <c r="P37" s="242" t="str">
        <f t="shared" si="3"/>
        <v>n/a</v>
      </c>
      <c r="Q37" s="232" t="str">
        <f>IF(ISERROR(P37*0.0001),"n/a",P37*VLOOKUP($B$4,Weighting!$B$22:$D$35,2,0))</f>
        <v>n/a</v>
      </c>
      <c r="R37" s="230" t="str">
        <f t="shared" si="4"/>
        <v>n/a</v>
      </c>
      <c r="S37" s="230" t="str">
        <f>IF(ISERROR(R37*VLOOKUP($B$4,Weighting!$B$22:$D$35,2,0)),"n/a",R37*VLOOKUP($B$4,Weighting!$B$22:$D$35,2,0))</f>
        <v>n/a</v>
      </c>
      <c r="T37" s="345"/>
      <c r="U37" s="279"/>
      <c r="V37" s="308" t="s">
        <v>408</v>
      </c>
      <c r="W37" s="308"/>
      <c r="X37" s="309" t="s">
        <v>406</v>
      </c>
      <c r="Y37" s="299" t="s">
        <v>17</v>
      </c>
      <c r="Z37" s="310">
        <f>VLOOKUP(Y37,Lists!$A$45:$B$50,2,FALSE)</f>
        <v>1.0000000000000001E-5</v>
      </c>
      <c r="AA37" s="311" t="s">
        <v>17</v>
      </c>
      <c r="AB37" s="311" t="s">
        <v>17</v>
      </c>
      <c r="AC37" s="312">
        <f>VLOOKUP(AB37,Lists!$A$35:$B$40,2,FALSE)</f>
        <v>0</v>
      </c>
      <c r="AD37" s="313">
        <f t="shared" si="5"/>
        <v>0</v>
      </c>
      <c r="AE37" s="314" t="str">
        <f t="shared" si="6"/>
        <v>n/a</v>
      </c>
      <c r="AF37" s="304">
        <f>IF($B37=Lists!$A$14,Lists!$E$35)+IF($B37=Lists!$A$15,Lists!$E$40)+IF($B37=Lists!$A$16,Lists!$E$40)</f>
        <v>0</v>
      </c>
      <c r="AG37" s="313">
        <f t="shared" si="7"/>
        <v>0</v>
      </c>
      <c r="AH37" s="112" t="str">
        <f t="shared" si="8"/>
        <v>n/a</v>
      </c>
      <c r="AI37" s="116" t="str">
        <f>IF(ISERROR(AH37*0.0001),"n/a",AH37*VLOOKUP($B$4,Weighting!$B$22:$D$35,2,0))</f>
        <v>n/a</v>
      </c>
      <c r="AJ37" s="230" t="str">
        <f t="shared" si="9"/>
        <v>n/a</v>
      </c>
      <c r="AK37" s="230" t="str">
        <f>IF(ISERROR(AJ37*VLOOKUP($B$4,Weighting!$B$22:$D$35,2,0)),"n/a",AJ37*VLOOKUP($B$4,Weighting!$B$22:$D$35,2,0))</f>
        <v>n/a</v>
      </c>
      <c r="AL37" s="345"/>
    </row>
    <row r="38" spans="1:38" s="342" customFormat="1" ht="62" customHeight="1" x14ac:dyDescent="0.35">
      <c r="A38" s="343" t="s">
        <v>982</v>
      </c>
      <c r="B38" s="356" t="s">
        <v>8</v>
      </c>
      <c r="C38" s="352" t="s">
        <v>141</v>
      </c>
      <c r="D38" s="114"/>
      <c r="E38" s="299"/>
      <c r="F38" s="444" t="s">
        <v>406</v>
      </c>
      <c r="G38" s="299" t="s">
        <v>17</v>
      </c>
      <c r="H38" s="310">
        <f>VLOOKUP(G38,Lists!$A$45:$B$50,2,FALSE)</f>
        <v>1.0000000000000001E-5</v>
      </c>
      <c r="I38" s="311" t="s">
        <v>17</v>
      </c>
      <c r="J38" s="311" t="s">
        <v>17</v>
      </c>
      <c r="K38" s="312">
        <f>VLOOKUP(J38,Lists!$A$35:$B$40,2,FALSE)</f>
        <v>0</v>
      </c>
      <c r="L38" s="313">
        <f t="shared" si="0"/>
        <v>0</v>
      </c>
      <c r="M38" s="314" t="str">
        <f t="shared" si="1"/>
        <v>n/a</v>
      </c>
      <c r="N38" s="304">
        <f>IF($B38=Lists!$A$14,Lists!$E$35)+IF($B38=Lists!$A$15,Lists!$E$40)+IF($B38=Lists!$A$16,Lists!$E$40)</f>
        <v>0</v>
      </c>
      <c r="O38" s="313">
        <f t="shared" si="2"/>
        <v>0</v>
      </c>
      <c r="P38" s="242" t="str">
        <f t="shared" si="3"/>
        <v>n/a</v>
      </c>
      <c r="Q38" s="232" t="str">
        <f>IF(ISERROR(P38*0.0001),"n/a",P38*VLOOKUP($B$4,Weighting!$B$22:$D$35,2,0))</f>
        <v>n/a</v>
      </c>
      <c r="R38" s="230" t="str">
        <f t="shared" si="4"/>
        <v>n/a</v>
      </c>
      <c r="S38" s="230" t="str">
        <f>IF(ISERROR(R38*VLOOKUP($B$4,Weighting!$B$22:$D$35,2,0)),"n/a",R38*VLOOKUP($B$4,Weighting!$B$22:$D$35,2,0))</f>
        <v>n/a</v>
      </c>
      <c r="T38" s="345"/>
      <c r="U38" s="279"/>
      <c r="V38" s="308" t="s">
        <v>408</v>
      </c>
      <c r="W38" s="308"/>
      <c r="X38" s="309" t="s">
        <v>406</v>
      </c>
      <c r="Y38" s="299" t="s">
        <v>17</v>
      </c>
      <c r="Z38" s="310">
        <f>VLOOKUP(Y38,Lists!$A$45:$B$50,2,FALSE)</f>
        <v>1.0000000000000001E-5</v>
      </c>
      <c r="AA38" s="311" t="s">
        <v>17</v>
      </c>
      <c r="AB38" s="311" t="s">
        <v>17</v>
      </c>
      <c r="AC38" s="312">
        <f>VLOOKUP(AB38,Lists!$A$35:$B$40,2,FALSE)</f>
        <v>0</v>
      </c>
      <c r="AD38" s="313">
        <f t="shared" si="5"/>
        <v>0</v>
      </c>
      <c r="AE38" s="314" t="str">
        <f t="shared" si="6"/>
        <v>n/a</v>
      </c>
      <c r="AF38" s="304">
        <f>IF($B38=Lists!$A$14,Lists!$E$35)+IF($B38=Lists!$A$15,Lists!$E$40)+IF($B38=Lists!$A$16,Lists!$E$40)</f>
        <v>0</v>
      </c>
      <c r="AG38" s="313">
        <f t="shared" si="7"/>
        <v>0</v>
      </c>
      <c r="AH38" s="112" t="str">
        <f t="shared" si="8"/>
        <v>n/a</v>
      </c>
      <c r="AI38" s="116" t="str">
        <f>IF(ISERROR(AH38*0.0001),"n/a",AH38*VLOOKUP($B$4,Weighting!$B$22:$D$35,2,0))</f>
        <v>n/a</v>
      </c>
      <c r="AJ38" s="230" t="str">
        <f t="shared" si="9"/>
        <v>n/a</v>
      </c>
      <c r="AK38" s="230" t="str">
        <f>IF(ISERROR(AJ38*VLOOKUP($B$4,Weighting!$B$22:$D$35,2,0)),"n/a",AJ38*VLOOKUP($B$4,Weighting!$B$22:$D$35,2,0))</f>
        <v>n/a</v>
      </c>
      <c r="AL38" s="345"/>
    </row>
    <row r="39" spans="1:38" s="342" customFormat="1" ht="70" x14ac:dyDescent="0.35">
      <c r="A39" s="343" t="s">
        <v>983</v>
      </c>
      <c r="B39" s="356" t="s">
        <v>8</v>
      </c>
      <c r="C39" s="352" t="s">
        <v>678</v>
      </c>
      <c r="D39" s="114"/>
      <c r="E39" s="299"/>
      <c r="F39" s="444" t="s">
        <v>406</v>
      </c>
      <c r="G39" s="299" t="s">
        <v>17</v>
      </c>
      <c r="H39" s="310">
        <f>VLOOKUP(G39,Lists!$A$45:$B$50,2,FALSE)</f>
        <v>1.0000000000000001E-5</v>
      </c>
      <c r="I39" s="311" t="s">
        <v>17</v>
      </c>
      <c r="J39" s="311" t="s">
        <v>17</v>
      </c>
      <c r="K39" s="312">
        <f>VLOOKUP(J39,Lists!$A$35:$B$40,2,FALSE)</f>
        <v>0</v>
      </c>
      <c r="L39" s="313">
        <f t="shared" si="0"/>
        <v>0</v>
      </c>
      <c r="M39" s="314" t="str">
        <f t="shared" si="1"/>
        <v>n/a</v>
      </c>
      <c r="N39" s="304">
        <f>IF($B39=Lists!$A$14,Lists!$E$35)+IF($B39=Lists!$A$15,Lists!$E$40)+IF($B39=Lists!$A$16,Lists!$E$40)</f>
        <v>0</v>
      </c>
      <c r="O39" s="313">
        <f t="shared" si="2"/>
        <v>0</v>
      </c>
      <c r="P39" s="242" t="str">
        <f t="shared" si="3"/>
        <v>n/a</v>
      </c>
      <c r="Q39" s="232" t="str">
        <f>IF(ISERROR(P39*0.0001),"n/a",P39*VLOOKUP($B$4,Weighting!$B$22:$D$35,2,0))</f>
        <v>n/a</v>
      </c>
      <c r="R39" s="230" t="str">
        <f t="shared" si="4"/>
        <v>n/a</v>
      </c>
      <c r="S39" s="230" t="str">
        <f>IF(ISERROR(R39*VLOOKUP($B$4,Weighting!$B$22:$D$35,2,0)),"n/a",R39*VLOOKUP($B$4,Weighting!$B$22:$D$35,2,0))</f>
        <v>n/a</v>
      </c>
      <c r="T39" s="345"/>
      <c r="U39" s="279"/>
      <c r="V39" s="308" t="s">
        <v>408</v>
      </c>
      <c r="W39" s="308"/>
      <c r="X39" s="309" t="s">
        <v>406</v>
      </c>
      <c r="Y39" s="299" t="s">
        <v>17</v>
      </c>
      <c r="Z39" s="310">
        <f>VLOOKUP(Y39,Lists!$A$45:$B$50,2,FALSE)</f>
        <v>1.0000000000000001E-5</v>
      </c>
      <c r="AA39" s="311" t="s">
        <v>17</v>
      </c>
      <c r="AB39" s="311" t="s">
        <v>17</v>
      </c>
      <c r="AC39" s="312">
        <f>VLOOKUP(AB39,Lists!$A$35:$B$40,2,FALSE)</f>
        <v>0</v>
      </c>
      <c r="AD39" s="313">
        <f t="shared" si="5"/>
        <v>0</v>
      </c>
      <c r="AE39" s="314" t="str">
        <f t="shared" si="6"/>
        <v>n/a</v>
      </c>
      <c r="AF39" s="304">
        <f>IF($B39=Lists!$A$14,Lists!$E$35)+IF($B39=Lists!$A$15,Lists!$E$40)+IF($B39=Lists!$A$16,Lists!$E$40)</f>
        <v>0</v>
      </c>
      <c r="AG39" s="313">
        <f t="shared" si="7"/>
        <v>0</v>
      </c>
      <c r="AH39" s="112" t="str">
        <f t="shared" si="8"/>
        <v>n/a</v>
      </c>
      <c r="AI39" s="116" t="str">
        <f>IF(ISERROR(AH39*0.0001),"n/a",AH39*VLOOKUP($B$4,Weighting!$B$22:$D$35,2,0))</f>
        <v>n/a</v>
      </c>
      <c r="AJ39" s="230" t="str">
        <f t="shared" si="9"/>
        <v>n/a</v>
      </c>
      <c r="AK39" s="230" t="str">
        <f>IF(ISERROR(AJ39*VLOOKUP($B$4,Weighting!$B$22:$D$35,2,0)),"n/a",AJ39*VLOOKUP($B$4,Weighting!$B$22:$D$35,2,0))</f>
        <v>n/a</v>
      </c>
      <c r="AL39" s="345"/>
    </row>
    <row r="40" spans="1:38" s="342" customFormat="1" ht="28" x14ac:dyDescent="0.35">
      <c r="A40" s="343" t="s">
        <v>984</v>
      </c>
      <c r="B40" s="344" t="s">
        <v>8</v>
      </c>
      <c r="C40" s="352" t="s">
        <v>679</v>
      </c>
      <c r="D40" s="114"/>
      <c r="E40" s="299"/>
      <c r="F40" s="444" t="s">
        <v>406</v>
      </c>
      <c r="G40" s="299" t="s">
        <v>17</v>
      </c>
      <c r="H40" s="310">
        <f>VLOOKUP(G40,Lists!$A$45:$B$50,2,FALSE)</f>
        <v>1.0000000000000001E-5</v>
      </c>
      <c r="I40" s="311" t="s">
        <v>17</v>
      </c>
      <c r="J40" s="311" t="s">
        <v>17</v>
      </c>
      <c r="K40" s="312">
        <f>VLOOKUP(J40,Lists!$A$35:$B$40,2,FALSE)</f>
        <v>0</v>
      </c>
      <c r="L40" s="313">
        <f t="shared" si="0"/>
        <v>0</v>
      </c>
      <c r="M40" s="314" t="str">
        <f t="shared" si="1"/>
        <v>n/a</v>
      </c>
      <c r="N40" s="304">
        <f>IF($B40=Lists!$A$14,Lists!$E$35)+IF($B40=Lists!$A$15,Lists!$E$40)+IF($B40=Lists!$A$16,Lists!$E$40)</f>
        <v>0</v>
      </c>
      <c r="O40" s="313">
        <f t="shared" si="2"/>
        <v>0</v>
      </c>
      <c r="P40" s="242" t="str">
        <f t="shared" si="3"/>
        <v>n/a</v>
      </c>
      <c r="Q40" s="232" t="str">
        <f>IF(ISERROR(P40*0.0001),"n/a",P40*VLOOKUP($B$4,Weighting!$B$22:$D$35,2,0))</f>
        <v>n/a</v>
      </c>
      <c r="R40" s="230" t="str">
        <f t="shared" si="4"/>
        <v>n/a</v>
      </c>
      <c r="S40" s="230" t="str">
        <f>IF(ISERROR(R40*VLOOKUP($B$4,Weighting!$B$22:$D$35,2,0)),"n/a",R40*VLOOKUP($B$4,Weighting!$B$22:$D$35,2,0))</f>
        <v>n/a</v>
      </c>
      <c r="T40" s="345"/>
      <c r="U40" s="279"/>
      <c r="V40" s="308" t="s">
        <v>408</v>
      </c>
      <c r="W40" s="308"/>
      <c r="X40" s="309" t="s">
        <v>406</v>
      </c>
      <c r="Y40" s="299" t="s">
        <v>17</v>
      </c>
      <c r="Z40" s="310">
        <f>VLOOKUP(Y40,Lists!$A$45:$B$50,2,FALSE)</f>
        <v>1.0000000000000001E-5</v>
      </c>
      <c r="AA40" s="311" t="s">
        <v>17</v>
      </c>
      <c r="AB40" s="311" t="s">
        <v>17</v>
      </c>
      <c r="AC40" s="312">
        <f>VLOOKUP(AB40,Lists!$A$35:$B$40,2,FALSE)</f>
        <v>0</v>
      </c>
      <c r="AD40" s="313">
        <f t="shared" si="5"/>
        <v>0</v>
      </c>
      <c r="AE40" s="314" t="str">
        <f t="shared" si="6"/>
        <v>n/a</v>
      </c>
      <c r="AF40" s="304">
        <f>IF($B40=Lists!$A$14,Lists!$E$35)+IF($B40=Lists!$A$15,Lists!$E$40)+IF($B40=Lists!$A$16,Lists!$E$40)</f>
        <v>0</v>
      </c>
      <c r="AG40" s="313">
        <f t="shared" si="7"/>
        <v>0</v>
      </c>
      <c r="AH40" s="112" t="str">
        <f t="shared" si="8"/>
        <v>n/a</v>
      </c>
      <c r="AI40" s="116" t="str">
        <f>IF(ISERROR(AH40*0.0001),"n/a",AH40*VLOOKUP($B$4,Weighting!$B$22:$D$35,2,0))</f>
        <v>n/a</v>
      </c>
      <c r="AJ40" s="230" t="str">
        <f t="shared" si="9"/>
        <v>n/a</v>
      </c>
      <c r="AK40" s="230" t="str">
        <f>IF(ISERROR(AJ40*VLOOKUP($B$4,Weighting!$B$22:$D$35,2,0)),"n/a",AJ40*VLOOKUP($B$4,Weighting!$B$22:$D$35,2,0))</f>
        <v>n/a</v>
      </c>
      <c r="AL40" s="345"/>
    </row>
    <row r="41" spans="1:38" s="342" customFormat="1" x14ac:dyDescent="0.35">
      <c r="A41" s="346"/>
      <c r="B41" s="347"/>
      <c r="C41" s="294" t="s">
        <v>82</v>
      </c>
      <c r="D41" s="446"/>
      <c r="E41" s="348"/>
      <c r="F41" s="448"/>
      <c r="G41" s="294"/>
      <c r="H41" s="294"/>
      <c r="I41" s="294"/>
      <c r="J41" s="294"/>
      <c r="K41" s="294"/>
      <c r="L41" s="294"/>
      <c r="M41" s="294"/>
      <c r="N41" s="294"/>
      <c r="O41" s="295"/>
      <c r="P41" s="240"/>
      <c r="Q41" s="240"/>
      <c r="R41" s="110"/>
      <c r="S41" s="110"/>
      <c r="T41" s="110"/>
      <c r="U41" s="290"/>
      <c r="V41" s="348"/>
      <c r="W41" s="348"/>
      <c r="X41" s="294"/>
      <c r="Y41" s="294"/>
      <c r="Z41" s="294"/>
      <c r="AA41" s="294"/>
      <c r="AB41" s="294"/>
      <c r="AC41" s="294"/>
      <c r="AD41" s="294"/>
      <c r="AE41" s="294"/>
      <c r="AF41" s="294"/>
      <c r="AG41" s="295"/>
      <c r="AH41" s="110"/>
      <c r="AI41" s="110"/>
      <c r="AJ41" s="110"/>
      <c r="AK41" s="110"/>
      <c r="AL41" s="110"/>
    </row>
    <row r="42" spans="1:38" s="342" customFormat="1" ht="65" customHeight="1" x14ac:dyDescent="0.35">
      <c r="A42" s="343" t="s">
        <v>985</v>
      </c>
      <c r="B42" s="296" t="s">
        <v>8</v>
      </c>
      <c r="C42" s="350" t="s">
        <v>680</v>
      </c>
      <c r="D42" s="114"/>
      <c r="E42" s="299"/>
      <c r="F42" s="444" t="s">
        <v>406</v>
      </c>
      <c r="G42" s="299" t="s">
        <v>17</v>
      </c>
      <c r="H42" s="310">
        <f>VLOOKUP(G42,Lists!$A$45:$B$50,2,FALSE)</f>
        <v>1.0000000000000001E-5</v>
      </c>
      <c r="I42" s="311" t="s">
        <v>17</v>
      </c>
      <c r="J42" s="311" t="s">
        <v>17</v>
      </c>
      <c r="K42" s="312">
        <f>VLOOKUP(J42,Lists!$A$35:$B$40,2,FALSE)</f>
        <v>0</v>
      </c>
      <c r="L42" s="313">
        <f t="shared" si="0"/>
        <v>0</v>
      </c>
      <c r="M42" s="314" t="str">
        <f t="shared" si="1"/>
        <v>n/a</v>
      </c>
      <c r="N42" s="304">
        <f>IF($B42=Lists!$A$14,Lists!$E$35)+IF($B42=Lists!$A$15,Lists!$E$40)+IF($B42=Lists!$A$16,Lists!$E$40)</f>
        <v>0</v>
      </c>
      <c r="O42" s="313">
        <f t="shared" si="2"/>
        <v>0</v>
      </c>
      <c r="P42" s="242" t="str">
        <f t="shared" si="3"/>
        <v>n/a</v>
      </c>
      <c r="Q42" s="232" t="str">
        <f>IF(ISERROR(P42*0.0001),"n/a",P42*VLOOKUP($B$4,Weighting!$B$22:$D$35,2,0))</f>
        <v>n/a</v>
      </c>
      <c r="R42" s="230" t="str">
        <f t="shared" si="4"/>
        <v>n/a</v>
      </c>
      <c r="S42" s="230" t="str">
        <f>IF(ISERROR(R42*VLOOKUP($B$4,Weighting!$B$22:$D$35,2,0)),"n/a",R42*VLOOKUP($B$4,Weighting!$B$22:$D$35,2,0))</f>
        <v>n/a</v>
      </c>
      <c r="T42" s="345"/>
      <c r="U42" s="279"/>
      <c r="V42" s="308" t="s">
        <v>408</v>
      </c>
      <c r="W42" s="308"/>
      <c r="X42" s="309" t="s">
        <v>406</v>
      </c>
      <c r="Y42" s="299" t="s">
        <v>17</v>
      </c>
      <c r="Z42" s="310">
        <f>VLOOKUP(Y42,Lists!$A$45:$B$50,2,FALSE)</f>
        <v>1.0000000000000001E-5</v>
      </c>
      <c r="AA42" s="311" t="s">
        <v>17</v>
      </c>
      <c r="AB42" s="311" t="s">
        <v>17</v>
      </c>
      <c r="AC42" s="312">
        <f>VLOOKUP(AB42,Lists!$A$35:$B$40,2,FALSE)</f>
        <v>0</v>
      </c>
      <c r="AD42" s="313">
        <f t="shared" si="5"/>
        <v>0</v>
      </c>
      <c r="AE42" s="314" t="str">
        <f t="shared" si="6"/>
        <v>n/a</v>
      </c>
      <c r="AF42" s="304">
        <f>IF($B42=Lists!$A$14,Lists!$E$35)+IF($B42=Lists!$A$15,Lists!$E$40)+IF($B42=Lists!$A$16,Lists!$E$40)</f>
        <v>0</v>
      </c>
      <c r="AG42" s="313">
        <f t="shared" si="7"/>
        <v>0</v>
      </c>
      <c r="AH42" s="112" t="str">
        <f t="shared" si="8"/>
        <v>n/a</v>
      </c>
      <c r="AI42" s="116" t="str">
        <f>IF(ISERROR(AH42*0.0001),"n/a",AH42*VLOOKUP($B$4,Weighting!$B$22:$D$35,2,0))</f>
        <v>n/a</v>
      </c>
      <c r="AJ42" s="230" t="str">
        <f t="shared" si="9"/>
        <v>n/a</v>
      </c>
      <c r="AK42" s="230" t="str">
        <f>IF(ISERROR(AJ42*VLOOKUP($B$4,Weighting!$B$22:$D$35,2,0)),"n/a",AJ42*VLOOKUP($B$4,Weighting!$B$22:$D$35,2,0))</f>
        <v>n/a</v>
      </c>
      <c r="AL42" s="345"/>
    </row>
    <row r="43" spans="1:38" s="342" customFormat="1" ht="89" customHeight="1" x14ac:dyDescent="0.35">
      <c r="A43" s="343" t="s">
        <v>986</v>
      </c>
      <c r="B43" s="344" t="s">
        <v>8</v>
      </c>
      <c r="C43" s="297" t="s">
        <v>681</v>
      </c>
      <c r="D43" s="114"/>
      <c r="E43" s="299"/>
      <c r="F43" s="444" t="s">
        <v>406</v>
      </c>
      <c r="G43" s="299" t="s">
        <v>17</v>
      </c>
      <c r="H43" s="310">
        <f>VLOOKUP(G43,Lists!$A$45:$B$50,2,FALSE)</f>
        <v>1.0000000000000001E-5</v>
      </c>
      <c r="I43" s="311" t="s">
        <v>17</v>
      </c>
      <c r="J43" s="311" t="s">
        <v>17</v>
      </c>
      <c r="K43" s="312">
        <f>VLOOKUP(J43,Lists!$A$35:$B$40,2,FALSE)</f>
        <v>0</v>
      </c>
      <c r="L43" s="313">
        <f t="shared" si="0"/>
        <v>0</v>
      </c>
      <c r="M43" s="314" t="str">
        <f t="shared" si="1"/>
        <v>n/a</v>
      </c>
      <c r="N43" s="304">
        <f>IF($B43=Lists!$A$14,Lists!$E$35)+IF($B43=Lists!$A$15,Lists!$E$40)+IF($B43=Lists!$A$16,Lists!$E$40)</f>
        <v>0</v>
      </c>
      <c r="O43" s="313">
        <f t="shared" si="2"/>
        <v>0</v>
      </c>
      <c r="P43" s="242" t="str">
        <f t="shared" si="3"/>
        <v>n/a</v>
      </c>
      <c r="Q43" s="232" t="str">
        <f>IF(ISERROR(P43*0.0001),"n/a",P43*VLOOKUP($B$4,Weighting!$B$22:$D$35,2,0))</f>
        <v>n/a</v>
      </c>
      <c r="R43" s="230" t="str">
        <f t="shared" si="4"/>
        <v>n/a</v>
      </c>
      <c r="S43" s="230" t="str">
        <f>IF(ISERROR(R43*VLOOKUP($B$4,Weighting!$B$22:$D$35,2,0)),"n/a",R43*VLOOKUP($B$4,Weighting!$B$22:$D$35,2,0))</f>
        <v>n/a</v>
      </c>
      <c r="T43" s="345"/>
      <c r="U43" s="279"/>
      <c r="V43" s="308" t="s">
        <v>408</v>
      </c>
      <c r="W43" s="308"/>
      <c r="X43" s="309" t="s">
        <v>406</v>
      </c>
      <c r="Y43" s="299" t="s">
        <v>17</v>
      </c>
      <c r="Z43" s="310">
        <f>VLOOKUP(Y43,Lists!$A$45:$B$50,2,FALSE)</f>
        <v>1.0000000000000001E-5</v>
      </c>
      <c r="AA43" s="311" t="s">
        <v>17</v>
      </c>
      <c r="AB43" s="311" t="s">
        <v>17</v>
      </c>
      <c r="AC43" s="312">
        <f>VLOOKUP(AB43,Lists!$A$35:$B$40,2,FALSE)</f>
        <v>0</v>
      </c>
      <c r="AD43" s="313">
        <f t="shared" si="5"/>
        <v>0</v>
      </c>
      <c r="AE43" s="314" t="str">
        <f t="shared" si="6"/>
        <v>n/a</v>
      </c>
      <c r="AF43" s="304">
        <f>IF($B43=Lists!$A$14,Lists!$E$35)+IF($B43=Lists!$A$15,Lists!$E$40)+IF($B43=Lists!$A$16,Lists!$E$40)</f>
        <v>0</v>
      </c>
      <c r="AG43" s="313">
        <f t="shared" si="7"/>
        <v>0</v>
      </c>
      <c r="AH43" s="112" t="str">
        <f t="shared" si="8"/>
        <v>n/a</v>
      </c>
      <c r="AI43" s="116" t="str">
        <f>IF(ISERROR(AH43*0.0001),"n/a",AH43*VLOOKUP($B$4,Weighting!$B$22:$D$35,2,0))</f>
        <v>n/a</v>
      </c>
      <c r="AJ43" s="230" t="str">
        <f t="shared" si="9"/>
        <v>n/a</v>
      </c>
      <c r="AK43" s="230" t="str">
        <f>IF(ISERROR(AJ43*VLOOKUP($B$4,Weighting!$B$22:$D$35,2,0)),"n/a",AJ43*VLOOKUP($B$4,Weighting!$B$22:$D$35,2,0))</f>
        <v>n/a</v>
      </c>
      <c r="AL43" s="345"/>
    </row>
    <row r="44" spans="1:38" s="357" customFormat="1" ht="42" x14ac:dyDescent="0.35">
      <c r="A44" s="343" t="s">
        <v>987</v>
      </c>
      <c r="B44" s="344" t="s">
        <v>8</v>
      </c>
      <c r="C44" s="297" t="s">
        <v>682</v>
      </c>
      <c r="D44" s="114"/>
      <c r="E44" s="299"/>
      <c r="F44" s="444" t="s">
        <v>406</v>
      </c>
      <c r="G44" s="299" t="s">
        <v>17</v>
      </c>
      <c r="H44" s="310">
        <f>VLOOKUP(G44,Lists!$A$45:$B$50,2,FALSE)</f>
        <v>1.0000000000000001E-5</v>
      </c>
      <c r="I44" s="311" t="s">
        <v>17</v>
      </c>
      <c r="J44" s="311" t="s">
        <v>17</v>
      </c>
      <c r="K44" s="312">
        <f>VLOOKUP(J44,Lists!$A$35:$B$40,2,FALSE)</f>
        <v>0</v>
      </c>
      <c r="L44" s="313">
        <f t="shared" si="0"/>
        <v>0</v>
      </c>
      <c r="M44" s="314" t="str">
        <f t="shared" si="1"/>
        <v>n/a</v>
      </c>
      <c r="N44" s="304">
        <f>IF($B44=Lists!$A$14,Lists!$E$35)+IF($B44=Lists!$A$15,Lists!$E$40)+IF($B44=Lists!$A$16,Lists!$E$40)</f>
        <v>0</v>
      </c>
      <c r="O44" s="313">
        <f t="shared" si="2"/>
        <v>0</v>
      </c>
      <c r="P44" s="242" t="str">
        <f t="shared" si="3"/>
        <v>n/a</v>
      </c>
      <c r="Q44" s="232" t="str">
        <f>IF(ISERROR(P44*0.0001),"n/a",P44*VLOOKUP($B$4,Weighting!$B$22:$D$35,2,0))</f>
        <v>n/a</v>
      </c>
      <c r="R44" s="230" t="str">
        <f t="shared" si="4"/>
        <v>n/a</v>
      </c>
      <c r="S44" s="230" t="str">
        <f>IF(ISERROR(R44*VLOOKUP($B$4,Weighting!$B$22:$D$35,2,0)),"n/a",R44*VLOOKUP($B$4,Weighting!$B$22:$D$35,2,0))</f>
        <v>n/a</v>
      </c>
      <c r="T44" s="345"/>
      <c r="U44" s="279"/>
      <c r="V44" s="308" t="s">
        <v>408</v>
      </c>
      <c r="W44" s="308"/>
      <c r="X44" s="309" t="s">
        <v>406</v>
      </c>
      <c r="Y44" s="299" t="s">
        <v>17</v>
      </c>
      <c r="Z44" s="310">
        <f>VLOOKUP(Y44,Lists!$A$45:$B$50,2,FALSE)</f>
        <v>1.0000000000000001E-5</v>
      </c>
      <c r="AA44" s="311" t="s">
        <v>17</v>
      </c>
      <c r="AB44" s="311" t="s">
        <v>17</v>
      </c>
      <c r="AC44" s="312">
        <f>VLOOKUP(AB44,Lists!$A$35:$B$40,2,FALSE)</f>
        <v>0</v>
      </c>
      <c r="AD44" s="313">
        <f t="shared" si="5"/>
        <v>0</v>
      </c>
      <c r="AE44" s="314" t="str">
        <f t="shared" si="6"/>
        <v>n/a</v>
      </c>
      <c r="AF44" s="304">
        <f>IF($B44=Lists!$A$14,Lists!$E$35)+IF($B44=Lists!$A$15,Lists!$E$40)+IF($B44=Lists!$A$16,Lists!$E$40)</f>
        <v>0</v>
      </c>
      <c r="AG44" s="313">
        <f t="shared" si="7"/>
        <v>0</v>
      </c>
      <c r="AH44" s="112" t="str">
        <f t="shared" si="8"/>
        <v>n/a</v>
      </c>
      <c r="AI44" s="116" t="str">
        <f>IF(ISERROR(AH44*0.0001),"n/a",AH44*VLOOKUP($B$4,Weighting!$B$22:$D$35,2,0))</f>
        <v>n/a</v>
      </c>
      <c r="AJ44" s="230" t="str">
        <f t="shared" si="9"/>
        <v>n/a</v>
      </c>
      <c r="AK44" s="230" t="str">
        <f>IF(ISERROR(AJ44*VLOOKUP($B$4,Weighting!$B$22:$D$35,2,0)),"n/a",AJ44*VLOOKUP($B$4,Weighting!$B$22:$D$35,2,0))</f>
        <v>n/a</v>
      </c>
      <c r="AL44" s="345"/>
    </row>
    <row r="45" spans="1:38" ht="42" x14ac:dyDescent="0.35">
      <c r="A45" s="343" t="s">
        <v>988</v>
      </c>
      <c r="B45" s="344" t="s">
        <v>8</v>
      </c>
      <c r="C45" s="354" t="s">
        <v>142</v>
      </c>
      <c r="D45" s="114"/>
      <c r="E45" s="299"/>
      <c r="F45" s="444" t="s">
        <v>406</v>
      </c>
      <c r="G45" s="299" t="s">
        <v>17</v>
      </c>
      <c r="H45" s="310">
        <f>VLOOKUP(G45,Lists!$A$45:$B$50,2,FALSE)</f>
        <v>1.0000000000000001E-5</v>
      </c>
      <c r="I45" s="311" t="s">
        <v>17</v>
      </c>
      <c r="J45" s="311" t="s">
        <v>17</v>
      </c>
      <c r="K45" s="312">
        <f>VLOOKUP(J45,Lists!$A$35:$B$40,2,FALSE)</f>
        <v>0</v>
      </c>
      <c r="L45" s="313">
        <f t="shared" si="0"/>
        <v>0</v>
      </c>
      <c r="M45" s="314" t="str">
        <f t="shared" si="1"/>
        <v>n/a</v>
      </c>
      <c r="N45" s="304">
        <f>IF($B45=Lists!$A$14,Lists!$E$35)+IF($B45=Lists!$A$15,Lists!$E$40)+IF($B45=Lists!$A$16,Lists!$E$40)</f>
        <v>0</v>
      </c>
      <c r="O45" s="313">
        <f t="shared" si="2"/>
        <v>0</v>
      </c>
      <c r="P45" s="242" t="str">
        <f t="shared" si="3"/>
        <v>n/a</v>
      </c>
      <c r="Q45" s="232" t="str">
        <f>IF(ISERROR(P45*0.0001),"n/a",P45*VLOOKUP($B$4,Weighting!$B$22:$D$35,2,0))</f>
        <v>n/a</v>
      </c>
      <c r="R45" s="230" t="str">
        <f t="shared" si="4"/>
        <v>n/a</v>
      </c>
      <c r="S45" s="230" t="str">
        <f>IF(ISERROR(R45*VLOOKUP($B$4,Weighting!$B$22:$D$35,2,0)),"n/a",R45*VLOOKUP($B$4,Weighting!$B$22:$D$35,2,0))</f>
        <v>n/a</v>
      </c>
      <c r="T45" s="345"/>
      <c r="U45" s="279"/>
      <c r="V45" s="308" t="s">
        <v>408</v>
      </c>
      <c r="W45" s="308"/>
      <c r="X45" s="309" t="s">
        <v>406</v>
      </c>
      <c r="Y45" s="299" t="s">
        <v>17</v>
      </c>
      <c r="Z45" s="310">
        <f>VLOOKUP(Y45,Lists!$A$45:$B$50,2,FALSE)</f>
        <v>1.0000000000000001E-5</v>
      </c>
      <c r="AA45" s="311" t="s">
        <v>17</v>
      </c>
      <c r="AB45" s="311" t="s">
        <v>17</v>
      </c>
      <c r="AC45" s="312">
        <f>VLOOKUP(AB45,Lists!$A$35:$B$40,2,FALSE)</f>
        <v>0</v>
      </c>
      <c r="AD45" s="313">
        <f t="shared" si="5"/>
        <v>0</v>
      </c>
      <c r="AE45" s="314" t="str">
        <f t="shared" si="6"/>
        <v>n/a</v>
      </c>
      <c r="AF45" s="304">
        <f>IF($B45=Lists!$A$14,Lists!$E$35)+IF($B45=Lists!$A$15,Lists!$E$40)+IF($B45=Lists!$A$16,Lists!$E$40)</f>
        <v>0</v>
      </c>
      <c r="AG45" s="313">
        <f t="shared" si="7"/>
        <v>0</v>
      </c>
      <c r="AH45" s="112" t="str">
        <f t="shared" si="8"/>
        <v>n/a</v>
      </c>
      <c r="AI45" s="116" t="str">
        <f>IF(ISERROR(AH45*0.0001),"n/a",AH45*VLOOKUP($B$4,Weighting!$B$22:$D$35,2,0))</f>
        <v>n/a</v>
      </c>
      <c r="AJ45" s="230" t="str">
        <f t="shared" si="9"/>
        <v>n/a</v>
      </c>
      <c r="AK45" s="230" t="str">
        <f>IF(ISERROR(AJ45*VLOOKUP($B$4,Weighting!$B$22:$D$35,2,0)),"n/a",AJ45*VLOOKUP($B$4,Weighting!$B$22:$D$35,2,0))</f>
        <v>n/a</v>
      </c>
      <c r="AL45" s="345"/>
    </row>
    <row r="46" spans="1:38" ht="187" customHeight="1" x14ac:dyDescent="0.35">
      <c r="A46" s="343" t="s">
        <v>989</v>
      </c>
      <c r="B46" s="356" t="s">
        <v>8</v>
      </c>
      <c r="C46" s="297" t="s">
        <v>683</v>
      </c>
      <c r="D46" s="114"/>
      <c r="E46" s="299"/>
      <c r="F46" s="444" t="s">
        <v>406</v>
      </c>
      <c r="G46" s="299" t="s">
        <v>17</v>
      </c>
      <c r="H46" s="310">
        <f>VLOOKUP(G46,Lists!$A$45:$B$50,2,FALSE)</f>
        <v>1.0000000000000001E-5</v>
      </c>
      <c r="I46" s="311" t="s">
        <v>17</v>
      </c>
      <c r="J46" s="311" t="s">
        <v>17</v>
      </c>
      <c r="K46" s="312">
        <f>VLOOKUP(J46,Lists!$A$35:$B$40,2,FALSE)</f>
        <v>0</v>
      </c>
      <c r="L46" s="313">
        <f t="shared" si="0"/>
        <v>0</v>
      </c>
      <c r="M46" s="314" t="str">
        <f t="shared" si="1"/>
        <v>n/a</v>
      </c>
      <c r="N46" s="304">
        <f>IF($B46=Lists!$A$14,Lists!$E$35)+IF($B46=Lists!$A$15,Lists!$E$40)+IF($B46=Lists!$A$16,Lists!$E$40)</f>
        <v>0</v>
      </c>
      <c r="O46" s="313">
        <f t="shared" si="2"/>
        <v>0</v>
      </c>
      <c r="P46" s="242" t="str">
        <f t="shared" si="3"/>
        <v>n/a</v>
      </c>
      <c r="Q46" s="232" t="str">
        <f>IF(ISERROR(P46*0.0001),"n/a",P46*VLOOKUP($B$4,Weighting!$B$22:$D$35,2,0))</f>
        <v>n/a</v>
      </c>
      <c r="R46" s="230" t="str">
        <f t="shared" si="4"/>
        <v>n/a</v>
      </c>
      <c r="S46" s="230" t="str">
        <f>IF(ISERROR(R46*VLOOKUP($B$4,Weighting!$B$22:$D$35,2,0)),"n/a",R46*VLOOKUP($B$4,Weighting!$B$22:$D$35,2,0))</f>
        <v>n/a</v>
      </c>
      <c r="T46" s="345"/>
      <c r="U46" s="279"/>
      <c r="V46" s="308" t="s">
        <v>408</v>
      </c>
      <c r="W46" s="308"/>
      <c r="X46" s="309" t="s">
        <v>406</v>
      </c>
      <c r="Y46" s="299" t="s">
        <v>17</v>
      </c>
      <c r="Z46" s="310">
        <f>VLOOKUP(Y46,Lists!$A$45:$B$50,2,FALSE)</f>
        <v>1.0000000000000001E-5</v>
      </c>
      <c r="AA46" s="311" t="s">
        <v>17</v>
      </c>
      <c r="AB46" s="311" t="s">
        <v>17</v>
      </c>
      <c r="AC46" s="312">
        <f>VLOOKUP(AB46,Lists!$A$35:$B$40,2,FALSE)</f>
        <v>0</v>
      </c>
      <c r="AD46" s="313">
        <f t="shared" si="5"/>
        <v>0</v>
      </c>
      <c r="AE46" s="314" t="str">
        <f t="shared" si="6"/>
        <v>n/a</v>
      </c>
      <c r="AF46" s="304">
        <f>IF($B46=Lists!$A$14,Lists!$E$35)+IF($B46=Lists!$A$15,Lists!$E$40)+IF($B46=Lists!$A$16,Lists!$E$40)</f>
        <v>0</v>
      </c>
      <c r="AG46" s="313">
        <f t="shared" si="7"/>
        <v>0</v>
      </c>
      <c r="AH46" s="112" t="str">
        <f t="shared" si="8"/>
        <v>n/a</v>
      </c>
      <c r="AI46" s="116" t="str">
        <f>IF(ISERROR(AH46*0.0001),"n/a",AH46*VLOOKUP($B$4,Weighting!$B$22:$D$35,2,0))</f>
        <v>n/a</v>
      </c>
      <c r="AJ46" s="230" t="str">
        <f t="shared" si="9"/>
        <v>n/a</v>
      </c>
      <c r="AK46" s="230" t="str">
        <f>IF(ISERROR(AJ46*VLOOKUP($B$4,Weighting!$B$22:$D$35,2,0)),"n/a",AJ46*VLOOKUP($B$4,Weighting!$B$22:$D$35,2,0))</f>
        <v>n/a</v>
      </c>
      <c r="AL46" s="345"/>
    </row>
    <row r="47" spans="1:38" ht="84" x14ac:dyDescent="0.35">
      <c r="A47" s="343" t="s">
        <v>990</v>
      </c>
      <c r="B47" s="296" t="s">
        <v>8</v>
      </c>
      <c r="C47" s="350" t="s">
        <v>684</v>
      </c>
      <c r="D47" s="114"/>
      <c r="E47" s="299"/>
      <c r="F47" s="444" t="s">
        <v>406</v>
      </c>
      <c r="G47" s="299" t="s">
        <v>17</v>
      </c>
      <c r="H47" s="310">
        <f>VLOOKUP(G47,Lists!$A$45:$B$50,2,FALSE)</f>
        <v>1.0000000000000001E-5</v>
      </c>
      <c r="I47" s="311" t="s">
        <v>17</v>
      </c>
      <c r="J47" s="311" t="s">
        <v>17</v>
      </c>
      <c r="K47" s="312">
        <f>VLOOKUP(J47,Lists!$A$35:$B$40,2,FALSE)</f>
        <v>0</v>
      </c>
      <c r="L47" s="313">
        <f t="shared" si="0"/>
        <v>0</v>
      </c>
      <c r="M47" s="314" t="str">
        <f t="shared" si="1"/>
        <v>n/a</v>
      </c>
      <c r="N47" s="304">
        <f>IF($B47=Lists!$A$14,Lists!$E$35)+IF($B47=Lists!$A$15,Lists!$E$40)+IF($B47=Lists!$A$16,Lists!$E$40)</f>
        <v>0</v>
      </c>
      <c r="O47" s="313">
        <f t="shared" si="2"/>
        <v>0</v>
      </c>
      <c r="P47" s="242" t="str">
        <f t="shared" si="3"/>
        <v>n/a</v>
      </c>
      <c r="Q47" s="232" t="str">
        <f>IF(ISERROR(P47*0.0001),"n/a",P47*VLOOKUP($B$4,Weighting!$B$22:$D$35,2,0))</f>
        <v>n/a</v>
      </c>
      <c r="R47" s="230" t="str">
        <f t="shared" si="4"/>
        <v>n/a</v>
      </c>
      <c r="S47" s="230" t="str">
        <f>IF(ISERROR(R47*VLOOKUP($B$4,Weighting!$B$22:$D$35,2,0)),"n/a",R47*VLOOKUP($B$4,Weighting!$B$22:$D$35,2,0))</f>
        <v>n/a</v>
      </c>
      <c r="T47" s="345"/>
      <c r="U47" s="279"/>
      <c r="V47" s="308" t="s">
        <v>408</v>
      </c>
      <c r="W47" s="308"/>
      <c r="X47" s="309" t="s">
        <v>406</v>
      </c>
      <c r="Y47" s="299" t="s">
        <v>17</v>
      </c>
      <c r="Z47" s="310">
        <f>VLOOKUP(Y47,Lists!$A$45:$B$50,2,FALSE)</f>
        <v>1.0000000000000001E-5</v>
      </c>
      <c r="AA47" s="311" t="s">
        <v>17</v>
      </c>
      <c r="AB47" s="311" t="s">
        <v>17</v>
      </c>
      <c r="AC47" s="312">
        <f>VLOOKUP(AB47,Lists!$A$35:$B$40,2,FALSE)</f>
        <v>0</v>
      </c>
      <c r="AD47" s="313">
        <f t="shared" si="5"/>
        <v>0</v>
      </c>
      <c r="AE47" s="314" t="str">
        <f t="shared" si="6"/>
        <v>n/a</v>
      </c>
      <c r="AF47" s="304">
        <f>IF($B47=Lists!$A$14,Lists!$E$35)+IF($B47=Lists!$A$15,Lists!$E$40)+IF($B47=Lists!$A$16,Lists!$E$40)</f>
        <v>0</v>
      </c>
      <c r="AG47" s="313">
        <f t="shared" si="7"/>
        <v>0</v>
      </c>
      <c r="AH47" s="112" t="str">
        <f t="shared" si="8"/>
        <v>n/a</v>
      </c>
      <c r="AI47" s="116" t="str">
        <f>IF(ISERROR(AH47*0.0001),"n/a",AH47*VLOOKUP($B$4,Weighting!$B$22:$D$35,2,0))</f>
        <v>n/a</v>
      </c>
      <c r="AJ47" s="230" t="str">
        <f t="shared" si="9"/>
        <v>n/a</v>
      </c>
      <c r="AK47" s="230" t="str">
        <f>IF(ISERROR(AJ47*VLOOKUP($B$4,Weighting!$B$22:$D$35,2,0)),"n/a",AJ47*VLOOKUP($B$4,Weighting!$B$22:$D$35,2,0))</f>
        <v>n/a</v>
      </c>
      <c r="AL47" s="345"/>
    </row>
    <row r="48" spans="1:38" ht="122.5" customHeight="1" x14ac:dyDescent="0.35">
      <c r="A48" s="343" t="s">
        <v>956</v>
      </c>
      <c r="B48" s="266" t="s">
        <v>10</v>
      </c>
      <c r="C48" s="359" t="s">
        <v>146</v>
      </c>
      <c r="D48" s="115" t="s">
        <v>406</v>
      </c>
      <c r="E48" s="299"/>
      <c r="F48" s="113"/>
      <c r="G48" s="299" t="s">
        <v>52</v>
      </c>
      <c r="H48" s="310">
        <f>VLOOKUP(G48,Lists!$A$45:$B$50,2,FALSE)</f>
        <v>8</v>
      </c>
      <c r="I48" s="299" t="s">
        <v>29</v>
      </c>
      <c r="J48" s="299"/>
      <c r="K48" s="312" t="e">
        <f>VLOOKUP(J48,Lists!$A$35:$B$40,2,FALSE)</f>
        <v>#N/A</v>
      </c>
      <c r="L48" s="313" t="e">
        <f t="shared" si="0"/>
        <v>#N/A</v>
      </c>
      <c r="M48" s="314" t="str">
        <f t="shared" si="1"/>
        <v>n/a</v>
      </c>
      <c r="N48" s="304">
        <f>IF($B48=Lists!$A$14,Lists!$E$35)+IF($B48=Lists!$A$15,Lists!$E$40)+IF($B48=Lists!$A$16,Lists!$E$40)</f>
        <v>6</v>
      </c>
      <c r="O48" s="313">
        <f t="shared" si="2"/>
        <v>48</v>
      </c>
      <c r="P48" s="242">
        <f t="shared" si="3"/>
        <v>0.2857142857142857</v>
      </c>
      <c r="Q48" s="232">
        <f>IF(ISERROR(P48*0.0001),"n/a",P48*VLOOKUP($B$4,Weighting!$B$22:$D$35,2,0))</f>
        <v>0.02</v>
      </c>
      <c r="R48" s="230" t="e">
        <f t="shared" si="4"/>
        <v>#N/A</v>
      </c>
      <c r="S48" s="230" t="str">
        <f>IF(ISERROR(R48*VLOOKUP($B$4,Weighting!$B$22:$D$35,2,0)),"n/a",R48*VLOOKUP($B$4,Weighting!$B$22:$D$35,2,0))</f>
        <v>n/a</v>
      </c>
      <c r="T48" s="345"/>
      <c r="U48" s="290"/>
      <c r="V48" s="299" t="s">
        <v>406</v>
      </c>
      <c r="W48" s="299"/>
      <c r="X48" s="298"/>
      <c r="Y48" s="299" t="s">
        <v>52</v>
      </c>
      <c r="Z48" s="310">
        <f>VLOOKUP(Y48,Lists!$A$45:$B$50,2,FALSE)</f>
        <v>8</v>
      </c>
      <c r="AA48" s="299" t="s">
        <v>29</v>
      </c>
      <c r="AB48" s="299" t="s">
        <v>39</v>
      </c>
      <c r="AC48" s="312">
        <f>VLOOKUP(AB48,Lists!$A$35:$B$40,2,FALSE)</f>
        <v>6</v>
      </c>
      <c r="AD48" s="313">
        <f t="shared" si="5"/>
        <v>48</v>
      </c>
      <c r="AE48" s="314">
        <f t="shared" si="6"/>
        <v>1</v>
      </c>
      <c r="AF48" s="304">
        <f>IF($B48=Lists!$A$14,Lists!$E$35)+IF($B48=Lists!$A$15,Lists!$E$40)+IF($B48=Lists!$A$16,Lists!$E$40)</f>
        <v>6</v>
      </c>
      <c r="AG48" s="313">
        <f t="shared" si="7"/>
        <v>48</v>
      </c>
      <c r="AH48" s="112">
        <f t="shared" si="8"/>
        <v>0.2857142857142857</v>
      </c>
      <c r="AI48" s="116">
        <f>IF(ISERROR(AH48*0.0001),"n/a",AH48*VLOOKUP($B$4,Weighting!$B$22:$D$35,2,0))</f>
        <v>0.02</v>
      </c>
      <c r="AJ48" s="230">
        <f t="shared" si="9"/>
        <v>0.2857142857142857</v>
      </c>
      <c r="AK48" s="230">
        <f>IF(ISERROR(AJ48*VLOOKUP($B$4,Weighting!$B$22:$D$35,2,0)),"n/a",AJ48*VLOOKUP($B$4,Weighting!$B$22:$D$35,2,0))</f>
        <v>0.02</v>
      </c>
      <c r="AL48" s="345"/>
    </row>
    <row r="49" spans="1:38" ht="42" x14ac:dyDescent="0.35">
      <c r="A49" s="343" t="s">
        <v>991</v>
      </c>
      <c r="B49" s="296" t="s">
        <v>8</v>
      </c>
      <c r="C49" s="350" t="s">
        <v>685</v>
      </c>
      <c r="D49" s="114"/>
      <c r="E49" s="299"/>
      <c r="F49" s="444" t="s">
        <v>406</v>
      </c>
      <c r="G49" s="299" t="s">
        <v>17</v>
      </c>
      <c r="H49" s="310">
        <f>VLOOKUP(G49,Lists!$A$45:$B$50,2,FALSE)</f>
        <v>1.0000000000000001E-5</v>
      </c>
      <c r="I49" s="311" t="s">
        <v>17</v>
      </c>
      <c r="J49" s="311" t="s">
        <v>17</v>
      </c>
      <c r="K49" s="312">
        <f>VLOOKUP(J49,Lists!$A$35:$B$40,2,FALSE)</f>
        <v>0</v>
      </c>
      <c r="L49" s="313">
        <f t="shared" si="0"/>
        <v>0</v>
      </c>
      <c r="M49" s="314" t="str">
        <f t="shared" si="1"/>
        <v>n/a</v>
      </c>
      <c r="N49" s="304">
        <f>IF($B49=Lists!$A$14,Lists!$E$35)+IF($B49=Lists!$A$15,Lists!$E$40)+IF($B49=Lists!$A$16,Lists!$E$40)</f>
        <v>0</v>
      </c>
      <c r="O49" s="313">
        <f t="shared" si="2"/>
        <v>0</v>
      </c>
      <c r="P49" s="242" t="str">
        <f t="shared" si="3"/>
        <v>n/a</v>
      </c>
      <c r="Q49" s="232" t="str">
        <f>IF(ISERROR(P49*0.0001),"n/a",P49*VLOOKUP($B$4,Weighting!$B$22:$D$35,2,0))</f>
        <v>n/a</v>
      </c>
      <c r="R49" s="230" t="str">
        <f t="shared" si="4"/>
        <v>n/a</v>
      </c>
      <c r="S49" s="230" t="str">
        <f>IF(ISERROR(R49*VLOOKUP($B$4,Weighting!$B$22:$D$35,2,0)),"n/a",R49*VLOOKUP($B$4,Weighting!$B$22:$D$35,2,0))</f>
        <v>n/a</v>
      </c>
      <c r="T49" s="345"/>
      <c r="U49" s="279"/>
      <c r="V49" s="308" t="s">
        <v>408</v>
      </c>
      <c r="W49" s="308"/>
      <c r="X49" s="309" t="s">
        <v>406</v>
      </c>
      <c r="Y49" s="299" t="s">
        <v>17</v>
      </c>
      <c r="Z49" s="310">
        <f>VLOOKUP(Y49,Lists!$A$45:$B$50,2,FALSE)</f>
        <v>1.0000000000000001E-5</v>
      </c>
      <c r="AA49" s="311" t="s">
        <v>17</v>
      </c>
      <c r="AB49" s="311" t="s">
        <v>17</v>
      </c>
      <c r="AC49" s="312">
        <f>VLOOKUP(AB49,Lists!$A$35:$B$40,2,FALSE)</f>
        <v>0</v>
      </c>
      <c r="AD49" s="313">
        <f t="shared" si="5"/>
        <v>0</v>
      </c>
      <c r="AE49" s="314" t="str">
        <f t="shared" si="6"/>
        <v>n/a</v>
      </c>
      <c r="AF49" s="304">
        <f>IF($B49=Lists!$A$14,Lists!$E$35)+IF($B49=Lists!$A$15,Lists!$E$40)+IF($B49=Lists!$A$16,Lists!$E$40)</f>
        <v>0</v>
      </c>
      <c r="AG49" s="313">
        <f t="shared" si="7"/>
        <v>0</v>
      </c>
      <c r="AH49" s="112" t="str">
        <f t="shared" si="8"/>
        <v>n/a</v>
      </c>
      <c r="AI49" s="116" t="str">
        <f>IF(ISERROR(AH49*0.0001),"n/a",AH49*VLOOKUP($B$4,Weighting!$B$22:$D$35,2,0))</f>
        <v>n/a</v>
      </c>
      <c r="AJ49" s="230" t="str">
        <f t="shared" si="9"/>
        <v>n/a</v>
      </c>
      <c r="AK49" s="230" t="str">
        <f>IF(ISERROR(AJ49*VLOOKUP($B$4,Weighting!$B$22:$D$35,2,0)),"n/a",AJ49*VLOOKUP($B$4,Weighting!$B$22:$D$35,2,0))</f>
        <v>n/a</v>
      </c>
      <c r="AL49" s="345"/>
    </row>
    <row r="50" spans="1:38" ht="42" x14ac:dyDescent="0.35">
      <c r="A50" s="343" t="s">
        <v>992</v>
      </c>
      <c r="B50" s="296" t="s">
        <v>8</v>
      </c>
      <c r="C50" s="350" t="s">
        <v>686</v>
      </c>
      <c r="D50" s="114"/>
      <c r="E50" s="299"/>
      <c r="F50" s="444" t="s">
        <v>406</v>
      </c>
      <c r="G50" s="299" t="s">
        <v>17</v>
      </c>
      <c r="H50" s="310">
        <f>VLOOKUP(G50,Lists!$A$45:$B$50,2,FALSE)</f>
        <v>1.0000000000000001E-5</v>
      </c>
      <c r="I50" s="311" t="s">
        <v>17</v>
      </c>
      <c r="J50" s="311" t="s">
        <v>17</v>
      </c>
      <c r="K50" s="312">
        <f>VLOOKUP(J50,Lists!$A$35:$B$40,2,FALSE)</f>
        <v>0</v>
      </c>
      <c r="L50" s="313">
        <f t="shared" si="0"/>
        <v>0</v>
      </c>
      <c r="M50" s="314" t="str">
        <f t="shared" si="1"/>
        <v>n/a</v>
      </c>
      <c r="N50" s="304">
        <f>IF($B50=Lists!$A$14,Lists!$E$35)+IF($B50=Lists!$A$15,Lists!$E$40)+IF($B50=Lists!$A$16,Lists!$E$40)</f>
        <v>0</v>
      </c>
      <c r="O50" s="313">
        <f t="shared" si="2"/>
        <v>0</v>
      </c>
      <c r="P50" s="242" t="str">
        <f t="shared" si="3"/>
        <v>n/a</v>
      </c>
      <c r="Q50" s="232" t="str">
        <f>IF(ISERROR(P50*0.0001),"n/a",P50*VLOOKUP($B$4,Weighting!$B$22:$D$35,2,0))</f>
        <v>n/a</v>
      </c>
      <c r="R50" s="230" t="str">
        <f t="shared" si="4"/>
        <v>n/a</v>
      </c>
      <c r="S50" s="230" t="str">
        <f>IF(ISERROR(R50*VLOOKUP($B$4,Weighting!$B$22:$D$35,2,0)),"n/a",R50*VLOOKUP($B$4,Weighting!$B$22:$D$35,2,0))</f>
        <v>n/a</v>
      </c>
      <c r="T50" s="345"/>
      <c r="U50" s="279"/>
      <c r="V50" s="308" t="s">
        <v>408</v>
      </c>
      <c r="W50" s="308"/>
      <c r="X50" s="309" t="s">
        <v>406</v>
      </c>
      <c r="Y50" s="299" t="s">
        <v>17</v>
      </c>
      <c r="Z50" s="310">
        <f>VLOOKUP(Y50,Lists!$A$45:$B$50,2,FALSE)</f>
        <v>1.0000000000000001E-5</v>
      </c>
      <c r="AA50" s="311" t="s">
        <v>17</v>
      </c>
      <c r="AB50" s="311" t="s">
        <v>17</v>
      </c>
      <c r="AC50" s="312">
        <f>VLOOKUP(AB50,Lists!$A$35:$B$40,2,FALSE)</f>
        <v>0</v>
      </c>
      <c r="AD50" s="313">
        <f t="shared" si="5"/>
        <v>0</v>
      </c>
      <c r="AE50" s="314" t="str">
        <f t="shared" si="6"/>
        <v>n/a</v>
      </c>
      <c r="AF50" s="304">
        <f>IF($B50=Lists!$A$14,Lists!$E$35)+IF($B50=Lists!$A$15,Lists!$E$40)+IF($B50=Lists!$A$16,Lists!$E$40)</f>
        <v>0</v>
      </c>
      <c r="AG50" s="313">
        <f t="shared" si="7"/>
        <v>0</v>
      </c>
      <c r="AH50" s="112" t="str">
        <f t="shared" si="8"/>
        <v>n/a</v>
      </c>
      <c r="AI50" s="116" t="str">
        <f>IF(ISERROR(AH50*0.0001),"n/a",AH50*VLOOKUP($B$4,Weighting!$B$22:$D$35,2,0))</f>
        <v>n/a</v>
      </c>
      <c r="AJ50" s="230" t="str">
        <f t="shared" si="9"/>
        <v>n/a</v>
      </c>
      <c r="AK50" s="230" t="str">
        <f>IF(ISERROR(AJ50*VLOOKUP($B$4,Weighting!$B$22:$D$35,2,0)),"n/a",AJ50*VLOOKUP($B$4,Weighting!$B$22:$D$35,2,0))</f>
        <v>n/a</v>
      </c>
      <c r="AL50" s="345"/>
    </row>
    <row r="51" spans="1:38" ht="47" customHeight="1" x14ac:dyDescent="0.35">
      <c r="A51" s="343" t="s">
        <v>993</v>
      </c>
      <c r="B51" s="296" t="s">
        <v>8</v>
      </c>
      <c r="C51" s="350" t="s">
        <v>687</v>
      </c>
      <c r="D51" s="114"/>
      <c r="E51" s="299"/>
      <c r="F51" s="444" t="s">
        <v>406</v>
      </c>
      <c r="G51" s="299" t="s">
        <v>17</v>
      </c>
      <c r="H51" s="310">
        <f>VLOOKUP(G51,Lists!$A$45:$B$50,2,FALSE)</f>
        <v>1.0000000000000001E-5</v>
      </c>
      <c r="I51" s="311" t="s">
        <v>17</v>
      </c>
      <c r="J51" s="311" t="s">
        <v>17</v>
      </c>
      <c r="K51" s="312">
        <f>VLOOKUP(J51,Lists!$A$35:$B$40,2,FALSE)</f>
        <v>0</v>
      </c>
      <c r="L51" s="313">
        <f t="shared" si="0"/>
        <v>0</v>
      </c>
      <c r="M51" s="314" t="str">
        <f t="shared" si="1"/>
        <v>n/a</v>
      </c>
      <c r="N51" s="304">
        <f>IF($B51=Lists!$A$14,Lists!$E$35)+IF($B51=Lists!$A$15,Lists!$E$40)+IF($B51=Lists!$A$16,Lists!$E$40)</f>
        <v>0</v>
      </c>
      <c r="O51" s="313">
        <f t="shared" si="2"/>
        <v>0</v>
      </c>
      <c r="P51" s="242" t="str">
        <f t="shared" si="3"/>
        <v>n/a</v>
      </c>
      <c r="Q51" s="232" t="str">
        <f>IF(ISERROR(P51*0.0001),"n/a",P51*VLOOKUP($B$4,Weighting!$B$22:$D$35,2,0))</f>
        <v>n/a</v>
      </c>
      <c r="R51" s="230" t="str">
        <f t="shared" si="4"/>
        <v>n/a</v>
      </c>
      <c r="S51" s="230" t="str">
        <f>IF(ISERROR(R51*VLOOKUP($B$4,Weighting!$B$22:$D$35,2,0)),"n/a",R51*VLOOKUP($B$4,Weighting!$B$22:$D$35,2,0))</f>
        <v>n/a</v>
      </c>
      <c r="T51" s="345"/>
      <c r="U51" s="279"/>
      <c r="V51" s="308" t="s">
        <v>408</v>
      </c>
      <c r="W51" s="308"/>
      <c r="X51" s="309" t="s">
        <v>406</v>
      </c>
      <c r="Y51" s="299" t="s">
        <v>17</v>
      </c>
      <c r="Z51" s="310">
        <f>VLOOKUP(Y51,Lists!$A$45:$B$50,2,FALSE)</f>
        <v>1.0000000000000001E-5</v>
      </c>
      <c r="AA51" s="311" t="s">
        <v>17</v>
      </c>
      <c r="AB51" s="311" t="s">
        <v>17</v>
      </c>
      <c r="AC51" s="312">
        <f>VLOOKUP(AB51,Lists!$A$35:$B$40,2,FALSE)</f>
        <v>0</v>
      </c>
      <c r="AD51" s="313">
        <f t="shared" si="5"/>
        <v>0</v>
      </c>
      <c r="AE51" s="314" t="str">
        <f t="shared" si="6"/>
        <v>n/a</v>
      </c>
      <c r="AF51" s="304">
        <f>IF($B51=Lists!$A$14,Lists!$E$35)+IF($B51=Lists!$A$15,Lists!$E$40)+IF($B51=Lists!$A$16,Lists!$E$40)</f>
        <v>0</v>
      </c>
      <c r="AG51" s="313">
        <f t="shared" si="7"/>
        <v>0</v>
      </c>
      <c r="AH51" s="112" t="str">
        <f t="shared" si="8"/>
        <v>n/a</v>
      </c>
      <c r="AI51" s="116" t="str">
        <f>IF(ISERROR(AH51*0.0001),"n/a",AH51*VLOOKUP($B$4,Weighting!$B$22:$D$35,2,0))</f>
        <v>n/a</v>
      </c>
      <c r="AJ51" s="230" t="str">
        <f t="shared" si="9"/>
        <v>n/a</v>
      </c>
      <c r="AK51" s="230" t="str">
        <f>IF(ISERROR(AJ51*VLOOKUP($B$4,Weighting!$B$22:$D$35,2,0)),"n/a",AJ51*VLOOKUP($B$4,Weighting!$B$22:$D$35,2,0))</f>
        <v>n/a</v>
      </c>
      <c r="AL51" s="345"/>
    </row>
    <row r="52" spans="1:38" x14ac:dyDescent="0.35">
      <c r="C52" s="358"/>
    </row>
  </sheetData>
  <sheetProtection algorithmName="SHA-512" hashValue="997t+7yIhyfqc3imfplOHAcpXhIMDB/jzH3ovHMi7l0rATu1Roywi2IPXqzIQG2Q0yqJ23l66PVtqW1ylye5VQ==" saltValue="atf2PsNRdI8KYP0KHHw7sA==" spinCount="100000" sheet="1" formatCells="0" formatColumns="0" autoFilter="0" pivotTables="0"/>
  <protectedRanges>
    <protectedRange sqref="C12" name="Range3_1_1"/>
    <protectedRange sqref="C12" name="Range2_1_9"/>
    <protectedRange sqref="C17" name="Range3_1_2_1"/>
    <protectedRange sqref="C17" name="Range2_1_10_1"/>
    <protectedRange sqref="C19" name="Range3_1_2_2"/>
    <protectedRange sqref="C19" name="Range2_1_10_2"/>
    <protectedRange sqref="C22" name="Range3_1_2_3"/>
    <protectedRange sqref="C22" name="Range2_1_10_3"/>
    <protectedRange sqref="C31" name="Range3_1"/>
    <protectedRange sqref="C31" name="Range2_1"/>
    <protectedRange sqref="C35" name="Range3_1_3"/>
    <protectedRange sqref="C35" name="Range2_1_11"/>
    <protectedRange sqref="C36" name="Range3_1_4"/>
    <protectedRange sqref="C36" name="Range2_1_12"/>
  </protectedRanges>
  <autoFilter ref="A5:AL51" xr:uid="{5373CE1B-7B06-49DF-855E-FD4AF4AE6CAE}"/>
  <phoneticPr fontId="26" type="noConversion"/>
  <conditionalFormatting sqref="J48">
    <cfRule type="expression" dxfId="23" priority="5">
      <formula>J48="below minimum"</formula>
    </cfRule>
    <cfRule type="expression" dxfId="22" priority="6">
      <formula>J48="minimum"</formula>
    </cfRule>
  </conditionalFormatting>
  <conditionalFormatting sqref="AB48">
    <cfRule type="expression" dxfId="21" priority="1">
      <formula>AB48="below minimum"</formula>
    </cfRule>
    <cfRule type="expression" dxfId="20" priority="2">
      <formula>AB48="minimum"</formula>
    </cfRule>
  </conditionalFormatting>
  <dataValidations count="5">
    <dataValidation type="list" allowBlank="1" showInputMessage="1" showErrorMessage="1" sqref="B2 B5:B1048576" xr:uid="{E649210B-7A2E-4E49-957A-87B11460798E}">
      <formula1>Spec_Compl_Adj</formula1>
    </dataValidation>
    <dataValidation type="list" allowBlank="1" showInputMessage="1" showErrorMessage="1" sqref="J4 J6 J8 J27:J28 J41 J48 AB4 AB6 AB8 AB27:AB28 AB41 AB48" xr:uid="{3891F5DD-D26D-4AA2-B6E5-61D7E5B8065D}">
      <formula1>Adj_Service</formula1>
    </dataValidation>
    <dataValidation type="list" allowBlank="1" showInputMessage="1" showErrorMessage="1" sqref="N6 G6:H6 K6:L6 N4 G4:H4 K4:L4 G7 N8 G8:H8 K8:L8 AF6 N28 AC6:AD6 AF4 G28:H28 AC4:AD4 AC28:AD28 AF8 AF28 AC8:AD8 G48 G27 N41 G41:H41 L28 AF41 L41 AC41:AD41 Y6:Z6 Y4:Z4 Y7 Y8:Z8 Y28:Z28 Y48 Y27 Y41:Z41" xr:uid="{4E09EC05-5FE4-4361-9581-FF848C2AD13A}">
      <formula1>Adj_Weight</formula1>
    </dataValidation>
    <dataValidation type="list" allowBlank="1" showInputMessage="1" showErrorMessage="1" sqref="I4 I6:I8 I48 I41 I27:I28 AA4 AA6:AA8 AA48 AA41 AA27:AA28" xr:uid="{E7BC14BD-A988-41D9-87EA-77E47B29134B}">
      <formula1>Adj_Evidence</formula1>
    </dataValidation>
    <dataValidation type="list" allowBlank="1" showInputMessage="1" showErrorMessage="1" sqref="D42:D47 V9:W26 D9:E26 V42:W47 V49:W51 V29:W40 D29:D40 D49:D51" xr:uid="{B8E6D48E-0120-438E-B93C-80AA2664235D}">
      <formula1>"Yes,No"</formula1>
    </dataValidation>
  </dataValidations>
  <printOptions headings="1"/>
  <pageMargins left="0.70866141732283472" right="0.70866141732283472" top="0.74803149606299213" bottom="0.74803149606299213" header="0.31496062992125984" footer="0.31496062992125984"/>
  <pageSetup paperSize="9" scale="56" fitToHeight="0" orientation="landscape" r:id="rId1"/>
  <headerFooter>
    <oddHeader>&amp;A&amp;RPage &amp;P</oddHeader>
    <oddFooter>&amp;F</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33C51-DF5F-4D38-AA64-3E40A0197F4D}">
  <sheetPr>
    <tabColor theme="6" tint="0.39997558519241921"/>
    <pageSetUpPr fitToPage="1"/>
  </sheetPr>
  <dimension ref="A1:AL89"/>
  <sheetViews>
    <sheetView zoomScale="86" zoomScaleNormal="86" workbookViewId="0">
      <pane ySplit="7" topLeftCell="A8" activePane="bottomLeft" state="frozen"/>
      <selection pane="bottomLeft" activeCell="D9" sqref="D9"/>
    </sheetView>
  </sheetViews>
  <sheetFormatPr defaultColWidth="8.84375" defaultRowHeight="14" x14ac:dyDescent="0.35"/>
  <cols>
    <col min="1" max="1" width="12.921875" style="358" customWidth="1"/>
    <col min="2" max="2" width="16.84375" style="260" customWidth="1"/>
    <col min="3" max="3" width="72.53515625" style="358" customWidth="1"/>
    <col min="4" max="4" width="19.4609375" style="447" customWidth="1"/>
    <col min="5" max="5" width="11.69140625" style="358" hidden="1" customWidth="1"/>
    <col min="6" max="6" width="48.4609375" style="447" customWidth="1"/>
    <col min="7" max="7" width="13" style="358" customWidth="1"/>
    <col min="8" max="8" width="13.07421875" style="358" customWidth="1"/>
    <col min="9" max="9" width="12.23046875" style="358" customWidth="1"/>
    <col min="10" max="10" width="14.23046875" style="358" customWidth="1"/>
    <col min="11" max="15" width="6.07421875" style="358" hidden="1" customWidth="1"/>
    <col min="16" max="16" width="9.921875" style="361" customWidth="1"/>
    <col min="17" max="17" width="11.07421875" style="361" customWidth="1"/>
    <col min="18" max="18" width="11.53515625" style="358" hidden="1" customWidth="1"/>
    <col min="19" max="19" width="0" style="358" hidden="1" customWidth="1"/>
    <col min="20" max="20" width="29" style="358" hidden="1" customWidth="1"/>
    <col min="21" max="21" width="3.53515625" style="358" hidden="1" customWidth="1"/>
    <col min="22" max="22" width="21.3828125" style="358" hidden="1" customWidth="1"/>
    <col min="23" max="23" width="12" style="358" hidden="1" customWidth="1"/>
    <col min="24" max="24" width="35.23046875" style="358" hidden="1" customWidth="1"/>
    <col min="25" max="25" width="13" style="358" hidden="1" customWidth="1"/>
    <col min="26" max="26" width="6.53515625" style="358" hidden="1" customWidth="1"/>
    <col min="27" max="28" width="12.23046875" style="358" hidden="1" customWidth="1"/>
    <col min="29" max="33" width="6.15234375" style="358" hidden="1" customWidth="1"/>
    <col min="34" max="37" width="0" style="358" hidden="1" customWidth="1"/>
    <col min="38" max="38" width="29.15234375" style="358" hidden="1" customWidth="1"/>
    <col min="39" max="16384" width="8.84375" style="358"/>
  </cols>
  <sheetData>
    <row r="1" spans="1:38" s="106" customFormat="1" ht="39.5" customHeight="1" x14ac:dyDescent="0.4">
      <c r="A1" s="252" t="s">
        <v>555</v>
      </c>
      <c r="D1" s="253"/>
      <c r="E1" s="253"/>
      <c r="F1" s="253"/>
      <c r="G1" s="254"/>
      <c r="H1" s="256"/>
      <c r="I1" s="256"/>
      <c r="J1" s="257">
        <f>COUNTIF($B4:$B89,"Compliance Yes/No")+COUNTIF($B4:$B89,"Adjudication Question")</f>
        <v>10</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COUNTIF($B4:$B89,"Compliance Yes/No")+COUNTIF($B4:$B89,"Adjudication Question")</f>
        <v>10</v>
      </c>
      <c r="AC1" s="256" t="s">
        <v>403</v>
      </c>
      <c r="AD1" s="256" t="s">
        <v>403</v>
      </c>
      <c r="AE1" s="256" t="s">
        <v>403</v>
      </c>
      <c r="AF1" s="256" t="s">
        <v>403</v>
      </c>
      <c r="AG1" s="256" t="s">
        <v>403</v>
      </c>
      <c r="AH1" s="107"/>
      <c r="AI1" s="107"/>
      <c r="AJ1" s="227">
        <f>AD2/AG2</f>
        <v>1</v>
      </c>
      <c r="AK1" s="228">
        <f>AJ1*0.12</f>
        <v>0.12</v>
      </c>
      <c r="AL1" s="341"/>
    </row>
    <row r="2" spans="1:38" s="106" customFormat="1" ht="28.5" customHeight="1" x14ac:dyDescent="0.35">
      <c r="A2" s="137" t="s">
        <v>902</v>
      </c>
      <c r="B2" s="261">
        <f>COUNTIF(B5:B89,"Compliance Yes/No")+COUNTIF(B5:B89,"Specification")</f>
        <v>68</v>
      </c>
      <c r="C2" s="262" t="s">
        <v>111</v>
      </c>
      <c r="D2" s="263"/>
      <c r="E2" s="263"/>
      <c r="F2" s="263"/>
      <c r="G2" s="264"/>
      <c r="H2" s="264"/>
      <c r="I2" s="264"/>
      <c r="J2" s="265" t="s">
        <v>404</v>
      </c>
      <c r="K2" s="266"/>
      <c r="L2" s="267" t="e">
        <f>SUM(L7:L89)</f>
        <v>#N/A</v>
      </c>
      <c r="M2" s="108" t="e">
        <f>L2/O2</f>
        <v>#N/A</v>
      </c>
      <c r="N2" s="268"/>
      <c r="O2" s="267">
        <f>SUM(O7:O89)</f>
        <v>390</v>
      </c>
      <c r="P2" s="234">
        <f>SUM(P7:P89)</f>
        <v>1</v>
      </c>
      <c r="Q2" s="235">
        <f>SUM(Q7:Q89)</f>
        <v>7.0000000000000007E-2</v>
      </c>
      <c r="R2" s="229" t="str">
        <f>IF(ISERROR(SUM(R7:R89)),"",SUM(R7:R89))</f>
        <v/>
      </c>
      <c r="S2" s="229">
        <f>SUM(S7:S89)</f>
        <v>0</v>
      </c>
      <c r="T2" s="341"/>
      <c r="V2" s="263"/>
      <c r="W2" s="263"/>
      <c r="X2" s="263"/>
      <c r="Y2" s="264"/>
      <c r="Z2" s="264"/>
      <c r="AA2" s="264"/>
      <c r="AB2" s="265" t="s">
        <v>404</v>
      </c>
      <c r="AC2" s="266"/>
      <c r="AD2" s="267">
        <f>SUM(AD7:AD89)</f>
        <v>390</v>
      </c>
      <c r="AE2" s="108">
        <f>AD2/AG2</f>
        <v>1</v>
      </c>
      <c r="AF2" s="268"/>
      <c r="AG2" s="267">
        <f>SUM(AG7:AG89)</f>
        <v>390</v>
      </c>
      <c r="AH2" s="109">
        <f>SUM(AH7:AH89)</f>
        <v>1</v>
      </c>
      <c r="AI2" s="117">
        <f>SUM(AI7:AI89)</f>
        <v>7.0000000000000007E-2</v>
      </c>
      <c r="AJ2" s="229">
        <f>SUM(AJ7:AJ89)</f>
        <v>1</v>
      </c>
      <c r="AK2" s="229">
        <f>SUM(AK7:AK89)</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3"/>
      <c r="X3" s="273" t="str">
        <f>Introduction!$B$8</f>
        <v>Supplier Name</v>
      </c>
      <c r="Y3" s="271"/>
      <c r="Z3" s="271"/>
      <c r="AA3" s="271"/>
      <c r="AB3" s="271"/>
      <c r="AC3" s="273"/>
      <c r="AD3" s="273"/>
      <c r="AE3" s="273"/>
      <c r="AF3" s="273"/>
      <c r="AG3" s="274"/>
      <c r="AH3" s="145"/>
      <c r="AI3" s="146"/>
      <c r="AJ3" s="273"/>
      <c r="AK3" s="273"/>
      <c r="AL3" s="273"/>
    </row>
    <row r="4" spans="1:38" s="279" customFormat="1" ht="29" customHeight="1" x14ac:dyDescent="0.35">
      <c r="A4" s="275" t="s">
        <v>904</v>
      </c>
      <c r="B4" s="275" t="s">
        <v>332</v>
      </c>
      <c r="C4" s="276"/>
      <c r="D4" s="277"/>
      <c r="E4" s="277"/>
      <c r="F4" s="277"/>
      <c r="G4" s="277"/>
      <c r="H4" s="277"/>
      <c r="I4" s="277"/>
      <c r="J4" s="277"/>
      <c r="K4" s="277"/>
      <c r="L4" s="277"/>
      <c r="M4" s="277"/>
      <c r="N4" s="277"/>
      <c r="O4" s="278"/>
      <c r="P4" s="237"/>
      <c r="Q4" s="237"/>
      <c r="R4" s="277"/>
      <c r="S4" s="277"/>
      <c r="T4" s="277"/>
      <c r="V4" s="280"/>
      <c r="W4" s="280"/>
      <c r="X4" s="280"/>
      <c r="Y4" s="277"/>
      <c r="Z4" s="277"/>
      <c r="AA4" s="277"/>
      <c r="AB4" s="277"/>
      <c r="AC4" s="280"/>
      <c r="AD4" s="280"/>
      <c r="AE4" s="280"/>
      <c r="AF4" s="280"/>
      <c r="AG4" s="281"/>
      <c r="AH4" s="147"/>
      <c r="AI4" s="148"/>
      <c r="AJ4" s="280"/>
      <c r="AK4" s="280"/>
      <c r="AL4" s="280"/>
    </row>
    <row r="5" spans="1:38" s="290" customFormat="1" ht="57" customHeight="1" x14ac:dyDescent="0.3">
      <c r="A5" s="282" t="s">
        <v>58</v>
      </c>
      <c r="B5" s="283" t="s">
        <v>381</v>
      </c>
      <c r="C5" s="284" t="s">
        <v>486</v>
      </c>
      <c r="D5" s="285" t="s">
        <v>393</v>
      </c>
      <c r="E5" s="285" t="s">
        <v>531</v>
      </c>
      <c r="F5" s="287"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87" customHeight="1" x14ac:dyDescent="0.35">
      <c r="A7" s="296" t="s">
        <v>110</v>
      </c>
      <c r="B7" s="296" t="s">
        <v>9</v>
      </c>
      <c r="C7" s="297" t="s">
        <v>532</v>
      </c>
      <c r="D7" s="111">
        <f>ROUND(COUNTIF(D9:D124,"Yes")/($B$2-1),2)</f>
        <v>0</v>
      </c>
      <c r="E7" s="111"/>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0.15384615384615385</v>
      </c>
      <c r="Q7" s="232">
        <f>IF(ISERROR(P7*0.0001),"n/a",P7*VLOOKUP($B$4,Weighting!$B$22:$D$35,2,0))</f>
        <v>1.0769230769230771E-2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0.15384615384615385</v>
      </c>
      <c r="AI7" s="116">
        <f>IF(ISERROR(AH7*0.0001),"n/a",AH7*VLOOKUP($B$4,Weighting!$B$22:$D$35,2,0))</f>
        <v>1.0769230769230771E-2</v>
      </c>
      <c r="AJ7" s="230">
        <f>IF($B7="Specification","n/a",AD7/$O$2)</f>
        <v>0.15384615384615385</v>
      </c>
      <c r="AK7" s="230">
        <f>IF(ISERROR(AJ7*VLOOKUP($B$4,Weighting!$B$22:$D$35,2,0)),"n/a",AJ7*VLOOKUP($B$4,Weighting!$B$22:$D$35,2,0))</f>
        <v>1.0769230769230771E-2</v>
      </c>
      <c r="AL7" s="345"/>
    </row>
    <row r="8" spans="1:38" s="342" customFormat="1" x14ac:dyDescent="0.35">
      <c r="A8" s="293"/>
      <c r="B8" s="292"/>
      <c r="C8" s="294" t="s">
        <v>83</v>
      </c>
      <c r="D8" s="446"/>
      <c r="E8" s="348"/>
      <c r="F8" s="448"/>
      <c r="G8" s="294"/>
      <c r="H8" s="294"/>
      <c r="I8" s="294"/>
      <c r="J8" s="294"/>
      <c r="K8" s="294"/>
      <c r="L8" s="294"/>
      <c r="M8" s="294"/>
      <c r="N8" s="294"/>
      <c r="O8" s="295"/>
      <c r="P8" s="240"/>
      <c r="Q8" s="240"/>
      <c r="R8" s="110"/>
      <c r="S8" s="110"/>
      <c r="T8" s="110"/>
      <c r="U8" s="290"/>
      <c r="V8" s="348"/>
      <c r="W8" s="348"/>
      <c r="X8" s="294"/>
      <c r="Y8" s="294"/>
      <c r="Z8" s="294"/>
      <c r="AA8" s="294"/>
      <c r="AB8" s="294"/>
      <c r="AC8" s="294"/>
      <c r="AD8" s="294"/>
      <c r="AE8" s="294"/>
      <c r="AF8" s="294"/>
      <c r="AG8" s="295"/>
      <c r="AH8" s="110"/>
      <c r="AI8" s="110"/>
      <c r="AJ8" s="110"/>
      <c r="AK8" s="110"/>
      <c r="AL8" s="110"/>
    </row>
    <row r="9" spans="1:38" s="342" customFormat="1" ht="50.5" customHeight="1" x14ac:dyDescent="0.35">
      <c r="A9" s="296" t="s">
        <v>446</v>
      </c>
      <c r="B9" s="296" t="s">
        <v>8</v>
      </c>
      <c r="C9" s="297" t="s">
        <v>688</v>
      </c>
      <c r="D9" s="114"/>
      <c r="E9" s="308"/>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72.5" customHeight="1" x14ac:dyDescent="0.35">
      <c r="A10" s="296" t="s">
        <v>447</v>
      </c>
      <c r="B10" s="296" t="s">
        <v>8</v>
      </c>
      <c r="C10" s="363" t="s">
        <v>689</v>
      </c>
      <c r="D10" s="114"/>
      <c r="E10" s="308"/>
      <c r="F10" s="444" t="s">
        <v>406</v>
      </c>
      <c r="G10" s="299" t="s">
        <v>17</v>
      </c>
      <c r="H10" s="310">
        <f>VLOOKUP(G10,Lists!$A$45:$B$50,2,FALSE)</f>
        <v>1.0000000000000001E-5</v>
      </c>
      <c r="I10" s="311" t="s">
        <v>17</v>
      </c>
      <c r="J10" s="311" t="s">
        <v>17</v>
      </c>
      <c r="K10" s="312">
        <f>VLOOKUP(J10,Lists!$A$35:$B$40,2,FALSE)</f>
        <v>0</v>
      </c>
      <c r="L10" s="313">
        <f t="shared" ref="L10:L56" si="0">K10*H10</f>
        <v>0</v>
      </c>
      <c r="M10" s="314" t="str">
        <f t="shared" ref="M10:M56" si="1">IF(ISERROR(L10/O10),"n/a",L10/O10)</f>
        <v>n/a</v>
      </c>
      <c r="N10" s="304">
        <f>IF($B10=Lists!$A$14,Lists!$E$35)+IF($B10=Lists!$A$15,Lists!$E$40)+IF($B10=Lists!$A$16,Lists!$E$40)</f>
        <v>0</v>
      </c>
      <c r="O10" s="313">
        <f t="shared" ref="O10:O56" si="2">H10*N10</f>
        <v>0</v>
      </c>
      <c r="P10" s="242" t="str">
        <f t="shared" ref="P10:P56" si="3">IF((O10/O$2)&gt;0.0001,O10/O$2,"n/a")</f>
        <v>n/a</v>
      </c>
      <c r="Q10" s="232" t="str">
        <f>IF(ISERROR(P10*0.0001),"n/a",P10*VLOOKUP($B$4,Weighting!$B$22:$D$35,2,0))</f>
        <v>n/a</v>
      </c>
      <c r="R10" s="230" t="str">
        <f t="shared" ref="R10:R56" si="4">IF($B10="Specification","n/a",L10/$O$2)</f>
        <v>n/a</v>
      </c>
      <c r="S10" s="230" t="str">
        <f>IF(ISERROR(R10*VLOOKUP($B$4,Weighting!$B$22:$D$35,2,0)),"n/a",R10*VLOOKUP($B$4,Weighting!$B$22:$D$35,2,0))</f>
        <v>n/a</v>
      </c>
      <c r="T10" s="345"/>
      <c r="U10" s="279"/>
      <c r="V10" s="308" t="s">
        <v>408</v>
      </c>
      <c r="W10" s="308"/>
      <c r="X10" s="309" t="s">
        <v>406</v>
      </c>
      <c r="Y10" s="299" t="s">
        <v>17</v>
      </c>
      <c r="Z10" s="310">
        <f>VLOOKUP(Y10,Lists!$A$45:$B$50,2,FALSE)</f>
        <v>1.0000000000000001E-5</v>
      </c>
      <c r="AA10" s="311" t="s">
        <v>17</v>
      </c>
      <c r="AB10" s="311" t="s">
        <v>17</v>
      </c>
      <c r="AC10" s="312">
        <f>VLOOKUP(AB10,Lists!$A$35:$B$40,2,FALSE)</f>
        <v>0</v>
      </c>
      <c r="AD10" s="313">
        <f t="shared" ref="AD10:AD56" si="5">AC10*Z10</f>
        <v>0</v>
      </c>
      <c r="AE10" s="314" t="str">
        <f t="shared" ref="AE10:AE56" si="6">IF(ISERROR(AD10/AG10),"n/a",AD10/AG10)</f>
        <v>n/a</v>
      </c>
      <c r="AF10" s="304">
        <f>IF($B10=Lists!$A$14,Lists!$E$35)+IF($B10=Lists!$A$15,Lists!$E$40)+IF($B10=Lists!$A$16,Lists!$E$40)</f>
        <v>0</v>
      </c>
      <c r="AG10" s="313">
        <f t="shared" ref="AG10:AG56" si="7">Z10*AF10</f>
        <v>0</v>
      </c>
      <c r="AH10" s="112" t="str">
        <f t="shared" ref="AH10:AH56" si="8">IF((AG10/AG$2)&gt;0.0001,AG10/AG$2,"n/a")</f>
        <v>n/a</v>
      </c>
      <c r="AI10" s="116" t="str">
        <f>IF(ISERROR(AH10*0.0001),"n/a",AH10*VLOOKUP($B$4,Weighting!$B$22:$D$35,2,0))</f>
        <v>n/a</v>
      </c>
      <c r="AJ10" s="230" t="str">
        <f t="shared" ref="AJ10:AJ56" si="9">IF($B10="Specification","n/a",AD10/$O$2)</f>
        <v>n/a</v>
      </c>
      <c r="AK10" s="230" t="str">
        <f>IF(ISERROR(AJ10*VLOOKUP($B$4,Weighting!$B$22:$D$35,2,0)),"n/a",AJ10*VLOOKUP($B$4,Weighting!$B$22:$D$35,2,0))</f>
        <v>n/a</v>
      </c>
      <c r="AL10" s="345"/>
    </row>
    <row r="11" spans="1:38" s="342" customFormat="1" x14ac:dyDescent="0.35">
      <c r="A11" s="364"/>
      <c r="B11" s="365"/>
      <c r="C11" s="366" t="s">
        <v>690</v>
      </c>
      <c r="D11" s="449"/>
      <c r="E11" s="367"/>
      <c r="F11" s="449"/>
      <c r="G11" s="367"/>
      <c r="H11" s="367"/>
      <c r="I11" s="367"/>
      <c r="J11" s="368"/>
      <c r="K11" s="368"/>
      <c r="L11" s="368"/>
      <c r="M11" s="368"/>
      <c r="N11" s="368"/>
      <c r="O11" s="369"/>
      <c r="P11" s="249"/>
      <c r="Q11" s="249"/>
      <c r="R11" s="139"/>
      <c r="S11" s="139"/>
      <c r="T11" s="139"/>
      <c r="U11" s="290"/>
      <c r="V11" s="367"/>
      <c r="W11" s="367"/>
      <c r="X11" s="368"/>
      <c r="Y11" s="368"/>
      <c r="Z11" s="368"/>
      <c r="AA11" s="368"/>
      <c r="AB11" s="368"/>
      <c r="AC11" s="368"/>
      <c r="AD11" s="368"/>
      <c r="AE11" s="368"/>
      <c r="AF11" s="368"/>
      <c r="AG11" s="369"/>
      <c r="AH11" s="139"/>
      <c r="AI11" s="139"/>
      <c r="AJ11" s="139"/>
      <c r="AK11" s="139"/>
      <c r="AL11" s="139"/>
    </row>
    <row r="12" spans="1:38" s="342" customFormat="1" ht="42" x14ac:dyDescent="0.35">
      <c r="A12" s="296" t="s">
        <v>999</v>
      </c>
      <c r="B12" s="296" t="s">
        <v>8</v>
      </c>
      <c r="C12" s="370" t="s">
        <v>691</v>
      </c>
      <c r="D12" s="114"/>
      <c r="E12" s="308"/>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45"/>
      <c r="U12" s="279"/>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42" customFormat="1" ht="42" x14ac:dyDescent="0.35">
      <c r="A13" s="296" t="s">
        <v>1000</v>
      </c>
      <c r="B13" s="296" t="s">
        <v>8</v>
      </c>
      <c r="C13" s="370" t="s">
        <v>692</v>
      </c>
      <c r="D13" s="114"/>
      <c r="E13" s="308"/>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45"/>
      <c r="U13" s="279"/>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28" x14ac:dyDescent="0.35">
      <c r="A14" s="296" t="s">
        <v>1001</v>
      </c>
      <c r="B14" s="296" t="s">
        <v>8</v>
      </c>
      <c r="C14" s="370" t="s">
        <v>693</v>
      </c>
      <c r="D14" s="114"/>
      <c r="E14" s="308"/>
      <c r="F14" s="444" t="s">
        <v>406</v>
      </c>
      <c r="G14" s="299" t="s">
        <v>17</v>
      </c>
      <c r="H14" s="310">
        <f>VLOOKUP(G14,Lists!$A$45:$B$50,2,FALSE)</f>
        <v>1.0000000000000001E-5</v>
      </c>
      <c r="I14" s="311" t="s">
        <v>17</v>
      </c>
      <c r="J14" s="311" t="s">
        <v>17</v>
      </c>
      <c r="K14" s="312">
        <f>VLOOKUP(J14,Lists!$A$35:$B$40,2,FALSE)</f>
        <v>0</v>
      </c>
      <c r="L14" s="313">
        <f t="shared" si="0"/>
        <v>0</v>
      </c>
      <c r="M14" s="314" t="str">
        <f t="shared" si="1"/>
        <v>n/a</v>
      </c>
      <c r="N14" s="304">
        <f>IF($B14=Lists!$A$14,Lists!$E$35)+IF($B14=Lists!$A$15,Lists!$E$40)+IF($B14=Lists!$A$16,Lists!$E$40)</f>
        <v>0</v>
      </c>
      <c r="O14" s="313">
        <f t="shared" si="2"/>
        <v>0</v>
      </c>
      <c r="P14" s="242" t="str">
        <f t="shared" si="3"/>
        <v>n/a</v>
      </c>
      <c r="Q14" s="232" t="str">
        <f>IF(ISERROR(P14*0.0001),"n/a",P14*VLOOKUP($B$4,Weighting!$B$22:$D$35,2,0))</f>
        <v>n/a</v>
      </c>
      <c r="R14" s="230" t="str">
        <f t="shared" si="4"/>
        <v>n/a</v>
      </c>
      <c r="S14" s="230" t="str">
        <f>IF(ISERROR(R14*VLOOKUP($B$4,Weighting!$B$22:$D$35,2,0)),"n/a",R14*VLOOKUP($B$4,Weighting!$B$22:$D$35,2,0))</f>
        <v>n/a</v>
      </c>
      <c r="T14" s="345"/>
      <c r="U14" s="279"/>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7"/>
        <v>0</v>
      </c>
      <c r="AH14" s="112" t="str">
        <f t="shared" si="8"/>
        <v>n/a</v>
      </c>
      <c r="AI14" s="116" t="str">
        <f>IF(ISERROR(AH14*0.0001),"n/a",AH14*VLOOKUP($B$4,Weighting!$B$22:$D$35,2,0))</f>
        <v>n/a</v>
      </c>
      <c r="AJ14" s="230" t="str">
        <f t="shared" si="9"/>
        <v>n/a</v>
      </c>
      <c r="AK14" s="230" t="str">
        <f>IF(ISERROR(AJ14*VLOOKUP($B$4,Weighting!$B$22:$D$35,2,0)),"n/a",AJ14*VLOOKUP($B$4,Weighting!$B$22:$D$35,2,0))</f>
        <v>n/a</v>
      </c>
      <c r="AL14" s="345"/>
    </row>
    <row r="15" spans="1:38" s="342" customFormat="1" ht="42" x14ac:dyDescent="0.35">
      <c r="A15" s="296" t="s">
        <v>1002</v>
      </c>
      <c r="B15" s="296" t="s">
        <v>8</v>
      </c>
      <c r="C15" s="370" t="s">
        <v>694</v>
      </c>
      <c r="D15" s="114"/>
      <c r="E15" s="308"/>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45"/>
      <c r="U15" s="279"/>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42" x14ac:dyDescent="0.35">
      <c r="A16" s="296" t="s">
        <v>1003</v>
      </c>
      <c r="B16" s="296" t="s">
        <v>8</v>
      </c>
      <c r="C16" s="370" t="s">
        <v>695</v>
      </c>
      <c r="D16" s="114"/>
      <c r="E16" s="308"/>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45"/>
      <c r="U16" s="279"/>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s="342" customFormat="1" ht="56" x14ac:dyDescent="0.35">
      <c r="A17" s="296" t="s">
        <v>1004</v>
      </c>
      <c r="B17" s="296" t="s">
        <v>8</v>
      </c>
      <c r="C17" s="370" t="s">
        <v>696</v>
      </c>
      <c r="D17" s="114"/>
      <c r="E17" s="308"/>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45"/>
      <c r="U17" s="279"/>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s="342" customFormat="1" ht="42" x14ac:dyDescent="0.35">
      <c r="A18" s="296" t="s">
        <v>1005</v>
      </c>
      <c r="B18" s="296" t="s">
        <v>8</v>
      </c>
      <c r="C18" s="370" t="s">
        <v>697</v>
      </c>
      <c r="D18" s="114"/>
      <c r="E18" s="308"/>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45"/>
      <c r="U18" s="279"/>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s="342" customFormat="1" ht="56" x14ac:dyDescent="0.35">
      <c r="A19" s="296" t="s">
        <v>1006</v>
      </c>
      <c r="B19" s="296" t="s">
        <v>8</v>
      </c>
      <c r="C19" s="370" t="s">
        <v>698</v>
      </c>
      <c r="D19" s="114"/>
      <c r="E19" s="308"/>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45"/>
      <c r="U19" s="279"/>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342" customFormat="1" ht="28" x14ac:dyDescent="0.35">
      <c r="A20" s="296" t="s">
        <v>1007</v>
      </c>
      <c r="B20" s="296" t="s">
        <v>8</v>
      </c>
      <c r="C20" s="370" t="s">
        <v>699</v>
      </c>
      <c r="D20" s="114"/>
      <c r="E20" s="308"/>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45"/>
      <c r="U20" s="279"/>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342" customFormat="1" ht="42" x14ac:dyDescent="0.35">
      <c r="A21" s="296" t="s">
        <v>1008</v>
      </c>
      <c r="B21" s="296" t="s">
        <v>8</v>
      </c>
      <c r="C21" s="370" t="s">
        <v>700</v>
      </c>
      <c r="D21" s="114"/>
      <c r="E21" s="308"/>
      <c r="F21" s="444" t="s">
        <v>406</v>
      </c>
      <c r="G21" s="299" t="s">
        <v>17</v>
      </c>
      <c r="H21" s="310">
        <f>VLOOKUP(G21,Lists!$A$45:$B$50,2,FALSE)</f>
        <v>1.0000000000000001E-5</v>
      </c>
      <c r="I21" s="311" t="s">
        <v>17</v>
      </c>
      <c r="J21" s="311" t="s">
        <v>17</v>
      </c>
      <c r="K21" s="312">
        <f>VLOOKUP(J21,Lists!$A$35:$B$40,2,FALSE)</f>
        <v>0</v>
      </c>
      <c r="L21" s="313">
        <f t="shared" si="0"/>
        <v>0</v>
      </c>
      <c r="M21" s="314" t="str">
        <f t="shared" si="1"/>
        <v>n/a</v>
      </c>
      <c r="N21" s="304">
        <f>IF($B21=Lists!$A$14,Lists!$E$35)+IF($B21=Lists!$A$15,Lists!$E$40)+IF($B21=Lists!$A$16,Lists!$E$40)</f>
        <v>0</v>
      </c>
      <c r="O21" s="313">
        <f t="shared" si="2"/>
        <v>0</v>
      </c>
      <c r="P21" s="242" t="str">
        <f t="shared" si="3"/>
        <v>n/a</v>
      </c>
      <c r="Q21" s="232" t="str">
        <f>IF(ISERROR(P21*0.0001),"n/a",P21*VLOOKUP($B$4,Weighting!$B$22:$D$35,2,0))</f>
        <v>n/a</v>
      </c>
      <c r="R21" s="230" t="str">
        <f t="shared" si="4"/>
        <v>n/a</v>
      </c>
      <c r="S21" s="230" t="str">
        <f>IF(ISERROR(R21*VLOOKUP($B$4,Weighting!$B$22:$D$35,2,0)),"n/a",R21*VLOOKUP($B$4,Weighting!$B$22:$D$35,2,0))</f>
        <v>n/a</v>
      </c>
      <c r="T21" s="345"/>
      <c r="U21" s="279"/>
      <c r="V21" s="308" t="s">
        <v>408</v>
      </c>
      <c r="W21" s="308"/>
      <c r="X21" s="309" t="s">
        <v>406</v>
      </c>
      <c r="Y21" s="299" t="s">
        <v>17</v>
      </c>
      <c r="Z21" s="310">
        <f>VLOOKUP(Y21,Lists!$A$45:$B$50,2,FALSE)</f>
        <v>1.0000000000000001E-5</v>
      </c>
      <c r="AA21" s="311" t="s">
        <v>17</v>
      </c>
      <c r="AB21" s="311" t="s">
        <v>17</v>
      </c>
      <c r="AC21" s="312">
        <f>VLOOKUP(AB21,Lists!$A$35:$B$40,2,FALSE)</f>
        <v>0</v>
      </c>
      <c r="AD21" s="313">
        <f t="shared" si="5"/>
        <v>0</v>
      </c>
      <c r="AE21" s="314" t="str">
        <f t="shared" si="6"/>
        <v>n/a</v>
      </c>
      <c r="AF21" s="304">
        <f>IF($B21=Lists!$A$14,Lists!$E$35)+IF($B21=Lists!$A$15,Lists!$E$40)+IF($B21=Lists!$A$16,Lists!$E$40)</f>
        <v>0</v>
      </c>
      <c r="AG21" s="313">
        <f t="shared" si="7"/>
        <v>0</v>
      </c>
      <c r="AH21" s="112" t="str">
        <f t="shared" si="8"/>
        <v>n/a</v>
      </c>
      <c r="AI21" s="116" t="str">
        <f>IF(ISERROR(AH21*0.0001),"n/a",AH21*VLOOKUP($B$4,Weighting!$B$22:$D$35,2,0))</f>
        <v>n/a</v>
      </c>
      <c r="AJ21" s="230" t="str">
        <f t="shared" si="9"/>
        <v>n/a</v>
      </c>
      <c r="AK21" s="230" t="str">
        <f>IF(ISERROR(AJ21*VLOOKUP($B$4,Weighting!$B$22:$D$35,2,0)),"n/a",AJ21*VLOOKUP($B$4,Weighting!$B$22:$D$35,2,0))</f>
        <v>n/a</v>
      </c>
      <c r="AL21" s="345"/>
    </row>
    <row r="22" spans="1:38" s="342" customFormat="1" ht="56" x14ac:dyDescent="0.35">
      <c r="A22" s="296" t="s">
        <v>1009</v>
      </c>
      <c r="B22" s="296" t="s">
        <v>8</v>
      </c>
      <c r="C22" s="370" t="s">
        <v>701</v>
      </c>
      <c r="D22" s="114"/>
      <c r="E22" s="308"/>
      <c r="F22" s="444" t="s">
        <v>406</v>
      </c>
      <c r="G22" s="299" t="s">
        <v>17</v>
      </c>
      <c r="H22" s="310">
        <f>VLOOKUP(G22,Lists!$A$45:$B$50,2,FALSE)</f>
        <v>1.0000000000000001E-5</v>
      </c>
      <c r="I22" s="311" t="s">
        <v>17</v>
      </c>
      <c r="J22" s="311" t="s">
        <v>17</v>
      </c>
      <c r="K22" s="312">
        <f>VLOOKUP(J22,Lists!$A$35:$B$40,2,FALSE)</f>
        <v>0</v>
      </c>
      <c r="L22" s="313">
        <f t="shared" si="0"/>
        <v>0</v>
      </c>
      <c r="M22" s="314" t="str">
        <f t="shared" si="1"/>
        <v>n/a</v>
      </c>
      <c r="N22" s="304">
        <f>IF($B22=Lists!$A$14,Lists!$E$35)+IF($B22=Lists!$A$15,Lists!$E$40)+IF($B22=Lists!$A$16,Lists!$E$40)</f>
        <v>0</v>
      </c>
      <c r="O22" s="313">
        <f t="shared" si="2"/>
        <v>0</v>
      </c>
      <c r="P22" s="242" t="str">
        <f t="shared" si="3"/>
        <v>n/a</v>
      </c>
      <c r="Q22" s="232" t="str">
        <f>IF(ISERROR(P22*0.0001),"n/a",P22*VLOOKUP($B$4,Weighting!$B$22:$D$35,2,0))</f>
        <v>n/a</v>
      </c>
      <c r="R22" s="230" t="str">
        <f t="shared" si="4"/>
        <v>n/a</v>
      </c>
      <c r="S22" s="230" t="str">
        <f>IF(ISERROR(R22*VLOOKUP($B$4,Weighting!$B$22:$D$35,2,0)),"n/a",R22*VLOOKUP($B$4,Weighting!$B$22:$D$35,2,0))</f>
        <v>n/a</v>
      </c>
      <c r="T22" s="345"/>
      <c r="U22" s="279"/>
      <c r="V22" s="308" t="s">
        <v>408</v>
      </c>
      <c r="W22" s="308"/>
      <c r="X22" s="309" t="s">
        <v>406</v>
      </c>
      <c r="Y22" s="299" t="s">
        <v>17</v>
      </c>
      <c r="Z22" s="310">
        <f>VLOOKUP(Y22,Lists!$A$45:$B$50,2,FALSE)</f>
        <v>1.0000000000000001E-5</v>
      </c>
      <c r="AA22" s="311" t="s">
        <v>17</v>
      </c>
      <c r="AB22" s="311" t="s">
        <v>17</v>
      </c>
      <c r="AC22" s="312">
        <f>VLOOKUP(AB22,Lists!$A$35:$B$40,2,FALSE)</f>
        <v>0</v>
      </c>
      <c r="AD22" s="313">
        <f t="shared" si="5"/>
        <v>0</v>
      </c>
      <c r="AE22" s="314" t="str">
        <f t="shared" si="6"/>
        <v>n/a</v>
      </c>
      <c r="AF22" s="304">
        <f>IF($B22=Lists!$A$14,Lists!$E$35)+IF($B22=Lists!$A$15,Lists!$E$40)+IF($B22=Lists!$A$16,Lists!$E$40)</f>
        <v>0</v>
      </c>
      <c r="AG22" s="313">
        <f t="shared" si="7"/>
        <v>0</v>
      </c>
      <c r="AH22" s="112" t="str">
        <f t="shared" si="8"/>
        <v>n/a</v>
      </c>
      <c r="AI22" s="116" t="str">
        <f>IF(ISERROR(AH22*0.0001),"n/a",AH22*VLOOKUP($B$4,Weighting!$B$22:$D$35,2,0))</f>
        <v>n/a</v>
      </c>
      <c r="AJ22" s="230" t="str">
        <f t="shared" si="9"/>
        <v>n/a</v>
      </c>
      <c r="AK22" s="230" t="str">
        <f>IF(ISERROR(AJ22*VLOOKUP($B$4,Weighting!$B$22:$D$35,2,0)),"n/a",AJ22*VLOOKUP($B$4,Weighting!$B$22:$D$35,2,0))</f>
        <v>n/a</v>
      </c>
      <c r="AL22" s="345"/>
    </row>
    <row r="23" spans="1:38" s="342" customFormat="1" ht="56" x14ac:dyDescent="0.35">
      <c r="A23" s="296" t="s">
        <v>1010</v>
      </c>
      <c r="B23" s="296" t="s">
        <v>8</v>
      </c>
      <c r="C23" s="370" t="s">
        <v>702</v>
      </c>
      <c r="D23" s="114"/>
      <c r="E23" s="308"/>
      <c r="F23" s="444" t="s">
        <v>406</v>
      </c>
      <c r="G23" s="299" t="s">
        <v>17</v>
      </c>
      <c r="H23" s="310">
        <f>VLOOKUP(G23,Lists!$A$45:$B$50,2,FALSE)</f>
        <v>1.0000000000000001E-5</v>
      </c>
      <c r="I23" s="311" t="s">
        <v>17</v>
      </c>
      <c r="J23" s="311" t="s">
        <v>17</v>
      </c>
      <c r="K23" s="312">
        <f>VLOOKUP(J23,Lists!$A$35:$B$40,2,FALSE)</f>
        <v>0</v>
      </c>
      <c r="L23" s="313">
        <f t="shared" si="0"/>
        <v>0</v>
      </c>
      <c r="M23" s="314" t="str">
        <f t="shared" si="1"/>
        <v>n/a</v>
      </c>
      <c r="N23" s="304">
        <f>IF($B23=Lists!$A$14,Lists!$E$35)+IF($B23=Lists!$A$15,Lists!$E$40)+IF($B23=Lists!$A$16,Lists!$E$40)</f>
        <v>0</v>
      </c>
      <c r="O23" s="313">
        <f t="shared" si="2"/>
        <v>0</v>
      </c>
      <c r="P23" s="242" t="str">
        <f t="shared" si="3"/>
        <v>n/a</v>
      </c>
      <c r="Q23" s="232" t="str">
        <f>IF(ISERROR(P23*0.0001),"n/a",P23*VLOOKUP($B$4,Weighting!$B$22:$D$35,2,0))</f>
        <v>n/a</v>
      </c>
      <c r="R23" s="230" t="str">
        <f t="shared" si="4"/>
        <v>n/a</v>
      </c>
      <c r="S23" s="230" t="str">
        <f>IF(ISERROR(R23*VLOOKUP($B$4,Weighting!$B$22:$D$35,2,0)),"n/a",R23*VLOOKUP($B$4,Weighting!$B$22:$D$35,2,0))</f>
        <v>n/a</v>
      </c>
      <c r="T23" s="345"/>
      <c r="U23" s="279"/>
      <c r="V23" s="308" t="s">
        <v>408</v>
      </c>
      <c r="W23" s="308"/>
      <c r="X23" s="309" t="s">
        <v>406</v>
      </c>
      <c r="Y23" s="299" t="s">
        <v>17</v>
      </c>
      <c r="Z23" s="310">
        <f>VLOOKUP(Y23,Lists!$A$45:$B$50,2,FALSE)</f>
        <v>1.0000000000000001E-5</v>
      </c>
      <c r="AA23" s="311" t="s">
        <v>17</v>
      </c>
      <c r="AB23" s="311" t="s">
        <v>17</v>
      </c>
      <c r="AC23" s="312">
        <f>VLOOKUP(AB23,Lists!$A$35:$B$40,2,FALSE)</f>
        <v>0</v>
      </c>
      <c r="AD23" s="313">
        <f t="shared" si="5"/>
        <v>0</v>
      </c>
      <c r="AE23" s="314" t="str">
        <f t="shared" si="6"/>
        <v>n/a</v>
      </c>
      <c r="AF23" s="304">
        <f>IF($B23=Lists!$A$14,Lists!$E$35)+IF($B23=Lists!$A$15,Lists!$E$40)+IF($B23=Lists!$A$16,Lists!$E$40)</f>
        <v>0</v>
      </c>
      <c r="AG23" s="313">
        <f t="shared" si="7"/>
        <v>0</v>
      </c>
      <c r="AH23" s="112" t="str">
        <f t="shared" si="8"/>
        <v>n/a</v>
      </c>
      <c r="AI23" s="116" t="str">
        <f>IF(ISERROR(AH23*0.0001),"n/a",AH23*VLOOKUP($B$4,Weighting!$B$22:$D$35,2,0))</f>
        <v>n/a</v>
      </c>
      <c r="AJ23" s="230" t="str">
        <f t="shared" si="9"/>
        <v>n/a</v>
      </c>
      <c r="AK23" s="230" t="str">
        <f>IF(ISERROR(AJ23*VLOOKUP($B$4,Weighting!$B$22:$D$35,2,0)),"n/a",AJ23*VLOOKUP($B$4,Weighting!$B$22:$D$35,2,0))</f>
        <v>n/a</v>
      </c>
      <c r="AL23" s="345"/>
    </row>
    <row r="24" spans="1:38" s="342" customFormat="1" ht="28" x14ac:dyDescent="0.35">
      <c r="A24" s="296" t="s">
        <v>1011</v>
      </c>
      <c r="B24" s="296" t="s">
        <v>8</v>
      </c>
      <c r="C24" s="370" t="s">
        <v>703</v>
      </c>
      <c r="D24" s="114"/>
      <c r="E24" s="308"/>
      <c r="F24" s="444" t="s">
        <v>406</v>
      </c>
      <c r="G24" s="299" t="s">
        <v>17</v>
      </c>
      <c r="H24" s="310">
        <f>VLOOKUP(G24,Lists!$A$45:$B$50,2,FALSE)</f>
        <v>1.0000000000000001E-5</v>
      </c>
      <c r="I24" s="311" t="s">
        <v>17</v>
      </c>
      <c r="J24" s="311" t="s">
        <v>17</v>
      </c>
      <c r="K24" s="312">
        <f>VLOOKUP(J24,Lists!$A$35:$B$40,2,FALSE)</f>
        <v>0</v>
      </c>
      <c r="L24" s="313">
        <f t="shared" si="0"/>
        <v>0</v>
      </c>
      <c r="M24" s="314" t="str">
        <f t="shared" si="1"/>
        <v>n/a</v>
      </c>
      <c r="N24" s="304">
        <f>IF($B24=Lists!$A$14,Lists!$E$35)+IF($B24=Lists!$A$15,Lists!$E$40)+IF($B24=Lists!$A$16,Lists!$E$40)</f>
        <v>0</v>
      </c>
      <c r="O24" s="313">
        <f t="shared" si="2"/>
        <v>0</v>
      </c>
      <c r="P24" s="242" t="str">
        <f t="shared" si="3"/>
        <v>n/a</v>
      </c>
      <c r="Q24" s="232" t="str">
        <f>IF(ISERROR(P24*0.0001),"n/a",P24*VLOOKUP($B$4,Weighting!$B$22:$D$35,2,0))</f>
        <v>n/a</v>
      </c>
      <c r="R24" s="230" t="str">
        <f t="shared" si="4"/>
        <v>n/a</v>
      </c>
      <c r="S24" s="230" t="str">
        <f>IF(ISERROR(R24*VLOOKUP($B$4,Weighting!$B$22:$D$35,2,0)),"n/a",R24*VLOOKUP($B$4,Weighting!$B$22:$D$35,2,0))</f>
        <v>n/a</v>
      </c>
      <c r="T24" s="345"/>
      <c r="U24" s="279"/>
      <c r="V24" s="308" t="s">
        <v>408</v>
      </c>
      <c r="W24" s="308"/>
      <c r="X24" s="309" t="s">
        <v>406</v>
      </c>
      <c r="Y24" s="299" t="s">
        <v>17</v>
      </c>
      <c r="Z24" s="310">
        <f>VLOOKUP(Y24,Lists!$A$45:$B$50,2,FALSE)</f>
        <v>1.0000000000000001E-5</v>
      </c>
      <c r="AA24" s="311" t="s">
        <v>17</v>
      </c>
      <c r="AB24" s="311" t="s">
        <v>17</v>
      </c>
      <c r="AC24" s="312">
        <f>VLOOKUP(AB24,Lists!$A$35:$B$40,2,FALSE)</f>
        <v>0</v>
      </c>
      <c r="AD24" s="313">
        <f t="shared" si="5"/>
        <v>0</v>
      </c>
      <c r="AE24" s="314" t="str">
        <f t="shared" si="6"/>
        <v>n/a</v>
      </c>
      <c r="AF24" s="304">
        <f>IF($B24=Lists!$A$14,Lists!$E$35)+IF($B24=Lists!$A$15,Lists!$E$40)+IF($B24=Lists!$A$16,Lists!$E$40)</f>
        <v>0</v>
      </c>
      <c r="AG24" s="313">
        <f t="shared" si="7"/>
        <v>0</v>
      </c>
      <c r="AH24" s="112" t="str">
        <f t="shared" si="8"/>
        <v>n/a</v>
      </c>
      <c r="AI24" s="116" t="str">
        <f>IF(ISERROR(AH24*0.0001),"n/a",AH24*VLOOKUP($B$4,Weighting!$B$22:$D$35,2,0))</f>
        <v>n/a</v>
      </c>
      <c r="AJ24" s="230" t="str">
        <f t="shared" si="9"/>
        <v>n/a</v>
      </c>
      <c r="AK24" s="230" t="str">
        <f>IF(ISERROR(AJ24*VLOOKUP($B$4,Weighting!$B$22:$D$35,2,0)),"n/a",AJ24*VLOOKUP($B$4,Weighting!$B$22:$D$35,2,0))</f>
        <v>n/a</v>
      </c>
      <c r="AL24" s="345"/>
    </row>
    <row r="25" spans="1:38" s="342" customFormat="1" ht="42" x14ac:dyDescent="0.35">
      <c r="A25" s="296" t="s">
        <v>1012</v>
      </c>
      <c r="B25" s="296" t="s">
        <v>8</v>
      </c>
      <c r="C25" s="370" t="s">
        <v>704</v>
      </c>
      <c r="D25" s="114"/>
      <c r="E25" s="308"/>
      <c r="F25" s="444" t="s">
        <v>406</v>
      </c>
      <c r="G25" s="299" t="s">
        <v>17</v>
      </c>
      <c r="H25" s="310">
        <f>VLOOKUP(G25,Lists!$A$45:$B$50,2,FALSE)</f>
        <v>1.0000000000000001E-5</v>
      </c>
      <c r="I25" s="311" t="s">
        <v>17</v>
      </c>
      <c r="J25" s="311" t="s">
        <v>17</v>
      </c>
      <c r="K25" s="312">
        <f>VLOOKUP(J25,Lists!$A$35:$B$40,2,FALSE)</f>
        <v>0</v>
      </c>
      <c r="L25" s="313">
        <f t="shared" si="0"/>
        <v>0</v>
      </c>
      <c r="M25" s="314" t="str">
        <f t="shared" si="1"/>
        <v>n/a</v>
      </c>
      <c r="N25" s="304">
        <f>IF($B25=Lists!$A$14,Lists!$E$35)+IF($B25=Lists!$A$15,Lists!$E$40)+IF($B25=Lists!$A$16,Lists!$E$40)</f>
        <v>0</v>
      </c>
      <c r="O25" s="313">
        <f t="shared" si="2"/>
        <v>0</v>
      </c>
      <c r="P25" s="242" t="str">
        <f t="shared" si="3"/>
        <v>n/a</v>
      </c>
      <c r="Q25" s="232" t="str">
        <f>IF(ISERROR(P25*0.0001),"n/a",P25*VLOOKUP($B$4,Weighting!$B$22:$D$35,2,0))</f>
        <v>n/a</v>
      </c>
      <c r="R25" s="230" t="str">
        <f t="shared" si="4"/>
        <v>n/a</v>
      </c>
      <c r="S25" s="230" t="str">
        <f>IF(ISERROR(R25*VLOOKUP($B$4,Weighting!$B$22:$D$35,2,0)),"n/a",R25*VLOOKUP($B$4,Weighting!$B$22:$D$35,2,0))</f>
        <v>n/a</v>
      </c>
      <c r="T25" s="345"/>
      <c r="U25" s="279"/>
      <c r="V25" s="308" t="s">
        <v>408</v>
      </c>
      <c r="W25" s="308"/>
      <c r="X25" s="309" t="s">
        <v>406</v>
      </c>
      <c r="Y25" s="299" t="s">
        <v>17</v>
      </c>
      <c r="Z25" s="310">
        <f>VLOOKUP(Y25,Lists!$A$45:$B$50,2,FALSE)</f>
        <v>1.0000000000000001E-5</v>
      </c>
      <c r="AA25" s="311" t="s">
        <v>17</v>
      </c>
      <c r="AB25" s="311" t="s">
        <v>17</v>
      </c>
      <c r="AC25" s="312">
        <f>VLOOKUP(AB25,Lists!$A$35:$B$40,2,FALSE)</f>
        <v>0</v>
      </c>
      <c r="AD25" s="313">
        <f t="shared" si="5"/>
        <v>0</v>
      </c>
      <c r="AE25" s="314" t="str">
        <f t="shared" si="6"/>
        <v>n/a</v>
      </c>
      <c r="AF25" s="304">
        <f>IF($B25=Lists!$A$14,Lists!$E$35)+IF($B25=Lists!$A$15,Lists!$E$40)+IF($B25=Lists!$A$16,Lists!$E$40)</f>
        <v>0</v>
      </c>
      <c r="AG25" s="313">
        <f t="shared" si="7"/>
        <v>0</v>
      </c>
      <c r="AH25" s="112" t="str">
        <f t="shared" si="8"/>
        <v>n/a</v>
      </c>
      <c r="AI25" s="116" t="str">
        <f>IF(ISERROR(AH25*0.0001),"n/a",AH25*VLOOKUP($B$4,Weighting!$B$22:$D$35,2,0))</f>
        <v>n/a</v>
      </c>
      <c r="AJ25" s="230" t="str">
        <f t="shared" si="9"/>
        <v>n/a</v>
      </c>
      <c r="AK25" s="230" t="str">
        <f>IF(ISERROR(AJ25*VLOOKUP($B$4,Weighting!$B$22:$D$35,2,0)),"n/a",AJ25*VLOOKUP($B$4,Weighting!$B$22:$D$35,2,0))</f>
        <v>n/a</v>
      </c>
      <c r="AL25" s="345"/>
    </row>
    <row r="26" spans="1:38" s="342" customFormat="1" ht="42" x14ac:dyDescent="0.35">
      <c r="A26" s="296" t="s">
        <v>1013</v>
      </c>
      <c r="B26" s="296" t="s">
        <v>8</v>
      </c>
      <c r="C26" s="370" t="s">
        <v>705</v>
      </c>
      <c r="D26" s="114"/>
      <c r="E26" s="308"/>
      <c r="F26" s="444" t="s">
        <v>406</v>
      </c>
      <c r="G26" s="299" t="s">
        <v>17</v>
      </c>
      <c r="H26" s="310">
        <f>VLOOKUP(G26,Lists!$A$45:$B$50,2,FALSE)</f>
        <v>1.0000000000000001E-5</v>
      </c>
      <c r="I26" s="311" t="s">
        <v>17</v>
      </c>
      <c r="J26" s="311" t="s">
        <v>17</v>
      </c>
      <c r="K26" s="312">
        <f>VLOOKUP(J26,Lists!$A$35:$B$40,2,FALSE)</f>
        <v>0</v>
      </c>
      <c r="L26" s="313">
        <f t="shared" si="0"/>
        <v>0</v>
      </c>
      <c r="M26" s="314" t="str">
        <f t="shared" si="1"/>
        <v>n/a</v>
      </c>
      <c r="N26" s="304">
        <f>IF($B26=Lists!$A$14,Lists!$E$35)+IF($B26=Lists!$A$15,Lists!$E$40)+IF($B26=Lists!$A$16,Lists!$E$40)</f>
        <v>0</v>
      </c>
      <c r="O26" s="313">
        <f t="shared" si="2"/>
        <v>0</v>
      </c>
      <c r="P26" s="242" t="str">
        <f t="shared" si="3"/>
        <v>n/a</v>
      </c>
      <c r="Q26" s="232" t="str">
        <f>IF(ISERROR(P26*0.0001),"n/a",P26*VLOOKUP($B$4,Weighting!$B$22:$D$35,2,0))</f>
        <v>n/a</v>
      </c>
      <c r="R26" s="230" t="str">
        <f t="shared" si="4"/>
        <v>n/a</v>
      </c>
      <c r="S26" s="230" t="str">
        <f>IF(ISERROR(R26*VLOOKUP($B$4,Weighting!$B$22:$D$35,2,0)),"n/a",R26*VLOOKUP($B$4,Weighting!$B$22:$D$35,2,0))</f>
        <v>n/a</v>
      </c>
      <c r="T26" s="345"/>
      <c r="U26" s="279"/>
      <c r="V26" s="308" t="s">
        <v>408</v>
      </c>
      <c r="W26" s="308"/>
      <c r="X26" s="309" t="s">
        <v>406</v>
      </c>
      <c r="Y26" s="299" t="s">
        <v>17</v>
      </c>
      <c r="Z26" s="310">
        <f>VLOOKUP(Y26,Lists!$A$45:$B$50,2,FALSE)</f>
        <v>1.0000000000000001E-5</v>
      </c>
      <c r="AA26" s="311" t="s">
        <v>17</v>
      </c>
      <c r="AB26" s="311" t="s">
        <v>17</v>
      </c>
      <c r="AC26" s="312">
        <f>VLOOKUP(AB26,Lists!$A$35:$B$40,2,FALSE)</f>
        <v>0</v>
      </c>
      <c r="AD26" s="313">
        <f t="shared" si="5"/>
        <v>0</v>
      </c>
      <c r="AE26" s="314" t="str">
        <f t="shared" si="6"/>
        <v>n/a</v>
      </c>
      <c r="AF26" s="304">
        <f>IF($B26=Lists!$A$14,Lists!$E$35)+IF($B26=Lists!$A$15,Lists!$E$40)+IF($B26=Lists!$A$16,Lists!$E$40)</f>
        <v>0</v>
      </c>
      <c r="AG26" s="313">
        <f t="shared" si="7"/>
        <v>0</v>
      </c>
      <c r="AH26" s="112" t="str">
        <f t="shared" si="8"/>
        <v>n/a</v>
      </c>
      <c r="AI26" s="116" t="str">
        <f>IF(ISERROR(AH26*0.0001),"n/a",AH26*VLOOKUP($B$4,Weighting!$B$22:$D$35,2,0))</f>
        <v>n/a</v>
      </c>
      <c r="AJ26" s="230" t="str">
        <f t="shared" si="9"/>
        <v>n/a</v>
      </c>
      <c r="AK26" s="230" t="str">
        <f>IF(ISERROR(AJ26*VLOOKUP($B$4,Weighting!$B$22:$D$35,2,0)),"n/a",AJ26*VLOOKUP($B$4,Weighting!$B$22:$D$35,2,0))</f>
        <v>n/a</v>
      </c>
      <c r="AL26" s="345"/>
    </row>
    <row r="27" spans="1:38" s="342" customFormat="1" ht="56" x14ac:dyDescent="0.35">
      <c r="A27" s="296" t="s">
        <v>1014</v>
      </c>
      <c r="B27" s="296" t="s">
        <v>8</v>
      </c>
      <c r="C27" s="370" t="s">
        <v>706</v>
      </c>
      <c r="D27" s="114"/>
      <c r="E27" s="308"/>
      <c r="F27" s="444" t="s">
        <v>406</v>
      </c>
      <c r="G27" s="299" t="s">
        <v>17</v>
      </c>
      <c r="H27" s="310">
        <f>VLOOKUP(G27,Lists!$A$45:$B$50,2,FALSE)</f>
        <v>1.0000000000000001E-5</v>
      </c>
      <c r="I27" s="311" t="s">
        <v>17</v>
      </c>
      <c r="J27" s="311" t="s">
        <v>17</v>
      </c>
      <c r="K27" s="312">
        <f>VLOOKUP(J27,Lists!$A$35:$B$40,2,FALSE)</f>
        <v>0</v>
      </c>
      <c r="L27" s="313">
        <f t="shared" si="0"/>
        <v>0</v>
      </c>
      <c r="M27" s="314" t="str">
        <f t="shared" si="1"/>
        <v>n/a</v>
      </c>
      <c r="N27" s="304">
        <f>IF($B27=Lists!$A$14,Lists!$E$35)+IF($B27=Lists!$A$15,Lists!$E$40)+IF($B27=Lists!$A$16,Lists!$E$40)</f>
        <v>0</v>
      </c>
      <c r="O27" s="313">
        <f t="shared" si="2"/>
        <v>0</v>
      </c>
      <c r="P27" s="242" t="str">
        <f t="shared" si="3"/>
        <v>n/a</v>
      </c>
      <c r="Q27" s="232" t="str">
        <f>IF(ISERROR(P27*0.0001),"n/a",P27*VLOOKUP($B$4,Weighting!$B$22:$D$35,2,0))</f>
        <v>n/a</v>
      </c>
      <c r="R27" s="230" t="str">
        <f t="shared" si="4"/>
        <v>n/a</v>
      </c>
      <c r="S27" s="230" t="str">
        <f>IF(ISERROR(R27*VLOOKUP($B$4,Weighting!$B$22:$D$35,2,0)),"n/a",R27*VLOOKUP($B$4,Weighting!$B$22:$D$35,2,0))</f>
        <v>n/a</v>
      </c>
      <c r="T27" s="345"/>
      <c r="U27" s="279"/>
      <c r="V27" s="308" t="s">
        <v>408</v>
      </c>
      <c r="W27" s="308"/>
      <c r="X27" s="309" t="s">
        <v>406</v>
      </c>
      <c r="Y27" s="299" t="s">
        <v>17</v>
      </c>
      <c r="Z27" s="310">
        <f>VLOOKUP(Y27,Lists!$A$45:$B$50,2,FALSE)</f>
        <v>1.0000000000000001E-5</v>
      </c>
      <c r="AA27" s="311" t="s">
        <v>17</v>
      </c>
      <c r="AB27" s="311" t="s">
        <v>17</v>
      </c>
      <c r="AC27" s="312">
        <f>VLOOKUP(AB27,Lists!$A$35:$B$40,2,FALSE)</f>
        <v>0</v>
      </c>
      <c r="AD27" s="313">
        <f t="shared" si="5"/>
        <v>0</v>
      </c>
      <c r="AE27" s="314" t="str">
        <f t="shared" si="6"/>
        <v>n/a</v>
      </c>
      <c r="AF27" s="304">
        <f>IF($B27=Lists!$A$14,Lists!$E$35)+IF($B27=Lists!$A$15,Lists!$E$40)+IF($B27=Lists!$A$16,Lists!$E$40)</f>
        <v>0</v>
      </c>
      <c r="AG27" s="313">
        <f t="shared" si="7"/>
        <v>0</v>
      </c>
      <c r="AH27" s="112" t="str">
        <f t="shared" si="8"/>
        <v>n/a</v>
      </c>
      <c r="AI27" s="116" t="str">
        <f>IF(ISERROR(AH27*0.0001),"n/a",AH27*VLOOKUP($B$4,Weighting!$B$22:$D$35,2,0))</f>
        <v>n/a</v>
      </c>
      <c r="AJ27" s="230" t="str">
        <f t="shared" si="9"/>
        <v>n/a</v>
      </c>
      <c r="AK27" s="230" t="str">
        <f>IF(ISERROR(AJ27*VLOOKUP($B$4,Weighting!$B$22:$D$35,2,0)),"n/a",AJ27*VLOOKUP($B$4,Weighting!$B$22:$D$35,2,0))</f>
        <v>n/a</v>
      </c>
      <c r="AL27" s="345"/>
    </row>
    <row r="28" spans="1:38" s="342" customFormat="1" ht="70" x14ac:dyDescent="0.35">
      <c r="A28" s="296" t="s">
        <v>1015</v>
      </c>
      <c r="B28" s="296" t="s">
        <v>8</v>
      </c>
      <c r="C28" s="370" t="s">
        <v>707</v>
      </c>
      <c r="D28" s="114"/>
      <c r="E28" s="308"/>
      <c r="F28" s="444" t="s">
        <v>406</v>
      </c>
      <c r="G28" s="299" t="s">
        <v>17</v>
      </c>
      <c r="H28" s="310">
        <f>VLOOKUP(G28,Lists!$A$45:$B$50,2,FALSE)</f>
        <v>1.0000000000000001E-5</v>
      </c>
      <c r="I28" s="311" t="s">
        <v>17</v>
      </c>
      <c r="J28" s="311" t="s">
        <v>17</v>
      </c>
      <c r="K28" s="312">
        <f>VLOOKUP(J28,Lists!$A$35:$B$40,2,FALSE)</f>
        <v>0</v>
      </c>
      <c r="L28" s="313">
        <f t="shared" si="0"/>
        <v>0</v>
      </c>
      <c r="M28" s="314" t="str">
        <f t="shared" si="1"/>
        <v>n/a</v>
      </c>
      <c r="N28" s="304">
        <f>IF($B28=Lists!$A$14,Lists!$E$35)+IF($B28=Lists!$A$15,Lists!$E$40)+IF($B28=Lists!$A$16,Lists!$E$40)</f>
        <v>0</v>
      </c>
      <c r="O28" s="313">
        <f t="shared" si="2"/>
        <v>0</v>
      </c>
      <c r="P28" s="242" t="str">
        <f t="shared" si="3"/>
        <v>n/a</v>
      </c>
      <c r="Q28" s="232" t="str">
        <f>IF(ISERROR(P28*0.0001),"n/a",P28*VLOOKUP($B$4,Weighting!$B$22:$D$35,2,0))</f>
        <v>n/a</v>
      </c>
      <c r="R28" s="230" t="str">
        <f t="shared" si="4"/>
        <v>n/a</v>
      </c>
      <c r="S28" s="230" t="str">
        <f>IF(ISERROR(R28*VLOOKUP($B$4,Weighting!$B$22:$D$35,2,0)),"n/a",R28*VLOOKUP($B$4,Weighting!$B$22:$D$35,2,0))</f>
        <v>n/a</v>
      </c>
      <c r="T28" s="345"/>
      <c r="U28" s="279"/>
      <c r="V28" s="308" t="s">
        <v>408</v>
      </c>
      <c r="W28" s="308"/>
      <c r="X28" s="309" t="s">
        <v>406</v>
      </c>
      <c r="Y28" s="299" t="s">
        <v>17</v>
      </c>
      <c r="Z28" s="310">
        <f>VLOOKUP(Y28,Lists!$A$45:$B$50,2,FALSE)</f>
        <v>1.0000000000000001E-5</v>
      </c>
      <c r="AA28" s="311" t="s">
        <v>17</v>
      </c>
      <c r="AB28" s="311" t="s">
        <v>17</v>
      </c>
      <c r="AC28" s="312">
        <f>VLOOKUP(AB28,Lists!$A$35:$B$40,2,FALSE)</f>
        <v>0</v>
      </c>
      <c r="AD28" s="313">
        <f t="shared" si="5"/>
        <v>0</v>
      </c>
      <c r="AE28" s="314" t="str">
        <f t="shared" si="6"/>
        <v>n/a</v>
      </c>
      <c r="AF28" s="304">
        <f>IF($B28=Lists!$A$14,Lists!$E$35)+IF($B28=Lists!$A$15,Lists!$E$40)+IF($B28=Lists!$A$16,Lists!$E$40)</f>
        <v>0</v>
      </c>
      <c r="AG28" s="313">
        <f t="shared" si="7"/>
        <v>0</v>
      </c>
      <c r="AH28" s="112" t="str">
        <f t="shared" si="8"/>
        <v>n/a</v>
      </c>
      <c r="AI28" s="116" t="str">
        <f>IF(ISERROR(AH28*0.0001),"n/a",AH28*VLOOKUP($B$4,Weighting!$B$22:$D$35,2,0))</f>
        <v>n/a</v>
      </c>
      <c r="AJ28" s="230" t="str">
        <f t="shared" si="9"/>
        <v>n/a</v>
      </c>
      <c r="AK28" s="230" t="str">
        <f>IF(ISERROR(AJ28*VLOOKUP($B$4,Weighting!$B$22:$D$35,2,0)),"n/a",AJ28*VLOOKUP($B$4,Weighting!$B$22:$D$35,2,0))</f>
        <v>n/a</v>
      </c>
      <c r="AL28" s="345"/>
    </row>
    <row r="29" spans="1:38" s="342" customFormat="1" ht="56" x14ac:dyDescent="0.35">
      <c r="A29" s="296" t="s">
        <v>1016</v>
      </c>
      <c r="B29" s="296" t="s">
        <v>8</v>
      </c>
      <c r="C29" s="370" t="s">
        <v>708</v>
      </c>
      <c r="D29" s="114"/>
      <c r="E29" s="308"/>
      <c r="F29" s="444" t="s">
        <v>406</v>
      </c>
      <c r="G29" s="299" t="s">
        <v>17</v>
      </c>
      <c r="H29" s="310">
        <f>VLOOKUP(G29,Lists!$A$45:$B$50,2,FALSE)</f>
        <v>1.0000000000000001E-5</v>
      </c>
      <c r="I29" s="311" t="s">
        <v>17</v>
      </c>
      <c r="J29" s="311" t="s">
        <v>17</v>
      </c>
      <c r="K29" s="312">
        <f>VLOOKUP(J29,Lists!$A$35:$B$40,2,FALSE)</f>
        <v>0</v>
      </c>
      <c r="L29" s="313">
        <f t="shared" si="0"/>
        <v>0</v>
      </c>
      <c r="M29" s="314" t="str">
        <f t="shared" si="1"/>
        <v>n/a</v>
      </c>
      <c r="N29" s="304">
        <f>IF($B29=Lists!$A$14,Lists!$E$35)+IF($B29=Lists!$A$15,Lists!$E$40)+IF($B29=Lists!$A$16,Lists!$E$40)</f>
        <v>0</v>
      </c>
      <c r="O29" s="313">
        <f t="shared" si="2"/>
        <v>0</v>
      </c>
      <c r="P29" s="242" t="str">
        <f t="shared" si="3"/>
        <v>n/a</v>
      </c>
      <c r="Q29" s="232" t="str">
        <f>IF(ISERROR(P29*0.0001),"n/a",P29*VLOOKUP($B$4,Weighting!$B$22:$D$35,2,0))</f>
        <v>n/a</v>
      </c>
      <c r="R29" s="230" t="str">
        <f t="shared" si="4"/>
        <v>n/a</v>
      </c>
      <c r="S29" s="230" t="str">
        <f>IF(ISERROR(R29*VLOOKUP($B$4,Weighting!$B$22:$D$35,2,0)),"n/a",R29*VLOOKUP($B$4,Weighting!$B$22:$D$35,2,0))</f>
        <v>n/a</v>
      </c>
      <c r="T29" s="345"/>
      <c r="U29" s="279"/>
      <c r="V29" s="308" t="s">
        <v>408</v>
      </c>
      <c r="W29" s="308"/>
      <c r="X29" s="309" t="s">
        <v>406</v>
      </c>
      <c r="Y29" s="299" t="s">
        <v>17</v>
      </c>
      <c r="Z29" s="310">
        <f>VLOOKUP(Y29,Lists!$A$45:$B$50,2,FALSE)</f>
        <v>1.0000000000000001E-5</v>
      </c>
      <c r="AA29" s="311" t="s">
        <v>17</v>
      </c>
      <c r="AB29" s="311" t="s">
        <v>17</v>
      </c>
      <c r="AC29" s="312">
        <f>VLOOKUP(AB29,Lists!$A$35:$B$40,2,FALSE)</f>
        <v>0</v>
      </c>
      <c r="AD29" s="313">
        <f t="shared" si="5"/>
        <v>0</v>
      </c>
      <c r="AE29" s="314" t="str">
        <f t="shared" si="6"/>
        <v>n/a</v>
      </c>
      <c r="AF29" s="304">
        <f>IF($B29=Lists!$A$14,Lists!$E$35)+IF($B29=Lists!$A$15,Lists!$E$40)+IF($B29=Lists!$A$16,Lists!$E$40)</f>
        <v>0</v>
      </c>
      <c r="AG29" s="313">
        <f t="shared" si="7"/>
        <v>0</v>
      </c>
      <c r="AH29" s="112" t="str">
        <f t="shared" si="8"/>
        <v>n/a</v>
      </c>
      <c r="AI29" s="116" t="str">
        <f>IF(ISERROR(AH29*0.0001),"n/a",AH29*VLOOKUP($B$4,Weighting!$B$22:$D$35,2,0))</f>
        <v>n/a</v>
      </c>
      <c r="AJ29" s="230" t="str">
        <f t="shared" si="9"/>
        <v>n/a</v>
      </c>
      <c r="AK29" s="230" t="str">
        <f>IF(ISERROR(AJ29*VLOOKUP($B$4,Weighting!$B$22:$D$35,2,0)),"n/a",AJ29*VLOOKUP($B$4,Weighting!$B$22:$D$35,2,0))</f>
        <v>n/a</v>
      </c>
      <c r="AL29" s="345"/>
    </row>
    <row r="30" spans="1:38" s="342" customFormat="1" ht="70" x14ac:dyDescent="0.35">
      <c r="A30" s="296" t="s">
        <v>1017</v>
      </c>
      <c r="B30" s="296" t="s">
        <v>8</v>
      </c>
      <c r="C30" s="370" t="s">
        <v>709</v>
      </c>
      <c r="D30" s="114"/>
      <c r="E30" s="308"/>
      <c r="F30" s="444" t="s">
        <v>406</v>
      </c>
      <c r="G30" s="299" t="s">
        <v>17</v>
      </c>
      <c r="H30" s="310">
        <f>VLOOKUP(G30,Lists!$A$45:$B$50,2,FALSE)</f>
        <v>1.0000000000000001E-5</v>
      </c>
      <c r="I30" s="311" t="s">
        <v>17</v>
      </c>
      <c r="J30" s="311" t="s">
        <v>17</v>
      </c>
      <c r="K30" s="312">
        <f>VLOOKUP(J30,Lists!$A$35:$B$40,2,FALSE)</f>
        <v>0</v>
      </c>
      <c r="L30" s="313">
        <f t="shared" si="0"/>
        <v>0</v>
      </c>
      <c r="M30" s="314" t="str">
        <f t="shared" si="1"/>
        <v>n/a</v>
      </c>
      <c r="N30" s="304">
        <f>IF($B30=Lists!$A$14,Lists!$E$35)+IF($B30=Lists!$A$15,Lists!$E$40)+IF($B30=Lists!$A$16,Lists!$E$40)</f>
        <v>0</v>
      </c>
      <c r="O30" s="313">
        <f t="shared" si="2"/>
        <v>0</v>
      </c>
      <c r="P30" s="242" t="str">
        <f t="shared" si="3"/>
        <v>n/a</v>
      </c>
      <c r="Q30" s="232" t="str">
        <f>IF(ISERROR(P30*0.0001),"n/a",P30*VLOOKUP($B$4,Weighting!$B$22:$D$35,2,0))</f>
        <v>n/a</v>
      </c>
      <c r="R30" s="230" t="str">
        <f t="shared" si="4"/>
        <v>n/a</v>
      </c>
      <c r="S30" s="230" t="str">
        <f>IF(ISERROR(R30*VLOOKUP($B$4,Weighting!$B$22:$D$35,2,0)),"n/a",R30*VLOOKUP($B$4,Weighting!$B$22:$D$35,2,0))</f>
        <v>n/a</v>
      </c>
      <c r="T30" s="345"/>
      <c r="U30" s="279"/>
      <c r="V30" s="308" t="s">
        <v>408</v>
      </c>
      <c r="W30" s="308"/>
      <c r="X30" s="309" t="s">
        <v>406</v>
      </c>
      <c r="Y30" s="299" t="s">
        <v>17</v>
      </c>
      <c r="Z30" s="310">
        <f>VLOOKUP(Y30,Lists!$A$45:$B$50,2,FALSE)</f>
        <v>1.0000000000000001E-5</v>
      </c>
      <c r="AA30" s="311" t="s">
        <v>17</v>
      </c>
      <c r="AB30" s="311" t="s">
        <v>17</v>
      </c>
      <c r="AC30" s="312">
        <f>VLOOKUP(AB30,Lists!$A$35:$B$40,2,FALSE)</f>
        <v>0</v>
      </c>
      <c r="AD30" s="313">
        <f t="shared" si="5"/>
        <v>0</v>
      </c>
      <c r="AE30" s="314" t="str">
        <f t="shared" si="6"/>
        <v>n/a</v>
      </c>
      <c r="AF30" s="304">
        <f>IF($B30=Lists!$A$14,Lists!$E$35)+IF($B30=Lists!$A$15,Lists!$E$40)+IF($B30=Lists!$A$16,Lists!$E$40)</f>
        <v>0</v>
      </c>
      <c r="AG30" s="313">
        <f t="shared" si="7"/>
        <v>0</v>
      </c>
      <c r="AH30" s="112" t="str">
        <f t="shared" si="8"/>
        <v>n/a</v>
      </c>
      <c r="AI30" s="116" t="str">
        <f>IF(ISERROR(AH30*0.0001),"n/a",AH30*VLOOKUP($B$4,Weighting!$B$22:$D$35,2,0))</f>
        <v>n/a</v>
      </c>
      <c r="AJ30" s="230" t="str">
        <f t="shared" si="9"/>
        <v>n/a</v>
      </c>
      <c r="AK30" s="230" t="str">
        <f>IF(ISERROR(AJ30*VLOOKUP($B$4,Weighting!$B$22:$D$35,2,0)),"n/a",AJ30*VLOOKUP($B$4,Weighting!$B$22:$D$35,2,0))</f>
        <v>n/a</v>
      </c>
      <c r="AL30" s="345"/>
    </row>
    <row r="31" spans="1:38" s="342" customFormat="1" ht="42" x14ac:dyDescent="0.35">
      <c r="A31" s="296" t="s">
        <v>1018</v>
      </c>
      <c r="B31" s="296" t="s">
        <v>8</v>
      </c>
      <c r="C31" s="370" t="s">
        <v>710</v>
      </c>
      <c r="D31" s="114"/>
      <c r="E31" s="308"/>
      <c r="F31" s="444" t="s">
        <v>406</v>
      </c>
      <c r="G31" s="299" t="s">
        <v>17</v>
      </c>
      <c r="H31" s="310">
        <f>VLOOKUP(G31,Lists!$A$45:$B$50,2,FALSE)</f>
        <v>1.0000000000000001E-5</v>
      </c>
      <c r="I31" s="311" t="s">
        <v>17</v>
      </c>
      <c r="J31" s="311" t="s">
        <v>17</v>
      </c>
      <c r="K31" s="312">
        <f>VLOOKUP(J31,Lists!$A$35:$B$40,2,FALSE)</f>
        <v>0</v>
      </c>
      <c r="L31" s="313">
        <f t="shared" si="0"/>
        <v>0</v>
      </c>
      <c r="M31" s="314" t="str">
        <f t="shared" si="1"/>
        <v>n/a</v>
      </c>
      <c r="N31" s="304">
        <f>IF($B31=Lists!$A$14,Lists!$E$35)+IF($B31=Lists!$A$15,Lists!$E$40)+IF($B31=Lists!$A$16,Lists!$E$40)</f>
        <v>0</v>
      </c>
      <c r="O31" s="313">
        <f t="shared" si="2"/>
        <v>0</v>
      </c>
      <c r="P31" s="242" t="str">
        <f t="shared" si="3"/>
        <v>n/a</v>
      </c>
      <c r="Q31" s="232" t="str">
        <f>IF(ISERROR(P31*0.0001),"n/a",P31*VLOOKUP($B$4,Weighting!$B$22:$D$35,2,0))</f>
        <v>n/a</v>
      </c>
      <c r="R31" s="230" t="str">
        <f t="shared" si="4"/>
        <v>n/a</v>
      </c>
      <c r="S31" s="230" t="str">
        <f>IF(ISERROR(R31*VLOOKUP($B$4,Weighting!$B$22:$D$35,2,0)),"n/a",R31*VLOOKUP($B$4,Weighting!$B$22:$D$35,2,0))</f>
        <v>n/a</v>
      </c>
      <c r="T31" s="345"/>
      <c r="U31" s="279"/>
      <c r="V31" s="308" t="s">
        <v>408</v>
      </c>
      <c r="W31" s="308"/>
      <c r="X31" s="309" t="s">
        <v>406</v>
      </c>
      <c r="Y31" s="299" t="s">
        <v>17</v>
      </c>
      <c r="Z31" s="310">
        <f>VLOOKUP(Y31,Lists!$A$45:$B$50,2,FALSE)</f>
        <v>1.0000000000000001E-5</v>
      </c>
      <c r="AA31" s="311" t="s">
        <v>17</v>
      </c>
      <c r="AB31" s="311" t="s">
        <v>17</v>
      </c>
      <c r="AC31" s="312">
        <f>VLOOKUP(AB31,Lists!$A$35:$B$40,2,FALSE)</f>
        <v>0</v>
      </c>
      <c r="AD31" s="313">
        <f t="shared" si="5"/>
        <v>0</v>
      </c>
      <c r="AE31" s="314" t="str">
        <f t="shared" si="6"/>
        <v>n/a</v>
      </c>
      <c r="AF31" s="304">
        <f>IF($B31=Lists!$A$14,Lists!$E$35)+IF($B31=Lists!$A$15,Lists!$E$40)+IF($B31=Lists!$A$16,Lists!$E$40)</f>
        <v>0</v>
      </c>
      <c r="AG31" s="313">
        <f t="shared" si="7"/>
        <v>0</v>
      </c>
      <c r="AH31" s="112" t="str">
        <f t="shared" si="8"/>
        <v>n/a</v>
      </c>
      <c r="AI31" s="116" t="str">
        <f>IF(ISERROR(AH31*0.0001),"n/a",AH31*VLOOKUP($B$4,Weighting!$B$22:$D$35,2,0))</f>
        <v>n/a</v>
      </c>
      <c r="AJ31" s="230" t="str">
        <f t="shared" si="9"/>
        <v>n/a</v>
      </c>
      <c r="AK31" s="230" t="str">
        <f>IF(ISERROR(AJ31*VLOOKUP($B$4,Weighting!$B$22:$D$35,2,0)),"n/a",AJ31*VLOOKUP($B$4,Weighting!$B$22:$D$35,2,0))</f>
        <v>n/a</v>
      </c>
      <c r="AL31" s="345"/>
    </row>
    <row r="32" spans="1:38" s="342" customFormat="1" ht="70" x14ac:dyDescent="0.35">
      <c r="A32" s="296" t="s">
        <v>1019</v>
      </c>
      <c r="B32" s="296" t="s">
        <v>8</v>
      </c>
      <c r="C32" s="370" t="s">
        <v>711</v>
      </c>
      <c r="D32" s="114"/>
      <c r="E32" s="308"/>
      <c r="F32" s="444" t="s">
        <v>406</v>
      </c>
      <c r="G32" s="299" t="s">
        <v>17</v>
      </c>
      <c r="H32" s="310">
        <f>VLOOKUP(G32,Lists!$A$45:$B$50,2,FALSE)</f>
        <v>1.0000000000000001E-5</v>
      </c>
      <c r="I32" s="311" t="s">
        <v>17</v>
      </c>
      <c r="J32" s="311" t="s">
        <v>17</v>
      </c>
      <c r="K32" s="312">
        <f>VLOOKUP(J32,Lists!$A$35:$B$40,2,FALSE)</f>
        <v>0</v>
      </c>
      <c r="L32" s="313">
        <f t="shared" si="0"/>
        <v>0</v>
      </c>
      <c r="M32" s="314" t="str">
        <f t="shared" si="1"/>
        <v>n/a</v>
      </c>
      <c r="N32" s="304">
        <f>IF($B32=Lists!$A$14,Lists!$E$35)+IF($B32=Lists!$A$15,Lists!$E$40)+IF($B32=Lists!$A$16,Lists!$E$40)</f>
        <v>0</v>
      </c>
      <c r="O32" s="313">
        <f t="shared" si="2"/>
        <v>0</v>
      </c>
      <c r="P32" s="242" t="str">
        <f t="shared" si="3"/>
        <v>n/a</v>
      </c>
      <c r="Q32" s="232" t="str">
        <f>IF(ISERROR(P32*0.0001),"n/a",P32*VLOOKUP($B$4,Weighting!$B$22:$D$35,2,0))</f>
        <v>n/a</v>
      </c>
      <c r="R32" s="230" t="str">
        <f t="shared" si="4"/>
        <v>n/a</v>
      </c>
      <c r="S32" s="230" t="str">
        <f>IF(ISERROR(R32*VLOOKUP($B$4,Weighting!$B$22:$D$35,2,0)),"n/a",R32*VLOOKUP($B$4,Weighting!$B$22:$D$35,2,0))</f>
        <v>n/a</v>
      </c>
      <c r="T32" s="345"/>
      <c r="U32" s="279"/>
      <c r="V32" s="308" t="s">
        <v>408</v>
      </c>
      <c r="W32" s="308"/>
      <c r="X32" s="309" t="s">
        <v>406</v>
      </c>
      <c r="Y32" s="299" t="s">
        <v>17</v>
      </c>
      <c r="Z32" s="310">
        <f>VLOOKUP(Y32,Lists!$A$45:$B$50,2,FALSE)</f>
        <v>1.0000000000000001E-5</v>
      </c>
      <c r="AA32" s="311" t="s">
        <v>17</v>
      </c>
      <c r="AB32" s="311" t="s">
        <v>17</v>
      </c>
      <c r="AC32" s="312">
        <f>VLOOKUP(AB32,Lists!$A$35:$B$40,2,FALSE)</f>
        <v>0</v>
      </c>
      <c r="AD32" s="313">
        <f t="shared" si="5"/>
        <v>0</v>
      </c>
      <c r="AE32" s="314" t="str">
        <f t="shared" si="6"/>
        <v>n/a</v>
      </c>
      <c r="AF32" s="304">
        <f>IF($B32=Lists!$A$14,Lists!$E$35)+IF($B32=Lists!$A$15,Lists!$E$40)+IF($B32=Lists!$A$16,Lists!$E$40)</f>
        <v>0</v>
      </c>
      <c r="AG32" s="313">
        <f t="shared" si="7"/>
        <v>0</v>
      </c>
      <c r="AH32" s="112" t="str">
        <f t="shared" si="8"/>
        <v>n/a</v>
      </c>
      <c r="AI32" s="116" t="str">
        <f>IF(ISERROR(AH32*0.0001),"n/a",AH32*VLOOKUP($B$4,Weighting!$B$22:$D$35,2,0))</f>
        <v>n/a</v>
      </c>
      <c r="AJ32" s="230" t="str">
        <f t="shared" si="9"/>
        <v>n/a</v>
      </c>
      <c r="AK32" s="230" t="str">
        <f>IF(ISERROR(AJ32*VLOOKUP($B$4,Weighting!$B$22:$D$35,2,0)),"n/a",AJ32*VLOOKUP($B$4,Weighting!$B$22:$D$35,2,0))</f>
        <v>n/a</v>
      </c>
      <c r="AL32" s="345"/>
    </row>
    <row r="33" spans="1:38" s="342" customFormat="1" ht="70" x14ac:dyDescent="0.35">
      <c r="A33" s="296" t="s">
        <v>1020</v>
      </c>
      <c r="B33" s="296" t="s">
        <v>8</v>
      </c>
      <c r="C33" s="370" t="s">
        <v>712</v>
      </c>
      <c r="D33" s="114"/>
      <c r="E33" s="308"/>
      <c r="F33" s="444" t="s">
        <v>406</v>
      </c>
      <c r="G33" s="299" t="s">
        <v>17</v>
      </c>
      <c r="H33" s="310">
        <f>VLOOKUP(G33,Lists!$A$45:$B$50,2,FALSE)</f>
        <v>1.0000000000000001E-5</v>
      </c>
      <c r="I33" s="311" t="s">
        <v>17</v>
      </c>
      <c r="J33" s="311" t="s">
        <v>17</v>
      </c>
      <c r="K33" s="312">
        <f>VLOOKUP(J33,Lists!$A$35:$B$40,2,FALSE)</f>
        <v>0</v>
      </c>
      <c r="L33" s="313">
        <f t="shared" si="0"/>
        <v>0</v>
      </c>
      <c r="M33" s="314" t="str">
        <f t="shared" si="1"/>
        <v>n/a</v>
      </c>
      <c r="N33" s="304">
        <f>IF($B33=Lists!$A$14,Lists!$E$35)+IF($B33=Lists!$A$15,Lists!$E$40)+IF($B33=Lists!$A$16,Lists!$E$40)</f>
        <v>0</v>
      </c>
      <c r="O33" s="313">
        <f t="shared" si="2"/>
        <v>0</v>
      </c>
      <c r="P33" s="242" t="str">
        <f t="shared" si="3"/>
        <v>n/a</v>
      </c>
      <c r="Q33" s="232" t="str">
        <f>IF(ISERROR(P33*0.0001),"n/a",P33*VLOOKUP($B$4,Weighting!$B$22:$D$35,2,0))</f>
        <v>n/a</v>
      </c>
      <c r="R33" s="230" t="str">
        <f t="shared" si="4"/>
        <v>n/a</v>
      </c>
      <c r="S33" s="230" t="str">
        <f>IF(ISERROR(R33*VLOOKUP($B$4,Weighting!$B$22:$D$35,2,0)),"n/a",R33*VLOOKUP($B$4,Weighting!$B$22:$D$35,2,0))</f>
        <v>n/a</v>
      </c>
      <c r="T33" s="345"/>
      <c r="U33" s="279"/>
      <c r="V33" s="308" t="s">
        <v>408</v>
      </c>
      <c r="W33" s="308"/>
      <c r="X33" s="309" t="s">
        <v>406</v>
      </c>
      <c r="Y33" s="299" t="s">
        <v>17</v>
      </c>
      <c r="Z33" s="310">
        <f>VLOOKUP(Y33,Lists!$A$45:$B$50,2,FALSE)</f>
        <v>1.0000000000000001E-5</v>
      </c>
      <c r="AA33" s="311" t="s">
        <v>17</v>
      </c>
      <c r="AB33" s="311" t="s">
        <v>17</v>
      </c>
      <c r="AC33" s="312">
        <f>VLOOKUP(AB33,Lists!$A$35:$B$40,2,FALSE)</f>
        <v>0</v>
      </c>
      <c r="AD33" s="313">
        <f t="shared" si="5"/>
        <v>0</v>
      </c>
      <c r="AE33" s="314" t="str">
        <f t="shared" si="6"/>
        <v>n/a</v>
      </c>
      <c r="AF33" s="304">
        <f>IF($B33=Lists!$A$14,Lists!$E$35)+IF($B33=Lists!$A$15,Lists!$E$40)+IF($B33=Lists!$A$16,Lists!$E$40)</f>
        <v>0</v>
      </c>
      <c r="AG33" s="313">
        <f t="shared" si="7"/>
        <v>0</v>
      </c>
      <c r="AH33" s="112" t="str">
        <f t="shared" si="8"/>
        <v>n/a</v>
      </c>
      <c r="AI33" s="116" t="str">
        <f>IF(ISERROR(AH33*0.0001),"n/a",AH33*VLOOKUP($B$4,Weighting!$B$22:$D$35,2,0))</f>
        <v>n/a</v>
      </c>
      <c r="AJ33" s="230" t="str">
        <f t="shared" si="9"/>
        <v>n/a</v>
      </c>
      <c r="AK33" s="230" t="str">
        <f>IF(ISERROR(AJ33*VLOOKUP($B$4,Weighting!$B$22:$D$35,2,0)),"n/a",AJ33*VLOOKUP($B$4,Weighting!$B$22:$D$35,2,0))</f>
        <v>n/a</v>
      </c>
      <c r="AL33" s="345"/>
    </row>
    <row r="34" spans="1:38" s="342" customFormat="1" ht="56" x14ac:dyDescent="0.35">
      <c r="A34" s="296" t="s">
        <v>1021</v>
      </c>
      <c r="B34" s="296" t="s">
        <v>8</v>
      </c>
      <c r="C34" s="370" t="s">
        <v>713</v>
      </c>
      <c r="D34" s="114"/>
      <c r="E34" s="308"/>
      <c r="F34" s="444" t="s">
        <v>406</v>
      </c>
      <c r="G34" s="299" t="s">
        <v>17</v>
      </c>
      <c r="H34" s="310">
        <f>VLOOKUP(G34,Lists!$A$45:$B$50,2,FALSE)</f>
        <v>1.0000000000000001E-5</v>
      </c>
      <c r="I34" s="311" t="s">
        <v>17</v>
      </c>
      <c r="J34" s="311" t="s">
        <v>17</v>
      </c>
      <c r="K34" s="312">
        <f>VLOOKUP(J34,Lists!$A$35:$B$40,2,FALSE)</f>
        <v>0</v>
      </c>
      <c r="L34" s="313">
        <f t="shared" si="0"/>
        <v>0</v>
      </c>
      <c r="M34" s="314" t="str">
        <f t="shared" si="1"/>
        <v>n/a</v>
      </c>
      <c r="N34" s="304">
        <f>IF($B34=Lists!$A$14,Lists!$E$35)+IF($B34=Lists!$A$15,Lists!$E$40)+IF($B34=Lists!$A$16,Lists!$E$40)</f>
        <v>0</v>
      </c>
      <c r="O34" s="313">
        <f t="shared" si="2"/>
        <v>0</v>
      </c>
      <c r="P34" s="242" t="str">
        <f t="shared" si="3"/>
        <v>n/a</v>
      </c>
      <c r="Q34" s="232" t="str">
        <f>IF(ISERROR(P34*0.0001),"n/a",P34*VLOOKUP($B$4,Weighting!$B$22:$D$35,2,0))</f>
        <v>n/a</v>
      </c>
      <c r="R34" s="230" t="str">
        <f t="shared" si="4"/>
        <v>n/a</v>
      </c>
      <c r="S34" s="230" t="str">
        <f>IF(ISERROR(R34*VLOOKUP($B$4,Weighting!$B$22:$D$35,2,0)),"n/a",R34*VLOOKUP($B$4,Weighting!$B$22:$D$35,2,0))</f>
        <v>n/a</v>
      </c>
      <c r="T34" s="345"/>
      <c r="U34" s="279"/>
      <c r="V34" s="308" t="s">
        <v>408</v>
      </c>
      <c r="W34" s="308"/>
      <c r="X34" s="309" t="s">
        <v>406</v>
      </c>
      <c r="Y34" s="299" t="s">
        <v>17</v>
      </c>
      <c r="Z34" s="310">
        <f>VLOOKUP(Y34,Lists!$A$45:$B$50,2,FALSE)</f>
        <v>1.0000000000000001E-5</v>
      </c>
      <c r="AA34" s="311" t="s">
        <v>17</v>
      </c>
      <c r="AB34" s="311" t="s">
        <v>17</v>
      </c>
      <c r="AC34" s="312">
        <f>VLOOKUP(AB34,Lists!$A$35:$B$40,2,FALSE)</f>
        <v>0</v>
      </c>
      <c r="AD34" s="313">
        <f t="shared" si="5"/>
        <v>0</v>
      </c>
      <c r="AE34" s="314" t="str">
        <f t="shared" si="6"/>
        <v>n/a</v>
      </c>
      <c r="AF34" s="304">
        <f>IF($B34=Lists!$A$14,Lists!$E$35)+IF($B34=Lists!$A$15,Lists!$E$40)+IF($B34=Lists!$A$16,Lists!$E$40)</f>
        <v>0</v>
      </c>
      <c r="AG34" s="313">
        <f t="shared" si="7"/>
        <v>0</v>
      </c>
      <c r="AH34" s="112" t="str">
        <f t="shared" si="8"/>
        <v>n/a</v>
      </c>
      <c r="AI34" s="116" t="str">
        <f>IF(ISERROR(AH34*0.0001),"n/a",AH34*VLOOKUP($B$4,Weighting!$B$22:$D$35,2,0))</f>
        <v>n/a</v>
      </c>
      <c r="AJ34" s="230" t="str">
        <f t="shared" si="9"/>
        <v>n/a</v>
      </c>
      <c r="AK34" s="230" t="str">
        <f>IF(ISERROR(AJ34*VLOOKUP($B$4,Weighting!$B$22:$D$35,2,0)),"n/a",AJ34*VLOOKUP($B$4,Weighting!$B$22:$D$35,2,0))</f>
        <v>n/a</v>
      </c>
      <c r="AL34" s="345"/>
    </row>
    <row r="35" spans="1:38" s="342" customFormat="1" ht="56" x14ac:dyDescent="0.35">
      <c r="A35" s="296" t="s">
        <v>1022</v>
      </c>
      <c r="B35" s="296" t="s">
        <v>8</v>
      </c>
      <c r="C35" s="370" t="s">
        <v>714</v>
      </c>
      <c r="D35" s="114"/>
      <c r="E35" s="308"/>
      <c r="F35" s="444" t="s">
        <v>406</v>
      </c>
      <c r="G35" s="299" t="s">
        <v>17</v>
      </c>
      <c r="H35" s="310">
        <f>VLOOKUP(G35,Lists!$A$45:$B$50,2,FALSE)</f>
        <v>1.0000000000000001E-5</v>
      </c>
      <c r="I35" s="311" t="s">
        <v>17</v>
      </c>
      <c r="J35" s="311" t="s">
        <v>17</v>
      </c>
      <c r="K35" s="312">
        <f>VLOOKUP(J35,Lists!$A$35:$B$40,2,FALSE)</f>
        <v>0</v>
      </c>
      <c r="L35" s="313">
        <f t="shared" si="0"/>
        <v>0</v>
      </c>
      <c r="M35" s="314" t="str">
        <f t="shared" si="1"/>
        <v>n/a</v>
      </c>
      <c r="N35" s="304">
        <f>IF($B35=Lists!$A$14,Lists!$E$35)+IF($B35=Lists!$A$15,Lists!$E$40)+IF($B35=Lists!$A$16,Lists!$E$40)</f>
        <v>0</v>
      </c>
      <c r="O35" s="313">
        <f t="shared" si="2"/>
        <v>0</v>
      </c>
      <c r="P35" s="242" t="str">
        <f t="shared" si="3"/>
        <v>n/a</v>
      </c>
      <c r="Q35" s="232" t="str">
        <f>IF(ISERROR(P35*0.0001),"n/a",P35*VLOOKUP($B$4,Weighting!$B$22:$D$35,2,0))</f>
        <v>n/a</v>
      </c>
      <c r="R35" s="230" t="str">
        <f t="shared" si="4"/>
        <v>n/a</v>
      </c>
      <c r="S35" s="230" t="str">
        <f>IF(ISERROR(R35*VLOOKUP($B$4,Weighting!$B$22:$D$35,2,0)),"n/a",R35*VLOOKUP($B$4,Weighting!$B$22:$D$35,2,0))</f>
        <v>n/a</v>
      </c>
      <c r="T35" s="345"/>
      <c r="U35" s="279"/>
      <c r="V35" s="308" t="s">
        <v>408</v>
      </c>
      <c r="W35" s="308"/>
      <c r="X35" s="309" t="s">
        <v>406</v>
      </c>
      <c r="Y35" s="299" t="s">
        <v>17</v>
      </c>
      <c r="Z35" s="310">
        <f>VLOOKUP(Y35,Lists!$A$45:$B$50,2,FALSE)</f>
        <v>1.0000000000000001E-5</v>
      </c>
      <c r="AA35" s="311" t="s">
        <v>17</v>
      </c>
      <c r="AB35" s="311" t="s">
        <v>17</v>
      </c>
      <c r="AC35" s="312">
        <f>VLOOKUP(AB35,Lists!$A$35:$B$40,2,FALSE)</f>
        <v>0</v>
      </c>
      <c r="AD35" s="313">
        <f t="shared" si="5"/>
        <v>0</v>
      </c>
      <c r="AE35" s="314" t="str">
        <f t="shared" si="6"/>
        <v>n/a</v>
      </c>
      <c r="AF35" s="304">
        <f>IF($B35=Lists!$A$14,Lists!$E$35)+IF($B35=Lists!$A$15,Lists!$E$40)+IF($B35=Lists!$A$16,Lists!$E$40)</f>
        <v>0</v>
      </c>
      <c r="AG35" s="313">
        <f t="shared" si="7"/>
        <v>0</v>
      </c>
      <c r="AH35" s="112" t="str">
        <f t="shared" si="8"/>
        <v>n/a</v>
      </c>
      <c r="AI35" s="116" t="str">
        <f>IF(ISERROR(AH35*0.0001),"n/a",AH35*VLOOKUP($B$4,Weighting!$B$22:$D$35,2,0))</f>
        <v>n/a</v>
      </c>
      <c r="AJ35" s="230" t="str">
        <f t="shared" si="9"/>
        <v>n/a</v>
      </c>
      <c r="AK35" s="230" t="str">
        <f>IF(ISERROR(AJ35*VLOOKUP($B$4,Weighting!$B$22:$D$35,2,0)),"n/a",AJ35*VLOOKUP($B$4,Weighting!$B$22:$D$35,2,0))</f>
        <v>n/a</v>
      </c>
      <c r="AL35" s="345"/>
    </row>
    <row r="36" spans="1:38" s="342" customFormat="1" ht="56" x14ac:dyDescent="0.35">
      <c r="A36" s="296" t="s">
        <v>1023</v>
      </c>
      <c r="B36" s="296" t="s">
        <v>8</v>
      </c>
      <c r="C36" s="370" t="s">
        <v>715</v>
      </c>
      <c r="D36" s="114"/>
      <c r="E36" s="308"/>
      <c r="F36" s="444" t="s">
        <v>406</v>
      </c>
      <c r="G36" s="299" t="s">
        <v>17</v>
      </c>
      <c r="H36" s="310">
        <f>VLOOKUP(G36,Lists!$A$45:$B$50,2,FALSE)</f>
        <v>1.0000000000000001E-5</v>
      </c>
      <c r="I36" s="311" t="s">
        <v>17</v>
      </c>
      <c r="J36" s="311" t="s">
        <v>17</v>
      </c>
      <c r="K36" s="312">
        <f>VLOOKUP(J36,Lists!$A$35:$B$40,2,FALSE)</f>
        <v>0</v>
      </c>
      <c r="L36" s="313">
        <f t="shared" si="0"/>
        <v>0</v>
      </c>
      <c r="M36" s="314" t="str">
        <f t="shared" si="1"/>
        <v>n/a</v>
      </c>
      <c r="N36" s="304">
        <f>IF($B36=Lists!$A$14,Lists!$E$35)+IF($B36=Lists!$A$15,Lists!$E$40)+IF($B36=Lists!$A$16,Lists!$E$40)</f>
        <v>0</v>
      </c>
      <c r="O36" s="313">
        <f t="shared" si="2"/>
        <v>0</v>
      </c>
      <c r="P36" s="242" t="str">
        <f t="shared" si="3"/>
        <v>n/a</v>
      </c>
      <c r="Q36" s="232" t="str">
        <f>IF(ISERROR(P36*0.0001),"n/a",P36*VLOOKUP($B$4,Weighting!$B$22:$D$35,2,0))</f>
        <v>n/a</v>
      </c>
      <c r="R36" s="230" t="str">
        <f t="shared" si="4"/>
        <v>n/a</v>
      </c>
      <c r="S36" s="230" t="str">
        <f>IF(ISERROR(R36*VLOOKUP($B$4,Weighting!$B$22:$D$35,2,0)),"n/a",R36*VLOOKUP($B$4,Weighting!$B$22:$D$35,2,0))</f>
        <v>n/a</v>
      </c>
      <c r="T36" s="345"/>
      <c r="U36" s="279"/>
      <c r="V36" s="308" t="s">
        <v>408</v>
      </c>
      <c r="W36" s="308"/>
      <c r="X36" s="309" t="s">
        <v>406</v>
      </c>
      <c r="Y36" s="299" t="s">
        <v>17</v>
      </c>
      <c r="Z36" s="310">
        <f>VLOOKUP(Y36,Lists!$A$45:$B$50,2,FALSE)</f>
        <v>1.0000000000000001E-5</v>
      </c>
      <c r="AA36" s="311" t="s">
        <v>17</v>
      </c>
      <c r="AB36" s="311" t="s">
        <v>17</v>
      </c>
      <c r="AC36" s="312">
        <f>VLOOKUP(AB36,Lists!$A$35:$B$40,2,FALSE)</f>
        <v>0</v>
      </c>
      <c r="AD36" s="313">
        <f t="shared" si="5"/>
        <v>0</v>
      </c>
      <c r="AE36" s="314" t="str">
        <f t="shared" si="6"/>
        <v>n/a</v>
      </c>
      <c r="AF36" s="304">
        <f>IF($B36=Lists!$A$14,Lists!$E$35)+IF($B36=Lists!$A$15,Lists!$E$40)+IF($B36=Lists!$A$16,Lists!$E$40)</f>
        <v>0</v>
      </c>
      <c r="AG36" s="313">
        <f t="shared" si="7"/>
        <v>0</v>
      </c>
      <c r="AH36" s="112" t="str">
        <f t="shared" si="8"/>
        <v>n/a</v>
      </c>
      <c r="AI36" s="116" t="str">
        <f>IF(ISERROR(AH36*0.0001),"n/a",AH36*VLOOKUP($B$4,Weighting!$B$22:$D$35,2,0))</f>
        <v>n/a</v>
      </c>
      <c r="AJ36" s="230" t="str">
        <f t="shared" si="9"/>
        <v>n/a</v>
      </c>
      <c r="AK36" s="230" t="str">
        <f>IF(ISERROR(AJ36*VLOOKUP($B$4,Weighting!$B$22:$D$35,2,0)),"n/a",AJ36*VLOOKUP($B$4,Weighting!$B$22:$D$35,2,0))</f>
        <v>n/a</v>
      </c>
      <c r="AL36" s="345"/>
    </row>
    <row r="37" spans="1:38" s="342" customFormat="1" ht="56" x14ac:dyDescent="0.35">
      <c r="A37" s="296" t="s">
        <v>1024</v>
      </c>
      <c r="B37" s="296" t="s">
        <v>8</v>
      </c>
      <c r="C37" s="370" t="s">
        <v>716</v>
      </c>
      <c r="D37" s="114"/>
      <c r="E37" s="308"/>
      <c r="F37" s="444" t="s">
        <v>406</v>
      </c>
      <c r="G37" s="299" t="s">
        <v>17</v>
      </c>
      <c r="H37" s="310">
        <f>VLOOKUP(G37,Lists!$A$45:$B$50,2,FALSE)</f>
        <v>1.0000000000000001E-5</v>
      </c>
      <c r="I37" s="311" t="s">
        <v>17</v>
      </c>
      <c r="J37" s="311" t="s">
        <v>17</v>
      </c>
      <c r="K37" s="312">
        <f>VLOOKUP(J37,Lists!$A$35:$B$40,2,FALSE)</f>
        <v>0</v>
      </c>
      <c r="L37" s="313">
        <f t="shared" si="0"/>
        <v>0</v>
      </c>
      <c r="M37" s="314" t="str">
        <f t="shared" si="1"/>
        <v>n/a</v>
      </c>
      <c r="N37" s="304">
        <f>IF($B37=Lists!$A$14,Lists!$E$35)+IF($B37=Lists!$A$15,Lists!$E$40)+IF($B37=Lists!$A$16,Lists!$E$40)</f>
        <v>0</v>
      </c>
      <c r="O37" s="313">
        <f t="shared" si="2"/>
        <v>0</v>
      </c>
      <c r="P37" s="242" t="str">
        <f t="shared" si="3"/>
        <v>n/a</v>
      </c>
      <c r="Q37" s="232" t="str">
        <f>IF(ISERROR(P37*0.0001),"n/a",P37*VLOOKUP($B$4,Weighting!$B$22:$D$35,2,0))</f>
        <v>n/a</v>
      </c>
      <c r="R37" s="230" t="str">
        <f t="shared" si="4"/>
        <v>n/a</v>
      </c>
      <c r="S37" s="230" t="str">
        <f>IF(ISERROR(R37*VLOOKUP($B$4,Weighting!$B$22:$D$35,2,0)),"n/a",R37*VLOOKUP($B$4,Weighting!$B$22:$D$35,2,0))</f>
        <v>n/a</v>
      </c>
      <c r="T37" s="345"/>
      <c r="U37" s="279"/>
      <c r="V37" s="308" t="s">
        <v>408</v>
      </c>
      <c r="W37" s="308"/>
      <c r="X37" s="309" t="s">
        <v>406</v>
      </c>
      <c r="Y37" s="299" t="s">
        <v>17</v>
      </c>
      <c r="Z37" s="310">
        <f>VLOOKUP(Y37,Lists!$A$45:$B$50,2,FALSE)</f>
        <v>1.0000000000000001E-5</v>
      </c>
      <c r="AA37" s="311" t="s">
        <v>17</v>
      </c>
      <c r="AB37" s="311" t="s">
        <v>17</v>
      </c>
      <c r="AC37" s="312">
        <f>VLOOKUP(AB37,Lists!$A$35:$B$40,2,FALSE)</f>
        <v>0</v>
      </c>
      <c r="AD37" s="313">
        <f t="shared" si="5"/>
        <v>0</v>
      </c>
      <c r="AE37" s="314" t="str">
        <f t="shared" si="6"/>
        <v>n/a</v>
      </c>
      <c r="AF37" s="304">
        <f>IF($B37=Lists!$A$14,Lists!$E$35)+IF($B37=Lists!$A$15,Lists!$E$40)+IF($B37=Lists!$A$16,Lists!$E$40)</f>
        <v>0</v>
      </c>
      <c r="AG37" s="313">
        <f t="shared" si="7"/>
        <v>0</v>
      </c>
      <c r="AH37" s="112" t="str">
        <f t="shared" si="8"/>
        <v>n/a</v>
      </c>
      <c r="AI37" s="116" t="str">
        <f>IF(ISERROR(AH37*0.0001),"n/a",AH37*VLOOKUP($B$4,Weighting!$B$22:$D$35,2,0))</f>
        <v>n/a</v>
      </c>
      <c r="AJ37" s="230" t="str">
        <f t="shared" si="9"/>
        <v>n/a</v>
      </c>
      <c r="AK37" s="230" t="str">
        <f>IF(ISERROR(AJ37*VLOOKUP($B$4,Weighting!$B$22:$D$35,2,0)),"n/a",AJ37*VLOOKUP($B$4,Weighting!$B$22:$D$35,2,0))</f>
        <v>n/a</v>
      </c>
      <c r="AL37" s="345"/>
    </row>
    <row r="38" spans="1:38" s="342" customFormat="1" ht="42" x14ac:dyDescent="0.35">
      <c r="A38" s="296" t="s">
        <v>1025</v>
      </c>
      <c r="B38" s="296" t="s">
        <v>8</v>
      </c>
      <c r="C38" s="370" t="s">
        <v>717</v>
      </c>
      <c r="D38" s="114"/>
      <c r="E38" s="308"/>
      <c r="F38" s="444" t="s">
        <v>406</v>
      </c>
      <c r="G38" s="299" t="s">
        <v>17</v>
      </c>
      <c r="H38" s="310">
        <f>VLOOKUP(G38,Lists!$A$45:$B$50,2,FALSE)</f>
        <v>1.0000000000000001E-5</v>
      </c>
      <c r="I38" s="311" t="s">
        <v>17</v>
      </c>
      <c r="J38" s="311" t="s">
        <v>17</v>
      </c>
      <c r="K38" s="312">
        <f>VLOOKUP(J38,Lists!$A$35:$B$40,2,FALSE)</f>
        <v>0</v>
      </c>
      <c r="L38" s="313">
        <f t="shared" si="0"/>
        <v>0</v>
      </c>
      <c r="M38" s="314" t="str">
        <f t="shared" si="1"/>
        <v>n/a</v>
      </c>
      <c r="N38" s="304">
        <f>IF($B38=Lists!$A$14,Lists!$E$35)+IF($B38=Lists!$A$15,Lists!$E$40)+IF($B38=Lists!$A$16,Lists!$E$40)</f>
        <v>0</v>
      </c>
      <c r="O38" s="313">
        <f t="shared" si="2"/>
        <v>0</v>
      </c>
      <c r="P38" s="242" t="str">
        <f t="shared" si="3"/>
        <v>n/a</v>
      </c>
      <c r="Q38" s="232" t="str">
        <f>IF(ISERROR(P38*0.0001),"n/a",P38*VLOOKUP($B$4,Weighting!$B$22:$D$35,2,0))</f>
        <v>n/a</v>
      </c>
      <c r="R38" s="230" t="str">
        <f t="shared" si="4"/>
        <v>n/a</v>
      </c>
      <c r="S38" s="230" t="str">
        <f>IF(ISERROR(R38*VLOOKUP($B$4,Weighting!$B$22:$D$35,2,0)),"n/a",R38*VLOOKUP($B$4,Weighting!$B$22:$D$35,2,0))</f>
        <v>n/a</v>
      </c>
      <c r="T38" s="345"/>
      <c r="U38" s="279"/>
      <c r="V38" s="308" t="s">
        <v>408</v>
      </c>
      <c r="W38" s="308"/>
      <c r="X38" s="309" t="s">
        <v>406</v>
      </c>
      <c r="Y38" s="299" t="s">
        <v>17</v>
      </c>
      <c r="Z38" s="310">
        <f>VLOOKUP(Y38,Lists!$A$45:$B$50,2,FALSE)</f>
        <v>1.0000000000000001E-5</v>
      </c>
      <c r="AA38" s="311" t="s">
        <v>17</v>
      </c>
      <c r="AB38" s="311" t="s">
        <v>17</v>
      </c>
      <c r="AC38" s="312">
        <f>VLOOKUP(AB38,Lists!$A$35:$B$40,2,FALSE)</f>
        <v>0</v>
      </c>
      <c r="AD38" s="313">
        <f t="shared" si="5"/>
        <v>0</v>
      </c>
      <c r="AE38" s="314" t="str">
        <f t="shared" si="6"/>
        <v>n/a</v>
      </c>
      <c r="AF38" s="304">
        <f>IF($B38=Lists!$A$14,Lists!$E$35)+IF($B38=Lists!$A$15,Lists!$E$40)+IF($B38=Lists!$A$16,Lists!$E$40)</f>
        <v>0</v>
      </c>
      <c r="AG38" s="313">
        <f t="shared" si="7"/>
        <v>0</v>
      </c>
      <c r="AH38" s="112" t="str">
        <f t="shared" si="8"/>
        <v>n/a</v>
      </c>
      <c r="AI38" s="116" t="str">
        <f>IF(ISERROR(AH38*0.0001),"n/a",AH38*VLOOKUP($B$4,Weighting!$B$22:$D$35,2,0))</f>
        <v>n/a</v>
      </c>
      <c r="AJ38" s="230" t="str">
        <f t="shared" si="9"/>
        <v>n/a</v>
      </c>
      <c r="AK38" s="230" t="str">
        <f>IF(ISERROR(AJ38*VLOOKUP($B$4,Weighting!$B$22:$D$35,2,0)),"n/a",AJ38*VLOOKUP($B$4,Weighting!$B$22:$D$35,2,0))</f>
        <v>n/a</v>
      </c>
      <c r="AL38" s="345"/>
    </row>
    <row r="39" spans="1:38" s="342" customFormat="1" ht="95" customHeight="1" x14ac:dyDescent="0.35">
      <c r="A39" s="296" t="s">
        <v>1026</v>
      </c>
      <c r="B39" s="296" t="s">
        <v>8</v>
      </c>
      <c r="C39" s="370" t="s">
        <v>718</v>
      </c>
      <c r="D39" s="114"/>
      <c r="E39" s="308"/>
      <c r="F39" s="444" t="s">
        <v>406</v>
      </c>
      <c r="G39" s="299" t="s">
        <v>17</v>
      </c>
      <c r="H39" s="310">
        <f>VLOOKUP(G39,Lists!$A$45:$B$50,2,FALSE)</f>
        <v>1.0000000000000001E-5</v>
      </c>
      <c r="I39" s="311" t="s">
        <v>17</v>
      </c>
      <c r="J39" s="311" t="s">
        <v>17</v>
      </c>
      <c r="K39" s="312">
        <f>VLOOKUP(J39,Lists!$A$35:$B$40,2,FALSE)</f>
        <v>0</v>
      </c>
      <c r="L39" s="313">
        <f t="shared" si="0"/>
        <v>0</v>
      </c>
      <c r="M39" s="314" t="str">
        <f t="shared" si="1"/>
        <v>n/a</v>
      </c>
      <c r="N39" s="304">
        <f>IF($B39=Lists!$A$14,Lists!$E$35)+IF($B39=Lists!$A$15,Lists!$E$40)+IF($B39=Lists!$A$16,Lists!$E$40)</f>
        <v>0</v>
      </c>
      <c r="O39" s="313">
        <f t="shared" si="2"/>
        <v>0</v>
      </c>
      <c r="P39" s="242" t="str">
        <f t="shared" si="3"/>
        <v>n/a</v>
      </c>
      <c r="Q39" s="232" t="str">
        <f>IF(ISERROR(P39*0.0001),"n/a",P39*VLOOKUP($B$4,Weighting!$B$22:$D$35,2,0))</f>
        <v>n/a</v>
      </c>
      <c r="R39" s="230" t="str">
        <f t="shared" si="4"/>
        <v>n/a</v>
      </c>
      <c r="S39" s="230" t="str">
        <f>IF(ISERROR(R39*VLOOKUP($B$4,Weighting!$B$22:$D$35,2,0)),"n/a",R39*VLOOKUP($B$4,Weighting!$B$22:$D$35,2,0))</f>
        <v>n/a</v>
      </c>
      <c r="T39" s="345"/>
      <c r="U39" s="279"/>
      <c r="V39" s="308" t="s">
        <v>408</v>
      </c>
      <c r="W39" s="308"/>
      <c r="X39" s="309" t="s">
        <v>406</v>
      </c>
      <c r="Y39" s="299" t="s">
        <v>17</v>
      </c>
      <c r="Z39" s="310">
        <f>VLOOKUP(Y39,Lists!$A$45:$B$50,2,FALSE)</f>
        <v>1.0000000000000001E-5</v>
      </c>
      <c r="AA39" s="311" t="s">
        <v>17</v>
      </c>
      <c r="AB39" s="311" t="s">
        <v>17</v>
      </c>
      <c r="AC39" s="312">
        <f>VLOOKUP(AB39,Lists!$A$35:$B$40,2,FALSE)</f>
        <v>0</v>
      </c>
      <c r="AD39" s="313">
        <f t="shared" si="5"/>
        <v>0</v>
      </c>
      <c r="AE39" s="314" t="str">
        <f t="shared" si="6"/>
        <v>n/a</v>
      </c>
      <c r="AF39" s="304">
        <f>IF($B39=Lists!$A$14,Lists!$E$35)+IF($B39=Lists!$A$15,Lists!$E$40)+IF($B39=Lists!$A$16,Lists!$E$40)</f>
        <v>0</v>
      </c>
      <c r="AG39" s="313">
        <f t="shared" si="7"/>
        <v>0</v>
      </c>
      <c r="AH39" s="112" t="str">
        <f t="shared" si="8"/>
        <v>n/a</v>
      </c>
      <c r="AI39" s="116" t="str">
        <f>IF(ISERROR(AH39*0.0001),"n/a",AH39*VLOOKUP($B$4,Weighting!$B$22:$D$35,2,0))</f>
        <v>n/a</v>
      </c>
      <c r="AJ39" s="230" t="str">
        <f t="shared" si="9"/>
        <v>n/a</v>
      </c>
      <c r="AK39" s="230" t="str">
        <f>IF(ISERROR(AJ39*VLOOKUP($B$4,Weighting!$B$22:$D$35,2,0)),"n/a",AJ39*VLOOKUP($B$4,Weighting!$B$22:$D$35,2,0))</f>
        <v>n/a</v>
      </c>
      <c r="AL39" s="345"/>
    </row>
    <row r="40" spans="1:38" s="342" customFormat="1" ht="70" x14ac:dyDescent="0.35">
      <c r="A40" s="296" t="s">
        <v>1027</v>
      </c>
      <c r="B40" s="296" t="s">
        <v>8</v>
      </c>
      <c r="C40" s="370" t="s">
        <v>719</v>
      </c>
      <c r="D40" s="114"/>
      <c r="E40" s="308"/>
      <c r="F40" s="444" t="s">
        <v>406</v>
      </c>
      <c r="G40" s="299" t="s">
        <v>17</v>
      </c>
      <c r="H40" s="310">
        <f>VLOOKUP(G40,Lists!$A$45:$B$50,2,FALSE)</f>
        <v>1.0000000000000001E-5</v>
      </c>
      <c r="I40" s="311" t="s">
        <v>17</v>
      </c>
      <c r="J40" s="311" t="s">
        <v>17</v>
      </c>
      <c r="K40" s="312">
        <f>VLOOKUP(J40,Lists!$A$35:$B$40,2,FALSE)</f>
        <v>0</v>
      </c>
      <c r="L40" s="313">
        <f t="shared" si="0"/>
        <v>0</v>
      </c>
      <c r="M40" s="314" t="str">
        <f t="shared" si="1"/>
        <v>n/a</v>
      </c>
      <c r="N40" s="304">
        <f>IF($B40=Lists!$A$14,Lists!$E$35)+IF($B40=Lists!$A$15,Lists!$E$40)+IF($B40=Lists!$A$16,Lists!$E$40)</f>
        <v>0</v>
      </c>
      <c r="O40" s="313">
        <f t="shared" si="2"/>
        <v>0</v>
      </c>
      <c r="P40" s="242" t="str">
        <f t="shared" si="3"/>
        <v>n/a</v>
      </c>
      <c r="Q40" s="232" t="str">
        <f>IF(ISERROR(P40*0.0001),"n/a",P40*VLOOKUP($B$4,Weighting!$B$22:$D$35,2,0))</f>
        <v>n/a</v>
      </c>
      <c r="R40" s="230" t="str">
        <f t="shared" si="4"/>
        <v>n/a</v>
      </c>
      <c r="S40" s="230" t="str">
        <f>IF(ISERROR(R40*VLOOKUP($B$4,Weighting!$B$22:$D$35,2,0)),"n/a",R40*VLOOKUP($B$4,Weighting!$B$22:$D$35,2,0))</f>
        <v>n/a</v>
      </c>
      <c r="T40" s="345"/>
      <c r="U40" s="279"/>
      <c r="V40" s="308" t="s">
        <v>408</v>
      </c>
      <c r="W40" s="308"/>
      <c r="X40" s="309" t="s">
        <v>406</v>
      </c>
      <c r="Y40" s="299" t="s">
        <v>17</v>
      </c>
      <c r="Z40" s="310">
        <f>VLOOKUP(Y40,Lists!$A$45:$B$50,2,FALSE)</f>
        <v>1.0000000000000001E-5</v>
      </c>
      <c r="AA40" s="311" t="s">
        <v>17</v>
      </c>
      <c r="AB40" s="311" t="s">
        <v>17</v>
      </c>
      <c r="AC40" s="312">
        <f>VLOOKUP(AB40,Lists!$A$35:$B$40,2,FALSE)</f>
        <v>0</v>
      </c>
      <c r="AD40" s="313">
        <f t="shared" si="5"/>
        <v>0</v>
      </c>
      <c r="AE40" s="314" t="str">
        <f t="shared" si="6"/>
        <v>n/a</v>
      </c>
      <c r="AF40" s="304">
        <f>IF($B40=Lists!$A$14,Lists!$E$35)+IF($B40=Lists!$A$15,Lists!$E$40)+IF($B40=Lists!$A$16,Lists!$E$40)</f>
        <v>0</v>
      </c>
      <c r="AG40" s="313">
        <f t="shared" si="7"/>
        <v>0</v>
      </c>
      <c r="AH40" s="112" t="str">
        <f t="shared" si="8"/>
        <v>n/a</v>
      </c>
      <c r="AI40" s="116" t="str">
        <f>IF(ISERROR(AH40*0.0001),"n/a",AH40*VLOOKUP($B$4,Weighting!$B$22:$D$35,2,0))</f>
        <v>n/a</v>
      </c>
      <c r="AJ40" s="230" t="str">
        <f t="shared" si="9"/>
        <v>n/a</v>
      </c>
      <c r="AK40" s="230" t="str">
        <f>IF(ISERROR(AJ40*VLOOKUP($B$4,Weighting!$B$22:$D$35,2,0)),"n/a",AJ40*VLOOKUP($B$4,Weighting!$B$22:$D$35,2,0))</f>
        <v>n/a</v>
      </c>
      <c r="AL40" s="345"/>
    </row>
    <row r="41" spans="1:38" s="342" customFormat="1" ht="70" x14ac:dyDescent="0.35">
      <c r="A41" s="296" t="s">
        <v>1028</v>
      </c>
      <c r="B41" s="296" t="s">
        <v>8</v>
      </c>
      <c r="C41" s="370" t="s">
        <v>720</v>
      </c>
      <c r="D41" s="114"/>
      <c r="E41" s="308"/>
      <c r="F41" s="444" t="s">
        <v>406</v>
      </c>
      <c r="G41" s="299" t="s">
        <v>17</v>
      </c>
      <c r="H41" s="310">
        <f>VLOOKUP(G41,Lists!$A$45:$B$50,2,FALSE)</f>
        <v>1.0000000000000001E-5</v>
      </c>
      <c r="I41" s="311" t="s">
        <v>17</v>
      </c>
      <c r="J41" s="311" t="s">
        <v>17</v>
      </c>
      <c r="K41" s="312">
        <f>VLOOKUP(J41,Lists!$A$35:$B$40,2,FALSE)</f>
        <v>0</v>
      </c>
      <c r="L41" s="313">
        <f t="shared" si="0"/>
        <v>0</v>
      </c>
      <c r="M41" s="314" t="str">
        <f t="shared" si="1"/>
        <v>n/a</v>
      </c>
      <c r="N41" s="304">
        <f>IF($B41=Lists!$A$14,Lists!$E$35)+IF($B41=Lists!$A$15,Lists!$E$40)+IF($B41=Lists!$A$16,Lists!$E$40)</f>
        <v>0</v>
      </c>
      <c r="O41" s="313">
        <f t="shared" si="2"/>
        <v>0</v>
      </c>
      <c r="P41" s="242" t="str">
        <f t="shared" si="3"/>
        <v>n/a</v>
      </c>
      <c r="Q41" s="232" t="str">
        <f>IF(ISERROR(P41*0.0001),"n/a",P41*VLOOKUP($B$4,Weighting!$B$22:$D$35,2,0))</f>
        <v>n/a</v>
      </c>
      <c r="R41" s="230" t="str">
        <f t="shared" si="4"/>
        <v>n/a</v>
      </c>
      <c r="S41" s="230" t="str">
        <f>IF(ISERROR(R41*VLOOKUP($B$4,Weighting!$B$22:$D$35,2,0)),"n/a",R41*VLOOKUP($B$4,Weighting!$B$22:$D$35,2,0))</f>
        <v>n/a</v>
      </c>
      <c r="T41" s="345"/>
      <c r="U41" s="279"/>
      <c r="V41" s="308" t="s">
        <v>408</v>
      </c>
      <c r="W41" s="308"/>
      <c r="X41" s="309" t="s">
        <v>406</v>
      </c>
      <c r="Y41" s="299" t="s">
        <v>17</v>
      </c>
      <c r="Z41" s="310">
        <f>VLOOKUP(Y41,Lists!$A$45:$B$50,2,FALSE)</f>
        <v>1.0000000000000001E-5</v>
      </c>
      <c r="AA41" s="311" t="s">
        <v>17</v>
      </c>
      <c r="AB41" s="311" t="s">
        <v>17</v>
      </c>
      <c r="AC41" s="312">
        <f>VLOOKUP(AB41,Lists!$A$35:$B$40,2,FALSE)</f>
        <v>0</v>
      </c>
      <c r="AD41" s="313">
        <f t="shared" si="5"/>
        <v>0</v>
      </c>
      <c r="AE41" s="314" t="str">
        <f t="shared" si="6"/>
        <v>n/a</v>
      </c>
      <c r="AF41" s="304">
        <f>IF($B41=Lists!$A$14,Lists!$E$35)+IF($B41=Lists!$A$15,Lists!$E$40)+IF($B41=Lists!$A$16,Lists!$E$40)</f>
        <v>0</v>
      </c>
      <c r="AG41" s="313">
        <f t="shared" si="7"/>
        <v>0</v>
      </c>
      <c r="AH41" s="112" t="str">
        <f t="shared" si="8"/>
        <v>n/a</v>
      </c>
      <c r="AI41" s="116" t="str">
        <f>IF(ISERROR(AH41*0.0001),"n/a",AH41*VLOOKUP($B$4,Weighting!$B$22:$D$35,2,0))</f>
        <v>n/a</v>
      </c>
      <c r="AJ41" s="230" t="str">
        <f t="shared" si="9"/>
        <v>n/a</v>
      </c>
      <c r="AK41" s="230" t="str">
        <f>IF(ISERROR(AJ41*VLOOKUP($B$4,Weighting!$B$22:$D$35,2,0)),"n/a",AJ41*VLOOKUP($B$4,Weighting!$B$22:$D$35,2,0))</f>
        <v>n/a</v>
      </c>
      <c r="AL41" s="345"/>
    </row>
    <row r="42" spans="1:38" s="342" customFormat="1" ht="42" x14ac:dyDescent="0.35">
      <c r="A42" s="296" t="s">
        <v>1029</v>
      </c>
      <c r="B42" s="296" t="s">
        <v>8</v>
      </c>
      <c r="C42" s="370" t="s">
        <v>721</v>
      </c>
      <c r="D42" s="114"/>
      <c r="E42" s="308"/>
      <c r="F42" s="444" t="s">
        <v>406</v>
      </c>
      <c r="G42" s="299" t="s">
        <v>17</v>
      </c>
      <c r="H42" s="310">
        <f>VLOOKUP(G42,Lists!$A$45:$B$50,2,FALSE)</f>
        <v>1.0000000000000001E-5</v>
      </c>
      <c r="I42" s="311" t="s">
        <v>17</v>
      </c>
      <c r="J42" s="311" t="s">
        <v>17</v>
      </c>
      <c r="K42" s="312">
        <f>VLOOKUP(J42,Lists!$A$35:$B$40,2,FALSE)</f>
        <v>0</v>
      </c>
      <c r="L42" s="313">
        <f t="shared" si="0"/>
        <v>0</v>
      </c>
      <c r="M42" s="314" t="str">
        <f t="shared" si="1"/>
        <v>n/a</v>
      </c>
      <c r="N42" s="304">
        <f>IF($B42=Lists!$A$14,Lists!$E$35)+IF($B42=Lists!$A$15,Lists!$E$40)+IF($B42=Lists!$A$16,Lists!$E$40)</f>
        <v>0</v>
      </c>
      <c r="O42" s="313">
        <f t="shared" si="2"/>
        <v>0</v>
      </c>
      <c r="P42" s="242" t="str">
        <f t="shared" si="3"/>
        <v>n/a</v>
      </c>
      <c r="Q42" s="232" t="str">
        <f>IF(ISERROR(P42*0.0001),"n/a",P42*VLOOKUP($B$4,Weighting!$B$22:$D$35,2,0))</f>
        <v>n/a</v>
      </c>
      <c r="R42" s="230" t="str">
        <f t="shared" si="4"/>
        <v>n/a</v>
      </c>
      <c r="S42" s="230" t="str">
        <f>IF(ISERROR(R42*VLOOKUP($B$4,Weighting!$B$22:$D$35,2,0)),"n/a",R42*VLOOKUP($B$4,Weighting!$B$22:$D$35,2,0))</f>
        <v>n/a</v>
      </c>
      <c r="T42" s="345"/>
      <c r="U42" s="279"/>
      <c r="V42" s="308" t="s">
        <v>408</v>
      </c>
      <c r="W42" s="308"/>
      <c r="X42" s="309" t="s">
        <v>406</v>
      </c>
      <c r="Y42" s="299" t="s">
        <v>17</v>
      </c>
      <c r="Z42" s="310">
        <f>VLOOKUP(Y42,Lists!$A$45:$B$50,2,FALSE)</f>
        <v>1.0000000000000001E-5</v>
      </c>
      <c r="AA42" s="311" t="s">
        <v>17</v>
      </c>
      <c r="AB42" s="311" t="s">
        <v>17</v>
      </c>
      <c r="AC42" s="312">
        <f>VLOOKUP(AB42,Lists!$A$35:$B$40,2,FALSE)</f>
        <v>0</v>
      </c>
      <c r="AD42" s="313">
        <f t="shared" si="5"/>
        <v>0</v>
      </c>
      <c r="AE42" s="314" t="str">
        <f t="shared" si="6"/>
        <v>n/a</v>
      </c>
      <c r="AF42" s="304">
        <f>IF($B42=Lists!$A$14,Lists!$E$35)+IF($B42=Lists!$A$15,Lists!$E$40)+IF($B42=Lists!$A$16,Lists!$E$40)</f>
        <v>0</v>
      </c>
      <c r="AG42" s="313">
        <f t="shared" si="7"/>
        <v>0</v>
      </c>
      <c r="AH42" s="112" t="str">
        <f t="shared" si="8"/>
        <v>n/a</v>
      </c>
      <c r="AI42" s="116" t="str">
        <f>IF(ISERROR(AH42*0.0001),"n/a",AH42*VLOOKUP($B$4,Weighting!$B$22:$D$35,2,0))</f>
        <v>n/a</v>
      </c>
      <c r="AJ42" s="230" t="str">
        <f t="shared" si="9"/>
        <v>n/a</v>
      </c>
      <c r="AK42" s="230" t="str">
        <f>IF(ISERROR(AJ42*VLOOKUP($B$4,Weighting!$B$22:$D$35,2,0)),"n/a",AJ42*VLOOKUP($B$4,Weighting!$B$22:$D$35,2,0))</f>
        <v>n/a</v>
      </c>
      <c r="AL42" s="345"/>
    </row>
    <row r="43" spans="1:38" s="342" customFormat="1" ht="56" x14ac:dyDescent="0.35">
      <c r="A43" s="296" t="s">
        <v>1030</v>
      </c>
      <c r="B43" s="296" t="s">
        <v>8</v>
      </c>
      <c r="C43" s="370" t="s">
        <v>722</v>
      </c>
      <c r="D43" s="114"/>
      <c r="E43" s="308"/>
      <c r="F43" s="444" t="s">
        <v>406</v>
      </c>
      <c r="G43" s="299" t="s">
        <v>17</v>
      </c>
      <c r="H43" s="310">
        <f>VLOOKUP(G43,Lists!$A$45:$B$50,2,FALSE)</f>
        <v>1.0000000000000001E-5</v>
      </c>
      <c r="I43" s="311" t="s">
        <v>17</v>
      </c>
      <c r="J43" s="311" t="s">
        <v>17</v>
      </c>
      <c r="K43" s="312">
        <f>VLOOKUP(J43,Lists!$A$35:$B$40,2,FALSE)</f>
        <v>0</v>
      </c>
      <c r="L43" s="313">
        <f t="shared" si="0"/>
        <v>0</v>
      </c>
      <c r="M43" s="314" t="str">
        <f t="shared" si="1"/>
        <v>n/a</v>
      </c>
      <c r="N43" s="304">
        <f>IF($B43=Lists!$A$14,Lists!$E$35)+IF($B43=Lists!$A$15,Lists!$E$40)+IF($B43=Lists!$A$16,Lists!$E$40)</f>
        <v>0</v>
      </c>
      <c r="O43" s="313">
        <f t="shared" si="2"/>
        <v>0</v>
      </c>
      <c r="P43" s="242" t="str">
        <f t="shared" si="3"/>
        <v>n/a</v>
      </c>
      <c r="Q43" s="232" t="str">
        <f>IF(ISERROR(P43*0.0001),"n/a",P43*VLOOKUP($B$4,Weighting!$B$22:$D$35,2,0))</f>
        <v>n/a</v>
      </c>
      <c r="R43" s="230" t="str">
        <f t="shared" si="4"/>
        <v>n/a</v>
      </c>
      <c r="S43" s="230" t="str">
        <f>IF(ISERROR(R43*VLOOKUP($B$4,Weighting!$B$22:$D$35,2,0)),"n/a",R43*VLOOKUP($B$4,Weighting!$B$22:$D$35,2,0))</f>
        <v>n/a</v>
      </c>
      <c r="T43" s="345"/>
      <c r="U43" s="279"/>
      <c r="V43" s="308" t="s">
        <v>408</v>
      </c>
      <c r="W43" s="308"/>
      <c r="X43" s="309" t="s">
        <v>406</v>
      </c>
      <c r="Y43" s="299" t="s">
        <v>17</v>
      </c>
      <c r="Z43" s="310">
        <f>VLOOKUP(Y43,Lists!$A$45:$B$50,2,FALSE)</f>
        <v>1.0000000000000001E-5</v>
      </c>
      <c r="AA43" s="311" t="s">
        <v>17</v>
      </c>
      <c r="AB43" s="311" t="s">
        <v>17</v>
      </c>
      <c r="AC43" s="312">
        <f>VLOOKUP(AB43,Lists!$A$35:$B$40,2,FALSE)</f>
        <v>0</v>
      </c>
      <c r="AD43" s="313">
        <f t="shared" si="5"/>
        <v>0</v>
      </c>
      <c r="AE43" s="314" t="str">
        <f t="shared" si="6"/>
        <v>n/a</v>
      </c>
      <c r="AF43" s="304">
        <f>IF($B43=Lists!$A$14,Lists!$E$35)+IF($B43=Lists!$A$15,Lists!$E$40)+IF($B43=Lists!$A$16,Lists!$E$40)</f>
        <v>0</v>
      </c>
      <c r="AG43" s="313">
        <f t="shared" si="7"/>
        <v>0</v>
      </c>
      <c r="AH43" s="112" t="str">
        <f t="shared" si="8"/>
        <v>n/a</v>
      </c>
      <c r="AI43" s="116" t="str">
        <f>IF(ISERROR(AH43*0.0001),"n/a",AH43*VLOOKUP($B$4,Weighting!$B$22:$D$35,2,0))</f>
        <v>n/a</v>
      </c>
      <c r="AJ43" s="230" t="str">
        <f t="shared" si="9"/>
        <v>n/a</v>
      </c>
      <c r="AK43" s="230" t="str">
        <f>IF(ISERROR(AJ43*VLOOKUP($B$4,Weighting!$B$22:$D$35,2,0)),"n/a",AJ43*VLOOKUP($B$4,Weighting!$B$22:$D$35,2,0))</f>
        <v>n/a</v>
      </c>
      <c r="AL43" s="345"/>
    </row>
    <row r="44" spans="1:38" s="342" customFormat="1" ht="28" x14ac:dyDescent="0.35">
      <c r="A44" s="296" t="s">
        <v>1031</v>
      </c>
      <c r="B44" s="296" t="s">
        <v>8</v>
      </c>
      <c r="C44" s="370" t="s">
        <v>723</v>
      </c>
      <c r="D44" s="114"/>
      <c r="E44" s="308"/>
      <c r="F44" s="444" t="s">
        <v>406</v>
      </c>
      <c r="G44" s="299" t="s">
        <v>17</v>
      </c>
      <c r="H44" s="310">
        <f>VLOOKUP(G44,Lists!$A$45:$B$50,2,FALSE)</f>
        <v>1.0000000000000001E-5</v>
      </c>
      <c r="I44" s="311" t="s">
        <v>17</v>
      </c>
      <c r="J44" s="311" t="s">
        <v>17</v>
      </c>
      <c r="K44" s="312">
        <f>VLOOKUP(J44,Lists!$A$35:$B$40,2,FALSE)</f>
        <v>0</v>
      </c>
      <c r="L44" s="313">
        <f t="shared" si="0"/>
        <v>0</v>
      </c>
      <c r="M44" s="314" t="str">
        <f t="shared" si="1"/>
        <v>n/a</v>
      </c>
      <c r="N44" s="304">
        <f>IF($B44=Lists!$A$14,Lists!$E$35)+IF($B44=Lists!$A$15,Lists!$E$40)+IF($B44=Lists!$A$16,Lists!$E$40)</f>
        <v>0</v>
      </c>
      <c r="O44" s="313">
        <f t="shared" si="2"/>
        <v>0</v>
      </c>
      <c r="P44" s="242" t="str">
        <f t="shared" si="3"/>
        <v>n/a</v>
      </c>
      <c r="Q44" s="232" t="str">
        <f>IF(ISERROR(P44*0.0001),"n/a",P44*VLOOKUP($B$4,Weighting!$B$22:$D$35,2,0))</f>
        <v>n/a</v>
      </c>
      <c r="R44" s="230" t="str">
        <f t="shared" si="4"/>
        <v>n/a</v>
      </c>
      <c r="S44" s="230" t="str">
        <f>IF(ISERROR(R44*VLOOKUP($B$4,Weighting!$B$22:$D$35,2,0)),"n/a",R44*VLOOKUP($B$4,Weighting!$B$22:$D$35,2,0))</f>
        <v>n/a</v>
      </c>
      <c r="T44" s="345"/>
      <c r="U44" s="279"/>
      <c r="V44" s="308" t="s">
        <v>408</v>
      </c>
      <c r="W44" s="308"/>
      <c r="X44" s="309" t="s">
        <v>406</v>
      </c>
      <c r="Y44" s="299" t="s">
        <v>17</v>
      </c>
      <c r="Z44" s="310">
        <f>VLOOKUP(Y44,Lists!$A$45:$B$50,2,FALSE)</f>
        <v>1.0000000000000001E-5</v>
      </c>
      <c r="AA44" s="311" t="s">
        <v>17</v>
      </c>
      <c r="AB44" s="311" t="s">
        <v>17</v>
      </c>
      <c r="AC44" s="312">
        <f>VLOOKUP(AB44,Lists!$A$35:$B$40,2,FALSE)</f>
        <v>0</v>
      </c>
      <c r="AD44" s="313">
        <f t="shared" si="5"/>
        <v>0</v>
      </c>
      <c r="AE44" s="314" t="str">
        <f t="shared" si="6"/>
        <v>n/a</v>
      </c>
      <c r="AF44" s="304">
        <f>IF($B44=Lists!$A$14,Lists!$E$35)+IF($B44=Lists!$A$15,Lists!$E$40)+IF($B44=Lists!$A$16,Lists!$E$40)</f>
        <v>0</v>
      </c>
      <c r="AG44" s="313">
        <f t="shared" si="7"/>
        <v>0</v>
      </c>
      <c r="AH44" s="112" t="str">
        <f t="shared" si="8"/>
        <v>n/a</v>
      </c>
      <c r="AI44" s="116" t="str">
        <f>IF(ISERROR(AH44*0.0001),"n/a",AH44*VLOOKUP($B$4,Weighting!$B$22:$D$35,2,0))</f>
        <v>n/a</v>
      </c>
      <c r="AJ44" s="230" t="str">
        <f t="shared" si="9"/>
        <v>n/a</v>
      </c>
      <c r="AK44" s="230" t="str">
        <f>IF(ISERROR(AJ44*VLOOKUP($B$4,Weighting!$B$22:$D$35,2,0)),"n/a",AJ44*VLOOKUP($B$4,Weighting!$B$22:$D$35,2,0))</f>
        <v>n/a</v>
      </c>
      <c r="AL44" s="345"/>
    </row>
    <row r="45" spans="1:38" s="342" customFormat="1" ht="28" x14ac:dyDescent="0.35">
      <c r="A45" s="296" t="s">
        <v>1032</v>
      </c>
      <c r="B45" s="296" t="s">
        <v>8</v>
      </c>
      <c r="C45" s="370" t="s">
        <v>724</v>
      </c>
      <c r="D45" s="114"/>
      <c r="E45" s="308"/>
      <c r="F45" s="444" t="s">
        <v>406</v>
      </c>
      <c r="G45" s="299" t="s">
        <v>17</v>
      </c>
      <c r="H45" s="310">
        <f>VLOOKUP(G45,Lists!$A$45:$B$50,2,FALSE)</f>
        <v>1.0000000000000001E-5</v>
      </c>
      <c r="I45" s="311" t="s">
        <v>17</v>
      </c>
      <c r="J45" s="311" t="s">
        <v>17</v>
      </c>
      <c r="K45" s="312">
        <f>VLOOKUP(J45,Lists!$A$35:$B$40,2,FALSE)</f>
        <v>0</v>
      </c>
      <c r="L45" s="313">
        <f t="shared" si="0"/>
        <v>0</v>
      </c>
      <c r="M45" s="314" t="str">
        <f t="shared" si="1"/>
        <v>n/a</v>
      </c>
      <c r="N45" s="304">
        <f>IF($B45=Lists!$A$14,Lists!$E$35)+IF($B45=Lists!$A$15,Lists!$E$40)+IF($B45=Lists!$A$16,Lists!$E$40)</f>
        <v>0</v>
      </c>
      <c r="O45" s="313">
        <f t="shared" si="2"/>
        <v>0</v>
      </c>
      <c r="P45" s="242" t="str">
        <f t="shared" si="3"/>
        <v>n/a</v>
      </c>
      <c r="Q45" s="232" t="str">
        <f>IF(ISERROR(P45*0.0001),"n/a",P45*VLOOKUP($B$4,Weighting!$B$22:$D$35,2,0))</f>
        <v>n/a</v>
      </c>
      <c r="R45" s="230" t="str">
        <f t="shared" si="4"/>
        <v>n/a</v>
      </c>
      <c r="S45" s="230" t="str">
        <f>IF(ISERROR(R45*VLOOKUP($B$4,Weighting!$B$22:$D$35,2,0)),"n/a",R45*VLOOKUP($B$4,Weighting!$B$22:$D$35,2,0))</f>
        <v>n/a</v>
      </c>
      <c r="T45" s="345"/>
      <c r="U45" s="279"/>
      <c r="V45" s="308" t="s">
        <v>408</v>
      </c>
      <c r="W45" s="308"/>
      <c r="X45" s="309" t="s">
        <v>406</v>
      </c>
      <c r="Y45" s="299" t="s">
        <v>17</v>
      </c>
      <c r="Z45" s="310">
        <f>VLOOKUP(Y45,Lists!$A$45:$B$50,2,FALSE)</f>
        <v>1.0000000000000001E-5</v>
      </c>
      <c r="AA45" s="311" t="s">
        <v>17</v>
      </c>
      <c r="AB45" s="311" t="s">
        <v>17</v>
      </c>
      <c r="AC45" s="312">
        <f>VLOOKUP(AB45,Lists!$A$35:$B$40,2,FALSE)</f>
        <v>0</v>
      </c>
      <c r="AD45" s="313">
        <f t="shared" si="5"/>
        <v>0</v>
      </c>
      <c r="AE45" s="314" t="str">
        <f t="shared" si="6"/>
        <v>n/a</v>
      </c>
      <c r="AF45" s="304">
        <f>IF($B45=Lists!$A$14,Lists!$E$35)+IF($B45=Lists!$A$15,Lists!$E$40)+IF($B45=Lists!$A$16,Lists!$E$40)</f>
        <v>0</v>
      </c>
      <c r="AG45" s="313">
        <f t="shared" si="7"/>
        <v>0</v>
      </c>
      <c r="AH45" s="112" t="str">
        <f t="shared" si="8"/>
        <v>n/a</v>
      </c>
      <c r="AI45" s="116" t="str">
        <f>IF(ISERROR(AH45*0.0001),"n/a",AH45*VLOOKUP($B$4,Weighting!$B$22:$D$35,2,0))</f>
        <v>n/a</v>
      </c>
      <c r="AJ45" s="230" t="str">
        <f t="shared" si="9"/>
        <v>n/a</v>
      </c>
      <c r="AK45" s="230" t="str">
        <f>IF(ISERROR(AJ45*VLOOKUP($B$4,Weighting!$B$22:$D$35,2,0)),"n/a",AJ45*VLOOKUP($B$4,Weighting!$B$22:$D$35,2,0))</f>
        <v>n/a</v>
      </c>
      <c r="AL45" s="345"/>
    </row>
    <row r="46" spans="1:38" s="342" customFormat="1" ht="56" x14ac:dyDescent="0.35">
      <c r="A46" s="296" t="s">
        <v>1033</v>
      </c>
      <c r="B46" s="296" t="s">
        <v>8</v>
      </c>
      <c r="C46" s="370" t="s">
        <v>725</v>
      </c>
      <c r="D46" s="114"/>
      <c r="E46" s="308"/>
      <c r="F46" s="444" t="s">
        <v>406</v>
      </c>
      <c r="G46" s="299" t="s">
        <v>17</v>
      </c>
      <c r="H46" s="310">
        <f>VLOOKUP(G46,Lists!$A$45:$B$50,2,FALSE)</f>
        <v>1.0000000000000001E-5</v>
      </c>
      <c r="I46" s="311" t="s">
        <v>17</v>
      </c>
      <c r="J46" s="311" t="s">
        <v>17</v>
      </c>
      <c r="K46" s="312">
        <f>VLOOKUP(J46,Lists!$A$35:$B$40,2,FALSE)</f>
        <v>0</v>
      </c>
      <c r="L46" s="313">
        <f t="shared" si="0"/>
        <v>0</v>
      </c>
      <c r="M46" s="314" t="str">
        <f t="shared" si="1"/>
        <v>n/a</v>
      </c>
      <c r="N46" s="304">
        <f>IF($B46=Lists!$A$14,Lists!$E$35)+IF($B46=Lists!$A$15,Lists!$E$40)+IF($B46=Lists!$A$16,Lists!$E$40)</f>
        <v>0</v>
      </c>
      <c r="O46" s="313">
        <f t="shared" si="2"/>
        <v>0</v>
      </c>
      <c r="P46" s="242" t="str">
        <f t="shared" si="3"/>
        <v>n/a</v>
      </c>
      <c r="Q46" s="232" t="str">
        <f>IF(ISERROR(P46*0.0001),"n/a",P46*VLOOKUP($B$4,Weighting!$B$22:$D$35,2,0))</f>
        <v>n/a</v>
      </c>
      <c r="R46" s="230" t="str">
        <f t="shared" si="4"/>
        <v>n/a</v>
      </c>
      <c r="S46" s="230" t="str">
        <f>IF(ISERROR(R46*VLOOKUP($B$4,Weighting!$B$22:$D$35,2,0)),"n/a",R46*VLOOKUP($B$4,Weighting!$B$22:$D$35,2,0))</f>
        <v>n/a</v>
      </c>
      <c r="T46" s="345"/>
      <c r="U46" s="279"/>
      <c r="V46" s="308" t="s">
        <v>408</v>
      </c>
      <c r="W46" s="308"/>
      <c r="X46" s="309" t="s">
        <v>406</v>
      </c>
      <c r="Y46" s="299" t="s">
        <v>17</v>
      </c>
      <c r="Z46" s="310">
        <f>VLOOKUP(Y46,Lists!$A$45:$B$50,2,FALSE)</f>
        <v>1.0000000000000001E-5</v>
      </c>
      <c r="AA46" s="311" t="s">
        <v>17</v>
      </c>
      <c r="AB46" s="311" t="s">
        <v>17</v>
      </c>
      <c r="AC46" s="312">
        <f>VLOOKUP(AB46,Lists!$A$35:$B$40,2,FALSE)</f>
        <v>0</v>
      </c>
      <c r="AD46" s="313">
        <f t="shared" si="5"/>
        <v>0</v>
      </c>
      <c r="AE46" s="314" t="str">
        <f t="shared" si="6"/>
        <v>n/a</v>
      </c>
      <c r="AF46" s="304">
        <f>IF($B46=Lists!$A$14,Lists!$E$35)+IF($B46=Lists!$A$15,Lists!$E$40)+IF($B46=Lists!$A$16,Lists!$E$40)</f>
        <v>0</v>
      </c>
      <c r="AG46" s="313">
        <f t="shared" si="7"/>
        <v>0</v>
      </c>
      <c r="AH46" s="112" t="str">
        <f t="shared" si="8"/>
        <v>n/a</v>
      </c>
      <c r="AI46" s="116" t="str">
        <f>IF(ISERROR(AH46*0.0001),"n/a",AH46*VLOOKUP($B$4,Weighting!$B$22:$D$35,2,0))</f>
        <v>n/a</v>
      </c>
      <c r="AJ46" s="230" t="str">
        <f t="shared" si="9"/>
        <v>n/a</v>
      </c>
      <c r="AK46" s="230" t="str">
        <f>IF(ISERROR(AJ46*VLOOKUP($B$4,Weighting!$B$22:$D$35,2,0)),"n/a",AJ46*VLOOKUP($B$4,Weighting!$B$22:$D$35,2,0))</f>
        <v>n/a</v>
      </c>
      <c r="AL46" s="345"/>
    </row>
    <row r="47" spans="1:38" s="342" customFormat="1" ht="56" x14ac:dyDescent="0.35">
      <c r="A47" s="296" t="s">
        <v>1034</v>
      </c>
      <c r="B47" s="296" t="s">
        <v>8</v>
      </c>
      <c r="C47" s="370" t="s">
        <v>726</v>
      </c>
      <c r="D47" s="114"/>
      <c r="E47" s="308"/>
      <c r="F47" s="444" t="s">
        <v>406</v>
      </c>
      <c r="G47" s="299" t="s">
        <v>17</v>
      </c>
      <c r="H47" s="310">
        <f>VLOOKUP(G47,Lists!$A$45:$B$50,2,FALSE)</f>
        <v>1.0000000000000001E-5</v>
      </c>
      <c r="I47" s="311" t="s">
        <v>17</v>
      </c>
      <c r="J47" s="311" t="s">
        <v>17</v>
      </c>
      <c r="K47" s="312">
        <f>VLOOKUP(J47,Lists!$A$35:$B$40,2,FALSE)</f>
        <v>0</v>
      </c>
      <c r="L47" s="313">
        <f t="shared" si="0"/>
        <v>0</v>
      </c>
      <c r="M47" s="314" t="str">
        <f t="shared" si="1"/>
        <v>n/a</v>
      </c>
      <c r="N47" s="304">
        <f>IF($B47=Lists!$A$14,Lists!$E$35)+IF($B47=Lists!$A$15,Lists!$E$40)+IF($B47=Lists!$A$16,Lists!$E$40)</f>
        <v>0</v>
      </c>
      <c r="O47" s="313">
        <f t="shared" si="2"/>
        <v>0</v>
      </c>
      <c r="P47" s="242" t="str">
        <f t="shared" si="3"/>
        <v>n/a</v>
      </c>
      <c r="Q47" s="232" t="str">
        <f>IF(ISERROR(P47*0.0001),"n/a",P47*VLOOKUP($B$4,Weighting!$B$22:$D$35,2,0))</f>
        <v>n/a</v>
      </c>
      <c r="R47" s="230" t="str">
        <f t="shared" si="4"/>
        <v>n/a</v>
      </c>
      <c r="S47" s="230" t="str">
        <f>IF(ISERROR(R47*VLOOKUP($B$4,Weighting!$B$22:$D$35,2,0)),"n/a",R47*VLOOKUP($B$4,Weighting!$B$22:$D$35,2,0))</f>
        <v>n/a</v>
      </c>
      <c r="T47" s="345"/>
      <c r="U47" s="279"/>
      <c r="V47" s="308" t="s">
        <v>408</v>
      </c>
      <c r="W47" s="308"/>
      <c r="X47" s="309" t="s">
        <v>406</v>
      </c>
      <c r="Y47" s="299" t="s">
        <v>17</v>
      </c>
      <c r="Z47" s="310">
        <f>VLOOKUP(Y47,Lists!$A$45:$B$50,2,FALSE)</f>
        <v>1.0000000000000001E-5</v>
      </c>
      <c r="AA47" s="311" t="s">
        <v>17</v>
      </c>
      <c r="AB47" s="311" t="s">
        <v>17</v>
      </c>
      <c r="AC47" s="312">
        <f>VLOOKUP(AB47,Lists!$A$35:$B$40,2,FALSE)</f>
        <v>0</v>
      </c>
      <c r="AD47" s="313">
        <f t="shared" si="5"/>
        <v>0</v>
      </c>
      <c r="AE47" s="314" t="str">
        <f t="shared" si="6"/>
        <v>n/a</v>
      </c>
      <c r="AF47" s="304">
        <f>IF($B47=Lists!$A$14,Lists!$E$35)+IF($B47=Lists!$A$15,Lists!$E$40)+IF($B47=Lists!$A$16,Lists!$E$40)</f>
        <v>0</v>
      </c>
      <c r="AG47" s="313">
        <f t="shared" si="7"/>
        <v>0</v>
      </c>
      <c r="AH47" s="112" t="str">
        <f t="shared" si="8"/>
        <v>n/a</v>
      </c>
      <c r="AI47" s="116" t="str">
        <f>IF(ISERROR(AH47*0.0001),"n/a",AH47*VLOOKUP($B$4,Weighting!$B$22:$D$35,2,0))</f>
        <v>n/a</v>
      </c>
      <c r="AJ47" s="230" t="str">
        <f t="shared" si="9"/>
        <v>n/a</v>
      </c>
      <c r="AK47" s="230" t="str">
        <f>IF(ISERROR(AJ47*VLOOKUP($B$4,Weighting!$B$22:$D$35,2,0)),"n/a",AJ47*VLOOKUP($B$4,Weighting!$B$22:$D$35,2,0))</f>
        <v>n/a</v>
      </c>
      <c r="AL47" s="345"/>
    </row>
    <row r="48" spans="1:38" s="342" customFormat="1" ht="42" x14ac:dyDescent="0.35">
      <c r="A48" s="296" t="s">
        <v>1035</v>
      </c>
      <c r="B48" s="296" t="s">
        <v>8</v>
      </c>
      <c r="C48" s="371" t="s">
        <v>727</v>
      </c>
      <c r="D48" s="114"/>
      <c r="E48" s="308"/>
      <c r="F48" s="444" t="s">
        <v>406</v>
      </c>
      <c r="G48" s="299" t="s">
        <v>17</v>
      </c>
      <c r="H48" s="310">
        <f>VLOOKUP(G48,Lists!$A$45:$B$50,2,FALSE)</f>
        <v>1.0000000000000001E-5</v>
      </c>
      <c r="I48" s="311" t="s">
        <v>17</v>
      </c>
      <c r="J48" s="311" t="s">
        <v>17</v>
      </c>
      <c r="K48" s="312">
        <f>VLOOKUP(J48,Lists!$A$35:$B$40,2,FALSE)</f>
        <v>0</v>
      </c>
      <c r="L48" s="313">
        <f t="shared" si="0"/>
        <v>0</v>
      </c>
      <c r="M48" s="314" t="str">
        <f t="shared" si="1"/>
        <v>n/a</v>
      </c>
      <c r="N48" s="304">
        <f>IF($B48=Lists!$A$14,Lists!$E$35)+IF($B48=Lists!$A$15,Lists!$E$40)+IF($B48=Lists!$A$16,Lists!$E$40)</f>
        <v>0</v>
      </c>
      <c r="O48" s="313">
        <f t="shared" si="2"/>
        <v>0</v>
      </c>
      <c r="P48" s="242" t="str">
        <f t="shared" si="3"/>
        <v>n/a</v>
      </c>
      <c r="Q48" s="232" t="str">
        <f>IF(ISERROR(P48*0.0001),"n/a",P48*VLOOKUP($B$4,Weighting!$B$22:$D$35,2,0))</f>
        <v>n/a</v>
      </c>
      <c r="R48" s="230" t="str">
        <f t="shared" si="4"/>
        <v>n/a</v>
      </c>
      <c r="S48" s="230" t="str">
        <f>IF(ISERROR(R48*VLOOKUP($B$4,Weighting!$B$22:$D$35,2,0)),"n/a",R48*VLOOKUP($B$4,Weighting!$B$22:$D$35,2,0))</f>
        <v>n/a</v>
      </c>
      <c r="T48" s="345"/>
      <c r="U48" s="279"/>
      <c r="V48" s="308" t="s">
        <v>408</v>
      </c>
      <c r="W48" s="308"/>
      <c r="X48" s="309" t="s">
        <v>406</v>
      </c>
      <c r="Y48" s="299" t="s">
        <v>17</v>
      </c>
      <c r="Z48" s="310">
        <f>VLOOKUP(Y48,Lists!$A$45:$B$50,2,FALSE)</f>
        <v>1.0000000000000001E-5</v>
      </c>
      <c r="AA48" s="311" t="s">
        <v>17</v>
      </c>
      <c r="AB48" s="311" t="s">
        <v>17</v>
      </c>
      <c r="AC48" s="312">
        <f>VLOOKUP(AB48,Lists!$A$35:$B$40,2,FALSE)</f>
        <v>0</v>
      </c>
      <c r="AD48" s="313">
        <f t="shared" si="5"/>
        <v>0</v>
      </c>
      <c r="AE48" s="314" t="str">
        <f t="shared" si="6"/>
        <v>n/a</v>
      </c>
      <c r="AF48" s="304">
        <f>IF($B48=Lists!$A$14,Lists!$E$35)+IF($B48=Lists!$A$15,Lists!$E$40)+IF($B48=Lists!$A$16,Lists!$E$40)</f>
        <v>0</v>
      </c>
      <c r="AG48" s="313">
        <f t="shared" si="7"/>
        <v>0</v>
      </c>
      <c r="AH48" s="112" t="str">
        <f t="shared" si="8"/>
        <v>n/a</v>
      </c>
      <c r="AI48" s="116" t="str">
        <f>IF(ISERROR(AH48*0.0001),"n/a",AH48*VLOOKUP($B$4,Weighting!$B$22:$D$35,2,0))</f>
        <v>n/a</v>
      </c>
      <c r="AJ48" s="230" t="str">
        <f t="shared" si="9"/>
        <v>n/a</v>
      </c>
      <c r="AK48" s="230" t="str">
        <f>IF(ISERROR(AJ48*VLOOKUP($B$4,Weighting!$B$22:$D$35,2,0)),"n/a",AJ48*VLOOKUP($B$4,Weighting!$B$22:$D$35,2,0))</f>
        <v>n/a</v>
      </c>
      <c r="AL48" s="345"/>
    </row>
    <row r="49" spans="1:38" s="342" customFormat="1" ht="56" x14ac:dyDescent="0.35">
      <c r="A49" s="296" t="s">
        <v>1036</v>
      </c>
      <c r="B49" s="296" t="s">
        <v>8</v>
      </c>
      <c r="C49" s="370" t="s">
        <v>728</v>
      </c>
      <c r="D49" s="114"/>
      <c r="E49" s="308"/>
      <c r="F49" s="444" t="s">
        <v>406</v>
      </c>
      <c r="G49" s="299" t="s">
        <v>17</v>
      </c>
      <c r="H49" s="310">
        <f>VLOOKUP(G49,Lists!$A$45:$B$50,2,FALSE)</f>
        <v>1.0000000000000001E-5</v>
      </c>
      <c r="I49" s="311" t="s">
        <v>17</v>
      </c>
      <c r="J49" s="311" t="s">
        <v>17</v>
      </c>
      <c r="K49" s="312">
        <f>VLOOKUP(J49,Lists!$A$35:$B$40,2,FALSE)</f>
        <v>0</v>
      </c>
      <c r="L49" s="313">
        <f t="shared" si="0"/>
        <v>0</v>
      </c>
      <c r="M49" s="314" t="str">
        <f t="shared" si="1"/>
        <v>n/a</v>
      </c>
      <c r="N49" s="304">
        <f>IF($B49=Lists!$A$14,Lists!$E$35)+IF($B49=Lists!$A$15,Lists!$E$40)+IF($B49=Lists!$A$16,Lists!$E$40)</f>
        <v>0</v>
      </c>
      <c r="O49" s="313">
        <f t="shared" si="2"/>
        <v>0</v>
      </c>
      <c r="P49" s="242" t="str">
        <f t="shared" si="3"/>
        <v>n/a</v>
      </c>
      <c r="Q49" s="232" t="str">
        <f>IF(ISERROR(P49*0.0001),"n/a",P49*VLOOKUP($B$4,Weighting!$B$22:$D$35,2,0))</f>
        <v>n/a</v>
      </c>
      <c r="R49" s="230" t="str">
        <f t="shared" si="4"/>
        <v>n/a</v>
      </c>
      <c r="S49" s="230" t="str">
        <f>IF(ISERROR(R49*VLOOKUP($B$4,Weighting!$B$22:$D$35,2,0)),"n/a",R49*VLOOKUP($B$4,Weighting!$B$22:$D$35,2,0))</f>
        <v>n/a</v>
      </c>
      <c r="T49" s="345"/>
      <c r="U49" s="279"/>
      <c r="V49" s="308" t="s">
        <v>408</v>
      </c>
      <c r="W49" s="308"/>
      <c r="X49" s="309" t="s">
        <v>406</v>
      </c>
      <c r="Y49" s="299" t="s">
        <v>17</v>
      </c>
      <c r="Z49" s="310">
        <f>VLOOKUP(Y49,Lists!$A$45:$B$50,2,FALSE)</f>
        <v>1.0000000000000001E-5</v>
      </c>
      <c r="AA49" s="311" t="s">
        <v>17</v>
      </c>
      <c r="AB49" s="311" t="s">
        <v>17</v>
      </c>
      <c r="AC49" s="312">
        <f>VLOOKUP(AB49,Lists!$A$35:$B$40,2,FALSE)</f>
        <v>0</v>
      </c>
      <c r="AD49" s="313">
        <f t="shared" si="5"/>
        <v>0</v>
      </c>
      <c r="AE49" s="314" t="str">
        <f t="shared" si="6"/>
        <v>n/a</v>
      </c>
      <c r="AF49" s="304">
        <f>IF($B49=Lists!$A$14,Lists!$E$35)+IF($B49=Lists!$A$15,Lists!$E$40)+IF($B49=Lists!$A$16,Lists!$E$40)</f>
        <v>0</v>
      </c>
      <c r="AG49" s="313">
        <f t="shared" si="7"/>
        <v>0</v>
      </c>
      <c r="AH49" s="112" t="str">
        <f t="shared" si="8"/>
        <v>n/a</v>
      </c>
      <c r="AI49" s="116" t="str">
        <f>IF(ISERROR(AH49*0.0001),"n/a",AH49*VLOOKUP($B$4,Weighting!$B$22:$D$35,2,0))</f>
        <v>n/a</v>
      </c>
      <c r="AJ49" s="230" t="str">
        <f t="shared" si="9"/>
        <v>n/a</v>
      </c>
      <c r="AK49" s="230" t="str">
        <f>IF(ISERROR(AJ49*VLOOKUP($B$4,Weighting!$B$22:$D$35,2,0)),"n/a",AJ49*VLOOKUP($B$4,Weighting!$B$22:$D$35,2,0))</f>
        <v>n/a</v>
      </c>
      <c r="AL49" s="345"/>
    </row>
    <row r="50" spans="1:38" s="342" customFormat="1" ht="42" x14ac:dyDescent="0.35">
      <c r="A50" s="296" t="s">
        <v>1037</v>
      </c>
      <c r="B50" s="296" t="s">
        <v>8</v>
      </c>
      <c r="C50" s="370" t="s">
        <v>729</v>
      </c>
      <c r="D50" s="114"/>
      <c r="E50" s="308"/>
      <c r="F50" s="444" t="s">
        <v>406</v>
      </c>
      <c r="G50" s="299" t="s">
        <v>17</v>
      </c>
      <c r="H50" s="310">
        <f>VLOOKUP(G50,Lists!$A$45:$B$50,2,FALSE)</f>
        <v>1.0000000000000001E-5</v>
      </c>
      <c r="I50" s="311" t="s">
        <v>17</v>
      </c>
      <c r="J50" s="311" t="s">
        <v>17</v>
      </c>
      <c r="K50" s="312">
        <f>VLOOKUP(J50,Lists!$A$35:$B$40,2,FALSE)</f>
        <v>0</v>
      </c>
      <c r="L50" s="313">
        <f t="shared" si="0"/>
        <v>0</v>
      </c>
      <c r="M50" s="314" t="str">
        <f t="shared" si="1"/>
        <v>n/a</v>
      </c>
      <c r="N50" s="304">
        <f>IF($B50=Lists!$A$14,Lists!$E$35)+IF($B50=Lists!$A$15,Lists!$E$40)+IF($B50=Lists!$A$16,Lists!$E$40)</f>
        <v>0</v>
      </c>
      <c r="O50" s="313">
        <f t="shared" si="2"/>
        <v>0</v>
      </c>
      <c r="P50" s="242" t="str">
        <f t="shared" si="3"/>
        <v>n/a</v>
      </c>
      <c r="Q50" s="232" t="str">
        <f>IF(ISERROR(P50*0.0001),"n/a",P50*VLOOKUP($B$4,Weighting!$B$22:$D$35,2,0))</f>
        <v>n/a</v>
      </c>
      <c r="R50" s="230" t="str">
        <f t="shared" si="4"/>
        <v>n/a</v>
      </c>
      <c r="S50" s="230" t="str">
        <f>IF(ISERROR(R50*VLOOKUP($B$4,Weighting!$B$22:$D$35,2,0)),"n/a",R50*VLOOKUP($B$4,Weighting!$B$22:$D$35,2,0))</f>
        <v>n/a</v>
      </c>
      <c r="T50" s="345"/>
      <c r="U50" s="279"/>
      <c r="V50" s="308" t="s">
        <v>408</v>
      </c>
      <c r="W50" s="308"/>
      <c r="X50" s="309" t="s">
        <v>406</v>
      </c>
      <c r="Y50" s="299" t="s">
        <v>17</v>
      </c>
      <c r="Z50" s="310">
        <f>VLOOKUP(Y50,Lists!$A$45:$B$50,2,FALSE)</f>
        <v>1.0000000000000001E-5</v>
      </c>
      <c r="AA50" s="311" t="s">
        <v>17</v>
      </c>
      <c r="AB50" s="311" t="s">
        <v>17</v>
      </c>
      <c r="AC50" s="312">
        <f>VLOOKUP(AB50,Lists!$A$35:$B$40,2,FALSE)</f>
        <v>0</v>
      </c>
      <c r="AD50" s="313">
        <f t="shared" si="5"/>
        <v>0</v>
      </c>
      <c r="AE50" s="314" t="str">
        <f t="shared" si="6"/>
        <v>n/a</v>
      </c>
      <c r="AF50" s="304">
        <f>IF($B50=Lists!$A$14,Lists!$E$35)+IF($B50=Lists!$A$15,Lists!$E$40)+IF($B50=Lists!$A$16,Lists!$E$40)</f>
        <v>0</v>
      </c>
      <c r="AG50" s="313">
        <f t="shared" si="7"/>
        <v>0</v>
      </c>
      <c r="AH50" s="112" t="str">
        <f t="shared" si="8"/>
        <v>n/a</v>
      </c>
      <c r="AI50" s="116" t="str">
        <f>IF(ISERROR(AH50*0.0001),"n/a",AH50*VLOOKUP($B$4,Weighting!$B$22:$D$35,2,0))</f>
        <v>n/a</v>
      </c>
      <c r="AJ50" s="230" t="str">
        <f t="shared" si="9"/>
        <v>n/a</v>
      </c>
      <c r="AK50" s="230" t="str">
        <f>IF(ISERROR(AJ50*VLOOKUP($B$4,Weighting!$B$22:$D$35,2,0)),"n/a",AJ50*VLOOKUP($B$4,Weighting!$B$22:$D$35,2,0))</f>
        <v>n/a</v>
      </c>
      <c r="AL50" s="345"/>
    </row>
    <row r="51" spans="1:38" s="342" customFormat="1" ht="56" x14ac:dyDescent="0.35">
      <c r="A51" s="296" t="s">
        <v>1038</v>
      </c>
      <c r="B51" s="296" t="s">
        <v>8</v>
      </c>
      <c r="C51" s="370" t="s">
        <v>730</v>
      </c>
      <c r="D51" s="114"/>
      <c r="E51" s="308"/>
      <c r="F51" s="444" t="s">
        <v>406</v>
      </c>
      <c r="G51" s="299" t="s">
        <v>17</v>
      </c>
      <c r="H51" s="310">
        <f>VLOOKUP(G51,Lists!$A$45:$B$50,2,FALSE)</f>
        <v>1.0000000000000001E-5</v>
      </c>
      <c r="I51" s="311" t="s">
        <v>17</v>
      </c>
      <c r="J51" s="311" t="s">
        <v>17</v>
      </c>
      <c r="K51" s="312">
        <f>VLOOKUP(J51,Lists!$A$35:$B$40,2,FALSE)</f>
        <v>0</v>
      </c>
      <c r="L51" s="313">
        <f t="shared" si="0"/>
        <v>0</v>
      </c>
      <c r="M51" s="314" t="str">
        <f t="shared" si="1"/>
        <v>n/a</v>
      </c>
      <c r="N51" s="304">
        <f>IF($B51=Lists!$A$14,Lists!$E$35)+IF($B51=Lists!$A$15,Lists!$E$40)+IF($B51=Lists!$A$16,Lists!$E$40)</f>
        <v>0</v>
      </c>
      <c r="O51" s="313">
        <f t="shared" si="2"/>
        <v>0</v>
      </c>
      <c r="P51" s="242" t="str">
        <f t="shared" si="3"/>
        <v>n/a</v>
      </c>
      <c r="Q51" s="232" t="str">
        <f>IF(ISERROR(P51*0.0001),"n/a",P51*VLOOKUP($B$4,Weighting!$B$22:$D$35,2,0))</f>
        <v>n/a</v>
      </c>
      <c r="R51" s="230" t="str">
        <f t="shared" si="4"/>
        <v>n/a</v>
      </c>
      <c r="S51" s="230" t="str">
        <f>IF(ISERROR(R51*VLOOKUP($B$4,Weighting!$B$22:$D$35,2,0)),"n/a",R51*VLOOKUP($B$4,Weighting!$B$22:$D$35,2,0))</f>
        <v>n/a</v>
      </c>
      <c r="T51" s="345"/>
      <c r="U51" s="279"/>
      <c r="V51" s="308" t="s">
        <v>408</v>
      </c>
      <c r="W51" s="308"/>
      <c r="X51" s="309" t="s">
        <v>406</v>
      </c>
      <c r="Y51" s="299" t="s">
        <v>17</v>
      </c>
      <c r="Z51" s="310">
        <f>VLOOKUP(Y51,Lists!$A$45:$B$50,2,FALSE)</f>
        <v>1.0000000000000001E-5</v>
      </c>
      <c r="AA51" s="311" t="s">
        <v>17</v>
      </c>
      <c r="AB51" s="311" t="s">
        <v>17</v>
      </c>
      <c r="AC51" s="312">
        <f>VLOOKUP(AB51,Lists!$A$35:$B$40,2,FALSE)</f>
        <v>0</v>
      </c>
      <c r="AD51" s="313">
        <f t="shared" si="5"/>
        <v>0</v>
      </c>
      <c r="AE51" s="314" t="str">
        <f t="shared" si="6"/>
        <v>n/a</v>
      </c>
      <c r="AF51" s="304">
        <f>IF($B51=Lists!$A$14,Lists!$E$35)+IF($B51=Lists!$A$15,Lists!$E$40)+IF($B51=Lists!$A$16,Lists!$E$40)</f>
        <v>0</v>
      </c>
      <c r="AG51" s="313">
        <f t="shared" si="7"/>
        <v>0</v>
      </c>
      <c r="AH51" s="112" t="str">
        <f t="shared" si="8"/>
        <v>n/a</v>
      </c>
      <c r="AI51" s="116" t="str">
        <f>IF(ISERROR(AH51*0.0001),"n/a",AH51*VLOOKUP($B$4,Weighting!$B$22:$D$35,2,0))</f>
        <v>n/a</v>
      </c>
      <c r="AJ51" s="230" t="str">
        <f t="shared" si="9"/>
        <v>n/a</v>
      </c>
      <c r="AK51" s="230" t="str">
        <f>IF(ISERROR(AJ51*VLOOKUP($B$4,Weighting!$B$22:$D$35,2,0)),"n/a",AJ51*VLOOKUP($B$4,Weighting!$B$22:$D$35,2,0))</f>
        <v>n/a</v>
      </c>
      <c r="AL51" s="345"/>
    </row>
    <row r="52" spans="1:38" s="342" customFormat="1" ht="70" x14ac:dyDescent="0.35">
      <c r="A52" s="296" t="s">
        <v>1039</v>
      </c>
      <c r="B52" s="296" t="s">
        <v>8</v>
      </c>
      <c r="C52" s="370" t="s">
        <v>731</v>
      </c>
      <c r="D52" s="114"/>
      <c r="E52" s="308"/>
      <c r="F52" s="444" t="s">
        <v>406</v>
      </c>
      <c r="G52" s="299" t="s">
        <v>17</v>
      </c>
      <c r="H52" s="310">
        <f>VLOOKUP(G52,Lists!$A$45:$B$50,2,FALSE)</f>
        <v>1.0000000000000001E-5</v>
      </c>
      <c r="I52" s="311" t="s">
        <v>17</v>
      </c>
      <c r="J52" s="311" t="s">
        <v>17</v>
      </c>
      <c r="K52" s="312">
        <f>VLOOKUP(J52,Lists!$A$35:$B$40,2,FALSE)</f>
        <v>0</v>
      </c>
      <c r="L52" s="313">
        <f t="shared" si="0"/>
        <v>0</v>
      </c>
      <c r="M52" s="314" t="str">
        <f t="shared" si="1"/>
        <v>n/a</v>
      </c>
      <c r="N52" s="304">
        <f>IF($B52=Lists!$A$14,Lists!$E$35)+IF($B52=Lists!$A$15,Lists!$E$40)+IF($B52=Lists!$A$16,Lists!$E$40)</f>
        <v>0</v>
      </c>
      <c r="O52" s="313">
        <f t="shared" si="2"/>
        <v>0</v>
      </c>
      <c r="P52" s="242" t="str">
        <f t="shared" si="3"/>
        <v>n/a</v>
      </c>
      <c r="Q52" s="232" t="str">
        <f>IF(ISERROR(P52*0.0001),"n/a",P52*VLOOKUP($B$4,Weighting!$B$22:$D$35,2,0))</f>
        <v>n/a</v>
      </c>
      <c r="R52" s="230" t="str">
        <f t="shared" si="4"/>
        <v>n/a</v>
      </c>
      <c r="S52" s="230" t="str">
        <f>IF(ISERROR(R52*VLOOKUP($B$4,Weighting!$B$22:$D$35,2,0)),"n/a",R52*VLOOKUP($B$4,Weighting!$B$22:$D$35,2,0))</f>
        <v>n/a</v>
      </c>
      <c r="T52" s="345"/>
      <c r="U52" s="279"/>
      <c r="V52" s="308" t="s">
        <v>408</v>
      </c>
      <c r="W52" s="308"/>
      <c r="X52" s="309" t="s">
        <v>406</v>
      </c>
      <c r="Y52" s="299" t="s">
        <v>17</v>
      </c>
      <c r="Z52" s="310">
        <f>VLOOKUP(Y52,Lists!$A$45:$B$50,2,FALSE)</f>
        <v>1.0000000000000001E-5</v>
      </c>
      <c r="AA52" s="311" t="s">
        <v>17</v>
      </c>
      <c r="AB52" s="311" t="s">
        <v>17</v>
      </c>
      <c r="AC52" s="312">
        <f>VLOOKUP(AB52,Lists!$A$35:$B$40,2,FALSE)</f>
        <v>0</v>
      </c>
      <c r="AD52" s="313">
        <f t="shared" si="5"/>
        <v>0</v>
      </c>
      <c r="AE52" s="314" t="str">
        <f t="shared" si="6"/>
        <v>n/a</v>
      </c>
      <c r="AF52" s="304">
        <f>IF($B52=Lists!$A$14,Lists!$E$35)+IF($B52=Lists!$A$15,Lists!$E$40)+IF($B52=Lists!$A$16,Lists!$E$40)</f>
        <v>0</v>
      </c>
      <c r="AG52" s="313">
        <f t="shared" si="7"/>
        <v>0</v>
      </c>
      <c r="AH52" s="112" t="str">
        <f t="shared" si="8"/>
        <v>n/a</v>
      </c>
      <c r="AI52" s="116" t="str">
        <f>IF(ISERROR(AH52*0.0001),"n/a",AH52*VLOOKUP($B$4,Weighting!$B$22:$D$35,2,0))</f>
        <v>n/a</v>
      </c>
      <c r="AJ52" s="230" t="str">
        <f t="shared" si="9"/>
        <v>n/a</v>
      </c>
      <c r="AK52" s="230" t="str">
        <f>IF(ISERROR(AJ52*VLOOKUP($B$4,Weighting!$B$22:$D$35,2,0)),"n/a",AJ52*VLOOKUP($B$4,Weighting!$B$22:$D$35,2,0))</f>
        <v>n/a</v>
      </c>
      <c r="AL52" s="345"/>
    </row>
    <row r="53" spans="1:38" s="342" customFormat="1" ht="42" x14ac:dyDescent="0.35">
      <c r="A53" s="296" t="s">
        <v>1040</v>
      </c>
      <c r="B53" s="296" t="s">
        <v>8</v>
      </c>
      <c r="C53" s="370" t="s">
        <v>732</v>
      </c>
      <c r="D53" s="114"/>
      <c r="E53" s="308"/>
      <c r="F53" s="444" t="s">
        <v>406</v>
      </c>
      <c r="G53" s="299" t="s">
        <v>17</v>
      </c>
      <c r="H53" s="310">
        <f>VLOOKUP(G53,Lists!$A$45:$B$50,2,FALSE)</f>
        <v>1.0000000000000001E-5</v>
      </c>
      <c r="I53" s="311" t="s">
        <v>17</v>
      </c>
      <c r="J53" s="311" t="s">
        <v>17</v>
      </c>
      <c r="K53" s="312">
        <f>VLOOKUP(J53,Lists!$A$35:$B$40,2,FALSE)</f>
        <v>0</v>
      </c>
      <c r="L53" s="313">
        <f t="shared" si="0"/>
        <v>0</v>
      </c>
      <c r="M53" s="314" t="str">
        <f t="shared" si="1"/>
        <v>n/a</v>
      </c>
      <c r="N53" s="304">
        <f>IF($B53=Lists!$A$14,Lists!$E$35)+IF($B53=Lists!$A$15,Lists!$E$40)+IF($B53=Lists!$A$16,Lists!$E$40)</f>
        <v>0</v>
      </c>
      <c r="O53" s="313">
        <f t="shared" si="2"/>
        <v>0</v>
      </c>
      <c r="P53" s="242" t="str">
        <f t="shared" si="3"/>
        <v>n/a</v>
      </c>
      <c r="Q53" s="232" t="str">
        <f>IF(ISERROR(P53*0.0001),"n/a",P53*VLOOKUP($B$4,Weighting!$B$22:$D$35,2,0))</f>
        <v>n/a</v>
      </c>
      <c r="R53" s="230" t="str">
        <f t="shared" si="4"/>
        <v>n/a</v>
      </c>
      <c r="S53" s="230" t="str">
        <f>IF(ISERROR(R53*VLOOKUP($B$4,Weighting!$B$22:$D$35,2,0)),"n/a",R53*VLOOKUP($B$4,Weighting!$B$22:$D$35,2,0))</f>
        <v>n/a</v>
      </c>
      <c r="T53" s="345"/>
      <c r="U53" s="279"/>
      <c r="V53" s="308" t="s">
        <v>408</v>
      </c>
      <c r="W53" s="308"/>
      <c r="X53" s="309" t="s">
        <v>406</v>
      </c>
      <c r="Y53" s="299" t="s">
        <v>17</v>
      </c>
      <c r="Z53" s="310">
        <f>VLOOKUP(Y53,Lists!$A$45:$B$50,2,FALSE)</f>
        <v>1.0000000000000001E-5</v>
      </c>
      <c r="AA53" s="311" t="s">
        <v>17</v>
      </c>
      <c r="AB53" s="311" t="s">
        <v>17</v>
      </c>
      <c r="AC53" s="312">
        <f>VLOOKUP(AB53,Lists!$A$35:$B$40,2,FALSE)</f>
        <v>0</v>
      </c>
      <c r="AD53" s="313">
        <f t="shared" si="5"/>
        <v>0</v>
      </c>
      <c r="AE53" s="314" t="str">
        <f t="shared" si="6"/>
        <v>n/a</v>
      </c>
      <c r="AF53" s="304">
        <f>IF($B53=Lists!$A$14,Lists!$E$35)+IF($B53=Lists!$A$15,Lists!$E$40)+IF($B53=Lists!$A$16,Lists!$E$40)</f>
        <v>0</v>
      </c>
      <c r="AG53" s="313">
        <f t="shared" si="7"/>
        <v>0</v>
      </c>
      <c r="AH53" s="112" t="str">
        <f t="shared" si="8"/>
        <v>n/a</v>
      </c>
      <c r="AI53" s="116" t="str">
        <f>IF(ISERROR(AH53*0.0001),"n/a",AH53*VLOOKUP($B$4,Weighting!$B$22:$D$35,2,0))</f>
        <v>n/a</v>
      </c>
      <c r="AJ53" s="230" t="str">
        <f t="shared" si="9"/>
        <v>n/a</v>
      </c>
      <c r="AK53" s="230" t="str">
        <f>IF(ISERROR(AJ53*VLOOKUP($B$4,Weighting!$B$22:$D$35,2,0)),"n/a",AJ53*VLOOKUP($B$4,Weighting!$B$22:$D$35,2,0))</f>
        <v>n/a</v>
      </c>
      <c r="AL53" s="345"/>
    </row>
    <row r="54" spans="1:38" s="342" customFormat="1" ht="46" customHeight="1" x14ac:dyDescent="0.35">
      <c r="A54" s="296" t="s">
        <v>448</v>
      </c>
      <c r="B54" s="372" t="s">
        <v>8</v>
      </c>
      <c r="C54" s="305" t="s">
        <v>143</v>
      </c>
      <c r="D54" s="114"/>
      <c r="E54" s="308"/>
      <c r="F54" s="444" t="s">
        <v>406</v>
      </c>
      <c r="G54" s="299" t="s">
        <v>17</v>
      </c>
      <c r="H54" s="310">
        <f>VLOOKUP(G54,Lists!$A$45:$B$50,2,FALSE)</f>
        <v>1.0000000000000001E-5</v>
      </c>
      <c r="I54" s="311" t="s">
        <v>17</v>
      </c>
      <c r="J54" s="311" t="s">
        <v>17</v>
      </c>
      <c r="K54" s="312">
        <f>VLOOKUP(J54,Lists!$A$35:$B$40,2,FALSE)</f>
        <v>0</v>
      </c>
      <c r="L54" s="313">
        <f t="shared" si="0"/>
        <v>0</v>
      </c>
      <c r="M54" s="314" t="str">
        <f t="shared" si="1"/>
        <v>n/a</v>
      </c>
      <c r="N54" s="304">
        <f>IF($B54=Lists!$A$14,Lists!$E$35)+IF($B54=Lists!$A$15,Lists!$E$40)+IF($B54=Lists!$A$16,Lists!$E$40)</f>
        <v>0</v>
      </c>
      <c r="O54" s="313">
        <f t="shared" si="2"/>
        <v>0</v>
      </c>
      <c r="P54" s="242" t="str">
        <f t="shared" si="3"/>
        <v>n/a</v>
      </c>
      <c r="Q54" s="232" t="str">
        <f>IF(ISERROR(P54*0.0001),"n/a",P54*VLOOKUP($B$4,Weighting!$B$22:$D$35,2,0))</f>
        <v>n/a</v>
      </c>
      <c r="R54" s="230" t="str">
        <f t="shared" si="4"/>
        <v>n/a</v>
      </c>
      <c r="S54" s="230" t="str">
        <f>IF(ISERROR(R54*VLOOKUP($B$4,Weighting!$B$22:$D$35,2,0)),"n/a",R54*VLOOKUP($B$4,Weighting!$B$22:$D$35,2,0))</f>
        <v>n/a</v>
      </c>
      <c r="T54" s="345"/>
      <c r="U54" s="279"/>
      <c r="V54" s="308" t="s">
        <v>408</v>
      </c>
      <c r="W54" s="308"/>
      <c r="X54" s="309" t="s">
        <v>406</v>
      </c>
      <c r="Y54" s="299" t="s">
        <v>17</v>
      </c>
      <c r="Z54" s="310">
        <f>VLOOKUP(Y54,Lists!$A$45:$B$50,2,FALSE)</f>
        <v>1.0000000000000001E-5</v>
      </c>
      <c r="AA54" s="311" t="s">
        <v>17</v>
      </c>
      <c r="AB54" s="311" t="s">
        <v>17</v>
      </c>
      <c r="AC54" s="312">
        <f>VLOOKUP(AB54,Lists!$A$35:$B$40,2,FALSE)</f>
        <v>0</v>
      </c>
      <c r="AD54" s="313">
        <f t="shared" si="5"/>
        <v>0</v>
      </c>
      <c r="AE54" s="314" t="str">
        <f t="shared" si="6"/>
        <v>n/a</v>
      </c>
      <c r="AF54" s="304">
        <f>IF($B54=Lists!$A$14,Lists!$E$35)+IF($B54=Lists!$A$15,Lists!$E$40)+IF($B54=Lists!$A$16,Lists!$E$40)</f>
        <v>0</v>
      </c>
      <c r="AG54" s="313">
        <f t="shared" si="7"/>
        <v>0</v>
      </c>
      <c r="AH54" s="112" t="str">
        <f t="shared" si="8"/>
        <v>n/a</v>
      </c>
      <c r="AI54" s="116" t="str">
        <f>IF(ISERROR(AH54*0.0001),"n/a",AH54*VLOOKUP($B$4,Weighting!$B$22:$D$35,2,0))</f>
        <v>n/a</v>
      </c>
      <c r="AJ54" s="230" t="str">
        <f t="shared" si="9"/>
        <v>n/a</v>
      </c>
      <c r="AK54" s="230" t="str">
        <f>IF(ISERROR(AJ54*VLOOKUP($B$4,Weighting!$B$22:$D$35,2,0)),"n/a",AJ54*VLOOKUP($B$4,Weighting!$B$22:$D$35,2,0))</f>
        <v>n/a</v>
      </c>
      <c r="AL54" s="345"/>
    </row>
    <row r="55" spans="1:38" s="342" customFormat="1" ht="74.5" customHeight="1" x14ac:dyDescent="0.35">
      <c r="A55" s="296" t="s">
        <v>996</v>
      </c>
      <c r="B55" s="296" t="s">
        <v>8</v>
      </c>
      <c r="C55" s="297" t="s">
        <v>733</v>
      </c>
      <c r="D55" s="114"/>
      <c r="E55" s="308"/>
      <c r="F55" s="444" t="s">
        <v>406</v>
      </c>
      <c r="G55" s="299" t="s">
        <v>17</v>
      </c>
      <c r="H55" s="310">
        <f>VLOOKUP(G55,Lists!$A$45:$B$50,2,FALSE)</f>
        <v>1.0000000000000001E-5</v>
      </c>
      <c r="I55" s="311" t="s">
        <v>17</v>
      </c>
      <c r="J55" s="311" t="s">
        <v>17</v>
      </c>
      <c r="K55" s="312">
        <f>VLOOKUP(J55,Lists!$A$35:$B$40,2,FALSE)</f>
        <v>0</v>
      </c>
      <c r="L55" s="313">
        <f t="shared" si="0"/>
        <v>0</v>
      </c>
      <c r="M55" s="314" t="str">
        <f t="shared" si="1"/>
        <v>n/a</v>
      </c>
      <c r="N55" s="304">
        <f>IF($B55=Lists!$A$14,Lists!$E$35)+IF($B55=Lists!$A$15,Lists!$E$40)+IF($B55=Lists!$A$16,Lists!$E$40)</f>
        <v>0</v>
      </c>
      <c r="O55" s="313">
        <f t="shared" si="2"/>
        <v>0</v>
      </c>
      <c r="P55" s="242" t="str">
        <f t="shared" si="3"/>
        <v>n/a</v>
      </c>
      <c r="Q55" s="232" t="str">
        <f>IF(ISERROR(P55*0.0001),"n/a",P55*VLOOKUP($B$4,Weighting!$B$22:$D$35,2,0))</f>
        <v>n/a</v>
      </c>
      <c r="R55" s="230" t="str">
        <f t="shared" si="4"/>
        <v>n/a</v>
      </c>
      <c r="S55" s="230" t="str">
        <f>IF(ISERROR(R55*VLOOKUP($B$4,Weighting!$B$22:$D$35,2,0)),"n/a",R55*VLOOKUP($B$4,Weighting!$B$22:$D$35,2,0))</f>
        <v>n/a</v>
      </c>
      <c r="T55" s="345"/>
      <c r="U55" s="279"/>
      <c r="V55" s="308" t="s">
        <v>408</v>
      </c>
      <c r="W55" s="308"/>
      <c r="X55" s="309" t="s">
        <v>406</v>
      </c>
      <c r="Y55" s="299" t="s">
        <v>17</v>
      </c>
      <c r="Z55" s="310">
        <f>VLOOKUP(Y55,Lists!$A$45:$B$50,2,FALSE)</f>
        <v>1.0000000000000001E-5</v>
      </c>
      <c r="AA55" s="311" t="s">
        <v>17</v>
      </c>
      <c r="AB55" s="311" t="s">
        <v>17</v>
      </c>
      <c r="AC55" s="312">
        <f>VLOOKUP(AB55,Lists!$A$35:$B$40,2,FALSE)</f>
        <v>0</v>
      </c>
      <c r="AD55" s="313">
        <f t="shared" si="5"/>
        <v>0</v>
      </c>
      <c r="AE55" s="314" t="str">
        <f t="shared" si="6"/>
        <v>n/a</v>
      </c>
      <c r="AF55" s="304">
        <f>IF($B55=Lists!$A$14,Lists!$E$35)+IF($B55=Lists!$A$15,Lists!$E$40)+IF($B55=Lists!$A$16,Lists!$E$40)</f>
        <v>0</v>
      </c>
      <c r="AG55" s="313">
        <f t="shared" si="7"/>
        <v>0</v>
      </c>
      <c r="AH55" s="112" t="str">
        <f t="shared" si="8"/>
        <v>n/a</v>
      </c>
      <c r="AI55" s="116" t="str">
        <f>IF(ISERROR(AH55*0.0001),"n/a",AH55*VLOOKUP($B$4,Weighting!$B$22:$D$35,2,0))</f>
        <v>n/a</v>
      </c>
      <c r="AJ55" s="230" t="str">
        <f t="shared" si="9"/>
        <v>n/a</v>
      </c>
      <c r="AK55" s="230" t="str">
        <f>IF(ISERROR(AJ55*VLOOKUP($B$4,Weighting!$B$22:$D$35,2,0)),"n/a",AJ55*VLOOKUP($B$4,Weighting!$B$22:$D$35,2,0))</f>
        <v>n/a</v>
      </c>
      <c r="AL55" s="345"/>
    </row>
    <row r="56" spans="1:38" s="342" customFormat="1" ht="120.5" customHeight="1" x14ac:dyDescent="0.35">
      <c r="A56" s="296" t="s">
        <v>449</v>
      </c>
      <c r="B56" s="296" t="s">
        <v>8</v>
      </c>
      <c r="C56" s="297" t="s">
        <v>734</v>
      </c>
      <c r="D56" s="114"/>
      <c r="E56" s="308"/>
      <c r="F56" s="444" t="s">
        <v>406</v>
      </c>
      <c r="G56" s="299" t="s">
        <v>17</v>
      </c>
      <c r="H56" s="310">
        <f>VLOOKUP(G56,Lists!$A$45:$B$50,2,FALSE)</f>
        <v>1.0000000000000001E-5</v>
      </c>
      <c r="I56" s="311" t="s">
        <v>17</v>
      </c>
      <c r="J56" s="311" t="s">
        <v>17</v>
      </c>
      <c r="K56" s="312">
        <f>VLOOKUP(J56,Lists!$A$35:$B$40,2,FALSE)</f>
        <v>0</v>
      </c>
      <c r="L56" s="313">
        <f t="shared" si="0"/>
        <v>0</v>
      </c>
      <c r="M56" s="314" t="str">
        <f t="shared" si="1"/>
        <v>n/a</v>
      </c>
      <c r="N56" s="304">
        <f>IF($B56=Lists!$A$14,Lists!$E$35)+IF($B56=Lists!$A$15,Lists!$E$40)+IF($B56=Lists!$A$16,Lists!$E$40)</f>
        <v>0</v>
      </c>
      <c r="O56" s="313">
        <f t="shared" si="2"/>
        <v>0</v>
      </c>
      <c r="P56" s="242" t="str">
        <f t="shared" si="3"/>
        <v>n/a</v>
      </c>
      <c r="Q56" s="232" t="str">
        <f>IF(ISERROR(P56*0.0001),"n/a",P56*VLOOKUP($B$4,Weighting!$B$22:$D$35,2,0))</f>
        <v>n/a</v>
      </c>
      <c r="R56" s="230" t="str">
        <f t="shared" si="4"/>
        <v>n/a</v>
      </c>
      <c r="S56" s="230" t="str">
        <f>IF(ISERROR(R56*VLOOKUP($B$4,Weighting!$B$22:$D$35,2,0)),"n/a",R56*VLOOKUP($B$4,Weighting!$B$22:$D$35,2,0))</f>
        <v>n/a</v>
      </c>
      <c r="T56" s="345"/>
      <c r="U56" s="279"/>
      <c r="V56" s="308" t="s">
        <v>408</v>
      </c>
      <c r="W56" s="308"/>
      <c r="X56" s="309" t="s">
        <v>406</v>
      </c>
      <c r="Y56" s="299" t="s">
        <v>17</v>
      </c>
      <c r="Z56" s="310">
        <f>VLOOKUP(Y56,Lists!$A$45:$B$50,2,FALSE)</f>
        <v>1.0000000000000001E-5</v>
      </c>
      <c r="AA56" s="311" t="s">
        <v>17</v>
      </c>
      <c r="AB56" s="311" t="s">
        <v>17</v>
      </c>
      <c r="AC56" s="312">
        <f>VLOOKUP(AB56,Lists!$A$35:$B$40,2,FALSE)</f>
        <v>0</v>
      </c>
      <c r="AD56" s="313">
        <f t="shared" si="5"/>
        <v>0</v>
      </c>
      <c r="AE56" s="314" t="str">
        <f t="shared" si="6"/>
        <v>n/a</v>
      </c>
      <c r="AF56" s="304">
        <f>IF($B56=Lists!$A$14,Lists!$E$35)+IF($B56=Lists!$A$15,Lists!$E$40)+IF($B56=Lists!$A$16,Lists!$E$40)</f>
        <v>0</v>
      </c>
      <c r="AG56" s="313">
        <f t="shared" si="7"/>
        <v>0</v>
      </c>
      <c r="AH56" s="112" t="str">
        <f t="shared" si="8"/>
        <v>n/a</v>
      </c>
      <c r="AI56" s="116" t="str">
        <f>IF(ISERROR(AH56*0.0001),"n/a",AH56*VLOOKUP($B$4,Weighting!$B$22:$D$35,2,0))</f>
        <v>n/a</v>
      </c>
      <c r="AJ56" s="230" t="str">
        <f t="shared" si="9"/>
        <v>n/a</v>
      </c>
      <c r="AK56" s="230" t="str">
        <f>IF(ISERROR(AJ56*VLOOKUP($B$4,Weighting!$B$22:$D$35,2,0)),"n/a",AJ56*VLOOKUP($B$4,Weighting!$B$22:$D$35,2,0))</f>
        <v>n/a</v>
      </c>
      <c r="AL56" s="345"/>
    </row>
    <row r="57" spans="1:38" s="342" customFormat="1" ht="127" customHeight="1" x14ac:dyDescent="0.35">
      <c r="A57" s="296" t="s">
        <v>495</v>
      </c>
      <c r="B57" s="296" t="s">
        <v>10</v>
      </c>
      <c r="C57" s="359" t="s">
        <v>144</v>
      </c>
      <c r="D57" s="115" t="s">
        <v>406</v>
      </c>
      <c r="E57" s="299"/>
      <c r="F57" s="113"/>
      <c r="G57" s="299" t="s">
        <v>48</v>
      </c>
      <c r="H57" s="310">
        <f>VLOOKUP(G57,Lists!$A$45:$B$50,2,FALSE)</f>
        <v>5</v>
      </c>
      <c r="I57" s="299" t="s">
        <v>29</v>
      </c>
      <c r="J57" s="299"/>
      <c r="K57" s="312" t="e">
        <f>VLOOKUP(J57,Lists!$A$35:$B$40,2,FALSE)</f>
        <v>#N/A</v>
      </c>
      <c r="L57" s="313" t="e">
        <f t="shared" ref="L57" si="10">K57*H57</f>
        <v>#N/A</v>
      </c>
      <c r="M57" s="314" t="str">
        <f t="shared" ref="M57" si="11">IF(ISERROR(L57/O57),"n/a",L57/O57)</f>
        <v>n/a</v>
      </c>
      <c r="N57" s="304">
        <f>IF($B57=Lists!$A$14,Lists!$E$35)+IF($B57=Lists!$A$15,Lists!$E$40)+IF($B57=Lists!$A$16,Lists!$E$40)</f>
        <v>6</v>
      </c>
      <c r="O57" s="313">
        <f>H57*N57</f>
        <v>30</v>
      </c>
      <c r="P57" s="242">
        <f>IF((O57/O$2)&gt;0.0001,O57/O$2,"n/a")</f>
        <v>7.6923076923076927E-2</v>
      </c>
      <c r="Q57" s="232">
        <f>IF(ISERROR(P57*0.0001),"n/a",P57*VLOOKUP($B$4,Weighting!$B$22:$D$35,2,0))</f>
        <v>5.3846153846153853E-3</v>
      </c>
      <c r="R57" s="230" t="e">
        <f t="shared" ref="R57" si="12">IF($B57="Specification","n/a",L57/$O$2)</f>
        <v>#N/A</v>
      </c>
      <c r="S57" s="230" t="str">
        <f>IF(ISERROR(R57*VLOOKUP($B$4,Weighting!$B$22:$D$35,2,0)),"n/a",R57*VLOOKUP($B$4,Weighting!$B$22:$D$35,2,0))</f>
        <v>n/a</v>
      </c>
      <c r="T57" s="333"/>
      <c r="U57" s="290"/>
      <c r="V57" s="299" t="s">
        <v>406</v>
      </c>
      <c r="W57" s="299"/>
      <c r="X57" s="298"/>
      <c r="Y57" s="299" t="s">
        <v>48</v>
      </c>
      <c r="Z57" s="310">
        <f>VLOOKUP(Y57,Lists!$A$45:$B$50,2,FALSE)</f>
        <v>5</v>
      </c>
      <c r="AA57" s="299" t="s">
        <v>29</v>
      </c>
      <c r="AB57" s="299" t="s">
        <v>39</v>
      </c>
      <c r="AC57" s="312">
        <f>VLOOKUP(AB57,Lists!$A$35:$B$40,2,FALSE)</f>
        <v>6</v>
      </c>
      <c r="AD57" s="313">
        <f t="shared" ref="AD57" si="13">AC57*Z57</f>
        <v>30</v>
      </c>
      <c r="AE57" s="314">
        <f t="shared" ref="AE57" si="14">IF(ISERROR(AD57/AG57),"n/a",AD57/AG57)</f>
        <v>1</v>
      </c>
      <c r="AF57" s="304">
        <f>IF($B57=Lists!$A$14,Lists!$E$35)+IF($B57=Lists!$A$15,Lists!$E$40)+IF($B57=Lists!$A$16,Lists!$E$40)</f>
        <v>6</v>
      </c>
      <c r="AG57" s="313">
        <f>Z57*AF57</f>
        <v>30</v>
      </c>
      <c r="AH57" s="112">
        <f>IF((AG57/AG$2)&gt;0.0001,AG57/AG$2,"n/a")</f>
        <v>7.6923076923076927E-2</v>
      </c>
      <c r="AI57" s="116">
        <f>IF(ISERROR(AH57*0.0001),"n/a",AH57*VLOOKUP($B$4,Weighting!$B$22:$D$35,2,0))</f>
        <v>5.3846153846153853E-3</v>
      </c>
      <c r="AJ57" s="230">
        <f t="shared" ref="AJ57" si="15">IF($B57="Specification","n/a",AD57/$O$2)</f>
        <v>7.6923076923076927E-2</v>
      </c>
      <c r="AK57" s="230">
        <f>IF(ISERROR(AJ57*VLOOKUP($B$4,Weighting!$B$22:$D$35,2,0)),"n/a",AJ57*VLOOKUP($B$4,Weighting!$B$22:$D$35,2,0))</f>
        <v>5.3846153846153853E-3</v>
      </c>
      <c r="AL57" s="333"/>
    </row>
    <row r="58" spans="1:38" s="342" customFormat="1" ht="73.5" customHeight="1" x14ac:dyDescent="0.35">
      <c r="A58" s="296" t="s">
        <v>995</v>
      </c>
      <c r="B58" s="296" t="s">
        <v>8</v>
      </c>
      <c r="C58" s="297" t="s">
        <v>735</v>
      </c>
      <c r="D58" s="114"/>
      <c r="E58" s="308"/>
      <c r="F58" s="444" t="s">
        <v>406</v>
      </c>
      <c r="G58" s="299" t="s">
        <v>17</v>
      </c>
      <c r="H58" s="310">
        <f>VLOOKUP(G58,Lists!$A$45:$B$50,2,FALSE)</f>
        <v>1.0000000000000001E-5</v>
      </c>
      <c r="I58" s="311" t="s">
        <v>17</v>
      </c>
      <c r="J58" s="311" t="s">
        <v>17</v>
      </c>
      <c r="K58" s="312">
        <f>VLOOKUP(J58,Lists!$A$35:$B$40,2,FALSE)</f>
        <v>0</v>
      </c>
      <c r="L58" s="313">
        <f>K58*H58</f>
        <v>0</v>
      </c>
      <c r="M58" s="314" t="str">
        <f>IF(ISERROR(L58/O58),"n/a",L58/O58)</f>
        <v>n/a</v>
      </c>
      <c r="N58" s="304">
        <f>IF($B58=Lists!$A$14,Lists!$E$35)+IF($B58=Lists!$A$15,Lists!$E$40)+IF($B58=Lists!$A$16,Lists!$E$40)</f>
        <v>0</v>
      </c>
      <c r="O58" s="313">
        <f>H58*N58</f>
        <v>0</v>
      </c>
      <c r="P58" s="242" t="str">
        <f>IF((O58/O$2)&gt;0.0001,O58/O$2,"n/a")</f>
        <v>n/a</v>
      </c>
      <c r="Q58" s="232" t="str">
        <f>IF(ISERROR(P58*0.0001),"n/a",P58*VLOOKUP($B$4,Weighting!$B$22:$D$35,2,0))</f>
        <v>n/a</v>
      </c>
      <c r="R58" s="230" t="str">
        <f>IF($B58="Specification","n/a",L58/$O$2)</f>
        <v>n/a</v>
      </c>
      <c r="S58" s="230" t="str">
        <f>IF(ISERROR(R58*VLOOKUP($B$4,Weighting!$B$22:$D$35,2,0)),"n/a",R58*VLOOKUP($B$4,Weighting!$B$22:$D$35,2,0))</f>
        <v>n/a</v>
      </c>
      <c r="T58" s="345"/>
      <c r="U58" s="279"/>
      <c r="V58" s="308" t="s">
        <v>408</v>
      </c>
      <c r="W58" s="308"/>
      <c r="X58" s="309" t="s">
        <v>406</v>
      </c>
      <c r="Y58" s="299" t="s">
        <v>17</v>
      </c>
      <c r="Z58" s="310">
        <f>VLOOKUP(Y58,Lists!$A$45:$B$50,2,FALSE)</f>
        <v>1.0000000000000001E-5</v>
      </c>
      <c r="AA58" s="311" t="s">
        <v>17</v>
      </c>
      <c r="AB58" s="311" t="s">
        <v>17</v>
      </c>
      <c r="AC58" s="312">
        <f>VLOOKUP(AB58,Lists!$A$35:$B$40,2,FALSE)</f>
        <v>0</v>
      </c>
      <c r="AD58" s="313">
        <f>AC58*Z58</f>
        <v>0</v>
      </c>
      <c r="AE58" s="314" t="str">
        <f>IF(ISERROR(AD58/AG58),"n/a",AD58/AG58)</f>
        <v>n/a</v>
      </c>
      <c r="AF58" s="304">
        <f>IF($B58=Lists!$A$14,Lists!$E$35)+IF($B58=Lists!$A$15,Lists!$E$40)+IF($B58=Lists!$A$16,Lists!$E$40)</f>
        <v>0</v>
      </c>
      <c r="AG58" s="313">
        <f>Z58*AF58</f>
        <v>0</v>
      </c>
      <c r="AH58" s="112" t="str">
        <f>IF((AG58/AG$2)&gt;0.0001,AG58/AG$2,"n/a")</f>
        <v>n/a</v>
      </c>
      <c r="AI58" s="116" t="str">
        <f>IF(ISERROR(AH58*0.0001),"n/a",AH58*VLOOKUP($B$4,Weighting!$B$22:$D$35,2,0))</f>
        <v>n/a</v>
      </c>
      <c r="AJ58" s="230" t="str">
        <f>IF($B58="Specification","n/a",AD58/$O$2)</f>
        <v>n/a</v>
      </c>
      <c r="AK58" s="230" t="str">
        <f>IF(ISERROR(AJ58*VLOOKUP($B$4,Weighting!$B$22:$D$35,2,0)),"n/a",AJ58*VLOOKUP($B$4,Weighting!$B$22:$D$35,2,0))</f>
        <v>n/a</v>
      </c>
      <c r="AL58" s="345"/>
    </row>
    <row r="59" spans="1:38" s="342" customFormat="1" ht="101" customHeight="1" x14ac:dyDescent="0.35">
      <c r="A59" s="296" t="s">
        <v>994</v>
      </c>
      <c r="B59" s="296" t="s">
        <v>10</v>
      </c>
      <c r="C59" s="373" t="s">
        <v>85</v>
      </c>
      <c r="D59" s="115" t="s">
        <v>406</v>
      </c>
      <c r="E59" s="299"/>
      <c r="F59" s="113"/>
      <c r="G59" s="299" t="s">
        <v>48</v>
      </c>
      <c r="H59" s="310">
        <f>VLOOKUP(G59,Lists!$A$45:$B$50,2,FALSE)</f>
        <v>5</v>
      </c>
      <c r="I59" s="299" t="s">
        <v>29</v>
      </c>
      <c r="J59" s="299"/>
      <c r="K59" s="312" t="e">
        <f>VLOOKUP(J59,Lists!$A$35:$B$40,2,FALSE)</f>
        <v>#N/A</v>
      </c>
      <c r="L59" s="313" t="e">
        <f t="shared" ref="L59" si="16">K59*H59</f>
        <v>#N/A</v>
      </c>
      <c r="M59" s="314" t="str">
        <f t="shared" ref="M59" si="17">IF(ISERROR(L59/O59),"n/a",L59/O59)</f>
        <v>n/a</v>
      </c>
      <c r="N59" s="304">
        <f>IF($B59=Lists!$A$14,Lists!$E$35)+IF($B59=Lists!$A$15,Lists!$E$40)+IF($B59=Lists!$A$16,Lists!$E$40)</f>
        <v>6</v>
      </c>
      <c r="O59" s="313">
        <f>H59*N59</f>
        <v>30</v>
      </c>
      <c r="P59" s="242">
        <f>IF((O59/O$2)&gt;0.0001,O59/O$2,"n/a")</f>
        <v>7.6923076923076927E-2</v>
      </c>
      <c r="Q59" s="232">
        <f>IF(ISERROR(P59*0.0001),"n/a",P59*VLOOKUP($B$4,Weighting!$B$22:$D$35,2,0))</f>
        <v>5.3846153846153853E-3</v>
      </c>
      <c r="R59" s="230" t="e">
        <f t="shared" ref="R59" si="18">IF($B59="Specification","n/a",L59/$O$2)</f>
        <v>#N/A</v>
      </c>
      <c r="S59" s="230" t="str">
        <f>IF(ISERROR(R59*VLOOKUP($B$4,Weighting!$B$22:$D$35,2,0)),"n/a",R59*VLOOKUP($B$4,Weighting!$B$22:$D$35,2,0))</f>
        <v>n/a</v>
      </c>
      <c r="T59" s="333"/>
      <c r="U59" s="290"/>
      <c r="V59" s="299" t="s">
        <v>406</v>
      </c>
      <c r="W59" s="299"/>
      <c r="X59" s="298"/>
      <c r="Y59" s="299" t="s">
        <v>48</v>
      </c>
      <c r="Z59" s="310">
        <f>VLOOKUP(Y59,Lists!$A$45:$B$50,2,FALSE)</f>
        <v>5</v>
      </c>
      <c r="AA59" s="299" t="s">
        <v>29</v>
      </c>
      <c r="AB59" s="299" t="s">
        <v>39</v>
      </c>
      <c r="AC59" s="312">
        <f>VLOOKUP(AB59,Lists!$A$35:$B$40,2,FALSE)</f>
        <v>6</v>
      </c>
      <c r="AD59" s="313">
        <f t="shared" ref="AD59" si="19">AC59*Z59</f>
        <v>30</v>
      </c>
      <c r="AE59" s="314">
        <f t="shared" ref="AE59" si="20">IF(ISERROR(AD59/AG59),"n/a",AD59/AG59)</f>
        <v>1</v>
      </c>
      <c r="AF59" s="304">
        <f>IF($B59=Lists!$A$14,Lists!$E$35)+IF($B59=Lists!$A$15,Lists!$E$40)+IF($B59=Lists!$A$16,Lists!$E$40)</f>
        <v>6</v>
      </c>
      <c r="AG59" s="313">
        <f>Z59*AF59</f>
        <v>30</v>
      </c>
      <c r="AH59" s="112">
        <f>IF((AG59/AG$2)&gt;0.0001,AG59/AG$2,"n/a")</f>
        <v>7.6923076923076927E-2</v>
      </c>
      <c r="AI59" s="116">
        <f>IF(ISERROR(AH59*0.0001),"n/a",AH59*VLOOKUP($B$4,Weighting!$B$22:$D$35,2,0))</f>
        <v>5.3846153846153853E-3</v>
      </c>
      <c r="AJ59" s="230">
        <f t="shared" ref="AJ59" si="21">IF($B59="Specification","n/a",AD59/$O$2)</f>
        <v>7.6923076923076927E-2</v>
      </c>
      <c r="AK59" s="230">
        <f>IF(ISERROR(AJ59*VLOOKUP($B$4,Weighting!$B$22:$D$35,2,0)),"n/a",AJ59*VLOOKUP($B$4,Weighting!$B$22:$D$35,2,0))</f>
        <v>5.3846153846153853E-3</v>
      </c>
      <c r="AL59" s="333"/>
    </row>
    <row r="60" spans="1:38" s="342" customFormat="1" ht="75" customHeight="1" x14ac:dyDescent="0.35">
      <c r="A60" s="296" t="s">
        <v>997</v>
      </c>
      <c r="B60" s="296" t="s">
        <v>8</v>
      </c>
      <c r="C60" s="297" t="s">
        <v>145</v>
      </c>
      <c r="D60" s="114"/>
      <c r="E60" s="308"/>
      <c r="F60" s="444" t="s">
        <v>406</v>
      </c>
      <c r="G60" s="299" t="s">
        <v>17</v>
      </c>
      <c r="H60" s="310">
        <f>VLOOKUP(G60,Lists!$A$45:$B$50,2,FALSE)</f>
        <v>1.0000000000000001E-5</v>
      </c>
      <c r="I60" s="311" t="s">
        <v>17</v>
      </c>
      <c r="J60" s="311" t="s">
        <v>17</v>
      </c>
      <c r="K60" s="312">
        <f>VLOOKUP(J60,Lists!$A$35:$B$40,2,FALSE)</f>
        <v>0</v>
      </c>
      <c r="L60" s="313">
        <f>K60*H60</f>
        <v>0</v>
      </c>
      <c r="M60" s="314" t="str">
        <f>IF(ISERROR(L60/O60),"n/a",L60/O60)</f>
        <v>n/a</v>
      </c>
      <c r="N60" s="304">
        <f>IF($B60=Lists!$A$14,Lists!$E$35)+IF($B60=Lists!$A$15,Lists!$E$40)+IF($B60=Lists!$A$16,Lists!$E$40)</f>
        <v>0</v>
      </c>
      <c r="O60" s="313">
        <f>H60*N60</f>
        <v>0</v>
      </c>
      <c r="P60" s="242" t="str">
        <f>IF((O60/O$2)&gt;0.0001,O60/O$2,"n/a")</f>
        <v>n/a</v>
      </c>
      <c r="Q60" s="232" t="str">
        <f>IF(ISERROR(P60*0.0001),"n/a",P60*VLOOKUP($B$4,Weighting!$B$22:$D$35,2,0))</f>
        <v>n/a</v>
      </c>
      <c r="R60" s="230" t="str">
        <f>IF($B60="Specification","n/a",L60/$O$2)</f>
        <v>n/a</v>
      </c>
      <c r="S60" s="230" t="str">
        <f>IF(ISERROR(R60*VLOOKUP($B$4,Weighting!$B$22:$D$35,2,0)),"n/a",R60*VLOOKUP($B$4,Weighting!$B$22:$D$35,2,0))</f>
        <v>n/a</v>
      </c>
      <c r="T60" s="345"/>
      <c r="U60" s="279"/>
      <c r="V60" s="308" t="s">
        <v>408</v>
      </c>
      <c r="W60" s="308"/>
      <c r="X60" s="309" t="s">
        <v>406</v>
      </c>
      <c r="Y60" s="299" t="s">
        <v>17</v>
      </c>
      <c r="Z60" s="310">
        <f>VLOOKUP(Y60,Lists!$A$45:$B$50,2,FALSE)</f>
        <v>1.0000000000000001E-5</v>
      </c>
      <c r="AA60" s="311" t="s">
        <v>17</v>
      </c>
      <c r="AB60" s="311" t="s">
        <v>17</v>
      </c>
      <c r="AC60" s="312">
        <f>VLOOKUP(AB60,Lists!$A$35:$B$40,2,FALSE)</f>
        <v>0</v>
      </c>
      <c r="AD60" s="313">
        <f>AC60*Z60</f>
        <v>0</v>
      </c>
      <c r="AE60" s="314" t="str">
        <f>IF(ISERROR(AD60/AG60),"n/a",AD60/AG60)</f>
        <v>n/a</v>
      </c>
      <c r="AF60" s="304">
        <f>IF($B60=Lists!$A$14,Lists!$E$35)+IF($B60=Lists!$A$15,Lists!$E$40)+IF($B60=Lists!$A$16,Lists!$E$40)</f>
        <v>0</v>
      </c>
      <c r="AG60" s="313">
        <f>Z60*AF60</f>
        <v>0</v>
      </c>
      <c r="AH60" s="112" t="str">
        <f>IF((AG60/AG$2)&gt;0.0001,AG60/AG$2,"n/a")</f>
        <v>n/a</v>
      </c>
      <c r="AI60" s="116" t="str">
        <f>IF(ISERROR(AH60*0.0001),"n/a",AH60*VLOOKUP($B$4,Weighting!$B$22:$D$35,2,0))</f>
        <v>n/a</v>
      </c>
      <c r="AJ60" s="230" t="str">
        <f>IF($B60="Specification","n/a",AD60/$O$2)</f>
        <v>n/a</v>
      </c>
      <c r="AK60" s="230" t="str">
        <f>IF(ISERROR(AJ60*VLOOKUP($B$4,Weighting!$B$22:$D$35,2,0)),"n/a",AJ60*VLOOKUP($B$4,Weighting!$B$22:$D$35,2,0))</f>
        <v>n/a</v>
      </c>
      <c r="AL60" s="345"/>
    </row>
    <row r="61" spans="1:38" s="342" customFormat="1" ht="107.5" customHeight="1" x14ac:dyDescent="0.35">
      <c r="A61" s="296" t="s">
        <v>998</v>
      </c>
      <c r="B61" s="296" t="s">
        <v>10</v>
      </c>
      <c r="C61" s="359" t="s">
        <v>146</v>
      </c>
      <c r="D61" s="115" t="s">
        <v>406</v>
      </c>
      <c r="E61" s="299"/>
      <c r="F61" s="113"/>
      <c r="G61" s="299" t="s">
        <v>48</v>
      </c>
      <c r="H61" s="310">
        <f>VLOOKUP(G61,Lists!$A$45:$B$50,2,FALSE)</f>
        <v>5</v>
      </c>
      <c r="I61" s="299" t="s">
        <v>25</v>
      </c>
      <c r="J61" s="299"/>
      <c r="K61" s="312" t="e">
        <f>VLOOKUP(J61,Lists!$A$35:$B$40,2,FALSE)</f>
        <v>#N/A</v>
      </c>
      <c r="L61" s="313" t="e">
        <f t="shared" ref="L61:L65" si="22">K61*H61</f>
        <v>#N/A</v>
      </c>
      <c r="M61" s="314" t="str">
        <f t="shared" ref="M61:M65" si="23">IF(ISERROR(L61/O61),"n/a",L61/O61)</f>
        <v>n/a</v>
      </c>
      <c r="N61" s="304">
        <f>IF($B61=Lists!$A$14,Lists!$E$35)+IF($B61=Lists!$A$15,Lists!$E$40)+IF($B61=Lists!$A$16,Lists!$E$40)</f>
        <v>6</v>
      </c>
      <c r="O61" s="313">
        <f>H61*N61</f>
        <v>30</v>
      </c>
      <c r="P61" s="242">
        <f>IF((O61/O$2)&gt;0.0001,O61/O$2,"n/a")</f>
        <v>7.6923076923076927E-2</v>
      </c>
      <c r="Q61" s="232">
        <f>IF(ISERROR(P61*0.0001),"n/a",P61*VLOOKUP($B$4,Weighting!$B$22:$D$35,2,0))</f>
        <v>5.3846153846153853E-3</v>
      </c>
      <c r="R61" s="230" t="e">
        <f t="shared" ref="R61:R65" si="24">IF($B61="Specification","n/a",L61/$O$2)</f>
        <v>#N/A</v>
      </c>
      <c r="S61" s="230" t="str">
        <f>IF(ISERROR(R61*VLOOKUP($B$4,Weighting!$B$22:$D$35,2,0)),"n/a",R61*VLOOKUP($B$4,Weighting!$B$22:$D$35,2,0))</f>
        <v>n/a</v>
      </c>
      <c r="T61" s="333"/>
      <c r="U61" s="290"/>
      <c r="V61" s="299" t="s">
        <v>406</v>
      </c>
      <c r="W61" s="299"/>
      <c r="X61" s="298"/>
      <c r="Y61" s="299" t="s">
        <v>48</v>
      </c>
      <c r="Z61" s="310">
        <f>VLOOKUP(Y61,Lists!$A$45:$B$50,2,FALSE)</f>
        <v>5</v>
      </c>
      <c r="AA61" s="299" t="s">
        <v>25</v>
      </c>
      <c r="AB61" s="299" t="s">
        <v>39</v>
      </c>
      <c r="AC61" s="312">
        <f>VLOOKUP(AB61,Lists!$A$35:$B$40,2,FALSE)</f>
        <v>6</v>
      </c>
      <c r="AD61" s="313">
        <f t="shared" ref="AD61:AD65" si="25">AC61*Z61</f>
        <v>30</v>
      </c>
      <c r="AE61" s="314">
        <f t="shared" ref="AE61:AE65" si="26">IF(ISERROR(AD61/AG61),"n/a",AD61/AG61)</f>
        <v>1</v>
      </c>
      <c r="AF61" s="304">
        <f>IF($B61=Lists!$A$14,Lists!$E$35)+IF($B61=Lists!$A$15,Lists!$E$40)+IF($B61=Lists!$A$16,Lists!$E$40)</f>
        <v>6</v>
      </c>
      <c r="AG61" s="313">
        <f>Z61*AF61</f>
        <v>30</v>
      </c>
      <c r="AH61" s="112">
        <f>IF((AG61/AG$2)&gt;0.0001,AG61/AG$2,"n/a")</f>
        <v>7.6923076923076927E-2</v>
      </c>
      <c r="AI61" s="116">
        <f>IF(ISERROR(AH61*0.0001),"n/a",AH61*VLOOKUP($B$4,Weighting!$B$22:$D$35,2,0))</f>
        <v>5.3846153846153853E-3</v>
      </c>
      <c r="AJ61" s="230">
        <f t="shared" ref="AJ61:AJ65" si="27">IF($B61="Specification","n/a",AD61/$O$2)</f>
        <v>7.6923076923076927E-2</v>
      </c>
      <c r="AK61" s="230">
        <f>IF(ISERROR(AJ61*VLOOKUP($B$4,Weighting!$B$22:$D$35,2,0)),"n/a",AJ61*VLOOKUP($B$4,Weighting!$B$22:$D$35,2,0))</f>
        <v>5.3846153846153853E-3</v>
      </c>
      <c r="AL61" s="333"/>
    </row>
    <row r="62" spans="1:38" s="342" customFormat="1" x14ac:dyDescent="0.35">
      <c r="A62" s="293"/>
      <c r="B62" s="292"/>
      <c r="C62" s="294" t="s">
        <v>84</v>
      </c>
      <c r="D62" s="446"/>
      <c r="E62" s="348"/>
      <c r="F62" s="448"/>
      <c r="G62" s="294"/>
      <c r="H62" s="294"/>
      <c r="I62" s="294"/>
      <c r="J62" s="294"/>
      <c r="K62" s="294"/>
      <c r="L62" s="294"/>
      <c r="M62" s="294"/>
      <c r="N62" s="294"/>
      <c r="O62" s="295"/>
      <c r="P62" s="240"/>
      <c r="Q62" s="240"/>
      <c r="R62" s="110"/>
      <c r="S62" s="110"/>
      <c r="T62" s="110"/>
      <c r="U62" s="290"/>
      <c r="V62" s="348"/>
      <c r="W62" s="348"/>
      <c r="X62" s="294"/>
      <c r="Y62" s="294"/>
      <c r="Z62" s="294"/>
      <c r="AA62" s="294"/>
      <c r="AB62" s="294"/>
      <c r="AC62" s="294"/>
      <c r="AD62" s="294"/>
      <c r="AE62" s="294"/>
      <c r="AF62" s="294"/>
      <c r="AG62" s="295"/>
      <c r="AH62" s="110"/>
      <c r="AI62" s="110"/>
      <c r="AJ62" s="110"/>
      <c r="AK62" s="110"/>
      <c r="AL62" s="110"/>
    </row>
    <row r="63" spans="1:38" s="342" customFormat="1" ht="46" customHeight="1" x14ac:dyDescent="0.35">
      <c r="A63" s="296" t="s">
        <v>450</v>
      </c>
      <c r="B63" s="296" t="s">
        <v>8</v>
      </c>
      <c r="C63" s="374" t="s">
        <v>147</v>
      </c>
      <c r="D63" s="114"/>
      <c r="E63" s="308"/>
      <c r="F63" s="444" t="s">
        <v>406</v>
      </c>
      <c r="G63" s="299" t="s">
        <v>17</v>
      </c>
      <c r="H63" s="310">
        <f>VLOOKUP(G63,Lists!$A$45:$B$50,2,FALSE)</f>
        <v>1.0000000000000001E-5</v>
      </c>
      <c r="I63" s="311" t="s">
        <v>17</v>
      </c>
      <c r="J63" s="311" t="s">
        <v>17</v>
      </c>
      <c r="K63" s="312">
        <f>VLOOKUP(J63,Lists!$A$35:$B$40,2,FALSE)</f>
        <v>0</v>
      </c>
      <c r="L63" s="313">
        <f t="shared" si="22"/>
        <v>0</v>
      </c>
      <c r="M63" s="314" t="str">
        <f t="shared" si="23"/>
        <v>n/a</v>
      </c>
      <c r="N63" s="304">
        <f>IF($B63=Lists!$A$14,Lists!$E$35)+IF($B63=Lists!$A$15,Lists!$E$40)+IF($B63=Lists!$A$16,Lists!$E$40)</f>
        <v>0</v>
      </c>
      <c r="O63" s="313">
        <f t="shared" ref="O63:O65" si="28">H63*N63</f>
        <v>0</v>
      </c>
      <c r="P63" s="242" t="str">
        <f t="shared" ref="P63:P65" si="29">IF((O63/O$2)&gt;0.0001,O63/O$2,"n/a")</f>
        <v>n/a</v>
      </c>
      <c r="Q63" s="232" t="str">
        <f>IF(ISERROR(P63*0.0001),"n/a",P63*VLOOKUP($B$4,Weighting!$B$22:$D$35,2,0))</f>
        <v>n/a</v>
      </c>
      <c r="R63" s="230" t="str">
        <f t="shared" si="24"/>
        <v>n/a</v>
      </c>
      <c r="S63" s="230" t="str">
        <f>IF(ISERROR(R63*VLOOKUP($B$4,Weighting!$B$22:$D$35,2,0)),"n/a",R63*VLOOKUP($B$4,Weighting!$B$22:$D$35,2,0))</f>
        <v>n/a</v>
      </c>
      <c r="T63" s="345"/>
      <c r="U63" s="279"/>
      <c r="V63" s="308" t="s">
        <v>408</v>
      </c>
      <c r="W63" s="308"/>
      <c r="X63" s="309" t="s">
        <v>406</v>
      </c>
      <c r="Y63" s="299" t="s">
        <v>17</v>
      </c>
      <c r="Z63" s="310">
        <f>VLOOKUP(Y63,Lists!$A$45:$B$50,2,FALSE)</f>
        <v>1.0000000000000001E-5</v>
      </c>
      <c r="AA63" s="311" t="s">
        <v>17</v>
      </c>
      <c r="AB63" s="311" t="s">
        <v>17</v>
      </c>
      <c r="AC63" s="312">
        <f>VLOOKUP(AB63,Lists!$A$35:$B$40,2,FALSE)</f>
        <v>0</v>
      </c>
      <c r="AD63" s="313">
        <f t="shared" si="25"/>
        <v>0</v>
      </c>
      <c r="AE63" s="314" t="str">
        <f t="shared" si="26"/>
        <v>n/a</v>
      </c>
      <c r="AF63" s="304">
        <f>IF($B63=Lists!$A$14,Lists!$E$35)+IF($B63=Lists!$A$15,Lists!$E$40)+IF($B63=Lists!$A$16,Lists!$E$40)</f>
        <v>0</v>
      </c>
      <c r="AG63" s="313">
        <f t="shared" ref="AG63:AG65" si="30">Z63*AF63</f>
        <v>0</v>
      </c>
      <c r="AH63" s="112" t="str">
        <f t="shared" ref="AH63:AH65" si="31">IF((AG63/AG$2)&gt;0.0001,AG63/AG$2,"n/a")</f>
        <v>n/a</v>
      </c>
      <c r="AI63" s="116" t="str">
        <f>IF(ISERROR(AH63*0.0001),"n/a",AH63*VLOOKUP($B$4,Weighting!$B$22:$D$35,2,0))</f>
        <v>n/a</v>
      </c>
      <c r="AJ63" s="230" t="str">
        <f t="shared" si="27"/>
        <v>n/a</v>
      </c>
      <c r="AK63" s="230" t="str">
        <f>IF(ISERROR(AJ63*VLOOKUP($B$4,Weighting!$B$22:$D$35,2,0)),"n/a",AJ63*VLOOKUP($B$4,Weighting!$B$22:$D$35,2,0))</f>
        <v>n/a</v>
      </c>
      <c r="AL63" s="345"/>
    </row>
    <row r="64" spans="1:38" s="342" customFormat="1" ht="52" customHeight="1" x14ac:dyDescent="0.35">
      <c r="A64" s="296" t="s">
        <v>451</v>
      </c>
      <c r="B64" s="296" t="s">
        <v>8</v>
      </c>
      <c r="C64" s="297" t="s">
        <v>484</v>
      </c>
      <c r="D64" s="114"/>
      <c r="E64" s="308"/>
      <c r="F64" s="444" t="s">
        <v>406</v>
      </c>
      <c r="G64" s="299" t="s">
        <v>17</v>
      </c>
      <c r="H64" s="310">
        <f>VLOOKUP(G64,Lists!$A$45:$B$50,2,FALSE)</f>
        <v>1.0000000000000001E-5</v>
      </c>
      <c r="I64" s="311" t="s">
        <v>17</v>
      </c>
      <c r="J64" s="311" t="s">
        <v>17</v>
      </c>
      <c r="K64" s="312">
        <f>VLOOKUP(J64,Lists!$A$35:$B$40,2,FALSE)</f>
        <v>0</v>
      </c>
      <c r="L64" s="313">
        <f t="shared" si="22"/>
        <v>0</v>
      </c>
      <c r="M64" s="314" t="str">
        <f t="shared" si="23"/>
        <v>n/a</v>
      </c>
      <c r="N64" s="304">
        <f>IF($B64=Lists!$A$14,Lists!$E$35)+IF($B64=Lists!$A$15,Lists!$E$40)+IF($B64=Lists!$A$16,Lists!$E$40)</f>
        <v>0</v>
      </c>
      <c r="O64" s="313">
        <f t="shared" si="28"/>
        <v>0</v>
      </c>
      <c r="P64" s="242" t="str">
        <f t="shared" si="29"/>
        <v>n/a</v>
      </c>
      <c r="Q64" s="232" t="str">
        <f>IF(ISERROR(P64*0.0001),"n/a",P64*VLOOKUP($B$4,Weighting!$B$22:$D$35,2,0))</f>
        <v>n/a</v>
      </c>
      <c r="R64" s="230" t="str">
        <f t="shared" si="24"/>
        <v>n/a</v>
      </c>
      <c r="S64" s="230" t="str">
        <f>IF(ISERROR(R64*VLOOKUP($B$4,Weighting!$B$22:$D$35,2,0)),"n/a",R64*VLOOKUP($B$4,Weighting!$B$22:$D$35,2,0))</f>
        <v>n/a</v>
      </c>
      <c r="T64" s="345"/>
      <c r="U64" s="279"/>
      <c r="V64" s="308" t="s">
        <v>408</v>
      </c>
      <c r="W64" s="308"/>
      <c r="X64" s="309" t="s">
        <v>406</v>
      </c>
      <c r="Y64" s="299" t="s">
        <v>17</v>
      </c>
      <c r="Z64" s="310">
        <f>VLOOKUP(Y64,Lists!$A$45:$B$50,2,FALSE)</f>
        <v>1.0000000000000001E-5</v>
      </c>
      <c r="AA64" s="311" t="s">
        <v>17</v>
      </c>
      <c r="AB64" s="311" t="s">
        <v>17</v>
      </c>
      <c r="AC64" s="312">
        <f>VLOOKUP(AB64,Lists!$A$35:$B$40,2,FALSE)</f>
        <v>0</v>
      </c>
      <c r="AD64" s="313">
        <f t="shared" si="25"/>
        <v>0</v>
      </c>
      <c r="AE64" s="314" t="str">
        <f t="shared" si="26"/>
        <v>n/a</v>
      </c>
      <c r="AF64" s="304">
        <f>IF($B64=Lists!$A$14,Lists!$E$35)+IF($B64=Lists!$A$15,Lists!$E$40)+IF($B64=Lists!$A$16,Lists!$E$40)</f>
        <v>0</v>
      </c>
      <c r="AG64" s="313">
        <f t="shared" si="30"/>
        <v>0</v>
      </c>
      <c r="AH64" s="112" t="str">
        <f t="shared" si="31"/>
        <v>n/a</v>
      </c>
      <c r="AI64" s="116" t="str">
        <f>IF(ISERROR(AH64*0.0001),"n/a",AH64*VLOOKUP($B$4,Weighting!$B$22:$D$35,2,0))</f>
        <v>n/a</v>
      </c>
      <c r="AJ64" s="230" t="str">
        <f t="shared" si="27"/>
        <v>n/a</v>
      </c>
      <c r="AK64" s="230" t="str">
        <f>IF(ISERROR(AJ64*VLOOKUP($B$4,Weighting!$B$22:$D$35,2,0)),"n/a",AJ64*VLOOKUP($B$4,Weighting!$B$22:$D$35,2,0))</f>
        <v>n/a</v>
      </c>
      <c r="AL64" s="345"/>
    </row>
    <row r="65" spans="1:38" s="342" customFormat="1" ht="268" customHeight="1" x14ac:dyDescent="0.35">
      <c r="A65" s="296" t="s">
        <v>452</v>
      </c>
      <c r="B65" s="296" t="s">
        <v>8</v>
      </c>
      <c r="C65" s="297" t="s">
        <v>480</v>
      </c>
      <c r="D65" s="114"/>
      <c r="E65" s="308"/>
      <c r="F65" s="444" t="s">
        <v>406</v>
      </c>
      <c r="G65" s="299" t="s">
        <v>17</v>
      </c>
      <c r="H65" s="310">
        <f>VLOOKUP(G65,Lists!$A$45:$B$50,2,FALSE)</f>
        <v>1.0000000000000001E-5</v>
      </c>
      <c r="I65" s="311" t="s">
        <v>17</v>
      </c>
      <c r="J65" s="311" t="s">
        <v>17</v>
      </c>
      <c r="K65" s="312">
        <f>VLOOKUP(J65,Lists!$A$35:$B$40,2,FALSE)</f>
        <v>0</v>
      </c>
      <c r="L65" s="313">
        <f t="shared" si="22"/>
        <v>0</v>
      </c>
      <c r="M65" s="314" t="str">
        <f t="shared" si="23"/>
        <v>n/a</v>
      </c>
      <c r="N65" s="304">
        <f>IF($B65=Lists!$A$14,Lists!$E$35)+IF($B65=Lists!$A$15,Lists!$E$40)+IF($B65=Lists!$A$16,Lists!$E$40)</f>
        <v>0</v>
      </c>
      <c r="O65" s="313">
        <f t="shared" si="28"/>
        <v>0</v>
      </c>
      <c r="P65" s="242" t="str">
        <f t="shared" si="29"/>
        <v>n/a</v>
      </c>
      <c r="Q65" s="232" t="str">
        <f>IF(ISERROR(P65*0.0001),"n/a",P65*VLOOKUP($B$4,Weighting!$B$22:$D$35,2,0))</f>
        <v>n/a</v>
      </c>
      <c r="R65" s="230" t="str">
        <f t="shared" si="24"/>
        <v>n/a</v>
      </c>
      <c r="S65" s="230" t="str">
        <f>IF(ISERROR(R65*VLOOKUP($B$4,Weighting!$B$22:$D$35,2,0)),"n/a",R65*VLOOKUP($B$4,Weighting!$B$22:$D$35,2,0))</f>
        <v>n/a</v>
      </c>
      <c r="T65" s="345"/>
      <c r="U65" s="279"/>
      <c r="V65" s="308" t="s">
        <v>408</v>
      </c>
      <c r="W65" s="308"/>
      <c r="X65" s="309" t="s">
        <v>406</v>
      </c>
      <c r="Y65" s="299" t="s">
        <v>17</v>
      </c>
      <c r="Z65" s="310">
        <f>VLOOKUP(Y65,Lists!$A$45:$B$50,2,FALSE)</f>
        <v>1.0000000000000001E-5</v>
      </c>
      <c r="AA65" s="311" t="s">
        <v>17</v>
      </c>
      <c r="AB65" s="311" t="s">
        <v>17</v>
      </c>
      <c r="AC65" s="312">
        <f>VLOOKUP(AB65,Lists!$A$35:$B$40,2,FALSE)</f>
        <v>0</v>
      </c>
      <c r="AD65" s="313">
        <f t="shared" si="25"/>
        <v>0</v>
      </c>
      <c r="AE65" s="314" t="str">
        <f t="shared" si="26"/>
        <v>n/a</v>
      </c>
      <c r="AF65" s="304">
        <f>IF($B65=Lists!$A$14,Lists!$E$35)+IF($B65=Lists!$A$15,Lists!$E$40)+IF($B65=Lists!$A$16,Lists!$E$40)</f>
        <v>0</v>
      </c>
      <c r="AG65" s="313">
        <f t="shared" si="30"/>
        <v>0</v>
      </c>
      <c r="AH65" s="112" t="str">
        <f t="shared" si="31"/>
        <v>n/a</v>
      </c>
      <c r="AI65" s="116" t="str">
        <f>IF(ISERROR(AH65*0.0001),"n/a",AH65*VLOOKUP($B$4,Weighting!$B$22:$D$35,2,0))</f>
        <v>n/a</v>
      </c>
      <c r="AJ65" s="230" t="str">
        <f t="shared" si="27"/>
        <v>n/a</v>
      </c>
      <c r="AK65" s="230" t="str">
        <f>IF(ISERROR(AJ65*VLOOKUP($B$4,Weighting!$B$22:$D$35,2,0)),"n/a",AJ65*VLOOKUP($B$4,Weighting!$B$22:$D$35,2,0))</f>
        <v>n/a</v>
      </c>
      <c r="AL65" s="345"/>
    </row>
    <row r="66" spans="1:38" s="342" customFormat="1" ht="111" customHeight="1" x14ac:dyDescent="0.35">
      <c r="A66" s="296" t="s">
        <v>496</v>
      </c>
      <c r="B66" s="296" t="s">
        <v>10</v>
      </c>
      <c r="C66" s="359" t="s">
        <v>148</v>
      </c>
      <c r="D66" s="115" t="s">
        <v>406</v>
      </c>
      <c r="E66" s="299"/>
      <c r="F66" s="113"/>
      <c r="G66" s="299" t="s">
        <v>52</v>
      </c>
      <c r="H66" s="310">
        <f>VLOOKUP(G66,Lists!$A$45:$B$50,2,FALSE)</f>
        <v>8</v>
      </c>
      <c r="I66" s="299" t="s">
        <v>25</v>
      </c>
      <c r="J66" s="299"/>
      <c r="K66" s="312" t="e">
        <f>VLOOKUP(J66,Lists!$A$35:$B$40,2,FALSE)</f>
        <v>#N/A</v>
      </c>
      <c r="L66" s="313" t="e">
        <f t="shared" ref="L66" si="32">K66*H66</f>
        <v>#N/A</v>
      </c>
      <c r="M66" s="314" t="str">
        <f t="shared" ref="M66" si="33">IF(ISERROR(L66/O66),"n/a",L66/O66)</f>
        <v>n/a</v>
      </c>
      <c r="N66" s="304">
        <f>IF($B66=Lists!$A$14,Lists!$E$35)+IF($B66=Lists!$A$15,Lists!$E$40)+IF($B66=Lists!$A$16,Lists!$E$40)</f>
        <v>6</v>
      </c>
      <c r="O66" s="313">
        <f>H66*N66</f>
        <v>48</v>
      </c>
      <c r="P66" s="242">
        <f>IF((O66/O$2)&gt;0.0001,O66/O$2,"n/a")</f>
        <v>0.12307692307692308</v>
      </c>
      <c r="Q66" s="232">
        <f>IF(ISERROR(P66*0.0001),"n/a",P66*VLOOKUP($B$4,Weighting!$B$22:$D$35,2,0))</f>
        <v>8.6153846153846168E-3</v>
      </c>
      <c r="R66" s="230" t="e">
        <f t="shared" ref="R66" si="34">IF($B66="Specification","n/a",L66/$O$2)</f>
        <v>#N/A</v>
      </c>
      <c r="S66" s="230" t="str">
        <f>IF(ISERROR(R66*VLOOKUP($B$4,Weighting!$B$22:$D$35,2,0)),"n/a",R66*VLOOKUP($B$4,Weighting!$B$22:$D$35,2,0))</f>
        <v>n/a</v>
      </c>
      <c r="T66" s="333"/>
      <c r="U66" s="290"/>
      <c r="V66" s="299" t="s">
        <v>406</v>
      </c>
      <c r="W66" s="299"/>
      <c r="X66" s="298"/>
      <c r="Y66" s="299" t="s">
        <v>52</v>
      </c>
      <c r="Z66" s="310">
        <f>VLOOKUP(Y66,Lists!$A$45:$B$50,2,FALSE)</f>
        <v>8</v>
      </c>
      <c r="AA66" s="299" t="s">
        <v>25</v>
      </c>
      <c r="AB66" s="299" t="s">
        <v>39</v>
      </c>
      <c r="AC66" s="312">
        <f>VLOOKUP(AB66,Lists!$A$35:$B$40,2,FALSE)</f>
        <v>6</v>
      </c>
      <c r="AD66" s="313">
        <f t="shared" ref="AD66" si="35">AC66*Z66</f>
        <v>48</v>
      </c>
      <c r="AE66" s="314">
        <f t="shared" ref="AE66" si="36">IF(ISERROR(AD66/AG66),"n/a",AD66/AG66)</f>
        <v>1</v>
      </c>
      <c r="AF66" s="304">
        <f>IF($B66=Lists!$A$14,Lists!$E$35)+IF($B66=Lists!$A$15,Lists!$E$40)+IF($B66=Lists!$A$16,Lists!$E$40)</f>
        <v>6</v>
      </c>
      <c r="AG66" s="313">
        <f>Z66*AF66</f>
        <v>48</v>
      </c>
      <c r="AH66" s="112">
        <f>IF((AG66/AG$2)&gt;0.0001,AG66/AG$2,"n/a")</f>
        <v>0.12307692307692308</v>
      </c>
      <c r="AI66" s="116">
        <f>IF(ISERROR(AH66*0.0001),"n/a",AH66*VLOOKUP($B$4,Weighting!$B$22:$D$35,2,0))</f>
        <v>8.6153846153846168E-3</v>
      </c>
      <c r="AJ66" s="230">
        <f t="shared" ref="AJ66" si="37">IF($B66="Specification","n/a",AD66/$O$2)</f>
        <v>0.12307692307692308</v>
      </c>
      <c r="AK66" s="230">
        <f>IF(ISERROR(AJ66*VLOOKUP($B$4,Weighting!$B$22:$D$35,2,0)),"n/a",AJ66*VLOOKUP($B$4,Weighting!$B$22:$D$35,2,0))</f>
        <v>8.6153846153846168E-3</v>
      </c>
      <c r="AL66" s="333"/>
    </row>
    <row r="67" spans="1:38" s="342" customFormat="1" ht="84" x14ac:dyDescent="0.35">
      <c r="A67" s="296" t="s">
        <v>1042</v>
      </c>
      <c r="B67" s="296" t="s">
        <v>8</v>
      </c>
      <c r="C67" s="375" t="s">
        <v>736</v>
      </c>
      <c r="D67" s="114"/>
      <c r="E67" s="308"/>
      <c r="F67" s="444" t="s">
        <v>406</v>
      </c>
      <c r="G67" s="299" t="s">
        <v>17</v>
      </c>
      <c r="H67" s="310">
        <f>VLOOKUP(G67,Lists!$A$45:$B$50,2,FALSE)</f>
        <v>1.0000000000000001E-5</v>
      </c>
      <c r="I67" s="311" t="s">
        <v>17</v>
      </c>
      <c r="J67" s="311" t="s">
        <v>17</v>
      </c>
      <c r="K67" s="312">
        <f>VLOOKUP(J67,Lists!$A$35:$B$40,2,FALSE)</f>
        <v>0</v>
      </c>
      <c r="L67" s="313">
        <f>K67*H67</f>
        <v>0</v>
      </c>
      <c r="M67" s="314" t="str">
        <f>IF(ISERROR(L67/O67),"n/a",L67/O67)</f>
        <v>n/a</v>
      </c>
      <c r="N67" s="304">
        <f>IF($B67=Lists!$A$14,Lists!$E$35)+IF($B67=Lists!$A$15,Lists!$E$40)+IF($B67=Lists!$A$16,Lists!$E$40)</f>
        <v>0</v>
      </c>
      <c r="O67" s="313">
        <f>H67*N67</f>
        <v>0</v>
      </c>
      <c r="P67" s="242" t="str">
        <f>IF((O67/O$2)&gt;0.0001,O67/O$2,"n/a")</f>
        <v>n/a</v>
      </c>
      <c r="Q67" s="232" t="str">
        <f>IF(ISERROR(P67*0.0001),"n/a",P67*VLOOKUP($B$4,Weighting!$B$22:$D$35,2,0))</f>
        <v>n/a</v>
      </c>
      <c r="R67" s="230" t="str">
        <f>IF($B67="Specification","n/a",L67/$O$2)</f>
        <v>n/a</v>
      </c>
      <c r="S67" s="230" t="str">
        <f>IF(ISERROR(R67*VLOOKUP($B$4,Weighting!$B$22:$D$35,2,0)),"n/a",R67*VLOOKUP($B$4,Weighting!$B$22:$D$35,2,0))</f>
        <v>n/a</v>
      </c>
      <c r="T67" s="345"/>
      <c r="U67" s="279"/>
      <c r="V67" s="308" t="s">
        <v>408</v>
      </c>
      <c r="W67" s="308"/>
      <c r="X67" s="309" t="s">
        <v>406</v>
      </c>
      <c r="Y67" s="299" t="s">
        <v>17</v>
      </c>
      <c r="Z67" s="310">
        <f>VLOOKUP(Y67,Lists!$A$45:$B$50,2,FALSE)</f>
        <v>1.0000000000000001E-5</v>
      </c>
      <c r="AA67" s="311" t="s">
        <v>17</v>
      </c>
      <c r="AB67" s="311" t="s">
        <v>17</v>
      </c>
      <c r="AC67" s="312">
        <f>VLOOKUP(AB67,Lists!$A$35:$B$40,2,FALSE)</f>
        <v>0</v>
      </c>
      <c r="AD67" s="313">
        <f>AC67*Z67</f>
        <v>0</v>
      </c>
      <c r="AE67" s="314" t="str">
        <f>IF(ISERROR(AD67/AG67),"n/a",AD67/AG67)</f>
        <v>n/a</v>
      </c>
      <c r="AF67" s="304">
        <f>IF($B67=Lists!$A$14,Lists!$E$35)+IF($B67=Lists!$A$15,Lists!$E$40)+IF($B67=Lists!$A$16,Lists!$E$40)</f>
        <v>0</v>
      </c>
      <c r="AG67" s="313">
        <f>Z67*AF67</f>
        <v>0</v>
      </c>
      <c r="AH67" s="112" t="str">
        <f>IF((AG67/AG$2)&gt;0.0001,AG67/AG$2,"n/a")</f>
        <v>n/a</v>
      </c>
      <c r="AI67" s="116" t="str">
        <f>IF(ISERROR(AH67*0.0001),"n/a",AH67*VLOOKUP($B$4,Weighting!$B$22:$D$35,2,0))</f>
        <v>n/a</v>
      </c>
      <c r="AJ67" s="230" t="str">
        <f>IF($B67="Specification","n/a",AD67/$O$2)</f>
        <v>n/a</v>
      </c>
      <c r="AK67" s="230" t="str">
        <f>IF(ISERROR(AJ67*VLOOKUP($B$4,Weighting!$B$22:$D$35,2,0)),"n/a",AJ67*VLOOKUP($B$4,Weighting!$B$22:$D$35,2,0))</f>
        <v>n/a</v>
      </c>
      <c r="AL67" s="345"/>
    </row>
    <row r="68" spans="1:38" s="342" customFormat="1" ht="95.5" customHeight="1" x14ac:dyDescent="0.35">
      <c r="A68" s="296" t="s">
        <v>1041</v>
      </c>
      <c r="B68" s="266" t="s">
        <v>10</v>
      </c>
      <c r="C68" s="376" t="s">
        <v>85</v>
      </c>
      <c r="D68" s="115" t="s">
        <v>406</v>
      </c>
      <c r="E68" s="299"/>
      <c r="F68" s="113"/>
      <c r="G68" s="299" t="s">
        <v>53</v>
      </c>
      <c r="H68" s="310">
        <f>VLOOKUP(G68,Lists!$A$45:$B$50,2,FALSE)</f>
        <v>3</v>
      </c>
      <c r="I68" s="299" t="s">
        <v>25</v>
      </c>
      <c r="J68" s="299"/>
      <c r="K68" s="312" t="e">
        <f>VLOOKUP(J68,Lists!$A$35:$B$40,2,FALSE)</f>
        <v>#N/A</v>
      </c>
      <c r="L68" s="313" t="e">
        <f t="shared" ref="L68:L71" si="38">K68*H68</f>
        <v>#N/A</v>
      </c>
      <c r="M68" s="314" t="str">
        <f t="shared" ref="M68:M71" si="39">IF(ISERROR(L68/O68),"n/a",L68/O68)</f>
        <v>n/a</v>
      </c>
      <c r="N68" s="304">
        <f>IF($B68=Lists!$A$14,Lists!$E$35)+IF($B68=Lists!$A$15,Lists!$E$40)+IF($B68=Lists!$A$16,Lists!$E$40)</f>
        <v>6</v>
      </c>
      <c r="O68" s="313">
        <f>H68*N68</f>
        <v>18</v>
      </c>
      <c r="P68" s="242">
        <f>IF((O68/O$2)&gt;0.0001,O68/O$2,"n/a")</f>
        <v>4.6153846153846156E-2</v>
      </c>
      <c r="Q68" s="232">
        <f>IF(ISERROR(P68*0.0001),"n/a",P68*VLOOKUP($B$4,Weighting!$B$22:$D$35,2,0))</f>
        <v>3.2307692307692311E-3</v>
      </c>
      <c r="R68" s="230" t="e">
        <f t="shared" ref="R68:R71" si="40">IF($B68="Specification","n/a",L68/$O$2)</f>
        <v>#N/A</v>
      </c>
      <c r="S68" s="230" t="str">
        <f>IF(ISERROR(R68*VLOOKUP($B$4,Weighting!$B$22:$D$35,2,0)),"n/a",R68*VLOOKUP($B$4,Weighting!$B$22:$D$35,2,0))</f>
        <v>n/a</v>
      </c>
      <c r="T68" s="333"/>
      <c r="U68" s="290"/>
      <c r="V68" s="299" t="s">
        <v>406</v>
      </c>
      <c r="W68" s="299"/>
      <c r="X68" s="298"/>
      <c r="Y68" s="299" t="s">
        <v>53</v>
      </c>
      <c r="Z68" s="310">
        <f>VLOOKUP(Y68,Lists!$A$45:$B$50,2,FALSE)</f>
        <v>3</v>
      </c>
      <c r="AA68" s="299" t="s">
        <v>25</v>
      </c>
      <c r="AB68" s="299" t="s">
        <v>39</v>
      </c>
      <c r="AC68" s="312">
        <f>VLOOKUP(AB68,Lists!$A$35:$B$40,2,FALSE)</f>
        <v>6</v>
      </c>
      <c r="AD68" s="313">
        <f t="shared" ref="AD68:AD71" si="41">AC68*Z68</f>
        <v>18</v>
      </c>
      <c r="AE68" s="314">
        <f t="shared" ref="AE68:AE71" si="42">IF(ISERROR(AD68/AG68),"n/a",AD68/AG68)</f>
        <v>1</v>
      </c>
      <c r="AF68" s="304">
        <f>IF($B68=Lists!$A$14,Lists!$E$35)+IF($B68=Lists!$A$15,Lists!$E$40)+IF($B68=Lists!$A$16,Lists!$E$40)</f>
        <v>6</v>
      </c>
      <c r="AG68" s="313">
        <f>Z68*AF68</f>
        <v>18</v>
      </c>
      <c r="AH68" s="112">
        <f>IF((AG68/AG$2)&gt;0.0001,AG68/AG$2,"n/a")</f>
        <v>4.6153846153846156E-2</v>
      </c>
      <c r="AI68" s="116">
        <f>IF(ISERROR(AH68*0.0001),"n/a",AH68*VLOOKUP($B$4,Weighting!$B$22:$D$35,2,0))</f>
        <v>3.2307692307692311E-3</v>
      </c>
      <c r="AJ68" s="230">
        <f t="shared" ref="AJ68:AJ71" si="43">IF($B68="Specification","n/a",AD68/$O$2)</f>
        <v>4.6153846153846156E-2</v>
      </c>
      <c r="AK68" s="230">
        <f>IF(ISERROR(AJ68*VLOOKUP($B$4,Weighting!$B$22:$D$35,2,0)),"n/a",AJ68*VLOOKUP($B$4,Weighting!$B$22:$D$35,2,0))</f>
        <v>3.2307692307692311E-3</v>
      </c>
      <c r="AL68" s="333"/>
    </row>
    <row r="69" spans="1:38" s="342" customFormat="1" ht="95" customHeight="1" x14ac:dyDescent="0.35">
      <c r="A69" s="296" t="s">
        <v>1043</v>
      </c>
      <c r="B69" s="296" t="s">
        <v>8</v>
      </c>
      <c r="C69" s="297" t="s">
        <v>737</v>
      </c>
      <c r="D69" s="114"/>
      <c r="E69" s="308"/>
      <c r="F69" s="444" t="s">
        <v>406</v>
      </c>
      <c r="G69" s="299" t="s">
        <v>17</v>
      </c>
      <c r="H69" s="310">
        <f>VLOOKUP(G69,Lists!$A$45:$B$50,2,FALSE)</f>
        <v>1.0000000000000001E-5</v>
      </c>
      <c r="I69" s="311" t="s">
        <v>17</v>
      </c>
      <c r="J69" s="311" t="s">
        <v>17</v>
      </c>
      <c r="K69" s="312">
        <f>VLOOKUP(J69,Lists!$A$35:$B$40,2,FALSE)</f>
        <v>0</v>
      </c>
      <c r="L69" s="313">
        <f t="shared" si="38"/>
        <v>0</v>
      </c>
      <c r="M69" s="314" t="str">
        <f t="shared" si="39"/>
        <v>n/a</v>
      </c>
      <c r="N69" s="304">
        <f>IF($B69=Lists!$A$14,Lists!$E$35)+IF($B69=Lists!$A$15,Lists!$E$40)+IF($B69=Lists!$A$16,Lists!$E$40)</f>
        <v>0</v>
      </c>
      <c r="O69" s="313">
        <f t="shared" ref="O69:O71" si="44">H69*N69</f>
        <v>0</v>
      </c>
      <c r="P69" s="242" t="str">
        <f t="shared" ref="P69:P71" si="45">IF((O69/O$2)&gt;0.0001,O69/O$2,"n/a")</f>
        <v>n/a</v>
      </c>
      <c r="Q69" s="232" t="str">
        <f>IF(ISERROR(P69*0.0001),"n/a",P69*VLOOKUP($B$4,Weighting!$B$22:$D$35,2,0))</f>
        <v>n/a</v>
      </c>
      <c r="R69" s="230" t="str">
        <f t="shared" si="40"/>
        <v>n/a</v>
      </c>
      <c r="S69" s="230" t="str">
        <f>IF(ISERROR(R69*VLOOKUP($B$4,Weighting!$B$22:$D$35,2,0)),"n/a",R69*VLOOKUP($B$4,Weighting!$B$22:$D$35,2,0))</f>
        <v>n/a</v>
      </c>
      <c r="T69" s="345"/>
      <c r="U69" s="279"/>
      <c r="V69" s="308" t="s">
        <v>408</v>
      </c>
      <c r="W69" s="308"/>
      <c r="X69" s="309" t="s">
        <v>406</v>
      </c>
      <c r="Y69" s="299" t="s">
        <v>17</v>
      </c>
      <c r="Z69" s="310">
        <f>VLOOKUP(Y69,Lists!$A$45:$B$50,2,FALSE)</f>
        <v>1.0000000000000001E-5</v>
      </c>
      <c r="AA69" s="311" t="s">
        <v>17</v>
      </c>
      <c r="AB69" s="311" t="s">
        <v>17</v>
      </c>
      <c r="AC69" s="312">
        <f>VLOOKUP(AB69,Lists!$A$35:$B$40,2,FALSE)</f>
        <v>0</v>
      </c>
      <c r="AD69" s="313">
        <f t="shared" si="41"/>
        <v>0</v>
      </c>
      <c r="AE69" s="314" t="str">
        <f t="shared" si="42"/>
        <v>n/a</v>
      </c>
      <c r="AF69" s="304">
        <f>IF($B69=Lists!$A$14,Lists!$E$35)+IF($B69=Lists!$A$15,Lists!$E$40)+IF($B69=Lists!$A$16,Lists!$E$40)</f>
        <v>0</v>
      </c>
      <c r="AG69" s="313">
        <f t="shared" ref="AG69:AG71" si="46">Z69*AF69</f>
        <v>0</v>
      </c>
      <c r="AH69" s="112" t="str">
        <f t="shared" ref="AH69:AH71" si="47">IF((AG69/AG$2)&gt;0.0001,AG69/AG$2,"n/a")</f>
        <v>n/a</v>
      </c>
      <c r="AI69" s="116" t="str">
        <f>IF(ISERROR(AH69*0.0001),"n/a",AH69*VLOOKUP($B$4,Weighting!$B$22:$D$35,2,0))</f>
        <v>n/a</v>
      </c>
      <c r="AJ69" s="230" t="str">
        <f t="shared" si="43"/>
        <v>n/a</v>
      </c>
      <c r="AK69" s="230" t="str">
        <f>IF(ISERROR(AJ69*VLOOKUP($B$4,Weighting!$B$22:$D$35,2,0)),"n/a",AJ69*VLOOKUP($B$4,Weighting!$B$22:$D$35,2,0))</f>
        <v>n/a</v>
      </c>
      <c r="AL69" s="345"/>
    </row>
    <row r="70" spans="1:38" s="342" customFormat="1" x14ac:dyDescent="0.35">
      <c r="A70" s="293"/>
      <c r="B70" s="292"/>
      <c r="C70" s="294" t="s">
        <v>86</v>
      </c>
      <c r="D70" s="446"/>
      <c r="E70" s="348"/>
      <c r="F70" s="448"/>
      <c r="G70" s="294"/>
      <c r="H70" s="294"/>
      <c r="I70" s="294"/>
      <c r="J70" s="294"/>
      <c r="K70" s="294"/>
      <c r="L70" s="294"/>
      <c r="M70" s="294"/>
      <c r="N70" s="294"/>
      <c r="O70" s="295"/>
      <c r="P70" s="240"/>
      <c r="Q70" s="240"/>
      <c r="R70" s="110"/>
      <c r="S70" s="110"/>
      <c r="T70" s="110"/>
      <c r="U70" s="290"/>
      <c r="V70" s="348"/>
      <c r="W70" s="348"/>
      <c r="X70" s="294"/>
      <c r="Y70" s="294"/>
      <c r="Z70" s="294"/>
      <c r="AA70" s="294"/>
      <c r="AB70" s="294"/>
      <c r="AC70" s="294"/>
      <c r="AD70" s="294"/>
      <c r="AE70" s="294"/>
      <c r="AF70" s="294"/>
      <c r="AG70" s="295"/>
      <c r="AH70" s="110"/>
      <c r="AI70" s="110"/>
      <c r="AJ70" s="110"/>
      <c r="AK70" s="110"/>
      <c r="AL70" s="110"/>
    </row>
    <row r="71" spans="1:38" s="342" customFormat="1" ht="76.5" customHeight="1" x14ac:dyDescent="0.35">
      <c r="A71" s="296" t="s">
        <v>453</v>
      </c>
      <c r="B71" s="296" t="s">
        <v>8</v>
      </c>
      <c r="C71" s="374" t="s">
        <v>149</v>
      </c>
      <c r="D71" s="114"/>
      <c r="E71" s="308"/>
      <c r="F71" s="444" t="s">
        <v>406</v>
      </c>
      <c r="G71" s="299" t="s">
        <v>17</v>
      </c>
      <c r="H71" s="310">
        <f>VLOOKUP(G71,Lists!$A$45:$B$50,2,FALSE)</f>
        <v>1.0000000000000001E-5</v>
      </c>
      <c r="I71" s="311" t="s">
        <v>17</v>
      </c>
      <c r="J71" s="311" t="s">
        <v>17</v>
      </c>
      <c r="K71" s="312">
        <f>VLOOKUP(J71,Lists!$A$35:$B$40,2,FALSE)</f>
        <v>0</v>
      </c>
      <c r="L71" s="313">
        <f t="shared" si="38"/>
        <v>0</v>
      </c>
      <c r="M71" s="314" t="str">
        <f t="shared" si="39"/>
        <v>n/a</v>
      </c>
      <c r="N71" s="304">
        <f>IF($B71=Lists!$A$14,Lists!$E$35)+IF($B71=Lists!$A$15,Lists!$E$40)+IF($B71=Lists!$A$16,Lists!$E$40)</f>
        <v>0</v>
      </c>
      <c r="O71" s="313">
        <f t="shared" si="44"/>
        <v>0</v>
      </c>
      <c r="P71" s="242" t="str">
        <f t="shared" si="45"/>
        <v>n/a</v>
      </c>
      <c r="Q71" s="232" t="str">
        <f>IF(ISERROR(P71*0.0001),"n/a",P71*VLOOKUP($B$4,Weighting!$B$22:$D$35,2,0))</f>
        <v>n/a</v>
      </c>
      <c r="R71" s="230" t="str">
        <f t="shared" si="40"/>
        <v>n/a</v>
      </c>
      <c r="S71" s="230" t="str">
        <f>IF(ISERROR(R71*VLOOKUP($B$4,Weighting!$B$22:$D$35,2,0)),"n/a",R71*VLOOKUP($B$4,Weighting!$B$22:$D$35,2,0))</f>
        <v>n/a</v>
      </c>
      <c r="T71" s="345"/>
      <c r="U71" s="279"/>
      <c r="V71" s="308" t="s">
        <v>408</v>
      </c>
      <c r="W71" s="308"/>
      <c r="X71" s="309" t="s">
        <v>406</v>
      </c>
      <c r="Y71" s="299" t="s">
        <v>17</v>
      </c>
      <c r="Z71" s="310">
        <f>VLOOKUP(Y71,Lists!$A$45:$B$50,2,FALSE)</f>
        <v>1.0000000000000001E-5</v>
      </c>
      <c r="AA71" s="311" t="s">
        <v>17</v>
      </c>
      <c r="AB71" s="311" t="s">
        <v>17</v>
      </c>
      <c r="AC71" s="312">
        <f>VLOOKUP(AB71,Lists!$A$35:$B$40,2,FALSE)</f>
        <v>0</v>
      </c>
      <c r="AD71" s="313">
        <f t="shared" si="41"/>
        <v>0</v>
      </c>
      <c r="AE71" s="314" t="str">
        <f t="shared" si="42"/>
        <v>n/a</v>
      </c>
      <c r="AF71" s="304">
        <f>IF($B71=Lists!$A$14,Lists!$E$35)+IF($B71=Lists!$A$15,Lists!$E$40)+IF($B71=Lists!$A$16,Lists!$E$40)</f>
        <v>0</v>
      </c>
      <c r="AG71" s="313">
        <f t="shared" si="46"/>
        <v>0</v>
      </c>
      <c r="AH71" s="112" t="str">
        <f t="shared" si="47"/>
        <v>n/a</v>
      </c>
      <c r="AI71" s="116" t="str">
        <f>IF(ISERROR(AH71*0.0001),"n/a",AH71*VLOOKUP($B$4,Weighting!$B$22:$D$35,2,0))</f>
        <v>n/a</v>
      </c>
      <c r="AJ71" s="230" t="str">
        <f t="shared" si="43"/>
        <v>n/a</v>
      </c>
      <c r="AK71" s="230" t="str">
        <f>IF(ISERROR(AJ71*VLOOKUP($B$4,Weighting!$B$22:$D$35,2,0)),"n/a",AJ71*VLOOKUP($B$4,Weighting!$B$22:$D$35,2,0))</f>
        <v>n/a</v>
      </c>
      <c r="AL71" s="345"/>
    </row>
    <row r="72" spans="1:38" s="342" customFormat="1" ht="106.5" customHeight="1" x14ac:dyDescent="0.35">
      <c r="A72" s="296" t="s">
        <v>497</v>
      </c>
      <c r="B72" s="296" t="s">
        <v>10</v>
      </c>
      <c r="C72" s="359" t="s">
        <v>738</v>
      </c>
      <c r="D72" s="115" t="s">
        <v>406</v>
      </c>
      <c r="E72" s="299"/>
      <c r="F72" s="113"/>
      <c r="G72" s="299" t="s">
        <v>48</v>
      </c>
      <c r="H72" s="310">
        <f>VLOOKUP(G72,Lists!$A$45:$B$50,2,FALSE)</f>
        <v>5</v>
      </c>
      <c r="I72" s="299" t="s">
        <v>22</v>
      </c>
      <c r="J72" s="299"/>
      <c r="K72" s="312" t="e">
        <f>VLOOKUP(J72,Lists!$A$35:$B$40,2,FALSE)</f>
        <v>#N/A</v>
      </c>
      <c r="L72" s="313" t="e">
        <f t="shared" ref="L72" si="48">K72*H72</f>
        <v>#N/A</v>
      </c>
      <c r="M72" s="314" t="str">
        <f t="shared" ref="M72" si="49">IF(ISERROR(L72/O72),"n/a",L72/O72)</f>
        <v>n/a</v>
      </c>
      <c r="N72" s="304">
        <f>IF($B72=Lists!$A$14,Lists!$E$35)+IF($B72=Lists!$A$15,Lists!$E$40)+IF($B72=Lists!$A$16,Lists!$E$40)</f>
        <v>6</v>
      </c>
      <c r="O72" s="313">
        <f>H72*N72</f>
        <v>30</v>
      </c>
      <c r="P72" s="242">
        <f>IF((O72/O$2)&gt;0.0001,O72/O$2,"n/a")</f>
        <v>7.6923076923076927E-2</v>
      </c>
      <c r="Q72" s="232">
        <f>IF(ISERROR(P72*0.0001),"n/a",P72*VLOOKUP($B$4,Weighting!$B$22:$D$35,2,0))</f>
        <v>5.3846153846153853E-3</v>
      </c>
      <c r="R72" s="230" t="e">
        <f t="shared" ref="R72" si="50">IF($B72="Specification","n/a",L72/$O$2)</f>
        <v>#N/A</v>
      </c>
      <c r="S72" s="230" t="str">
        <f>IF(ISERROR(R72*VLOOKUP($B$4,Weighting!$B$22:$D$35,2,0)),"n/a",R72*VLOOKUP($B$4,Weighting!$B$22:$D$35,2,0))</f>
        <v>n/a</v>
      </c>
      <c r="T72" s="333"/>
      <c r="U72" s="290"/>
      <c r="V72" s="299" t="s">
        <v>406</v>
      </c>
      <c r="W72" s="299"/>
      <c r="X72" s="298"/>
      <c r="Y72" s="299" t="s">
        <v>48</v>
      </c>
      <c r="Z72" s="310">
        <f>VLOOKUP(Y72,Lists!$A$45:$B$50,2,FALSE)</f>
        <v>5</v>
      </c>
      <c r="AA72" s="299" t="s">
        <v>22</v>
      </c>
      <c r="AB72" s="299" t="s">
        <v>39</v>
      </c>
      <c r="AC72" s="312">
        <f>VLOOKUP(AB72,Lists!$A$35:$B$40,2,FALSE)</f>
        <v>6</v>
      </c>
      <c r="AD72" s="313">
        <f t="shared" ref="AD72" si="51">AC72*Z72</f>
        <v>30</v>
      </c>
      <c r="AE72" s="314">
        <f t="shared" ref="AE72" si="52">IF(ISERROR(AD72/AG72),"n/a",AD72/AG72)</f>
        <v>1</v>
      </c>
      <c r="AF72" s="304">
        <f>IF($B72=Lists!$A$14,Lists!$E$35)+IF($B72=Lists!$A$15,Lists!$E$40)+IF($B72=Lists!$A$16,Lists!$E$40)</f>
        <v>6</v>
      </c>
      <c r="AG72" s="313">
        <f>Z72*AF72</f>
        <v>30</v>
      </c>
      <c r="AH72" s="112">
        <f>IF((AG72/AG$2)&gt;0.0001,AG72/AG$2,"n/a")</f>
        <v>7.6923076923076927E-2</v>
      </c>
      <c r="AI72" s="116">
        <f>IF(ISERROR(AH72*0.0001),"n/a",AH72*VLOOKUP($B$4,Weighting!$B$22:$D$35,2,0))</f>
        <v>5.3846153846153853E-3</v>
      </c>
      <c r="AJ72" s="230">
        <f t="shared" ref="AJ72" si="53">IF($B72="Specification","n/a",AD72/$O$2)</f>
        <v>7.6923076923076927E-2</v>
      </c>
      <c r="AK72" s="230">
        <f>IF(ISERROR(AJ72*VLOOKUP($B$4,Weighting!$B$22:$D$35,2,0)),"n/a",AJ72*VLOOKUP($B$4,Weighting!$B$22:$D$35,2,0))</f>
        <v>5.3846153846153853E-3</v>
      </c>
      <c r="AL72" s="333"/>
    </row>
    <row r="73" spans="1:38" s="342" customFormat="1" ht="76" customHeight="1" x14ac:dyDescent="0.35">
      <c r="A73" s="296" t="s">
        <v>498</v>
      </c>
      <c r="B73" s="296" t="s">
        <v>8</v>
      </c>
      <c r="C73" s="375" t="s">
        <v>739</v>
      </c>
      <c r="D73" s="114"/>
      <c r="E73" s="308"/>
      <c r="F73" s="444" t="s">
        <v>406</v>
      </c>
      <c r="G73" s="299" t="s">
        <v>17</v>
      </c>
      <c r="H73" s="310">
        <f>VLOOKUP(G73,Lists!$A$45:$B$50,2,FALSE)</f>
        <v>1.0000000000000001E-5</v>
      </c>
      <c r="I73" s="311" t="s">
        <v>17</v>
      </c>
      <c r="J73" s="311" t="s">
        <v>17</v>
      </c>
      <c r="K73" s="312">
        <f>VLOOKUP(J73,Lists!$A$35:$B$40,2,FALSE)</f>
        <v>0</v>
      </c>
      <c r="L73" s="313">
        <f>K73*H73</f>
        <v>0</v>
      </c>
      <c r="M73" s="314" t="str">
        <f>IF(ISERROR(L73/O73),"n/a",L73/O73)</f>
        <v>n/a</v>
      </c>
      <c r="N73" s="304">
        <f>IF($B73=Lists!$A$14,Lists!$E$35)+IF($B73=Lists!$A$15,Lists!$E$40)+IF($B73=Lists!$A$16,Lists!$E$40)</f>
        <v>0</v>
      </c>
      <c r="O73" s="313">
        <f>H73*N73</f>
        <v>0</v>
      </c>
      <c r="P73" s="242" t="str">
        <f>IF((O73/O$2)&gt;0.0001,O73/O$2,"n/a")</f>
        <v>n/a</v>
      </c>
      <c r="Q73" s="232" t="str">
        <f>IF(ISERROR(P73*0.0001),"n/a",P73*VLOOKUP($B$4,Weighting!$B$22:$D$35,2,0))</f>
        <v>n/a</v>
      </c>
      <c r="R73" s="230" t="str">
        <f>IF($B73="Specification","n/a",L73/$O$2)</f>
        <v>n/a</v>
      </c>
      <c r="S73" s="230" t="str">
        <f>IF(ISERROR(R73*VLOOKUP($B$4,Weighting!$B$22:$D$35,2,0)),"n/a",R73*VLOOKUP($B$4,Weighting!$B$22:$D$35,2,0))</f>
        <v>n/a</v>
      </c>
      <c r="T73" s="345"/>
      <c r="U73" s="279"/>
      <c r="V73" s="308" t="s">
        <v>408</v>
      </c>
      <c r="W73" s="308"/>
      <c r="X73" s="309" t="s">
        <v>406</v>
      </c>
      <c r="Y73" s="299" t="s">
        <v>17</v>
      </c>
      <c r="Z73" s="310">
        <f>VLOOKUP(Y73,Lists!$A$45:$B$50,2,FALSE)</f>
        <v>1.0000000000000001E-5</v>
      </c>
      <c r="AA73" s="311" t="s">
        <v>17</v>
      </c>
      <c r="AB73" s="311" t="s">
        <v>17</v>
      </c>
      <c r="AC73" s="312">
        <f>VLOOKUP(AB73,Lists!$A$35:$B$40,2,FALSE)</f>
        <v>0</v>
      </c>
      <c r="AD73" s="313">
        <f>AC73*Z73</f>
        <v>0</v>
      </c>
      <c r="AE73" s="314" t="str">
        <f>IF(ISERROR(AD73/AG73),"n/a",AD73/AG73)</f>
        <v>n/a</v>
      </c>
      <c r="AF73" s="304">
        <f>IF($B73=Lists!$A$14,Lists!$E$35)+IF($B73=Lists!$A$15,Lists!$E$40)+IF($B73=Lists!$A$16,Lists!$E$40)</f>
        <v>0</v>
      </c>
      <c r="AG73" s="313">
        <f>Z73*AF73</f>
        <v>0</v>
      </c>
      <c r="AH73" s="112" t="str">
        <f>IF((AG73/AG$2)&gt;0.0001,AG73/AG$2,"n/a")</f>
        <v>n/a</v>
      </c>
      <c r="AI73" s="116" t="str">
        <f>IF(ISERROR(AH73*0.0001),"n/a",AH73*VLOOKUP($B$4,Weighting!$B$22:$D$35,2,0))</f>
        <v>n/a</v>
      </c>
      <c r="AJ73" s="230" t="str">
        <f>IF($B73="Specification","n/a",AD73/$O$2)</f>
        <v>n/a</v>
      </c>
      <c r="AK73" s="230" t="str">
        <f>IF(ISERROR(AJ73*VLOOKUP($B$4,Weighting!$B$22:$D$35,2,0)),"n/a",AJ73*VLOOKUP($B$4,Weighting!$B$22:$D$35,2,0))</f>
        <v>n/a</v>
      </c>
      <c r="AL73" s="345"/>
    </row>
    <row r="74" spans="1:38" ht="130" customHeight="1" x14ac:dyDescent="0.35">
      <c r="A74" s="296" t="s">
        <v>523</v>
      </c>
      <c r="B74" s="296" t="s">
        <v>10</v>
      </c>
      <c r="C74" s="377" t="s">
        <v>148</v>
      </c>
      <c r="D74" s="115" t="s">
        <v>406</v>
      </c>
      <c r="E74" s="299"/>
      <c r="F74" s="113"/>
      <c r="G74" s="299" t="s">
        <v>52</v>
      </c>
      <c r="H74" s="310">
        <f>VLOOKUP(G74,Lists!$A$45:$B$50,2,FALSE)</f>
        <v>8</v>
      </c>
      <c r="I74" s="299" t="s">
        <v>25</v>
      </c>
      <c r="J74" s="299"/>
      <c r="K74" s="312" t="e">
        <f>VLOOKUP(J74,Lists!$A$35:$B$40,2,FALSE)</f>
        <v>#N/A</v>
      </c>
      <c r="L74" s="313" t="e">
        <f t="shared" ref="L74:L78" si="54">K74*H74</f>
        <v>#N/A</v>
      </c>
      <c r="M74" s="314" t="str">
        <f t="shared" ref="M74:M78" si="55">IF(ISERROR(L74/O74),"n/a",L74/O74)</f>
        <v>n/a</v>
      </c>
      <c r="N74" s="304">
        <f>IF($B74=Lists!$A$14,Lists!$E$35)+IF($B74=Lists!$A$15,Lists!$E$40)+IF($B74=Lists!$A$16,Lists!$E$40)</f>
        <v>6</v>
      </c>
      <c r="O74" s="313">
        <f>H74*N74</f>
        <v>48</v>
      </c>
      <c r="P74" s="242">
        <f>IF((O74/O$2)&gt;0.0001,O74/O$2,"n/a")</f>
        <v>0.12307692307692308</v>
      </c>
      <c r="Q74" s="232">
        <f>IF(ISERROR(P74*0.0001),"n/a",P74*VLOOKUP($B$4,Weighting!$B$22:$D$35,2,0))</f>
        <v>8.6153846153846168E-3</v>
      </c>
      <c r="R74" s="230" t="e">
        <f t="shared" ref="R74:R78" si="56">IF($B74="Specification","n/a",L74/$O$2)</f>
        <v>#N/A</v>
      </c>
      <c r="S74" s="230" t="str">
        <f>IF(ISERROR(R74*VLOOKUP($B$4,Weighting!$B$22:$D$35,2,0)),"n/a",R74*VLOOKUP($B$4,Weighting!$B$22:$D$35,2,0))</f>
        <v>n/a</v>
      </c>
      <c r="T74" s="333"/>
      <c r="U74" s="290"/>
      <c r="V74" s="299" t="s">
        <v>406</v>
      </c>
      <c r="W74" s="299"/>
      <c r="X74" s="298"/>
      <c r="Y74" s="299" t="s">
        <v>52</v>
      </c>
      <c r="Z74" s="310">
        <f>VLOOKUP(Y74,Lists!$A$45:$B$50,2,FALSE)</f>
        <v>8</v>
      </c>
      <c r="AA74" s="299" t="s">
        <v>25</v>
      </c>
      <c r="AB74" s="299" t="s">
        <v>39</v>
      </c>
      <c r="AC74" s="312">
        <f>VLOOKUP(AB74,Lists!$A$35:$B$40,2,FALSE)</f>
        <v>6</v>
      </c>
      <c r="AD74" s="313">
        <f t="shared" ref="AD74:AD78" si="57">AC74*Z74</f>
        <v>48</v>
      </c>
      <c r="AE74" s="314">
        <f t="shared" ref="AE74:AE78" si="58">IF(ISERROR(AD74/AG74),"n/a",AD74/AG74)</f>
        <v>1</v>
      </c>
      <c r="AF74" s="304">
        <f>IF($B74=Lists!$A$14,Lists!$E$35)+IF($B74=Lists!$A$15,Lists!$E$40)+IF($B74=Lists!$A$16,Lists!$E$40)</f>
        <v>6</v>
      </c>
      <c r="AG74" s="313">
        <f>Z74*AF74</f>
        <v>48</v>
      </c>
      <c r="AH74" s="112">
        <f>IF((AG74/AG$2)&gt;0.0001,AG74/AG$2,"n/a")</f>
        <v>0.12307692307692308</v>
      </c>
      <c r="AI74" s="116">
        <f>IF(ISERROR(AH74*0.0001),"n/a",AH74*VLOOKUP($B$4,Weighting!$B$22:$D$35,2,0))</f>
        <v>8.6153846153846168E-3</v>
      </c>
      <c r="AJ74" s="230">
        <f t="shared" ref="AJ74:AJ78" si="59">IF($B74="Specification","n/a",AD74/$O$2)</f>
        <v>0.12307692307692308</v>
      </c>
      <c r="AK74" s="230">
        <f>IF(ISERROR(AJ74*VLOOKUP($B$4,Weighting!$B$22:$D$35,2,0)),"n/a",AJ74*VLOOKUP($B$4,Weighting!$B$22:$D$35,2,0))</f>
        <v>8.6153846153846168E-3</v>
      </c>
      <c r="AL74" s="333"/>
    </row>
    <row r="75" spans="1:38" ht="74.5" customHeight="1" x14ac:dyDescent="0.35">
      <c r="A75" s="296" t="s">
        <v>524</v>
      </c>
      <c r="B75" s="296" t="s">
        <v>8</v>
      </c>
      <c r="C75" s="297" t="s">
        <v>87</v>
      </c>
      <c r="D75" s="114"/>
      <c r="E75" s="308"/>
      <c r="F75" s="444" t="s">
        <v>406</v>
      </c>
      <c r="G75" s="299" t="s">
        <v>17</v>
      </c>
      <c r="H75" s="310">
        <f>VLOOKUP(G75,Lists!$A$45:$B$50,2,FALSE)</f>
        <v>1.0000000000000001E-5</v>
      </c>
      <c r="I75" s="311" t="s">
        <v>17</v>
      </c>
      <c r="J75" s="311" t="s">
        <v>17</v>
      </c>
      <c r="K75" s="312">
        <f>VLOOKUP(J75,Lists!$A$35:$B$40,2,FALSE)</f>
        <v>0</v>
      </c>
      <c r="L75" s="313">
        <f t="shared" si="54"/>
        <v>0</v>
      </c>
      <c r="M75" s="314" t="str">
        <f t="shared" si="55"/>
        <v>n/a</v>
      </c>
      <c r="N75" s="304">
        <f>IF($B75=Lists!$A$14,Lists!$E$35)+IF($B75=Lists!$A$15,Lists!$E$40)+IF($B75=Lists!$A$16,Lists!$E$40)</f>
        <v>0</v>
      </c>
      <c r="O75" s="313">
        <f t="shared" ref="O75:O78" si="60">H75*N75</f>
        <v>0</v>
      </c>
      <c r="P75" s="242" t="str">
        <f t="shared" ref="P75:P78" si="61">IF((O75/O$2)&gt;0.0001,O75/O$2,"n/a")</f>
        <v>n/a</v>
      </c>
      <c r="Q75" s="232" t="str">
        <f>IF(ISERROR(P75*0.0001),"n/a",P75*VLOOKUP($B$4,Weighting!$B$22:$D$35,2,0))</f>
        <v>n/a</v>
      </c>
      <c r="R75" s="230" t="str">
        <f t="shared" si="56"/>
        <v>n/a</v>
      </c>
      <c r="S75" s="230" t="str">
        <f>IF(ISERROR(R75*VLOOKUP($B$4,Weighting!$B$22:$D$35,2,0)),"n/a",R75*VLOOKUP($B$4,Weighting!$B$22:$D$35,2,0))</f>
        <v>n/a</v>
      </c>
      <c r="T75" s="345"/>
      <c r="U75" s="279"/>
      <c r="V75" s="308" t="s">
        <v>408</v>
      </c>
      <c r="W75" s="308"/>
      <c r="X75" s="309" t="s">
        <v>406</v>
      </c>
      <c r="Y75" s="299" t="s">
        <v>17</v>
      </c>
      <c r="Z75" s="310">
        <f>VLOOKUP(Y75,Lists!$A$45:$B$50,2,FALSE)</f>
        <v>1.0000000000000001E-5</v>
      </c>
      <c r="AA75" s="311" t="s">
        <v>17</v>
      </c>
      <c r="AB75" s="311" t="s">
        <v>17</v>
      </c>
      <c r="AC75" s="312">
        <f>VLOOKUP(AB75,Lists!$A$35:$B$40,2,FALSE)</f>
        <v>0</v>
      </c>
      <c r="AD75" s="313">
        <f t="shared" si="57"/>
        <v>0</v>
      </c>
      <c r="AE75" s="314" t="str">
        <f t="shared" si="58"/>
        <v>n/a</v>
      </c>
      <c r="AF75" s="304">
        <f>IF($B75=Lists!$A$14,Lists!$E$35)+IF($B75=Lists!$A$15,Lists!$E$40)+IF($B75=Lists!$A$16,Lists!$E$40)</f>
        <v>0</v>
      </c>
      <c r="AG75" s="313">
        <f t="shared" ref="AG75:AG78" si="62">Z75*AF75</f>
        <v>0</v>
      </c>
      <c r="AH75" s="112" t="str">
        <f t="shared" ref="AH75:AH78" si="63">IF((AG75/AG$2)&gt;0.0001,AG75/AG$2,"n/a")</f>
        <v>n/a</v>
      </c>
      <c r="AI75" s="116" t="str">
        <f>IF(ISERROR(AH75*0.0001),"n/a",AH75*VLOOKUP($B$4,Weighting!$B$22:$D$35,2,0))</f>
        <v>n/a</v>
      </c>
      <c r="AJ75" s="230" t="str">
        <f t="shared" si="59"/>
        <v>n/a</v>
      </c>
      <c r="AK75" s="230" t="str">
        <f>IF(ISERROR(AJ75*VLOOKUP($B$4,Weighting!$B$22:$D$35,2,0)),"n/a",AJ75*VLOOKUP($B$4,Weighting!$B$22:$D$35,2,0))</f>
        <v>n/a</v>
      </c>
      <c r="AL75" s="345"/>
    </row>
    <row r="76" spans="1:38" s="342" customFormat="1" ht="129.5" customHeight="1" x14ac:dyDescent="0.35">
      <c r="A76" s="296" t="s">
        <v>499</v>
      </c>
      <c r="B76" s="296" t="s">
        <v>8</v>
      </c>
      <c r="C76" s="297" t="s">
        <v>1328</v>
      </c>
      <c r="D76" s="114"/>
      <c r="E76" s="308"/>
      <c r="F76" s="444" t="s">
        <v>406</v>
      </c>
      <c r="G76" s="299" t="s">
        <v>17</v>
      </c>
      <c r="H76" s="310">
        <f>VLOOKUP(G76,Lists!$A$45:$B$50,2,FALSE)</f>
        <v>1.0000000000000001E-5</v>
      </c>
      <c r="I76" s="311" t="s">
        <v>17</v>
      </c>
      <c r="J76" s="311" t="s">
        <v>17</v>
      </c>
      <c r="K76" s="312">
        <f>VLOOKUP(J76,Lists!$A$35:$B$40,2,FALSE)</f>
        <v>0</v>
      </c>
      <c r="L76" s="313">
        <f t="shared" si="54"/>
        <v>0</v>
      </c>
      <c r="M76" s="314" t="str">
        <f t="shared" si="55"/>
        <v>n/a</v>
      </c>
      <c r="N76" s="304">
        <f>IF($B76=Lists!$A$14,Lists!$E$35)+IF($B76=Lists!$A$15,Lists!$E$40)+IF($B76=Lists!$A$16,Lists!$E$40)</f>
        <v>0</v>
      </c>
      <c r="O76" s="313">
        <f t="shared" si="60"/>
        <v>0</v>
      </c>
      <c r="P76" s="242" t="str">
        <f t="shared" si="61"/>
        <v>n/a</v>
      </c>
      <c r="Q76" s="232" t="str">
        <f>IF(ISERROR(P76*0.0001),"n/a",P76*VLOOKUP($B$4,Weighting!$B$22:$D$35,2,0))</f>
        <v>n/a</v>
      </c>
      <c r="R76" s="230" t="str">
        <f t="shared" si="56"/>
        <v>n/a</v>
      </c>
      <c r="S76" s="230" t="str">
        <f>IF(ISERROR(R76*VLOOKUP($B$4,Weighting!$B$22:$D$35,2,0)),"n/a",R76*VLOOKUP($B$4,Weighting!$B$22:$D$35,2,0))</f>
        <v>n/a</v>
      </c>
      <c r="T76" s="345"/>
      <c r="U76" s="279"/>
      <c r="V76" s="308" t="s">
        <v>408</v>
      </c>
      <c r="W76" s="308"/>
      <c r="X76" s="309" t="s">
        <v>406</v>
      </c>
      <c r="Y76" s="299" t="s">
        <v>17</v>
      </c>
      <c r="Z76" s="310">
        <f>VLOOKUP(Y76,Lists!$A$45:$B$50,2,FALSE)</f>
        <v>1.0000000000000001E-5</v>
      </c>
      <c r="AA76" s="311" t="s">
        <v>17</v>
      </c>
      <c r="AB76" s="311" t="s">
        <v>17</v>
      </c>
      <c r="AC76" s="312">
        <f>VLOOKUP(AB76,Lists!$A$35:$B$40,2,FALSE)</f>
        <v>0</v>
      </c>
      <c r="AD76" s="313">
        <f t="shared" si="57"/>
        <v>0</v>
      </c>
      <c r="AE76" s="314" t="str">
        <f t="shared" si="58"/>
        <v>n/a</v>
      </c>
      <c r="AF76" s="304">
        <f>IF($B76=Lists!$A$14,Lists!$E$35)+IF($B76=Lists!$A$15,Lists!$E$40)+IF($B76=Lists!$A$16,Lists!$E$40)</f>
        <v>0</v>
      </c>
      <c r="AG76" s="313">
        <f t="shared" si="62"/>
        <v>0</v>
      </c>
      <c r="AH76" s="112" t="str">
        <f t="shared" si="63"/>
        <v>n/a</v>
      </c>
      <c r="AI76" s="116" t="str">
        <f>IF(ISERROR(AH76*0.0001),"n/a",AH76*VLOOKUP($B$4,Weighting!$B$22:$D$35,2,0))</f>
        <v>n/a</v>
      </c>
      <c r="AJ76" s="230" t="str">
        <f t="shared" si="59"/>
        <v>n/a</v>
      </c>
      <c r="AK76" s="230" t="str">
        <f>IF(ISERROR(AJ76*VLOOKUP($B$4,Weighting!$B$22:$D$35,2,0)),"n/a",AJ76*VLOOKUP($B$4,Weighting!$B$22:$D$35,2,0))</f>
        <v>n/a</v>
      </c>
      <c r="AL76" s="345"/>
    </row>
    <row r="77" spans="1:38" s="342" customFormat="1" ht="36" customHeight="1" x14ac:dyDescent="0.35">
      <c r="A77" s="296" t="s">
        <v>454</v>
      </c>
      <c r="B77" s="296" t="s">
        <v>8</v>
      </c>
      <c r="C77" s="378" t="s">
        <v>740</v>
      </c>
      <c r="D77" s="114"/>
      <c r="E77" s="308"/>
      <c r="F77" s="444" t="s">
        <v>406</v>
      </c>
      <c r="G77" s="299" t="s">
        <v>17</v>
      </c>
      <c r="H77" s="310">
        <f>VLOOKUP(G77,Lists!$A$45:$B$50,2,FALSE)</f>
        <v>1.0000000000000001E-5</v>
      </c>
      <c r="I77" s="311" t="s">
        <v>17</v>
      </c>
      <c r="J77" s="311" t="s">
        <v>17</v>
      </c>
      <c r="K77" s="312">
        <f>VLOOKUP(J77,Lists!$A$35:$B$40,2,FALSE)</f>
        <v>0</v>
      </c>
      <c r="L77" s="313">
        <f t="shared" si="54"/>
        <v>0</v>
      </c>
      <c r="M77" s="314" t="str">
        <f t="shared" si="55"/>
        <v>n/a</v>
      </c>
      <c r="N77" s="304">
        <f>IF($B77=Lists!$A$14,Lists!$E$35)+IF($B77=Lists!$A$15,Lists!$E$40)+IF($B77=Lists!$A$16,Lists!$E$40)</f>
        <v>0</v>
      </c>
      <c r="O77" s="313">
        <f t="shared" si="60"/>
        <v>0</v>
      </c>
      <c r="P77" s="242" t="str">
        <f t="shared" si="61"/>
        <v>n/a</v>
      </c>
      <c r="Q77" s="232" t="str">
        <f>IF(ISERROR(P77*0.0001),"n/a",P77*VLOOKUP($B$4,Weighting!$B$22:$D$35,2,0))</f>
        <v>n/a</v>
      </c>
      <c r="R77" s="230" t="str">
        <f t="shared" si="56"/>
        <v>n/a</v>
      </c>
      <c r="S77" s="230" t="str">
        <f>IF(ISERROR(R77*VLOOKUP($B$4,Weighting!$B$22:$D$35,2,0)),"n/a",R77*VLOOKUP($B$4,Weighting!$B$22:$D$35,2,0))</f>
        <v>n/a</v>
      </c>
      <c r="T77" s="345"/>
      <c r="U77" s="279"/>
      <c r="V77" s="308" t="s">
        <v>408</v>
      </c>
      <c r="W77" s="308"/>
      <c r="X77" s="309" t="s">
        <v>406</v>
      </c>
      <c r="Y77" s="299" t="s">
        <v>17</v>
      </c>
      <c r="Z77" s="310">
        <f>VLOOKUP(Y77,Lists!$A$45:$B$50,2,FALSE)</f>
        <v>1.0000000000000001E-5</v>
      </c>
      <c r="AA77" s="311" t="s">
        <v>17</v>
      </c>
      <c r="AB77" s="311" t="s">
        <v>17</v>
      </c>
      <c r="AC77" s="312">
        <f>VLOOKUP(AB77,Lists!$A$35:$B$40,2,FALSE)</f>
        <v>0</v>
      </c>
      <c r="AD77" s="313">
        <f t="shared" si="57"/>
        <v>0</v>
      </c>
      <c r="AE77" s="314" t="str">
        <f t="shared" si="58"/>
        <v>n/a</v>
      </c>
      <c r="AF77" s="304">
        <f>IF($B77=Lists!$A$14,Lists!$E$35)+IF($B77=Lists!$A$15,Lists!$E$40)+IF($B77=Lists!$A$16,Lists!$E$40)</f>
        <v>0</v>
      </c>
      <c r="AG77" s="313">
        <f t="shared" si="62"/>
        <v>0</v>
      </c>
      <c r="AH77" s="112" t="str">
        <f t="shared" si="63"/>
        <v>n/a</v>
      </c>
      <c r="AI77" s="116" t="str">
        <f>IF(ISERROR(AH77*0.0001),"n/a",AH77*VLOOKUP($B$4,Weighting!$B$22:$D$35,2,0))</f>
        <v>n/a</v>
      </c>
      <c r="AJ77" s="230" t="str">
        <f t="shared" si="59"/>
        <v>n/a</v>
      </c>
      <c r="AK77" s="230" t="str">
        <f>IF(ISERROR(AJ77*VLOOKUP($B$4,Weighting!$B$22:$D$35,2,0)),"n/a",AJ77*VLOOKUP($B$4,Weighting!$B$22:$D$35,2,0))</f>
        <v>n/a</v>
      </c>
      <c r="AL77" s="345"/>
    </row>
    <row r="78" spans="1:38" s="342" customFormat="1" ht="148.5" customHeight="1" x14ac:dyDescent="0.35">
      <c r="A78" s="296" t="s">
        <v>455</v>
      </c>
      <c r="B78" s="296" t="s">
        <v>8</v>
      </c>
      <c r="C78" s="297" t="s">
        <v>741</v>
      </c>
      <c r="D78" s="114"/>
      <c r="E78" s="308"/>
      <c r="F78" s="444" t="s">
        <v>406</v>
      </c>
      <c r="G78" s="299" t="s">
        <v>17</v>
      </c>
      <c r="H78" s="310">
        <f>VLOOKUP(G78,Lists!$A$45:$B$50,2,FALSE)</f>
        <v>1.0000000000000001E-5</v>
      </c>
      <c r="I78" s="311" t="s">
        <v>17</v>
      </c>
      <c r="J78" s="311" t="s">
        <v>17</v>
      </c>
      <c r="K78" s="312">
        <f>VLOOKUP(J78,Lists!$A$35:$B$40,2,FALSE)</f>
        <v>0</v>
      </c>
      <c r="L78" s="313">
        <f t="shared" si="54"/>
        <v>0</v>
      </c>
      <c r="M78" s="314" t="str">
        <f t="shared" si="55"/>
        <v>n/a</v>
      </c>
      <c r="N78" s="304">
        <f>IF($B78=Lists!$A$14,Lists!$E$35)+IF($B78=Lists!$A$15,Lists!$E$40)+IF($B78=Lists!$A$16,Lists!$E$40)</f>
        <v>0</v>
      </c>
      <c r="O78" s="313">
        <f t="shared" si="60"/>
        <v>0</v>
      </c>
      <c r="P78" s="242" t="str">
        <f t="shared" si="61"/>
        <v>n/a</v>
      </c>
      <c r="Q78" s="232" t="str">
        <f>IF(ISERROR(P78*0.0001),"n/a",P78*VLOOKUP($B$4,Weighting!$B$22:$D$35,2,0))</f>
        <v>n/a</v>
      </c>
      <c r="R78" s="230" t="str">
        <f t="shared" si="56"/>
        <v>n/a</v>
      </c>
      <c r="S78" s="230" t="str">
        <f>IF(ISERROR(R78*VLOOKUP($B$4,Weighting!$B$22:$D$35,2,0)),"n/a",R78*VLOOKUP($B$4,Weighting!$B$22:$D$35,2,0))</f>
        <v>n/a</v>
      </c>
      <c r="T78" s="345"/>
      <c r="U78" s="279"/>
      <c r="V78" s="308" t="s">
        <v>408</v>
      </c>
      <c r="W78" s="308"/>
      <c r="X78" s="309" t="s">
        <v>406</v>
      </c>
      <c r="Y78" s="299" t="s">
        <v>17</v>
      </c>
      <c r="Z78" s="310">
        <f>VLOOKUP(Y78,Lists!$A$45:$B$50,2,FALSE)</f>
        <v>1.0000000000000001E-5</v>
      </c>
      <c r="AA78" s="311" t="s">
        <v>17</v>
      </c>
      <c r="AB78" s="311" t="s">
        <v>17</v>
      </c>
      <c r="AC78" s="312">
        <f>VLOOKUP(AB78,Lists!$A$35:$B$40,2,FALSE)</f>
        <v>0</v>
      </c>
      <c r="AD78" s="313">
        <f t="shared" si="57"/>
        <v>0</v>
      </c>
      <c r="AE78" s="314" t="str">
        <f t="shared" si="58"/>
        <v>n/a</v>
      </c>
      <c r="AF78" s="304">
        <f>IF($B78=Lists!$A$14,Lists!$E$35)+IF($B78=Lists!$A$15,Lists!$E$40)+IF($B78=Lists!$A$16,Lists!$E$40)</f>
        <v>0</v>
      </c>
      <c r="AG78" s="313">
        <f t="shared" si="62"/>
        <v>0</v>
      </c>
      <c r="AH78" s="112" t="str">
        <f t="shared" si="63"/>
        <v>n/a</v>
      </c>
      <c r="AI78" s="116" t="str">
        <f>IF(ISERROR(AH78*0.0001),"n/a",AH78*VLOOKUP($B$4,Weighting!$B$22:$D$35,2,0))</f>
        <v>n/a</v>
      </c>
      <c r="AJ78" s="230" t="str">
        <f t="shared" si="59"/>
        <v>n/a</v>
      </c>
      <c r="AK78" s="230" t="str">
        <f>IF(ISERROR(AJ78*VLOOKUP($B$4,Weighting!$B$22:$D$35,2,0)),"n/a",AJ78*VLOOKUP($B$4,Weighting!$B$22:$D$35,2,0))</f>
        <v>n/a</v>
      </c>
      <c r="AL78" s="345"/>
    </row>
    <row r="79" spans="1:38" s="342" customFormat="1" ht="120.5" customHeight="1" x14ac:dyDescent="0.35">
      <c r="A79" s="296" t="s">
        <v>1044</v>
      </c>
      <c r="B79" s="266" t="s">
        <v>10</v>
      </c>
      <c r="C79" s="376" t="s">
        <v>742</v>
      </c>
      <c r="D79" s="115" t="s">
        <v>406</v>
      </c>
      <c r="E79" s="299"/>
      <c r="F79" s="113"/>
      <c r="G79" s="299" t="s">
        <v>52</v>
      </c>
      <c r="H79" s="310">
        <f>VLOOKUP(G79,Lists!$A$45:$B$50,2,FALSE)</f>
        <v>8</v>
      </c>
      <c r="I79" s="299" t="s">
        <v>22</v>
      </c>
      <c r="J79" s="299"/>
      <c r="K79" s="312" t="e">
        <f>VLOOKUP(J79,Lists!$A$35:$B$40,2,FALSE)</f>
        <v>#N/A</v>
      </c>
      <c r="L79" s="313" t="e">
        <f t="shared" ref="L79:L88" si="64">K79*H79</f>
        <v>#N/A</v>
      </c>
      <c r="M79" s="314" t="str">
        <f t="shared" ref="M79:M88" si="65">IF(ISERROR(L79/O79),"n/a",L79/O79)</f>
        <v>n/a</v>
      </c>
      <c r="N79" s="304">
        <f>IF($B79=Lists!$A$14,Lists!$E$35)+IF($B79=Lists!$A$15,Lists!$E$40)+IF($B79=Lists!$A$16,Lists!$E$40)</f>
        <v>6</v>
      </c>
      <c r="O79" s="313">
        <f>H79*N79</f>
        <v>48</v>
      </c>
      <c r="P79" s="242">
        <f>IF((O79/O$2)&gt;0.0001,O79/O$2,"n/a")</f>
        <v>0.12307692307692308</v>
      </c>
      <c r="Q79" s="232">
        <f>IF(ISERROR(P79*0.0001),"n/a",P79*VLOOKUP($B$4,Weighting!$B$22:$D$35,2,0))</f>
        <v>8.6153846153846168E-3</v>
      </c>
      <c r="R79" s="230" t="e">
        <f t="shared" ref="R79:R88" si="66">IF($B79="Specification","n/a",L79/$O$2)</f>
        <v>#N/A</v>
      </c>
      <c r="S79" s="230" t="str">
        <f>IF(ISERROR(R79*VLOOKUP($B$4,Weighting!$B$22:$D$35,2,0)),"n/a",R79*VLOOKUP($B$4,Weighting!$B$22:$D$35,2,0))</f>
        <v>n/a</v>
      </c>
      <c r="T79" s="333"/>
      <c r="U79" s="290"/>
      <c r="V79" s="299" t="s">
        <v>406</v>
      </c>
      <c r="W79" s="299"/>
      <c r="X79" s="298"/>
      <c r="Y79" s="299" t="s">
        <v>52</v>
      </c>
      <c r="Z79" s="310">
        <f>VLOOKUP(Y79,Lists!$A$45:$B$50,2,FALSE)</f>
        <v>8</v>
      </c>
      <c r="AA79" s="299" t="s">
        <v>22</v>
      </c>
      <c r="AB79" s="299" t="s">
        <v>39</v>
      </c>
      <c r="AC79" s="312">
        <f>VLOOKUP(AB79,Lists!$A$35:$B$40,2,FALSE)</f>
        <v>6</v>
      </c>
      <c r="AD79" s="313">
        <f t="shared" ref="AD79:AD88" si="67">AC79*Z79</f>
        <v>48</v>
      </c>
      <c r="AE79" s="314">
        <f t="shared" ref="AE79:AE88" si="68">IF(ISERROR(AD79/AG79),"n/a",AD79/AG79)</f>
        <v>1</v>
      </c>
      <c r="AF79" s="304">
        <f>IF($B79=Lists!$A$14,Lists!$E$35)+IF($B79=Lists!$A$15,Lists!$E$40)+IF($B79=Lists!$A$16,Lists!$E$40)</f>
        <v>6</v>
      </c>
      <c r="AG79" s="313">
        <f>Z79*AF79</f>
        <v>48</v>
      </c>
      <c r="AH79" s="112">
        <f>IF((AG79/AG$2)&gt;0.0001,AG79/AG$2,"n/a")</f>
        <v>0.12307692307692308</v>
      </c>
      <c r="AI79" s="116">
        <f>IF(ISERROR(AH79*0.0001),"n/a",AH79*VLOOKUP($B$4,Weighting!$B$22:$D$35,2,0))</f>
        <v>8.6153846153846168E-3</v>
      </c>
      <c r="AJ79" s="230">
        <f t="shared" ref="AJ79:AJ88" si="69">IF($B79="Specification","n/a",AD79/$O$2)</f>
        <v>0.12307692307692308</v>
      </c>
      <c r="AK79" s="230">
        <f>IF(ISERROR(AJ79*VLOOKUP($B$4,Weighting!$B$22:$D$35,2,0)),"n/a",AJ79*VLOOKUP($B$4,Weighting!$B$22:$D$35,2,0))</f>
        <v>8.6153846153846168E-3</v>
      </c>
      <c r="AL79" s="333"/>
    </row>
    <row r="80" spans="1:38" s="342" customFormat="1" ht="42" x14ac:dyDescent="0.35">
      <c r="A80" s="296" t="s">
        <v>1045</v>
      </c>
      <c r="B80" s="296" t="s">
        <v>8</v>
      </c>
      <c r="C80" s="297" t="s">
        <v>743</v>
      </c>
      <c r="D80" s="114"/>
      <c r="E80" s="308"/>
      <c r="F80" s="444" t="s">
        <v>406</v>
      </c>
      <c r="G80" s="299" t="s">
        <v>17</v>
      </c>
      <c r="H80" s="310">
        <f>VLOOKUP(G80,Lists!$A$45:$B$50,2,FALSE)</f>
        <v>1.0000000000000001E-5</v>
      </c>
      <c r="I80" s="311" t="s">
        <v>17</v>
      </c>
      <c r="J80" s="311" t="s">
        <v>17</v>
      </c>
      <c r="K80" s="312">
        <f>VLOOKUP(J80,Lists!$A$35:$B$40,2,FALSE)</f>
        <v>0</v>
      </c>
      <c r="L80" s="313">
        <f t="shared" si="64"/>
        <v>0</v>
      </c>
      <c r="M80" s="314" t="str">
        <f t="shared" si="65"/>
        <v>n/a</v>
      </c>
      <c r="N80" s="304">
        <f>IF($B80=Lists!$A$14,Lists!$E$35)+IF($B80=Lists!$A$15,Lists!$E$40)+IF($B80=Lists!$A$16,Lists!$E$40)</f>
        <v>0</v>
      </c>
      <c r="O80" s="313">
        <f t="shared" ref="O80:O88" si="70">H80*N80</f>
        <v>0</v>
      </c>
      <c r="P80" s="242" t="str">
        <f t="shared" ref="P80:P88" si="71">IF((O80/O$2)&gt;0.0001,O80/O$2,"n/a")</f>
        <v>n/a</v>
      </c>
      <c r="Q80" s="232" t="str">
        <f>IF(ISERROR(P80*0.0001),"n/a",P80*VLOOKUP($B$4,Weighting!$B$22:$D$35,2,0))</f>
        <v>n/a</v>
      </c>
      <c r="R80" s="230" t="str">
        <f t="shared" si="66"/>
        <v>n/a</v>
      </c>
      <c r="S80" s="230" t="str">
        <f>IF(ISERROR(R80*VLOOKUP($B$4,Weighting!$B$22:$D$35,2,0)),"n/a",R80*VLOOKUP($B$4,Weighting!$B$22:$D$35,2,0))</f>
        <v>n/a</v>
      </c>
      <c r="T80" s="345"/>
      <c r="U80" s="279"/>
      <c r="V80" s="308" t="s">
        <v>408</v>
      </c>
      <c r="W80" s="308"/>
      <c r="X80" s="309" t="s">
        <v>406</v>
      </c>
      <c r="Y80" s="299" t="s">
        <v>17</v>
      </c>
      <c r="Z80" s="310">
        <f>VLOOKUP(Y80,Lists!$A$45:$B$50,2,FALSE)</f>
        <v>1.0000000000000001E-5</v>
      </c>
      <c r="AA80" s="311" t="s">
        <v>17</v>
      </c>
      <c r="AB80" s="311" t="s">
        <v>17</v>
      </c>
      <c r="AC80" s="312">
        <f>VLOOKUP(AB80,Lists!$A$35:$B$40,2,FALSE)</f>
        <v>0</v>
      </c>
      <c r="AD80" s="313">
        <f t="shared" si="67"/>
        <v>0</v>
      </c>
      <c r="AE80" s="314" t="str">
        <f t="shared" si="68"/>
        <v>n/a</v>
      </c>
      <c r="AF80" s="304">
        <f>IF($B80=Lists!$A$14,Lists!$E$35)+IF($B80=Lists!$A$15,Lists!$E$40)+IF($B80=Lists!$A$16,Lists!$E$40)</f>
        <v>0</v>
      </c>
      <c r="AG80" s="313">
        <f t="shared" ref="AG80:AG88" si="72">Z80*AF80</f>
        <v>0</v>
      </c>
      <c r="AH80" s="112" t="str">
        <f t="shared" ref="AH80:AH88" si="73">IF((AG80/AG$2)&gt;0.0001,AG80/AG$2,"n/a")</f>
        <v>n/a</v>
      </c>
      <c r="AI80" s="116" t="str">
        <f>IF(ISERROR(AH80*0.0001),"n/a",AH80*VLOOKUP($B$4,Weighting!$B$22:$D$35,2,0))</f>
        <v>n/a</v>
      </c>
      <c r="AJ80" s="230" t="str">
        <f t="shared" si="69"/>
        <v>n/a</v>
      </c>
      <c r="AK80" s="230" t="str">
        <f>IF(ISERROR(AJ80*VLOOKUP($B$4,Weighting!$B$22:$D$35,2,0)),"n/a",AJ80*VLOOKUP($B$4,Weighting!$B$22:$D$35,2,0))</f>
        <v>n/a</v>
      </c>
      <c r="AL80" s="345"/>
    </row>
    <row r="81" spans="1:38" s="342" customFormat="1" ht="45" customHeight="1" x14ac:dyDescent="0.35">
      <c r="A81" s="296" t="s">
        <v>1046</v>
      </c>
      <c r="B81" s="296" t="s">
        <v>8</v>
      </c>
      <c r="C81" s="375" t="s">
        <v>744</v>
      </c>
      <c r="D81" s="114"/>
      <c r="E81" s="308"/>
      <c r="F81" s="444" t="s">
        <v>406</v>
      </c>
      <c r="G81" s="299" t="s">
        <v>17</v>
      </c>
      <c r="H81" s="310">
        <f>VLOOKUP(G81,Lists!$A$45:$B$50,2,FALSE)</f>
        <v>1.0000000000000001E-5</v>
      </c>
      <c r="I81" s="311" t="s">
        <v>17</v>
      </c>
      <c r="J81" s="311" t="s">
        <v>17</v>
      </c>
      <c r="K81" s="312">
        <f>VLOOKUP(J81,Lists!$A$35:$B$40,2,FALSE)</f>
        <v>0</v>
      </c>
      <c r="L81" s="313">
        <f t="shared" si="64"/>
        <v>0</v>
      </c>
      <c r="M81" s="314" t="str">
        <f t="shared" si="65"/>
        <v>n/a</v>
      </c>
      <c r="N81" s="304">
        <f>IF($B81=Lists!$A$14,Lists!$E$35)+IF($B81=Lists!$A$15,Lists!$E$40)+IF($B81=Lists!$A$16,Lists!$E$40)</f>
        <v>0</v>
      </c>
      <c r="O81" s="313">
        <f t="shared" si="70"/>
        <v>0</v>
      </c>
      <c r="P81" s="242" t="str">
        <f t="shared" si="71"/>
        <v>n/a</v>
      </c>
      <c r="Q81" s="232" t="str">
        <f>IF(ISERROR(P81*0.0001),"n/a",P81*VLOOKUP($B$4,Weighting!$B$22:$D$35,2,0))</f>
        <v>n/a</v>
      </c>
      <c r="R81" s="230" t="str">
        <f t="shared" si="66"/>
        <v>n/a</v>
      </c>
      <c r="S81" s="230" t="str">
        <f>IF(ISERROR(R81*VLOOKUP($B$4,Weighting!$B$22:$D$35,2,0)),"n/a",R81*VLOOKUP($B$4,Weighting!$B$22:$D$35,2,0))</f>
        <v>n/a</v>
      </c>
      <c r="T81" s="345"/>
      <c r="U81" s="279"/>
      <c r="V81" s="308" t="s">
        <v>408</v>
      </c>
      <c r="W81" s="308"/>
      <c r="X81" s="309" t="s">
        <v>406</v>
      </c>
      <c r="Y81" s="299" t="s">
        <v>17</v>
      </c>
      <c r="Z81" s="310">
        <f>VLOOKUP(Y81,Lists!$A$45:$B$50,2,FALSE)</f>
        <v>1.0000000000000001E-5</v>
      </c>
      <c r="AA81" s="311" t="s">
        <v>17</v>
      </c>
      <c r="AB81" s="311" t="s">
        <v>17</v>
      </c>
      <c r="AC81" s="312">
        <f>VLOOKUP(AB81,Lists!$A$35:$B$40,2,FALSE)</f>
        <v>0</v>
      </c>
      <c r="AD81" s="313">
        <f t="shared" si="67"/>
        <v>0</v>
      </c>
      <c r="AE81" s="314" t="str">
        <f t="shared" si="68"/>
        <v>n/a</v>
      </c>
      <c r="AF81" s="304">
        <f>IF($B81=Lists!$A$14,Lists!$E$35)+IF($B81=Lists!$A$15,Lists!$E$40)+IF($B81=Lists!$A$16,Lists!$E$40)</f>
        <v>0</v>
      </c>
      <c r="AG81" s="313">
        <f t="shared" si="72"/>
        <v>0</v>
      </c>
      <c r="AH81" s="112" t="str">
        <f t="shared" si="73"/>
        <v>n/a</v>
      </c>
      <c r="AI81" s="116" t="str">
        <f>IF(ISERROR(AH81*0.0001),"n/a",AH81*VLOOKUP($B$4,Weighting!$B$22:$D$35,2,0))</f>
        <v>n/a</v>
      </c>
      <c r="AJ81" s="230" t="str">
        <f t="shared" si="69"/>
        <v>n/a</v>
      </c>
      <c r="AK81" s="230" t="str">
        <f>IF(ISERROR(AJ81*VLOOKUP($B$4,Weighting!$B$22:$D$35,2,0)),"n/a",AJ81*VLOOKUP($B$4,Weighting!$B$22:$D$35,2,0))</f>
        <v>n/a</v>
      </c>
      <c r="AL81" s="345"/>
    </row>
    <row r="82" spans="1:38" s="342" customFormat="1" x14ac:dyDescent="0.35">
      <c r="A82" s="293"/>
      <c r="B82" s="292"/>
      <c r="C82" s="294" t="s">
        <v>88</v>
      </c>
      <c r="D82" s="446"/>
      <c r="E82" s="348"/>
      <c r="F82" s="448"/>
      <c r="G82" s="294"/>
      <c r="H82" s="294"/>
      <c r="I82" s="294"/>
      <c r="J82" s="294"/>
      <c r="K82" s="294"/>
      <c r="L82" s="294"/>
      <c r="M82" s="294"/>
      <c r="N82" s="294"/>
      <c r="O82" s="295"/>
      <c r="P82" s="240"/>
      <c r="Q82" s="240"/>
      <c r="R82" s="110"/>
      <c r="S82" s="110"/>
      <c r="T82" s="110"/>
      <c r="U82" s="290"/>
      <c r="V82" s="348"/>
      <c r="W82" s="348"/>
      <c r="X82" s="294"/>
      <c r="Y82" s="294"/>
      <c r="Z82" s="294"/>
      <c r="AA82" s="294"/>
      <c r="AB82" s="294"/>
      <c r="AC82" s="294"/>
      <c r="AD82" s="294"/>
      <c r="AE82" s="294"/>
      <c r="AF82" s="294"/>
      <c r="AG82" s="295"/>
      <c r="AH82" s="110"/>
      <c r="AI82" s="110"/>
      <c r="AJ82" s="110"/>
      <c r="AK82" s="110"/>
      <c r="AL82" s="110"/>
    </row>
    <row r="83" spans="1:38" s="342" customFormat="1" ht="42" x14ac:dyDescent="0.35">
      <c r="A83" s="296" t="s">
        <v>525</v>
      </c>
      <c r="B83" s="296" t="s">
        <v>8</v>
      </c>
      <c r="C83" s="297" t="s">
        <v>745</v>
      </c>
      <c r="D83" s="114"/>
      <c r="E83" s="308"/>
      <c r="F83" s="444" t="s">
        <v>406</v>
      </c>
      <c r="G83" s="299" t="s">
        <v>17</v>
      </c>
      <c r="H83" s="310">
        <f>VLOOKUP(G83,Lists!$A$45:$B$50,2,FALSE)</f>
        <v>1.0000000000000001E-5</v>
      </c>
      <c r="I83" s="311" t="s">
        <v>17</v>
      </c>
      <c r="J83" s="311" t="s">
        <v>17</v>
      </c>
      <c r="K83" s="312">
        <f>VLOOKUP(J83,Lists!$A$35:$B$40,2,FALSE)</f>
        <v>0</v>
      </c>
      <c r="L83" s="313">
        <f t="shared" si="64"/>
        <v>0</v>
      </c>
      <c r="M83" s="314" t="str">
        <f t="shared" si="65"/>
        <v>n/a</v>
      </c>
      <c r="N83" s="304">
        <f>IF($B83=Lists!$A$14,Lists!$E$35)+IF($B83=Lists!$A$15,Lists!$E$40)+IF($B83=Lists!$A$16,Lists!$E$40)</f>
        <v>0</v>
      </c>
      <c r="O83" s="313">
        <f t="shared" si="70"/>
        <v>0</v>
      </c>
      <c r="P83" s="242" t="str">
        <f t="shared" si="71"/>
        <v>n/a</v>
      </c>
      <c r="Q83" s="232" t="str">
        <f>IF(ISERROR(P83*0.0001),"n/a",P83*VLOOKUP($B$4,Weighting!$B$22:$D$35,2,0))</f>
        <v>n/a</v>
      </c>
      <c r="R83" s="230" t="str">
        <f t="shared" si="66"/>
        <v>n/a</v>
      </c>
      <c r="S83" s="230" t="str">
        <f>IF(ISERROR(R83*VLOOKUP($B$4,Weighting!$B$22:$D$35,2,0)),"n/a",R83*VLOOKUP($B$4,Weighting!$B$22:$D$35,2,0))</f>
        <v>n/a</v>
      </c>
      <c r="T83" s="345"/>
      <c r="U83" s="279"/>
      <c r="V83" s="308" t="s">
        <v>408</v>
      </c>
      <c r="W83" s="308"/>
      <c r="X83" s="309" t="s">
        <v>406</v>
      </c>
      <c r="Y83" s="299" t="s">
        <v>17</v>
      </c>
      <c r="Z83" s="310">
        <f>VLOOKUP(Y83,Lists!$A$45:$B$50,2,FALSE)</f>
        <v>1.0000000000000001E-5</v>
      </c>
      <c r="AA83" s="311" t="s">
        <v>17</v>
      </c>
      <c r="AB83" s="311" t="s">
        <v>17</v>
      </c>
      <c r="AC83" s="312">
        <f>VLOOKUP(AB83,Lists!$A$35:$B$40,2,FALSE)</f>
        <v>0</v>
      </c>
      <c r="AD83" s="313">
        <f t="shared" si="67"/>
        <v>0</v>
      </c>
      <c r="AE83" s="314" t="str">
        <f t="shared" si="68"/>
        <v>n/a</v>
      </c>
      <c r="AF83" s="304">
        <f>IF($B83=Lists!$A$14,Lists!$E$35)+IF($B83=Lists!$A$15,Lists!$E$40)+IF($B83=Lists!$A$16,Lists!$E$40)</f>
        <v>0</v>
      </c>
      <c r="AG83" s="313">
        <f t="shared" si="72"/>
        <v>0</v>
      </c>
      <c r="AH83" s="112" t="str">
        <f t="shared" si="73"/>
        <v>n/a</v>
      </c>
      <c r="AI83" s="116" t="str">
        <f>IF(ISERROR(AH83*0.0001),"n/a",AH83*VLOOKUP($B$4,Weighting!$B$22:$D$35,2,0))</f>
        <v>n/a</v>
      </c>
      <c r="AJ83" s="230" t="str">
        <f t="shared" si="69"/>
        <v>n/a</v>
      </c>
      <c r="AK83" s="230" t="str">
        <f>IF(ISERROR(AJ83*VLOOKUP($B$4,Weighting!$B$22:$D$35,2,0)),"n/a",AJ83*VLOOKUP($B$4,Weighting!$B$22:$D$35,2,0))</f>
        <v>n/a</v>
      </c>
      <c r="AL83" s="345"/>
    </row>
    <row r="84" spans="1:38" s="342" customFormat="1" ht="70" x14ac:dyDescent="0.35">
      <c r="A84" s="296" t="s">
        <v>526</v>
      </c>
      <c r="B84" s="296" t="s">
        <v>8</v>
      </c>
      <c r="C84" s="297" t="s">
        <v>746</v>
      </c>
      <c r="D84" s="114"/>
      <c r="E84" s="308"/>
      <c r="F84" s="444" t="s">
        <v>406</v>
      </c>
      <c r="G84" s="299" t="s">
        <v>17</v>
      </c>
      <c r="H84" s="310">
        <f>VLOOKUP(G84,Lists!$A$45:$B$50,2,FALSE)</f>
        <v>1.0000000000000001E-5</v>
      </c>
      <c r="I84" s="311" t="s">
        <v>17</v>
      </c>
      <c r="J84" s="311" t="s">
        <v>17</v>
      </c>
      <c r="K84" s="312">
        <f>VLOOKUP(J84,Lists!$A$35:$B$40,2,FALSE)</f>
        <v>0</v>
      </c>
      <c r="L84" s="313">
        <f t="shared" si="64"/>
        <v>0</v>
      </c>
      <c r="M84" s="314" t="str">
        <f t="shared" si="65"/>
        <v>n/a</v>
      </c>
      <c r="N84" s="304">
        <f>IF($B84=Lists!$A$14,Lists!$E$35)+IF($B84=Lists!$A$15,Lists!$E$40)+IF($B84=Lists!$A$16,Lists!$E$40)</f>
        <v>0</v>
      </c>
      <c r="O84" s="313">
        <f t="shared" si="70"/>
        <v>0</v>
      </c>
      <c r="P84" s="242" t="str">
        <f t="shared" si="71"/>
        <v>n/a</v>
      </c>
      <c r="Q84" s="232" t="str">
        <f>IF(ISERROR(P84*0.0001),"n/a",P84*VLOOKUP($B$4,Weighting!$B$22:$D$35,2,0))</f>
        <v>n/a</v>
      </c>
      <c r="R84" s="230" t="str">
        <f t="shared" si="66"/>
        <v>n/a</v>
      </c>
      <c r="S84" s="230" t="str">
        <f>IF(ISERROR(R84*VLOOKUP($B$4,Weighting!$B$22:$D$35,2,0)),"n/a",R84*VLOOKUP($B$4,Weighting!$B$22:$D$35,2,0))</f>
        <v>n/a</v>
      </c>
      <c r="T84" s="345"/>
      <c r="U84" s="279"/>
      <c r="V84" s="308" t="s">
        <v>408</v>
      </c>
      <c r="W84" s="308"/>
      <c r="X84" s="309" t="s">
        <v>406</v>
      </c>
      <c r="Y84" s="299" t="s">
        <v>17</v>
      </c>
      <c r="Z84" s="310">
        <f>VLOOKUP(Y84,Lists!$A$45:$B$50,2,FALSE)</f>
        <v>1.0000000000000001E-5</v>
      </c>
      <c r="AA84" s="311" t="s">
        <v>17</v>
      </c>
      <c r="AB84" s="311" t="s">
        <v>17</v>
      </c>
      <c r="AC84" s="312">
        <f>VLOOKUP(AB84,Lists!$A$35:$B$40,2,FALSE)</f>
        <v>0</v>
      </c>
      <c r="AD84" s="313">
        <f t="shared" si="67"/>
        <v>0</v>
      </c>
      <c r="AE84" s="314" t="str">
        <f t="shared" si="68"/>
        <v>n/a</v>
      </c>
      <c r="AF84" s="304">
        <f>IF($B84=Lists!$A$14,Lists!$E$35)+IF($B84=Lists!$A$15,Lists!$E$40)+IF($B84=Lists!$A$16,Lists!$E$40)</f>
        <v>0</v>
      </c>
      <c r="AG84" s="313">
        <f t="shared" si="72"/>
        <v>0</v>
      </c>
      <c r="AH84" s="112" t="str">
        <f t="shared" si="73"/>
        <v>n/a</v>
      </c>
      <c r="AI84" s="116" t="str">
        <f>IF(ISERROR(AH84*0.0001),"n/a",AH84*VLOOKUP($B$4,Weighting!$B$22:$D$35,2,0))</f>
        <v>n/a</v>
      </c>
      <c r="AJ84" s="230" t="str">
        <f t="shared" si="69"/>
        <v>n/a</v>
      </c>
      <c r="AK84" s="230" t="str">
        <f>IF(ISERROR(AJ84*VLOOKUP($B$4,Weighting!$B$22:$D$35,2,0)),"n/a",AJ84*VLOOKUP($B$4,Weighting!$B$22:$D$35,2,0))</f>
        <v>n/a</v>
      </c>
      <c r="AL84" s="345"/>
    </row>
    <row r="85" spans="1:38" s="342" customFormat="1" ht="56" x14ac:dyDescent="0.35">
      <c r="A85" s="296" t="s">
        <v>1047</v>
      </c>
      <c r="B85" s="296" t="s">
        <v>8</v>
      </c>
      <c r="C85" s="297" t="s">
        <v>747</v>
      </c>
      <c r="D85" s="114"/>
      <c r="E85" s="308"/>
      <c r="F85" s="444" t="s">
        <v>406</v>
      </c>
      <c r="G85" s="299" t="s">
        <v>17</v>
      </c>
      <c r="H85" s="310">
        <f>VLOOKUP(G85,Lists!$A$45:$B$50,2,FALSE)</f>
        <v>1.0000000000000001E-5</v>
      </c>
      <c r="I85" s="311" t="s">
        <v>17</v>
      </c>
      <c r="J85" s="311" t="s">
        <v>17</v>
      </c>
      <c r="K85" s="312">
        <f>VLOOKUP(J85,Lists!$A$35:$B$40,2,FALSE)</f>
        <v>0</v>
      </c>
      <c r="L85" s="313">
        <f t="shared" si="64"/>
        <v>0</v>
      </c>
      <c r="M85" s="314" t="str">
        <f t="shared" si="65"/>
        <v>n/a</v>
      </c>
      <c r="N85" s="304">
        <f>IF($B85=Lists!$A$14,Lists!$E$35)+IF($B85=Lists!$A$15,Lists!$E$40)+IF($B85=Lists!$A$16,Lists!$E$40)</f>
        <v>0</v>
      </c>
      <c r="O85" s="313">
        <f t="shared" si="70"/>
        <v>0</v>
      </c>
      <c r="P85" s="242" t="str">
        <f t="shared" si="71"/>
        <v>n/a</v>
      </c>
      <c r="Q85" s="232" t="str">
        <f>IF(ISERROR(P85*0.0001),"n/a",P85*VLOOKUP($B$4,Weighting!$B$22:$D$35,2,0))</f>
        <v>n/a</v>
      </c>
      <c r="R85" s="230" t="str">
        <f t="shared" si="66"/>
        <v>n/a</v>
      </c>
      <c r="S85" s="230" t="str">
        <f>IF(ISERROR(R85*VLOOKUP($B$4,Weighting!$B$22:$D$35,2,0)),"n/a",R85*VLOOKUP($B$4,Weighting!$B$22:$D$35,2,0))</f>
        <v>n/a</v>
      </c>
      <c r="T85" s="345"/>
      <c r="U85" s="279"/>
      <c r="V85" s="308" t="s">
        <v>408</v>
      </c>
      <c r="W85" s="308"/>
      <c r="X85" s="309" t="s">
        <v>406</v>
      </c>
      <c r="Y85" s="299" t="s">
        <v>17</v>
      </c>
      <c r="Z85" s="310">
        <f>VLOOKUP(Y85,Lists!$A$45:$B$50,2,FALSE)</f>
        <v>1.0000000000000001E-5</v>
      </c>
      <c r="AA85" s="311" t="s">
        <v>17</v>
      </c>
      <c r="AB85" s="311" t="s">
        <v>17</v>
      </c>
      <c r="AC85" s="312">
        <f>VLOOKUP(AB85,Lists!$A$35:$B$40,2,FALSE)</f>
        <v>0</v>
      </c>
      <c r="AD85" s="313">
        <f t="shared" si="67"/>
        <v>0</v>
      </c>
      <c r="AE85" s="314" t="str">
        <f t="shared" si="68"/>
        <v>n/a</v>
      </c>
      <c r="AF85" s="304">
        <f>IF($B85=Lists!$A$14,Lists!$E$35)+IF($B85=Lists!$A$15,Lists!$E$40)+IF($B85=Lists!$A$16,Lists!$E$40)</f>
        <v>0</v>
      </c>
      <c r="AG85" s="313">
        <f t="shared" si="72"/>
        <v>0</v>
      </c>
      <c r="AH85" s="112" t="str">
        <f t="shared" si="73"/>
        <v>n/a</v>
      </c>
      <c r="AI85" s="116" t="str">
        <f>IF(ISERROR(AH85*0.0001),"n/a",AH85*VLOOKUP($B$4,Weighting!$B$22:$D$35,2,0))</f>
        <v>n/a</v>
      </c>
      <c r="AJ85" s="230" t="str">
        <f t="shared" si="69"/>
        <v>n/a</v>
      </c>
      <c r="AK85" s="230" t="str">
        <f>IF(ISERROR(AJ85*VLOOKUP($B$4,Weighting!$B$22:$D$35,2,0)),"n/a",AJ85*VLOOKUP($B$4,Weighting!$B$22:$D$35,2,0))</f>
        <v>n/a</v>
      </c>
      <c r="AL85" s="345"/>
    </row>
    <row r="86" spans="1:38" s="342" customFormat="1" ht="56" x14ac:dyDescent="0.35">
      <c r="A86" s="296" t="s">
        <v>1048</v>
      </c>
      <c r="B86" s="296" t="s">
        <v>8</v>
      </c>
      <c r="C86" s="297" t="s">
        <v>748</v>
      </c>
      <c r="D86" s="114"/>
      <c r="E86" s="308"/>
      <c r="F86" s="444" t="s">
        <v>406</v>
      </c>
      <c r="G86" s="299" t="s">
        <v>17</v>
      </c>
      <c r="H86" s="310">
        <f>VLOOKUP(G86,Lists!$A$45:$B$50,2,FALSE)</f>
        <v>1.0000000000000001E-5</v>
      </c>
      <c r="I86" s="311" t="s">
        <v>17</v>
      </c>
      <c r="J86" s="311" t="s">
        <v>17</v>
      </c>
      <c r="K86" s="312">
        <f>VLOOKUP(J86,Lists!$A$35:$B$40,2,FALSE)</f>
        <v>0</v>
      </c>
      <c r="L86" s="313">
        <f t="shared" si="64"/>
        <v>0</v>
      </c>
      <c r="M86" s="314" t="str">
        <f t="shared" si="65"/>
        <v>n/a</v>
      </c>
      <c r="N86" s="304">
        <f>IF($B86=Lists!$A$14,Lists!$E$35)+IF($B86=Lists!$A$15,Lists!$E$40)+IF($B86=Lists!$A$16,Lists!$E$40)</f>
        <v>0</v>
      </c>
      <c r="O86" s="313">
        <f t="shared" si="70"/>
        <v>0</v>
      </c>
      <c r="P86" s="242" t="str">
        <f t="shared" si="71"/>
        <v>n/a</v>
      </c>
      <c r="Q86" s="232" t="str">
        <f>IF(ISERROR(P86*0.0001),"n/a",P86*VLOOKUP($B$4,Weighting!$B$22:$D$35,2,0))</f>
        <v>n/a</v>
      </c>
      <c r="R86" s="230" t="str">
        <f t="shared" si="66"/>
        <v>n/a</v>
      </c>
      <c r="S86" s="230" t="str">
        <f>IF(ISERROR(R86*VLOOKUP($B$4,Weighting!$B$22:$D$35,2,0)),"n/a",R86*VLOOKUP($B$4,Weighting!$B$22:$D$35,2,0))</f>
        <v>n/a</v>
      </c>
      <c r="T86" s="345"/>
      <c r="U86" s="279"/>
      <c r="V86" s="308" t="s">
        <v>408</v>
      </c>
      <c r="W86" s="308"/>
      <c r="X86" s="309" t="s">
        <v>406</v>
      </c>
      <c r="Y86" s="299" t="s">
        <v>17</v>
      </c>
      <c r="Z86" s="310">
        <f>VLOOKUP(Y86,Lists!$A$45:$B$50,2,FALSE)</f>
        <v>1.0000000000000001E-5</v>
      </c>
      <c r="AA86" s="311" t="s">
        <v>17</v>
      </c>
      <c r="AB86" s="311" t="s">
        <v>17</v>
      </c>
      <c r="AC86" s="312">
        <f>VLOOKUP(AB86,Lists!$A$35:$B$40,2,FALSE)</f>
        <v>0</v>
      </c>
      <c r="AD86" s="313">
        <f t="shared" si="67"/>
        <v>0</v>
      </c>
      <c r="AE86" s="314" t="str">
        <f t="shared" si="68"/>
        <v>n/a</v>
      </c>
      <c r="AF86" s="304">
        <f>IF($B86=Lists!$A$14,Lists!$E$35)+IF($B86=Lists!$A$15,Lists!$E$40)+IF($B86=Lists!$A$16,Lists!$E$40)</f>
        <v>0</v>
      </c>
      <c r="AG86" s="313">
        <f t="shared" si="72"/>
        <v>0</v>
      </c>
      <c r="AH86" s="112" t="str">
        <f t="shared" si="73"/>
        <v>n/a</v>
      </c>
      <c r="AI86" s="116" t="str">
        <f>IF(ISERROR(AH86*0.0001),"n/a",AH86*VLOOKUP($B$4,Weighting!$B$22:$D$35,2,0))</f>
        <v>n/a</v>
      </c>
      <c r="AJ86" s="230" t="str">
        <f t="shared" si="69"/>
        <v>n/a</v>
      </c>
      <c r="AK86" s="230" t="str">
        <f>IF(ISERROR(AJ86*VLOOKUP($B$4,Weighting!$B$22:$D$35,2,0)),"n/a",AJ86*VLOOKUP($B$4,Weighting!$B$22:$D$35,2,0))</f>
        <v>n/a</v>
      </c>
      <c r="AL86" s="345"/>
    </row>
    <row r="87" spans="1:38" s="342" customFormat="1" x14ac:dyDescent="0.35">
      <c r="A87" s="293"/>
      <c r="B87" s="292"/>
      <c r="C87" s="294" t="s">
        <v>150</v>
      </c>
      <c r="D87" s="446"/>
      <c r="E87" s="348"/>
      <c r="F87" s="448"/>
      <c r="G87" s="294"/>
      <c r="H87" s="294"/>
      <c r="I87" s="294"/>
      <c r="J87" s="294"/>
      <c r="K87" s="294"/>
      <c r="L87" s="294"/>
      <c r="M87" s="294"/>
      <c r="N87" s="294"/>
      <c r="O87" s="295"/>
      <c r="P87" s="240"/>
      <c r="Q87" s="240"/>
      <c r="R87" s="110"/>
      <c r="S87" s="110"/>
      <c r="T87" s="110"/>
      <c r="U87" s="290"/>
      <c r="V87" s="348"/>
      <c r="W87" s="348"/>
      <c r="X87" s="294"/>
      <c r="Y87" s="294"/>
      <c r="Z87" s="294"/>
      <c r="AA87" s="294"/>
      <c r="AB87" s="294"/>
      <c r="AC87" s="294"/>
      <c r="AD87" s="294"/>
      <c r="AE87" s="294"/>
      <c r="AF87" s="294"/>
      <c r="AG87" s="295"/>
      <c r="AH87" s="110"/>
      <c r="AI87" s="110"/>
      <c r="AJ87" s="110"/>
      <c r="AK87" s="110"/>
      <c r="AL87" s="110"/>
    </row>
    <row r="88" spans="1:38" s="342" customFormat="1" ht="60" customHeight="1" x14ac:dyDescent="0.35">
      <c r="A88" s="296" t="s">
        <v>456</v>
      </c>
      <c r="B88" s="296" t="s">
        <v>8</v>
      </c>
      <c r="C88" s="297" t="s">
        <v>151</v>
      </c>
      <c r="D88" s="114"/>
      <c r="E88" s="308"/>
      <c r="F88" s="444" t="s">
        <v>406</v>
      </c>
      <c r="G88" s="299" t="s">
        <v>17</v>
      </c>
      <c r="H88" s="310">
        <f>VLOOKUP(G88,Lists!$A$45:$B$50,2,FALSE)</f>
        <v>1.0000000000000001E-5</v>
      </c>
      <c r="I88" s="311" t="s">
        <v>17</v>
      </c>
      <c r="J88" s="311" t="s">
        <v>17</v>
      </c>
      <c r="K88" s="312">
        <f>VLOOKUP(J88,Lists!$A$35:$B$40,2,FALSE)</f>
        <v>0</v>
      </c>
      <c r="L88" s="313">
        <f t="shared" si="64"/>
        <v>0</v>
      </c>
      <c r="M88" s="314" t="str">
        <f t="shared" si="65"/>
        <v>n/a</v>
      </c>
      <c r="N88" s="304">
        <f>IF($B88=Lists!$A$14,Lists!$E$35)+IF($B88=Lists!$A$15,Lists!$E$40)+IF($B88=Lists!$A$16,Lists!$E$40)</f>
        <v>0</v>
      </c>
      <c r="O88" s="313">
        <f t="shared" si="70"/>
        <v>0</v>
      </c>
      <c r="P88" s="242" t="str">
        <f t="shared" si="71"/>
        <v>n/a</v>
      </c>
      <c r="Q88" s="232" t="str">
        <f>IF(ISERROR(P88*0.0001),"n/a",P88*VLOOKUP($B$4,Weighting!$B$22:$D$35,2,0))</f>
        <v>n/a</v>
      </c>
      <c r="R88" s="230" t="str">
        <f t="shared" si="66"/>
        <v>n/a</v>
      </c>
      <c r="S88" s="230" t="str">
        <f>IF(ISERROR(R88*VLOOKUP($B$4,Weighting!$B$22:$D$35,2,0)),"n/a",R88*VLOOKUP($B$4,Weighting!$B$22:$D$35,2,0))</f>
        <v>n/a</v>
      </c>
      <c r="T88" s="345"/>
      <c r="U88" s="279"/>
      <c r="V88" s="308" t="s">
        <v>408</v>
      </c>
      <c r="W88" s="308"/>
      <c r="X88" s="309" t="s">
        <v>406</v>
      </c>
      <c r="Y88" s="299" t="s">
        <v>17</v>
      </c>
      <c r="Z88" s="310">
        <f>VLOOKUP(Y88,Lists!$A$45:$B$50,2,FALSE)</f>
        <v>1.0000000000000001E-5</v>
      </c>
      <c r="AA88" s="311" t="s">
        <v>17</v>
      </c>
      <c r="AB88" s="311" t="s">
        <v>17</v>
      </c>
      <c r="AC88" s="312">
        <f>VLOOKUP(AB88,Lists!$A$35:$B$40,2,FALSE)</f>
        <v>0</v>
      </c>
      <c r="AD88" s="313">
        <f t="shared" si="67"/>
        <v>0</v>
      </c>
      <c r="AE88" s="314" t="str">
        <f t="shared" si="68"/>
        <v>n/a</v>
      </c>
      <c r="AF88" s="304">
        <f>IF($B88=Lists!$A$14,Lists!$E$35)+IF($B88=Lists!$A$15,Lists!$E$40)+IF($B88=Lists!$A$16,Lists!$E$40)</f>
        <v>0</v>
      </c>
      <c r="AG88" s="313">
        <f t="shared" si="72"/>
        <v>0</v>
      </c>
      <c r="AH88" s="112" t="str">
        <f t="shared" si="73"/>
        <v>n/a</v>
      </c>
      <c r="AI88" s="116" t="str">
        <f>IF(ISERROR(AH88*0.0001),"n/a",AH88*VLOOKUP($B$4,Weighting!$B$22:$D$35,2,0))</f>
        <v>n/a</v>
      </c>
      <c r="AJ88" s="230" t="str">
        <f t="shared" si="69"/>
        <v>n/a</v>
      </c>
      <c r="AK88" s="230" t="str">
        <f>IF(ISERROR(AJ88*VLOOKUP($B$4,Weighting!$B$22:$D$35,2,0)),"n/a",AJ88*VLOOKUP($B$4,Weighting!$B$22:$D$35,2,0))</f>
        <v>n/a</v>
      </c>
      <c r="AL88" s="345"/>
    </row>
    <row r="89" spans="1:38" s="342" customFormat="1" ht="115" customHeight="1" x14ac:dyDescent="0.35">
      <c r="A89" s="296" t="s">
        <v>500</v>
      </c>
      <c r="B89" s="379" t="s">
        <v>10</v>
      </c>
      <c r="C89" s="377" t="s">
        <v>148</v>
      </c>
      <c r="D89" s="115" t="s">
        <v>406</v>
      </c>
      <c r="E89" s="299"/>
      <c r="F89" s="113"/>
      <c r="G89" s="299" t="s">
        <v>52</v>
      </c>
      <c r="H89" s="310">
        <f>VLOOKUP(G89,Lists!$A$45:$B$50,2,FALSE)</f>
        <v>8</v>
      </c>
      <c r="I89" s="299" t="s">
        <v>25</v>
      </c>
      <c r="J89" s="299"/>
      <c r="K89" s="312" t="e">
        <f>VLOOKUP(J89,Lists!$A$35:$B$40,2,FALSE)</f>
        <v>#N/A</v>
      </c>
      <c r="L89" s="313" t="e">
        <f t="shared" ref="L89" si="74">K89*H89</f>
        <v>#N/A</v>
      </c>
      <c r="M89" s="314" t="str">
        <f t="shared" ref="M89" si="75">IF(ISERROR(L89/O89),"n/a",L89/O89)</f>
        <v>n/a</v>
      </c>
      <c r="N89" s="304">
        <f>IF($B89=Lists!$A$14,Lists!$E$35)+IF($B89=Lists!$A$15,Lists!$E$40)+IF($B89=Lists!$A$16,Lists!$E$40)</f>
        <v>6</v>
      </c>
      <c r="O89" s="313">
        <f>H89*N89</f>
        <v>48</v>
      </c>
      <c r="P89" s="242">
        <f>IF((O89/O$2)&gt;0.0001,O89/O$2,"n/a")</f>
        <v>0.12307692307692308</v>
      </c>
      <c r="Q89" s="232">
        <f>IF(ISERROR(P89*0.0001),"n/a",P89*VLOOKUP($B$4,Weighting!$B$22:$D$35,2,0))</f>
        <v>8.6153846153846168E-3</v>
      </c>
      <c r="R89" s="230" t="e">
        <f t="shared" ref="R89" si="76">IF($B89="Specification","n/a",L89/$O$2)</f>
        <v>#N/A</v>
      </c>
      <c r="S89" s="230" t="str">
        <f>IF(ISERROR(R89*VLOOKUP($B$4,Weighting!$B$22:$D$35,2,0)),"n/a",R89*VLOOKUP($B$4,Weighting!$B$22:$D$35,2,0))</f>
        <v>n/a</v>
      </c>
      <c r="T89" s="333"/>
      <c r="U89" s="290"/>
      <c r="V89" s="299" t="s">
        <v>406</v>
      </c>
      <c r="W89" s="299"/>
      <c r="X89" s="298"/>
      <c r="Y89" s="299" t="s">
        <v>52</v>
      </c>
      <c r="Z89" s="310">
        <f>VLOOKUP(Y89,Lists!$A$45:$B$50,2,FALSE)</f>
        <v>8</v>
      </c>
      <c r="AA89" s="299" t="s">
        <v>25</v>
      </c>
      <c r="AB89" s="299" t="s">
        <v>39</v>
      </c>
      <c r="AC89" s="312">
        <f>VLOOKUP(AB89,Lists!$A$35:$B$40,2,FALSE)</f>
        <v>6</v>
      </c>
      <c r="AD89" s="313">
        <f t="shared" ref="AD89" si="77">AC89*Z89</f>
        <v>48</v>
      </c>
      <c r="AE89" s="314">
        <f t="shared" ref="AE89" si="78">IF(ISERROR(AD89/AG89),"n/a",AD89/AG89)</f>
        <v>1</v>
      </c>
      <c r="AF89" s="304">
        <f>IF($B89=Lists!$A$14,Lists!$E$35)+IF($B89=Lists!$A$15,Lists!$E$40)+IF($B89=Lists!$A$16,Lists!$E$40)</f>
        <v>6</v>
      </c>
      <c r="AG89" s="313">
        <f>Z89*AF89</f>
        <v>48</v>
      </c>
      <c r="AH89" s="112">
        <f>IF((AG89/AG$2)&gt;0.0001,AG89/AG$2,"n/a")</f>
        <v>0.12307692307692308</v>
      </c>
      <c r="AI89" s="116">
        <f>IF(ISERROR(AH89*0.0001),"n/a",AH89*VLOOKUP($B$4,Weighting!$B$22:$D$35,2,0))</f>
        <v>8.6153846153846168E-3</v>
      </c>
      <c r="AJ89" s="230">
        <f t="shared" ref="AJ89" si="79">IF($B89="Specification","n/a",AD89/$O$2)</f>
        <v>0.12307692307692308</v>
      </c>
      <c r="AK89" s="230">
        <f>IF(ISERROR(AJ89*VLOOKUP($B$4,Weighting!$B$22:$D$35,2,0)),"n/a",AJ89*VLOOKUP($B$4,Weighting!$B$22:$D$35,2,0))</f>
        <v>8.6153846153846168E-3</v>
      </c>
      <c r="AL89" s="333"/>
    </row>
  </sheetData>
  <sheetProtection algorithmName="SHA-512" hashValue="EXl4fIzeE1ocX1lrbLjTi+xFUe5z07CZ4MTh1yR8XpznmNi70/WLspkD3G3LS9LmDfhmZ+kAmU5mID/AjYduZQ==" saltValue="snXsWFRlZRLvWOPWwE/SsQ==" spinCount="100000" sheet="1" formatCells="0" formatColumns="0" autoFilter="0" pivotTables="0"/>
  <protectedRanges>
    <protectedRange sqref="C75" name="Range2_1"/>
  </protectedRanges>
  <autoFilter ref="A5:AL89" xr:uid="{46A33C51-DF5F-4D38-AA64-3E40A0197F4D}"/>
  <phoneticPr fontId="26" type="noConversion"/>
  <conditionalFormatting sqref="J57">
    <cfRule type="expression" dxfId="19" priority="11">
      <formula>J57="below minimum"</formula>
    </cfRule>
    <cfRule type="expression" dxfId="18" priority="12">
      <formula>J57="minimum"</formula>
    </cfRule>
  </conditionalFormatting>
  <conditionalFormatting sqref="J59 J61 J66 J68 J72 J74 J79 J89">
    <cfRule type="expression" dxfId="17" priority="7">
      <formula>J59="below minimum"</formula>
    </cfRule>
    <cfRule type="expression" dxfId="16" priority="8">
      <formula>J59="minimum"</formula>
    </cfRule>
  </conditionalFormatting>
  <conditionalFormatting sqref="AB57">
    <cfRule type="expression" dxfId="15" priority="3">
      <formula>AB57="below minimum"</formula>
    </cfRule>
    <cfRule type="expression" dxfId="14" priority="4">
      <formula>AB57="minimum"</formula>
    </cfRule>
  </conditionalFormatting>
  <conditionalFormatting sqref="AB59 AB61 AB66 AB68 AB72 AB74 AB79 AB89">
    <cfRule type="expression" dxfId="13" priority="1">
      <formula>AB59="below minimum"</formula>
    </cfRule>
    <cfRule type="expression" dxfId="12" priority="2">
      <formula>AB59="minimum"</formula>
    </cfRule>
  </conditionalFormatting>
  <dataValidations count="5">
    <dataValidation type="list" allowBlank="1" showInputMessage="1" showErrorMessage="1" sqref="B2 B5:B65513" xr:uid="{B1B0CF9B-C2C3-469D-8550-83FB5D1C50A7}">
      <formula1>Spec_Compl_Adj</formula1>
    </dataValidation>
    <dataValidation type="list" allowBlank="1" showInputMessage="1" showErrorMessage="1" sqref="I4 I6:I8 I70 I74 I57 I87 I59 I79 I61:I62 I82 I66 I89 I68 AA72 I72 AA4 AA6:AA8 AA70 AA74 AA57 AA87 AA59 AA79 AA61:AA62 AA82 AA66 AA89 AA68 AA11" xr:uid="{FEF62457-BCCE-4EDB-AEAC-5DABA3A08318}">
      <formula1>Adj_Evidence</formula1>
    </dataValidation>
    <dataValidation type="list" allowBlank="1" showInputMessage="1" showErrorMessage="1" sqref="N6 G6:H6 K6:L6 N4 G4:H4 K4:L4 G7 N8 G8:H8 K8:L8 AF6 N82 AC6:AD6 AF4 G87 AC4:AD4 L87 AF8 AF82 AC8:AD8 G57 AC11:AD11 G59 G61:G62 AC82:AD82 G66 N87 G68 Y82 G72 L11 G74 AF87 G79 AF11 G89 AC87:AD87 N62 G70 L70 AF62 N11 AC62:AD62 N70 G82 L82 AF70 L62 AC70:AD70 Y6:Z6 Y4:Z4 Y7 Y8:Z8 Y87 Y57 Y59 Y61:Y62 Y66 Y68 Y11 Y72 Y74 Y79 Y89 Y70" xr:uid="{FAFCCB55-4B89-47C1-8835-5151656CBCD1}">
      <formula1>Adj_Weight</formula1>
    </dataValidation>
    <dataValidation type="list" allowBlank="1" showInputMessage="1" showErrorMessage="1" sqref="J4 J6 J8 J72 J70 J74 J57 J87 J59 J79 J61:J62 J82 J66 J89 J68 J11 AB4 AB6 AB8 AB72 AB70 AB74 AB57 AB87 AB59 AB79 AB61:AB62 AB82 AB66 AB89 AB68 AB11" xr:uid="{7D9B147D-16E4-4968-A4F7-7F234D5C219F}">
      <formula1>Adj_Service</formula1>
    </dataValidation>
    <dataValidation type="list" allowBlank="1" showInputMessage="1" showErrorMessage="1" sqref="V12:W56 V88:W88 D58:E58 D60:E60 D63:E65 D67:E67 D69:E69 D71:E71 D73:E73 D75:E78 D80:E81 D83:E86 D88:E88 V58:W58 V60:W60 V71:W71 V67:W67 V63:W65 V73:W73 V75:W78 V69:W69 V80:W81 V83:W86 V9:W10 D9:E10 D12:E56" xr:uid="{48AFC2CA-9CDE-4E2B-A79F-E3A28B88819F}">
      <formula1>"Yes,No"</formula1>
    </dataValidation>
  </dataValidations>
  <printOptions headings="1"/>
  <pageMargins left="0.70866141732283472" right="0.70866141732283472" top="0.74803149606299213" bottom="0.74803149606299213" header="0.31496062992125984" footer="0.31496062992125984"/>
  <pageSetup paperSize="9" scale="53" fitToHeight="0" orientation="landscape" r:id="rId1"/>
  <headerFooter>
    <oddHeader>&amp;A</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CB966-4268-407E-9329-DA78E23FCBC1}">
  <sheetPr>
    <tabColor theme="6" tint="0.39997558519241921"/>
    <pageSetUpPr fitToPage="1"/>
  </sheetPr>
  <dimension ref="A1:AL50"/>
  <sheetViews>
    <sheetView zoomScale="87" zoomScaleNormal="87" workbookViewId="0">
      <pane ySplit="7" topLeftCell="A8" activePane="bottomLeft" state="frozen"/>
      <selection pane="bottomLeft" activeCell="D9" sqref="D9"/>
    </sheetView>
  </sheetViews>
  <sheetFormatPr defaultColWidth="8.84375" defaultRowHeight="14" x14ac:dyDescent="0.35"/>
  <cols>
    <col min="1" max="1" width="14.07421875" style="315" customWidth="1"/>
    <col min="2" max="2" width="19.15234375" style="260" customWidth="1"/>
    <col min="3" max="3" width="67.15234375" style="388" customWidth="1"/>
    <col min="4" max="4" width="12.921875" style="358" customWidth="1"/>
    <col min="5" max="5" width="10.69140625" style="358" hidden="1" customWidth="1"/>
    <col min="6" max="6" width="55.765625" style="358" customWidth="1"/>
    <col min="7" max="7" width="13" style="358" customWidth="1"/>
    <col min="8" max="8" width="13.61328125" style="358" customWidth="1"/>
    <col min="9" max="9" width="11.61328125" style="358" customWidth="1"/>
    <col min="10" max="10" width="11.23046875" style="358" customWidth="1"/>
    <col min="11" max="12" width="5.921875" style="358" hidden="1" customWidth="1"/>
    <col min="13" max="13" width="7.69140625" style="358" hidden="1" customWidth="1"/>
    <col min="14" max="15" width="5.921875" style="358" hidden="1" customWidth="1"/>
    <col min="16" max="17" width="8.84375" style="361"/>
    <col min="18" max="19" width="0" style="358" hidden="1" customWidth="1"/>
    <col min="20" max="20" width="31.84375" style="358" hidden="1" customWidth="1"/>
    <col min="21" max="21" width="4.23046875" style="358" hidden="1" customWidth="1"/>
    <col min="22" max="22" width="13.4609375" style="358" hidden="1" customWidth="1"/>
    <col min="23" max="23" width="11.07421875" style="358" hidden="1" customWidth="1"/>
    <col min="24" max="24" width="37.84375" style="358" hidden="1" customWidth="1"/>
    <col min="25" max="25" width="13" style="358" hidden="1" customWidth="1"/>
    <col min="26" max="26" width="6.23046875" style="358" hidden="1" customWidth="1"/>
    <col min="27" max="27" width="11.61328125" style="358" hidden="1" customWidth="1"/>
    <col min="28" max="28" width="11.23046875" style="358" hidden="1" customWidth="1"/>
    <col min="29" max="33" width="8.84375" style="358" hidden="1" customWidth="1"/>
    <col min="34" max="37" width="0" style="358" hidden="1" customWidth="1"/>
    <col min="38" max="38" width="32.3828125" style="358" hidden="1" customWidth="1"/>
    <col min="39" max="16384" width="8.84375" style="358"/>
  </cols>
  <sheetData>
    <row r="1" spans="1:38" s="106" customFormat="1" ht="39.5" customHeight="1" x14ac:dyDescent="0.4">
      <c r="A1" s="252" t="s">
        <v>555</v>
      </c>
      <c r="D1" s="253"/>
      <c r="E1" s="253"/>
      <c r="F1" s="253"/>
      <c r="G1" s="254"/>
      <c r="H1" s="256"/>
      <c r="I1" s="256"/>
      <c r="J1" s="257">
        <f>COUNTIF($B4:$B50,"Compliance Yes/No")+COUNTIF($B4:$B50,"Adjudication Question")</f>
        <v>2</v>
      </c>
      <c r="K1" s="256" t="s">
        <v>403</v>
      </c>
      <c r="L1" s="256" t="s">
        <v>403</v>
      </c>
      <c r="M1" s="256" t="s">
        <v>403</v>
      </c>
      <c r="N1" s="256" t="s">
        <v>403</v>
      </c>
      <c r="O1" s="256" t="s">
        <v>403</v>
      </c>
      <c r="P1" s="233"/>
      <c r="Q1" s="233"/>
      <c r="R1" s="226" t="str">
        <f>IF(ISERROR(L2/O2),"",L2/O2)</f>
        <v/>
      </c>
      <c r="S1" s="226" t="str">
        <f>IF(ISERROR(R1*0.07),"",R1*0.07)</f>
        <v/>
      </c>
      <c r="T1" s="341"/>
      <c r="V1" s="259"/>
      <c r="W1" s="259"/>
      <c r="X1" s="260"/>
      <c r="Y1" s="254"/>
      <c r="Z1" s="256" t="s">
        <v>403</v>
      </c>
      <c r="AA1" s="256"/>
      <c r="AB1" s="257">
        <f>COUNTIF($B4:$B50,"Compliance Yes/No")+COUNTIF($B4:$B50,"Adjudication Question")</f>
        <v>2</v>
      </c>
      <c r="AC1" s="256" t="s">
        <v>403</v>
      </c>
      <c r="AD1" s="256" t="s">
        <v>403</v>
      </c>
      <c r="AE1" s="256" t="s">
        <v>403</v>
      </c>
      <c r="AF1" s="256" t="s">
        <v>403</v>
      </c>
      <c r="AG1" s="256" t="s">
        <v>403</v>
      </c>
      <c r="AH1" s="107"/>
      <c r="AI1" s="107"/>
      <c r="AJ1" s="227">
        <f>AD2/AG2</f>
        <v>1</v>
      </c>
      <c r="AK1" s="228">
        <f>AJ1*0.12</f>
        <v>0.12</v>
      </c>
      <c r="AL1" s="341"/>
    </row>
    <row r="2" spans="1:38" s="106" customFormat="1" ht="28" x14ac:dyDescent="0.35">
      <c r="A2" s="137" t="s">
        <v>902</v>
      </c>
      <c r="B2" s="261">
        <f>COUNTIF($B5:$B50,"Compliance Yes/No")+COUNTIF($B5:$B50,"Specification")</f>
        <v>40</v>
      </c>
      <c r="C2" s="262" t="s">
        <v>111</v>
      </c>
      <c r="D2" s="263"/>
      <c r="E2" s="263"/>
      <c r="F2" s="263"/>
      <c r="G2" s="264"/>
      <c r="H2" s="264"/>
      <c r="I2" s="264"/>
      <c r="J2" s="265" t="s">
        <v>404</v>
      </c>
      <c r="K2" s="266"/>
      <c r="L2" s="267" t="e">
        <f>SUM(L7:L50)</f>
        <v>#N/A</v>
      </c>
      <c r="M2" s="108" t="e">
        <f>L2/O2</f>
        <v>#N/A</v>
      </c>
      <c r="N2" s="268"/>
      <c r="O2" s="267">
        <f>SUM(O7:O50)</f>
        <v>120</v>
      </c>
      <c r="P2" s="234">
        <f>SUM(P7:P50)</f>
        <v>1</v>
      </c>
      <c r="Q2" s="235">
        <f>SUM(Q7:Q50)</f>
        <v>7.0000000000000007E-2</v>
      </c>
      <c r="R2" s="229" t="str">
        <f>IF(ISERROR(SUM(R7:R50)),"",SUM(R7:R50))</f>
        <v/>
      </c>
      <c r="S2" s="229">
        <f>IF(ISERROR(SUM(S7:S50)),"",SUM(S7:S50))</f>
        <v>0</v>
      </c>
      <c r="T2" s="341"/>
      <c r="V2" s="263"/>
      <c r="W2" s="263"/>
      <c r="X2" s="263"/>
      <c r="Y2" s="264"/>
      <c r="Z2" s="264"/>
      <c r="AA2" s="264"/>
      <c r="AB2" s="265" t="s">
        <v>404</v>
      </c>
      <c r="AC2" s="266"/>
      <c r="AD2" s="267">
        <f>SUM(AD7:AD50)</f>
        <v>120</v>
      </c>
      <c r="AE2" s="108">
        <f>AD2/AG2</f>
        <v>1</v>
      </c>
      <c r="AF2" s="268"/>
      <c r="AG2" s="267">
        <f>SUM(AG7:AG50)</f>
        <v>120</v>
      </c>
      <c r="AH2" s="109">
        <f>SUM(AH7:AH50)</f>
        <v>1</v>
      </c>
      <c r="AI2" s="117">
        <f>SUM(AI7:AI50)</f>
        <v>7.0000000000000007E-2</v>
      </c>
      <c r="AJ2" s="229">
        <f>SUM(AJ7:AJ50)</f>
        <v>1</v>
      </c>
      <c r="AK2" s="229">
        <f>SUM(AK7:AK50)</f>
        <v>7.0000000000000007E-2</v>
      </c>
      <c r="AL2" s="341"/>
    </row>
    <row r="3" spans="1:38" s="106" customFormat="1" ht="17.5" customHeight="1" x14ac:dyDescent="0.3">
      <c r="A3" s="269"/>
      <c r="B3" s="269"/>
      <c r="C3" s="270"/>
      <c r="D3" s="271"/>
      <c r="E3" s="271"/>
      <c r="F3" s="271" t="str">
        <f>Introduction!$B$8</f>
        <v>Supplier Name</v>
      </c>
      <c r="G3" s="271"/>
      <c r="H3" s="271"/>
      <c r="I3" s="271"/>
      <c r="J3" s="271"/>
      <c r="K3" s="271"/>
      <c r="L3" s="271"/>
      <c r="M3" s="271"/>
      <c r="N3" s="271"/>
      <c r="O3" s="272"/>
      <c r="P3" s="236"/>
      <c r="Q3" s="236"/>
      <c r="R3" s="271"/>
      <c r="S3" s="271"/>
      <c r="T3" s="271"/>
      <c r="V3" s="273"/>
      <c r="W3" s="273"/>
      <c r="X3" s="273" t="str">
        <f>Introduction!$B$8</f>
        <v>Supplier Name</v>
      </c>
      <c r="Y3" s="271"/>
      <c r="Z3" s="271"/>
      <c r="AA3" s="271"/>
      <c r="AB3" s="271"/>
      <c r="AC3" s="273"/>
      <c r="AD3" s="273"/>
      <c r="AE3" s="273"/>
      <c r="AF3" s="273"/>
      <c r="AG3" s="274"/>
      <c r="AH3" s="145"/>
      <c r="AI3" s="146"/>
      <c r="AJ3" s="273"/>
      <c r="AK3" s="273"/>
      <c r="AL3" s="273"/>
    </row>
    <row r="4" spans="1:38" s="279" customFormat="1" ht="29" customHeight="1" x14ac:dyDescent="0.35">
      <c r="A4" s="275" t="s">
        <v>903</v>
      </c>
      <c r="B4" s="275" t="s">
        <v>387</v>
      </c>
      <c r="C4" s="276"/>
      <c r="D4" s="277"/>
      <c r="E4" s="277"/>
      <c r="F4" s="277"/>
      <c r="G4" s="277"/>
      <c r="H4" s="277"/>
      <c r="I4" s="277"/>
      <c r="J4" s="277"/>
      <c r="K4" s="277"/>
      <c r="L4" s="277"/>
      <c r="M4" s="277"/>
      <c r="N4" s="277"/>
      <c r="O4" s="278"/>
      <c r="P4" s="237"/>
      <c r="Q4" s="237"/>
      <c r="R4" s="277"/>
      <c r="S4" s="277"/>
      <c r="T4" s="277"/>
      <c r="V4" s="280"/>
      <c r="W4" s="280"/>
      <c r="X4" s="280"/>
      <c r="Y4" s="277"/>
      <c r="Z4" s="277"/>
      <c r="AA4" s="277"/>
      <c r="AB4" s="277"/>
      <c r="AC4" s="280"/>
      <c r="AD4" s="280"/>
      <c r="AE4" s="280"/>
      <c r="AF4" s="280"/>
      <c r="AG4" s="281"/>
      <c r="AH4" s="147"/>
      <c r="AI4" s="148"/>
      <c r="AJ4" s="280"/>
      <c r="AK4" s="280"/>
      <c r="AL4" s="280"/>
    </row>
    <row r="5" spans="1:38" s="290" customFormat="1" ht="51.5" customHeight="1" x14ac:dyDescent="0.3">
      <c r="A5" s="282" t="s">
        <v>58</v>
      </c>
      <c r="B5" s="283" t="s">
        <v>381</v>
      </c>
      <c r="C5" s="284" t="s">
        <v>486</v>
      </c>
      <c r="D5" s="285" t="s">
        <v>393</v>
      </c>
      <c r="E5" s="285" t="s">
        <v>531</v>
      </c>
      <c r="F5" s="450" t="s">
        <v>394</v>
      </c>
      <c r="G5" s="288" t="s">
        <v>46</v>
      </c>
      <c r="H5" s="288" t="s">
        <v>47</v>
      </c>
      <c r="I5" s="288" t="s">
        <v>13</v>
      </c>
      <c r="J5" s="288" t="s">
        <v>395</v>
      </c>
      <c r="K5" s="288" t="s">
        <v>396</v>
      </c>
      <c r="L5" s="288" t="s">
        <v>397</v>
      </c>
      <c r="M5" s="288" t="s">
        <v>398</v>
      </c>
      <c r="N5" s="288" t="s">
        <v>399</v>
      </c>
      <c r="O5" s="288" t="s">
        <v>400</v>
      </c>
      <c r="P5" s="245" t="s">
        <v>401</v>
      </c>
      <c r="Q5" s="246" t="s">
        <v>402</v>
      </c>
      <c r="R5" s="138" t="s">
        <v>529</v>
      </c>
      <c r="S5" s="138" t="s">
        <v>407</v>
      </c>
      <c r="T5" s="362" t="s">
        <v>530</v>
      </c>
      <c r="V5" s="285" t="s">
        <v>393</v>
      </c>
      <c r="W5" s="285" t="s">
        <v>531</v>
      </c>
      <c r="X5" s="287" t="s">
        <v>394</v>
      </c>
      <c r="Y5" s="291" t="s">
        <v>46</v>
      </c>
      <c r="Z5" s="291" t="s">
        <v>47</v>
      </c>
      <c r="AA5" s="291" t="s">
        <v>13</v>
      </c>
      <c r="AB5" s="291" t="s">
        <v>395</v>
      </c>
      <c r="AC5" s="286" t="s">
        <v>396</v>
      </c>
      <c r="AD5" s="286" t="s">
        <v>397</v>
      </c>
      <c r="AE5" s="286" t="s">
        <v>398</v>
      </c>
      <c r="AF5" s="286" t="s">
        <v>399</v>
      </c>
      <c r="AG5" s="286" t="s">
        <v>400</v>
      </c>
      <c r="AH5" s="103" t="s">
        <v>401</v>
      </c>
      <c r="AI5" s="119" t="s">
        <v>402</v>
      </c>
      <c r="AJ5" s="103" t="s">
        <v>529</v>
      </c>
      <c r="AK5" s="103" t="s">
        <v>407</v>
      </c>
      <c r="AL5" s="362" t="s">
        <v>530</v>
      </c>
    </row>
    <row r="6" spans="1:38" s="290" customFormat="1" x14ac:dyDescent="0.35">
      <c r="A6" s="292"/>
      <c r="B6" s="292"/>
      <c r="C6" s="293" t="s">
        <v>112</v>
      </c>
      <c r="D6" s="294"/>
      <c r="E6" s="294"/>
      <c r="F6" s="294"/>
      <c r="G6" s="294"/>
      <c r="H6" s="294"/>
      <c r="I6" s="294"/>
      <c r="J6" s="294"/>
      <c r="K6" s="294"/>
      <c r="L6" s="294"/>
      <c r="M6" s="294"/>
      <c r="N6" s="294"/>
      <c r="O6" s="295"/>
      <c r="P6" s="240"/>
      <c r="Q6" s="241"/>
      <c r="R6" s="118"/>
      <c r="S6" s="118"/>
      <c r="T6" s="118"/>
      <c r="V6" s="294"/>
      <c r="W6" s="294"/>
      <c r="X6" s="294"/>
      <c r="Y6" s="294"/>
      <c r="Z6" s="294"/>
      <c r="AA6" s="294"/>
      <c r="AB6" s="294"/>
      <c r="AC6" s="294"/>
      <c r="AD6" s="294"/>
      <c r="AE6" s="294"/>
      <c r="AF6" s="294"/>
      <c r="AG6" s="295"/>
      <c r="AH6" s="110"/>
      <c r="AI6" s="118"/>
      <c r="AJ6" s="118"/>
      <c r="AK6" s="118"/>
      <c r="AL6" s="118"/>
    </row>
    <row r="7" spans="1:38" s="290" customFormat="1" ht="74.5" customHeight="1" x14ac:dyDescent="0.35">
      <c r="A7" s="296" t="s">
        <v>113</v>
      </c>
      <c r="B7" s="296" t="s">
        <v>9</v>
      </c>
      <c r="C7" s="305" t="s">
        <v>532</v>
      </c>
      <c r="D7" s="111">
        <f>ROUND(COUNTIF(D9:D124,"Yes")/($B$2-1),2)</f>
        <v>0</v>
      </c>
      <c r="E7" s="299"/>
      <c r="F7" s="113"/>
      <c r="G7" s="299" t="s">
        <v>49</v>
      </c>
      <c r="H7" s="300">
        <f>VLOOKUP(G7,Lists!$A$45:$B$50,2,FALSE)</f>
        <v>10</v>
      </c>
      <c r="I7" s="299" t="s">
        <v>22</v>
      </c>
      <c r="J7" s="299" t="s">
        <v>405</v>
      </c>
      <c r="K7" s="301">
        <f>IF(D7&gt;=0.97,6,IF(D7&gt;=0.9,4,IF(D7&gt;=0.8,2,IF(D7&gt;=0.7,1,0))))</f>
        <v>0</v>
      </c>
      <c r="L7" s="302">
        <f>K7*H7</f>
        <v>0</v>
      </c>
      <c r="M7" s="303">
        <f>IF(ISERROR(L7/O7),"n/a",L7/O7)</f>
        <v>0</v>
      </c>
      <c r="N7" s="304">
        <f>IF($B7=Lists!$A$14,Lists!$E$35)+IF($B7=Lists!$A$15,Lists!$E$40)+IF($B7=Lists!$A$16,Lists!$E$40)</f>
        <v>6</v>
      </c>
      <c r="O7" s="302">
        <f>H7*N7</f>
        <v>60</v>
      </c>
      <c r="P7" s="242">
        <f>IF((O7/$O$2)&gt;0.0001,O7/$O$2,"n/a")</f>
        <v>0.5</v>
      </c>
      <c r="Q7" s="232">
        <f>IF(ISERROR(P7*0.0001),"n/a",P7*VLOOKUP($B$4,Weighting!$B$22:$D$35,2,0))</f>
        <v>3.5000000000000003E-2</v>
      </c>
      <c r="R7" s="230">
        <f>IF($B7="Specification","n/a",L7/$O$2)</f>
        <v>0</v>
      </c>
      <c r="S7" s="230">
        <f>IF(ISERROR(R7*VLOOKUP($B$4,Weighting!$B$22:$D$35,2,0)),"n/a",R7*VLOOKUP($B$4,Weighting!$B$22:$D$35,2,0))</f>
        <v>0</v>
      </c>
      <c r="T7" s="345"/>
      <c r="U7" s="279"/>
      <c r="V7" s="111">
        <f>ROUND(COUNTIF(V9:V124,"Yes")/($B$2-1),2)</f>
        <v>1</v>
      </c>
      <c r="W7" s="111"/>
      <c r="X7" s="298"/>
      <c r="Y7" s="299" t="s">
        <v>49</v>
      </c>
      <c r="Z7" s="300">
        <f>VLOOKUP(Y7,Lists!$A$45:$B$50,2,FALSE)</f>
        <v>10</v>
      </c>
      <c r="AA7" s="299" t="s">
        <v>22</v>
      </c>
      <c r="AB7" s="299" t="s">
        <v>405</v>
      </c>
      <c r="AC7" s="301">
        <f>IF(V7&gt;=0.97,6,IF(V7&gt;=0.9,4,IF(V7&gt;=0.8,2,IF(V7&gt;=0.7,1,0))))</f>
        <v>6</v>
      </c>
      <c r="AD7" s="302">
        <f>AC7*Z7</f>
        <v>60</v>
      </c>
      <c r="AE7" s="303">
        <f>IF(ISERROR(AD7/AG7),"n/a",AD7/AG7)</f>
        <v>1</v>
      </c>
      <c r="AF7" s="304">
        <f>IF($B7=Lists!$A$14,Lists!$E$35)+IF($B7=Lists!$A$15,Lists!$E$40)+IF($B7=Lists!$A$16,Lists!$E$40)</f>
        <v>6</v>
      </c>
      <c r="AG7" s="302">
        <f>Z7*AF7</f>
        <v>60</v>
      </c>
      <c r="AH7" s="112">
        <f>IF((AG7/$O$2)&gt;0.0001,AG7/$O$2,"n/a")</f>
        <v>0.5</v>
      </c>
      <c r="AI7" s="116">
        <f>IF(ISERROR(AH7*0.0001),"n/a",AH7*VLOOKUP($B$4,Weighting!$B$22:$D$35,2,0))</f>
        <v>3.5000000000000003E-2</v>
      </c>
      <c r="AJ7" s="230">
        <f>IF($B7="Specification","n/a",AD7/$O$2)</f>
        <v>0.5</v>
      </c>
      <c r="AK7" s="230">
        <f>IF(ISERROR(AJ7*VLOOKUP($B$4,Weighting!$B$22:$D$35,2,0)),"n/a",AJ7*VLOOKUP($B$4,Weighting!$B$22:$D$35,2,0))</f>
        <v>3.5000000000000003E-2</v>
      </c>
      <c r="AL7" s="345"/>
    </row>
    <row r="8" spans="1:38" s="355" customFormat="1" x14ac:dyDescent="0.35">
      <c r="A8" s="380"/>
      <c r="B8" s="380"/>
      <c r="C8" s="293" t="s">
        <v>89</v>
      </c>
      <c r="D8" s="348"/>
      <c r="E8" s="348"/>
      <c r="F8" s="294"/>
      <c r="G8" s="294"/>
      <c r="H8" s="294"/>
      <c r="I8" s="294"/>
      <c r="J8" s="294"/>
      <c r="K8" s="294"/>
      <c r="L8" s="294"/>
      <c r="M8" s="294"/>
      <c r="N8" s="294"/>
      <c r="O8" s="295"/>
      <c r="P8" s="240"/>
      <c r="Q8" s="240"/>
      <c r="R8" s="110"/>
      <c r="S8" s="110"/>
      <c r="T8" s="110"/>
      <c r="U8" s="290"/>
      <c r="V8" s="348"/>
      <c r="W8" s="348"/>
      <c r="X8" s="294"/>
      <c r="Y8" s="294"/>
      <c r="Z8" s="294"/>
      <c r="AA8" s="294"/>
      <c r="AB8" s="294"/>
      <c r="AC8" s="294"/>
      <c r="AD8" s="294"/>
      <c r="AE8" s="294"/>
      <c r="AF8" s="294"/>
      <c r="AG8" s="295"/>
      <c r="AH8" s="110"/>
      <c r="AI8" s="110"/>
      <c r="AJ8" s="110"/>
      <c r="AK8" s="110"/>
      <c r="AL8" s="110"/>
    </row>
    <row r="9" spans="1:38" s="342" customFormat="1" ht="69.5" customHeight="1" x14ac:dyDescent="0.35">
      <c r="A9" s="296" t="s">
        <v>457</v>
      </c>
      <c r="B9" s="296" t="s">
        <v>8</v>
      </c>
      <c r="C9" s="316" t="s">
        <v>1378</v>
      </c>
      <c r="D9" s="114"/>
      <c r="E9" s="115"/>
      <c r="F9" s="444" t="s">
        <v>406</v>
      </c>
      <c r="G9" s="299" t="s">
        <v>17</v>
      </c>
      <c r="H9" s="310">
        <f>VLOOKUP(G9,Lists!$A$45:$B$50,2,FALSE)</f>
        <v>1.0000000000000001E-5</v>
      </c>
      <c r="I9" s="311" t="s">
        <v>17</v>
      </c>
      <c r="J9" s="311" t="s">
        <v>17</v>
      </c>
      <c r="K9" s="312">
        <f>VLOOKUP(J9,Lists!$A$35:$B$40,2,FALSE)</f>
        <v>0</v>
      </c>
      <c r="L9" s="313">
        <f>K9*H9</f>
        <v>0</v>
      </c>
      <c r="M9" s="314" t="str">
        <f>IF(ISERROR(L9/O9),"n/a",L9/O9)</f>
        <v>n/a</v>
      </c>
      <c r="N9" s="304">
        <f>IF($B9=Lists!$A$14,Lists!$E$35)+IF($B9=Lists!$A$15,Lists!$E$40)+IF($B9=Lists!$A$16,Lists!$E$40)</f>
        <v>0</v>
      </c>
      <c r="O9" s="313">
        <f>H9*N9</f>
        <v>0</v>
      </c>
      <c r="P9" s="242" t="str">
        <f>IF((O9/O$2)&gt;0.0001,O9/O$2,"n/a")</f>
        <v>n/a</v>
      </c>
      <c r="Q9" s="232" t="str">
        <f>IF(ISERROR(P9*0.0001),"n/a",P9*VLOOKUP($B$4,Weighting!$B$22:$D$35,2,0))</f>
        <v>n/a</v>
      </c>
      <c r="R9" s="230" t="str">
        <f>IF($B9="Specification","n/a",L9/$O$2)</f>
        <v>n/a</v>
      </c>
      <c r="S9" s="230" t="str">
        <f>IF(ISERROR(R9*VLOOKUP($B$4,Weighting!$B$22:$D$35,2,0)),"n/a",R9*VLOOKUP($B$4,Weighting!$B$22:$D$35,2,0))</f>
        <v>n/a</v>
      </c>
      <c r="T9" s="305"/>
      <c r="U9" s="279"/>
      <c r="V9" s="308" t="s">
        <v>408</v>
      </c>
      <c r="W9" s="308"/>
      <c r="X9" s="309" t="s">
        <v>406</v>
      </c>
      <c r="Y9" s="299" t="s">
        <v>17</v>
      </c>
      <c r="Z9" s="310">
        <f>VLOOKUP(Y9,Lists!$A$45:$B$50,2,FALSE)</f>
        <v>1.0000000000000001E-5</v>
      </c>
      <c r="AA9" s="311" t="s">
        <v>17</v>
      </c>
      <c r="AB9" s="311" t="s">
        <v>17</v>
      </c>
      <c r="AC9" s="312">
        <f>VLOOKUP(AB9,Lists!$A$35:$B$40,2,FALSE)</f>
        <v>0</v>
      </c>
      <c r="AD9" s="313">
        <f>AC9*Z9</f>
        <v>0</v>
      </c>
      <c r="AE9" s="314" t="str">
        <f>IF(ISERROR(AD9/AG9),"n/a",AD9/AG9)</f>
        <v>n/a</v>
      </c>
      <c r="AF9" s="304">
        <f>IF($B9=Lists!$A$14,Lists!$E$35)+IF($B9=Lists!$A$15,Lists!$E$40)+IF($B9=Lists!$A$16,Lists!$E$40)</f>
        <v>0</v>
      </c>
      <c r="AG9" s="313">
        <f>Z9*AF9</f>
        <v>0</v>
      </c>
      <c r="AH9" s="112" t="str">
        <f>IF((AG9/AG$2)&gt;0.0001,AG9/AG$2,"n/a")</f>
        <v>n/a</v>
      </c>
      <c r="AI9" s="116" t="str">
        <f>IF(ISERROR(AH9*0.0001),"n/a",AH9*VLOOKUP($B$4,Weighting!$B$22:$D$35,2,0))</f>
        <v>n/a</v>
      </c>
      <c r="AJ9" s="230" t="str">
        <f>IF($B9="Specification","n/a",AD9/$O$2)</f>
        <v>n/a</v>
      </c>
      <c r="AK9" s="230" t="str">
        <f>IF(ISERROR(AJ9*VLOOKUP($B$4,Weighting!$B$22:$D$35,2,0)),"n/a",AJ9*VLOOKUP($B$4,Weighting!$B$22:$D$35,2,0))</f>
        <v>n/a</v>
      </c>
      <c r="AL9" s="345"/>
    </row>
    <row r="10" spans="1:38" s="342" customFormat="1" ht="95.5" customHeight="1" x14ac:dyDescent="0.35">
      <c r="A10" s="296" t="s">
        <v>458</v>
      </c>
      <c r="B10" s="296" t="s">
        <v>8</v>
      </c>
      <c r="C10" s="316" t="s">
        <v>749</v>
      </c>
      <c r="D10" s="114"/>
      <c r="E10" s="115"/>
      <c r="F10" s="444" t="s">
        <v>406</v>
      </c>
      <c r="G10" s="299" t="s">
        <v>17</v>
      </c>
      <c r="H10" s="310">
        <f>VLOOKUP(G10,Lists!$A$45:$B$50,2,FALSE)</f>
        <v>1.0000000000000001E-5</v>
      </c>
      <c r="I10" s="311" t="s">
        <v>17</v>
      </c>
      <c r="J10" s="311" t="s">
        <v>17</v>
      </c>
      <c r="K10" s="312">
        <f>VLOOKUP(J10,Lists!$A$35:$B$40,2,FALSE)</f>
        <v>0</v>
      </c>
      <c r="L10" s="313">
        <f t="shared" ref="L10:L21" si="0">K10*H10</f>
        <v>0</v>
      </c>
      <c r="M10" s="314" t="str">
        <f t="shared" ref="M10:M21" si="1">IF(ISERROR(L10/O10),"n/a",L10/O10)</f>
        <v>n/a</v>
      </c>
      <c r="N10" s="304">
        <f>IF($B10=Lists!$A$14,Lists!$E$35)+IF($B10=Lists!$A$15,Lists!$E$40)+IF($B10=Lists!$A$16,Lists!$E$40)</f>
        <v>0</v>
      </c>
      <c r="O10" s="313">
        <f t="shared" ref="O10:O21" si="2">H10*N10</f>
        <v>0</v>
      </c>
      <c r="P10" s="242" t="str">
        <f t="shared" ref="P10:P50" si="3">IF((O10/O$2)&gt;0.0001,O10/O$2,"n/a")</f>
        <v>n/a</v>
      </c>
      <c r="Q10" s="232" t="str">
        <f>IF(ISERROR(P10*0.0001),"n/a",P10*VLOOKUP($B$4,Weighting!$B$22:$D$35,2,0))</f>
        <v>n/a</v>
      </c>
      <c r="R10" s="230" t="str">
        <f t="shared" ref="R10:R21" si="4">IF($B10="Specification","n/a",L10/$O$2)</f>
        <v>n/a</v>
      </c>
      <c r="S10" s="230" t="str">
        <f>IF(ISERROR(R10*VLOOKUP($B$4,Weighting!$B$22:$D$35,2,0)),"n/a",R10*VLOOKUP($B$4,Weighting!$B$22:$D$35,2,0))</f>
        <v>n/a</v>
      </c>
      <c r="T10" s="345"/>
      <c r="U10" s="279"/>
      <c r="V10" s="308" t="s">
        <v>408</v>
      </c>
      <c r="W10" s="308"/>
      <c r="X10" s="309" t="s">
        <v>406</v>
      </c>
      <c r="Y10" s="299" t="s">
        <v>17</v>
      </c>
      <c r="Z10" s="310">
        <f>VLOOKUP(Y10,Lists!$A$45:$B$50,2,FALSE)</f>
        <v>1.0000000000000001E-5</v>
      </c>
      <c r="AA10" s="311" t="s">
        <v>17</v>
      </c>
      <c r="AB10" s="311" t="s">
        <v>17</v>
      </c>
      <c r="AC10" s="312">
        <f>VLOOKUP(AB10,Lists!$A$35:$B$40,2,FALSE)</f>
        <v>0</v>
      </c>
      <c r="AD10" s="313">
        <f t="shared" ref="AD10:AD21" si="5">AC10*Z10</f>
        <v>0</v>
      </c>
      <c r="AE10" s="314" t="str">
        <f t="shared" ref="AE10:AE21" si="6">IF(ISERROR(AD10/AG10),"n/a",AD10/AG10)</f>
        <v>n/a</v>
      </c>
      <c r="AF10" s="304">
        <f>IF($B10=Lists!$A$14,Lists!$E$35)+IF($B10=Lists!$A$15,Lists!$E$40)+IF($B10=Lists!$A$16,Lists!$E$40)</f>
        <v>0</v>
      </c>
      <c r="AG10" s="313">
        <f t="shared" ref="AG10:AG21" si="7">Z10*AF10</f>
        <v>0</v>
      </c>
      <c r="AH10" s="112" t="str">
        <f t="shared" ref="AH10:AH50" si="8">IF((AG10/AG$2)&gt;0.0001,AG10/AG$2,"n/a")</f>
        <v>n/a</v>
      </c>
      <c r="AI10" s="116" t="str">
        <f>IF(ISERROR(AH10*0.0001),"n/a",AH10*VLOOKUP($B$4,Weighting!$B$22:$D$35,2,0))</f>
        <v>n/a</v>
      </c>
      <c r="AJ10" s="230" t="str">
        <f t="shared" ref="AJ10:AJ21" si="9">IF($B10="Specification","n/a",AD10/$O$2)</f>
        <v>n/a</v>
      </c>
      <c r="AK10" s="230" t="str">
        <f>IF(ISERROR(AJ10*VLOOKUP($B$4,Weighting!$B$22:$D$35,2,0)),"n/a",AJ10*VLOOKUP($B$4,Weighting!$B$22:$D$35,2,0))</f>
        <v>n/a</v>
      </c>
      <c r="AL10" s="345"/>
    </row>
    <row r="11" spans="1:38" ht="37.5" customHeight="1" x14ac:dyDescent="0.35">
      <c r="A11" s="296" t="s">
        <v>921</v>
      </c>
      <c r="B11" s="296" t="s">
        <v>8</v>
      </c>
      <c r="C11" s="316" t="s">
        <v>154</v>
      </c>
      <c r="D11" s="114"/>
      <c r="E11" s="115"/>
      <c r="F11" s="444" t="s">
        <v>406</v>
      </c>
      <c r="G11" s="299" t="s">
        <v>17</v>
      </c>
      <c r="H11" s="310">
        <f>VLOOKUP(G11,Lists!$A$45:$B$50,2,FALSE)</f>
        <v>1.0000000000000001E-5</v>
      </c>
      <c r="I11" s="311" t="s">
        <v>17</v>
      </c>
      <c r="J11" s="311" t="s">
        <v>17</v>
      </c>
      <c r="K11" s="312">
        <f>VLOOKUP(J11,Lists!$A$35:$B$40,2,FALSE)</f>
        <v>0</v>
      </c>
      <c r="L11" s="313">
        <f t="shared" si="0"/>
        <v>0</v>
      </c>
      <c r="M11" s="314" t="str">
        <f t="shared" si="1"/>
        <v>n/a</v>
      </c>
      <c r="N11" s="304">
        <f>IF($B11=Lists!$A$14,Lists!$E$35)+IF($B11=Lists!$A$15,Lists!$E$40)+IF($B11=Lists!$A$16,Lists!$E$40)</f>
        <v>0</v>
      </c>
      <c r="O11" s="313">
        <f t="shared" si="2"/>
        <v>0</v>
      </c>
      <c r="P11" s="242" t="str">
        <f t="shared" si="3"/>
        <v>n/a</v>
      </c>
      <c r="Q11" s="232" t="str">
        <f>IF(ISERROR(P11*0.0001),"n/a",P11*VLOOKUP($B$4,Weighting!$B$22:$D$35,2,0))</f>
        <v>n/a</v>
      </c>
      <c r="R11" s="230" t="str">
        <f t="shared" si="4"/>
        <v>n/a</v>
      </c>
      <c r="S11" s="230" t="str">
        <f>IF(ISERROR(R11*VLOOKUP($B$4,Weighting!$B$22:$D$35,2,0)),"n/a",R11*VLOOKUP($B$4,Weighting!$B$22:$D$35,2,0))</f>
        <v>n/a</v>
      </c>
      <c r="T11" s="345"/>
      <c r="U11" s="279"/>
      <c r="V11" s="308" t="s">
        <v>408</v>
      </c>
      <c r="W11" s="308"/>
      <c r="X11" s="309" t="s">
        <v>406</v>
      </c>
      <c r="Y11" s="299" t="s">
        <v>17</v>
      </c>
      <c r="Z11" s="310">
        <f>VLOOKUP(Y11,Lists!$A$45:$B$50,2,FALSE)</f>
        <v>1.0000000000000001E-5</v>
      </c>
      <c r="AA11" s="311" t="s">
        <v>17</v>
      </c>
      <c r="AB11" s="311" t="s">
        <v>17</v>
      </c>
      <c r="AC11" s="312">
        <f>VLOOKUP(AB11,Lists!$A$35:$B$40,2,FALSE)</f>
        <v>0</v>
      </c>
      <c r="AD11" s="313">
        <f t="shared" si="5"/>
        <v>0</v>
      </c>
      <c r="AE11" s="314" t="str">
        <f t="shared" si="6"/>
        <v>n/a</v>
      </c>
      <c r="AF11" s="304">
        <f>IF($B11=Lists!$A$14,Lists!$E$35)+IF($B11=Lists!$A$15,Lists!$E$40)+IF($B11=Lists!$A$16,Lists!$E$40)</f>
        <v>0</v>
      </c>
      <c r="AG11" s="313">
        <f t="shared" si="7"/>
        <v>0</v>
      </c>
      <c r="AH11" s="112" t="str">
        <f t="shared" si="8"/>
        <v>n/a</v>
      </c>
      <c r="AI11" s="116" t="str">
        <f>IF(ISERROR(AH11*0.0001),"n/a",AH11*VLOOKUP($B$4,Weighting!$B$22:$D$35,2,0))</f>
        <v>n/a</v>
      </c>
      <c r="AJ11" s="230" t="str">
        <f t="shared" si="9"/>
        <v>n/a</v>
      </c>
      <c r="AK11" s="230" t="str">
        <f>IF(ISERROR(AJ11*VLOOKUP($B$4,Weighting!$B$22:$D$35,2,0)),"n/a",AJ11*VLOOKUP($B$4,Weighting!$B$22:$D$35,2,0))</f>
        <v>n/a</v>
      </c>
      <c r="AL11" s="345"/>
    </row>
    <row r="12" spans="1:38" ht="49.5" customHeight="1" x14ac:dyDescent="0.35">
      <c r="A12" s="296" t="s">
        <v>922</v>
      </c>
      <c r="B12" s="296" t="s">
        <v>8</v>
      </c>
      <c r="C12" s="381" t="s">
        <v>155</v>
      </c>
      <c r="D12" s="114"/>
      <c r="E12" s="115"/>
      <c r="F12" s="444" t="s">
        <v>406</v>
      </c>
      <c r="G12" s="299" t="s">
        <v>17</v>
      </c>
      <c r="H12" s="310">
        <f>VLOOKUP(G12,Lists!$A$45:$B$50,2,FALSE)</f>
        <v>1.0000000000000001E-5</v>
      </c>
      <c r="I12" s="311" t="s">
        <v>17</v>
      </c>
      <c r="J12" s="311" t="s">
        <v>17</v>
      </c>
      <c r="K12" s="312">
        <f>VLOOKUP(J12,Lists!$A$35:$B$40,2,FALSE)</f>
        <v>0</v>
      </c>
      <c r="L12" s="313">
        <f t="shared" si="0"/>
        <v>0</v>
      </c>
      <c r="M12" s="314" t="str">
        <f t="shared" si="1"/>
        <v>n/a</v>
      </c>
      <c r="N12" s="304">
        <f>IF($B12=Lists!$A$14,Lists!$E$35)+IF($B12=Lists!$A$15,Lists!$E$40)+IF($B12=Lists!$A$16,Lists!$E$40)</f>
        <v>0</v>
      </c>
      <c r="O12" s="313">
        <f t="shared" si="2"/>
        <v>0</v>
      </c>
      <c r="P12" s="242" t="str">
        <f t="shared" si="3"/>
        <v>n/a</v>
      </c>
      <c r="Q12" s="232" t="str">
        <f>IF(ISERROR(P12*0.0001),"n/a",P12*VLOOKUP($B$4,Weighting!$B$22:$D$35,2,0))</f>
        <v>n/a</v>
      </c>
      <c r="R12" s="230" t="str">
        <f t="shared" si="4"/>
        <v>n/a</v>
      </c>
      <c r="S12" s="230" t="str">
        <f>IF(ISERROR(R12*VLOOKUP($B$4,Weighting!$B$22:$D$35,2,0)),"n/a",R12*VLOOKUP($B$4,Weighting!$B$22:$D$35,2,0))</f>
        <v>n/a</v>
      </c>
      <c r="T12" s="345"/>
      <c r="U12" s="279"/>
      <c r="V12" s="308" t="s">
        <v>408</v>
      </c>
      <c r="W12" s="308"/>
      <c r="X12" s="309" t="s">
        <v>406</v>
      </c>
      <c r="Y12" s="299" t="s">
        <v>17</v>
      </c>
      <c r="Z12" s="310">
        <f>VLOOKUP(Y12,Lists!$A$45:$B$50,2,FALSE)</f>
        <v>1.0000000000000001E-5</v>
      </c>
      <c r="AA12" s="311" t="s">
        <v>17</v>
      </c>
      <c r="AB12" s="311" t="s">
        <v>17</v>
      </c>
      <c r="AC12" s="312">
        <f>VLOOKUP(AB12,Lists!$A$35:$B$40,2,FALSE)</f>
        <v>0</v>
      </c>
      <c r="AD12" s="313">
        <f t="shared" si="5"/>
        <v>0</v>
      </c>
      <c r="AE12" s="314" t="str">
        <f t="shared" si="6"/>
        <v>n/a</v>
      </c>
      <c r="AF12" s="304">
        <f>IF($B12=Lists!$A$14,Lists!$E$35)+IF($B12=Lists!$A$15,Lists!$E$40)+IF($B12=Lists!$A$16,Lists!$E$40)</f>
        <v>0</v>
      </c>
      <c r="AG12" s="313">
        <f t="shared" si="7"/>
        <v>0</v>
      </c>
      <c r="AH12" s="112" t="str">
        <f t="shared" si="8"/>
        <v>n/a</v>
      </c>
      <c r="AI12" s="116" t="str">
        <f>IF(ISERROR(AH12*0.0001),"n/a",AH12*VLOOKUP($B$4,Weighting!$B$22:$D$35,2,0))</f>
        <v>n/a</v>
      </c>
      <c r="AJ12" s="230" t="str">
        <f t="shared" si="9"/>
        <v>n/a</v>
      </c>
      <c r="AK12" s="230" t="str">
        <f>IF(ISERROR(AJ12*VLOOKUP($B$4,Weighting!$B$22:$D$35,2,0)),"n/a",AJ12*VLOOKUP($B$4,Weighting!$B$22:$D$35,2,0))</f>
        <v>n/a</v>
      </c>
      <c r="AL12" s="345"/>
    </row>
    <row r="13" spans="1:38" s="342" customFormat="1" ht="50.5" customHeight="1" x14ac:dyDescent="0.35">
      <c r="A13" s="296" t="s">
        <v>923</v>
      </c>
      <c r="B13" s="296" t="s">
        <v>8</v>
      </c>
      <c r="C13" s="316" t="s">
        <v>156</v>
      </c>
      <c r="D13" s="114"/>
      <c r="E13" s="115"/>
      <c r="F13" s="444" t="s">
        <v>406</v>
      </c>
      <c r="G13" s="299" t="s">
        <v>17</v>
      </c>
      <c r="H13" s="310">
        <f>VLOOKUP(G13,Lists!$A$45:$B$50,2,FALSE)</f>
        <v>1.0000000000000001E-5</v>
      </c>
      <c r="I13" s="311" t="s">
        <v>17</v>
      </c>
      <c r="J13" s="311" t="s">
        <v>17</v>
      </c>
      <c r="K13" s="312">
        <f>VLOOKUP(J13,Lists!$A$35:$B$40,2,FALSE)</f>
        <v>0</v>
      </c>
      <c r="L13" s="313">
        <f t="shared" si="0"/>
        <v>0</v>
      </c>
      <c r="M13" s="314" t="str">
        <f t="shared" si="1"/>
        <v>n/a</v>
      </c>
      <c r="N13" s="304">
        <f>IF($B13=Lists!$A$14,Lists!$E$35)+IF($B13=Lists!$A$15,Lists!$E$40)+IF($B13=Lists!$A$16,Lists!$E$40)</f>
        <v>0</v>
      </c>
      <c r="O13" s="313">
        <f t="shared" si="2"/>
        <v>0</v>
      </c>
      <c r="P13" s="242" t="str">
        <f t="shared" si="3"/>
        <v>n/a</v>
      </c>
      <c r="Q13" s="232" t="str">
        <f>IF(ISERROR(P13*0.0001),"n/a",P13*VLOOKUP($B$4,Weighting!$B$22:$D$35,2,0))</f>
        <v>n/a</v>
      </c>
      <c r="R13" s="230" t="str">
        <f t="shared" si="4"/>
        <v>n/a</v>
      </c>
      <c r="S13" s="230" t="str">
        <f>IF(ISERROR(R13*VLOOKUP($B$4,Weighting!$B$22:$D$35,2,0)),"n/a",R13*VLOOKUP($B$4,Weighting!$B$22:$D$35,2,0))</f>
        <v>n/a</v>
      </c>
      <c r="T13" s="345"/>
      <c r="U13" s="279"/>
      <c r="V13" s="308" t="s">
        <v>408</v>
      </c>
      <c r="W13" s="308"/>
      <c r="X13" s="309" t="s">
        <v>406</v>
      </c>
      <c r="Y13" s="299" t="s">
        <v>17</v>
      </c>
      <c r="Z13" s="310">
        <f>VLOOKUP(Y13,Lists!$A$45:$B$50,2,FALSE)</f>
        <v>1.0000000000000001E-5</v>
      </c>
      <c r="AA13" s="311" t="s">
        <v>17</v>
      </c>
      <c r="AB13" s="311" t="s">
        <v>17</v>
      </c>
      <c r="AC13" s="312">
        <f>VLOOKUP(AB13,Lists!$A$35:$B$40,2,FALSE)</f>
        <v>0</v>
      </c>
      <c r="AD13" s="313">
        <f t="shared" si="5"/>
        <v>0</v>
      </c>
      <c r="AE13" s="314" t="str">
        <f t="shared" si="6"/>
        <v>n/a</v>
      </c>
      <c r="AF13" s="304">
        <f>IF($B13=Lists!$A$14,Lists!$E$35)+IF($B13=Lists!$A$15,Lists!$E$40)+IF($B13=Lists!$A$16,Lists!$E$40)</f>
        <v>0</v>
      </c>
      <c r="AG13" s="313">
        <f t="shared" si="7"/>
        <v>0</v>
      </c>
      <c r="AH13" s="112" t="str">
        <f t="shared" si="8"/>
        <v>n/a</v>
      </c>
      <c r="AI13" s="116" t="str">
        <f>IF(ISERROR(AH13*0.0001),"n/a",AH13*VLOOKUP($B$4,Weighting!$B$22:$D$35,2,0))</f>
        <v>n/a</v>
      </c>
      <c r="AJ13" s="230" t="str">
        <f t="shared" si="9"/>
        <v>n/a</v>
      </c>
      <c r="AK13" s="230" t="str">
        <f>IF(ISERROR(AJ13*VLOOKUP($B$4,Weighting!$B$22:$D$35,2,0)),"n/a",AJ13*VLOOKUP($B$4,Weighting!$B$22:$D$35,2,0))</f>
        <v>n/a</v>
      </c>
      <c r="AL13" s="345"/>
    </row>
    <row r="14" spans="1:38" s="342" customFormat="1" ht="54.5" customHeight="1" x14ac:dyDescent="0.35">
      <c r="A14" s="296" t="s">
        <v>924</v>
      </c>
      <c r="B14" s="296" t="s">
        <v>8</v>
      </c>
      <c r="C14" s="382" t="s">
        <v>750</v>
      </c>
      <c r="D14" s="114"/>
      <c r="E14" s="115"/>
      <c r="F14" s="444" t="s">
        <v>406</v>
      </c>
      <c r="G14" s="299" t="s">
        <v>17</v>
      </c>
      <c r="H14" s="310">
        <f>VLOOKUP(G14,Lists!$A$45:$B$50,2,FALSE)</f>
        <v>1.0000000000000001E-5</v>
      </c>
      <c r="I14" s="311" t="s">
        <v>17</v>
      </c>
      <c r="J14" s="311" t="s">
        <v>17</v>
      </c>
      <c r="K14" s="312">
        <f>VLOOKUP(J14,Lists!$A$35:$B$40,2,FALSE)</f>
        <v>0</v>
      </c>
      <c r="L14" s="313">
        <f t="shared" si="0"/>
        <v>0</v>
      </c>
      <c r="M14" s="314" t="str">
        <f t="shared" si="1"/>
        <v>n/a</v>
      </c>
      <c r="N14" s="304">
        <f>IF($B14=Lists!$A$14,Lists!$E$35)+IF($B14=Lists!$A$15,Lists!$E$40)+IF($B14=Lists!$A$16,Lists!$E$40)</f>
        <v>0</v>
      </c>
      <c r="O14" s="313">
        <f t="shared" si="2"/>
        <v>0</v>
      </c>
      <c r="P14" s="242" t="str">
        <f t="shared" si="3"/>
        <v>n/a</v>
      </c>
      <c r="Q14" s="232" t="str">
        <f>IF(ISERROR(P14*0.0001),"n/a",P14*VLOOKUP($B$4,Weighting!$B$22:$D$35,2,0))</f>
        <v>n/a</v>
      </c>
      <c r="R14" s="230" t="str">
        <f t="shared" si="4"/>
        <v>n/a</v>
      </c>
      <c r="S14" s="230" t="str">
        <f>IF(ISERROR(R14*VLOOKUP($B$4,Weighting!$B$22:$D$35,2,0)),"n/a",R14*VLOOKUP($B$4,Weighting!$B$22:$D$35,2,0))</f>
        <v>n/a</v>
      </c>
      <c r="T14" s="345"/>
      <c r="U14" s="279"/>
      <c r="V14" s="308" t="s">
        <v>408</v>
      </c>
      <c r="W14" s="308"/>
      <c r="X14" s="309" t="s">
        <v>406</v>
      </c>
      <c r="Y14" s="299" t="s">
        <v>17</v>
      </c>
      <c r="Z14" s="310">
        <f>VLOOKUP(Y14,Lists!$A$45:$B$50,2,FALSE)</f>
        <v>1.0000000000000001E-5</v>
      </c>
      <c r="AA14" s="311" t="s">
        <v>17</v>
      </c>
      <c r="AB14" s="311" t="s">
        <v>17</v>
      </c>
      <c r="AC14" s="312">
        <f>VLOOKUP(AB14,Lists!$A$35:$B$40,2,FALSE)</f>
        <v>0</v>
      </c>
      <c r="AD14" s="313">
        <f t="shared" si="5"/>
        <v>0</v>
      </c>
      <c r="AE14" s="314" t="str">
        <f t="shared" si="6"/>
        <v>n/a</v>
      </c>
      <c r="AF14" s="304">
        <f>IF($B14=Lists!$A$14,Lists!$E$35)+IF($B14=Lists!$A$15,Lists!$E$40)+IF($B14=Lists!$A$16,Lists!$E$40)</f>
        <v>0</v>
      </c>
      <c r="AG14" s="313">
        <f t="shared" si="7"/>
        <v>0</v>
      </c>
      <c r="AH14" s="112" t="str">
        <f t="shared" si="8"/>
        <v>n/a</v>
      </c>
      <c r="AI14" s="116" t="str">
        <f>IF(ISERROR(AH14*0.0001),"n/a",AH14*VLOOKUP($B$4,Weighting!$B$22:$D$35,2,0))</f>
        <v>n/a</v>
      </c>
      <c r="AJ14" s="230" t="str">
        <f t="shared" si="9"/>
        <v>n/a</v>
      </c>
      <c r="AK14" s="230" t="str">
        <f>IF(ISERROR(AJ14*VLOOKUP($B$4,Weighting!$B$22:$D$35,2,0)),"n/a",AJ14*VLOOKUP($B$4,Weighting!$B$22:$D$35,2,0))</f>
        <v>n/a</v>
      </c>
      <c r="AL14" s="345"/>
    </row>
    <row r="15" spans="1:38" s="342" customFormat="1" ht="34" customHeight="1" x14ac:dyDescent="0.35">
      <c r="A15" s="296" t="s">
        <v>925</v>
      </c>
      <c r="B15" s="296" t="s">
        <v>8</v>
      </c>
      <c r="C15" s="316" t="s">
        <v>751</v>
      </c>
      <c r="D15" s="114"/>
      <c r="E15" s="115"/>
      <c r="F15" s="444" t="s">
        <v>406</v>
      </c>
      <c r="G15" s="299" t="s">
        <v>17</v>
      </c>
      <c r="H15" s="310">
        <f>VLOOKUP(G15,Lists!$A$45:$B$50,2,FALSE)</f>
        <v>1.0000000000000001E-5</v>
      </c>
      <c r="I15" s="311" t="s">
        <v>17</v>
      </c>
      <c r="J15" s="311" t="s">
        <v>17</v>
      </c>
      <c r="K15" s="312">
        <f>VLOOKUP(J15,Lists!$A$35:$B$40,2,FALSE)</f>
        <v>0</v>
      </c>
      <c r="L15" s="313">
        <f t="shared" si="0"/>
        <v>0</v>
      </c>
      <c r="M15" s="314" t="str">
        <f t="shared" si="1"/>
        <v>n/a</v>
      </c>
      <c r="N15" s="304">
        <f>IF($B15=Lists!$A$14,Lists!$E$35)+IF($B15=Lists!$A$15,Lists!$E$40)+IF($B15=Lists!$A$16,Lists!$E$40)</f>
        <v>0</v>
      </c>
      <c r="O15" s="313">
        <f t="shared" si="2"/>
        <v>0</v>
      </c>
      <c r="P15" s="242" t="str">
        <f t="shared" si="3"/>
        <v>n/a</v>
      </c>
      <c r="Q15" s="232" t="str">
        <f>IF(ISERROR(P15*0.0001),"n/a",P15*VLOOKUP($B$4,Weighting!$B$22:$D$35,2,0))</f>
        <v>n/a</v>
      </c>
      <c r="R15" s="230" t="str">
        <f t="shared" si="4"/>
        <v>n/a</v>
      </c>
      <c r="S15" s="230" t="str">
        <f>IF(ISERROR(R15*VLOOKUP($B$4,Weighting!$B$22:$D$35,2,0)),"n/a",R15*VLOOKUP($B$4,Weighting!$B$22:$D$35,2,0))</f>
        <v>n/a</v>
      </c>
      <c r="T15" s="345"/>
      <c r="U15" s="279"/>
      <c r="V15" s="308" t="s">
        <v>408</v>
      </c>
      <c r="W15" s="308"/>
      <c r="X15" s="309" t="s">
        <v>406</v>
      </c>
      <c r="Y15" s="299" t="s">
        <v>17</v>
      </c>
      <c r="Z15" s="310">
        <f>VLOOKUP(Y15,Lists!$A$45:$B$50,2,FALSE)</f>
        <v>1.0000000000000001E-5</v>
      </c>
      <c r="AA15" s="311" t="s">
        <v>17</v>
      </c>
      <c r="AB15" s="311" t="s">
        <v>17</v>
      </c>
      <c r="AC15" s="312">
        <f>VLOOKUP(AB15,Lists!$A$35:$B$40,2,FALSE)</f>
        <v>0</v>
      </c>
      <c r="AD15" s="313">
        <f t="shared" si="5"/>
        <v>0</v>
      </c>
      <c r="AE15" s="314" t="str">
        <f t="shared" si="6"/>
        <v>n/a</v>
      </c>
      <c r="AF15" s="304">
        <f>IF($B15=Lists!$A$14,Lists!$E$35)+IF($B15=Lists!$A$15,Lists!$E$40)+IF($B15=Lists!$A$16,Lists!$E$40)</f>
        <v>0</v>
      </c>
      <c r="AG15" s="313">
        <f t="shared" si="7"/>
        <v>0</v>
      </c>
      <c r="AH15" s="112" t="str">
        <f t="shared" si="8"/>
        <v>n/a</v>
      </c>
      <c r="AI15" s="116" t="str">
        <f>IF(ISERROR(AH15*0.0001),"n/a",AH15*VLOOKUP($B$4,Weighting!$B$22:$D$35,2,0))</f>
        <v>n/a</v>
      </c>
      <c r="AJ15" s="230" t="str">
        <f t="shared" si="9"/>
        <v>n/a</v>
      </c>
      <c r="AK15" s="230" t="str">
        <f>IF(ISERROR(AJ15*VLOOKUP($B$4,Weighting!$B$22:$D$35,2,0)),"n/a",AJ15*VLOOKUP($B$4,Weighting!$B$22:$D$35,2,0))</f>
        <v>n/a</v>
      </c>
      <c r="AL15" s="345"/>
    </row>
    <row r="16" spans="1:38" s="342" customFormat="1" ht="55" customHeight="1" x14ac:dyDescent="0.35">
      <c r="A16" s="296" t="s">
        <v>926</v>
      </c>
      <c r="B16" s="296" t="s">
        <v>8</v>
      </c>
      <c r="C16" s="316" t="s">
        <v>1379</v>
      </c>
      <c r="D16" s="114"/>
      <c r="E16" s="115"/>
      <c r="F16" s="444" t="s">
        <v>406</v>
      </c>
      <c r="G16" s="299" t="s">
        <v>17</v>
      </c>
      <c r="H16" s="310">
        <f>VLOOKUP(G16,Lists!$A$45:$B$50,2,FALSE)</f>
        <v>1.0000000000000001E-5</v>
      </c>
      <c r="I16" s="311" t="s">
        <v>17</v>
      </c>
      <c r="J16" s="311" t="s">
        <v>17</v>
      </c>
      <c r="K16" s="312">
        <f>VLOOKUP(J16,Lists!$A$35:$B$40,2,FALSE)</f>
        <v>0</v>
      </c>
      <c r="L16" s="313">
        <f t="shared" si="0"/>
        <v>0</v>
      </c>
      <c r="M16" s="314" t="str">
        <f t="shared" si="1"/>
        <v>n/a</v>
      </c>
      <c r="N16" s="304">
        <f>IF($B16=Lists!$A$14,Lists!$E$35)+IF($B16=Lists!$A$15,Lists!$E$40)+IF($B16=Lists!$A$16,Lists!$E$40)</f>
        <v>0</v>
      </c>
      <c r="O16" s="313">
        <f t="shared" si="2"/>
        <v>0</v>
      </c>
      <c r="P16" s="242" t="str">
        <f t="shared" si="3"/>
        <v>n/a</v>
      </c>
      <c r="Q16" s="232" t="str">
        <f>IF(ISERROR(P16*0.0001),"n/a",P16*VLOOKUP($B$4,Weighting!$B$22:$D$35,2,0))</f>
        <v>n/a</v>
      </c>
      <c r="R16" s="230" t="str">
        <f t="shared" si="4"/>
        <v>n/a</v>
      </c>
      <c r="S16" s="230" t="str">
        <f>IF(ISERROR(R16*VLOOKUP($B$4,Weighting!$B$22:$D$35,2,0)),"n/a",R16*VLOOKUP($B$4,Weighting!$B$22:$D$35,2,0))</f>
        <v>n/a</v>
      </c>
      <c r="T16" s="345"/>
      <c r="U16" s="279"/>
      <c r="V16" s="308" t="s">
        <v>408</v>
      </c>
      <c r="W16" s="308"/>
      <c r="X16" s="309" t="s">
        <v>406</v>
      </c>
      <c r="Y16" s="299" t="s">
        <v>17</v>
      </c>
      <c r="Z16" s="310">
        <f>VLOOKUP(Y16,Lists!$A$45:$B$50,2,FALSE)</f>
        <v>1.0000000000000001E-5</v>
      </c>
      <c r="AA16" s="311" t="s">
        <v>17</v>
      </c>
      <c r="AB16" s="311" t="s">
        <v>17</v>
      </c>
      <c r="AC16" s="312">
        <f>VLOOKUP(AB16,Lists!$A$35:$B$40,2,FALSE)</f>
        <v>0</v>
      </c>
      <c r="AD16" s="313">
        <f t="shared" si="5"/>
        <v>0</v>
      </c>
      <c r="AE16" s="314" t="str">
        <f t="shared" si="6"/>
        <v>n/a</v>
      </c>
      <c r="AF16" s="304">
        <f>IF($B16=Lists!$A$14,Lists!$E$35)+IF($B16=Lists!$A$15,Lists!$E$40)+IF($B16=Lists!$A$16,Lists!$E$40)</f>
        <v>0</v>
      </c>
      <c r="AG16" s="313">
        <f t="shared" si="7"/>
        <v>0</v>
      </c>
      <c r="AH16" s="112" t="str">
        <f t="shared" si="8"/>
        <v>n/a</v>
      </c>
      <c r="AI16" s="116" t="str">
        <f>IF(ISERROR(AH16*0.0001),"n/a",AH16*VLOOKUP($B$4,Weighting!$B$22:$D$35,2,0))</f>
        <v>n/a</v>
      </c>
      <c r="AJ16" s="230" t="str">
        <f t="shared" si="9"/>
        <v>n/a</v>
      </c>
      <c r="AK16" s="230" t="str">
        <f>IF(ISERROR(AJ16*VLOOKUP($B$4,Weighting!$B$22:$D$35,2,0)),"n/a",AJ16*VLOOKUP($B$4,Weighting!$B$22:$D$35,2,0))</f>
        <v>n/a</v>
      </c>
      <c r="AL16" s="345"/>
    </row>
    <row r="17" spans="1:38" s="342" customFormat="1" ht="103.5" customHeight="1" x14ac:dyDescent="0.35">
      <c r="A17" s="296" t="s">
        <v>927</v>
      </c>
      <c r="B17" s="296" t="s">
        <v>8</v>
      </c>
      <c r="C17" s="316" t="s">
        <v>752</v>
      </c>
      <c r="D17" s="114"/>
      <c r="E17" s="115"/>
      <c r="F17" s="444" t="s">
        <v>406</v>
      </c>
      <c r="G17" s="299" t="s">
        <v>17</v>
      </c>
      <c r="H17" s="310">
        <f>VLOOKUP(G17,Lists!$A$45:$B$50,2,FALSE)</f>
        <v>1.0000000000000001E-5</v>
      </c>
      <c r="I17" s="311" t="s">
        <v>17</v>
      </c>
      <c r="J17" s="311" t="s">
        <v>17</v>
      </c>
      <c r="K17" s="312">
        <f>VLOOKUP(J17,Lists!$A$35:$B$40,2,FALSE)</f>
        <v>0</v>
      </c>
      <c r="L17" s="313">
        <f t="shared" si="0"/>
        <v>0</v>
      </c>
      <c r="M17" s="314" t="str">
        <f t="shared" si="1"/>
        <v>n/a</v>
      </c>
      <c r="N17" s="304">
        <f>IF($B17=Lists!$A$14,Lists!$E$35)+IF($B17=Lists!$A$15,Lists!$E$40)+IF($B17=Lists!$A$16,Lists!$E$40)</f>
        <v>0</v>
      </c>
      <c r="O17" s="313">
        <f t="shared" si="2"/>
        <v>0</v>
      </c>
      <c r="P17" s="242" t="str">
        <f t="shared" si="3"/>
        <v>n/a</v>
      </c>
      <c r="Q17" s="232" t="str">
        <f>IF(ISERROR(P17*0.0001),"n/a",P17*VLOOKUP($B$4,Weighting!$B$22:$D$35,2,0))</f>
        <v>n/a</v>
      </c>
      <c r="R17" s="230" t="str">
        <f t="shared" si="4"/>
        <v>n/a</v>
      </c>
      <c r="S17" s="230" t="str">
        <f>IF(ISERROR(R17*VLOOKUP($B$4,Weighting!$B$22:$D$35,2,0)),"n/a",R17*VLOOKUP($B$4,Weighting!$B$22:$D$35,2,0))</f>
        <v>n/a</v>
      </c>
      <c r="T17" s="345"/>
      <c r="U17" s="279"/>
      <c r="V17" s="308" t="s">
        <v>408</v>
      </c>
      <c r="W17" s="308"/>
      <c r="X17" s="309" t="s">
        <v>406</v>
      </c>
      <c r="Y17" s="299" t="s">
        <v>17</v>
      </c>
      <c r="Z17" s="310">
        <f>VLOOKUP(Y17,Lists!$A$45:$B$50,2,FALSE)</f>
        <v>1.0000000000000001E-5</v>
      </c>
      <c r="AA17" s="311" t="s">
        <v>17</v>
      </c>
      <c r="AB17" s="311" t="s">
        <v>17</v>
      </c>
      <c r="AC17" s="312">
        <f>VLOOKUP(AB17,Lists!$A$35:$B$40,2,FALSE)</f>
        <v>0</v>
      </c>
      <c r="AD17" s="313">
        <f t="shared" si="5"/>
        <v>0</v>
      </c>
      <c r="AE17" s="314" t="str">
        <f t="shared" si="6"/>
        <v>n/a</v>
      </c>
      <c r="AF17" s="304">
        <f>IF($B17=Lists!$A$14,Lists!$E$35)+IF($B17=Lists!$A$15,Lists!$E$40)+IF($B17=Lists!$A$16,Lists!$E$40)</f>
        <v>0</v>
      </c>
      <c r="AG17" s="313">
        <f t="shared" si="7"/>
        <v>0</v>
      </c>
      <c r="AH17" s="112" t="str">
        <f t="shared" si="8"/>
        <v>n/a</v>
      </c>
      <c r="AI17" s="116" t="str">
        <f>IF(ISERROR(AH17*0.0001),"n/a",AH17*VLOOKUP($B$4,Weighting!$B$22:$D$35,2,0))</f>
        <v>n/a</v>
      </c>
      <c r="AJ17" s="230" t="str">
        <f t="shared" si="9"/>
        <v>n/a</v>
      </c>
      <c r="AK17" s="230" t="str">
        <f>IF(ISERROR(AJ17*VLOOKUP($B$4,Weighting!$B$22:$D$35,2,0)),"n/a",AJ17*VLOOKUP($B$4,Weighting!$B$22:$D$35,2,0))</f>
        <v>n/a</v>
      </c>
      <c r="AL17" s="345"/>
    </row>
    <row r="18" spans="1:38" s="342" customFormat="1" ht="171" customHeight="1" x14ac:dyDescent="0.35">
      <c r="A18" s="296" t="s">
        <v>928</v>
      </c>
      <c r="B18" s="296" t="s">
        <v>8</v>
      </c>
      <c r="C18" s="316" t="s">
        <v>1329</v>
      </c>
      <c r="D18" s="114"/>
      <c r="E18" s="115"/>
      <c r="F18" s="444" t="s">
        <v>406</v>
      </c>
      <c r="G18" s="299" t="s">
        <v>17</v>
      </c>
      <c r="H18" s="310">
        <f>VLOOKUP(G18,Lists!$A$45:$B$50,2,FALSE)</f>
        <v>1.0000000000000001E-5</v>
      </c>
      <c r="I18" s="311" t="s">
        <v>17</v>
      </c>
      <c r="J18" s="311" t="s">
        <v>17</v>
      </c>
      <c r="K18" s="312">
        <f>VLOOKUP(J18,Lists!$A$35:$B$40,2,FALSE)</f>
        <v>0</v>
      </c>
      <c r="L18" s="313">
        <f t="shared" si="0"/>
        <v>0</v>
      </c>
      <c r="M18" s="314" t="str">
        <f t="shared" si="1"/>
        <v>n/a</v>
      </c>
      <c r="N18" s="304">
        <f>IF($B18=Lists!$A$14,Lists!$E$35)+IF($B18=Lists!$A$15,Lists!$E$40)+IF($B18=Lists!$A$16,Lists!$E$40)</f>
        <v>0</v>
      </c>
      <c r="O18" s="313">
        <f t="shared" si="2"/>
        <v>0</v>
      </c>
      <c r="P18" s="242" t="str">
        <f t="shared" si="3"/>
        <v>n/a</v>
      </c>
      <c r="Q18" s="232" t="str">
        <f>IF(ISERROR(P18*0.0001),"n/a",P18*VLOOKUP($B$4,Weighting!$B$22:$D$35,2,0))</f>
        <v>n/a</v>
      </c>
      <c r="R18" s="230" t="str">
        <f t="shared" si="4"/>
        <v>n/a</v>
      </c>
      <c r="S18" s="230" t="str">
        <f>IF(ISERROR(R18*VLOOKUP($B$4,Weighting!$B$22:$D$35,2,0)),"n/a",R18*VLOOKUP($B$4,Weighting!$B$22:$D$35,2,0))</f>
        <v>n/a</v>
      </c>
      <c r="T18" s="345"/>
      <c r="U18" s="279"/>
      <c r="V18" s="308" t="s">
        <v>408</v>
      </c>
      <c r="W18" s="308"/>
      <c r="X18" s="309" t="s">
        <v>406</v>
      </c>
      <c r="Y18" s="299" t="s">
        <v>17</v>
      </c>
      <c r="Z18" s="310">
        <f>VLOOKUP(Y18,Lists!$A$45:$B$50,2,FALSE)</f>
        <v>1.0000000000000001E-5</v>
      </c>
      <c r="AA18" s="311" t="s">
        <v>17</v>
      </c>
      <c r="AB18" s="311" t="s">
        <v>17</v>
      </c>
      <c r="AC18" s="312">
        <f>VLOOKUP(AB18,Lists!$A$35:$B$40,2,FALSE)</f>
        <v>0</v>
      </c>
      <c r="AD18" s="313">
        <f t="shared" si="5"/>
        <v>0</v>
      </c>
      <c r="AE18" s="314" t="str">
        <f t="shared" si="6"/>
        <v>n/a</v>
      </c>
      <c r="AF18" s="304">
        <f>IF($B18=Lists!$A$14,Lists!$E$35)+IF($B18=Lists!$A$15,Lists!$E$40)+IF($B18=Lists!$A$16,Lists!$E$40)</f>
        <v>0</v>
      </c>
      <c r="AG18" s="313">
        <f t="shared" si="7"/>
        <v>0</v>
      </c>
      <c r="AH18" s="112" t="str">
        <f t="shared" si="8"/>
        <v>n/a</v>
      </c>
      <c r="AI18" s="116" t="str">
        <f>IF(ISERROR(AH18*0.0001),"n/a",AH18*VLOOKUP($B$4,Weighting!$B$22:$D$35,2,0))</f>
        <v>n/a</v>
      </c>
      <c r="AJ18" s="230" t="str">
        <f t="shared" si="9"/>
        <v>n/a</v>
      </c>
      <c r="AK18" s="230" t="str">
        <f>IF(ISERROR(AJ18*VLOOKUP($B$4,Weighting!$B$22:$D$35,2,0)),"n/a",AJ18*VLOOKUP($B$4,Weighting!$B$22:$D$35,2,0))</f>
        <v>n/a</v>
      </c>
      <c r="AL18" s="345"/>
    </row>
    <row r="19" spans="1:38" s="342" customFormat="1" ht="75.5" customHeight="1" x14ac:dyDescent="0.35">
      <c r="A19" s="296" t="s">
        <v>929</v>
      </c>
      <c r="B19" s="296" t="s">
        <v>8</v>
      </c>
      <c r="C19" s="316" t="s">
        <v>753</v>
      </c>
      <c r="D19" s="114"/>
      <c r="E19" s="115"/>
      <c r="F19" s="444" t="s">
        <v>406</v>
      </c>
      <c r="G19" s="299" t="s">
        <v>17</v>
      </c>
      <c r="H19" s="310">
        <f>VLOOKUP(G19,Lists!$A$45:$B$50,2,FALSE)</f>
        <v>1.0000000000000001E-5</v>
      </c>
      <c r="I19" s="311" t="s">
        <v>17</v>
      </c>
      <c r="J19" s="311" t="s">
        <v>17</v>
      </c>
      <c r="K19" s="312">
        <f>VLOOKUP(J19,Lists!$A$35:$B$40,2,FALSE)</f>
        <v>0</v>
      </c>
      <c r="L19" s="313">
        <f t="shared" si="0"/>
        <v>0</v>
      </c>
      <c r="M19" s="314" t="str">
        <f t="shared" si="1"/>
        <v>n/a</v>
      </c>
      <c r="N19" s="304">
        <f>IF($B19=Lists!$A$14,Lists!$E$35)+IF($B19=Lists!$A$15,Lists!$E$40)+IF($B19=Lists!$A$16,Lists!$E$40)</f>
        <v>0</v>
      </c>
      <c r="O19" s="313">
        <f t="shared" si="2"/>
        <v>0</v>
      </c>
      <c r="P19" s="242" t="str">
        <f t="shared" si="3"/>
        <v>n/a</v>
      </c>
      <c r="Q19" s="232" t="str">
        <f>IF(ISERROR(P19*0.0001),"n/a",P19*VLOOKUP($B$4,Weighting!$B$22:$D$35,2,0))</f>
        <v>n/a</v>
      </c>
      <c r="R19" s="230" t="str">
        <f t="shared" si="4"/>
        <v>n/a</v>
      </c>
      <c r="S19" s="230" t="str">
        <f>IF(ISERROR(R19*VLOOKUP($B$4,Weighting!$B$22:$D$35,2,0)),"n/a",R19*VLOOKUP($B$4,Weighting!$B$22:$D$35,2,0))</f>
        <v>n/a</v>
      </c>
      <c r="T19" s="345"/>
      <c r="U19" s="279"/>
      <c r="V19" s="308" t="s">
        <v>408</v>
      </c>
      <c r="W19" s="308"/>
      <c r="X19" s="309" t="s">
        <v>406</v>
      </c>
      <c r="Y19" s="299" t="s">
        <v>17</v>
      </c>
      <c r="Z19" s="310">
        <f>VLOOKUP(Y19,Lists!$A$45:$B$50,2,FALSE)</f>
        <v>1.0000000000000001E-5</v>
      </c>
      <c r="AA19" s="311" t="s">
        <v>17</v>
      </c>
      <c r="AB19" s="311" t="s">
        <v>17</v>
      </c>
      <c r="AC19" s="312">
        <f>VLOOKUP(AB19,Lists!$A$35:$B$40,2,FALSE)</f>
        <v>0</v>
      </c>
      <c r="AD19" s="313">
        <f t="shared" si="5"/>
        <v>0</v>
      </c>
      <c r="AE19" s="314" t="str">
        <f t="shared" si="6"/>
        <v>n/a</v>
      </c>
      <c r="AF19" s="304">
        <f>IF($B19=Lists!$A$14,Lists!$E$35)+IF($B19=Lists!$A$15,Lists!$E$40)+IF($B19=Lists!$A$16,Lists!$E$40)</f>
        <v>0</v>
      </c>
      <c r="AG19" s="313">
        <f t="shared" si="7"/>
        <v>0</v>
      </c>
      <c r="AH19" s="112" t="str">
        <f t="shared" si="8"/>
        <v>n/a</v>
      </c>
      <c r="AI19" s="116" t="str">
        <f>IF(ISERROR(AH19*0.0001),"n/a",AH19*VLOOKUP($B$4,Weighting!$B$22:$D$35,2,0))</f>
        <v>n/a</v>
      </c>
      <c r="AJ19" s="230" t="str">
        <f t="shared" si="9"/>
        <v>n/a</v>
      </c>
      <c r="AK19" s="230" t="str">
        <f>IF(ISERROR(AJ19*VLOOKUP($B$4,Weighting!$B$22:$D$35,2,0)),"n/a",AJ19*VLOOKUP($B$4,Weighting!$B$22:$D$35,2,0))</f>
        <v>n/a</v>
      </c>
      <c r="AL19" s="345"/>
    </row>
    <row r="20" spans="1:38" s="342" customFormat="1" ht="75.5" customHeight="1" x14ac:dyDescent="0.35">
      <c r="A20" s="296" t="s">
        <v>930</v>
      </c>
      <c r="B20" s="296" t="s">
        <v>8</v>
      </c>
      <c r="C20" s="316" t="s">
        <v>754</v>
      </c>
      <c r="D20" s="114"/>
      <c r="E20" s="115"/>
      <c r="F20" s="444" t="s">
        <v>406</v>
      </c>
      <c r="G20" s="299" t="s">
        <v>17</v>
      </c>
      <c r="H20" s="310">
        <f>VLOOKUP(G20,Lists!$A$45:$B$50,2,FALSE)</f>
        <v>1.0000000000000001E-5</v>
      </c>
      <c r="I20" s="311" t="s">
        <v>17</v>
      </c>
      <c r="J20" s="311" t="s">
        <v>17</v>
      </c>
      <c r="K20" s="312">
        <f>VLOOKUP(J20,Lists!$A$35:$B$40,2,FALSE)</f>
        <v>0</v>
      </c>
      <c r="L20" s="313">
        <f t="shared" si="0"/>
        <v>0</v>
      </c>
      <c r="M20" s="314" t="str">
        <f t="shared" si="1"/>
        <v>n/a</v>
      </c>
      <c r="N20" s="304">
        <f>IF($B20=Lists!$A$14,Lists!$E$35)+IF($B20=Lists!$A$15,Lists!$E$40)+IF($B20=Lists!$A$16,Lists!$E$40)</f>
        <v>0</v>
      </c>
      <c r="O20" s="313">
        <f t="shared" si="2"/>
        <v>0</v>
      </c>
      <c r="P20" s="242" t="str">
        <f t="shared" si="3"/>
        <v>n/a</v>
      </c>
      <c r="Q20" s="232" t="str">
        <f>IF(ISERROR(P20*0.0001),"n/a",P20*VLOOKUP($B$4,Weighting!$B$22:$D$35,2,0))</f>
        <v>n/a</v>
      </c>
      <c r="R20" s="230" t="str">
        <f t="shared" si="4"/>
        <v>n/a</v>
      </c>
      <c r="S20" s="230" t="str">
        <f>IF(ISERROR(R20*VLOOKUP($B$4,Weighting!$B$22:$D$35,2,0)),"n/a",R20*VLOOKUP($B$4,Weighting!$B$22:$D$35,2,0))</f>
        <v>n/a</v>
      </c>
      <c r="T20" s="345"/>
      <c r="U20" s="279"/>
      <c r="V20" s="308" t="s">
        <v>408</v>
      </c>
      <c r="W20" s="308"/>
      <c r="X20" s="309" t="s">
        <v>406</v>
      </c>
      <c r="Y20" s="299" t="s">
        <v>17</v>
      </c>
      <c r="Z20" s="310">
        <f>VLOOKUP(Y20,Lists!$A$45:$B$50,2,FALSE)</f>
        <v>1.0000000000000001E-5</v>
      </c>
      <c r="AA20" s="311" t="s">
        <v>17</v>
      </c>
      <c r="AB20" s="311" t="s">
        <v>17</v>
      </c>
      <c r="AC20" s="312">
        <f>VLOOKUP(AB20,Lists!$A$35:$B$40,2,FALSE)</f>
        <v>0</v>
      </c>
      <c r="AD20" s="313">
        <f t="shared" si="5"/>
        <v>0</v>
      </c>
      <c r="AE20" s="314" t="str">
        <f t="shared" si="6"/>
        <v>n/a</v>
      </c>
      <c r="AF20" s="304">
        <f>IF($B20=Lists!$A$14,Lists!$E$35)+IF($B20=Lists!$A$15,Lists!$E$40)+IF($B20=Lists!$A$16,Lists!$E$40)</f>
        <v>0</v>
      </c>
      <c r="AG20" s="313">
        <f t="shared" si="7"/>
        <v>0</v>
      </c>
      <c r="AH20" s="112" t="str">
        <f t="shared" si="8"/>
        <v>n/a</v>
      </c>
      <c r="AI20" s="116" t="str">
        <f>IF(ISERROR(AH20*0.0001),"n/a",AH20*VLOOKUP($B$4,Weighting!$B$22:$D$35,2,0))</f>
        <v>n/a</v>
      </c>
      <c r="AJ20" s="230" t="str">
        <f t="shared" si="9"/>
        <v>n/a</v>
      </c>
      <c r="AK20" s="230" t="str">
        <f>IF(ISERROR(AJ20*VLOOKUP($B$4,Weighting!$B$22:$D$35,2,0)),"n/a",AJ20*VLOOKUP($B$4,Weighting!$B$22:$D$35,2,0))</f>
        <v>n/a</v>
      </c>
      <c r="AL20" s="345"/>
    </row>
    <row r="21" spans="1:38" s="342" customFormat="1" ht="133" customHeight="1" x14ac:dyDescent="0.35">
      <c r="A21" s="296" t="s">
        <v>920</v>
      </c>
      <c r="B21" s="266" t="s">
        <v>10</v>
      </c>
      <c r="C21" s="383" t="s">
        <v>755</v>
      </c>
      <c r="D21" s="115" t="s">
        <v>406</v>
      </c>
      <c r="E21" s="115"/>
      <c r="F21" s="113"/>
      <c r="G21" s="299" t="s">
        <v>49</v>
      </c>
      <c r="H21" s="310">
        <f>VLOOKUP(G21,Lists!$A$45:$B$50,2,FALSE)</f>
        <v>10</v>
      </c>
      <c r="I21" s="299" t="s">
        <v>25</v>
      </c>
      <c r="J21" s="299"/>
      <c r="K21" s="312" t="e">
        <f>VLOOKUP(J21,Lists!$A$35:$B$40,2,FALSE)</f>
        <v>#N/A</v>
      </c>
      <c r="L21" s="313" t="e">
        <f t="shared" si="0"/>
        <v>#N/A</v>
      </c>
      <c r="M21" s="314" t="str">
        <f t="shared" si="1"/>
        <v>n/a</v>
      </c>
      <c r="N21" s="304">
        <f>IF($B21=Lists!$A$14,Lists!$E$35)+IF($B21=Lists!$A$15,Lists!$E$40)+IF($B21=Lists!$A$16,Lists!$E$40)</f>
        <v>6</v>
      </c>
      <c r="O21" s="313">
        <f t="shared" si="2"/>
        <v>60</v>
      </c>
      <c r="P21" s="242">
        <f t="shared" si="3"/>
        <v>0.5</v>
      </c>
      <c r="Q21" s="232">
        <f>IF(ISERROR(P21*0.0001),"n/a",P21*VLOOKUP($B$4,Weighting!$B$22:$D$35,2,0))</f>
        <v>3.5000000000000003E-2</v>
      </c>
      <c r="R21" s="230" t="e">
        <f t="shared" si="4"/>
        <v>#N/A</v>
      </c>
      <c r="S21" s="230" t="str">
        <f>IF(ISERROR(R21*VLOOKUP($B$4,Weighting!$B$22:$D$35,2,0)),"n/a",R21*VLOOKUP($B$4,Weighting!$B$22:$D$35,2,0))</f>
        <v>n/a</v>
      </c>
      <c r="T21" s="345"/>
      <c r="U21" s="290"/>
      <c r="V21" s="299" t="s">
        <v>406</v>
      </c>
      <c r="W21" s="299"/>
      <c r="X21" s="298"/>
      <c r="Y21" s="299" t="s">
        <v>49</v>
      </c>
      <c r="Z21" s="310">
        <f>VLOOKUP(Y21,Lists!$A$45:$B$50,2,FALSE)</f>
        <v>10</v>
      </c>
      <c r="AA21" s="299" t="s">
        <v>25</v>
      </c>
      <c r="AB21" s="299" t="s">
        <v>39</v>
      </c>
      <c r="AC21" s="312">
        <f>VLOOKUP(AB21,Lists!$A$35:$B$40,2,FALSE)</f>
        <v>6</v>
      </c>
      <c r="AD21" s="313">
        <f t="shared" si="5"/>
        <v>60</v>
      </c>
      <c r="AE21" s="314">
        <f t="shared" si="6"/>
        <v>1</v>
      </c>
      <c r="AF21" s="304">
        <f>IF($B21=Lists!$A$14,Lists!$E$35)+IF($B21=Lists!$A$15,Lists!$E$40)+IF($B21=Lists!$A$16,Lists!$E$40)</f>
        <v>6</v>
      </c>
      <c r="AG21" s="313">
        <f t="shared" si="7"/>
        <v>60</v>
      </c>
      <c r="AH21" s="112">
        <f t="shared" si="8"/>
        <v>0.5</v>
      </c>
      <c r="AI21" s="116">
        <f>IF(ISERROR(AH21*0.0001),"n/a",AH21*VLOOKUP($B$4,Weighting!$B$22:$D$35,2,0))</f>
        <v>3.5000000000000003E-2</v>
      </c>
      <c r="AJ21" s="230">
        <f t="shared" si="9"/>
        <v>0.5</v>
      </c>
      <c r="AK21" s="230">
        <f>IF(ISERROR(AJ21*VLOOKUP($B$4,Weighting!$B$22:$D$35,2,0)),"n/a",AJ21*VLOOKUP($B$4,Weighting!$B$22:$D$35,2,0))</f>
        <v>3.5000000000000003E-2</v>
      </c>
      <c r="AL21" s="345"/>
    </row>
    <row r="22" spans="1:38" s="342" customFormat="1" ht="81" customHeight="1" x14ac:dyDescent="0.35">
      <c r="A22" s="296" t="s">
        <v>931</v>
      </c>
      <c r="B22" s="296" t="s">
        <v>8</v>
      </c>
      <c r="C22" s="316" t="s">
        <v>1380</v>
      </c>
      <c r="D22" s="114"/>
      <c r="E22" s="115"/>
      <c r="F22" s="444" t="s">
        <v>406</v>
      </c>
      <c r="G22" s="299" t="s">
        <v>17</v>
      </c>
      <c r="H22" s="310">
        <f>VLOOKUP(G22,Lists!$A$45:$B$50,2,FALSE)</f>
        <v>1.0000000000000001E-5</v>
      </c>
      <c r="I22" s="311" t="s">
        <v>17</v>
      </c>
      <c r="J22" s="311" t="s">
        <v>17</v>
      </c>
      <c r="K22" s="312">
        <f>VLOOKUP(J22,Lists!$A$35:$B$40,2,FALSE)</f>
        <v>0</v>
      </c>
      <c r="L22" s="313">
        <f t="shared" ref="L22" si="10">K22*H22</f>
        <v>0</v>
      </c>
      <c r="M22" s="314" t="str">
        <f t="shared" ref="M22" si="11">IF(ISERROR(L22/O22),"n/a",L22/O22)</f>
        <v>n/a</v>
      </c>
      <c r="N22" s="304">
        <f>IF($B22=Lists!$A$14,Lists!$E$35)+IF($B22=Lists!$A$15,Lists!$E$40)+IF($B22=Lists!$A$16,Lists!$E$40)</f>
        <v>0</v>
      </c>
      <c r="O22" s="313">
        <f t="shared" ref="O22" si="12">H22*N22</f>
        <v>0</v>
      </c>
      <c r="P22" s="242" t="str">
        <f t="shared" si="3"/>
        <v>n/a</v>
      </c>
      <c r="Q22" s="232" t="str">
        <f>IF(ISERROR(P22*0.0001),"n/a",P22*VLOOKUP($B$4,Weighting!$B$22:$D$35,2,0))</f>
        <v>n/a</v>
      </c>
      <c r="R22" s="230" t="str">
        <f t="shared" ref="R22" si="13">IF($B22="Specification","n/a",L22/$O$2)</f>
        <v>n/a</v>
      </c>
      <c r="S22" s="230" t="str">
        <f>IF(ISERROR(R22*VLOOKUP($B$4,Weighting!$B$22:$D$35,2,0)),"n/a",R22*VLOOKUP($B$4,Weighting!$B$22:$D$35,2,0))</f>
        <v>n/a</v>
      </c>
      <c r="T22" s="345"/>
      <c r="U22" s="279"/>
      <c r="V22" s="308" t="s">
        <v>408</v>
      </c>
      <c r="W22" s="308"/>
      <c r="X22" s="309" t="s">
        <v>406</v>
      </c>
      <c r="Y22" s="299" t="s">
        <v>17</v>
      </c>
      <c r="Z22" s="310">
        <f>VLOOKUP(Y22,Lists!$A$45:$B$50,2,FALSE)</f>
        <v>1.0000000000000001E-5</v>
      </c>
      <c r="AA22" s="311" t="s">
        <v>17</v>
      </c>
      <c r="AB22" s="311" t="s">
        <v>17</v>
      </c>
      <c r="AC22" s="312">
        <f>VLOOKUP(AB22,Lists!$A$35:$B$40,2,FALSE)</f>
        <v>0</v>
      </c>
      <c r="AD22" s="313">
        <f t="shared" ref="AD22" si="14">AC22*Z22</f>
        <v>0</v>
      </c>
      <c r="AE22" s="314" t="str">
        <f t="shared" ref="AE22" si="15">IF(ISERROR(AD22/AG22),"n/a",AD22/AG22)</f>
        <v>n/a</v>
      </c>
      <c r="AF22" s="304">
        <f>IF($B22=Lists!$A$14,Lists!$E$35)+IF($B22=Lists!$A$15,Lists!$E$40)+IF($B22=Lists!$A$16,Lists!$E$40)</f>
        <v>0</v>
      </c>
      <c r="AG22" s="313">
        <f t="shared" ref="AG22" si="16">Z22*AF22</f>
        <v>0</v>
      </c>
      <c r="AH22" s="112" t="str">
        <f t="shared" si="8"/>
        <v>n/a</v>
      </c>
      <c r="AI22" s="116" t="str">
        <f>IF(ISERROR(AH22*0.0001),"n/a",AH22*VLOOKUP($B$4,Weighting!$B$22:$D$35,2,0))</f>
        <v>n/a</v>
      </c>
      <c r="AJ22" s="230" t="str">
        <f t="shared" ref="AJ22" si="17">IF($B22="Specification","n/a",AD22/$O$2)</f>
        <v>n/a</v>
      </c>
      <c r="AK22" s="230" t="str">
        <f>IF(ISERROR(AJ22*VLOOKUP($B$4,Weighting!$B$22:$D$35,2,0)),"n/a",AJ22*VLOOKUP($B$4,Weighting!$B$22:$D$35,2,0))</f>
        <v>n/a</v>
      </c>
      <c r="AL22" s="345"/>
    </row>
    <row r="23" spans="1:38" s="342" customFormat="1" ht="104" customHeight="1" x14ac:dyDescent="0.35">
      <c r="A23" s="296" t="s">
        <v>932</v>
      </c>
      <c r="B23" s="296" t="s">
        <v>8</v>
      </c>
      <c r="C23" s="316" t="s">
        <v>756</v>
      </c>
      <c r="D23" s="114"/>
      <c r="E23" s="115"/>
      <c r="F23" s="444" t="s">
        <v>406</v>
      </c>
      <c r="G23" s="299" t="s">
        <v>17</v>
      </c>
      <c r="H23" s="310">
        <f>VLOOKUP(G23,Lists!$A$45:$B$50,2,FALSE)</f>
        <v>1.0000000000000001E-5</v>
      </c>
      <c r="I23" s="311" t="s">
        <v>17</v>
      </c>
      <c r="J23" s="311" t="s">
        <v>17</v>
      </c>
      <c r="K23" s="312">
        <f>VLOOKUP(J23,Lists!$A$35:$B$40,2,FALSE)</f>
        <v>0</v>
      </c>
      <c r="L23" s="313">
        <f t="shared" ref="L23:L46" si="18">K23*H23</f>
        <v>0</v>
      </c>
      <c r="M23" s="314" t="str">
        <f t="shared" ref="M23:M46" si="19">IF(ISERROR(L23/O23),"n/a",L23/O23)</f>
        <v>n/a</v>
      </c>
      <c r="N23" s="304">
        <f>IF($B23=Lists!$A$14,Lists!$E$35)+IF($B23=Lists!$A$15,Lists!$E$40)+IF($B23=Lists!$A$16,Lists!$E$40)</f>
        <v>0</v>
      </c>
      <c r="O23" s="313">
        <f t="shared" ref="O23:O46" si="20">H23*N23</f>
        <v>0</v>
      </c>
      <c r="P23" s="242" t="str">
        <f t="shared" si="3"/>
        <v>n/a</v>
      </c>
      <c r="Q23" s="232" t="str">
        <f>IF(ISERROR(P23*0.0001),"n/a",P23*VLOOKUP($B$4,Weighting!$B$22:$D$35,2,0))</f>
        <v>n/a</v>
      </c>
      <c r="R23" s="230" t="str">
        <f t="shared" ref="R23:R46" si="21">IF($B23="Specification","n/a",L23/$O$2)</f>
        <v>n/a</v>
      </c>
      <c r="S23" s="230" t="str">
        <f>IF(ISERROR(R23*VLOOKUP($B$4,Weighting!$B$22:$D$35,2,0)),"n/a",R23*VLOOKUP($B$4,Weighting!$B$22:$D$35,2,0))</f>
        <v>n/a</v>
      </c>
      <c r="T23" s="345"/>
      <c r="U23" s="279"/>
      <c r="V23" s="308" t="s">
        <v>408</v>
      </c>
      <c r="W23" s="308"/>
      <c r="X23" s="309" t="s">
        <v>406</v>
      </c>
      <c r="Y23" s="299" t="s">
        <v>17</v>
      </c>
      <c r="Z23" s="310">
        <f>VLOOKUP(Y23,Lists!$A$45:$B$50,2,FALSE)</f>
        <v>1.0000000000000001E-5</v>
      </c>
      <c r="AA23" s="311" t="s">
        <v>17</v>
      </c>
      <c r="AB23" s="311" t="s">
        <v>17</v>
      </c>
      <c r="AC23" s="312">
        <f>VLOOKUP(AB23,Lists!$A$35:$B$40,2,FALSE)</f>
        <v>0</v>
      </c>
      <c r="AD23" s="313">
        <f t="shared" ref="AD23:AD46" si="22">AC23*Z23</f>
        <v>0</v>
      </c>
      <c r="AE23" s="314" t="str">
        <f t="shared" ref="AE23:AE46" si="23">IF(ISERROR(AD23/AG23),"n/a",AD23/AG23)</f>
        <v>n/a</v>
      </c>
      <c r="AF23" s="304">
        <f>IF($B23=Lists!$A$14,Lists!$E$35)+IF($B23=Lists!$A$15,Lists!$E$40)+IF($B23=Lists!$A$16,Lists!$E$40)</f>
        <v>0</v>
      </c>
      <c r="AG23" s="313">
        <f t="shared" ref="AG23:AG46" si="24">Z23*AF23</f>
        <v>0</v>
      </c>
      <c r="AH23" s="112" t="str">
        <f t="shared" si="8"/>
        <v>n/a</v>
      </c>
      <c r="AI23" s="116" t="str">
        <f>IF(ISERROR(AH23*0.0001),"n/a",AH23*VLOOKUP($B$4,Weighting!$B$22:$D$35,2,0))</f>
        <v>n/a</v>
      </c>
      <c r="AJ23" s="230" t="str">
        <f t="shared" ref="AJ23:AJ46" si="25">IF($B23="Specification","n/a",AD23/$O$2)</f>
        <v>n/a</v>
      </c>
      <c r="AK23" s="230" t="str">
        <f>IF(ISERROR(AJ23*VLOOKUP($B$4,Weighting!$B$22:$D$35,2,0)),"n/a",AJ23*VLOOKUP($B$4,Weighting!$B$22:$D$35,2,0))</f>
        <v>n/a</v>
      </c>
      <c r="AL23" s="345"/>
    </row>
    <row r="24" spans="1:38" s="342" customFormat="1" ht="41" customHeight="1" x14ac:dyDescent="0.35">
      <c r="A24" s="296" t="s">
        <v>933</v>
      </c>
      <c r="B24" s="296" t="s">
        <v>8</v>
      </c>
      <c r="C24" s="316" t="s">
        <v>757</v>
      </c>
      <c r="D24" s="114"/>
      <c r="E24" s="115"/>
      <c r="F24" s="444" t="s">
        <v>406</v>
      </c>
      <c r="G24" s="299" t="s">
        <v>17</v>
      </c>
      <c r="H24" s="310">
        <f>VLOOKUP(G24,Lists!$A$45:$B$50,2,FALSE)</f>
        <v>1.0000000000000001E-5</v>
      </c>
      <c r="I24" s="311" t="s">
        <v>17</v>
      </c>
      <c r="J24" s="311" t="s">
        <v>17</v>
      </c>
      <c r="K24" s="312">
        <f>VLOOKUP(J24,Lists!$A$35:$B$40,2,FALSE)</f>
        <v>0</v>
      </c>
      <c r="L24" s="313">
        <f t="shared" si="18"/>
        <v>0</v>
      </c>
      <c r="M24" s="314" t="str">
        <f t="shared" si="19"/>
        <v>n/a</v>
      </c>
      <c r="N24" s="304">
        <f>IF($B24=Lists!$A$14,Lists!$E$35)+IF($B24=Lists!$A$15,Lists!$E$40)+IF($B24=Lists!$A$16,Lists!$E$40)</f>
        <v>0</v>
      </c>
      <c r="O24" s="313">
        <f t="shared" si="20"/>
        <v>0</v>
      </c>
      <c r="P24" s="242" t="str">
        <f t="shared" si="3"/>
        <v>n/a</v>
      </c>
      <c r="Q24" s="232" t="str">
        <f>IF(ISERROR(P24*0.0001),"n/a",P24*VLOOKUP($B$4,Weighting!$B$22:$D$35,2,0))</f>
        <v>n/a</v>
      </c>
      <c r="R24" s="230" t="str">
        <f t="shared" si="21"/>
        <v>n/a</v>
      </c>
      <c r="S24" s="230" t="str">
        <f>IF(ISERROR(R24*VLOOKUP($B$4,Weighting!$B$22:$D$35,2,0)),"n/a",R24*VLOOKUP($B$4,Weighting!$B$22:$D$35,2,0))</f>
        <v>n/a</v>
      </c>
      <c r="T24" s="345"/>
      <c r="U24" s="279"/>
      <c r="V24" s="308" t="s">
        <v>408</v>
      </c>
      <c r="W24" s="308"/>
      <c r="X24" s="309" t="s">
        <v>406</v>
      </c>
      <c r="Y24" s="299" t="s">
        <v>17</v>
      </c>
      <c r="Z24" s="310">
        <f>VLOOKUP(Y24,Lists!$A$45:$B$50,2,FALSE)</f>
        <v>1.0000000000000001E-5</v>
      </c>
      <c r="AA24" s="311" t="s">
        <v>17</v>
      </c>
      <c r="AB24" s="311" t="s">
        <v>17</v>
      </c>
      <c r="AC24" s="312">
        <f>VLOOKUP(AB24,Lists!$A$35:$B$40,2,FALSE)</f>
        <v>0</v>
      </c>
      <c r="AD24" s="313">
        <f t="shared" si="22"/>
        <v>0</v>
      </c>
      <c r="AE24" s="314" t="str">
        <f t="shared" si="23"/>
        <v>n/a</v>
      </c>
      <c r="AF24" s="304">
        <f>IF($B24=Lists!$A$14,Lists!$E$35)+IF($B24=Lists!$A$15,Lists!$E$40)+IF($B24=Lists!$A$16,Lists!$E$40)</f>
        <v>0</v>
      </c>
      <c r="AG24" s="313">
        <f t="shared" si="24"/>
        <v>0</v>
      </c>
      <c r="AH24" s="112" t="str">
        <f t="shared" si="8"/>
        <v>n/a</v>
      </c>
      <c r="AI24" s="116" t="str">
        <f>IF(ISERROR(AH24*0.0001),"n/a",AH24*VLOOKUP($B$4,Weighting!$B$22:$D$35,2,0))</f>
        <v>n/a</v>
      </c>
      <c r="AJ24" s="230" t="str">
        <f t="shared" si="25"/>
        <v>n/a</v>
      </c>
      <c r="AK24" s="230" t="str">
        <f>IF(ISERROR(AJ24*VLOOKUP($B$4,Weighting!$B$22:$D$35,2,0)),"n/a",AJ24*VLOOKUP($B$4,Weighting!$B$22:$D$35,2,0))</f>
        <v>n/a</v>
      </c>
      <c r="AL24" s="345"/>
    </row>
    <row r="25" spans="1:38" s="342" customFormat="1" ht="119" customHeight="1" x14ac:dyDescent="0.35">
      <c r="A25" s="296" t="s">
        <v>934</v>
      </c>
      <c r="B25" s="296" t="s">
        <v>8</v>
      </c>
      <c r="C25" s="316" t="s">
        <v>758</v>
      </c>
      <c r="D25" s="114"/>
      <c r="E25" s="115"/>
      <c r="F25" s="444" t="s">
        <v>406</v>
      </c>
      <c r="G25" s="299" t="s">
        <v>17</v>
      </c>
      <c r="H25" s="310">
        <f>VLOOKUP(G25,Lists!$A$45:$B$50,2,FALSE)</f>
        <v>1.0000000000000001E-5</v>
      </c>
      <c r="I25" s="311" t="s">
        <v>17</v>
      </c>
      <c r="J25" s="311" t="s">
        <v>17</v>
      </c>
      <c r="K25" s="312">
        <f>VLOOKUP(J25,Lists!$A$35:$B$40,2,FALSE)</f>
        <v>0</v>
      </c>
      <c r="L25" s="313">
        <f t="shared" si="18"/>
        <v>0</v>
      </c>
      <c r="M25" s="314" t="str">
        <f t="shared" si="19"/>
        <v>n/a</v>
      </c>
      <c r="N25" s="304">
        <f>IF($B25=Lists!$A$14,Lists!$E$35)+IF($B25=Lists!$A$15,Lists!$E$40)+IF($B25=Lists!$A$16,Lists!$E$40)</f>
        <v>0</v>
      </c>
      <c r="O25" s="313">
        <f t="shared" si="20"/>
        <v>0</v>
      </c>
      <c r="P25" s="242" t="str">
        <f t="shared" si="3"/>
        <v>n/a</v>
      </c>
      <c r="Q25" s="232" t="str">
        <f>IF(ISERROR(P25*0.0001),"n/a",P25*VLOOKUP($B$4,Weighting!$B$22:$D$35,2,0))</f>
        <v>n/a</v>
      </c>
      <c r="R25" s="230" t="str">
        <f t="shared" si="21"/>
        <v>n/a</v>
      </c>
      <c r="S25" s="230" t="str">
        <f>IF(ISERROR(R25*VLOOKUP($B$4,Weighting!$B$22:$D$35,2,0)),"n/a",R25*VLOOKUP($B$4,Weighting!$B$22:$D$35,2,0))</f>
        <v>n/a</v>
      </c>
      <c r="T25" s="345"/>
      <c r="U25" s="279"/>
      <c r="V25" s="308" t="s">
        <v>408</v>
      </c>
      <c r="W25" s="308"/>
      <c r="X25" s="309" t="s">
        <v>406</v>
      </c>
      <c r="Y25" s="299" t="s">
        <v>17</v>
      </c>
      <c r="Z25" s="310">
        <f>VLOOKUP(Y25,Lists!$A$45:$B$50,2,FALSE)</f>
        <v>1.0000000000000001E-5</v>
      </c>
      <c r="AA25" s="311" t="s">
        <v>17</v>
      </c>
      <c r="AB25" s="311" t="s">
        <v>17</v>
      </c>
      <c r="AC25" s="312">
        <f>VLOOKUP(AB25,Lists!$A$35:$B$40,2,FALSE)</f>
        <v>0</v>
      </c>
      <c r="AD25" s="313">
        <f t="shared" si="22"/>
        <v>0</v>
      </c>
      <c r="AE25" s="314" t="str">
        <f t="shared" si="23"/>
        <v>n/a</v>
      </c>
      <c r="AF25" s="304">
        <f>IF($B25=Lists!$A$14,Lists!$E$35)+IF($B25=Lists!$A$15,Lists!$E$40)+IF($B25=Lists!$A$16,Lists!$E$40)</f>
        <v>0</v>
      </c>
      <c r="AG25" s="313">
        <f t="shared" si="24"/>
        <v>0</v>
      </c>
      <c r="AH25" s="112" t="str">
        <f t="shared" si="8"/>
        <v>n/a</v>
      </c>
      <c r="AI25" s="116" t="str">
        <f>IF(ISERROR(AH25*0.0001),"n/a",AH25*VLOOKUP($B$4,Weighting!$B$22:$D$35,2,0))</f>
        <v>n/a</v>
      </c>
      <c r="AJ25" s="230" t="str">
        <f t="shared" si="25"/>
        <v>n/a</v>
      </c>
      <c r="AK25" s="230" t="str">
        <f>IF(ISERROR(AJ25*VLOOKUP($B$4,Weighting!$B$22:$D$35,2,0)),"n/a",AJ25*VLOOKUP($B$4,Weighting!$B$22:$D$35,2,0))</f>
        <v>n/a</v>
      </c>
      <c r="AL25" s="345"/>
    </row>
    <row r="26" spans="1:38" s="342" customFormat="1" ht="193.5" customHeight="1" x14ac:dyDescent="0.35">
      <c r="A26" s="296" t="s">
        <v>935</v>
      </c>
      <c r="B26" s="296" t="s">
        <v>8</v>
      </c>
      <c r="C26" s="305" t="s">
        <v>1381</v>
      </c>
      <c r="D26" s="114"/>
      <c r="E26" s="115"/>
      <c r="F26" s="444" t="s">
        <v>406</v>
      </c>
      <c r="G26" s="299" t="s">
        <v>17</v>
      </c>
      <c r="H26" s="310">
        <f>VLOOKUP(G26,Lists!$A$45:$B$50,2,FALSE)</f>
        <v>1.0000000000000001E-5</v>
      </c>
      <c r="I26" s="311" t="s">
        <v>17</v>
      </c>
      <c r="J26" s="311" t="s">
        <v>17</v>
      </c>
      <c r="K26" s="312">
        <f>VLOOKUP(J26,Lists!$A$35:$B$40,2,FALSE)</f>
        <v>0</v>
      </c>
      <c r="L26" s="313">
        <f t="shared" si="18"/>
        <v>0</v>
      </c>
      <c r="M26" s="314" t="str">
        <f t="shared" si="19"/>
        <v>n/a</v>
      </c>
      <c r="N26" s="304">
        <f>IF($B26=Lists!$A$14,Lists!$E$35)+IF($B26=Lists!$A$15,Lists!$E$40)+IF($B26=Lists!$A$16,Lists!$E$40)</f>
        <v>0</v>
      </c>
      <c r="O26" s="313">
        <f t="shared" si="20"/>
        <v>0</v>
      </c>
      <c r="P26" s="242" t="str">
        <f t="shared" si="3"/>
        <v>n/a</v>
      </c>
      <c r="Q26" s="232" t="str">
        <f>IF(ISERROR(P26*0.0001),"n/a",P26*VLOOKUP($B$4,Weighting!$B$22:$D$35,2,0))</f>
        <v>n/a</v>
      </c>
      <c r="R26" s="230" t="str">
        <f t="shared" si="21"/>
        <v>n/a</v>
      </c>
      <c r="S26" s="230" t="str">
        <f>IF(ISERROR(R26*VLOOKUP($B$4,Weighting!$B$22:$D$35,2,0)),"n/a",R26*VLOOKUP($B$4,Weighting!$B$22:$D$35,2,0))</f>
        <v>n/a</v>
      </c>
      <c r="T26" s="345"/>
      <c r="U26" s="279"/>
      <c r="V26" s="308" t="s">
        <v>408</v>
      </c>
      <c r="W26" s="308"/>
      <c r="X26" s="309" t="s">
        <v>406</v>
      </c>
      <c r="Y26" s="299" t="s">
        <v>17</v>
      </c>
      <c r="Z26" s="310">
        <f>VLOOKUP(Y26,Lists!$A$45:$B$50,2,FALSE)</f>
        <v>1.0000000000000001E-5</v>
      </c>
      <c r="AA26" s="311" t="s">
        <v>17</v>
      </c>
      <c r="AB26" s="311" t="s">
        <v>17</v>
      </c>
      <c r="AC26" s="312">
        <f>VLOOKUP(AB26,Lists!$A$35:$B$40,2,FALSE)</f>
        <v>0</v>
      </c>
      <c r="AD26" s="313">
        <f t="shared" si="22"/>
        <v>0</v>
      </c>
      <c r="AE26" s="314" t="str">
        <f t="shared" si="23"/>
        <v>n/a</v>
      </c>
      <c r="AF26" s="304">
        <f>IF($B26=Lists!$A$14,Lists!$E$35)+IF($B26=Lists!$A$15,Lists!$E$40)+IF($B26=Lists!$A$16,Lists!$E$40)</f>
        <v>0</v>
      </c>
      <c r="AG26" s="313">
        <f t="shared" si="24"/>
        <v>0</v>
      </c>
      <c r="AH26" s="112" t="str">
        <f t="shared" si="8"/>
        <v>n/a</v>
      </c>
      <c r="AI26" s="116" t="str">
        <f>IF(ISERROR(AH26*0.0001),"n/a",AH26*VLOOKUP($B$4,Weighting!$B$22:$D$35,2,0))</f>
        <v>n/a</v>
      </c>
      <c r="AJ26" s="230" t="str">
        <f t="shared" si="25"/>
        <v>n/a</v>
      </c>
      <c r="AK26" s="230" t="str">
        <f>IF(ISERROR(AJ26*VLOOKUP($B$4,Weighting!$B$22:$D$35,2,0)),"n/a",AJ26*VLOOKUP($B$4,Weighting!$B$22:$D$35,2,0))</f>
        <v>n/a</v>
      </c>
      <c r="AL26" s="345"/>
    </row>
    <row r="27" spans="1:38" s="342" customFormat="1" ht="67.5" customHeight="1" x14ac:dyDescent="0.35">
      <c r="A27" s="296" t="s">
        <v>936</v>
      </c>
      <c r="B27" s="296" t="s">
        <v>8</v>
      </c>
      <c r="C27" s="305" t="s">
        <v>759</v>
      </c>
      <c r="D27" s="114"/>
      <c r="E27" s="115"/>
      <c r="F27" s="444" t="s">
        <v>406</v>
      </c>
      <c r="G27" s="299" t="s">
        <v>17</v>
      </c>
      <c r="H27" s="310">
        <f>VLOOKUP(G27,Lists!$A$45:$B$50,2,FALSE)</f>
        <v>1.0000000000000001E-5</v>
      </c>
      <c r="I27" s="311" t="s">
        <v>17</v>
      </c>
      <c r="J27" s="311" t="s">
        <v>17</v>
      </c>
      <c r="K27" s="312">
        <f>VLOOKUP(J27,Lists!$A$35:$B$40,2,FALSE)</f>
        <v>0</v>
      </c>
      <c r="L27" s="313">
        <f t="shared" si="18"/>
        <v>0</v>
      </c>
      <c r="M27" s="314" t="str">
        <f t="shared" si="19"/>
        <v>n/a</v>
      </c>
      <c r="N27" s="304">
        <f>IF($B27=Lists!$A$14,Lists!$E$35)+IF($B27=Lists!$A$15,Lists!$E$40)+IF($B27=Lists!$A$16,Lists!$E$40)</f>
        <v>0</v>
      </c>
      <c r="O27" s="313">
        <f t="shared" si="20"/>
        <v>0</v>
      </c>
      <c r="P27" s="242" t="str">
        <f t="shared" si="3"/>
        <v>n/a</v>
      </c>
      <c r="Q27" s="232" t="str">
        <f>IF(ISERROR(P27*0.0001),"n/a",P27*VLOOKUP($B$4,Weighting!$B$22:$D$35,2,0))</f>
        <v>n/a</v>
      </c>
      <c r="R27" s="230" t="str">
        <f t="shared" si="21"/>
        <v>n/a</v>
      </c>
      <c r="S27" s="230" t="str">
        <f>IF(ISERROR(R27*VLOOKUP($B$4,Weighting!$B$22:$D$35,2,0)),"n/a",R27*VLOOKUP($B$4,Weighting!$B$22:$D$35,2,0))</f>
        <v>n/a</v>
      </c>
      <c r="T27" s="345"/>
      <c r="U27" s="279"/>
      <c r="V27" s="308" t="s">
        <v>408</v>
      </c>
      <c r="W27" s="308"/>
      <c r="X27" s="309" t="s">
        <v>406</v>
      </c>
      <c r="Y27" s="299" t="s">
        <v>17</v>
      </c>
      <c r="Z27" s="310">
        <f>VLOOKUP(Y27,Lists!$A$45:$B$50,2,FALSE)</f>
        <v>1.0000000000000001E-5</v>
      </c>
      <c r="AA27" s="311" t="s">
        <v>17</v>
      </c>
      <c r="AB27" s="311" t="s">
        <v>17</v>
      </c>
      <c r="AC27" s="312">
        <f>VLOOKUP(AB27,Lists!$A$35:$B$40,2,FALSE)</f>
        <v>0</v>
      </c>
      <c r="AD27" s="313">
        <f t="shared" si="22"/>
        <v>0</v>
      </c>
      <c r="AE27" s="314" t="str">
        <f t="shared" si="23"/>
        <v>n/a</v>
      </c>
      <c r="AF27" s="304">
        <f>IF($B27=Lists!$A$14,Lists!$E$35)+IF($B27=Lists!$A$15,Lists!$E$40)+IF($B27=Lists!$A$16,Lists!$E$40)</f>
        <v>0</v>
      </c>
      <c r="AG27" s="313">
        <f t="shared" si="24"/>
        <v>0</v>
      </c>
      <c r="AH27" s="112" t="str">
        <f t="shared" si="8"/>
        <v>n/a</v>
      </c>
      <c r="AI27" s="116" t="str">
        <f>IF(ISERROR(AH27*0.0001),"n/a",AH27*VLOOKUP($B$4,Weighting!$B$22:$D$35,2,0))</f>
        <v>n/a</v>
      </c>
      <c r="AJ27" s="230" t="str">
        <f t="shared" si="25"/>
        <v>n/a</v>
      </c>
      <c r="AK27" s="230" t="str">
        <f>IF(ISERROR(AJ27*VLOOKUP($B$4,Weighting!$B$22:$D$35,2,0)),"n/a",AJ27*VLOOKUP($B$4,Weighting!$B$22:$D$35,2,0))</f>
        <v>n/a</v>
      </c>
      <c r="AL27" s="345"/>
    </row>
    <row r="28" spans="1:38" s="342" customFormat="1" ht="67.5" customHeight="1" x14ac:dyDescent="0.35">
      <c r="A28" s="296" t="s">
        <v>937</v>
      </c>
      <c r="B28" s="296" t="s">
        <v>8</v>
      </c>
      <c r="C28" s="305" t="s">
        <v>760</v>
      </c>
      <c r="D28" s="114"/>
      <c r="E28" s="115"/>
      <c r="F28" s="444" t="s">
        <v>406</v>
      </c>
      <c r="G28" s="299" t="s">
        <v>17</v>
      </c>
      <c r="H28" s="310">
        <f>VLOOKUP(G28,Lists!$A$45:$B$50,2,FALSE)</f>
        <v>1.0000000000000001E-5</v>
      </c>
      <c r="I28" s="311" t="s">
        <v>17</v>
      </c>
      <c r="J28" s="311" t="s">
        <v>17</v>
      </c>
      <c r="K28" s="312">
        <f>VLOOKUP(J28,Lists!$A$35:$B$40,2,FALSE)</f>
        <v>0</v>
      </c>
      <c r="L28" s="313">
        <f t="shared" si="18"/>
        <v>0</v>
      </c>
      <c r="M28" s="314" t="str">
        <f t="shared" si="19"/>
        <v>n/a</v>
      </c>
      <c r="N28" s="304">
        <f>IF($B28=Lists!$A$14,Lists!$E$35)+IF($B28=Lists!$A$15,Lists!$E$40)+IF($B28=Lists!$A$16,Lists!$E$40)</f>
        <v>0</v>
      </c>
      <c r="O28" s="313">
        <f t="shared" si="20"/>
        <v>0</v>
      </c>
      <c r="P28" s="242" t="str">
        <f t="shared" si="3"/>
        <v>n/a</v>
      </c>
      <c r="Q28" s="232" t="str">
        <f>IF(ISERROR(P28*0.0001),"n/a",P28*VLOOKUP($B$4,Weighting!$B$22:$D$35,2,0))</f>
        <v>n/a</v>
      </c>
      <c r="R28" s="230" t="str">
        <f t="shared" si="21"/>
        <v>n/a</v>
      </c>
      <c r="S28" s="230" t="str">
        <f>IF(ISERROR(R28*VLOOKUP($B$4,Weighting!$B$22:$D$35,2,0)),"n/a",R28*VLOOKUP($B$4,Weighting!$B$22:$D$35,2,0))</f>
        <v>n/a</v>
      </c>
      <c r="T28" s="345"/>
      <c r="U28" s="279"/>
      <c r="V28" s="308" t="s">
        <v>408</v>
      </c>
      <c r="W28" s="308"/>
      <c r="X28" s="309" t="s">
        <v>406</v>
      </c>
      <c r="Y28" s="299" t="s">
        <v>17</v>
      </c>
      <c r="Z28" s="310">
        <f>VLOOKUP(Y28,Lists!$A$45:$B$50,2,FALSE)</f>
        <v>1.0000000000000001E-5</v>
      </c>
      <c r="AA28" s="311" t="s">
        <v>17</v>
      </c>
      <c r="AB28" s="311" t="s">
        <v>17</v>
      </c>
      <c r="AC28" s="312">
        <f>VLOOKUP(AB28,Lists!$A$35:$B$40,2,FALSE)</f>
        <v>0</v>
      </c>
      <c r="AD28" s="313">
        <f t="shared" si="22"/>
        <v>0</v>
      </c>
      <c r="AE28" s="314" t="str">
        <f t="shared" si="23"/>
        <v>n/a</v>
      </c>
      <c r="AF28" s="304">
        <f>IF($B28=Lists!$A$14,Lists!$E$35)+IF($B28=Lists!$A$15,Lists!$E$40)+IF($B28=Lists!$A$16,Lists!$E$40)</f>
        <v>0</v>
      </c>
      <c r="AG28" s="313">
        <f t="shared" si="24"/>
        <v>0</v>
      </c>
      <c r="AH28" s="112" t="str">
        <f t="shared" si="8"/>
        <v>n/a</v>
      </c>
      <c r="AI28" s="116" t="str">
        <f>IF(ISERROR(AH28*0.0001),"n/a",AH28*VLOOKUP($B$4,Weighting!$B$22:$D$35,2,0))</f>
        <v>n/a</v>
      </c>
      <c r="AJ28" s="230" t="str">
        <f t="shared" si="25"/>
        <v>n/a</v>
      </c>
      <c r="AK28" s="230" t="str">
        <f>IF(ISERROR(AJ28*VLOOKUP($B$4,Weighting!$B$22:$D$35,2,0)),"n/a",AJ28*VLOOKUP($B$4,Weighting!$B$22:$D$35,2,0))</f>
        <v>n/a</v>
      </c>
      <c r="AL28" s="345"/>
    </row>
    <row r="29" spans="1:38" s="342" customFormat="1" ht="57" customHeight="1" x14ac:dyDescent="0.35">
      <c r="A29" s="296" t="s">
        <v>938</v>
      </c>
      <c r="B29" s="296" t="s">
        <v>8</v>
      </c>
      <c r="C29" s="316" t="s">
        <v>761</v>
      </c>
      <c r="D29" s="114"/>
      <c r="E29" s="115"/>
      <c r="F29" s="444" t="s">
        <v>406</v>
      </c>
      <c r="G29" s="299" t="s">
        <v>17</v>
      </c>
      <c r="H29" s="310">
        <f>VLOOKUP(G29,Lists!$A$45:$B$50,2,FALSE)</f>
        <v>1.0000000000000001E-5</v>
      </c>
      <c r="I29" s="311" t="s">
        <v>17</v>
      </c>
      <c r="J29" s="311" t="s">
        <v>17</v>
      </c>
      <c r="K29" s="312">
        <f>VLOOKUP(J29,Lists!$A$35:$B$40,2,FALSE)</f>
        <v>0</v>
      </c>
      <c r="L29" s="313">
        <f t="shared" si="18"/>
        <v>0</v>
      </c>
      <c r="M29" s="314" t="str">
        <f t="shared" si="19"/>
        <v>n/a</v>
      </c>
      <c r="N29" s="304">
        <f>IF($B29=Lists!$A$14,Lists!$E$35)+IF($B29=Lists!$A$15,Lists!$E$40)+IF($B29=Lists!$A$16,Lists!$E$40)</f>
        <v>0</v>
      </c>
      <c r="O29" s="313">
        <f t="shared" si="20"/>
        <v>0</v>
      </c>
      <c r="P29" s="242" t="str">
        <f t="shared" si="3"/>
        <v>n/a</v>
      </c>
      <c r="Q29" s="232" t="str">
        <f>IF(ISERROR(P29*0.0001),"n/a",P29*VLOOKUP($B$4,Weighting!$B$22:$D$35,2,0))</f>
        <v>n/a</v>
      </c>
      <c r="R29" s="230" t="str">
        <f t="shared" si="21"/>
        <v>n/a</v>
      </c>
      <c r="S29" s="230" t="str">
        <f>IF(ISERROR(R29*VLOOKUP($B$4,Weighting!$B$22:$D$35,2,0)),"n/a",R29*VLOOKUP($B$4,Weighting!$B$22:$D$35,2,0))</f>
        <v>n/a</v>
      </c>
      <c r="T29" s="345"/>
      <c r="U29" s="279"/>
      <c r="V29" s="308" t="s">
        <v>408</v>
      </c>
      <c r="W29" s="308"/>
      <c r="X29" s="309" t="s">
        <v>406</v>
      </c>
      <c r="Y29" s="299" t="s">
        <v>17</v>
      </c>
      <c r="Z29" s="310">
        <f>VLOOKUP(Y29,Lists!$A$45:$B$50,2,FALSE)</f>
        <v>1.0000000000000001E-5</v>
      </c>
      <c r="AA29" s="311" t="s">
        <v>17</v>
      </c>
      <c r="AB29" s="311" t="s">
        <v>17</v>
      </c>
      <c r="AC29" s="312">
        <f>VLOOKUP(AB29,Lists!$A$35:$B$40,2,FALSE)</f>
        <v>0</v>
      </c>
      <c r="AD29" s="313">
        <f t="shared" si="22"/>
        <v>0</v>
      </c>
      <c r="AE29" s="314" t="str">
        <f t="shared" si="23"/>
        <v>n/a</v>
      </c>
      <c r="AF29" s="304">
        <f>IF($B29=Lists!$A$14,Lists!$E$35)+IF($B29=Lists!$A$15,Lists!$E$40)+IF($B29=Lists!$A$16,Lists!$E$40)</f>
        <v>0</v>
      </c>
      <c r="AG29" s="313">
        <f t="shared" si="24"/>
        <v>0</v>
      </c>
      <c r="AH29" s="112" t="str">
        <f t="shared" si="8"/>
        <v>n/a</v>
      </c>
      <c r="AI29" s="116" t="str">
        <f>IF(ISERROR(AH29*0.0001),"n/a",AH29*VLOOKUP($B$4,Weighting!$B$22:$D$35,2,0))</f>
        <v>n/a</v>
      </c>
      <c r="AJ29" s="230" t="str">
        <f t="shared" si="25"/>
        <v>n/a</v>
      </c>
      <c r="AK29" s="230" t="str">
        <f>IF(ISERROR(AJ29*VLOOKUP($B$4,Weighting!$B$22:$D$35,2,0)),"n/a",AJ29*VLOOKUP($B$4,Weighting!$B$22:$D$35,2,0))</f>
        <v>n/a</v>
      </c>
      <c r="AL29" s="345"/>
    </row>
    <row r="30" spans="1:38" s="342" customFormat="1" ht="61.5" customHeight="1" x14ac:dyDescent="0.35">
      <c r="A30" s="296" t="s">
        <v>939</v>
      </c>
      <c r="B30" s="296" t="s">
        <v>8</v>
      </c>
      <c r="C30" s="382" t="s">
        <v>762</v>
      </c>
      <c r="D30" s="114"/>
      <c r="E30" s="115"/>
      <c r="F30" s="444" t="s">
        <v>406</v>
      </c>
      <c r="G30" s="299" t="s">
        <v>17</v>
      </c>
      <c r="H30" s="310">
        <f>VLOOKUP(G30,Lists!$A$45:$B$50,2,FALSE)</f>
        <v>1.0000000000000001E-5</v>
      </c>
      <c r="I30" s="311" t="s">
        <v>17</v>
      </c>
      <c r="J30" s="311" t="s">
        <v>17</v>
      </c>
      <c r="K30" s="312">
        <f>VLOOKUP(J30,Lists!$A$35:$B$40,2,FALSE)</f>
        <v>0</v>
      </c>
      <c r="L30" s="313">
        <f t="shared" si="18"/>
        <v>0</v>
      </c>
      <c r="M30" s="314" t="str">
        <f t="shared" si="19"/>
        <v>n/a</v>
      </c>
      <c r="N30" s="304">
        <f>IF($B30=Lists!$A$14,Lists!$E$35)+IF($B30=Lists!$A$15,Lists!$E$40)+IF($B30=Lists!$A$16,Lists!$E$40)</f>
        <v>0</v>
      </c>
      <c r="O30" s="313">
        <f t="shared" si="20"/>
        <v>0</v>
      </c>
      <c r="P30" s="242" t="str">
        <f t="shared" si="3"/>
        <v>n/a</v>
      </c>
      <c r="Q30" s="232" t="str">
        <f>IF(ISERROR(P30*0.0001),"n/a",P30*VLOOKUP($B$4,Weighting!$B$22:$D$35,2,0))</f>
        <v>n/a</v>
      </c>
      <c r="R30" s="230" t="str">
        <f t="shared" si="21"/>
        <v>n/a</v>
      </c>
      <c r="S30" s="230" t="str">
        <f>IF(ISERROR(R30*VLOOKUP($B$4,Weighting!$B$22:$D$35,2,0)),"n/a",R30*VLOOKUP($B$4,Weighting!$B$22:$D$35,2,0))</f>
        <v>n/a</v>
      </c>
      <c r="T30" s="345"/>
      <c r="U30" s="279"/>
      <c r="V30" s="308" t="s">
        <v>408</v>
      </c>
      <c r="W30" s="308"/>
      <c r="X30" s="309" t="s">
        <v>406</v>
      </c>
      <c r="Y30" s="299" t="s">
        <v>17</v>
      </c>
      <c r="Z30" s="310">
        <f>VLOOKUP(Y30,Lists!$A$45:$B$50,2,FALSE)</f>
        <v>1.0000000000000001E-5</v>
      </c>
      <c r="AA30" s="311" t="s">
        <v>17</v>
      </c>
      <c r="AB30" s="311" t="s">
        <v>17</v>
      </c>
      <c r="AC30" s="312">
        <f>VLOOKUP(AB30,Lists!$A$35:$B$40,2,FALSE)</f>
        <v>0</v>
      </c>
      <c r="AD30" s="313">
        <f t="shared" si="22"/>
        <v>0</v>
      </c>
      <c r="AE30" s="314" t="str">
        <f t="shared" si="23"/>
        <v>n/a</v>
      </c>
      <c r="AF30" s="304">
        <f>IF($B30=Lists!$A$14,Lists!$E$35)+IF($B30=Lists!$A$15,Lists!$E$40)+IF($B30=Lists!$A$16,Lists!$E$40)</f>
        <v>0</v>
      </c>
      <c r="AG30" s="313">
        <f t="shared" si="24"/>
        <v>0</v>
      </c>
      <c r="AH30" s="112" t="str">
        <f t="shared" si="8"/>
        <v>n/a</v>
      </c>
      <c r="AI30" s="116" t="str">
        <f>IF(ISERROR(AH30*0.0001),"n/a",AH30*VLOOKUP($B$4,Weighting!$B$22:$D$35,2,0))</f>
        <v>n/a</v>
      </c>
      <c r="AJ30" s="230" t="str">
        <f t="shared" si="25"/>
        <v>n/a</v>
      </c>
      <c r="AK30" s="230" t="str">
        <f>IF(ISERROR(AJ30*VLOOKUP($B$4,Weighting!$B$22:$D$35,2,0)),"n/a",AJ30*VLOOKUP($B$4,Weighting!$B$22:$D$35,2,0))</f>
        <v>n/a</v>
      </c>
      <c r="AL30" s="345"/>
    </row>
    <row r="31" spans="1:38" s="342" customFormat="1" ht="155.5" customHeight="1" x14ac:dyDescent="0.35">
      <c r="A31" s="296" t="s">
        <v>940</v>
      </c>
      <c r="B31" s="296" t="s">
        <v>8</v>
      </c>
      <c r="C31" s="316" t="s">
        <v>763</v>
      </c>
      <c r="D31" s="114"/>
      <c r="E31" s="115"/>
      <c r="F31" s="444" t="s">
        <v>406</v>
      </c>
      <c r="G31" s="299" t="s">
        <v>17</v>
      </c>
      <c r="H31" s="310">
        <f>VLOOKUP(G31,Lists!$A$45:$B$50,2,FALSE)</f>
        <v>1.0000000000000001E-5</v>
      </c>
      <c r="I31" s="311" t="s">
        <v>17</v>
      </c>
      <c r="J31" s="311" t="s">
        <v>17</v>
      </c>
      <c r="K31" s="312">
        <f>VLOOKUP(J31,Lists!$A$35:$B$40,2,FALSE)</f>
        <v>0</v>
      </c>
      <c r="L31" s="313">
        <f t="shared" si="18"/>
        <v>0</v>
      </c>
      <c r="M31" s="314" t="str">
        <f t="shared" si="19"/>
        <v>n/a</v>
      </c>
      <c r="N31" s="304">
        <f>IF($B31=Lists!$A$14,Lists!$E$35)+IF($B31=Lists!$A$15,Lists!$E$40)+IF($B31=Lists!$A$16,Lists!$E$40)</f>
        <v>0</v>
      </c>
      <c r="O31" s="313">
        <f t="shared" si="20"/>
        <v>0</v>
      </c>
      <c r="P31" s="242" t="str">
        <f t="shared" si="3"/>
        <v>n/a</v>
      </c>
      <c r="Q31" s="232" t="str">
        <f>IF(ISERROR(P31*0.0001),"n/a",P31*VLOOKUP($B$4,Weighting!$B$22:$D$35,2,0))</f>
        <v>n/a</v>
      </c>
      <c r="R31" s="230" t="str">
        <f t="shared" si="21"/>
        <v>n/a</v>
      </c>
      <c r="S31" s="230" t="str">
        <f>IF(ISERROR(R31*VLOOKUP($B$4,Weighting!$B$22:$D$35,2,0)),"n/a",R31*VLOOKUP($B$4,Weighting!$B$22:$D$35,2,0))</f>
        <v>n/a</v>
      </c>
      <c r="T31" s="345"/>
      <c r="U31" s="279"/>
      <c r="V31" s="308" t="s">
        <v>408</v>
      </c>
      <c r="W31" s="308"/>
      <c r="X31" s="309" t="s">
        <v>406</v>
      </c>
      <c r="Y31" s="299" t="s">
        <v>17</v>
      </c>
      <c r="Z31" s="310">
        <f>VLOOKUP(Y31,Lists!$A$45:$B$50,2,FALSE)</f>
        <v>1.0000000000000001E-5</v>
      </c>
      <c r="AA31" s="311" t="s">
        <v>17</v>
      </c>
      <c r="AB31" s="311" t="s">
        <v>17</v>
      </c>
      <c r="AC31" s="312">
        <f>VLOOKUP(AB31,Lists!$A$35:$B$40,2,FALSE)</f>
        <v>0</v>
      </c>
      <c r="AD31" s="313">
        <f t="shared" si="22"/>
        <v>0</v>
      </c>
      <c r="AE31" s="314" t="str">
        <f t="shared" si="23"/>
        <v>n/a</v>
      </c>
      <c r="AF31" s="304">
        <f>IF($B31=Lists!$A$14,Lists!$E$35)+IF($B31=Lists!$A$15,Lists!$E$40)+IF($B31=Lists!$A$16,Lists!$E$40)</f>
        <v>0</v>
      </c>
      <c r="AG31" s="313">
        <f t="shared" si="24"/>
        <v>0</v>
      </c>
      <c r="AH31" s="112" t="str">
        <f t="shared" si="8"/>
        <v>n/a</v>
      </c>
      <c r="AI31" s="116" t="str">
        <f>IF(ISERROR(AH31*0.0001),"n/a",AH31*VLOOKUP($B$4,Weighting!$B$22:$D$35,2,0))</f>
        <v>n/a</v>
      </c>
      <c r="AJ31" s="230" t="str">
        <f t="shared" si="25"/>
        <v>n/a</v>
      </c>
      <c r="AK31" s="230" t="str">
        <f>IF(ISERROR(AJ31*VLOOKUP($B$4,Weighting!$B$22:$D$35,2,0)),"n/a",AJ31*VLOOKUP($B$4,Weighting!$B$22:$D$35,2,0))</f>
        <v>n/a</v>
      </c>
      <c r="AL31" s="345"/>
    </row>
    <row r="32" spans="1:38" s="342" customFormat="1" ht="36.5" customHeight="1" x14ac:dyDescent="0.35">
      <c r="A32" s="296" t="s">
        <v>941</v>
      </c>
      <c r="B32" s="296" t="s">
        <v>8</v>
      </c>
      <c r="C32" s="316" t="s">
        <v>764</v>
      </c>
      <c r="D32" s="114"/>
      <c r="E32" s="115"/>
      <c r="F32" s="444" t="s">
        <v>406</v>
      </c>
      <c r="G32" s="299" t="s">
        <v>17</v>
      </c>
      <c r="H32" s="310">
        <f>VLOOKUP(G32,Lists!$A$45:$B$50,2,FALSE)</f>
        <v>1.0000000000000001E-5</v>
      </c>
      <c r="I32" s="311" t="s">
        <v>17</v>
      </c>
      <c r="J32" s="311" t="s">
        <v>17</v>
      </c>
      <c r="K32" s="312">
        <f>VLOOKUP(J32,Lists!$A$35:$B$40,2,FALSE)</f>
        <v>0</v>
      </c>
      <c r="L32" s="313">
        <f t="shared" si="18"/>
        <v>0</v>
      </c>
      <c r="M32" s="314" t="str">
        <f t="shared" si="19"/>
        <v>n/a</v>
      </c>
      <c r="N32" s="304">
        <f>IF($B32=Lists!$A$14,Lists!$E$35)+IF($B32=Lists!$A$15,Lists!$E$40)+IF($B32=Lists!$A$16,Lists!$E$40)</f>
        <v>0</v>
      </c>
      <c r="O32" s="313">
        <f t="shared" si="20"/>
        <v>0</v>
      </c>
      <c r="P32" s="242" t="str">
        <f t="shared" si="3"/>
        <v>n/a</v>
      </c>
      <c r="Q32" s="232" t="str">
        <f>IF(ISERROR(P32*0.0001),"n/a",P32*VLOOKUP($B$4,Weighting!$B$22:$D$35,2,0))</f>
        <v>n/a</v>
      </c>
      <c r="R32" s="230" t="str">
        <f t="shared" si="21"/>
        <v>n/a</v>
      </c>
      <c r="S32" s="230" t="str">
        <f>IF(ISERROR(R32*VLOOKUP($B$4,Weighting!$B$22:$D$35,2,0)),"n/a",R32*VLOOKUP($B$4,Weighting!$B$22:$D$35,2,0))</f>
        <v>n/a</v>
      </c>
      <c r="T32" s="345"/>
      <c r="U32" s="279"/>
      <c r="V32" s="308" t="s">
        <v>408</v>
      </c>
      <c r="W32" s="308"/>
      <c r="X32" s="309" t="s">
        <v>406</v>
      </c>
      <c r="Y32" s="299" t="s">
        <v>17</v>
      </c>
      <c r="Z32" s="310">
        <f>VLOOKUP(Y32,Lists!$A$45:$B$50,2,FALSE)</f>
        <v>1.0000000000000001E-5</v>
      </c>
      <c r="AA32" s="311" t="s">
        <v>17</v>
      </c>
      <c r="AB32" s="311" t="s">
        <v>17</v>
      </c>
      <c r="AC32" s="312">
        <f>VLOOKUP(AB32,Lists!$A$35:$B$40,2,FALSE)</f>
        <v>0</v>
      </c>
      <c r="AD32" s="313">
        <f t="shared" si="22"/>
        <v>0</v>
      </c>
      <c r="AE32" s="314" t="str">
        <f t="shared" si="23"/>
        <v>n/a</v>
      </c>
      <c r="AF32" s="304">
        <f>IF($B32=Lists!$A$14,Lists!$E$35)+IF($B32=Lists!$A$15,Lists!$E$40)+IF($B32=Lists!$A$16,Lists!$E$40)</f>
        <v>0</v>
      </c>
      <c r="AG32" s="313">
        <f t="shared" si="24"/>
        <v>0</v>
      </c>
      <c r="AH32" s="112" t="str">
        <f t="shared" si="8"/>
        <v>n/a</v>
      </c>
      <c r="AI32" s="116" t="str">
        <f>IF(ISERROR(AH32*0.0001),"n/a",AH32*VLOOKUP($B$4,Weighting!$B$22:$D$35,2,0))</f>
        <v>n/a</v>
      </c>
      <c r="AJ32" s="230" t="str">
        <f t="shared" si="25"/>
        <v>n/a</v>
      </c>
      <c r="AK32" s="230" t="str">
        <f>IF(ISERROR(AJ32*VLOOKUP($B$4,Weighting!$B$22:$D$35,2,0)),"n/a",AJ32*VLOOKUP($B$4,Weighting!$B$22:$D$35,2,0))</f>
        <v>n/a</v>
      </c>
      <c r="AL32" s="345"/>
    </row>
    <row r="33" spans="1:38" s="342" customFormat="1" ht="25.5" customHeight="1" x14ac:dyDescent="0.35">
      <c r="A33" s="296" t="s">
        <v>942</v>
      </c>
      <c r="B33" s="296" t="s">
        <v>8</v>
      </c>
      <c r="C33" s="384" t="s">
        <v>765</v>
      </c>
      <c r="D33" s="114"/>
      <c r="E33" s="115"/>
      <c r="F33" s="444" t="s">
        <v>406</v>
      </c>
      <c r="G33" s="299" t="s">
        <v>17</v>
      </c>
      <c r="H33" s="310">
        <f>VLOOKUP(G33,Lists!$A$45:$B$50,2,FALSE)</f>
        <v>1.0000000000000001E-5</v>
      </c>
      <c r="I33" s="311" t="s">
        <v>17</v>
      </c>
      <c r="J33" s="311" t="s">
        <v>17</v>
      </c>
      <c r="K33" s="312">
        <f>VLOOKUP(J33,Lists!$A$35:$B$40,2,FALSE)</f>
        <v>0</v>
      </c>
      <c r="L33" s="313">
        <f t="shared" si="18"/>
        <v>0</v>
      </c>
      <c r="M33" s="314" t="str">
        <f t="shared" si="19"/>
        <v>n/a</v>
      </c>
      <c r="N33" s="304">
        <f>IF($B33=Lists!$A$14,Lists!$E$35)+IF($B33=Lists!$A$15,Lists!$E$40)+IF($B33=Lists!$A$16,Lists!$E$40)</f>
        <v>0</v>
      </c>
      <c r="O33" s="313">
        <f t="shared" si="20"/>
        <v>0</v>
      </c>
      <c r="P33" s="242" t="str">
        <f t="shared" si="3"/>
        <v>n/a</v>
      </c>
      <c r="Q33" s="232" t="str">
        <f>IF(ISERROR(P33*0.0001),"n/a",P33*VLOOKUP($B$4,Weighting!$B$22:$D$35,2,0))</f>
        <v>n/a</v>
      </c>
      <c r="R33" s="230" t="str">
        <f t="shared" si="21"/>
        <v>n/a</v>
      </c>
      <c r="S33" s="230" t="str">
        <f>IF(ISERROR(R33*VLOOKUP($B$4,Weighting!$B$22:$D$35,2,0)),"n/a",R33*VLOOKUP($B$4,Weighting!$B$22:$D$35,2,0))</f>
        <v>n/a</v>
      </c>
      <c r="T33" s="345"/>
      <c r="U33" s="279"/>
      <c r="V33" s="308" t="s">
        <v>408</v>
      </c>
      <c r="W33" s="308"/>
      <c r="X33" s="309" t="s">
        <v>406</v>
      </c>
      <c r="Y33" s="299" t="s">
        <v>17</v>
      </c>
      <c r="Z33" s="310">
        <f>VLOOKUP(Y33,Lists!$A$45:$B$50,2,FALSE)</f>
        <v>1.0000000000000001E-5</v>
      </c>
      <c r="AA33" s="311" t="s">
        <v>17</v>
      </c>
      <c r="AB33" s="311" t="s">
        <v>17</v>
      </c>
      <c r="AC33" s="312">
        <f>VLOOKUP(AB33,Lists!$A$35:$B$40,2,FALSE)</f>
        <v>0</v>
      </c>
      <c r="AD33" s="313">
        <f t="shared" si="22"/>
        <v>0</v>
      </c>
      <c r="AE33" s="314" t="str">
        <f t="shared" si="23"/>
        <v>n/a</v>
      </c>
      <c r="AF33" s="304">
        <f>IF($B33=Lists!$A$14,Lists!$E$35)+IF($B33=Lists!$A$15,Lists!$E$40)+IF($B33=Lists!$A$16,Lists!$E$40)</f>
        <v>0</v>
      </c>
      <c r="AG33" s="313">
        <f t="shared" si="24"/>
        <v>0</v>
      </c>
      <c r="AH33" s="112" t="str">
        <f t="shared" si="8"/>
        <v>n/a</v>
      </c>
      <c r="AI33" s="116" t="str">
        <f>IF(ISERROR(AH33*0.0001),"n/a",AH33*VLOOKUP($B$4,Weighting!$B$22:$D$35,2,0))</f>
        <v>n/a</v>
      </c>
      <c r="AJ33" s="230" t="str">
        <f t="shared" si="25"/>
        <v>n/a</v>
      </c>
      <c r="AK33" s="230" t="str">
        <f>IF(ISERROR(AJ33*VLOOKUP($B$4,Weighting!$B$22:$D$35,2,0)),"n/a",AJ33*VLOOKUP($B$4,Weighting!$B$22:$D$35,2,0))</f>
        <v>n/a</v>
      </c>
      <c r="AL33" s="345"/>
    </row>
    <row r="34" spans="1:38" s="342" customFormat="1" ht="15.5" customHeight="1" x14ac:dyDescent="0.35">
      <c r="A34" s="293"/>
      <c r="B34" s="380"/>
      <c r="C34" s="293" t="s">
        <v>90</v>
      </c>
      <c r="D34" s="446"/>
      <c r="E34" s="446"/>
      <c r="F34" s="448"/>
      <c r="G34" s="294"/>
      <c r="H34" s="294"/>
      <c r="I34" s="294"/>
      <c r="J34" s="294"/>
      <c r="K34" s="294"/>
      <c r="L34" s="294"/>
      <c r="M34" s="294"/>
      <c r="N34" s="294"/>
      <c r="O34" s="295"/>
      <c r="P34" s="240"/>
      <c r="Q34" s="240"/>
      <c r="R34" s="110"/>
      <c r="S34" s="110"/>
      <c r="T34" s="110"/>
      <c r="U34" s="290"/>
      <c r="V34" s="348"/>
      <c r="W34" s="348"/>
      <c r="X34" s="294"/>
      <c r="Y34" s="294"/>
      <c r="Z34" s="294"/>
      <c r="AA34" s="294"/>
      <c r="AB34" s="294"/>
      <c r="AC34" s="294"/>
      <c r="AD34" s="294"/>
      <c r="AE34" s="294"/>
      <c r="AF34" s="294"/>
      <c r="AG34" s="295"/>
      <c r="AH34" s="110"/>
      <c r="AI34" s="110"/>
      <c r="AJ34" s="110"/>
      <c r="AK34" s="110"/>
      <c r="AL34" s="110"/>
    </row>
    <row r="35" spans="1:38" s="385" customFormat="1" ht="58.5" customHeight="1" x14ac:dyDescent="0.3">
      <c r="A35" s="379" t="s">
        <v>459</v>
      </c>
      <c r="B35" s="296" t="s">
        <v>8</v>
      </c>
      <c r="C35" s="316" t="s">
        <v>157</v>
      </c>
      <c r="D35" s="114"/>
      <c r="E35" s="115"/>
      <c r="F35" s="444" t="s">
        <v>406</v>
      </c>
      <c r="G35" s="299" t="s">
        <v>17</v>
      </c>
      <c r="H35" s="310">
        <f>VLOOKUP(G35,Lists!$A$45:$B$50,2,FALSE)</f>
        <v>1.0000000000000001E-5</v>
      </c>
      <c r="I35" s="311" t="s">
        <v>17</v>
      </c>
      <c r="J35" s="311" t="s">
        <v>17</v>
      </c>
      <c r="K35" s="312">
        <f>VLOOKUP(J35,Lists!$A$35:$B$40,2,FALSE)</f>
        <v>0</v>
      </c>
      <c r="L35" s="313">
        <f t="shared" si="18"/>
        <v>0</v>
      </c>
      <c r="M35" s="314" t="str">
        <f t="shared" si="19"/>
        <v>n/a</v>
      </c>
      <c r="N35" s="304">
        <f>IF($B35=Lists!$A$14,Lists!$E$35)+IF($B35=Lists!$A$15,Lists!$E$40)+IF($B35=Lists!$A$16,Lists!$E$40)</f>
        <v>0</v>
      </c>
      <c r="O35" s="313">
        <f t="shared" si="20"/>
        <v>0</v>
      </c>
      <c r="P35" s="242" t="str">
        <f t="shared" si="3"/>
        <v>n/a</v>
      </c>
      <c r="Q35" s="232" t="str">
        <f>IF(ISERROR(P35*0.0001),"n/a",P35*VLOOKUP($B$4,Weighting!$B$22:$D$35,2,0))</f>
        <v>n/a</v>
      </c>
      <c r="R35" s="230" t="str">
        <f t="shared" si="21"/>
        <v>n/a</v>
      </c>
      <c r="S35" s="230" t="str">
        <f>IF(ISERROR(R35*VLOOKUP($B$4,Weighting!$B$22:$D$35,2,0)),"n/a",R35*VLOOKUP($B$4,Weighting!$B$22:$D$35,2,0))</f>
        <v>n/a</v>
      </c>
      <c r="T35" s="345"/>
      <c r="U35" s="279"/>
      <c r="V35" s="308" t="s">
        <v>408</v>
      </c>
      <c r="W35" s="308"/>
      <c r="X35" s="309" t="s">
        <v>406</v>
      </c>
      <c r="Y35" s="299" t="s">
        <v>17</v>
      </c>
      <c r="Z35" s="310">
        <f>VLOOKUP(Y35,Lists!$A$45:$B$50,2,FALSE)</f>
        <v>1.0000000000000001E-5</v>
      </c>
      <c r="AA35" s="311" t="s">
        <v>17</v>
      </c>
      <c r="AB35" s="311" t="s">
        <v>17</v>
      </c>
      <c r="AC35" s="312">
        <f>VLOOKUP(AB35,Lists!$A$35:$B$40,2,FALSE)</f>
        <v>0</v>
      </c>
      <c r="AD35" s="313">
        <f t="shared" si="22"/>
        <v>0</v>
      </c>
      <c r="AE35" s="314" t="str">
        <f t="shared" si="23"/>
        <v>n/a</v>
      </c>
      <c r="AF35" s="304">
        <f>IF($B35=Lists!$A$14,Lists!$E$35)+IF($B35=Lists!$A$15,Lists!$E$40)+IF($B35=Lists!$A$16,Lists!$E$40)</f>
        <v>0</v>
      </c>
      <c r="AG35" s="313">
        <f t="shared" si="24"/>
        <v>0</v>
      </c>
      <c r="AH35" s="112" t="str">
        <f t="shared" si="8"/>
        <v>n/a</v>
      </c>
      <c r="AI35" s="116" t="str">
        <f>IF(ISERROR(AH35*0.0001),"n/a",AH35*VLOOKUP($B$4,Weighting!$B$22:$D$35,2,0))</f>
        <v>n/a</v>
      </c>
      <c r="AJ35" s="230" t="str">
        <f t="shared" si="25"/>
        <v>n/a</v>
      </c>
      <c r="AK35" s="230" t="str">
        <f>IF(ISERROR(AJ35*VLOOKUP($B$4,Weighting!$B$22:$D$35,2,0)),"n/a",AJ35*VLOOKUP($B$4,Weighting!$B$22:$D$35,2,0))</f>
        <v>n/a</v>
      </c>
      <c r="AL35" s="345"/>
    </row>
    <row r="36" spans="1:38" s="385" customFormat="1" ht="44" customHeight="1" x14ac:dyDescent="0.3">
      <c r="A36" s="379" t="s">
        <v>460</v>
      </c>
      <c r="B36" s="296" t="s">
        <v>8</v>
      </c>
      <c r="C36" s="316" t="s">
        <v>158</v>
      </c>
      <c r="D36" s="114"/>
      <c r="E36" s="115"/>
      <c r="F36" s="444" t="s">
        <v>406</v>
      </c>
      <c r="G36" s="299" t="s">
        <v>17</v>
      </c>
      <c r="H36" s="310">
        <f>VLOOKUP(G36,Lists!$A$45:$B$50,2,FALSE)</f>
        <v>1.0000000000000001E-5</v>
      </c>
      <c r="I36" s="311" t="s">
        <v>17</v>
      </c>
      <c r="J36" s="311" t="s">
        <v>17</v>
      </c>
      <c r="K36" s="312">
        <f>VLOOKUP(J36,Lists!$A$35:$B$40,2,FALSE)</f>
        <v>0</v>
      </c>
      <c r="L36" s="313">
        <f t="shared" si="18"/>
        <v>0</v>
      </c>
      <c r="M36" s="314" t="str">
        <f t="shared" si="19"/>
        <v>n/a</v>
      </c>
      <c r="N36" s="304">
        <f>IF($B36=Lists!$A$14,Lists!$E$35)+IF($B36=Lists!$A$15,Lists!$E$40)+IF($B36=Lists!$A$16,Lists!$E$40)</f>
        <v>0</v>
      </c>
      <c r="O36" s="313">
        <f t="shared" si="20"/>
        <v>0</v>
      </c>
      <c r="P36" s="242" t="str">
        <f t="shared" si="3"/>
        <v>n/a</v>
      </c>
      <c r="Q36" s="232" t="str">
        <f>IF(ISERROR(P36*0.0001),"n/a",P36*VLOOKUP($B$4,Weighting!$B$22:$D$35,2,0))</f>
        <v>n/a</v>
      </c>
      <c r="R36" s="230" t="str">
        <f t="shared" si="21"/>
        <v>n/a</v>
      </c>
      <c r="S36" s="230" t="str">
        <f>IF(ISERROR(R36*VLOOKUP($B$4,Weighting!$B$22:$D$35,2,0)),"n/a",R36*VLOOKUP($B$4,Weighting!$B$22:$D$35,2,0))</f>
        <v>n/a</v>
      </c>
      <c r="T36" s="345"/>
      <c r="U36" s="279"/>
      <c r="V36" s="308" t="s">
        <v>408</v>
      </c>
      <c r="W36" s="308"/>
      <c r="X36" s="309" t="s">
        <v>406</v>
      </c>
      <c r="Y36" s="299" t="s">
        <v>17</v>
      </c>
      <c r="Z36" s="310">
        <f>VLOOKUP(Y36,Lists!$A$45:$B$50,2,FALSE)</f>
        <v>1.0000000000000001E-5</v>
      </c>
      <c r="AA36" s="311" t="s">
        <v>17</v>
      </c>
      <c r="AB36" s="311" t="s">
        <v>17</v>
      </c>
      <c r="AC36" s="312">
        <f>VLOOKUP(AB36,Lists!$A$35:$B$40,2,FALSE)</f>
        <v>0</v>
      </c>
      <c r="AD36" s="313">
        <f t="shared" si="22"/>
        <v>0</v>
      </c>
      <c r="AE36" s="314" t="str">
        <f t="shared" si="23"/>
        <v>n/a</v>
      </c>
      <c r="AF36" s="304">
        <f>IF($B36=Lists!$A$14,Lists!$E$35)+IF($B36=Lists!$A$15,Lists!$E$40)+IF($B36=Lists!$A$16,Lists!$E$40)</f>
        <v>0</v>
      </c>
      <c r="AG36" s="313">
        <f t="shared" si="24"/>
        <v>0</v>
      </c>
      <c r="AH36" s="112" t="str">
        <f t="shared" si="8"/>
        <v>n/a</v>
      </c>
      <c r="AI36" s="116" t="str">
        <f>IF(ISERROR(AH36*0.0001),"n/a",AH36*VLOOKUP($B$4,Weighting!$B$22:$D$35,2,0))</f>
        <v>n/a</v>
      </c>
      <c r="AJ36" s="230" t="str">
        <f t="shared" si="25"/>
        <v>n/a</v>
      </c>
      <c r="AK36" s="230" t="str">
        <f>IF(ISERROR(AJ36*VLOOKUP($B$4,Weighting!$B$22:$D$35,2,0)),"n/a",AJ36*VLOOKUP($B$4,Weighting!$B$22:$D$35,2,0))</f>
        <v>n/a</v>
      </c>
      <c r="AL36" s="345"/>
    </row>
    <row r="37" spans="1:38" s="385" customFormat="1" ht="100.5" customHeight="1" x14ac:dyDescent="0.3">
      <c r="A37" s="379" t="s">
        <v>943</v>
      </c>
      <c r="B37" s="296" t="s">
        <v>8</v>
      </c>
      <c r="C37" s="386" t="s">
        <v>766</v>
      </c>
      <c r="D37" s="114"/>
      <c r="E37" s="115"/>
      <c r="F37" s="444" t="s">
        <v>406</v>
      </c>
      <c r="G37" s="299" t="s">
        <v>17</v>
      </c>
      <c r="H37" s="310">
        <f>VLOOKUP(G37,Lists!$A$45:$B$50,2,FALSE)</f>
        <v>1.0000000000000001E-5</v>
      </c>
      <c r="I37" s="311" t="s">
        <v>17</v>
      </c>
      <c r="J37" s="311" t="s">
        <v>17</v>
      </c>
      <c r="K37" s="312">
        <f>VLOOKUP(J37,Lists!$A$35:$B$40,2,FALSE)</f>
        <v>0</v>
      </c>
      <c r="L37" s="313">
        <f t="shared" si="18"/>
        <v>0</v>
      </c>
      <c r="M37" s="314" t="str">
        <f t="shared" si="19"/>
        <v>n/a</v>
      </c>
      <c r="N37" s="304">
        <f>IF($B37=Lists!$A$14,Lists!$E$35)+IF($B37=Lists!$A$15,Lists!$E$40)+IF($B37=Lists!$A$16,Lists!$E$40)</f>
        <v>0</v>
      </c>
      <c r="O37" s="313">
        <f t="shared" si="20"/>
        <v>0</v>
      </c>
      <c r="P37" s="242" t="str">
        <f t="shared" si="3"/>
        <v>n/a</v>
      </c>
      <c r="Q37" s="232" t="str">
        <f>IF(ISERROR(P37*0.0001),"n/a",P37*VLOOKUP($B$4,Weighting!$B$22:$D$35,2,0))</f>
        <v>n/a</v>
      </c>
      <c r="R37" s="230" t="str">
        <f t="shared" si="21"/>
        <v>n/a</v>
      </c>
      <c r="S37" s="230" t="str">
        <f>IF(ISERROR(R37*VLOOKUP($B$4,Weighting!$B$22:$D$35,2,0)),"n/a",R37*VLOOKUP($B$4,Weighting!$B$22:$D$35,2,0))</f>
        <v>n/a</v>
      </c>
      <c r="T37" s="345"/>
      <c r="U37" s="279"/>
      <c r="V37" s="308" t="s">
        <v>408</v>
      </c>
      <c r="W37" s="308"/>
      <c r="X37" s="309" t="s">
        <v>406</v>
      </c>
      <c r="Y37" s="299" t="s">
        <v>17</v>
      </c>
      <c r="Z37" s="310">
        <f>VLOOKUP(Y37,Lists!$A$45:$B$50,2,FALSE)</f>
        <v>1.0000000000000001E-5</v>
      </c>
      <c r="AA37" s="311" t="s">
        <v>17</v>
      </c>
      <c r="AB37" s="311" t="s">
        <v>17</v>
      </c>
      <c r="AC37" s="312">
        <f>VLOOKUP(AB37,Lists!$A$35:$B$40,2,FALSE)</f>
        <v>0</v>
      </c>
      <c r="AD37" s="313">
        <f t="shared" si="22"/>
        <v>0</v>
      </c>
      <c r="AE37" s="314" t="str">
        <f t="shared" si="23"/>
        <v>n/a</v>
      </c>
      <c r="AF37" s="304">
        <f>IF($B37=Lists!$A$14,Lists!$E$35)+IF($B37=Lists!$A$15,Lists!$E$40)+IF($B37=Lists!$A$16,Lists!$E$40)</f>
        <v>0</v>
      </c>
      <c r="AG37" s="313">
        <f t="shared" si="24"/>
        <v>0</v>
      </c>
      <c r="AH37" s="112" t="str">
        <f t="shared" si="8"/>
        <v>n/a</v>
      </c>
      <c r="AI37" s="116" t="str">
        <f>IF(ISERROR(AH37*0.0001),"n/a",AH37*VLOOKUP($B$4,Weighting!$B$22:$D$35,2,0))</f>
        <v>n/a</v>
      </c>
      <c r="AJ37" s="230" t="str">
        <f t="shared" si="25"/>
        <v>n/a</v>
      </c>
      <c r="AK37" s="230" t="str">
        <f>IF(ISERROR(AJ37*VLOOKUP($B$4,Weighting!$B$22:$D$35,2,0)),"n/a",AJ37*VLOOKUP($B$4,Weighting!$B$22:$D$35,2,0))</f>
        <v>n/a</v>
      </c>
      <c r="AL37" s="345"/>
    </row>
    <row r="38" spans="1:38" s="385" customFormat="1" ht="69" customHeight="1" x14ac:dyDescent="0.3">
      <c r="A38" s="379" t="s">
        <v>461</v>
      </c>
      <c r="B38" s="296" t="s">
        <v>8</v>
      </c>
      <c r="C38" s="316" t="s">
        <v>767</v>
      </c>
      <c r="D38" s="114"/>
      <c r="E38" s="115"/>
      <c r="F38" s="444" t="s">
        <v>406</v>
      </c>
      <c r="G38" s="299" t="s">
        <v>17</v>
      </c>
      <c r="H38" s="310">
        <f>VLOOKUP(G38,Lists!$A$45:$B$50,2,FALSE)</f>
        <v>1.0000000000000001E-5</v>
      </c>
      <c r="I38" s="311" t="s">
        <v>17</v>
      </c>
      <c r="J38" s="311" t="s">
        <v>17</v>
      </c>
      <c r="K38" s="312">
        <f>VLOOKUP(J38,Lists!$A$35:$B$40,2,FALSE)</f>
        <v>0</v>
      </c>
      <c r="L38" s="313">
        <f t="shared" si="18"/>
        <v>0</v>
      </c>
      <c r="M38" s="314" t="str">
        <f t="shared" si="19"/>
        <v>n/a</v>
      </c>
      <c r="N38" s="304">
        <f>IF($B38=Lists!$A$14,Lists!$E$35)+IF($B38=Lists!$A$15,Lists!$E$40)+IF($B38=Lists!$A$16,Lists!$E$40)</f>
        <v>0</v>
      </c>
      <c r="O38" s="313">
        <f t="shared" si="20"/>
        <v>0</v>
      </c>
      <c r="P38" s="242" t="str">
        <f t="shared" si="3"/>
        <v>n/a</v>
      </c>
      <c r="Q38" s="232" t="str">
        <f>IF(ISERROR(P38*0.0001),"n/a",P38*VLOOKUP($B$4,Weighting!$B$22:$D$35,2,0))</f>
        <v>n/a</v>
      </c>
      <c r="R38" s="230" t="str">
        <f t="shared" si="21"/>
        <v>n/a</v>
      </c>
      <c r="S38" s="230" t="str">
        <f>IF(ISERROR(R38*VLOOKUP($B$4,Weighting!$B$22:$D$35,2,0)),"n/a",R38*VLOOKUP($B$4,Weighting!$B$22:$D$35,2,0))</f>
        <v>n/a</v>
      </c>
      <c r="T38" s="345"/>
      <c r="U38" s="279"/>
      <c r="V38" s="308" t="s">
        <v>408</v>
      </c>
      <c r="W38" s="308"/>
      <c r="X38" s="309" t="s">
        <v>406</v>
      </c>
      <c r="Y38" s="299" t="s">
        <v>17</v>
      </c>
      <c r="Z38" s="310">
        <f>VLOOKUP(Y38,Lists!$A$45:$B$50,2,FALSE)</f>
        <v>1.0000000000000001E-5</v>
      </c>
      <c r="AA38" s="311" t="s">
        <v>17</v>
      </c>
      <c r="AB38" s="311" t="s">
        <v>17</v>
      </c>
      <c r="AC38" s="312">
        <f>VLOOKUP(AB38,Lists!$A$35:$B$40,2,FALSE)</f>
        <v>0</v>
      </c>
      <c r="AD38" s="313">
        <f t="shared" si="22"/>
        <v>0</v>
      </c>
      <c r="AE38" s="314" t="str">
        <f t="shared" si="23"/>
        <v>n/a</v>
      </c>
      <c r="AF38" s="304">
        <f>IF($B38=Lists!$A$14,Lists!$E$35)+IF($B38=Lists!$A$15,Lists!$E$40)+IF($B38=Lists!$A$16,Lists!$E$40)</f>
        <v>0</v>
      </c>
      <c r="AG38" s="313">
        <f t="shared" si="24"/>
        <v>0</v>
      </c>
      <c r="AH38" s="112" t="str">
        <f t="shared" si="8"/>
        <v>n/a</v>
      </c>
      <c r="AI38" s="116" t="str">
        <f>IF(ISERROR(AH38*0.0001),"n/a",AH38*VLOOKUP($B$4,Weighting!$B$22:$D$35,2,0))</f>
        <v>n/a</v>
      </c>
      <c r="AJ38" s="230" t="str">
        <f t="shared" si="25"/>
        <v>n/a</v>
      </c>
      <c r="AK38" s="230" t="str">
        <f>IF(ISERROR(AJ38*VLOOKUP($B$4,Weighting!$B$22:$D$35,2,0)),"n/a",AJ38*VLOOKUP($B$4,Weighting!$B$22:$D$35,2,0))</f>
        <v>n/a</v>
      </c>
      <c r="AL38" s="345"/>
    </row>
    <row r="39" spans="1:38" x14ac:dyDescent="0.35">
      <c r="A39" s="346"/>
      <c r="B39" s="380"/>
      <c r="C39" s="293" t="s">
        <v>91</v>
      </c>
      <c r="D39" s="446"/>
      <c r="E39" s="446"/>
      <c r="F39" s="448"/>
      <c r="G39" s="294"/>
      <c r="H39" s="294"/>
      <c r="I39" s="294"/>
      <c r="J39" s="294"/>
      <c r="K39" s="294"/>
      <c r="L39" s="294"/>
      <c r="M39" s="294"/>
      <c r="N39" s="294"/>
      <c r="O39" s="295"/>
      <c r="P39" s="240"/>
      <c r="Q39" s="240"/>
      <c r="R39" s="110"/>
      <c r="S39" s="110"/>
      <c r="T39" s="110"/>
      <c r="U39" s="290"/>
      <c r="V39" s="348"/>
      <c r="W39" s="348"/>
      <c r="X39" s="294"/>
      <c r="Y39" s="294"/>
      <c r="Z39" s="294"/>
      <c r="AA39" s="294"/>
      <c r="AB39" s="294"/>
      <c r="AC39" s="294"/>
      <c r="AD39" s="294"/>
      <c r="AE39" s="294"/>
      <c r="AF39" s="294"/>
      <c r="AG39" s="295"/>
      <c r="AH39" s="110"/>
      <c r="AI39" s="110"/>
      <c r="AJ39" s="110"/>
      <c r="AK39" s="110"/>
      <c r="AL39" s="110"/>
    </row>
    <row r="40" spans="1:38" s="342" customFormat="1" ht="297.5" customHeight="1" x14ac:dyDescent="0.35">
      <c r="A40" s="296" t="s">
        <v>944</v>
      </c>
      <c r="B40" s="296" t="s">
        <v>8</v>
      </c>
      <c r="C40" s="316" t="s">
        <v>768</v>
      </c>
      <c r="D40" s="114"/>
      <c r="E40" s="115"/>
      <c r="F40" s="444" t="s">
        <v>406</v>
      </c>
      <c r="G40" s="299" t="s">
        <v>17</v>
      </c>
      <c r="H40" s="310">
        <f>VLOOKUP(G40,Lists!$A$45:$B$50,2,FALSE)</f>
        <v>1.0000000000000001E-5</v>
      </c>
      <c r="I40" s="311" t="s">
        <v>17</v>
      </c>
      <c r="J40" s="311" t="s">
        <v>17</v>
      </c>
      <c r="K40" s="312">
        <f>VLOOKUP(J40,Lists!$A$35:$B$40,2,FALSE)</f>
        <v>0</v>
      </c>
      <c r="L40" s="313">
        <f t="shared" si="18"/>
        <v>0</v>
      </c>
      <c r="M40" s="314" t="str">
        <f t="shared" si="19"/>
        <v>n/a</v>
      </c>
      <c r="N40" s="304">
        <f>IF($B40=Lists!$A$14,Lists!$E$35)+IF($B40=Lists!$A$15,Lists!$E$40)+IF($B40=Lists!$A$16,Lists!$E$40)</f>
        <v>0</v>
      </c>
      <c r="O40" s="313">
        <f t="shared" si="20"/>
        <v>0</v>
      </c>
      <c r="P40" s="242" t="str">
        <f t="shared" si="3"/>
        <v>n/a</v>
      </c>
      <c r="Q40" s="232" t="str">
        <f>IF(ISERROR(P40*0.0001),"n/a",P40*VLOOKUP($B$4,Weighting!$B$22:$D$35,2,0))</f>
        <v>n/a</v>
      </c>
      <c r="R40" s="230" t="str">
        <f t="shared" si="21"/>
        <v>n/a</v>
      </c>
      <c r="S40" s="230" t="str">
        <f>IF(ISERROR(R40*VLOOKUP($B$4,Weighting!$B$22:$D$35,2,0)),"n/a",R40*VLOOKUP($B$4,Weighting!$B$22:$D$35,2,0))</f>
        <v>n/a</v>
      </c>
      <c r="T40" s="345"/>
      <c r="U40" s="279"/>
      <c r="V40" s="308" t="s">
        <v>408</v>
      </c>
      <c r="W40" s="308"/>
      <c r="X40" s="309" t="s">
        <v>406</v>
      </c>
      <c r="Y40" s="299" t="s">
        <v>17</v>
      </c>
      <c r="Z40" s="310">
        <f>VLOOKUP(Y40,Lists!$A$45:$B$50,2,FALSE)</f>
        <v>1.0000000000000001E-5</v>
      </c>
      <c r="AA40" s="311" t="s">
        <v>17</v>
      </c>
      <c r="AB40" s="311" t="s">
        <v>17</v>
      </c>
      <c r="AC40" s="312">
        <f>VLOOKUP(AB40,Lists!$A$35:$B$40,2,FALSE)</f>
        <v>0</v>
      </c>
      <c r="AD40" s="313">
        <f t="shared" si="22"/>
        <v>0</v>
      </c>
      <c r="AE40" s="314" t="str">
        <f t="shared" si="23"/>
        <v>n/a</v>
      </c>
      <c r="AF40" s="304">
        <f>IF($B40=Lists!$A$14,Lists!$E$35)+IF($B40=Lists!$A$15,Lists!$E$40)+IF($B40=Lists!$A$16,Lists!$E$40)</f>
        <v>0</v>
      </c>
      <c r="AG40" s="313">
        <f t="shared" si="24"/>
        <v>0</v>
      </c>
      <c r="AH40" s="112" t="str">
        <f t="shared" si="8"/>
        <v>n/a</v>
      </c>
      <c r="AI40" s="116" t="str">
        <f>IF(ISERROR(AH40*0.0001),"n/a",AH40*VLOOKUP($B$4,Weighting!$B$22:$D$35,2,0))</f>
        <v>n/a</v>
      </c>
      <c r="AJ40" s="230" t="str">
        <f t="shared" si="25"/>
        <v>n/a</v>
      </c>
      <c r="AK40" s="230" t="str">
        <f>IF(ISERROR(AJ40*VLOOKUP($B$4,Weighting!$B$22:$D$35,2,0)),"n/a",AJ40*VLOOKUP($B$4,Weighting!$B$22:$D$35,2,0))</f>
        <v>n/a</v>
      </c>
      <c r="AL40" s="345"/>
    </row>
    <row r="41" spans="1:38" s="342" customFormat="1" ht="135.5" customHeight="1" x14ac:dyDescent="0.35">
      <c r="A41" s="296" t="s">
        <v>945</v>
      </c>
      <c r="B41" s="296" t="s">
        <v>8</v>
      </c>
      <c r="C41" s="316" t="s">
        <v>769</v>
      </c>
      <c r="D41" s="114"/>
      <c r="E41" s="115"/>
      <c r="F41" s="444" t="s">
        <v>406</v>
      </c>
      <c r="G41" s="299" t="s">
        <v>17</v>
      </c>
      <c r="H41" s="310">
        <f>VLOOKUP(G41,Lists!$A$45:$B$50,2,FALSE)</f>
        <v>1.0000000000000001E-5</v>
      </c>
      <c r="I41" s="311" t="s">
        <v>17</v>
      </c>
      <c r="J41" s="311" t="s">
        <v>17</v>
      </c>
      <c r="K41" s="312">
        <f>VLOOKUP(J41,Lists!$A$35:$B$40,2,FALSE)</f>
        <v>0</v>
      </c>
      <c r="L41" s="313">
        <f t="shared" si="18"/>
        <v>0</v>
      </c>
      <c r="M41" s="314" t="str">
        <f t="shared" si="19"/>
        <v>n/a</v>
      </c>
      <c r="N41" s="304">
        <f>IF($B41=Lists!$A$14,Lists!$E$35)+IF($B41=Lists!$A$15,Lists!$E$40)+IF($B41=Lists!$A$16,Lists!$E$40)</f>
        <v>0</v>
      </c>
      <c r="O41" s="313">
        <f t="shared" si="20"/>
        <v>0</v>
      </c>
      <c r="P41" s="242" t="str">
        <f t="shared" si="3"/>
        <v>n/a</v>
      </c>
      <c r="Q41" s="232" t="str">
        <f>IF(ISERROR(P41*0.0001),"n/a",P41*VLOOKUP($B$4,Weighting!$B$22:$D$35,2,0))</f>
        <v>n/a</v>
      </c>
      <c r="R41" s="230" t="str">
        <f t="shared" si="21"/>
        <v>n/a</v>
      </c>
      <c r="S41" s="230" t="str">
        <f>IF(ISERROR(R41*VLOOKUP($B$4,Weighting!$B$22:$D$35,2,0)),"n/a",R41*VLOOKUP($B$4,Weighting!$B$22:$D$35,2,0))</f>
        <v>n/a</v>
      </c>
      <c r="T41" s="345"/>
      <c r="U41" s="279"/>
      <c r="V41" s="308" t="s">
        <v>408</v>
      </c>
      <c r="W41" s="308"/>
      <c r="X41" s="309" t="s">
        <v>406</v>
      </c>
      <c r="Y41" s="299" t="s">
        <v>17</v>
      </c>
      <c r="Z41" s="310">
        <f>VLOOKUP(Y41,Lists!$A$45:$B$50,2,FALSE)</f>
        <v>1.0000000000000001E-5</v>
      </c>
      <c r="AA41" s="311" t="s">
        <v>17</v>
      </c>
      <c r="AB41" s="311" t="s">
        <v>17</v>
      </c>
      <c r="AC41" s="312">
        <f>VLOOKUP(AB41,Lists!$A$35:$B$40,2,FALSE)</f>
        <v>0</v>
      </c>
      <c r="AD41" s="313">
        <f t="shared" si="22"/>
        <v>0</v>
      </c>
      <c r="AE41" s="314" t="str">
        <f t="shared" si="23"/>
        <v>n/a</v>
      </c>
      <c r="AF41" s="304">
        <f>IF($B41=Lists!$A$14,Lists!$E$35)+IF($B41=Lists!$A$15,Lists!$E$40)+IF($B41=Lists!$A$16,Lists!$E$40)</f>
        <v>0</v>
      </c>
      <c r="AG41" s="313">
        <f t="shared" si="24"/>
        <v>0</v>
      </c>
      <c r="AH41" s="112" t="str">
        <f t="shared" si="8"/>
        <v>n/a</v>
      </c>
      <c r="AI41" s="116" t="str">
        <f>IF(ISERROR(AH41*0.0001),"n/a",AH41*VLOOKUP($B$4,Weighting!$B$22:$D$35,2,0))</f>
        <v>n/a</v>
      </c>
      <c r="AJ41" s="230" t="str">
        <f t="shared" si="25"/>
        <v>n/a</v>
      </c>
      <c r="AK41" s="230" t="str">
        <f>IF(ISERROR(AJ41*VLOOKUP($B$4,Weighting!$B$22:$D$35,2,0)),"n/a",AJ41*VLOOKUP($B$4,Weighting!$B$22:$D$35,2,0))</f>
        <v>n/a</v>
      </c>
      <c r="AL41" s="345"/>
    </row>
    <row r="42" spans="1:38" s="342" customFormat="1" ht="46" customHeight="1" x14ac:dyDescent="0.35">
      <c r="A42" s="296" t="s">
        <v>946</v>
      </c>
      <c r="B42" s="296" t="s">
        <v>8</v>
      </c>
      <c r="C42" s="381" t="s">
        <v>159</v>
      </c>
      <c r="D42" s="114"/>
      <c r="E42" s="115"/>
      <c r="F42" s="444" t="s">
        <v>406</v>
      </c>
      <c r="G42" s="299" t="s">
        <v>17</v>
      </c>
      <c r="H42" s="310">
        <f>VLOOKUP(G42,Lists!$A$45:$B$50,2,FALSE)</f>
        <v>1.0000000000000001E-5</v>
      </c>
      <c r="I42" s="311" t="s">
        <v>17</v>
      </c>
      <c r="J42" s="311" t="s">
        <v>17</v>
      </c>
      <c r="K42" s="312">
        <f>VLOOKUP(J42,Lists!$A$35:$B$40,2,FALSE)</f>
        <v>0</v>
      </c>
      <c r="L42" s="313">
        <f t="shared" si="18"/>
        <v>0</v>
      </c>
      <c r="M42" s="314" t="str">
        <f t="shared" si="19"/>
        <v>n/a</v>
      </c>
      <c r="N42" s="304">
        <f>IF($B42=Lists!$A$14,Lists!$E$35)+IF($B42=Lists!$A$15,Lists!$E$40)+IF($B42=Lists!$A$16,Lists!$E$40)</f>
        <v>0</v>
      </c>
      <c r="O42" s="313">
        <f t="shared" si="20"/>
        <v>0</v>
      </c>
      <c r="P42" s="242" t="str">
        <f t="shared" si="3"/>
        <v>n/a</v>
      </c>
      <c r="Q42" s="232" t="str">
        <f>IF(ISERROR(P42*0.0001),"n/a",P42*VLOOKUP($B$4,Weighting!$B$22:$D$35,2,0))</f>
        <v>n/a</v>
      </c>
      <c r="R42" s="230" t="str">
        <f t="shared" si="21"/>
        <v>n/a</v>
      </c>
      <c r="S42" s="230" t="str">
        <f>IF(ISERROR(R42*VLOOKUP($B$4,Weighting!$B$22:$D$35,2,0)),"n/a",R42*VLOOKUP($B$4,Weighting!$B$22:$D$35,2,0))</f>
        <v>n/a</v>
      </c>
      <c r="T42" s="345"/>
      <c r="U42" s="279"/>
      <c r="V42" s="308" t="s">
        <v>408</v>
      </c>
      <c r="W42" s="308"/>
      <c r="X42" s="309" t="s">
        <v>406</v>
      </c>
      <c r="Y42" s="299" t="s">
        <v>17</v>
      </c>
      <c r="Z42" s="310">
        <f>VLOOKUP(Y42,Lists!$A$45:$B$50,2,FALSE)</f>
        <v>1.0000000000000001E-5</v>
      </c>
      <c r="AA42" s="311" t="s">
        <v>17</v>
      </c>
      <c r="AB42" s="311" t="s">
        <v>17</v>
      </c>
      <c r="AC42" s="312">
        <f>VLOOKUP(AB42,Lists!$A$35:$B$40,2,FALSE)</f>
        <v>0</v>
      </c>
      <c r="AD42" s="313">
        <f t="shared" si="22"/>
        <v>0</v>
      </c>
      <c r="AE42" s="314" t="str">
        <f t="shared" si="23"/>
        <v>n/a</v>
      </c>
      <c r="AF42" s="304">
        <f>IF($B42=Lists!$A$14,Lists!$E$35)+IF($B42=Lists!$A$15,Lists!$E$40)+IF($B42=Lists!$A$16,Lists!$E$40)</f>
        <v>0</v>
      </c>
      <c r="AG42" s="313">
        <f t="shared" si="24"/>
        <v>0</v>
      </c>
      <c r="AH42" s="112" t="str">
        <f t="shared" si="8"/>
        <v>n/a</v>
      </c>
      <c r="AI42" s="116" t="str">
        <f>IF(ISERROR(AH42*0.0001),"n/a",AH42*VLOOKUP($B$4,Weighting!$B$22:$D$35,2,0))</f>
        <v>n/a</v>
      </c>
      <c r="AJ42" s="230" t="str">
        <f t="shared" si="25"/>
        <v>n/a</v>
      </c>
      <c r="AK42" s="230" t="str">
        <f>IF(ISERROR(AJ42*VLOOKUP($B$4,Weighting!$B$22:$D$35,2,0)),"n/a",AJ42*VLOOKUP($B$4,Weighting!$B$22:$D$35,2,0))</f>
        <v>n/a</v>
      </c>
      <c r="AL42" s="345"/>
    </row>
    <row r="43" spans="1:38" s="355" customFormat="1" ht="61" customHeight="1" x14ac:dyDescent="0.35">
      <c r="A43" s="296" t="s">
        <v>947</v>
      </c>
      <c r="B43" s="296" t="s">
        <v>8</v>
      </c>
      <c r="C43" s="316" t="s">
        <v>770</v>
      </c>
      <c r="D43" s="114"/>
      <c r="E43" s="115"/>
      <c r="F43" s="444" t="s">
        <v>406</v>
      </c>
      <c r="G43" s="299" t="s">
        <v>17</v>
      </c>
      <c r="H43" s="310">
        <f>VLOOKUP(G43,Lists!$A$45:$B$50,2,FALSE)</f>
        <v>1.0000000000000001E-5</v>
      </c>
      <c r="I43" s="311" t="s">
        <v>17</v>
      </c>
      <c r="J43" s="311" t="s">
        <v>17</v>
      </c>
      <c r="K43" s="312">
        <f>VLOOKUP(J43,Lists!$A$35:$B$40,2,FALSE)</f>
        <v>0</v>
      </c>
      <c r="L43" s="313">
        <f t="shared" si="18"/>
        <v>0</v>
      </c>
      <c r="M43" s="314" t="str">
        <f t="shared" si="19"/>
        <v>n/a</v>
      </c>
      <c r="N43" s="304">
        <f>IF($B43=Lists!$A$14,Lists!$E$35)+IF($B43=Lists!$A$15,Lists!$E$40)+IF($B43=Lists!$A$16,Lists!$E$40)</f>
        <v>0</v>
      </c>
      <c r="O43" s="313">
        <f t="shared" si="20"/>
        <v>0</v>
      </c>
      <c r="P43" s="242" t="str">
        <f t="shared" si="3"/>
        <v>n/a</v>
      </c>
      <c r="Q43" s="232" t="str">
        <f>IF(ISERROR(P43*0.0001),"n/a",P43*VLOOKUP($B$4,Weighting!$B$22:$D$35,2,0))</f>
        <v>n/a</v>
      </c>
      <c r="R43" s="230" t="str">
        <f t="shared" si="21"/>
        <v>n/a</v>
      </c>
      <c r="S43" s="230" t="str">
        <f>IF(ISERROR(R43*VLOOKUP($B$4,Weighting!$B$22:$D$35,2,0)),"n/a",R43*VLOOKUP($B$4,Weighting!$B$22:$D$35,2,0))</f>
        <v>n/a</v>
      </c>
      <c r="T43" s="345"/>
      <c r="U43" s="279"/>
      <c r="V43" s="308" t="s">
        <v>408</v>
      </c>
      <c r="W43" s="308"/>
      <c r="X43" s="309" t="s">
        <v>406</v>
      </c>
      <c r="Y43" s="299" t="s">
        <v>17</v>
      </c>
      <c r="Z43" s="310">
        <f>VLOOKUP(Y43,Lists!$A$45:$B$50,2,FALSE)</f>
        <v>1.0000000000000001E-5</v>
      </c>
      <c r="AA43" s="311" t="s">
        <v>17</v>
      </c>
      <c r="AB43" s="311" t="s">
        <v>17</v>
      </c>
      <c r="AC43" s="312">
        <f>VLOOKUP(AB43,Lists!$A$35:$B$40,2,FALSE)</f>
        <v>0</v>
      </c>
      <c r="AD43" s="313">
        <f t="shared" si="22"/>
        <v>0</v>
      </c>
      <c r="AE43" s="314" t="str">
        <f t="shared" si="23"/>
        <v>n/a</v>
      </c>
      <c r="AF43" s="304">
        <f>IF($B43=Lists!$A$14,Lists!$E$35)+IF($B43=Lists!$A$15,Lists!$E$40)+IF($B43=Lists!$A$16,Lists!$E$40)</f>
        <v>0</v>
      </c>
      <c r="AG43" s="313">
        <f t="shared" si="24"/>
        <v>0</v>
      </c>
      <c r="AH43" s="112" t="str">
        <f t="shared" si="8"/>
        <v>n/a</v>
      </c>
      <c r="AI43" s="116" t="str">
        <f>IF(ISERROR(AH43*0.0001),"n/a",AH43*VLOOKUP($B$4,Weighting!$B$22:$D$35,2,0))</f>
        <v>n/a</v>
      </c>
      <c r="AJ43" s="230" t="str">
        <f t="shared" si="25"/>
        <v>n/a</v>
      </c>
      <c r="AK43" s="230" t="str">
        <f>IF(ISERROR(AJ43*VLOOKUP($B$4,Weighting!$B$22:$D$35,2,0)),"n/a",AJ43*VLOOKUP($B$4,Weighting!$B$22:$D$35,2,0))</f>
        <v>n/a</v>
      </c>
      <c r="AL43" s="345"/>
    </row>
    <row r="44" spans="1:38" s="342" customFormat="1" ht="33.5" customHeight="1" x14ac:dyDescent="0.35">
      <c r="A44" s="296" t="s">
        <v>948</v>
      </c>
      <c r="B44" s="296" t="s">
        <v>8</v>
      </c>
      <c r="C44" s="316" t="s">
        <v>771</v>
      </c>
      <c r="D44" s="114"/>
      <c r="E44" s="115"/>
      <c r="F44" s="444" t="s">
        <v>406</v>
      </c>
      <c r="G44" s="299" t="s">
        <v>17</v>
      </c>
      <c r="H44" s="310">
        <f>VLOOKUP(G44,Lists!$A$45:$B$50,2,FALSE)</f>
        <v>1.0000000000000001E-5</v>
      </c>
      <c r="I44" s="311" t="s">
        <v>17</v>
      </c>
      <c r="J44" s="311" t="s">
        <v>17</v>
      </c>
      <c r="K44" s="312">
        <f>VLOOKUP(J44,Lists!$A$35:$B$40,2,FALSE)</f>
        <v>0</v>
      </c>
      <c r="L44" s="313">
        <f t="shared" si="18"/>
        <v>0</v>
      </c>
      <c r="M44" s="314" t="str">
        <f t="shared" si="19"/>
        <v>n/a</v>
      </c>
      <c r="N44" s="304">
        <f>IF($B44=Lists!$A$14,Lists!$E$35)+IF($B44=Lists!$A$15,Lists!$E$40)+IF($B44=Lists!$A$16,Lists!$E$40)</f>
        <v>0</v>
      </c>
      <c r="O44" s="313">
        <f t="shared" si="20"/>
        <v>0</v>
      </c>
      <c r="P44" s="242" t="str">
        <f t="shared" si="3"/>
        <v>n/a</v>
      </c>
      <c r="Q44" s="232" t="str">
        <f>IF(ISERROR(P44*0.0001),"n/a",P44*VLOOKUP($B$4,Weighting!$B$22:$D$35,2,0))</f>
        <v>n/a</v>
      </c>
      <c r="R44" s="230" t="str">
        <f t="shared" si="21"/>
        <v>n/a</v>
      </c>
      <c r="S44" s="230" t="str">
        <f>IF(ISERROR(R44*VLOOKUP($B$4,Weighting!$B$22:$D$35,2,0)),"n/a",R44*VLOOKUP($B$4,Weighting!$B$22:$D$35,2,0))</f>
        <v>n/a</v>
      </c>
      <c r="T44" s="345"/>
      <c r="U44" s="279"/>
      <c r="V44" s="308" t="s">
        <v>408</v>
      </c>
      <c r="W44" s="308"/>
      <c r="X44" s="309" t="s">
        <v>406</v>
      </c>
      <c r="Y44" s="299" t="s">
        <v>17</v>
      </c>
      <c r="Z44" s="310">
        <f>VLOOKUP(Y44,Lists!$A$45:$B$50,2,FALSE)</f>
        <v>1.0000000000000001E-5</v>
      </c>
      <c r="AA44" s="311" t="s">
        <v>17</v>
      </c>
      <c r="AB44" s="311" t="s">
        <v>17</v>
      </c>
      <c r="AC44" s="312">
        <f>VLOOKUP(AB44,Lists!$A$35:$B$40,2,FALSE)</f>
        <v>0</v>
      </c>
      <c r="AD44" s="313">
        <f t="shared" si="22"/>
        <v>0</v>
      </c>
      <c r="AE44" s="314" t="str">
        <f t="shared" si="23"/>
        <v>n/a</v>
      </c>
      <c r="AF44" s="304">
        <f>IF($B44=Lists!$A$14,Lists!$E$35)+IF($B44=Lists!$A$15,Lists!$E$40)+IF($B44=Lists!$A$16,Lists!$E$40)</f>
        <v>0</v>
      </c>
      <c r="AG44" s="313">
        <f t="shared" si="24"/>
        <v>0</v>
      </c>
      <c r="AH44" s="112" t="str">
        <f t="shared" si="8"/>
        <v>n/a</v>
      </c>
      <c r="AI44" s="116" t="str">
        <f>IF(ISERROR(AH44*0.0001),"n/a",AH44*VLOOKUP($B$4,Weighting!$B$22:$D$35,2,0))</f>
        <v>n/a</v>
      </c>
      <c r="AJ44" s="230" t="str">
        <f t="shared" si="25"/>
        <v>n/a</v>
      </c>
      <c r="AK44" s="230" t="str">
        <f>IF(ISERROR(AJ44*VLOOKUP($B$4,Weighting!$B$22:$D$35,2,0)),"n/a",AJ44*VLOOKUP($B$4,Weighting!$B$22:$D$35,2,0))</f>
        <v>n/a</v>
      </c>
      <c r="AL44" s="345"/>
    </row>
    <row r="45" spans="1:38" s="342" customFormat="1" ht="64" customHeight="1" x14ac:dyDescent="0.35">
      <c r="A45" s="296" t="s">
        <v>949</v>
      </c>
      <c r="B45" s="296" t="s">
        <v>8</v>
      </c>
      <c r="C45" s="316" t="s">
        <v>772</v>
      </c>
      <c r="D45" s="114"/>
      <c r="E45" s="115"/>
      <c r="F45" s="444" t="s">
        <v>406</v>
      </c>
      <c r="G45" s="299" t="s">
        <v>17</v>
      </c>
      <c r="H45" s="310">
        <f>VLOOKUP(G45,Lists!$A$45:$B$50,2,FALSE)</f>
        <v>1.0000000000000001E-5</v>
      </c>
      <c r="I45" s="311" t="s">
        <v>17</v>
      </c>
      <c r="J45" s="311" t="s">
        <v>17</v>
      </c>
      <c r="K45" s="312">
        <f>VLOOKUP(J45,Lists!$A$35:$B$40,2,FALSE)</f>
        <v>0</v>
      </c>
      <c r="L45" s="313">
        <f t="shared" si="18"/>
        <v>0</v>
      </c>
      <c r="M45" s="314" t="str">
        <f t="shared" si="19"/>
        <v>n/a</v>
      </c>
      <c r="N45" s="304">
        <f>IF($B45=Lists!$A$14,Lists!$E$35)+IF($B45=Lists!$A$15,Lists!$E$40)+IF($B45=Lists!$A$16,Lists!$E$40)</f>
        <v>0</v>
      </c>
      <c r="O45" s="313">
        <f t="shared" si="20"/>
        <v>0</v>
      </c>
      <c r="P45" s="242" t="str">
        <f t="shared" si="3"/>
        <v>n/a</v>
      </c>
      <c r="Q45" s="232" t="str">
        <f>IF(ISERROR(P45*0.0001),"n/a",P45*VLOOKUP($B$4,Weighting!$B$22:$D$35,2,0))</f>
        <v>n/a</v>
      </c>
      <c r="R45" s="230" t="str">
        <f t="shared" si="21"/>
        <v>n/a</v>
      </c>
      <c r="S45" s="230" t="str">
        <f>IF(ISERROR(R45*VLOOKUP($B$4,Weighting!$B$22:$D$35,2,0)),"n/a",R45*VLOOKUP($B$4,Weighting!$B$22:$D$35,2,0))</f>
        <v>n/a</v>
      </c>
      <c r="T45" s="345"/>
      <c r="U45" s="279"/>
      <c r="V45" s="308" t="s">
        <v>408</v>
      </c>
      <c r="W45" s="308"/>
      <c r="X45" s="309" t="s">
        <v>406</v>
      </c>
      <c r="Y45" s="299" t="s">
        <v>17</v>
      </c>
      <c r="Z45" s="310">
        <f>VLOOKUP(Y45,Lists!$A$45:$B$50,2,FALSE)</f>
        <v>1.0000000000000001E-5</v>
      </c>
      <c r="AA45" s="311" t="s">
        <v>17</v>
      </c>
      <c r="AB45" s="311" t="s">
        <v>17</v>
      </c>
      <c r="AC45" s="312">
        <f>VLOOKUP(AB45,Lists!$A$35:$B$40,2,FALSE)</f>
        <v>0</v>
      </c>
      <c r="AD45" s="313">
        <f t="shared" si="22"/>
        <v>0</v>
      </c>
      <c r="AE45" s="314" t="str">
        <f t="shared" si="23"/>
        <v>n/a</v>
      </c>
      <c r="AF45" s="304">
        <f>IF($B45=Lists!$A$14,Lists!$E$35)+IF($B45=Lists!$A$15,Lists!$E$40)+IF($B45=Lists!$A$16,Lists!$E$40)</f>
        <v>0</v>
      </c>
      <c r="AG45" s="313">
        <f t="shared" si="24"/>
        <v>0</v>
      </c>
      <c r="AH45" s="112" t="str">
        <f t="shared" si="8"/>
        <v>n/a</v>
      </c>
      <c r="AI45" s="116" t="str">
        <f>IF(ISERROR(AH45*0.0001),"n/a",AH45*VLOOKUP($B$4,Weighting!$B$22:$D$35,2,0))</f>
        <v>n/a</v>
      </c>
      <c r="AJ45" s="230" t="str">
        <f t="shared" si="25"/>
        <v>n/a</v>
      </c>
      <c r="AK45" s="230" t="str">
        <f>IF(ISERROR(AJ45*VLOOKUP($B$4,Weighting!$B$22:$D$35,2,0)),"n/a",AJ45*VLOOKUP($B$4,Weighting!$B$22:$D$35,2,0))</f>
        <v>n/a</v>
      </c>
      <c r="AL45" s="345"/>
    </row>
    <row r="46" spans="1:38" s="342" customFormat="1" ht="26" customHeight="1" x14ac:dyDescent="0.35">
      <c r="A46" s="296" t="s">
        <v>950</v>
      </c>
      <c r="B46" s="296" t="s">
        <v>8</v>
      </c>
      <c r="C46" s="316" t="s">
        <v>160</v>
      </c>
      <c r="D46" s="114"/>
      <c r="E46" s="115"/>
      <c r="F46" s="444" t="s">
        <v>406</v>
      </c>
      <c r="G46" s="299" t="s">
        <v>17</v>
      </c>
      <c r="H46" s="310">
        <f>VLOOKUP(G46,Lists!$A$45:$B$50,2,FALSE)</f>
        <v>1.0000000000000001E-5</v>
      </c>
      <c r="I46" s="311" t="s">
        <v>17</v>
      </c>
      <c r="J46" s="311" t="s">
        <v>17</v>
      </c>
      <c r="K46" s="312">
        <f>VLOOKUP(J46,Lists!$A$35:$B$40,2,FALSE)</f>
        <v>0</v>
      </c>
      <c r="L46" s="313">
        <f t="shared" si="18"/>
        <v>0</v>
      </c>
      <c r="M46" s="314" t="str">
        <f t="shared" si="19"/>
        <v>n/a</v>
      </c>
      <c r="N46" s="304">
        <f>IF($B46=Lists!$A$14,Lists!$E$35)+IF($B46=Lists!$A$15,Lists!$E$40)+IF($B46=Lists!$A$16,Lists!$E$40)</f>
        <v>0</v>
      </c>
      <c r="O46" s="313">
        <f t="shared" si="20"/>
        <v>0</v>
      </c>
      <c r="P46" s="242" t="str">
        <f t="shared" si="3"/>
        <v>n/a</v>
      </c>
      <c r="Q46" s="232" t="str">
        <f>IF(ISERROR(P46*0.0001),"n/a",P46*VLOOKUP($B$4,Weighting!$B$22:$D$35,2,0))</f>
        <v>n/a</v>
      </c>
      <c r="R46" s="230" t="str">
        <f t="shared" si="21"/>
        <v>n/a</v>
      </c>
      <c r="S46" s="230" t="str">
        <f>IF(ISERROR(R46*VLOOKUP($B$4,Weighting!$B$22:$D$35,2,0)),"n/a",R46*VLOOKUP($B$4,Weighting!$B$22:$D$35,2,0))</f>
        <v>n/a</v>
      </c>
      <c r="T46" s="345"/>
      <c r="U46" s="279"/>
      <c r="V46" s="308" t="s">
        <v>408</v>
      </c>
      <c r="W46" s="308"/>
      <c r="X46" s="309" t="s">
        <v>406</v>
      </c>
      <c r="Y46" s="299" t="s">
        <v>17</v>
      </c>
      <c r="Z46" s="310">
        <f>VLOOKUP(Y46,Lists!$A$45:$B$50,2,FALSE)</f>
        <v>1.0000000000000001E-5</v>
      </c>
      <c r="AA46" s="311" t="s">
        <v>17</v>
      </c>
      <c r="AB46" s="311" t="s">
        <v>17</v>
      </c>
      <c r="AC46" s="312">
        <f>VLOOKUP(AB46,Lists!$A$35:$B$40,2,FALSE)</f>
        <v>0</v>
      </c>
      <c r="AD46" s="313">
        <f t="shared" si="22"/>
        <v>0</v>
      </c>
      <c r="AE46" s="314" t="str">
        <f t="shared" si="23"/>
        <v>n/a</v>
      </c>
      <c r="AF46" s="304">
        <f>IF($B46=Lists!$A$14,Lists!$E$35)+IF($B46=Lists!$A$15,Lists!$E$40)+IF($B46=Lists!$A$16,Lists!$E$40)</f>
        <v>0</v>
      </c>
      <c r="AG46" s="313">
        <f t="shared" si="24"/>
        <v>0</v>
      </c>
      <c r="AH46" s="112" t="str">
        <f t="shared" si="8"/>
        <v>n/a</v>
      </c>
      <c r="AI46" s="116" t="str">
        <f>IF(ISERROR(AH46*0.0001),"n/a",AH46*VLOOKUP($B$4,Weighting!$B$22:$D$35,2,0))</f>
        <v>n/a</v>
      </c>
      <c r="AJ46" s="230" t="str">
        <f t="shared" si="25"/>
        <v>n/a</v>
      </c>
      <c r="AK46" s="230" t="str">
        <f>IF(ISERROR(AJ46*VLOOKUP($B$4,Weighting!$B$22:$D$35,2,0)),"n/a",AJ46*VLOOKUP($B$4,Weighting!$B$22:$D$35,2,0))</f>
        <v>n/a</v>
      </c>
      <c r="AL46" s="345"/>
    </row>
    <row r="47" spans="1:38" s="355" customFormat="1" ht="35" customHeight="1" x14ac:dyDescent="0.35">
      <c r="A47" s="296" t="s">
        <v>951</v>
      </c>
      <c r="B47" s="296" t="s">
        <v>8</v>
      </c>
      <c r="C47" s="387" t="s">
        <v>161</v>
      </c>
      <c r="D47" s="114"/>
      <c r="E47" s="115"/>
      <c r="F47" s="444" t="s">
        <v>406</v>
      </c>
      <c r="G47" s="299" t="s">
        <v>17</v>
      </c>
      <c r="H47" s="310">
        <f>VLOOKUP(G47,Lists!$A$45:$B$50,2,FALSE)</f>
        <v>1.0000000000000001E-5</v>
      </c>
      <c r="I47" s="311" t="s">
        <v>17</v>
      </c>
      <c r="J47" s="311" t="s">
        <v>17</v>
      </c>
      <c r="K47" s="312">
        <f>VLOOKUP(J47,Lists!$A$35:$B$40,2,FALSE)</f>
        <v>0</v>
      </c>
      <c r="L47" s="313">
        <f t="shared" ref="L47:L50" si="26">K47*H47</f>
        <v>0</v>
      </c>
      <c r="M47" s="314" t="str">
        <f t="shared" ref="M47:M50" si="27">IF(ISERROR(L47/O47),"n/a",L47/O47)</f>
        <v>n/a</v>
      </c>
      <c r="N47" s="304">
        <f>IF($B47=Lists!$A$14,Lists!$E$35)+IF($B47=Lists!$A$15,Lists!$E$40)+IF($B47=Lists!$A$16,Lists!$E$40)</f>
        <v>0</v>
      </c>
      <c r="O47" s="313">
        <f t="shared" ref="O47:O50" si="28">H47*N47</f>
        <v>0</v>
      </c>
      <c r="P47" s="242" t="str">
        <f t="shared" si="3"/>
        <v>n/a</v>
      </c>
      <c r="Q47" s="232" t="str">
        <f>IF(ISERROR(P47*0.0001),"n/a",P47*VLOOKUP($B$4,Weighting!$B$22:$D$35,2,0))</f>
        <v>n/a</v>
      </c>
      <c r="R47" s="230" t="str">
        <f t="shared" ref="R47:R50" si="29">IF($B47="Specification","n/a",L47/$O$2)</f>
        <v>n/a</v>
      </c>
      <c r="S47" s="230" t="str">
        <f>IF(ISERROR(R47*VLOOKUP($B$4,Weighting!$B$22:$D$35,2,0)),"n/a",R47*VLOOKUP($B$4,Weighting!$B$22:$D$35,2,0))</f>
        <v>n/a</v>
      </c>
      <c r="T47" s="345"/>
      <c r="U47" s="279"/>
      <c r="V47" s="308" t="s">
        <v>408</v>
      </c>
      <c r="W47" s="308"/>
      <c r="X47" s="309" t="s">
        <v>406</v>
      </c>
      <c r="Y47" s="299" t="s">
        <v>17</v>
      </c>
      <c r="Z47" s="310">
        <f>VLOOKUP(Y47,Lists!$A$45:$B$50,2,FALSE)</f>
        <v>1.0000000000000001E-5</v>
      </c>
      <c r="AA47" s="311" t="s">
        <v>17</v>
      </c>
      <c r="AB47" s="311" t="s">
        <v>17</v>
      </c>
      <c r="AC47" s="312">
        <f>VLOOKUP(AB47,Lists!$A$35:$B$40,2,FALSE)</f>
        <v>0</v>
      </c>
      <c r="AD47" s="313">
        <f t="shared" ref="AD47:AD50" si="30">AC47*Z47</f>
        <v>0</v>
      </c>
      <c r="AE47" s="314" t="str">
        <f t="shared" ref="AE47:AE50" si="31">IF(ISERROR(AD47/AG47),"n/a",AD47/AG47)</f>
        <v>n/a</v>
      </c>
      <c r="AF47" s="304">
        <f>IF($B47=Lists!$A$14,Lists!$E$35)+IF($B47=Lists!$A$15,Lists!$E$40)+IF($B47=Lists!$A$16,Lists!$E$40)</f>
        <v>0</v>
      </c>
      <c r="AG47" s="313">
        <f t="shared" ref="AG47:AG50" si="32">Z47*AF47</f>
        <v>0</v>
      </c>
      <c r="AH47" s="112" t="str">
        <f t="shared" si="8"/>
        <v>n/a</v>
      </c>
      <c r="AI47" s="116" t="str">
        <f>IF(ISERROR(AH47*0.0001),"n/a",AH47*VLOOKUP($B$4,Weighting!$B$22:$D$35,2,0))</f>
        <v>n/a</v>
      </c>
      <c r="AJ47" s="230" t="str">
        <f t="shared" ref="AJ47:AJ50" si="33">IF($B47="Specification","n/a",AD47/$O$2)</f>
        <v>n/a</v>
      </c>
      <c r="AK47" s="230" t="str">
        <f>IF(ISERROR(AJ47*VLOOKUP($B$4,Weighting!$B$22:$D$35,2,0)),"n/a",AJ47*VLOOKUP($B$4,Weighting!$B$22:$D$35,2,0))</f>
        <v>n/a</v>
      </c>
      <c r="AL47" s="345"/>
    </row>
    <row r="48" spans="1:38" ht="36.5" customHeight="1" x14ac:dyDescent="0.35">
      <c r="A48" s="296" t="s">
        <v>952</v>
      </c>
      <c r="B48" s="296" t="s">
        <v>8</v>
      </c>
      <c r="C48" s="316" t="s">
        <v>773</v>
      </c>
      <c r="D48" s="114"/>
      <c r="E48" s="115"/>
      <c r="F48" s="444" t="s">
        <v>406</v>
      </c>
      <c r="G48" s="299" t="s">
        <v>17</v>
      </c>
      <c r="H48" s="310">
        <f>VLOOKUP(G48,Lists!$A$45:$B$50,2,FALSE)</f>
        <v>1.0000000000000001E-5</v>
      </c>
      <c r="I48" s="311" t="s">
        <v>17</v>
      </c>
      <c r="J48" s="311" t="s">
        <v>17</v>
      </c>
      <c r="K48" s="312">
        <f>VLOOKUP(J48,Lists!$A$35:$B$40,2,FALSE)</f>
        <v>0</v>
      </c>
      <c r="L48" s="313">
        <f t="shared" si="26"/>
        <v>0</v>
      </c>
      <c r="M48" s="314" t="str">
        <f t="shared" si="27"/>
        <v>n/a</v>
      </c>
      <c r="N48" s="304">
        <f>IF($B48=Lists!$A$14,Lists!$E$35)+IF($B48=Lists!$A$15,Lists!$E$40)+IF($B48=Lists!$A$16,Lists!$E$40)</f>
        <v>0</v>
      </c>
      <c r="O48" s="313">
        <f t="shared" si="28"/>
        <v>0</v>
      </c>
      <c r="P48" s="242" t="str">
        <f t="shared" si="3"/>
        <v>n/a</v>
      </c>
      <c r="Q48" s="232" t="str">
        <f>IF(ISERROR(P48*0.0001),"n/a",P48*VLOOKUP($B$4,Weighting!$B$22:$D$35,2,0))</f>
        <v>n/a</v>
      </c>
      <c r="R48" s="230" t="str">
        <f t="shared" si="29"/>
        <v>n/a</v>
      </c>
      <c r="S48" s="230" t="str">
        <f>IF(ISERROR(R48*VLOOKUP($B$4,Weighting!$B$22:$D$35,2,0)),"n/a",R48*VLOOKUP($B$4,Weighting!$B$22:$D$35,2,0))</f>
        <v>n/a</v>
      </c>
      <c r="T48" s="345"/>
      <c r="U48" s="279"/>
      <c r="V48" s="308" t="s">
        <v>408</v>
      </c>
      <c r="W48" s="308"/>
      <c r="X48" s="309" t="s">
        <v>406</v>
      </c>
      <c r="Y48" s="299" t="s">
        <v>17</v>
      </c>
      <c r="Z48" s="310">
        <f>VLOOKUP(Y48,Lists!$A$45:$B$50,2,FALSE)</f>
        <v>1.0000000000000001E-5</v>
      </c>
      <c r="AA48" s="311" t="s">
        <v>17</v>
      </c>
      <c r="AB48" s="311" t="s">
        <v>17</v>
      </c>
      <c r="AC48" s="312">
        <f>VLOOKUP(AB48,Lists!$A$35:$B$40,2,FALSE)</f>
        <v>0</v>
      </c>
      <c r="AD48" s="313">
        <f t="shared" si="30"/>
        <v>0</v>
      </c>
      <c r="AE48" s="314" t="str">
        <f t="shared" si="31"/>
        <v>n/a</v>
      </c>
      <c r="AF48" s="304">
        <f>IF($B48=Lists!$A$14,Lists!$E$35)+IF($B48=Lists!$A$15,Lists!$E$40)+IF($B48=Lists!$A$16,Lists!$E$40)</f>
        <v>0</v>
      </c>
      <c r="AG48" s="313">
        <f t="shared" si="32"/>
        <v>0</v>
      </c>
      <c r="AH48" s="112" t="str">
        <f t="shared" si="8"/>
        <v>n/a</v>
      </c>
      <c r="AI48" s="116" t="str">
        <f>IF(ISERROR(AH48*0.0001),"n/a",AH48*VLOOKUP($B$4,Weighting!$B$22:$D$35,2,0))</f>
        <v>n/a</v>
      </c>
      <c r="AJ48" s="230" t="str">
        <f t="shared" si="33"/>
        <v>n/a</v>
      </c>
      <c r="AK48" s="230" t="str">
        <f>IF(ISERROR(AJ48*VLOOKUP($B$4,Weighting!$B$22:$D$35,2,0)),"n/a",AJ48*VLOOKUP($B$4,Weighting!$B$22:$D$35,2,0))</f>
        <v>n/a</v>
      </c>
      <c r="AL48" s="345"/>
    </row>
    <row r="49" spans="1:38" ht="40" customHeight="1" x14ac:dyDescent="0.35">
      <c r="A49" s="296" t="s">
        <v>953</v>
      </c>
      <c r="B49" s="296" t="s">
        <v>8</v>
      </c>
      <c r="C49" s="305" t="s">
        <v>774</v>
      </c>
      <c r="D49" s="114"/>
      <c r="E49" s="115"/>
      <c r="F49" s="444" t="s">
        <v>406</v>
      </c>
      <c r="G49" s="299" t="s">
        <v>17</v>
      </c>
      <c r="H49" s="310">
        <f>VLOOKUP(G49,Lists!$A$45:$B$50,2,FALSE)</f>
        <v>1.0000000000000001E-5</v>
      </c>
      <c r="I49" s="311" t="s">
        <v>17</v>
      </c>
      <c r="J49" s="311" t="s">
        <v>17</v>
      </c>
      <c r="K49" s="312">
        <f>VLOOKUP(J49,Lists!$A$35:$B$40,2,FALSE)</f>
        <v>0</v>
      </c>
      <c r="L49" s="313">
        <f t="shared" si="26"/>
        <v>0</v>
      </c>
      <c r="M49" s="314" t="str">
        <f t="shared" si="27"/>
        <v>n/a</v>
      </c>
      <c r="N49" s="304">
        <f>IF($B49=Lists!$A$14,Lists!$E$35)+IF($B49=Lists!$A$15,Lists!$E$40)+IF($B49=Lists!$A$16,Lists!$E$40)</f>
        <v>0</v>
      </c>
      <c r="O49" s="313">
        <f t="shared" si="28"/>
        <v>0</v>
      </c>
      <c r="P49" s="242" t="str">
        <f t="shared" si="3"/>
        <v>n/a</v>
      </c>
      <c r="Q49" s="232" t="str">
        <f>IF(ISERROR(P49*0.0001),"n/a",P49*VLOOKUP($B$4,Weighting!$B$22:$D$35,2,0))</f>
        <v>n/a</v>
      </c>
      <c r="R49" s="230" t="str">
        <f t="shared" si="29"/>
        <v>n/a</v>
      </c>
      <c r="S49" s="230" t="str">
        <f>IF(ISERROR(R49*VLOOKUP($B$4,Weighting!$B$22:$D$35,2,0)),"n/a",R49*VLOOKUP($B$4,Weighting!$B$22:$D$35,2,0))</f>
        <v>n/a</v>
      </c>
      <c r="T49" s="345"/>
      <c r="U49" s="279"/>
      <c r="V49" s="308" t="s">
        <v>408</v>
      </c>
      <c r="W49" s="308"/>
      <c r="X49" s="309" t="s">
        <v>406</v>
      </c>
      <c r="Y49" s="299" t="s">
        <v>17</v>
      </c>
      <c r="Z49" s="310">
        <f>VLOOKUP(Y49,Lists!$A$45:$B$50,2,FALSE)</f>
        <v>1.0000000000000001E-5</v>
      </c>
      <c r="AA49" s="311" t="s">
        <v>17</v>
      </c>
      <c r="AB49" s="311" t="s">
        <v>17</v>
      </c>
      <c r="AC49" s="312">
        <f>VLOOKUP(AB49,Lists!$A$35:$B$40,2,FALSE)</f>
        <v>0</v>
      </c>
      <c r="AD49" s="313">
        <f t="shared" si="30"/>
        <v>0</v>
      </c>
      <c r="AE49" s="314" t="str">
        <f t="shared" si="31"/>
        <v>n/a</v>
      </c>
      <c r="AF49" s="304">
        <f>IF($B49=Lists!$A$14,Lists!$E$35)+IF($B49=Lists!$A$15,Lists!$E$40)+IF($B49=Lists!$A$16,Lists!$E$40)</f>
        <v>0</v>
      </c>
      <c r="AG49" s="313">
        <f t="shared" si="32"/>
        <v>0</v>
      </c>
      <c r="AH49" s="112" t="str">
        <f t="shared" si="8"/>
        <v>n/a</v>
      </c>
      <c r="AI49" s="116" t="str">
        <f>IF(ISERROR(AH49*0.0001),"n/a",AH49*VLOOKUP($B$4,Weighting!$B$22:$D$35,2,0))</f>
        <v>n/a</v>
      </c>
      <c r="AJ49" s="230" t="str">
        <f t="shared" si="33"/>
        <v>n/a</v>
      </c>
      <c r="AK49" s="230" t="str">
        <f>IF(ISERROR(AJ49*VLOOKUP($B$4,Weighting!$B$22:$D$35,2,0)),"n/a",AJ49*VLOOKUP($B$4,Weighting!$B$22:$D$35,2,0))</f>
        <v>n/a</v>
      </c>
      <c r="AL49" s="345"/>
    </row>
    <row r="50" spans="1:38" ht="55.5" customHeight="1" x14ac:dyDescent="0.35">
      <c r="A50" s="296" t="s">
        <v>954</v>
      </c>
      <c r="B50" s="296" t="s">
        <v>8</v>
      </c>
      <c r="C50" s="316" t="s">
        <v>775</v>
      </c>
      <c r="D50" s="114"/>
      <c r="E50" s="115"/>
      <c r="F50" s="444" t="s">
        <v>406</v>
      </c>
      <c r="G50" s="299" t="s">
        <v>17</v>
      </c>
      <c r="H50" s="310">
        <f>VLOOKUP(G50,Lists!$A$45:$B$50,2,FALSE)</f>
        <v>1.0000000000000001E-5</v>
      </c>
      <c r="I50" s="311" t="s">
        <v>17</v>
      </c>
      <c r="J50" s="311" t="s">
        <v>17</v>
      </c>
      <c r="K50" s="312">
        <f>VLOOKUP(J50,Lists!$A$35:$B$40,2,FALSE)</f>
        <v>0</v>
      </c>
      <c r="L50" s="313">
        <f t="shared" si="26"/>
        <v>0</v>
      </c>
      <c r="M50" s="314" t="str">
        <f t="shared" si="27"/>
        <v>n/a</v>
      </c>
      <c r="N50" s="304">
        <f>IF($B50=Lists!$A$14,Lists!$E$35)+IF($B50=Lists!$A$15,Lists!$E$40)+IF($B50=Lists!$A$16,Lists!$E$40)</f>
        <v>0</v>
      </c>
      <c r="O50" s="313">
        <f t="shared" si="28"/>
        <v>0</v>
      </c>
      <c r="P50" s="242" t="str">
        <f t="shared" si="3"/>
        <v>n/a</v>
      </c>
      <c r="Q50" s="232" t="str">
        <f>IF(ISERROR(P50*0.0001),"n/a",P50*VLOOKUP($B$4,Weighting!$B$22:$D$35,2,0))</f>
        <v>n/a</v>
      </c>
      <c r="R50" s="230" t="str">
        <f t="shared" si="29"/>
        <v>n/a</v>
      </c>
      <c r="S50" s="230" t="str">
        <f>IF(ISERROR(R50*VLOOKUP($B$4,Weighting!$B$22:$D$35,2,0)),"n/a",R50*VLOOKUP($B$4,Weighting!$B$22:$D$35,2,0))</f>
        <v>n/a</v>
      </c>
      <c r="T50" s="345"/>
      <c r="U50" s="279"/>
      <c r="V50" s="308" t="s">
        <v>408</v>
      </c>
      <c r="W50" s="308"/>
      <c r="X50" s="309" t="s">
        <v>406</v>
      </c>
      <c r="Y50" s="299" t="s">
        <v>17</v>
      </c>
      <c r="Z50" s="310">
        <f>VLOOKUP(Y50,Lists!$A$45:$B$50,2,FALSE)</f>
        <v>1.0000000000000001E-5</v>
      </c>
      <c r="AA50" s="311" t="s">
        <v>17</v>
      </c>
      <c r="AB50" s="311" t="s">
        <v>17</v>
      </c>
      <c r="AC50" s="312">
        <f>VLOOKUP(AB50,Lists!$A$35:$B$40,2,FALSE)</f>
        <v>0</v>
      </c>
      <c r="AD50" s="313">
        <f t="shared" si="30"/>
        <v>0</v>
      </c>
      <c r="AE50" s="314" t="str">
        <f t="shared" si="31"/>
        <v>n/a</v>
      </c>
      <c r="AF50" s="304">
        <f>IF($B50=Lists!$A$14,Lists!$E$35)+IF($B50=Lists!$A$15,Lists!$E$40)+IF($B50=Lists!$A$16,Lists!$E$40)</f>
        <v>0</v>
      </c>
      <c r="AG50" s="313">
        <f t="shared" si="32"/>
        <v>0</v>
      </c>
      <c r="AH50" s="112" t="str">
        <f t="shared" si="8"/>
        <v>n/a</v>
      </c>
      <c r="AI50" s="116" t="str">
        <f>IF(ISERROR(AH50*0.0001),"n/a",AH50*VLOOKUP($B$4,Weighting!$B$22:$D$35,2,0))</f>
        <v>n/a</v>
      </c>
      <c r="AJ50" s="230" t="str">
        <f t="shared" si="33"/>
        <v>n/a</v>
      </c>
      <c r="AK50" s="230" t="str">
        <f>IF(ISERROR(AJ50*VLOOKUP($B$4,Weighting!$B$22:$D$35,2,0)),"n/a",AJ50*VLOOKUP($B$4,Weighting!$B$22:$D$35,2,0))</f>
        <v>n/a</v>
      </c>
      <c r="AL50" s="345"/>
    </row>
  </sheetData>
  <sheetProtection algorithmName="SHA-512" hashValue="SVffUOtBFWdkLom7erxklKGC464kTGmZT9V3iu9DX//FG6ZHJ4RSa2jhQFjup3IIBageOc1kFiAtT111nn6rwA==" saltValue="gozwXYHx37hGNpAsRrToZA==" spinCount="100000" sheet="1" formatCells="0" formatColumns="0" formatRows="0" autoFilter="0" pivotTables="0"/>
  <protectedRanges>
    <protectedRange sqref="C28" name="Range2_3_1"/>
    <protectedRange sqref="C49" name="Range2_4"/>
    <protectedRange sqref="C48" name="Range3_1_1"/>
    <protectedRange sqref="C48" name="Range2_1_2"/>
  </protectedRanges>
  <autoFilter ref="A5:AL50" xr:uid="{B81CB966-4268-407E-9329-DA78E23FCBC1}"/>
  <phoneticPr fontId="26" type="noConversion"/>
  <dataValidations count="5">
    <dataValidation type="list" allowBlank="1" showInputMessage="1" showErrorMessage="1" sqref="B5:B1048576 B2" xr:uid="{DD2CBD5F-23A1-47D7-B533-0199F9590E09}">
      <formula1>Spec_Compl_Adj</formula1>
    </dataValidation>
    <dataValidation type="list" allowBlank="1" showInputMessage="1" showErrorMessage="1" sqref="J4 J6 J8 J39 J21 J34 AB4 AB6 AB8 AB39 AB21 AB34" xr:uid="{0B1258F7-749F-47F0-A0A1-3C8B426F4E21}">
      <formula1>Adj_Service</formula1>
    </dataValidation>
    <dataValidation type="list" allowBlank="1" showInputMessage="1" showErrorMessage="1" sqref="N6 G6:H6 K6:L6 N4 G4:H4 K4:L4 G7 N8 G8:H8 K8:L8 AF6 AC34:AD34 AC6:AD6 AF4 G39 AC4:AD4 AF34 AF8 G21 AC8:AD8 N39 G34 L34 AF39 L39 AC39:AD39 N34 Y6:Z6 Y4:Z4 Y7 Y8:Z8 Y39 Y21 Y34" xr:uid="{EBCE6EE7-150F-45E1-B984-1264DED1CC46}">
      <formula1>Adj_Weight</formula1>
    </dataValidation>
    <dataValidation type="list" allowBlank="1" showInputMessage="1" showErrorMessage="1" sqref="I4 I6:I8 I21 I34 I39 AA4 AA6:AA8 AA21 AA34 AA39" xr:uid="{A71F66D2-B704-49A2-9FC7-E3940B596492}">
      <formula1>Adj_Evidence</formula1>
    </dataValidation>
    <dataValidation type="list" allowBlank="1" showInputMessage="1" showErrorMessage="1" sqref="D9:D20 V9:W20 V40:W50 D22:D33 D35:D38 V35:W38 V22:W33 D40:D50" xr:uid="{CF9AD760-1805-4D7C-B9D2-E9A741BFB544}">
      <formula1>"Yes,No"</formula1>
    </dataValidation>
  </dataValidations>
  <printOptions headings="1"/>
  <pageMargins left="0.70866141732283472" right="0.70866141732283472" top="0.74803149606299213" bottom="0.74803149606299213" header="0.31496062992125984" footer="0.31496062992125984"/>
  <pageSetup paperSize="9" scale="63" fitToHeight="0" orientation="landscape" r:id="rId1"/>
  <headerFooter>
    <oddHeader>&amp;A&amp;RPage &amp;P</oddHeader>
    <oddFooter>&amp;F</oddFooter>
  </headerFooter>
  <drawing r:id="rId2"/>
</worksheet>
</file>

<file path=customXML/_rels/item3.xml.rels>&#65279;<?xml version="1.0" encoding="utf-8"?><Relationships xmlns="http://schemas.openxmlformats.org/package/2006/relationships"><Relationship Type="http://schemas.openxmlformats.org/officeDocument/2006/relationships/customXmlProps" Target="/customXML/itemProps3.xml" Id="Rd3c4172d526e4b2384ade4b889302c76" /></Relationships>
</file>

<file path=customXML/item3.xml><?xml version="1.0" encoding="utf-8"?>
<metadata xmlns="http://www.objective.com/ecm/document/metadata/E082C855B2CC4CE58E7448F960A4E632" version="1.0.0">
  <systemFields>
    <field name="Objective-Id">
      <value order="0">A2737271</value>
    </field>
    <field name="Objective-Title">
      <value order="0">Document No. 05 Technical specification</value>
    </field>
    <field name="Objective-Description">
      <value order="0"/>
    </field>
    <field name="Objective-CreationStamp">
      <value order="0">2023-07-20T14:30:57Z</value>
    </field>
    <field name="Objective-IsApproved">
      <value order="0">false</value>
    </field>
    <field name="Objective-IsPublished">
      <value order="0">true</value>
    </field>
    <field name="Objective-DatePublished">
      <value order="0">2023-07-26T10:33:03Z</value>
    </field>
    <field name="Objective-ModificationStamp">
      <value order="0">2023-07-27T10:37:20Z</value>
    </field>
    <field name="Objective-Owner">
      <value order="0">Robertson, Susan</value>
    </field>
    <field name="Objective-Path">
      <value order="0">Global Folder:04 Homecare and Services Projects and Contracts:Live Projects:Homecare - Contracts 2023:CM/MSR/17/5554 - Home Delivery Service - Home Parenteral Nutrition April 2024:03 Tender CM/MSR/17/5554:03. Tender Documents:02. Approved documents</value>
    </field>
    <field name="Objective-Parent">
      <value order="0">02. Approved documents</value>
    </field>
    <field name="Objective-State">
      <value order="0">Published</value>
    </field>
    <field name="Objective-VersionId">
      <value order="0">vA4208924</value>
    </field>
    <field name="Objective-Version">
      <value order="0">19.0</value>
    </field>
    <field name="Objective-VersionNumber">
      <value order="0">19</value>
    </field>
    <field name="Objective-VersionComment">
      <value order="0"/>
    </field>
    <field name="Objective-FileNumber">
      <value order="0">qA18565</value>
    </field>
    <field name="Objective-Classification">
      <value order="0"/>
    </field>
    <field name="Objective-Caveats">
      <value order="0"/>
    </field>
  </systemFields>
  <catalogues/>
</metadata>
</file>

<file path=customXML/itemProps3.xml><?xml version="1.0" encoding="utf-8"?>
<ds:datastoreItem xmlns:ds="http://schemas.openxmlformats.org/officeDocument/2006/customXml" ds:itemID="{5745109E-2DDF-40CB-AC2B-FF9B10C90820}">
  <ds:schemaRefs>
    <ds:schemaRef ds:uri="http://www.objective.com/ecm/document/metadata/E082C855B2CC4CE58E7448F960A4E63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19</vt:i4>
      </vt:variant>
    </vt:vector>
  </HeadingPairs>
  <TitlesOfParts>
    <vt:vector size="36" baseType="lpstr">
      <vt:lpstr>Lists</vt:lpstr>
      <vt:lpstr>Weighting</vt:lpstr>
      <vt:lpstr>Instructions for Suppliers</vt:lpstr>
      <vt:lpstr>Definitions</vt:lpstr>
      <vt:lpstr>Introduction</vt:lpstr>
      <vt:lpstr>5a_General</vt:lpstr>
      <vt:lpstr>5b_PrescribingAndDispensing</vt:lpstr>
      <vt:lpstr>5c_Delivery</vt:lpstr>
      <vt:lpstr>5d_EquipmentAndAncils</vt:lpstr>
      <vt:lpstr>5e_ClinicalServices</vt:lpstr>
      <vt:lpstr>5f_Governance</vt:lpstr>
      <vt:lpstr>5g_Finance</vt:lpstr>
      <vt:lpstr>5h_HomeVisits</vt:lpstr>
      <vt:lpstr>5i_Digital</vt:lpstr>
      <vt:lpstr>5j_NetZeroAndSocialValue</vt:lpstr>
      <vt:lpstr>5k_ColdChainWaste</vt:lpstr>
      <vt:lpstr>5L_ContactDetails</vt:lpstr>
      <vt:lpstr>Adj_Evidence</vt:lpstr>
      <vt:lpstr>Adj_Service</vt:lpstr>
      <vt:lpstr>Adj_Weight</vt:lpstr>
      <vt:lpstr>'5a_General'!Print_Area</vt:lpstr>
      <vt:lpstr>'5b_PrescribingAndDispensing'!Print_Area</vt:lpstr>
      <vt:lpstr>'5c_Delivery'!Print_Area</vt:lpstr>
      <vt:lpstr>'5d_EquipmentAndAncils'!Print_Area</vt:lpstr>
      <vt:lpstr>'5e_ClinicalServices'!Print_Area</vt:lpstr>
      <vt:lpstr>'5f_Governance'!Print_Area</vt:lpstr>
      <vt:lpstr>'5g_Finance'!Print_Area</vt:lpstr>
      <vt:lpstr>'5h_HomeVisits'!Print_Area</vt:lpstr>
      <vt:lpstr>'5i_Digital'!Print_Area</vt:lpstr>
      <vt:lpstr>'5j_NetZeroAndSocialValue'!Print_Area</vt:lpstr>
      <vt:lpstr>'5k_ColdChainWaste'!Print_Area</vt:lpstr>
      <vt:lpstr>Definitions!Print_Area</vt:lpstr>
      <vt:lpstr>'Instructions for Suppliers'!Print_Area</vt:lpstr>
      <vt:lpstr>Lists!Print_Area</vt:lpstr>
      <vt:lpstr>Weighting!Print_Area</vt:lpstr>
      <vt:lpstr>Spec_Compl_Adj</vt:lpstr>
    </vt:vector>
  </TitlesOfParts>
  <Company>IMS3</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Radosevic, Dubravka</dc:creator>
  <cp:lastModifiedBy>Suzanne Mew</cp:lastModifiedBy>
  <cp:lastPrinted>2023-06-22T09:54:34Z</cp:lastPrinted>
  <dcterms:created xsi:type="dcterms:W3CDTF">2015-04-22T12:08:40Z</dcterms:created>
  <dcterms:modified xsi:type="dcterms:W3CDTF">2023-07-26T10:32:48Z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ed by">
    <vt:lpwstr>32123</vt:lpwstr>
  </property>
  <property fmtid="{D5CDD505-2E9C-101B-9397-08002B2CF9AE}" pid="3" name="Objective-Id">
    <vt:lpwstr>A2737271</vt:lpwstr>
  </property>
  <property fmtid="{D5CDD505-2E9C-101B-9397-08002B2CF9AE}" pid="4" name="Objective-Title">
    <vt:lpwstr>Document No. 05 Technical specification</vt:lpwstr>
  </property>
  <property fmtid="{D5CDD505-2E9C-101B-9397-08002B2CF9AE}" pid="5" name="Objective-Comment">
    <vt:lpwstr/>
  </property>
  <property fmtid="{D5CDD505-2E9C-101B-9397-08002B2CF9AE}" pid="6" name="Objective-CreationStamp">
    <vt:filetime>2023-07-20T14:30:57Z</vt:filetime>
  </property>
  <property fmtid="{D5CDD505-2E9C-101B-9397-08002B2CF9AE}" pid="7" name="Objective-IsApproved">
    <vt:bool>false</vt:bool>
  </property>
  <property fmtid="{D5CDD505-2E9C-101B-9397-08002B2CF9AE}" pid="8" name="Objective-IsPublished">
    <vt:bool>true</vt:bool>
  </property>
  <property fmtid="{D5CDD505-2E9C-101B-9397-08002B2CF9AE}" pid="9" name="Objective-DatePublished">
    <vt:filetime>2023-07-26T10:33:03Z</vt:filetime>
  </property>
  <property fmtid="{D5CDD505-2E9C-101B-9397-08002B2CF9AE}" pid="10" name="Objective-ModificationStamp">
    <vt:filetime>2023-07-27T10:37:20Z</vt:filetime>
  </property>
  <property fmtid="{D5CDD505-2E9C-101B-9397-08002B2CF9AE}" pid="11" name="Objective-Owner">
    <vt:lpwstr>Robertson, Susan</vt:lpwstr>
  </property>
  <property fmtid="{D5CDD505-2E9C-101B-9397-08002B2CF9AE}" pid="12" name="Objective-Path">
    <vt:lpwstr>Global Folder:04 Homecare and Services Projects and Contracts:Live Projects:Homecare - Contracts 2023:CM/MSR/17/5554 - Home Delivery Service - Home Parenteral Nutrition April 2024:03 Tender CM/MSR/17/5554:03. Tender Documents:02. Approved documents</vt:lpwstr>
  </property>
  <property fmtid="{D5CDD505-2E9C-101B-9397-08002B2CF9AE}" pid="13" name="Objective-Parent">
    <vt:lpwstr>02. Approved documents</vt:lpwstr>
  </property>
  <property fmtid="{D5CDD505-2E9C-101B-9397-08002B2CF9AE}" pid="14" name="Objective-State">
    <vt:lpwstr>Published</vt:lpwstr>
  </property>
  <property fmtid="{D5CDD505-2E9C-101B-9397-08002B2CF9AE}" pid="15" name="Objective-Version">
    <vt:lpwstr>19.0</vt:lpwstr>
  </property>
  <property fmtid="{D5CDD505-2E9C-101B-9397-08002B2CF9AE}" pid="16" name="Objective-VersionNumber">
    <vt:r8>19</vt:r8>
  </property>
  <property fmtid="{D5CDD505-2E9C-101B-9397-08002B2CF9AE}" pid="17" name="Objective-VersionComment">
    <vt:lpwstr/>
  </property>
  <property fmtid="{D5CDD505-2E9C-101B-9397-08002B2CF9AE}" pid="18" name="Objective-FileNumber">
    <vt:lpwstr>qA18565</vt:lpwstr>
  </property>
  <property fmtid="{D5CDD505-2E9C-101B-9397-08002B2CF9AE}" pid="19" name="Objective-Classification">
    <vt:lpwstr/>
  </property>
  <property fmtid="{D5CDD505-2E9C-101B-9397-08002B2CF9AE}" pid="20" name="Objective-Caveats">
    <vt:lpwstr/>
  </property>
  <property fmtid="{D5CDD505-2E9C-101B-9397-08002B2CF9AE}" pid="21" name="Objective-Description">
    <vt:lpwstr/>
  </property>
  <property fmtid="{D5CDD505-2E9C-101B-9397-08002B2CF9AE}" pid="22" name="Objective-VersionId">
    <vt:lpwstr>vA4208924</vt:lpwstr>
  </property>
</Properties>
</file>