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errie.moore\Desktop\For Publish\PDF\"/>
    </mc:Choice>
  </mc:AlternateContent>
  <bookViews>
    <workbookView xWindow="0" yWindow="0" windowWidth="19200" windowHeight="6760" tabRatio="408" firstSheet="1" activeTab="2"/>
  </bookViews>
  <sheets>
    <sheet name="_VARIABLES" sheetId="3" state="veryHidden" r:id="rId1"/>
    <sheet name="Instructions " sheetId="2" r:id="rId2"/>
    <sheet name="Stage 2 Pricing" sheetId="1" r:id="rId3"/>
  </sheets>
  <definedNames>
    <definedName name="_xlnm.Print_Area" localSheetId="1">'Instructions '!$A$3:$R$40</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72" i="1" l="1"/>
  <c r="E42" i="1"/>
  <c r="D42" i="1"/>
  <c r="C42" i="1"/>
  <c r="B42" i="1"/>
  <c r="E34" i="1"/>
  <c r="D34" i="1"/>
  <c r="C34" i="1"/>
  <c r="B34" i="1"/>
  <c r="B26" i="1"/>
  <c r="C26" i="1"/>
  <c r="D26" i="1"/>
  <c r="E26" i="1"/>
  <c r="I26" i="1"/>
  <c r="I42" i="1"/>
  <c r="I34" i="1"/>
  <c r="J77" i="1"/>
  <c r="H52" i="1"/>
  <c r="J52" i="1"/>
  <c r="H56" i="1"/>
  <c r="J56" i="1"/>
  <c r="H60" i="1"/>
  <c r="J60" i="1"/>
  <c r="J63" i="1"/>
  <c r="H77" i="1"/>
  <c r="F77" i="1"/>
  <c r="D77" i="1"/>
  <c r="B77" i="1"/>
  <c r="F33" i="1"/>
  <c r="F41" i="1"/>
  <c r="D63" i="1"/>
  <c r="D62" i="1"/>
  <c r="D61" i="1"/>
  <c r="D59" i="1"/>
  <c r="D60" i="1"/>
  <c r="D58" i="1"/>
  <c r="D57" i="1"/>
  <c r="D53" i="1"/>
  <c r="D54" i="1"/>
  <c r="D55" i="1"/>
  <c r="D56" i="1"/>
  <c r="D52" i="1"/>
  <c r="E53" i="1"/>
  <c r="E54" i="1"/>
  <c r="E55" i="1"/>
  <c r="E56" i="1"/>
  <c r="E57" i="1"/>
  <c r="E58" i="1"/>
  <c r="E59" i="1"/>
  <c r="E60" i="1"/>
  <c r="E61" i="1"/>
  <c r="E62" i="1"/>
  <c r="E63" i="1"/>
  <c r="E52" i="1"/>
</calcChain>
</file>

<file path=xl/sharedStrings.xml><?xml version="1.0" encoding="utf-8"?>
<sst xmlns="http://schemas.openxmlformats.org/spreadsheetml/2006/main" count="148" uniqueCount="110">
  <si>
    <t>KEY</t>
  </si>
  <si>
    <t>Solicitor / Associate</t>
  </si>
  <si>
    <t>Role Definition / Level of Responsibility / Expertise</t>
  </si>
  <si>
    <t>Overall responsibility for success of project and supervision of team</t>
  </si>
  <si>
    <t xml:space="preserve">Key contacts with client </t>
  </si>
  <si>
    <t xml:space="preserve">Main contact for day-to-day client liaison (on routine matters) </t>
  </si>
  <si>
    <r>
      <t xml:space="preserve">Doing  the work that requires the sort of expertise to be expected of a qualified lawyer with </t>
    </r>
    <r>
      <rPr>
        <sz val="10"/>
        <color rgb="FF000000"/>
        <rFont val="Arial"/>
        <family val="2"/>
      </rPr>
      <t xml:space="preserve">up to 2 years post qualified </t>
    </r>
    <r>
      <rPr>
        <sz val="10"/>
        <color theme="1"/>
        <rFont val="Arial"/>
        <family val="2"/>
      </rPr>
      <t>experience in relevant field of work</t>
    </r>
  </si>
  <si>
    <r>
      <t xml:space="preserve">All tasks that can be appropriately delegated to a trainee.         </t>
    </r>
    <r>
      <rPr>
        <sz val="10"/>
        <color rgb="FF000000"/>
        <rFont val="Arial"/>
        <family val="2"/>
      </rPr>
      <t>Trainee Solicitor or Legal Executive.</t>
    </r>
  </si>
  <si>
    <t xml:space="preserve">Table A Price </t>
  </si>
  <si>
    <t>Strategic Relationship Management</t>
  </si>
  <si>
    <t>Day to Day Case Management</t>
  </si>
  <si>
    <t xml:space="preserve">Doing (or supervising more junior grades on) the work that requires the level of expertise to be expected of a lawyer with at least two years experience in relevant field of work </t>
  </si>
  <si>
    <t>Commercials and Contractual</t>
  </si>
  <si>
    <t>Most Quality Assurance</t>
  </si>
  <si>
    <t>Involving higher grades as appropriate</t>
  </si>
  <si>
    <t>Overall Budgetary Responsibility</t>
  </si>
  <si>
    <t>Appropriate direct contribution to work on complex / important legal matters</t>
  </si>
  <si>
    <r>
      <t>5 years or more post qualified experience</t>
    </r>
    <r>
      <rPr>
        <sz val="10"/>
        <color theme="1"/>
        <rFont val="Arial"/>
        <family val="2"/>
      </rPr>
      <t xml:space="preserve"> in relevant field of work</t>
    </r>
  </si>
  <si>
    <t>Complete technical mastery of relevant field of work</t>
  </si>
  <si>
    <t xml:space="preserve"> </t>
  </si>
  <si>
    <t>%</t>
  </si>
  <si>
    <t>Senior Solicitor / Senior Associate / Legal Director</t>
  </si>
  <si>
    <t>% Discount</t>
  </si>
  <si>
    <t>Please enter your ORGANISATION'S NAME in the text box below</t>
  </si>
  <si>
    <t xml:space="preserve">Spend </t>
  </si>
  <si>
    <t>INSTRUCTIONS FOR COMPLETION OF TAB STAGE 2 PRICING</t>
  </si>
  <si>
    <t>All prices submitted must be excluding VAT and in Great British Pounds Sterling (£).</t>
  </si>
  <si>
    <t xml:space="preserve">All costs associated with holidays with pay, sickness leave with pay, customary and public holidays;        </t>
  </si>
  <si>
    <t>PLEASE NOTE</t>
  </si>
  <si>
    <t xml:space="preserve">STAGE 2 PRICING MATRIX </t>
  </si>
  <si>
    <t>Sub - Weighting</t>
  </si>
  <si>
    <t>Value of Advice</t>
  </si>
  <si>
    <t>Aggregate Value of Advice</t>
  </si>
  <si>
    <t>&lt;500,000</t>
  </si>
  <si>
    <t>&gt;£10m</t>
  </si>
  <si>
    <t>Junior Solicitor</t>
  </si>
  <si>
    <t xml:space="preserve">Junior Solicitor </t>
  </si>
  <si>
    <t>Trainee/Paralegal</t>
  </si>
  <si>
    <t>NO zero values can be submitted.</t>
  </si>
  <si>
    <t>As part of this Stage 2 Price Evaluation, if the Authority believes a price is abnormally low it will conduct a further analysis of the</t>
  </si>
  <si>
    <t>Daily Rate (£)</t>
  </si>
  <si>
    <t xml:space="preserve">Weighting </t>
  </si>
  <si>
    <t xml:space="preserve">All costs incurred by the Potential Provider must be calculated and charged through the values submitted in this Pricing Matrix. </t>
  </si>
  <si>
    <t>The values provided in this Pricing Matrix must be based on:</t>
  </si>
  <si>
    <t>Partner (including senior/managing)</t>
  </si>
  <si>
    <t xml:space="preserve">Rates for Paralegal/Trainee rates are fixed by the Authority and will be the maximum rates.  </t>
  </si>
  <si>
    <t xml:space="preserve">Please read these instructions in conjunction with Panel Agreement Schedule 3: Panel Prices and Charging Structure. </t>
  </si>
  <si>
    <t>You must not alter, amend or change the format or layout of this Stage 2 Pricing Matrix in any way. You must not insert or attach any notes or comments into any  worksheet. Any such additional information will be disregarded by the Authority.</t>
  </si>
  <si>
    <t>Cells highlighted grey are for evaluation purposes and will be populated automatically (based on the content of the cells which are highlighted yellow).</t>
  </si>
  <si>
    <t>All values must be to two decimal places only.</t>
  </si>
  <si>
    <t xml:space="preserve">All costs of the Supplier’s standard employee benefits e.g. retirement funds, health and life assurances and any bonus schemes;      </t>
  </si>
  <si>
    <t>Payroll Burden (all costs of taxes and contributions imposed by law, or regulations e.g. employer’s liability insurance, unemployment compensation, old age benefits, pensions and annuities and disability insurance);</t>
  </si>
  <si>
    <t>All costs associated with recruitment, training and security vetting;</t>
  </si>
  <si>
    <t>Profit;</t>
  </si>
  <si>
    <t>Management charge;</t>
  </si>
  <si>
    <t xml:space="preserve">You are required to insert values in each of the cells highlighted yellow. Values input into the boxes highlighted yellow will be used for the Pricing evaluation.
Failure to insert an applicable value into a cell where a value is required may result in your Tender Submission being deemed non-compliant.  If your Tender is deemed non-compliant, your Tender may be excluded from further participation in this procurement. 
In the event you are successful in this procurement the information provided will be incorporated into Panel Agreement Schedule 3 (Pricing and Charging Structure) and are the maximum prices that you may charge pursuant to any Legal Services Contract.  </t>
  </si>
  <si>
    <t xml:space="preserve">Time spent on a particular matter, including attending meetings, correspondence, drafting, advising, emails, telephone calls, court hearings, and other secretarial and all other related administrative requirements; </t>
  </si>
  <si>
    <t>You are required to enter your organisation's name in cell A5 highlighted green.</t>
  </si>
  <si>
    <t>Prices inserted in cells highlighted yellow will be evaluated.</t>
  </si>
  <si>
    <t>Cells highlighted grey are for evaluation purposes and will be automatically populated (based on the content of the cells highlighted in yellow).</t>
  </si>
  <si>
    <t xml:space="preserve">All administration costs, including video conferencing, word processing services, on request typing, photocopying and provision of all legal documents, production of template documents i.e on request redaction of commercially sensitive terms based on the final agreed documents. </t>
  </si>
  <si>
    <t>offer in accordance with Regulation 69. The Authority reserves the right to seek verification of any prices that it deems to be unsustainable or uncompetitive in respect of the delivery of the Services required.</t>
  </si>
  <si>
    <t>Prices inserted in cells highlighted blue are fixed prices and will not be evaluated, but they will form part of Panel Agreement Schedule 3 - Panel Prices and Charging Structure</t>
  </si>
  <si>
    <t>Rows 1 to 4 (%)</t>
  </si>
  <si>
    <t>Rows 5 to 8 (%)</t>
  </si>
  <si>
    <t>Rows 9 to 13 (%)</t>
  </si>
  <si>
    <t xml:space="preserve">Table 1 - Hourly Rate </t>
  </si>
  <si>
    <t>Table 1 - Hourly Rate</t>
  </si>
  <si>
    <t xml:space="preserve">Table 2 - Daily Rate (minimum 8 hours) </t>
  </si>
  <si>
    <t xml:space="preserve">Table 2 - Daily Rate </t>
  </si>
  <si>
    <t xml:space="preserve">Table 3 - Monthly Rate </t>
  </si>
  <si>
    <t xml:space="preserve">Table 3 - Monthly Rate (minimum 20 days) </t>
  </si>
  <si>
    <t xml:space="preserve">Overall Hourly Rate (OHR) 
</t>
  </si>
  <si>
    <t>Table 1 Total OHR 
to be evaluated</t>
  </si>
  <si>
    <t>Hourly Rate (£)</t>
  </si>
  <si>
    <t>Overall Daily Rate (ODR)</t>
  </si>
  <si>
    <t>Table 2 - Total ODR 
to be evaluated</t>
  </si>
  <si>
    <t xml:space="preserve">Overall Monthly Rate (OMR)   </t>
  </si>
  <si>
    <t>Table 3 - Total OMR
to be evaluated</t>
  </si>
  <si>
    <t>Monthly Rate (£)</t>
  </si>
  <si>
    <t>Supplier Personnel Grade</t>
  </si>
  <si>
    <t>Table 4 - Free legal Advice depending on Aggtregated Spend percentage</t>
  </si>
  <si>
    <t>The percentages will be non incremental in aggregate per Supplier and fixed for two years. The Aggregated Spend will be calculated using the Suppliers income through the General Legal Service Panel Agreement.</t>
  </si>
  <si>
    <t>Percentages submitted for each band of Aggregated Spend must be equal to or greater than 0.5%.</t>
  </si>
  <si>
    <t>&lt;£1m</t>
  </si>
  <si>
    <t>&lt;£1.5m</t>
  </si>
  <si>
    <t>&lt;£2m</t>
  </si>
  <si>
    <t>&lt;£2.5m</t>
  </si>
  <si>
    <t>&lt;£3m</t>
  </si>
  <si>
    <t>&lt;£4m</t>
  </si>
  <si>
    <t>&lt;£5m</t>
  </si>
  <si>
    <t>&lt;£6m</t>
  </si>
  <si>
    <t>&lt;£7m</t>
  </si>
  <si>
    <t>&lt;£8m</t>
  </si>
  <si>
    <t>&lt;£10m</t>
  </si>
  <si>
    <t>Table 4 - Percentage 
to be evaluated</t>
  </si>
  <si>
    <t>Table 5 - Aggregated Spend discount</t>
  </si>
  <si>
    <t>Enter a percentage for each Aggregated Spend increment. The spend will be calculated using the Customer spend with the Supplier through the General Legal Service Panel Agreement, for 2 years averaging out and the net application.  </t>
  </si>
  <si>
    <t>Table 5 Aggregated Spend discount 
to be evaluated</t>
  </si>
  <si>
    <t>Table 2 Total ODR
to be evaluated</t>
  </si>
  <si>
    <t>Table 3 Total OMR 
to be evaluated</t>
  </si>
  <si>
    <t xml:space="preserve">Hourly Rates, Daily Rates and Monthly Rates must not include the Aggregated Spend discount (Table 5). </t>
  </si>
  <si>
    <t>Prices submitted in this Pricing worksheet will be scored in accordance with paragraph 5.6 of the Stage 2 Guidance and Suitability Questionnaire (Attachment 3) and will be used to calculate your Stage 2 Final Score and ranking.</t>
  </si>
  <si>
    <t>You shall complete this Pricing Matrix in accordance with the instructions set out below and in paragraph 2.7 of the Stage 2 Guidance and Suitability Questionnaire (Attachment 3).</t>
  </si>
  <si>
    <r>
      <t>Attachme</t>
    </r>
    <r>
      <rPr>
        <b/>
        <sz val="14"/>
        <rFont val="Arial"/>
        <family val="2"/>
      </rPr>
      <t xml:space="preserve">nt 4 </t>
    </r>
    <r>
      <rPr>
        <b/>
        <sz val="14"/>
        <color theme="1"/>
        <rFont val="Arial"/>
        <family val="2"/>
      </rPr>
      <t>- Stage 2 Pricing Matrix</t>
    </r>
  </si>
  <si>
    <t>Aggregated Spend*</t>
  </si>
  <si>
    <t>*Aggregated Spend (excluding VAT and disbursements)</t>
  </si>
  <si>
    <t>Providing all the Mandatory Requirements as specified in Panel Agreement Schedule 2 Part A: Panel Services (Attachment 7a);</t>
  </si>
  <si>
    <t xml:space="preserve">Direct Labour Costs (the basic rate paid by the Supplier to its Staff including any premium time payment, fringe benefits and bonus payments) please refer to  Panel Agreement Schedule 3: Panel Prices and Charging Structure; </t>
  </si>
  <si>
    <t>An Insurance Level sufficient to cover the Limit of Liability listed in Clause 7 of the Legal Services Contact;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</si>
</sst>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0.000"/>
  </numFmts>
  <fonts count="23"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color theme="1"/>
      <name val="Arial"/>
      <family val="2"/>
    </font>
    <font>
      <sz val="10"/>
      <color rgb="FF000000"/>
      <name val="Arial"/>
      <family val="2"/>
    </font>
    <font>
      <b/>
      <sz val="11"/>
      <color rgb="FF7030A0"/>
      <name val="Calibri"/>
      <family val="2"/>
      <scheme val="minor"/>
    </font>
    <font>
      <sz val="11"/>
      <color rgb="FF7030A0"/>
      <name val="Calibri"/>
      <family val="2"/>
      <scheme val="minor"/>
    </font>
    <font>
      <sz val="11"/>
      <name val="Calibri"/>
      <family val="2"/>
      <scheme val="minor"/>
    </font>
    <font>
      <b/>
      <sz val="11"/>
      <color rgb="FFFF0000"/>
      <name val="Calibri"/>
      <family val="2"/>
      <scheme val="minor"/>
    </font>
    <font>
      <b/>
      <sz val="14"/>
      <color theme="1"/>
      <name val="Calibri"/>
      <family val="2"/>
      <scheme val="minor"/>
    </font>
    <font>
      <sz val="18"/>
      <color theme="1"/>
      <name val="Calibri"/>
      <family val="2"/>
      <scheme val="minor"/>
    </font>
    <font>
      <b/>
      <sz val="11"/>
      <color theme="1"/>
      <name val="Arial"/>
      <family val="2"/>
    </font>
    <font>
      <sz val="11"/>
      <color rgb="FF000000"/>
      <name val="Calibri"/>
      <family val="2"/>
      <scheme val="minor"/>
    </font>
    <font>
      <b/>
      <sz val="11"/>
      <color rgb="FF000000"/>
      <name val="Calibri"/>
      <family val="2"/>
      <scheme val="minor"/>
    </font>
    <font>
      <sz val="11"/>
      <color rgb="FF000000"/>
      <name val="Calibri"/>
      <family val="2"/>
    </font>
    <font>
      <b/>
      <sz val="11"/>
      <color rgb="FF000000"/>
      <name val="Calibri"/>
      <family val="2"/>
    </font>
    <font>
      <u/>
      <sz val="11"/>
      <color theme="8" tint="-0.249977111117893"/>
      <name val="Calibri"/>
      <family val="2"/>
      <scheme val="minor"/>
    </font>
    <font>
      <b/>
      <sz val="11"/>
      <name val="Calibri"/>
      <family val="2"/>
      <scheme val="minor"/>
    </font>
    <font>
      <b/>
      <sz val="14"/>
      <color theme="1"/>
      <name val="Arial"/>
      <family val="2"/>
    </font>
    <font>
      <b/>
      <sz val="14"/>
      <name val="Arial"/>
      <family val="2"/>
    </font>
    <font>
      <sz val="11"/>
      <color theme="0"/>
      <name val="Calibri"/>
      <family val="2"/>
      <scheme val="minor"/>
    </font>
    <font>
      <u/>
      <sz val="11"/>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diagonal/>
    </border>
    <border>
      <left style="thin">
        <color indexed="64"/>
      </left>
      <right style="thin">
        <color indexed="64"/>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1">
    <xf numFmtId="0" fontId="0" fillId="0" borderId="0"/>
  </cellStyleXfs>
  <cellXfs count="163">
    <xf numFmtId="0" fontId="0" fillId="0" borderId="0" xfId="0"/>
    <xf numFmtId="0" fontId="1" fillId="5"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wrapText="1"/>
    </xf>
    <xf numFmtId="0" fontId="1" fillId="0" borderId="0" xfId="0" applyFont="1" applyFill="1" applyBorder="1" applyAlignment="1">
      <alignment horizontal="center" vertical="center" wrapText="1"/>
    </xf>
    <xf numFmtId="0" fontId="3" fillId="4" borderId="4" xfId="0" applyFont="1" applyFill="1" applyBorder="1" applyAlignment="1">
      <alignment horizontal="justify" vertical="center"/>
    </xf>
    <xf numFmtId="0" fontId="4" fillId="4" borderId="4" xfId="0" applyFont="1" applyFill="1" applyBorder="1" applyAlignment="1">
      <alignment horizontal="justify" vertical="center"/>
    </xf>
    <xf numFmtId="0" fontId="4" fillId="4" borderId="4" xfId="0" applyFont="1" applyFill="1" applyBorder="1" applyAlignment="1">
      <alignment wrapText="1"/>
    </xf>
    <xf numFmtId="0" fontId="3" fillId="4" borderId="5" xfId="0" applyFont="1" applyFill="1" applyBorder="1" applyAlignment="1">
      <alignment horizontal="justify" vertical="center"/>
    </xf>
    <xf numFmtId="0" fontId="4" fillId="4" borderId="5" xfId="0" applyFont="1" applyFill="1" applyBorder="1" applyAlignment="1">
      <alignment horizontal="justify" vertical="center"/>
    </xf>
    <xf numFmtId="0" fontId="3" fillId="4" borderId="5" xfId="0" applyFont="1" applyFill="1" applyBorder="1"/>
    <xf numFmtId="0" fontId="4" fillId="4" borderId="5" xfId="0" applyFont="1" applyFill="1" applyBorder="1"/>
    <xf numFmtId="0" fontId="5" fillId="4" borderId="5" xfId="0" applyFont="1" applyFill="1" applyBorder="1" applyAlignment="1">
      <alignment wrapText="1"/>
    </xf>
    <xf numFmtId="0" fontId="3" fillId="4" borderId="5" xfId="0" applyFont="1" applyFill="1" applyBorder="1" applyAlignment="1"/>
    <xf numFmtId="0" fontId="3" fillId="4" borderId="3" xfId="0" applyFont="1" applyFill="1" applyBorder="1" applyAlignment="1">
      <alignment wrapText="1"/>
    </xf>
    <xf numFmtId="0" fontId="3" fillId="4" borderId="3" xfId="0" applyFont="1" applyFill="1" applyBorder="1"/>
    <xf numFmtId="0" fontId="7" fillId="5" borderId="0" xfId="0" applyFont="1" applyFill="1" applyAlignment="1">
      <alignment horizontal="center" vertical="center"/>
    </xf>
    <xf numFmtId="0" fontId="1" fillId="5" borderId="1" xfId="0" applyFont="1" applyFill="1" applyBorder="1" applyAlignment="1">
      <alignment horizontal="center" vertical="center" wrapText="1"/>
    </xf>
    <xf numFmtId="0" fontId="1" fillId="5" borderId="0" xfId="0" applyFont="1" applyFill="1" applyBorder="1" applyAlignment="1">
      <alignment horizontal="center" vertical="center"/>
    </xf>
    <xf numFmtId="0" fontId="0" fillId="5" borderId="0" xfId="0" applyFill="1" applyBorder="1" applyAlignment="1">
      <alignment horizontal="center" vertical="center"/>
    </xf>
    <xf numFmtId="0" fontId="1" fillId="0" borderId="0" xfId="0" applyFont="1" applyBorder="1" applyAlignment="1">
      <alignment horizontal="center" vertical="center"/>
    </xf>
    <xf numFmtId="0" fontId="6" fillId="5" borderId="0" xfId="0" applyFont="1" applyFill="1" applyBorder="1" applyAlignment="1">
      <alignment horizontal="center" vertical="center"/>
    </xf>
    <xf numFmtId="0" fontId="0" fillId="5" borderId="0" xfId="0" applyFill="1" applyBorder="1"/>
    <xf numFmtId="0" fontId="1" fillId="5" borderId="0" xfId="0" applyFont="1" applyFill="1" applyBorder="1" applyAlignment="1">
      <alignment horizontal="left" vertical="center"/>
    </xf>
    <xf numFmtId="10" fontId="0" fillId="0" borderId="0" xfId="0" applyNumberFormat="1"/>
    <xf numFmtId="10" fontId="8" fillId="5" borderId="0" xfId="0" applyNumberFormat="1" applyFont="1" applyFill="1" applyBorder="1" applyAlignment="1">
      <alignment horizontal="center" vertical="center"/>
    </xf>
    <xf numFmtId="0" fontId="1" fillId="4" borderId="0" xfId="0" applyFont="1" applyFill="1" applyAlignment="1">
      <alignment vertical="center"/>
    </xf>
    <xf numFmtId="0" fontId="0" fillId="4" borderId="0" xfId="0" applyFill="1" applyAlignment="1">
      <alignment vertical="top"/>
    </xf>
    <xf numFmtId="0" fontId="0" fillId="0" borderId="0" xfId="0" applyAlignment="1">
      <alignment vertical="top"/>
    </xf>
    <xf numFmtId="0" fontId="0" fillId="5" borderId="0" xfId="0" applyFill="1" applyAlignment="1">
      <alignment vertical="top"/>
    </xf>
    <xf numFmtId="0" fontId="0" fillId="0" borderId="0" xfId="0" applyAlignment="1">
      <alignment horizontal="center" vertical="center"/>
    </xf>
    <xf numFmtId="0" fontId="8" fillId="5" borderId="0" xfId="0" applyFont="1" applyFill="1" applyBorder="1" applyAlignment="1">
      <alignment horizontal="center" vertical="center"/>
    </xf>
    <xf numFmtId="2" fontId="0" fillId="5" borderId="1" xfId="0" applyNumberFormat="1" applyFill="1" applyBorder="1" applyAlignment="1">
      <alignment horizontal="center" vertical="center"/>
    </xf>
    <xf numFmtId="0" fontId="1" fillId="0" borderId="3" xfId="0" applyFont="1" applyBorder="1" applyAlignment="1">
      <alignment horizontal="center" vertical="center"/>
    </xf>
    <xf numFmtId="0" fontId="10" fillId="5" borderId="0" xfId="0" applyFont="1" applyFill="1" applyBorder="1" applyAlignment="1"/>
    <xf numFmtId="0" fontId="11" fillId="5" borderId="0" xfId="0" applyFont="1" applyFill="1" applyBorder="1" applyAlignment="1">
      <alignment vertical="center"/>
    </xf>
    <xf numFmtId="0" fontId="12" fillId="0" borderId="0" xfId="0" applyFont="1"/>
    <xf numFmtId="9" fontId="1" fillId="5" borderId="1" xfId="0" applyNumberFormat="1" applyFont="1" applyFill="1" applyBorder="1" applyAlignment="1">
      <alignment horizontal="center" vertical="center"/>
    </xf>
    <xf numFmtId="10" fontId="0" fillId="5" borderId="0" xfId="0" applyNumberFormat="1" applyFill="1" applyBorder="1" applyAlignment="1">
      <alignment horizontal="center"/>
    </xf>
    <xf numFmtId="0" fontId="13" fillId="0" borderId="0" xfId="0" applyFont="1" applyAlignment="1">
      <alignment vertical="center"/>
    </xf>
    <xf numFmtId="0" fontId="0" fillId="0" borderId="0" xfId="0" applyBorder="1" applyAlignment="1">
      <alignment horizontal="left" vertical="top"/>
    </xf>
    <xf numFmtId="0" fontId="1" fillId="0" borderId="0" xfId="0" applyFont="1" applyBorder="1" applyAlignment="1">
      <alignment vertical="top"/>
    </xf>
    <xf numFmtId="164" fontId="0" fillId="0" borderId="1" xfId="0" applyNumberFormat="1" applyBorder="1" applyAlignment="1">
      <alignment horizontal="center"/>
    </xf>
    <xf numFmtId="10" fontId="0" fillId="7" borderId="1" xfId="0" applyNumberFormat="1" applyFill="1" applyBorder="1" applyAlignment="1">
      <alignment horizontal="center" vertical="center"/>
    </xf>
    <xf numFmtId="164" fontId="0" fillId="0" borderId="0" xfId="0" applyNumberFormat="1" applyBorder="1" applyAlignment="1">
      <alignment horizontal="center"/>
    </xf>
    <xf numFmtId="164" fontId="0" fillId="0" borderId="0" xfId="0" applyNumberFormat="1" applyBorder="1"/>
    <xf numFmtId="0" fontId="15" fillId="5" borderId="0" xfId="0" applyFont="1" applyFill="1" applyBorder="1" applyAlignment="1">
      <alignment horizontal="justify" vertical="center" wrapText="1"/>
    </xf>
    <xf numFmtId="0" fontId="1" fillId="5" borderId="7" xfId="0" applyFont="1" applyFill="1" applyBorder="1" applyAlignment="1">
      <alignment horizontal="center" vertical="center"/>
    </xf>
    <xf numFmtId="0" fontId="16" fillId="0" borderId="1" xfId="0" applyFont="1" applyBorder="1" applyAlignment="1">
      <alignment horizontal="justify" vertical="center" wrapText="1"/>
    </xf>
    <xf numFmtId="10" fontId="0" fillId="5" borderId="0" xfId="0" applyNumberFormat="1" applyFill="1" applyBorder="1" applyAlignment="1">
      <alignment horizontal="center" vertical="center"/>
    </xf>
    <xf numFmtId="0" fontId="18" fillId="0" borderId="1" xfId="0" applyFont="1" applyBorder="1" applyAlignment="1">
      <alignment horizontal="center" vertical="center" wrapText="1"/>
    </xf>
    <xf numFmtId="0" fontId="1" fillId="5" borderId="0" xfId="0" applyFont="1" applyFill="1" applyBorder="1" applyAlignment="1">
      <alignment horizontal="center" vertical="center" wrapText="1"/>
    </xf>
    <xf numFmtId="0" fontId="19" fillId="0" borderId="0" xfId="0" applyFont="1"/>
    <xf numFmtId="0" fontId="18" fillId="0" borderId="0" xfId="0" applyFont="1" applyBorder="1" applyAlignment="1">
      <alignment horizontal="center" vertical="center" wrapText="1"/>
    </xf>
    <xf numFmtId="2" fontId="0" fillId="7" borderId="1" xfId="0" applyNumberFormat="1" applyFill="1" applyBorder="1" applyAlignment="1">
      <alignment horizontal="center" vertical="center"/>
    </xf>
    <xf numFmtId="9" fontId="9" fillId="5" borderId="1" xfId="0" applyNumberFormat="1" applyFont="1" applyFill="1" applyBorder="1" applyAlignment="1">
      <alignment horizontal="center" vertical="center"/>
    </xf>
    <xf numFmtId="0" fontId="1" fillId="5" borderId="0" xfId="0" applyFont="1" applyFill="1" applyBorder="1" applyAlignment="1">
      <alignment vertical="center"/>
    </xf>
    <xf numFmtId="9" fontId="1" fillId="5" borderId="0" xfId="0" applyNumberFormat="1" applyFont="1" applyFill="1" applyBorder="1" applyAlignment="1">
      <alignment horizontal="center" vertical="center"/>
    </xf>
    <xf numFmtId="0" fontId="4" fillId="5" borderId="0" xfId="0" applyFont="1" applyFill="1" applyBorder="1" applyAlignment="1">
      <alignment wrapText="1"/>
    </xf>
    <xf numFmtId="0" fontId="3" fillId="5" borderId="0" xfId="0" applyFont="1" applyFill="1" applyBorder="1"/>
    <xf numFmtId="164" fontId="0" fillId="0" borderId="0" xfId="0" applyNumberFormat="1" applyBorder="1" applyAlignment="1">
      <alignment horizontal="left"/>
    </xf>
    <xf numFmtId="0" fontId="0" fillId="9" borderId="0" xfId="0" applyFill="1" applyBorder="1" applyAlignment="1">
      <alignment horizontal="left" vertical="top" wrapText="1"/>
    </xf>
    <xf numFmtId="0" fontId="0" fillId="9" borderId="0" xfId="0" applyFill="1" applyBorder="1" applyAlignment="1">
      <alignment horizontal="left" vertical="top" wrapText="1"/>
    </xf>
    <xf numFmtId="0" fontId="14" fillId="0" borderId="0" xfId="0" applyFont="1" applyBorder="1" applyAlignment="1">
      <alignment horizontal="left" vertical="top" wrapText="1"/>
    </xf>
    <xf numFmtId="0" fontId="17" fillId="9" borderId="0" xfId="0" applyFont="1" applyFill="1" applyBorder="1" applyAlignment="1">
      <alignment horizontal="left" vertical="top" wrapText="1"/>
    </xf>
    <xf numFmtId="2" fontId="6" fillId="8" borderId="1" xfId="0" applyNumberFormat="1" applyFont="1" applyFill="1" applyBorder="1" applyAlignment="1">
      <alignment horizontal="center" vertical="center" wrapText="1"/>
    </xf>
    <xf numFmtId="2" fontId="6" fillId="8" borderId="1" xfId="0" applyNumberFormat="1" applyFont="1" applyFill="1" applyBorder="1" applyAlignment="1">
      <alignment horizontal="center" vertical="center"/>
    </xf>
    <xf numFmtId="4" fontId="6" fillId="8" borderId="1" xfId="0" applyNumberFormat="1" applyFont="1" applyFill="1" applyBorder="1" applyAlignment="1">
      <alignment horizontal="center" vertical="center"/>
    </xf>
    <xf numFmtId="0" fontId="15" fillId="0" borderId="13" xfId="0" applyFont="1" applyBorder="1" applyAlignment="1">
      <alignment horizontal="justify" vertical="center" wrapText="1"/>
    </xf>
    <xf numFmtId="0" fontId="15" fillId="0" borderId="14" xfId="0" applyFont="1" applyBorder="1" applyAlignment="1">
      <alignment horizontal="justify" vertical="center" wrapText="1"/>
    </xf>
    <xf numFmtId="0" fontId="15" fillId="0" borderId="15" xfId="0" applyFont="1" applyBorder="1" applyAlignment="1">
      <alignment horizontal="justify" vertical="center" wrapText="1"/>
    </xf>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16" xfId="0" applyBorder="1" applyAlignment="1">
      <alignment horizontal="center"/>
    </xf>
    <xf numFmtId="0" fontId="15" fillId="0" borderId="18" xfId="0" applyFont="1" applyBorder="1" applyAlignment="1">
      <alignment horizontal="justify" vertical="center" wrapText="1"/>
    </xf>
    <xf numFmtId="0" fontId="15" fillId="0" borderId="17" xfId="0" applyFont="1" applyBorder="1" applyAlignment="1">
      <alignment horizontal="justify" vertical="center" wrapText="1"/>
    </xf>
    <xf numFmtId="164" fontId="0" fillId="0" borderId="3" xfId="0" applyNumberFormat="1" applyBorder="1" applyAlignment="1">
      <alignment horizontal="center"/>
    </xf>
    <xf numFmtId="164" fontId="0" fillId="0" borderId="16" xfId="0" applyNumberFormat="1" applyBorder="1" applyAlignment="1">
      <alignment horizontal="center"/>
    </xf>
    <xf numFmtId="164" fontId="0" fillId="0" borderId="4" xfId="0" applyNumberFormat="1" applyBorder="1" applyAlignment="1">
      <alignment horizontal="center"/>
    </xf>
    <xf numFmtId="164" fontId="0" fillId="0" borderId="19" xfId="0" applyNumberFormat="1" applyBorder="1" applyAlignment="1">
      <alignment horizontal="center"/>
    </xf>
    <xf numFmtId="10" fontId="0" fillId="5" borderId="0" xfId="0" applyNumberFormat="1" applyFill="1" applyBorder="1" applyAlignment="1">
      <alignment vertical="center"/>
    </xf>
    <xf numFmtId="10" fontId="0" fillId="5" borderId="20" xfId="0" applyNumberFormat="1" applyFill="1" applyBorder="1" applyAlignment="1">
      <alignment vertical="center"/>
    </xf>
    <xf numFmtId="0" fontId="0" fillId="0" borderId="20" xfId="0" applyBorder="1"/>
    <xf numFmtId="0" fontId="0" fillId="0" borderId="0" xfId="0" applyBorder="1"/>
    <xf numFmtId="0" fontId="0" fillId="0" borderId="21" xfId="0" applyBorder="1" applyAlignment="1">
      <alignment horizontal="center"/>
    </xf>
    <xf numFmtId="10" fontId="21" fillId="5" borderId="0" xfId="0" applyNumberFormat="1" applyFont="1" applyFill="1" applyBorder="1" applyAlignment="1">
      <alignment horizontal="center" vertical="center"/>
    </xf>
    <xf numFmtId="2" fontId="0" fillId="0" borderId="20" xfId="0" applyNumberFormat="1" applyBorder="1" applyAlignment="1">
      <alignment horizontal="center"/>
    </xf>
    <xf numFmtId="9" fontId="18" fillId="5" borderId="1" xfId="0" applyNumberFormat="1" applyFont="1" applyFill="1" applyBorder="1" applyAlignment="1">
      <alignment horizontal="center" vertical="center"/>
    </xf>
    <xf numFmtId="0" fontId="18" fillId="0" borderId="3" xfId="0" applyFont="1" applyBorder="1" applyAlignment="1">
      <alignment horizontal="center" vertical="center" wrapText="1"/>
    </xf>
    <xf numFmtId="0" fontId="22" fillId="0" borderId="0" xfId="0" applyFont="1" applyAlignment="1">
      <alignment vertical="top"/>
    </xf>
    <xf numFmtId="0" fontId="8" fillId="0" borderId="0" xfId="0" applyFont="1" applyBorder="1" applyAlignment="1">
      <alignment horizontal="left" vertical="top"/>
    </xf>
    <xf numFmtId="0" fontId="8" fillId="9" borderId="0" xfId="0" applyFont="1" applyFill="1" applyBorder="1" applyAlignment="1">
      <alignment horizontal="left" vertical="top" wrapText="1"/>
    </xf>
    <xf numFmtId="0" fontId="8" fillId="0" borderId="0" xfId="0" applyFont="1" applyBorder="1" applyAlignment="1">
      <alignment horizontal="left" vertical="top" wrapText="1"/>
    </xf>
    <xf numFmtId="10" fontId="0" fillId="0" borderId="20" xfId="0" applyNumberFormat="1" applyBorder="1" applyAlignment="1">
      <alignment horizontal="center"/>
    </xf>
    <xf numFmtId="165" fontId="0" fillId="0" borderId="20" xfId="0" applyNumberFormat="1" applyBorder="1" applyAlignment="1">
      <alignment horizontal="center"/>
    </xf>
    <xf numFmtId="0" fontId="1" fillId="5" borderId="20"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 fillId="0" borderId="20" xfId="0" applyFont="1" applyBorder="1" applyAlignment="1">
      <alignment horizontal="center" vertical="center" wrapText="1"/>
    </xf>
    <xf numFmtId="2" fontId="1" fillId="7" borderId="20" xfId="0" applyNumberFormat="1" applyFont="1" applyFill="1" applyBorder="1" applyAlignment="1">
      <alignment horizontal="center" vertical="center"/>
    </xf>
    <xf numFmtId="10" fontId="1" fillId="7" borderId="20" xfId="0" applyNumberFormat="1" applyFont="1" applyFill="1" applyBorder="1" applyAlignment="1">
      <alignment horizontal="center" vertical="center"/>
    </xf>
    <xf numFmtId="0" fontId="1" fillId="5" borderId="20" xfId="0" applyFont="1" applyFill="1" applyBorder="1" applyAlignment="1">
      <alignment vertical="center" wrapText="1"/>
    </xf>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2" fontId="0" fillId="5" borderId="0" xfId="0" applyNumberFormat="1" applyFill="1" applyBorder="1" applyAlignment="1">
      <alignment horizontal="center" vertical="center"/>
    </xf>
    <xf numFmtId="0" fontId="0" fillId="5" borderId="0" xfId="0" applyFill="1" applyAlignment="1">
      <alignment horizontal="center" vertical="center"/>
    </xf>
    <xf numFmtId="0" fontId="1" fillId="4" borderId="6" xfId="0" applyFont="1" applyFill="1" applyBorder="1" applyAlignment="1">
      <alignment vertical="center"/>
    </xf>
    <xf numFmtId="0" fontId="1" fillId="4" borderId="0" xfId="0" applyFont="1" applyFill="1" applyBorder="1" applyAlignment="1">
      <alignment vertical="center"/>
    </xf>
    <xf numFmtId="10" fontId="8" fillId="4" borderId="0" xfId="0" applyNumberFormat="1" applyFont="1" applyFill="1" applyBorder="1" applyAlignment="1">
      <alignment horizontal="center" vertical="center"/>
    </xf>
    <xf numFmtId="2" fontId="1" fillId="0" borderId="20" xfId="0" applyNumberFormat="1" applyFont="1" applyFill="1" applyBorder="1" applyAlignment="1">
      <alignment horizontal="center" vertical="center"/>
    </xf>
    <xf numFmtId="0" fontId="1" fillId="5" borderId="0" xfId="0" applyFont="1" applyFill="1" applyAlignment="1">
      <alignment horizontal="left" vertical="center" wrapText="1"/>
    </xf>
    <xf numFmtId="0" fontId="1" fillId="5" borderId="0" xfId="0" applyFont="1" applyFill="1" applyAlignment="1">
      <alignment horizontal="left" vertical="center"/>
    </xf>
    <xf numFmtId="0" fontId="1"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2" fontId="8" fillId="7"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0" fontId="13" fillId="0" borderId="0" xfId="0" applyFont="1" applyBorder="1" applyAlignment="1">
      <alignment horizontal="left" vertical="top" wrapText="1"/>
    </xf>
    <xf numFmtId="0" fontId="0" fillId="9" borderId="0" xfId="0" applyFill="1" applyBorder="1" applyAlignment="1">
      <alignment horizontal="left" vertical="top" wrapText="1"/>
    </xf>
    <xf numFmtId="0" fontId="8" fillId="9" borderId="0" xfId="0" applyFont="1" applyFill="1" applyBorder="1" applyAlignment="1">
      <alignment horizontal="left" vertical="top" wrapText="1"/>
    </xf>
    <xf numFmtId="0" fontId="0" fillId="9" borderId="0" xfId="0" applyFill="1" applyBorder="1" applyAlignment="1">
      <alignment horizontal="left" vertical="center" wrapText="1"/>
    </xf>
    <xf numFmtId="0" fontId="14" fillId="0" borderId="0" xfId="0" applyFont="1" applyBorder="1" applyAlignment="1">
      <alignment horizontal="left" vertical="top" wrapText="1"/>
    </xf>
    <xf numFmtId="0" fontId="13" fillId="0" borderId="0" xfId="0" applyFont="1" applyAlignment="1">
      <alignment horizontal="left" vertical="top" wrapText="1"/>
    </xf>
    <xf numFmtId="0" fontId="0" fillId="0" borderId="0" xfId="0" applyBorder="1" applyAlignment="1">
      <alignment horizontal="center" vertical="center" wrapText="1"/>
    </xf>
    <xf numFmtId="0" fontId="1" fillId="4" borderId="2" xfId="0" applyFont="1" applyFill="1" applyBorder="1" applyAlignment="1">
      <alignment horizontal="left" vertical="center"/>
    </xf>
    <xf numFmtId="0" fontId="1" fillId="4" borderId="12" xfId="0" applyFont="1" applyFill="1" applyBorder="1" applyAlignment="1">
      <alignment horizontal="left" vertical="center"/>
    </xf>
    <xf numFmtId="0" fontId="1" fillId="4" borderId="10" xfId="0" applyFont="1" applyFill="1" applyBorder="1" applyAlignment="1">
      <alignment horizontal="left" vertical="center"/>
    </xf>
    <xf numFmtId="0" fontId="1" fillId="4" borderId="11" xfId="0" applyFont="1" applyFill="1" applyBorder="1" applyAlignment="1">
      <alignment horizontal="left" vertical="center"/>
    </xf>
    <xf numFmtId="10" fontId="0" fillId="7" borderId="20" xfId="0" applyNumberFormat="1" applyFill="1" applyBorder="1" applyAlignment="1">
      <alignment horizontal="center" vertical="center"/>
    </xf>
    <xf numFmtId="0" fontId="1" fillId="5" borderId="0" xfId="0" applyFont="1" applyFill="1" applyAlignment="1">
      <alignment horizontal="left" vertical="center" wrapText="1"/>
    </xf>
    <xf numFmtId="0" fontId="1" fillId="0" borderId="1"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0" fontId="1" fillId="7" borderId="9" xfId="0" applyFont="1" applyFill="1" applyBorder="1" applyAlignment="1">
      <alignment horizontal="left" vertical="center"/>
    </xf>
    <xf numFmtId="0" fontId="10" fillId="0" borderId="7" xfId="0" applyFont="1" applyBorder="1" applyAlignment="1">
      <alignment horizontal="left" vertical="top"/>
    </xf>
    <xf numFmtId="0" fontId="10" fillId="0" borderId="8" xfId="0" applyFont="1" applyBorder="1" applyAlignment="1">
      <alignment horizontal="left" vertical="top"/>
    </xf>
    <xf numFmtId="0" fontId="10" fillId="0" borderId="9" xfId="0" applyFont="1" applyBorder="1" applyAlignment="1">
      <alignment horizontal="left" vertical="top"/>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3" xfId="0" applyFont="1" applyFill="1" applyBorder="1" applyAlignment="1">
      <alignment horizontal="left" vertical="center" wrapText="1"/>
    </xf>
    <xf numFmtId="0" fontId="1" fillId="4" borderId="0" xfId="0" applyFont="1" applyFill="1" applyAlignment="1">
      <alignment horizontal="left" vertical="center"/>
    </xf>
    <xf numFmtId="0" fontId="1" fillId="5" borderId="0" xfId="0" applyFont="1" applyFill="1" applyAlignment="1">
      <alignment horizontal="left" vertical="center"/>
    </xf>
    <xf numFmtId="0" fontId="8" fillId="0" borderId="0" xfId="0" applyFont="1" applyBorder="1" applyAlignment="1">
      <alignment horizontal="left" vertical="top" wrapText="1"/>
    </xf>
    <xf numFmtId="0" fontId="18" fillId="0" borderId="9" xfId="0" applyFont="1" applyBorder="1" applyAlignment="1">
      <alignment horizontal="center" vertical="center"/>
    </xf>
    <xf numFmtId="0" fontId="18" fillId="5" borderId="0" xfId="0" applyFont="1" applyFill="1" applyAlignment="1">
      <alignment horizontal="left" vertical="center" wrapText="1"/>
    </xf>
    <xf numFmtId="0" fontId="11" fillId="6" borderId="7" xfId="0" applyFont="1" applyFill="1" applyBorder="1" applyAlignment="1" applyProtection="1">
      <alignment horizontal="left" vertical="top"/>
      <protection locked="0"/>
    </xf>
    <xf numFmtId="0" fontId="11" fillId="6" borderId="8" xfId="0" applyFont="1" applyFill="1" applyBorder="1" applyAlignment="1" applyProtection="1">
      <alignment horizontal="left" vertical="top"/>
      <protection locked="0"/>
    </xf>
    <xf numFmtId="0" fontId="11" fillId="6" borderId="9" xfId="0" applyFont="1" applyFill="1" applyBorder="1" applyAlignment="1" applyProtection="1">
      <alignment horizontal="left" vertical="top"/>
      <protection locked="0"/>
    </xf>
    <xf numFmtId="2" fontId="6" fillId="2" borderId="1" xfId="0" applyNumberFormat="1" applyFont="1" applyFill="1" applyBorder="1" applyAlignment="1" applyProtection="1">
      <alignment horizontal="center" vertical="center"/>
      <protection locked="0"/>
    </xf>
    <xf numFmtId="10" fontId="15" fillId="2" borderId="1" xfId="0" applyNumberFormat="1" applyFont="1" applyFill="1" applyBorder="1" applyAlignment="1" applyProtection="1">
      <alignment horizontal="center" vertical="center"/>
      <protection locked="0"/>
    </xf>
    <xf numFmtId="10" fontId="0" fillId="2" borderId="3" xfId="0" applyNumberFormat="1" applyFill="1" applyBorder="1" applyAlignment="1" applyProtection="1">
      <alignment horizontal="center" vertical="center"/>
      <protection locked="0"/>
    </xf>
    <xf numFmtId="10" fontId="0" fillId="2" borderId="1" xfId="0" applyNumberFormat="1" applyFill="1" applyBorder="1" applyAlignment="1" applyProtection="1">
      <alignment horizontal="center" vertical="center"/>
      <protection locked="0"/>
    </xf>
    <xf numFmtId="0" fontId="8" fillId="9" borderId="0"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Q40"/>
  <sheetViews>
    <sheetView showGridLines="0" zoomScaleNormal="100" workbookViewId="0">
      <selection activeCell="B7" sqref="B7:N7"/>
    </sheetView>
  </sheetViews>
  <sheetFormatPr defaultColWidth="8.81640625" defaultRowHeight="14.5" x14ac:dyDescent="0.35"/>
  <cols>
    <col min="1" max="1" width="4.90625" style="40" customWidth="1"/>
    <col min="2" max="13" width="8.81640625" style="40"/>
    <col min="14" max="14" width="22.81640625" style="40" customWidth="1"/>
    <col min="15" max="16384" width="8.81640625" style="40"/>
  </cols>
  <sheetData>
    <row r="3" spans="2:17" x14ac:dyDescent="0.35">
      <c r="B3" s="41" t="s">
        <v>29</v>
      </c>
      <c r="C3" s="41"/>
    </row>
    <row r="5" spans="2:17" ht="35" customHeight="1" x14ac:dyDescent="0.35">
      <c r="B5" s="152" t="s">
        <v>102</v>
      </c>
      <c r="C5" s="152"/>
      <c r="D5" s="152"/>
      <c r="E5" s="152"/>
      <c r="F5" s="152"/>
      <c r="G5" s="152"/>
      <c r="H5" s="152"/>
      <c r="I5" s="152"/>
      <c r="J5" s="152"/>
      <c r="K5" s="152"/>
      <c r="L5" s="152"/>
      <c r="M5" s="152"/>
      <c r="N5" s="152"/>
    </row>
    <row r="6" spans="2:17" ht="30" customHeight="1" x14ac:dyDescent="0.35">
      <c r="B6" s="152" t="s">
        <v>103</v>
      </c>
      <c r="C6" s="152"/>
      <c r="D6" s="152"/>
      <c r="E6" s="152"/>
      <c r="F6" s="152"/>
      <c r="G6" s="152"/>
      <c r="H6" s="152"/>
      <c r="I6" s="152"/>
      <c r="J6" s="152"/>
      <c r="K6" s="152"/>
      <c r="L6" s="152"/>
      <c r="M6" s="152"/>
      <c r="N6" s="152"/>
    </row>
    <row r="7" spans="2:17" ht="15" customHeight="1" x14ac:dyDescent="0.35">
      <c r="B7" s="120" t="s">
        <v>46</v>
      </c>
      <c r="C7" s="120"/>
      <c r="D7" s="120"/>
      <c r="E7" s="120"/>
      <c r="F7" s="120"/>
      <c r="G7" s="120"/>
      <c r="H7" s="120"/>
      <c r="I7" s="120"/>
      <c r="J7" s="120"/>
      <c r="K7" s="120"/>
      <c r="L7" s="120"/>
      <c r="M7" s="120"/>
      <c r="N7" s="120"/>
    </row>
    <row r="8" spans="2:17" x14ac:dyDescent="0.35">
      <c r="B8" s="120"/>
      <c r="C8" s="120"/>
    </row>
    <row r="9" spans="2:17" x14ac:dyDescent="0.35">
      <c r="B9" s="124" t="s">
        <v>25</v>
      </c>
      <c r="C9" s="124"/>
      <c r="D9" s="124"/>
      <c r="E9" s="124"/>
      <c r="F9" s="124"/>
      <c r="G9" s="124"/>
      <c r="H9" s="124"/>
      <c r="I9" s="124"/>
      <c r="J9" s="124"/>
      <c r="K9" s="124"/>
      <c r="L9" s="124"/>
      <c r="M9" s="124"/>
      <c r="N9" s="124"/>
    </row>
    <row r="10" spans="2:17" ht="36.65" customHeight="1" x14ac:dyDescent="0.35">
      <c r="B10" s="120" t="s">
        <v>47</v>
      </c>
      <c r="C10" s="120"/>
      <c r="D10" s="120"/>
      <c r="E10" s="120"/>
      <c r="F10" s="120"/>
      <c r="G10" s="120"/>
      <c r="H10" s="120"/>
      <c r="I10" s="120"/>
      <c r="J10" s="120"/>
      <c r="K10" s="120"/>
      <c r="L10" s="120"/>
      <c r="M10" s="120"/>
      <c r="N10" s="120"/>
    </row>
    <row r="11" spans="2:17" ht="19.75" customHeight="1" x14ac:dyDescent="0.35">
      <c r="B11" s="120" t="s">
        <v>57</v>
      </c>
      <c r="C11" s="120"/>
      <c r="D11" s="120"/>
      <c r="E11" s="120"/>
      <c r="F11" s="120"/>
      <c r="G11" s="120"/>
      <c r="H11" s="120"/>
      <c r="I11" s="120"/>
      <c r="J11" s="120"/>
      <c r="K11" s="120"/>
      <c r="L11" s="120"/>
      <c r="M11" s="120"/>
      <c r="N11" s="120"/>
    </row>
    <row r="12" spans="2:17" ht="87" customHeight="1" x14ac:dyDescent="0.35">
      <c r="B12" s="125" t="s">
        <v>55</v>
      </c>
      <c r="C12" s="125"/>
      <c r="D12" s="125"/>
      <c r="E12" s="125"/>
      <c r="F12" s="125"/>
      <c r="G12" s="125"/>
      <c r="H12" s="125"/>
      <c r="I12" s="125"/>
      <c r="J12" s="125"/>
      <c r="K12" s="125"/>
      <c r="L12" s="125"/>
      <c r="M12" s="125"/>
      <c r="N12" s="125"/>
      <c r="O12" s="39"/>
      <c r="P12" s="39"/>
      <c r="Q12" s="39"/>
    </row>
    <row r="13" spans="2:17" ht="19.75" customHeight="1" x14ac:dyDescent="0.35">
      <c r="B13" s="120" t="s">
        <v>48</v>
      </c>
      <c r="C13" s="120"/>
      <c r="D13" s="120"/>
      <c r="E13" s="120"/>
      <c r="F13" s="120"/>
      <c r="G13" s="120"/>
      <c r="H13" s="120"/>
      <c r="I13" s="120"/>
      <c r="J13" s="120"/>
      <c r="K13" s="120"/>
      <c r="L13" s="120"/>
      <c r="M13" s="120"/>
      <c r="N13" s="120"/>
    </row>
    <row r="14" spans="2:17" ht="18.649999999999999" customHeight="1" x14ac:dyDescent="0.35">
      <c r="B14" s="120" t="s">
        <v>42</v>
      </c>
      <c r="C14" s="120"/>
      <c r="D14" s="120"/>
      <c r="E14" s="120"/>
      <c r="F14" s="120"/>
      <c r="G14" s="120"/>
      <c r="H14" s="120"/>
      <c r="I14" s="120"/>
      <c r="J14" s="120"/>
      <c r="K14" s="120"/>
      <c r="L14" s="120"/>
      <c r="M14" s="120"/>
      <c r="N14" s="120"/>
    </row>
    <row r="15" spans="2:17" ht="18.649999999999999" customHeight="1" x14ac:dyDescent="0.35">
      <c r="B15" s="121" t="s">
        <v>26</v>
      </c>
      <c r="C15" s="121"/>
      <c r="D15" s="121"/>
      <c r="E15" s="121"/>
      <c r="F15" s="121"/>
      <c r="G15" s="121"/>
      <c r="H15" s="121"/>
      <c r="I15" s="121"/>
      <c r="J15" s="121"/>
      <c r="K15" s="121"/>
      <c r="L15" s="121"/>
      <c r="M15" s="121"/>
      <c r="N15" s="121"/>
    </row>
    <row r="16" spans="2:17" ht="17.5" customHeight="1" x14ac:dyDescent="0.35">
      <c r="B16" s="121" t="s">
        <v>49</v>
      </c>
      <c r="C16" s="121"/>
      <c r="D16" s="121"/>
      <c r="E16" s="121"/>
      <c r="F16" s="121"/>
      <c r="G16" s="121"/>
      <c r="H16" s="121"/>
      <c r="I16" s="121"/>
      <c r="J16" s="121"/>
      <c r="K16" s="121"/>
      <c r="L16" s="121"/>
      <c r="M16" s="121"/>
      <c r="N16" s="62"/>
    </row>
    <row r="17" spans="2:14" ht="18.649999999999999" customHeight="1" x14ac:dyDescent="0.35">
      <c r="B17" s="123" t="s">
        <v>38</v>
      </c>
      <c r="C17" s="123"/>
      <c r="D17" s="123"/>
      <c r="E17" s="123"/>
      <c r="F17" s="123"/>
      <c r="G17" s="123"/>
      <c r="H17" s="123"/>
      <c r="I17" s="123"/>
      <c r="J17" s="123"/>
      <c r="K17" s="123"/>
      <c r="L17" s="123"/>
      <c r="M17" s="123"/>
      <c r="N17" s="61"/>
    </row>
    <row r="18" spans="2:14" ht="18.649999999999999" customHeight="1" x14ac:dyDescent="0.35">
      <c r="B18" s="121" t="s">
        <v>43</v>
      </c>
      <c r="C18" s="121"/>
      <c r="D18" s="121"/>
      <c r="E18" s="121"/>
      <c r="F18" s="121"/>
      <c r="G18" s="121"/>
      <c r="H18" s="121"/>
      <c r="I18" s="121"/>
      <c r="J18" s="121"/>
      <c r="K18" s="121"/>
      <c r="L18" s="121"/>
      <c r="M18" s="121"/>
      <c r="N18" s="121"/>
    </row>
    <row r="19" spans="2:14" ht="18.649999999999999" customHeight="1" x14ac:dyDescent="0.35">
      <c r="B19" s="162" t="s">
        <v>107</v>
      </c>
      <c r="C19" s="162"/>
      <c r="D19" s="162"/>
      <c r="E19" s="162"/>
      <c r="F19" s="162"/>
      <c r="G19" s="162"/>
      <c r="H19" s="162"/>
      <c r="I19" s="162"/>
      <c r="J19" s="162"/>
      <c r="K19" s="162"/>
      <c r="L19" s="162"/>
      <c r="M19" s="162"/>
      <c r="N19" s="162"/>
    </row>
    <row r="20" spans="2:14" ht="18.649999999999999" customHeight="1" x14ac:dyDescent="0.35">
      <c r="B20" s="122" t="s">
        <v>109</v>
      </c>
      <c r="C20" s="122"/>
      <c r="D20" s="122"/>
      <c r="E20" s="122"/>
      <c r="F20" s="122"/>
      <c r="G20" s="122"/>
      <c r="H20" s="122"/>
      <c r="I20" s="122"/>
      <c r="J20" s="122"/>
      <c r="K20" s="122"/>
      <c r="L20" s="122"/>
      <c r="M20" s="122"/>
      <c r="N20" s="122"/>
    </row>
    <row r="21" spans="2:14" ht="31.5" customHeight="1" x14ac:dyDescent="0.35">
      <c r="B21" s="122" t="s">
        <v>108</v>
      </c>
      <c r="C21" s="122"/>
      <c r="D21" s="122"/>
      <c r="E21" s="122"/>
      <c r="F21" s="122"/>
      <c r="G21" s="122"/>
      <c r="H21" s="122"/>
      <c r="I21" s="122"/>
      <c r="J21" s="122"/>
      <c r="K21" s="122"/>
      <c r="L21" s="122"/>
      <c r="M21" s="122"/>
      <c r="N21" s="122"/>
    </row>
    <row r="22" spans="2:14" ht="18.649999999999999" customHeight="1" x14ac:dyDescent="0.35">
      <c r="B22" s="122" t="s">
        <v>50</v>
      </c>
      <c r="C22" s="122"/>
      <c r="D22" s="122"/>
      <c r="E22" s="122"/>
      <c r="F22" s="122"/>
      <c r="G22" s="122"/>
      <c r="H22" s="122"/>
      <c r="I22" s="122"/>
      <c r="J22" s="122"/>
      <c r="K22" s="122"/>
      <c r="L22" s="122"/>
      <c r="M22" s="122"/>
      <c r="N22" s="122"/>
    </row>
    <row r="23" spans="2:14" ht="18.649999999999999" customHeight="1" x14ac:dyDescent="0.35">
      <c r="B23" s="122" t="s">
        <v>27</v>
      </c>
      <c r="C23" s="122"/>
      <c r="D23" s="122"/>
      <c r="E23" s="122"/>
      <c r="F23" s="122"/>
      <c r="G23" s="122"/>
      <c r="H23" s="122"/>
      <c r="I23" s="122"/>
      <c r="J23" s="122"/>
      <c r="K23" s="122"/>
      <c r="L23" s="122"/>
      <c r="M23" s="122"/>
      <c r="N23" s="122"/>
    </row>
    <row r="24" spans="2:14" ht="32" customHeight="1" x14ac:dyDescent="0.35">
      <c r="B24" s="122" t="s">
        <v>51</v>
      </c>
      <c r="C24" s="122"/>
      <c r="D24" s="122"/>
      <c r="E24" s="122"/>
      <c r="F24" s="122"/>
      <c r="G24" s="122"/>
      <c r="H24" s="122"/>
      <c r="I24" s="122"/>
      <c r="J24" s="122"/>
      <c r="K24" s="122"/>
      <c r="L24" s="122"/>
      <c r="M24" s="122"/>
      <c r="N24" s="122"/>
    </row>
    <row r="25" spans="2:14" ht="18.649999999999999" customHeight="1" x14ac:dyDescent="0.35">
      <c r="B25" s="122" t="s">
        <v>52</v>
      </c>
      <c r="C25" s="122"/>
      <c r="D25" s="122"/>
      <c r="E25" s="122"/>
      <c r="F25" s="122"/>
      <c r="G25" s="122"/>
      <c r="H25" s="122"/>
      <c r="I25" s="122"/>
      <c r="J25" s="122"/>
      <c r="K25" s="122"/>
      <c r="L25" s="122"/>
      <c r="M25" s="122"/>
      <c r="N25" s="91"/>
    </row>
    <row r="26" spans="2:14" ht="18.649999999999999" customHeight="1" x14ac:dyDescent="0.35">
      <c r="B26" s="92" t="s">
        <v>53</v>
      </c>
      <c r="C26" s="93"/>
      <c r="D26" s="91"/>
      <c r="E26" s="91"/>
      <c r="F26" s="91"/>
      <c r="G26" s="91"/>
      <c r="H26" s="91"/>
      <c r="I26" s="91"/>
      <c r="J26" s="91"/>
      <c r="K26" s="91"/>
      <c r="L26" s="91"/>
      <c r="M26" s="91"/>
      <c r="N26" s="91"/>
    </row>
    <row r="27" spans="2:14" ht="18.649999999999999" customHeight="1" x14ac:dyDescent="0.35">
      <c r="B27" s="122" t="s">
        <v>54</v>
      </c>
      <c r="C27" s="122"/>
      <c r="D27" s="122"/>
      <c r="E27" s="122"/>
      <c r="F27" s="122"/>
      <c r="G27" s="122"/>
      <c r="H27" s="122"/>
      <c r="I27" s="122"/>
      <c r="J27" s="122"/>
      <c r="K27" s="122"/>
      <c r="L27" s="122"/>
      <c r="M27" s="122"/>
      <c r="N27" s="122"/>
    </row>
    <row r="28" spans="2:14" ht="35.5" customHeight="1" x14ac:dyDescent="0.35">
      <c r="B28" s="122" t="s">
        <v>56</v>
      </c>
      <c r="C28" s="122"/>
      <c r="D28" s="122"/>
      <c r="E28" s="122"/>
      <c r="F28" s="122"/>
      <c r="G28" s="122"/>
      <c r="H28" s="122"/>
      <c r="I28" s="122"/>
      <c r="J28" s="122"/>
      <c r="K28" s="122"/>
      <c r="L28" s="122"/>
      <c r="M28" s="122"/>
      <c r="N28" s="122"/>
    </row>
    <row r="29" spans="2:14" ht="48.65" customHeight="1" x14ac:dyDescent="0.35">
      <c r="B29" s="122" t="s">
        <v>60</v>
      </c>
      <c r="C29" s="122"/>
      <c r="D29" s="122"/>
      <c r="E29" s="122"/>
      <c r="F29" s="122"/>
      <c r="G29" s="122"/>
      <c r="H29" s="122"/>
      <c r="I29" s="122"/>
      <c r="J29" s="122"/>
      <c r="K29" s="122"/>
      <c r="L29" s="122"/>
      <c r="M29" s="122"/>
      <c r="N29" s="122"/>
    </row>
    <row r="30" spans="2:14" x14ac:dyDescent="0.35">
      <c r="B30" s="124" t="s">
        <v>28</v>
      </c>
      <c r="C30" s="124"/>
      <c r="D30" s="124"/>
      <c r="E30" s="124"/>
      <c r="F30" s="124"/>
      <c r="G30" s="124"/>
      <c r="H30" s="124"/>
      <c r="I30" s="124"/>
      <c r="J30" s="124"/>
      <c r="K30" s="124"/>
      <c r="L30" s="124"/>
      <c r="M30" s="124"/>
      <c r="N30" s="124"/>
    </row>
    <row r="31" spans="2:14" x14ac:dyDescent="0.35">
      <c r="B31" s="90" t="s">
        <v>101</v>
      </c>
      <c r="C31" s="64"/>
      <c r="D31" s="63"/>
      <c r="E31" s="63"/>
      <c r="F31" s="63"/>
      <c r="G31" s="63"/>
      <c r="H31" s="63"/>
      <c r="I31" s="63"/>
      <c r="J31" s="63"/>
      <c r="K31" s="63"/>
      <c r="L31" s="63"/>
      <c r="M31" s="63"/>
      <c r="N31" s="63"/>
    </row>
    <row r="32" spans="2:14" x14ac:dyDescent="0.35">
      <c r="B32" s="90" t="s">
        <v>45</v>
      </c>
      <c r="C32" s="64"/>
      <c r="D32" s="63"/>
      <c r="E32" s="63"/>
      <c r="F32" s="63"/>
      <c r="G32" s="63"/>
      <c r="H32" s="63"/>
      <c r="I32" s="63"/>
      <c r="J32" s="63"/>
      <c r="K32" s="63"/>
      <c r="L32" s="63"/>
      <c r="M32" s="63"/>
      <c r="N32" s="63"/>
    </row>
    <row r="33" spans="2:14" x14ac:dyDescent="0.35">
      <c r="B33" s="63"/>
      <c r="C33" s="63"/>
      <c r="D33" s="63"/>
      <c r="E33" s="63"/>
      <c r="F33" s="63"/>
      <c r="G33" s="63"/>
      <c r="H33" s="63"/>
      <c r="I33" s="63"/>
      <c r="J33" s="63"/>
      <c r="K33" s="63"/>
      <c r="L33" s="63"/>
      <c r="M33" s="63"/>
      <c r="N33" s="63"/>
    </row>
    <row r="34" spans="2:14" x14ac:dyDescent="0.35">
      <c r="B34" s="120" t="s">
        <v>39</v>
      </c>
      <c r="C34" s="120"/>
      <c r="D34" s="120"/>
      <c r="E34" s="120"/>
      <c r="F34" s="120"/>
      <c r="G34" s="120"/>
      <c r="H34" s="120"/>
      <c r="I34" s="120"/>
      <c r="J34" s="120"/>
      <c r="K34" s="120"/>
      <c r="L34" s="120"/>
      <c r="M34" s="120"/>
      <c r="N34" s="120"/>
    </row>
    <row r="35" spans="2:14" ht="34.5" customHeight="1" x14ac:dyDescent="0.35">
      <c r="B35" s="120" t="s">
        <v>61</v>
      </c>
      <c r="C35" s="120"/>
      <c r="D35" s="120"/>
      <c r="E35" s="120"/>
      <c r="F35" s="120"/>
      <c r="G35" s="120"/>
      <c r="H35" s="120"/>
      <c r="I35" s="120"/>
      <c r="J35" s="120"/>
      <c r="K35" s="120"/>
      <c r="L35" s="120"/>
      <c r="M35" s="120"/>
      <c r="N35" s="120"/>
    </row>
    <row r="36" spans="2:14" x14ac:dyDescent="0.35">
      <c r="B36" s="120"/>
      <c r="C36" s="120"/>
      <c r="D36" s="120"/>
      <c r="E36" s="120"/>
      <c r="F36" s="120"/>
      <c r="G36" s="120"/>
      <c r="H36" s="120"/>
      <c r="I36" s="120"/>
      <c r="J36" s="120"/>
      <c r="K36" s="120"/>
      <c r="L36" s="120"/>
      <c r="M36" s="120"/>
      <c r="N36" s="120"/>
    </row>
    <row r="37" spans="2:14" x14ac:dyDescent="0.35">
      <c r="B37" s="120"/>
      <c r="C37" s="120"/>
      <c r="D37" s="120"/>
      <c r="E37" s="120"/>
      <c r="F37" s="120"/>
      <c r="G37" s="120"/>
      <c r="H37" s="120"/>
      <c r="I37" s="120"/>
      <c r="J37" s="120"/>
      <c r="K37" s="120"/>
      <c r="L37" s="120"/>
      <c r="M37" s="120"/>
      <c r="N37" s="120"/>
    </row>
    <row r="38" spans="2:14" x14ac:dyDescent="0.35">
      <c r="B38" s="120"/>
      <c r="C38" s="120"/>
      <c r="D38" s="120"/>
      <c r="E38" s="120"/>
      <c r="F38" s="120"/>
      <c r="G38" s="120"/>
      <c r="H38" s="120"/>
      <c r="I38" s="120"/>
      <c r="J38" s="120"/>
      <c r="K38" s="120"/>
      <c r="L38" s="120"/>
      <c r="M38" s="120"/>
      <c r="N38" s="120"/>
    </row>
    <row r="39" spans="2:14" x14ac:dyDescent="0.35">
      <c r="B39" s="120"/>
      <c r="C39" s="120"/>
      <c r="D39" s="120"/>
      <c r="E39" s="120"/>
      <c r="F39" s="120"/>
      <c r="G39" s="120"/>
      <c r="H39" s="120"/>
      <c r="I39" s="120"/>
      <c r="J39" s="120"/>
      <c r="K39" s="120"/>
      <c r="L39" s="120"/>
      <c r="M39" s="120"/>
      <c r="N39" s="120"/>
    </row>
    <row r="40" spans="2:14" x14ac:dyDescent="0.35">
      <c r="B40" s="120"/>
      <c r="C40" s="120"/>
      <c r="D40" s="120"/>
      <c r="E40" s="120"/>
      <c r="F40" s="120"/>
      <c r="G40" s="120"/>
      <c r="H40" s="120"/>
      <c r="I40" s="120"/>
      <c r="J40" s="120"/>
      <c r="K40" s="120"/>
      <c r="L40" s="120"/>
      <c r="M40" s="120"/>
      <c r="N40" s="120"/>
    </row>
  </sheetData>
  <sheetProtection algorithmName="SHA-512" hashValue="jy8GDavknkbXbqzD0FWn24aaxeqJjE8/d9mGIsWSlHsDNVWFtauwMK4P/F+VxL9GpFGhlIQDYzNMnDK962MvTA==" saltValue="fqw+N+4iWc7L1YZu/xWuEg==" spinCount="100000" sheet="1" objects="1" scenarios="1"/>
  <mergeCells count="28">
    <mergeCell ref="B29:N29"/>
    <mergeCell ref="B16:M16"/>
    <mergeCell ref="B8:C8"/>
    <mergeCell ref="B5:N5"/>
    <mergeCell ref="B6:N6"/>
    <mergeCell ref="B11:N11"/>
    <mergeCell ref="B14:N14"/>
    <mergeCell ref="B13:N13"/>
    <mergeCell ref="B7:N7"/>
    <mergeCell ref="B9:N9"/>
    <mergeCell ref="B10:N10"/>
    <mergeCell ref="B12:N12"/>
    <mergeCell ref="B19:N19"/>
    <mergeCell ref="B35:N35"/>
    <mergeCell ref="B36:N40"/>
    <mergeCell ref="B15:N15"/>
    <mergeCell ref="B21:N21"/>
    <mergeCell ref="B22:N22"/>
    <mergeCell ref="B23:N23"/>
    <mergeCell ref="B24:N24"/>
    <mergeCell ref="B18:N18"/>
    <mergeCell ref="B20:N20"/>
    <mergeCell ref="B27:N27"/>
    <mergeCell ref="B25:M25"/>
    <mergeCell ref="B28:N28"/>
    <mergeCell ref="B17:M17"/>
    <mergeCell ref="B34:N34"/>
    <mergeCell ref="B30:N30"/>
  </mergeCells>
  <pageMargins left="0.7" right="0.7" top="0.75" bottom="0.75" header="0.3" footer="0.3"/>
  <pageSetup paperSize="8" scale="86"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93"/>
  <sheetViews>
    <sheetView showGridLines="0" tabSelected="1" topLeftCell="A66" zoomScale="90" zoomScaleNormal="90" workbookViewId="0">
      <selection activeCell="A69" sqref="A69:H69"/>
    </sheetView>
  </sheetViews>
  <sheetFormatPr defaultRowHeight="14.5" x14ac:dyDescent="0.35"/>
  <cols>
    <col min="1" max="1" width="24.26953125" customWidth="1"/>
    <col min="2" max="5" width="21.54296875" customWidth="1"/>
    <col min="6" max="6" width="24.54296875" customWidth="1"/>
    <col min="7" max="11" width="21.54296875" customWidth="1"/>
    <col min="12" max="12" width="24.453125" customWidth="1"/>
    <col min="13" max="13" width="18.81640625" customWidth="1"/>
    <col min="14" max="14" width="17.453125" customWidth="1"/>
    <col min="17" max="17" width="21.1796875" customWidth="1"/>
  </cols>
  <sheetData>
    <row r="2" spans="1:12" ht="18" x14ac:dyDescent="0.4">
      <c r="A2" s="52" t="s">
        <v>104</v>
      </c>
      <c r="B2" s="36"/>
    </row>
    <row r="4" spans="1:12" ht="24" customHeight="1" x14ac:dyDescent="0.45">
      <c r="A4" s="141" t="s">
        <v>23</v>
      </c>
      <c r="B4" s="142"/>
      <c r="C4" s="142"/>
      <c r="D4" s="142"/>
      <c r="E4" s="143"/>
      <c r="F4" s="34"/>
      <c r="G4" s="34"/>
      <c r="H4" s="34"/>
      <c r="I4" s="34"/>
      <c r="J4" s="34"/>
      <c r="K4" s="34"/>
      <c r="L4" s="34"/>
    </row>
    <row r="5" spans="1:12" ht="29.5" customHeight="1" x14ac:dyDescent="0.35">
      <c r="A5" s="155"/>
      <c r="B5" s="156"/>
      <c r="C5" s="156"/>
      <c r="D5" s="156"/>
      <c r="E5" s="157"/>
      <c r="F5" s="35"/>
      <c r="G5" s="35"/>
      <c r="H5" s="35"/>
      <c r="I5" s="35"/>
      <c r="J5" s="35"/>
      <c r="K5" s="35"/>
      <c r="L5" s="35"/>
    </row>
    <row r="6" spans="1:12" ht="13.75" customHeight="1" x14ac:dyDescent="0.35">
      <c r="F6" s="22"/>
      <c r="G6" s="22"/>
      <c r="H6" s="22"/>
      <c r="I6" s="22"/>
      <c r="J6" s="22"/>
      <c r="K6" s="22"/>
      <c r="L6" s="22"/>
    </row>
    <row r="8" spans="1:12" ht="27" customHeight="1" x14ac:dyDescent="0.35">
      <c r="A8" s="144" t="s">
        <v>0</v>
      </c>
      <c r="B8" s="145"/>
      <c r="C8" s="145"/>
      <c r="D8" s="145"/>
      <c r="E8" s="145"/>
      <c r="F8" s="145"/>
      <c r="G8" s="146"/>
    </row>
    <row r="9" spans="1:12" ht="24" customHeight="1" x14ac:dyDescent="0.35">
      <c r="A9" s="136" t="s">
        <v>58</v>
      </c>
      <c r="B9" s="136"/>
      <c r="C9" s="136"/>
      <c r="D9" s="136"/>
      <c r="E9" s="136"/>
      <c r="F9" s="136"/>
      <c r="G9" s="136"/>
    </row>
    <row r="10" spans="1:12" ht="27" customHeight="1" x14ac:dyDescent="0.35">
      <c r="A10" s="137" t="s">
        <v>62</v>
      </c>
      <c r="B10" s="137"/>
      <c r="C10" s="137"/>
      <c r="D10" s="137"/>
      <c r="E10" s="137"/>
      <c r="F10" s="137"/>
      <c r="G10" s="137"/>
    </row>
    <row r="11" spans="1:12" ht="27" customHeight="1" x14ac:dyDescent="0.35">
      <c r="A11" s="138" t="s">
        <v>59</v>
      </c>
      <c r="B11" s="139"/>
      <c r="C11" s="139"/>
      <c r="D11" s="139"/>
      <c r="E11" s="139"/>
      <c r="F11" s="139"/>
      <c r="G11" s="140"/>
    </row>
    <row r="12" spans="1:12" ht="28.75" customHeight="1" x14ac:dyDescent="0.35"/>
    <row r="13" spans="1:12" ht="28.75" customHeight="1" x14ac:dyDescent="0.35">
      <c r="A13" s="150" t="s">
        <v>66</v>
      </c>
      <c r="B13" s="150"/>
    </row>
    <row r="14" spans="1:12" ht="28.75" customHeight="1" thickBot="1" x14ac:dyDescent="0.4"/>
    <row r="15" spans="1:12" ht="28.75" customHeight="1" x14ac:dyDescent="0.35">
      <c r="A15" s="127" t="s">
        <v>67</v>
      </c>
      <c r="B15" s="127"/>
      <c r="C15" s="127"/>
      <c r="D15" s="127"/>
      <c r="E15" s="127"/>
      <c r="F15" s="128"/>
      <c r="G15" s="56"/>
    </row>
    <row r="16" spans="1:12" ht="33" customHeight="1" x14ac:dyDescent="0.35">
      <c r="A16" s="1" t="s">
        <v>30</v>
      </c>
      <c r="B16" s="37">
        <v>0.3</v>
      </c>
      <c r="C16" s="37">
        <v>0.3</v>
      </c>
      <c r="D16" s="37">
        <v>0.2</v>
      </c>
      <c r="E16" s="37">
        <v>0.2</v>
      </c>
      <c r="F16" s="55"/>
      <c r="G16" s="57"/>
    </row>
    <row r="17" spans="1:10" ht="48" customHeight="1" x14ac:dyDescent="0.35">
      <c r="A17" s="2" t="s">
        <v>80</v>
      </c>
      <c r="B17" s="3" t="s">
        <v>44</v>
      </c>
      <c r="C17" s="3" t="s">
        <v>21</v>
      </c>
      <c r="D17" s="3" t="s">
        <v>1</v>
      </c>
      <c r="E17" s="3" t="s">
        <v>35</v>
      </c>
      <c r="F17" s="3" t="s">
        <v>37</v>
      </c>
      <c r="G17" s="18"/>
      <c r="I17" s="4"/>
    </row>
    <row r="18" spans="1:10" ht="61.75" hidden="1" customHeight="1" x14ac:dyDescent="0.35">
      <c r="A18" s="147" t="s">
        <v>2</v>
      </c>
      <c r="B18" s="5" t="s">
        <v>3</v>
      </c>
      <c r="C18" s="6" t="s">
        <v>4</v>
      </c>
      <c r="D18" s="6" t="s">
        <v>5</v>
      </c>
      <c r="E18" s="7" t="s">
        <v>6</v>
      </c>
      <c r="F18" s="7" t="s">
        <v>7</v>
      </c>
      <c r="G18" s="58"/>
      <c r="I18" s="4" t="s">
        <v>8</v>
      </c>
    </row>
    <row r="19" spans="1:10" ht="25.75" hidden="1" customHeight="1" x14ac:dyDescent="0.35">
      <c r="A19" s="148"/>
      <c r="B19" s="8" t="s">
        <v>9</v>
      </c>
      <c r="C19" s="9" t="s">
        <v>10</v>
      </c>
      <c r="D19" s="9" t="s">
        <v>11</v>
      </c>
      <c r="E19" s="10"/>
      <c r="F19" s="10"/>
      <c r="G19" s="59"/>
      <c r="I19" s="4" t="s">
        <v>8</v>
      </c>
    </row>
    <row r="20" spans="1:10" ht="26.15" hidden="1" customHeight="1" x14ac:dyDescent="0.35">
      <c r="A20" s="148"/>
      <c r="B20" s="8" t="s">
        <v>12</v>
      </c>
      <c r="C20" s="9" t="s">
        <v>13</v>
      </c>
      <c r="D20" s="11" t="s">
        <v>14</v>
      </c>
      <c r="E20" s="10"/>
      <c r="F20" s="10"/>
      <c r="G20" s="59"/>
      <c r="I20" s="4" t="s">
        <v>8</v>
      </c>
    </row>
    <row r="21" spans="1:10" ht="50.15" hidden="1" customHeight="1" x14ac:dyDescent="0.35">
      <c r="A21" s="148"/>
      <c r="B21" s="8" t="s">
        <v>15</v>
      </c>
      <c r="C21" s="9" t="s">
        <v>16</v>
      </c>
      <c r="D21" s="10"/>
      <c r="E21" s="10"/>
      <c r="F21" s="10"/>
      <c r="G21" s="59"/>
      <c r="I21" s="4" t="s">
        <v>8</v>
      </c>
    </row>
    <row r="22" spans="1:10" ht="34.4" hidden="1" customHeight="1" x14ac:dyDescent="0.35">
      <c r="A22" s="148"/>
      <c r="B22" s="8" t="s">
        <v>16</v>
      </c>
      <c r="C22" s="12" t="s">
        <v>17</v>
      </c>
      <c r="D22" s="10"/>
      <c r="E22" s="10"/>
      <c r="F22" s="10"/>
      <c r="G22" s="59"/>
      <c r="I22" s="4" t="s">
        <v>8</v>
      </c>
    </row>
    <row r="23" spans="1:10" ht="18.649999999999999" hidden="1" customHeight="1" x14ac:dyDescent="0.35">
      <c r="A23" s="148"/>
      <c r="B23" s="13" t="s">
        <v>18</v>
      </c>
      <c r="C23" s="10"/>
      <c r="D23" s="10"/>
      <c r="E23" s="10"/>
      <c r="F23" s="10"/>
      <c r="G23" s="59"/>
      <c r="I23" s="4" t="s">
        <v>8</v>
      </c>
    </row>
    <row r="24" spans="1:10" ht="14.5" hidden="1" customHeight="1" x14ac:dyDescent="0.35">
      <c r="A24" s="149"/>
      <c r="B24" s="14"/>
      <c r="C24" s="15"/>
      <c r="D24" s="15"/>
      <c r="E24" s="15"/>
      <c r="F24" s="15"/>
      <c r="G24" s="59"/>
      <c r="I24" s="4" t="s">
        <v>8</v>
      </c>
    </row>
    <row r="25" spans="1:10" ht="31.4" customHeight="1" x14ac:dyDescent="0.35">
      <c r="A25" s="2" t="s">
        <v>74</v>
      </c>
      <c r="B25" s="158"/>
      <c r="C25" s="158"/>
      <c r="D25" s="158"/>
      <c r="E25" s="158"/>
      <c r="F25" s="65">
        <v>91</v>
      </c>
      <c r="G25" s="21"/>
      <c r="H25" s="16"/>
      <c r="I25" s="17" t="s">
        <v>73</v>
      </c>
      <c r="J25" s="18"/>
    </row>
    <row r="26" spans="1:10" ht="45" customHeight="1" x14ac:dyDescent="0.35">
      <c r="A26" s="116" t="s">
        <v>72</v>
      </c>
      <c r="B26" s="118">
        <f>(B25/100)*30</f>
        <v>0</v>
      </c>
      <c r="C26" s="118">
        <f>(C25/100)*30</f>
        <v>0</v>
      </c>
      <c r="D26" s="118">
        <f>(D25/100)*20</f>
        <v>0</v>
      </c>
      <c r="E26" s="118">
        <f>(E25/100)*20</f>
        <v>0</v>
      </c>
      <c r="F26" s="31"/>
      <c r="G26" s="31"/>
      <c r="H26" s="16"/>
      <c r="I26" s="54">
        <f>B26+C26+D26+E26</f>
        <v>0</v>
      </c>
      <c r="J26" s="19"/>
    </row>
    <row r="27" spans="1:10" ht="31.4" customHeight="1" x14ac:dyDescent="0.35">
      <c r="A27" s="20"/>
      <c r="B27" s="21"/>
      <c r="C27" s="21"/>
      <c r="D27" s="21"/>
      <c r="E27" s="21"/>
      <c r="F27" s="21"/>
      <c r="G27" s="21"/>
      <c r="H27" s="16"/>
    </row>
    <row r="28" spans="1:10" ht="32.15" customHeight="1" x14ac:dyDescent="0.35">
      <c r="A28" s="110" t="s">
        <v>68</v>
      </c>
      <c r="B28" s="111"/>
      <c r="C28" s="112"/>
      <c r="D28" s="25"/>
      <c r="E28" s="25"/>
      <c r="F28" s="25"/>
      <c r="G28" s="25"/>
      <c r="H28" s="24"/>
    </row>
    <row r="29" spans="1:10" ht="17.5" customHeight="1" thickBot="1" x14ac:dyDescent="0.4">
      <c r="A29" s="18"/>
      <c r="B29" s="25"/>
      <c r="C29" s="25"/>
      <c r="D29" s="25"/>
      <c r="E29" s="25"/>
      <c r="F29" s="25"/>
      <c r="G29" s="25"/>
      <c r="H29" s="24"/>
    </row>
    <row r="30" spans="1:10" ht="29.5" customHeight="1" x14ac:dyDescent="0.35">
      <c r="A30" s="129" t="s">
        <v>69</v>
      </c>
      <c r="B30" s="129"/>
      <c r="C30" s="129"/>
      <c r="D30" s="129"/>
      <c r="E30" s="129"/>
      <c r="F30" s="130"/>
      <c r="G30" s="56"/>
    </row>
    <row r="31" spans="1:10" ht="29.5" customHeight="1" x14ac:dyDescent="0.35">
      <c r="A31" s="1" t="s">
        <v>30</v>
      </c>
      <c r="B31" s="37">
        <v>0.3</v>
      </c>
      <c r="C31" s="37">
        <v>0.3</v>
      </c>
      <c r="D31" s="37">
        <v>0.2</v>
      </c>
      <c r="E31" s="37">
        <v>0.2</v>
      </c>
      <c r="F31" s="88"/>
      <c r="G31" s="56"/>
    </row>
    <row r="32" spans="1:10" ht="43.75" customHeight="1" x14ac:dyDescent="0.35">
      <c r="A32" s="33" t="s">
        <v>80</v>
      </c>
      <c r="B32" s="3" t="s">
        <v>44</v>
      </c>
      <c r="C32" s="3" t="s">
        <v>21</v>
      </c>
      <c r="D32" s="3" t="s">
        <v>1</v>
      </c>
      <c r="E32" s="3" t="s">
        <v>36</v>
      </c>
      <c r="F32" s="89" t="s">
        <v>37</v>
      </c>
      <c r="G32" s="18"/>
      <c r="I32" s="133" t="s">
        <v>76</v>
      </c>
    </row>
    <row r="33" spans="1:11" ht="28.4" customHeight="1" x14ac:dyDescent="0.35">
      <c r="A33" s="2" t="s">
        <v>40</v>
      </c>
      <c r="B33" s="158"/>
      <c r="C33" s="158"/>
      <c r="D33" s="158"/>
      <c r="E33" s="158"/>
      <c r="F33" s="66">
        <f>F25*8</f>
        <v>728</v>
      </c>
      <c r="G33" s="21"/>
      <c r="I33" s="133"/>
    </row>
    <row r="34" spans="1:11" ht="53.5" customHeight="1" x14ac:dyDescent="0.35">
      <c r="A34" s="117" t="s">
        <v>75</v>
      </c>
      <c r="B34" s="118">
        <f>(B33/100)*30</f>
        <v>0</v>
      </c>
      <c r="C34" s="118">
        <f t="shared" ref="C34" si="0">(C33/100)*30</f>
        <v>0</v>
      </c>
      <c r="D34" s="118">
        <f>(D33/100)*20</f>
        <v>0</v>
      </c>
      <c r="E34" s="118">
        <f>(E33/100)*20</f>
        <v>0</v>
      </c>
      <c r="F34" s="25"/>
      <c r="G34" s="25"/>
      <c r="I34" s="54">
        <f>C34+D34+E34+B34</f>
        <v>0</v>
      </c>
    </row>
    <row r="35" spans="1:11" ht="18.649999999999999" customHeight="1" x14ac:dyDescent="0.35">
      <c r="A35" s="53"/>
      <c r="B35" s="25"/>
      <c r="C35" s="25"/>
      <c r="D35" s="25"/>
      <c r="E35" s="25"/>
      <c r="F35" s="25"/>
      <c r="G35" s="25"/>
      <c r="I35" s="49"/>
    </row>
    <row r="36" spans="1:11" ht="36" customHeight="1" x14ac:dyDescent="0.35">
      <c r="A36" s="110" t="s">
        <v>71</v>
      </c>
      <c r="B36" s="111"/>
      <c r="C36" s="112"/>
      <c r="D36" s="25"/>
      <c r="E36" s="25"/>
      <c r="F36" s="25"/>
      <c r="G36" s="25"/>
      <c r="H36" s="24"/>
    </row>
    <row r="37" spans="1:11" ht="15" thickBot="1" x14ac:dyDescent="0.4">
      <c r="A37" s="18"/>
      <c r="B37" s="25"/>
      <c r="C37" s="25"/>
      <c r="D37" s="25"/>
      <c r="E37" s="25"/>
      <c r="F37" s="25"/>
      <c r="G37" s="25"/>
      <c r="H37" s="24"/>
    </row>
    <row r="38" spans="1:11" ht="24" customHeight="1" x14ac:dyDescent="0.35">
      <c r="A38" s="129" t="s">
        <v>70</v>
      </c>
      <c r="B38" s="129"/>
      <c r="C38" s="129"/>
      <c r="D38" s="129"/>
      <c r="E38" s="129"/>
      <c r="F38" s="130"/>
      <c r="G38" s="56"/>
    </row>
    <row r="39" spans="1:11" ht="24" customHeight="1" x14ac:dyDescent="0.35">
      <c r="A39" s="1" t="s">
        <v>30</v>
      </c>
      <c r="B39" s="37">
        <v>0.3</v>
      </c>
      <c r="C39" s="37">
        <v>0.3</v>
      </c>
      <c r="D39" s="37">
        <v>0.2</v>
      </c>
      <c r="E39" s="37">
        <v>0.2</v>
      </c>
      <c r="F39" s="55"/>
      <c r="G39" s="23"/>
    </row>
    <row r="40" spans="1:11" ht="43.5" x14ac:dyDescent="0.35">
      <c r="A40" s="33" t="s">
        <v>80</v>
      </c>
      <c r="B40" s="3" t="s">
        <v>44</v>
      </c>
      <c r="C40" s="3" t="s">
        <v>21</v>
      </c>
      <c r="D40" s="3" t="s">
        <v>1</v>
      </c>
      <c r="E40" s="3" t="s">
        <v>36</v>
      </c>
      <c r="F40" s="89" t="s">
        <v>37</v>
      </c>
      <c r="G40" s="18"/>
      <c r="I40" s="133" t="s">
        <v>78</v>
      </c>
    </row>
    <row r="41" spans="1:11" ht="28" customHeight="1" x14ac:dyDescent="0.35">
      <c r="A41" s="2" t="s">
        <v>79</v>
      </c>
      <c r="B41" s="158"/>
      <c r="C41" s="158"/>
      <c r="D41" s="158"/>
      <c r="E41" s="158"/>
      <c r="F41" s="67">
        <f>F33*20</f>
        <v>14560</v>
      </c>
      <c r="G41" s="21"/>
      <c r="I41" s="133"/>
    </row>
    <row r="42" spans="1:11" ht="29" x14ac:dyDescent="0.35">
      <c r="A42" s="50" t="s">
        <v>77</v>
      </c>
      <c r="B42" s="118">
        <f>(B41/100)*30</f>
        <v>0</v>
      </c>
      <c r="C42" s="118">
        <f t="shared" ref="C42" si="1">(C41/100)*30</f>
        <v>0</v>
      </c>
      <c r="D42" s="118">
        <f>(D41/100)*20</f>
        <v>0</v>
      </c>
      <c r="E42" s="118">
        <f>(E41/100)*20</f>
        <v>0</v>
      </c>
      <c r="F42" s="25"/>
      <c r="G42" s="25"/>
      <c r="I42" s="54">
        <f>B42+C42+D42+E42</f>
        <v>0</v>
      </c>
    </row>
    <row r="43" spans="1:11" x14ac:dyDescent="0.35">
      <c r="A43" s="53"/>
      <c r="B43" s="25"/>
      <c r="C43" s="25"/>
      <c r="D43" s="25"/>
      <c r="E43" s="25"/>
      <c r="F43" s="25"/>
      <c r="G43" s="25"/>
      <c r="I43" s="49"/>
    </row>
    <row r="45" spans="1:11" ht="34.4" customHeight="1" x14ac:dyDescent="0.35">
      <c r="A45" s="26" t="s">
        <v>81</v>
      </c>
      <c r="B45" s="26"/>
      <c r="C45" s="27"/>
      <c r="D45" s="28" t="s">
        <v>19</v>
      </c>
    </row>
    <row r="46" spans="1:11" ht="50.15" customHeight="1" x14ac:dyDescent="0.35">
      <c r="A46" s="132" t="s">
        <v>82</v>
      </c>
      <c r="B46" s="151"/>
      <c r="C46" s="151"/>
      <c r="D46" s="151"/>
      <c r="E46" s="151"/>
      <c r="F46" s="151"/>
      <c r="G46" s="151"/>
      <c r="K46" s="126"/>
    </row>
    <row r="47" spans="1:11" ht="13.5" customHeight="1" x14ac:dyDescent="0.35">
      <c r="A47" s="154" t="s">
        <v>106</v>
      </c>
      <c r="B47" s="154"/>
      <c r="C47" s="154"/>
      <c r="D47" s="115"/>
      <c r="E47" s="115"/>
      <c r="F47" s="115"/>
      <c r="G47" s="115"/>
      <c r="K47" s="126"/>
    </row>
    <row r="48" spans="1:11" ht="13.5" customHeight="1" x14ac:dyDescent="0.35">
      <c r="A48" s="114"/>
      <c r="B48" s="114"/>
      <c r="C48" s="114"/>
      <c r="D48" s="115"/>
      <c r="E48" s="115"/>
      <c r="F48" s="115"/>
      <c r="G48" s="115"/>
      <c r="K48" s="126"/>
    </row>
    <row r="49" spans="1:11" ht="13.5" customHeight="1" x14ac:dyDescent="0.35">
      <c r="A49" s="132" t="s">
        <v>83</v>
      </c>
      <c r="B49" s="132"/>
      <c r="C49" s="132"/>
      <c r="D49" s="132"/>
      <c r="E49" s="132"/>
      <c r="F49" s="132"/>
      <c r="G49" s="115"/>
      <c r="K49" s="126"/>
    </row>
    <row r="50" spans="1:11" ht="21.65" customHeight="1" thickBot="1" x14ac:dyDescent="0.4">
      <c r="A50" s="114"/>
      <c r="B50" s="115"/>
      <c r="C50" s="115"/>
      <c r="D50" s="115"/>
      <c r="E50" s="115"/>
      <c r="F50" s="115"/>
      <c r="G50" s="115"/>
      <c r="K50" s="126"/>
    </row>
    <row r="51" spans="1:11" ht="28.4" customHeight="1" thickTop="1" thickBot="1" x14ac:dyDescent="0.4">
      <c r="A51" s="71"/>
      <c r="B51" s="153" t="s">
        <v>105</v>
      </c>
      <c r="C51" s="2" t="s">
        <v>20</v>
      </c>
      <c r="D51" s="116" t="s">
        <v>31</v>
      </c>
      <c r="E51" s="116" t="s">
        <v>32</v>
      </c>
      <c r="G51" s="51"/>
      <c r="I51" s="85" t="s">
        <v>41</v>
      </c>
      <c r="K51" s="126"/>
    </row>
    <row r="52" spans="1:11" ht="14.5" customHeight="1" thickTop="1" thickBot="1" x14ac:dyDescent="0.4">
      <c r="A52" s="72">
        <v>1</v>
      </c>
      <c r="B52" s="68" t="s">
        <v>33</v>
      </c>
      <c r="C52" s="159"/>
      <c r="D52" s="42">
        <f>(500000*C52)</f>
        <v>0</v>
      </c>
      <c r="E52" s="42">
        <f>D52</f>
        <v>0</v>
      </c>
      <c r="G52" s="82" t="s">
        <v>63</v>
      </c>
      <c r="H52" s="94">
        <f>C52+C53+C54+C55</f>
        <v>0</v>
      </c>
      <c r="I52" s="87">
        <v>2.5</v>
      </c>
      <c r="J52" s="94">
        <f>H52*I52</f>
        <v>0</v>
      </c>
      <c r="K52" s="86"/>
    </row>
    <row r="53" spans="1:11" ht="14.5" customHeight="1" thickBot="1" x14ac:dyDescent="0.4">
      <c r="A53" s="72">
        <v>2</v>
      </c>
      <c r="B53" s="69" t="s">
        <v>84</v>
      </c>
      <c r="C53" s="159"/>
      <c r="D53" s="42">
        <f>(1000000*C53)</f>
        <v>0</v>
      </c>
      <c r="E53" s="42">
        <f>D52+D53</f>
        <v>0</v>
      </c>
      <c r="G53" s="81"/>
      <c r="H53" s="84"/>
      <c r="I53" s="84"/>
    </row>
    <row r="54" spans="1:11" ht="14.5" customHeight="1" thickBot="1" x14ac:dyDescent="0.4">
      <c r="A54" s="72">
        <v>3</v>
      </c>
      <c r="B54" s="69" t="s">
        <v>85</v>
      </c>
      <c r="C54" s="159"/>
      <c r="D54" s="42">
        <f>(1500000*C54)</f>
        <v>0</v>
      </c>
      <c r="E54" s="42">
        <f>E53+D54</f>
        <v>0</v>
      </c>
      <c r="G54" s="81"/>
      <c r="H54" s="84"/>
      <c r="I54" s="84"/>
    </row>
    <row r="55" spans="1:11" ht="14.5" customHeight="1" thickTop="1" thickBot="1" x14ac:dyDescent="0.4">
      <c r="A55" s="74">
        <v>4</v>
      </c>
      <c r="B55" s="75" t="s">
        <v>86</v>
      </c>
      <c r="C55" s="159"/>
      <c r="D55" s="78">
        <f>(2000000*C55)</f>
        <v>0</v>
      </c>
      <c r="E55" s="78">
        <f t="shared" ref="E55:E63" si="2">E54+D55</f>
        <v>0</v>
      </c>
      <c r="G55" s="84"/>
      <c r="H55" s="84"/>
      <c r="I55" s="85" t="s">
        <v>41</v>
      </c>
    </row>
    <row r="56" spans="1:11" ht="14.5" customHeight="1" thickTop="1" thickBot="1" x14ac:dyDescent="0.4">
      <c r="A56" s="73">
        <v>5</v>
      </c>
      <c r="B56" s="76" t="s">
        <v>87</v>
      </c>
      <c r="C56" s="159"/>
      <c r="D56" s="77">
        <f>(2500000*C56)</f>
        <v>0</v>
      </c>
      <c r="E56" s="77">
        <f t="shared" si="2"/>
        <v>0</v>
      </c>
      <c r="G56" s="83" t="s">
        <v>64</v>
      </c>
      <c r="H56" s="94">
        <f>C56+C57+C58+C59</f>
        <v>0</v>
      </c>
      <c r="I56" s="95">
        <v>1.5</v>
      </c>
      <c r="J56" s="94">
        <f>H56*I56</f>
        <v>0</v>
      </c>
    </row>
    <row r="57" spans="1:11" ht="14.5" customHeight="1" thickBot="1" x14ac:dyDescent="0.4">
      <c r="A57" s="72">
        <v>6</v>
      </c>
      <c r="B57" s="69" t="s">
        <v>88</v>
      </c>
      <c r="C57" s="159"/>
      <c r="D57" s="42">
        <f>(3000000*C57)</f>
        <v>0</v>
      </c>
      <c r="E57" s="42">
        <f t="shared" si="2"/>
        <v>0</v>
      </c>
      <c r="G57" s="84"/>
      <c r="H57" s="84"/>
      <c r="I57" s="84"/>
    </row>
    <row r="58" spans="1:11" ht="14.5" customHeight="1" thickBot="1" x14ac:dyDescent="0.4">
      <c r="A58" s="72">
        <v>7</v>
      </c>
      <c r="B58" s="69" t="s">
        <v>89</v>
      </c>
      <c r="C58" s="159"/>
      <c r="D58" s="42">
        <f>(4000000*C58)</f>
        <v>0</v>
      </c>
      <c r="E58" s="42">
        <f t="shared" si="2"/>
        <v>0</v>
      </c>
      <c r="G58" s="84"/>
      <c r="H58" s="84"/>
      <c r="I58" s="84"/>
    </row>
    <row r="59" spans="1:11" ht="14.5" customHeight="1" thickTop="1" thickBot="1" x14ac:dyDescent="0.4">
      <c r="A59" s="74">
        <v>8</v>
      </c>
      <c r="B59" s="75" t="s">
        <v>90</v>
      </c>
      <c r="C59" s="159"/>
      <c r="D59" s="79">
        <f>(5000000*C59)</f>
        <v>0</v>
      </c>
      <c r="E59" s="79">
        <f t="shared" si="2"/>
        <v>0</v>
      </c>
      <c r="G59" s="84"/>
      <c r="H59" s="84"/>
      <c r="I59" s="85" t="s">
        <v>41</v>
      </c>
    </row>
    <row r="60" spans="1:11" ht="14.5" customHeight="1" thickTop="1" thickBot="1" x14ac:dyDescent="0.4">
      <c r="A60" s="73">
        <v>9</v>
      </c>
      <c r="B60" s="76" t="s">
        <v>91</v>
      </c>
      <c r="C60" s="159"/>
      <c r="D60" s="80">
        <f>(6000000*C60)</f>
        <v>0</v>
      </c>
      <c r="E60" s="80">
        <f t="shared" si="2"/>
        <v>0</v>
      </c>
      <c r="G60" s="83" t="s">
        <v>65</v>
      </c>
      <c r="H60" s="94">
        <f>C60+C61+C62+C63+C64</f>
        <v>0</v>
      </c>
      <c r="I60" s="87">
        <v>1</v>
      </c>
      <c r="J60" s="94">
        <f>H60*I60</f>
        <v>0</v>
      </c>
    </row>
    <row r="61" spans="1:11" ht="16" customHeight="1" thickBot="1" x14ac:dyDescent="0.4">
      <c r="A61" s="72">
        <v>10</v>
      </c>
      <c r="B61" s="69" t="s">
        <v>92</v>
      </c>
      <c r="C61" s="159"/>
      <c r="D61" s="42">
        <f>(7000000*C61)</f>
        <v>0</v>
      </c>
      <c r="E61" s="42">
        <f t="shared" si="2"/>
        <v>0</v>
      </c>
      <c r="G61" s="84"/>
      <c r="H61" s="84"/>
      <c r="I61" s="84"/>
    </row>
    <row r="62" spans="1:11" ht="14.5" customHeight="1" thickBot="1" x14ac:dyDescent="0.4">
      <c r="A62" s="72">
        <v>11</v>
      </c>
      <c r="B62" s="69" t="s">
        <v>93</v>
      </c>
      <c r="C62" s="159"/>
      <c r="D62" s="42">
        <f>(8000000*C62)</f>
        <v>0</v>
      </c>
      <c r="E62" s="42">
        <f t="shared" si="2"/>
        <v>0</v>
      </c>
      <c r="G62" s="84"/>
      <c r="H62" s="84"/>
      <c r="I62" s="84"/>
    </row>
    <row r="63" spans="1:11" ht="14.5" customHeight="1" thickTop="1" thickBot="1" x14ac:dyDescent="0.4">
      <c r="A63" s="72">
        <v>12</v>
      </c>
      <c r="B63" s="69" t="s">
        <v>94</v>
      </c>
      <c r="C63" s="159"/>
      <c r="D63" s="42">
        <f>(10000000*C63)</f>
        <v>0</v>
      </c>
      <c r="E63" s="42">
        <f t="shared" si="2"/>
        <v>0</v>
      </c>
      <c r="G63" s="84"/>
      <c r="H63" s="84"/>
      <c r="I63" s="134" t="s">
        <v>95</v>
      </c>
      <c r="J63" s="131">
        <f>J52+J56+J60</f>
        <v>0</v>
      </c>
    </row>
    <row r="64" spans="1:11" ht="15.5" thickTop="1" thickBot="1" x14ac:dyDescent="0.4">
      <c r="A64" s="72">
        <v>13</v>
      </c>
      <c r="B64" s="70" t="s">
        <v>34</v>
      </c>
      <c r="C64" s="159"/>
      <c r="D64" s="42"/>
      <c r="E64" s="42"/>
      <c r="G64" s="84"/>
      <c r="H64" s="84"/>
      <c r="I64" s="135"/>
      <c r="J64" s="131"/>
    </row>
    <row r="65" spans="1:17" ht="15" thickTop="1" x14ac:dyDescent="0.35">
      <c r="A65" s="60"/>
      <c r="C65" s="44"/>
      <c r="D65" s="45"/>
    </row>
    <row r="66" spans="1:17" x14ac:dyDescent="0.35">
      <c r="A66" s="46"/>
      <c r="B66" s="38"/>
      <c r="C66" s="44"/>
      <c r="D66" s="45"/>
    </row>
    <row r="67" spans="1:17" ht="38.5" customHeight="1" x14ac:dyDescent="0.35">
      <c r="A67" s="150" t="s">
        <v>96</v>
      </c>
      <c r="B67" s="150"/>
      <c r="C67" s="29"/>
      <c r="D67" s="28"/>
    </row>
    <row r="68" spans="1:17" ht="16.399999999999999" customHeight="1" x14ac:dyDescent="0.35">
      <c r="A68" s="115"/>
      <c r="B68" s="115"/>
      <c r="C68" s="29"/>
      <c r="D68" s="28"/>
    </row>
    <row r="69" spans="1:17" ht="39" customHeight="1" x14ac:dyDescent="0.35">
      <c r="A69" s="132" t="s">
        <v>97</v>
      </c>
      <c r="B69" s="132"/>
      <c r="C69" s="132"/>
      <c r="D69" s="132"/>
      <c r="E69" s="132"/>
      <c r="F69" s="132"/>
      <c r="G69" s="132"/>
      <c r="H69" s="132"/>
    </row>
    <row r="70" spans="1:17" ht="15.65" customHeight="1" x14ac:dyDescent="0.35"/>
    <row r="71" spans="1:17" ht="44.5" customHeight="1" x14ac:dyDescent="0.35">
      <c r="A71" s="47" t="s">
        <v>24</v>
      </c>
      <c r="B71" s="48" t="s">
        <v>33</v>
      </c>
      <c r="C71" s="48" t="s">
        <v>84</v>
      </c>
      <c r="D71" s="48" t="s">
        <v>85</v>
      </c>
      <c r="E71" s="48" t="s">
        <v>86</v>
      </c>
      <c r="F71" s="48" t="s">
        <v>87</v>
      </c>
      <c r="G71" s="48" t="s">
        <v>88</v>
      </c>
      <c r="H71" s="48" t="s">
        <v>89</v>
      </c>
      <c r="I71" s="48" t="s">
        <v>90</v>
      </c>
      <c r="J71" s="48" t="s">
        <v>91</v>
      </c>
      <c r="K71" s="48" t="s">
        <v>92</v>
      </c>
      <c r="L71" s="48" t="s">
        <v>93</v>
      </c>
      <c r="M71" s="48" t="s">
        <v>94</v>
      </c>
      <c r="N71" s="48" t="s">
        <v>34</v>
      </c>
      <c r="Q71" s="119" t="s">
        <v>98</v>
      </c>
    </row>
    <row r="72" spans="1:17" s="30" customFormat="1" ht="30" customHeight="1" x14ac:dyDescent="0.35">
      <c r="A72" s="32" t="s">
        <v>22</v>
      </c>
      <c r="B72" s="160"/>
      <c r="C72" s="160"/>
      <c r="D72" s="160"/>
      <c r="E72" s="160"/>
      <c r="F72" s="160"/>
      <c r="G72" s="160"/>
      <c r="H72" s="160"/>
      <c r="I72" s="160"/>
      <c r="J72" s="160"/>
      <c r="K72" s="160"/>
      <c r="L72" s="160"/>
      <c r="M72" s="161"/>
      <c r="N72" s="160"/>
      <c r="Q72" s="43">
        <f>SUM(B72:N72)/13</f>
        <v>0</v>
      </c>
    </row>
    <row r="73" spans="1:17" s="30" customFormat="1" ht="30" customHeight="1" x14ac:dyDescent="0.35">
      <c r="A73" s="108"/>
      <c r="B73" s="49"/>
      <c r="C73" s="49"/>
      <c r="D73" s="49"/>
      <c r="E73" s="49"/>
      <c r="F73" s="49"/>
      <c r="G73" s="49"/>
      <c r="H73" s="49"/>
      <c r="I73" s="49"/>
      <c r="J73" s="49"/>
      <c r="K73" s="49"/>
      <c r="L73" s="49"/>
      <c r="M73" s="49"/>
      <c r="N73" s="49"/>
      <c r="O73" s="109"/>
      <c r="P73" s="109"/>
      <c r="Q73" s="49"/>
    </row>
    <row r="74" spans="1:17" s="30" customFormat="1" ht="30" customHeight="1" x14ac:dyDescent="0.35">
      <c r="A74" s="108"/>
      <c r="B74" s="49"/>
      <c r="C74" s="49"/>
      <c r="D74" s="49"/>
      <c r="E74" s="49"/>
      <c r="F74" s="49"/>
      <c r="G74" s="49"/>
      <c r="H74" s="49"/>
      <c r="I74" s="49"/>
      <c r="J74" s="49"/>
      <c r="K74" s="49"/>
      <c r="L74" s="49"/>
      <c r="M74" s="49"/>
      <c r="N74" s="49"/>
      <c r="O74" s="109"/>
      <c r="P74" s="109"/>
      <c r="Q74" s="49"/>
    </row>
    <row r="75" spans="1:17" ht="15" thickBot="1" x14ac:dyDescent="0.4"/>
    <row r="76" spans="1:17" ht="53.5" customHeight="1" thickTop="1" thickBot="1" x14ac:dyDescent="0.4">
      <c r="A76" s="101"/>
      <c r="B76" s="96" t="s">
        <v>73</v>
      </c>
      <c r="C76" s="102"/>
      <c r="D76" s="98" t="s">
        <v>99</v>
      </c>
      <c r="E76" s="103"/>
      <c r="F76" s="98" t="s">
        <v>100</v>
      </c>
      <c r="G76" s="103"/>
      <c r="H76" s="98" t="s">
        <v>95</v>
      </c>
      <c r="I76" s="104"/>
      <c r="J76" s="97" t="s">
        <v>98</v>
      </c>
    </row>
    <row r="77" spans="1:17" ht="59.15" customHeight="1" thickTop="1" thickBot="1" x14ac:dyDescent="0.4">
      <c r="A77" s="113"/>
      <c r="B77" s="99">
        <f>I26</f>
        <v>0</v>
      </c>
      <c r="C77" s="105"/>
      <c r="D77" s="100">
        <f>I34</f>
        <v>0</v>
      </c>
      <c r="E77" s="106"/>
      <c r="F77" s="100">
        <f>I42</f>
        <v>0</v>
      </c>
      <c r="G77" s="106"/>
      <c r="H77" s="100">
        <f>J63</f>
        <v>0</v>
      </c>
      <c r="I77" s="107"/>
      <c r="J77" s="100">
        <f>Q72</f>
        <v>0</v>
      </c>
    </row>
    <row r="78" spans="1:17" ht="15" thickTop="1" x14ac:dyDescent="0.35"/>
    <row r="80" spans="1:17" hidden="1" x14ac:dyDescent="0.35">
      <c r="A80" s="24">
        <v>4.8999999999999998E-3</v>
      </c>
    </row>
    <row r="81" spans="1:1" hidden="1" x14ac:dyDescent="0.35">
      <c r="A81" s="24">
        <v>4.8999999999999998E-3</v>
      </c>
    </row>
    <row r="82" spans="1:1" hidden="1" x14ac:dyDescent="0.35">
      <c r="A82" s="24">
        <v>4.8999999999999998E-3</v>
      </c>
    </row>
    <row r="83" spans="1:1" hidden="1" x14ac:dyDescent="0.35">
      <c r="A83" s="24">
        <v>4.8999999999999998E-3</v>
      </c>
    </row>
    <row r="84" spans="1:1" hidden="1" x14ac:dyDescent="0.35">
      <c r="A84" s="24">
        <v>4.8999999999999998E-3</v>
      </c>
    </row>
    <row r="85" spans="1:1" hidden="1" x14ac:dyDescent="0.35">
      <c r="A85" s="24">
        <v>4.8999999999999998E-3</v>
      </c>
    </row>
    <row r="86" spans="1:1" hidden="1" x14ac:dyDescent="0.35">
      <c r="A86" s="24">
        <v>4.8999999999999998E-3</v>
      </c>
    </row>
    <row r="87" spans="1:1" hidden="1" x14ac:dyDescent="0.35">
      <c r="A87" s="24">
        <v>4.8999999999999998E-3</v>
      </c>
    </row>
    <row r="88" spans="1:1" hidden="1" x14ac:dyDescent="0.35">
      <c r="A88" s="24">
        <v>4.8999999999999998E-3</v>
      </c>
    </row>
    <row r="89" spans="1:1" hidden="1" x14ac:dyDescent="0.35">
      <c r="A89" s="24">
        <v>4.8999999999999998E-3</v>
      </c>
    </row>
    <row r="90" spans="1:1" hidden="1" x14ac:dyDescent="0.35">
      <c r="A90" s="24">
        <v>4.8999999999999998E-3</v>
      </c>
    </row>
    <row r="91" spans="1:1" hidden="1" x14ac:dyDescent="0.35">
      <c r="A91" s="24">
        <v>4.8999999999999998E-3</v>
      </c>
    </row>
    <row r="92" spans="1:1" hidden="1" x14ac:dyDescent="0.35">
      <c r="A92" s="24">
        <v>4.8999999999999998E-3</v>
      </c>
    </row>
    <row r="93" spans="1:1" hidden="1" x14ac:dyDescent="0.35"/>
  </sheetData>
  <sheetProtection algorithmName="SHA-512" hashValue="wed2Npm3vxaeof5zbkCAxW6mS3tg0+zi1v1QMS1MpUdqabq6qoUE5oInTkajTsx6gMoJ/DsQxvwk1CkPE3hUKg==" saltValue="5sUEb8hc3CHdCUCXoQQeeA==" spinCount="100000" sheet="1" objects="1" scenarios="1"/>
  <protectedRanges>
    <protectedRange sqref="B41:E41 B72:N74 C52:C64" name="Range5"/>
    <protectedRange sqref="B33:E33" name="Range4"/>
    <protectedRange sqref="A5:E5" name="Range3"/>
    <protectedRange sqref="B25:E25" name="Range2"/>
    <protectedRange sqref="A5" name="Range1"/>
  </protectedRanges>
  <mergeCells count="21">
    <mergeCell ref="A69:H69"/>
    <mergeCell ref="A9:G9"/>
    <mergeCell ref="A10:G10"/>
    <mergeCell ref="A11:G11"/>
    <mergeCell ref="A4:E4"/>
    <mergeCell ref="A5:E5"/>
    <mergeCell ref="A8:G8"/>
    <mergeCell ref="A18:A24"/>
    <mergeCell ref="A13:B13"/>
    <mergeCell ref="A67:B67"/>
    <mergeCell ref="A46:G46"/>
    <mergeCell ref="A47:C47"/>
    <mergeCell ref="K46:K51"/>
    <mergeCell ref="A15:F15"/>
    <mergeCell ref="A30:F30"/>
    <mergeCell ref="A38:F38"/>
    <mergeCell ref="J63:J64"/>
    <mergeCell ref="A49:F49"/>
    <mergeCell ref="I32:I33"/>
    <mergeCell ref="I40:I41"/>
    <mergeCell ref="I63:I64"/>
  </mergeCells>
  <dataValidations xWindow="651" yWindow="312" count="1">
    <dataValidation type="decimal" operator="greaterThan" showErrorMessage="1" sqref="C52:C64">
      <formula1>A80</formula1>
    </dataValidation>
  </dataValidations>
  <pageMargins left="0.25" right="0.25" top="0.75" bottom="0.75" header="0.3" footer="0.3"/>
  <pageSetup paperSize="8"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 </vt:lpstr>
      <vt:lpstr>Stage 2 Pricing</vt:lpstr>
      <vt:lpstr>'Instructions '!Print_Area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Morris</dc:creator>
  <cp:lastModifiedBy>Kerrie Moore</cp:lastModifiedBy>
  <cp:lastPrinted>2016-09-08T13:37:23Z</cp:lastPrinted>
  <dcterms:created xsi:type="dcterms:W3CDTF">2016-07-12T07:36:41Z</dcterms:created>
  <dcterms:modified xsi:type="dcterms:W3CDTF">2016-09-08T16:55:27Z</dcterms:modified>
</cp:coreProperties>
</file>