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https://selondonics.sharepoint.com/sites/Lewisham/PrimaryCare/Commissioning &amp; Primary Care/Contracts/EHCH/Procurement 2023-24/003 ITT/"/>
    </mc:Choice>
  </mc:AlternateContent>
  <xr:revisionPtr revIDLastSave="2" documentId="8_{AA92DD90-8AAD-4296-8FD4-34EA727A371E}" xr6:coauthVersionLast="47" xr6:coauthVersionMax="47" xr10:uidLastSave="{51FC6BE8-2D67-4BFA-91DC-CB8AF6189508}"/>
  <bookViews>
    <workbookView xWindow="-110" yWindow="-110" windowWidth="19420" windowHeight="10420" xr2:uid="{379EE303-0E03-4B01-9AA3-660EE6992361}"/>
  </bookViews>
  <sheets>
    <sheet name="23_24 " sheetId="2" r:id="rId1"/>
  </sheet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5" i="2" l="1"/>
  <c r="B7" i="2" s="1"/>
  <c r="D20" i="2"/>
  <c r="D12" i="2"/>
  <c r="D19" i="2" l="1"/>
  <c r="D21" i="2" s="1"/>
  <c r="D16" i="2"/>
  <c r="D15" i="2"/>
  <c r="D14" i="2"/>
  <c r="D11" i="2"/>
  <c r="D13" i="2" s="1"/>
  <c r="D17" i="2" l="1"/>
  <c r="D25" i="2" s="1"/>
</calcChain>
</file>

<file path=xl/sharedStrings.xml><?xml version="1.0" encoding="utf-8"?>
<sst xmlns="http://schemas.openxmlformats.org/spreadsheetml/2006/main" count="30" uniqueCount="30">
  <si>
    <t>Indicative Weighting PRP/PWP Based on SEL Care Home APMS Contracts</t>
  </si>
  <si>
    <t>Southwark Care Homes</t>
  </si>
  <si>
    <t>Predicted Practice Registered Population</t>
  </si>
  <si>
    <t>Bromleag Care Practice</t>
  </si>
  <si>
    <t>Average (used to weight list size)</t>
  </si>
  <si>
    <t>£PRP</t>
  </si>
  <si>
    <t>£PWP</t>
  </si>
  <si>
    <t>Global Sum Equivelent</t>
  </si>
  <si>
    <t>Description</t>
  </si>
  <si>
    <t>Indicative Practice Weighted Population (1:2.84)</t>
  </si>
  <si>
    <t>Core Contract (excluding service opt outs)</t>
  </si>
  <si>
    <t>Network Contract DES</t>
  </si>
  <si>
    <t>Indicative Network Contract DES Funding</t>
  </si>
  <si>
    <t>Estimated Contract Value £</t>
  </si>
  <si>
    <t>Total Estimated Annual Contract Value @ 23/24 Prices</t>
  </si>
  <si>
    <t>Lewisham Care Homes - Indicative Annual Contract Value at 23/24 Prices</t>
  </si>
  <si>
    <t>Global Sum*</t>
  </si>
  <si>
    <t>OOH Deductions*</t>
  </si>
  <si>
    <t>APMS Risk Premium*</t>
  </si>
  <si>
    <t>Premium Services (Lewisham Borough Price)*</t>
  </si>
  <si>
    <t>Practice Network Participation *</t>
  </si>
  <si>
    <t>Care Home Premium**</t>
  </si>
  <si>
    <t>* Calculated on weighted population maximum number of patients</t>
  </si>
  <si>
    <t>**Calculated on registered population maximum number of patients</t>
  </si>
  <si>
    <t>*** Contract value monthly block payment.</t>
  </si>
  <si>
    <t xml:space="preserve">Block Contract </t>
  </si>
  <si>
    <t>Current EHCH contract***</t>
  </si>
  <si>
    <t>London Allowance**</t>
  </si>
  <si>
    <t>NB:-  The above does not include ARRS, Investment and Impact Fund or Service opt outs. Does not include QoF or any Local Enhanced Services.</t>
  </si>
  <si>
    <t>Please note the figures below are indicative and are based on maximum registrations and maximum bed occupancy and therefore the estimated contract value is not guaranteed. The contract value will be variable throughout the lifetime of the contract.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</si>
</sst>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5" x14ac:knownFonts="1">
    <font>
      <sz val="11"/>
      <color theme="1"/>
      <name val="Calibri"/>
      <family val="2"/>
      <scheme val="minor"/>
    </font>
    <font>
      <b/>
      <sz val="11"/>
      <color theme="1"/>
      <name val="Calibri"/>
      <family val="2"/>
      <scheme val="minor"/>
    </font>
    <font>
      <b/>
      <u/>
      <sz val="11"/>
      <color theme="1"/>
      <name val="Calibri"/>
      <family val="2"/>
      <scheme val="minor"/>
    </font>
    <font>
      <b/>
      <i/>
      <sz val="11"/>
      <color rgb="FFFF0000"/>
      <name val="Calibri"/>
      <family val="2"/>
      <scheme val="minor"/>
    </font>
    <font>
      <b/>
      <sz val="11"/>
      <color theme="5" tint="-0.249977111117893"/>
      <name val="Calibri"/>
      <family val="2"/>
      <scheme val="minor"/>
    </font>
  </fonts>
  <fills count="3">
    <fill>
      <patternFill patternType="none"/>
    </fill>
    <fill>
      <patternFill patternType="gray125"/>
    </fill>
    <fill>
      <patternFill patternType="solid">
        <fgColor rgb="FF00B0F0"/>
        <bgColor indexed="64"/>
      </patternFill>
    </fill>
  </fills>
  <borders count="14">
    <border>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top style="medium">
        <color auto="1"/>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indexed="64"/>
      </top>
      <bottom style="medium">
        <color indexed="64"/>
      </bottom>
      <diagonal/>
    </border>
    <border>
      <left style="thin">
        <color auto="1"/>
      </left>
      <right style="thin">
        <color auto="1"/>
      </right>
      <top style="thin">
        <color indexed="64"/>
      </top>
      <bottom style="medium">
        <color indexed="64"/>
      </bottom>
      <diagonal/>
    </border>
    <border>
      <left style="thin">
        <color indexed="64"/>
      </left>
      <right style="thin">
        <color indexed="64"/>
      </right>
      <top/>
      <bottom style="thin">
        <color indexed="64"/>
      </bottom>
      <diagonal/>
    </border>
  </borders>
  <cellStyleXfs count="1">
    <xf numFmtId="0" fontId="0" fillId="0" borderId="0"/>
  </cellStyleXfs>
  <cellXfs count="33">
    <xf numFmtId="0" fontId="0" fillId="0" borderId="0" xfId="0"/>
    <xf numFmtId="0" fontId="1" fillId="0" borderId="0" xfId="0" applyFont="1"/>
    <xf numFmtId="0" fontId="2" fillId="0" borderId="0" xfId="0" applyFont="1"/>
    <xf numFmtId="4" fontId="0" fillId="0" borderId="0" xfId="0" applyNumberFormat="1"/>
    <xf numFmtId="8" fontId="0" fillId="0" borderId="0" xfId="0" applyNumberFormat="1"/>
    <xf numFmtId="0" fontId="0" fillId="0" borderId="4" xfId="0" applyBorder="1" applyAlignment="1">
      <alignment vertical="center"/>
    </xf>
    <xf numFmtId="8" fontId="0" fillId="0" borderId="5" xfId="0" applyNumberFormat="1" applyBorder="1" applyAlignment="1">
      <alignment vertical="center"/>
    </xf>
    <xf numFmtId="8" fontId="0" fillId="0" borderId="6" xfId="0" applyNumberFormat="1" applyBorder="1" applyAlignment="1">
      <alignment vertical="center"/>
    </xf>
    <xf numFmtId="0" fontId="0" fillId="0" borderId="0" xfId="0" applyAlignment="1">
      <alignment vertical="center"/>
    </xf>
    <xf numFmtId="0" fontId="1" fillId="0" borderId="1" xfId="0" applyFont="1" applyBorder="1" applyAlignment="1">
      <alignment vertical="center"/>
    </xf>
    <xf numFmtId="8" fontId="1" fillId="0" borderId="2" xfId="0" applyNumberFormat="1" applyFont="1" applyBorder="1" applyAlignment="1">
      <alignment vertical="center"/>
    </xf>
    <xf numFmtId="8" fontId="1" fillId="0" borderId="3" xfId="0" applyNumberFormat="1" applyFont="1" applyBorder="1" applyAlignment="1">
      <alignment vertical="center"/>
    </xf>
    <xf numFmtId="0" fontId="0" fillId="0" borderId="5" xfId="0" applyBorder="1" applyAlignment="1">
      <alignment vertical="center"/>
    </xf>
    <xf numFmtId="0" fontId="1" fillId="0" borderId="4" xfId="0" applyFont="1" applyBorder="1" applyAlignment="1">
      <alignment vertical="center"/>
    </xf>
    <xf numFmtId="8" fontId="1" fillId="0" borderId="5" xfId="0" applyNumberFormat="1" applyFont="1" applyBorder="1" applyAlignment="1">
      <alignment vertical="center"/>
    </xf>
    <xf numFmtId="8" fontId="1" fillId="0" borderId="6" xfId="0" applyNumberFormat="1" applyFont="1" applyBorder="1" applyAlignment="1">
      <alignment vertical="center"/>
    </xf>
    <xf numFmtId="8" fontId="0" fillId="0" borderId="0" xfId="0" applyNumberFormat="1" applyAlignment="1">
      <alignment vertical="center"/>
    </xf>
    <xf numFmtId="8" fontId="1" fillId="0" borderId="0" xfId="0" applyNumberFormat="1" applyFont="1"/>
    <xf numFmtId="0" fontId="1" fillId="2" borderId="1" xfId="0" applyFont="1" applyFill="1" applyBorder="1" applyAlignment="1">
      <alignment horizontal="left"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wrapText="1"/>
    </xf>
    <xf numFmtId="0" fontId="1" fillId="0" borderId="7" xfId="0" applyFont="1" applyBorder="1" applyAlignment="1">
      <alignment vertical="center"/>
    </xf>
    <xf numFmtId="8" fontId="1" fillId="0" borderId="8" xfId="0" applyNumberFormat="1" applyFont="1" applyBorder="1" applyAlignment="1">
      <alignment vertical="center"/>
    </xf>
    <xf numFmtId="8" fontId="1" fillId="0" borderId="9" xfId="0" applyNumberFormat="1" applyFont="1" applyBorder="1" applyAlignment="1">
      <alignment vertical="center"/>
    </xf>
    <xf numFmtId="8" fontId="1" fillId="0" borderId="10" xfId="0" applyNumberFormat="1" applyFont="1" applyBorder="1" applyAlignment="1">
      <alignment vertical="center"/>
    </xf>
    <xf numFmtId="0" fontId="0" fillId="0" borderId="7" xfId="0" applyBorder="1" applyAlignment="1">
      <alignment vertical="center"/>
    </xf>
    <xf numFmtId="8" fontId="1" fillId="0" borderId="12" xfId="0" applyNumberFormat="1" applyFont="1" applyBorder="1" applyAlignment="1">
      <alignment vertical="center"/>
    </xf>
    <xf numFmtId="8" fontId="1" fillId="0" borderId="11" xfId="0" applyNumberFormat="1" applyFont="1" applyBorder="1" applyAlignment="1">
      <alignment vertical="center"/>
    </xf>
    <xf numFmtId="8" fontId="1" fillId="0" borderId="5" xfId="0" applyNumberFormat="1" applyFont="1" applyBorder="1"/>
    <xf numFmtId="8" fontId="1" fillId="0" borderId="13" xfId="0" applyNumberFormat="1" applyFont="1" applyBorder="1"/>
    <xf numFmtId="0" fontId="0" fillId="0" borderId="0" xfId="0" applyAlignment="1">
      <alignment wrapText="1"/>
    </xf>
    <xf numFmtId="0" fontId="3" fillId="0" borderId="0" xfId="0" applyFont="1" applyAlignment="1">
      <alignment wrapText="1"/>
    </xf>
    <xf numFmtId="0" fontId="4"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2F353-01F3-4759-8DA8-1B75E5F31E77}">
  <dimension ref="A2:M40"/>
  <sheetViews>
    <sheetView tabSelected="1" workbookViewId="0">
      <selection activeCell="A4" sqref="A4"/>
    </sheetView>
  </sheetViews>
  <sheetFormatPr defaultRowHeight="14.5" x14ac:dyDescent="0.35"/>
  <cols>
    <col min="1" max="1" width="46.453125" customWidth="1"/>
    <col min="2" max="2" width="8.81640625" bestFit="1" customWidth="1"/>
    <col min="3" max="3" width="10.81640625" customWidth="1"/>
    <col min="4" max="4" width="10.81640625" bestFit="1" customWidth="1"/>
    <col min="5" max="5" width="12.26953125" bestFit="1" customWidth="1"/>
    <col min="6" max="6" width="9.81640625" bestFit="1" customWidth="1"/>
  </cols>
  <sheetData>
    <row r="2" spans="1:13" x14ac:dyDescent="0.35">
      <c r="A2" s="2" t="s">
        <v>15</v>
      </c>
    </row>
    <row r="4" spans="1:13" ht="72.5" x14ac:dyDescent="0.35">
      <c r="A4" s="31" t="s">
        <v>29</v>
      </c>
      <c r="B4" s="30"/>
      <c r="C4" s="30"/>
      <c r="D4" s="30"/>
      <c r="E4" s="30"/>
      <c r="F4" s="30"/>
      <c r="G4" s="30"/>
      <c r="H4" s="30"/>
      <c r="I4" s="30"/>
      <c r="J4" s="30"/>
      <c r="K4" s="30"/>
      <c r="L4" s="30"/>
      <c r="M4" s="30"/>
    </row>
    <row r="6" spans="1:13" x14ac:dyDescent="0.35">
      <c r="A6" t="s">
        <v>2</v>
      </c>
      <c r="B6">
        <v>760</v>
      </c>
    </row>
    <row r="7" spans="1:13" x14ac:dyDescent="0.35">
      <c r="A7" t="s">
        <v>9</v>
      </c>
      <c r="B7" s="3">
        <f>B6*B35</f>
        <v>2158.4</v>
      </c>
    </row>
    <row r="9" spans="1:13" ht="15" thickBot="1" x14ac:dyDescent="0.4"/>
    <row r="10" spans="1:13" ht="54" customHeight="1" thickBot="1" x14ac:dyDescent="0.4">
      <c r="A10" s="18" t="s">
        <v>8</v>
      </c>
      <c r="B10" s="19" t="s">
        <v>5</v>
      </c>
      <c r="C10" s="19" t="s">
        <v>6</v>
      </c>
      <c r="D10" s="20" t="s">
        <v>13</v>
      </c>
    </row>
    <row r="11" spans="1:13" s="8" customFormat="1" ht="21" customHeight="1" x14ac:dyDescent="0.35">
      <c r="A11" s="5" t="s">
        <v>16</v>
      </c>
      <c r="B11" s="6"/>
      <c r="C11" s="6">
        <v>102.28</v>
      </c>
      <c r="D11" s="7">
        <f>+C11*B7</f>
        <v>220761.152</v>
      </c>
    </row>
    <row r="12" spans="1:13" s="8" customFormat="1" ht="21" customHeight="1" thickBot="1" x14ac:dyDescent="0.4">
      <c r="A12" s="5" t="s">
        <v>27</v>
      </c>
      <c r="B12" s="6">
        <v>2.1800000000000002</v>
      </c>
      <c r="C12" s="6"/>
      <c r="D12" s="7">
        <f>+B12*B6</f>
        <v>1656.8000000000002</v>
      </c>
    </row>
    <row r="13" spans="1:13" s="8" customFormat="1" ht="21" customHeight="1" thickBot="1" x14ac:dyDescent="0.4">
      <c r="A13" s="9" t="s">
        <v>7</v>
      </c>
      <c r="B13" s="10"/>
      <c r="C13" s="10"/>
      <c r="D13" s="11">
        <f>SUM(D11:D12)</f>
        <v>222417.95199999999</v>
      </c>
      <c r="F13" s="16"/>
    </row>
    <row r="14" spans="1:13" s="8" customFormat="1" ht="21" customHeight="1" x14ac:dyDescent="0.35">
      <c r="A14" s="5" t="s">
        <v>17</v>
      </c>
      <c r="B14" s="6"/>
      <c r="C14" s="6">
        <v>-4.75</v>
      </c>
      <c r="D14" s="7">
        <f>C14*B7</f>
        <v>-10252.4</v>
      </c>
    </row>
    <row r="15" spans="1:13" s="8" customFormat="1" ht="21" customHeight="1" x14ac:dyDescent="0.35">
      <c r="A15" s="5" t="s">
        <v>18</v>
      </c>
      <c r="B15" s="6"/>
      <c r="C15" s="6">
        <v>5</v>
      </c>
      <c r="D15" s="7">
        <f>+C15*B7</f>
        <v>10792</v>
      </c>
    </row>
    <row r="16" spans="1:13" s="8" customFormat="1" ht="21" customHeight="1" thickBot="1" x14ac:dyDescent="0.4">
      <c r="A16" s="5" t="s">
        <v>19</v>
      </c>
      <c r="B16" s="12"/>
      <c r="C16" s="6">
        <v>9.86</v>
      </c>
      <c r="D16" s="7">
        <f>C16*B7</f>
        <v>21281.824000000001</v>
      </c>
    </row>
    <row r="17" spans="1:5" s="8" customFormat="1" ht="21" customHeight="1" thickBot="1" x14ac:dyDescent="0.4">
      <c r="A17" s="9" t="s">
        <v>10</v>
      </c>
      <c r="B17" s="10"/>
      <c r="C17" s="10"/>
      <c r="D17" s="11">
        <f>SUM(D13:D16)</f>
        <v>244239.37599999999</v>
      </c>
    </row>
    <row r="18" spans="1:5" s="8" customFormat="1" ht="21" customHeight="1" x14ac:dyDescent="0.35">
      <c r="A18" s="13" t="s">
        <v>11</v>
      </c>
      <c r="B18" s="14"/>
      <c r="C18" s="14"/>
      <c r="D18" s="15"/>
    </row>
    <row r="19" spans="1:5" s="8" customFormat="1" ht="21" customHeight="1" x14ac:dyDescent="0.35">
      <c r="A19" s="5" t="s">
        <v>20</v>
      </c>
      <c r="B19" s="14"/>
      <c r="C19" s="6">
        <v>1.7609999999999999</v>
      </c>
      <c r="D19" s="7">
        <f>C19*B7</f>
        <v>3800.9423999999999</v>
      </c>
    </row>
    <row r="20" spans="1:5" s="8" customFormat="1" ht="21" customHeight="1" thickBot="1" x14ac:dyDescent="0.4">
      <c r="A20" s="5" t="s">
        <v>21</v>
      </c>
      <c r="B20" s="6"/>
      <c r="C20" s="6">
        <v>120</v>
      </c>
      <c r="D20" s="7">
        <f>C20*B6</f>
        <v>91200</v>
      </c>
    </row>
    <row r="21" spans="1:5" s="8" customFormat="1" ht="21" customHeight="1" thickBot="1" x14ac:dyDescent="0.4">
      <c r="A21" s="9" t="s">
        <v>12</v>
      </c>
      <c r="B21" s="22"/>
      <c r="C21" s="22"/>
      <c r="D21" s="23">
        <f>SUM(D19:D20)</f>
        <v>95000.9424</v>
      </c>
    </row>
    <row r="22" spans="1:5" s="8" customFormat="1" ht="21" customHeight="1" thickBot="1" x14ac:dyDescent="0.4">
      <c r="A22" s="21" t="s">
        <v>25</v>
      </c>
      <c r="B22" s="24"/>
      <c r="C22" s="24"/>
      <c r="D22" s="24"/>
    </row>
    <row r="23" spans="1:5" s="8" customFormat="1" ht="21" customHeight="1" thickBot="1" x14ac:dyDescent="0.4">
      <c r="A23" s="25" t="s">
        <v>26</v>
      </c>
      <c r="B23" s="24"/>
      <c r="C23" s="24"/>
      <c r="D23" s="28">
        <v>220000</v>
      </c>
    </row>
    <row r="24" spans="1:5" s="8" customFormat="1" ht="21" customHeight="1" thickBot="1" x14ac:dyDescent="0.4">
      <c r="A24" s="25"/>
      <c r="B24" s="14"/>
      <c r="C24" s="14"/>
      <c r="D24" s="29"/>
    </row>
    <row r="25" spans="1:5" ht="15" thickBot="1" x14ac:dyDescent="0.4">
      <c r="A25" s="9" t="s">
        <v>14</v>
      </c>
      <c r="B25" s="26"/>
      <c r="C25" s="26"/>
      <c r="D25" s="27">
        <f>SUM(D17,D21,D23)</f>
        <v>559240.31839999999</v>
      </c>
    </row>
    <row r="26" spans="1:5" x14ac:dyDescent="0.35">
      <c r="A26" s="5"/>
      <c r="B26" s="4"/>
      <c r="D26" s="17"/>
      <c r="E26" s="4"/>
    </row>
    <row r="27" spans="1:5" x14ac:dyDescent="0.35">
      <c r="B27" s="4"/>
      <c r="C27" s="4"/>
      <c r="D27" s="4"/>
    </row>
    <row r="28" spans="1:5" x14ac:dyDescent="0.35">
      <c r="A28" s="1" t="s">
        <v>28</v>
      </c>
      <c r="B28" s="4"/>
      <c r="C28" s="4"/>
      <c r="D28" s="4"/>
    </row>
    <row r="31" spans="1:5" x14ac:dyDescent="0.35">
      <c r="A31" s="2" t="s">
        <v>0</v>
      </c>
    </row>
    <row r="33" spans="1:2" hidden="1" x14ac:dyDescent="0.35">
      <c r="A33" t="s">
        <v>3</v>
      </c>
      <c r="B33">
        <v>2.52</v>
      </c>
    </row>
    <row r="34" spans="1:2" hidden="1" x14ac:dyDescent="0.35">
      <c r="A34" t="s">
        <v>1</v>
      </c>
      <c r="B34">
        <v>3.16</v>
      </c>
    </row>
    <row r="35" spans="1:2" x14ac:dyDescent="0.35">
      <c r="A35" s="1" t="s">
        <v>4</v>
      </c>
      <c r="B35" s="1">
        <f>AVERAGE(B33:B34)</f>
        <v>2.84</v>
      </c>
    </row>
    <row r="38" spans="1:2" x14ac:dyDescent="0.35">
      <c r="A38" s="32" t="s">
        <v>22</v>
      </c>
    </row>
    <row r="39" spans="1:2" x14ac:dyDescent="0.35">
      <c r="A39" s="32" t="s">
        <v>23</v>
      </c>
    </row>
    <row r="40" spans="1:2" x14ac:dyDescent="0.35">
      <c r="A40" s="32" t="s">
        <v>24</v>
      </c>
    </row>
  </sheetData>
  <pageMargins left="0.7" right="0.7" top="0.75" bottom="0.75" header="0.3" footer="0.3"/>
  <pageSetup paperSize="9" orientation="portrait" horizontalDpi="360" verticalDpi="36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SEL CCG Document" ma:contentTypeID="0x0101009CEB1DA2CC907747900298E7F35D742E00769DEEE861AFC74AA493D34F11284509" ma:contentTypeVersion="3" ma:contentTypeDescription="" ma:contentTypeScope="" ma:versionID="5c3717f73e0e50c6083c7418e5f1bd1b">
  <xsd:schema xmlns:xsd="http://www.w3.org/2001/XMLSchema" xmlns:xs="http://www.w3.org/2001/XMLSchema" xmlns:p="http://schemas.microsoft.com/office/2006/metadata/properties" targetNamespace="http://schemas.microsoft.com/office/2006/metadata/properties" ma:root="true" ma:fieldsID="0967b7be50301903c78f9c39c6fd9af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c65629fe-fa3b-4d8f-b0ac-4a13011ce303" ContentTypeId="0x0101009CEB1DA2CC907747900298E7F35D742E"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D70722B-90EF-4C2A-BFA0-61CC85D20A98}">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6309AC06-409F-4125-A0C6-8E216BA84F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DBB496D0-A8B5-4F70-9C22-5155A610B7B1}">
  <ds:schemaRefs>
    <ds:schemaRef ds:uri="Microsoft.SharePoint.Taxonomy.ContentTypeSync"/>
  </ds:schemaRefs>
</ds:datastoreItem>
</file>

<file path=customXml/itemProps4.xml><?xml version="1.0" encoding="utf-8"?>
<ds:datastoreItem xmlns:ds="http://schemas.openxmlformats.org/officeDocument/2006/customXml" ds:itemID="{FF33425F-8615-45D1-B95B-C7B52A23755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23_24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Claire Goslitski</dc:creator>
  <cp:lastModifiedBy>Mervlyn Clarke (NHS South East London ICB)</cp:lastModifiedBy>
  <dcterms:created xsi:type="dcterms:W3CDTF">2022-10-19T13:23:17Z</dcterms:created>
  <dcterms:modified xsi:type="dcterms:W3CDTF">2023-06-20T12:47:15Z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0x0101009CEB1DA2CC907747900298E7F35D742E00769DEEE861AFC74AA493D34F11284509</vt:lpwstr>
  </property>
</Properties>
</file>