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Gas Maintenance - CB Property\"/>
    </mc:Choice>
  </mc:AlternateContent>
  <bookViews>
    <workbookView xWindow="0" yWindow="48" windowWidth="19152" windowHeight="11820"/>
  </bookViews>
  <sheets>
    <sheet name="I&amp;C" sheetId="6" r:id="rId1"/>
    <sheet name="Costs" sheetId="3" r:id="rId2"/>
    <sheet name="OoH" sheetId="7" r:id="rId3"/>
    <sheet name="Assets" sheetId="1" r:id="rId4"/>
    <sheet name="Properties" sheetId="8" r:id="rId5"/>
  </sheets>
  <definedNames>
    <definedName name="_xlnm.Print_Area" localSheetId="3">Assets!$A$2:$I$43</definedName>
    <definedName name="_xlnm.Print_Area" localSheetId="1">Costs!$A$2:$E$44</definedName>
    <definedName name="_xlnm.Print_Area" localSheetId="0">'I&amp;C'!$A$2:$D$20</definedName>
    <definedName name="_xlnm.Print_Area" localSheetId="2">OoH!$A$2:$E$25</definedName>
    <definedName name="_xlnm.Print_Area" localSheetId="4">Properties!$A$2:$D$27</definedName>
    <definedName name="_xlnm.Print_Titles" localSheetId="3">Assets!$2:$4</definedName>
    <definedName name="_xlnm.Print_Titles" localSheetId="1">Costs!$3:$6</definedName>
    <definedName name="_xlnm.Print_Titles" localSheetId="0">'I&amp;C'!$2:$3</definedName>
    <definedName name="_xlnm.Print_Titles" localSheetId="2">OoH!$B:$B,OoH!$2:$5</definedName>
    <definedName name="_xlnm.Print_Titles" localSheetId="4">Properties!$2:$4</definedName>
  </definedNames>
  <calcPr calcId="152511"/>
</workbook>
</file>

<file path=xl/calcChain.xml><?xml version="1.0" encoding="utf-8"?>
<calcChain xmlns="http://schemas.openxmlformats.org/spreadsheetml/2006/main">
  <c r="H43" i="1" l="1"/>
  <c r="G43" i="1"/>
  <c r="A7" i="6" l="1"/>
  <c r="A24" i="7" l="1"/>
  <c r="A23" i="7"/>
  <c r="E25" i="7"/>
  <c r="A5" i="6"/>
  <c r="C6" i="8" l="1"/>
  <c r="C7" i="8"/>
  <c r="C8" i="8"/>
  <c r="C9" i="8"/>
  <c r="C10" i="8"/>
  <c r="C11" i="8"/>
  <c r="C12" i="8"/>
  <c r="C13" i="8"/>
  <c r="C14" i="8"/>
  <c r="C15" i="8"/>
  <c r="C16" i="8"/>
  <c r="C17" i="8"/>
  <c r="C18" i="8"/>
  <c r="C19" i="8"/>
  <c r="C20" i="8"/>
  <c r="C21" i="8"/>
  <c r="C22" i="8"/>
  <c r="C23" i="8"/>
  <c r="C24" i="8"/>
  <c r="C25" i="8"/>
  <c r="C26" i="8"/>
  <c r="C5" i="8"/>
  <c r="A26" i="8"/>
  <c r="A25" i="8"/>
  <c r="A24" i="8"/>
  <c r="A23" i="8"/>
  <c r="A22" i="8"/>
  <c r="A21" i="8"/>
  <c r="A20" i="8"/>
  <c r="A19" i="8"/>
  <c r="A18" i="8"/>
  <c r="A17" i="8"/>
  <c r="A16" i="8"/>
  <c r="A15" i="8"/>
  <c r="A14" i="8"/>
  <c r="A13" i="8"/>
  <c r="A12" i="8"/>
  <c r="A11" i="8"/>
  <c r="A10" i="8"/>
  <c r="A9" i="8"/>
  <c r="A8" i="8"/>
  <c r="A7" i="8"/>
  <c r="A6" i="8"/>
  <c r="A5" i="8"/>
  <c r="C2" i="8"/>
  <c r="A19" i="7"/>
  <c r="A18" i="7"/>
  <c r="A14" i="7"/>
  <c r="A13" i="7"/>
  <c r="D20" i="7"/>
  <c r="C20" i="7"/>
  <c r="E19" i="7"/>
  <c r="E18" i="7"/>
  <c r="D15" i="7"/>
  <c r="C15" i="7"/>
  <c r="E14" i="7"/>
  <c r="E13" i="7"/>
  <c r="E15" i="7" s="1"/>
  <c r="C2" i="1"/>
  <c r="C2" i="7"/>
  <c r="D9" i="7"/>
  <c r="C9" i="7"/>
  <c r="E8" i="7"/>
  <c r="A8" i="7"/>
  <c r="E7" i="7"/>
  <c r="A7" i="7"/>
  <c r="E20" i="7" l="1"/>
  <c r="E9" i="7"/>
  <c r="I41" i="1" l="1"/>
  <c r="D26" i="8" s="1"/>
  <c r="E44" i="3"/>
  <c r="I42" i="1" s="1"/>
  <c r="I14" i="1"/>
  <c r="D9" i="8" s="1"/>
  <c r="I15" i="1"/>
  <c r="I16" i="1"/>
  <c r="I17" i="1"/>
  <c r="I18" i="1"/>
  <c r="I19" i="1"/>
  <c r="D12" i="8" s="1"/>
  <c r="I20" i="1"/>
  <c r="D13" i="8" s="1"/>
  <c r="I21" i="1"/>
  <c r="D14" i="8" s="1"/>
  <c r="I22" i="1"/>
  <c r="I23" i="1"/>
  <c r="I24" i="1"/>
  <c r="I25" i="1"/>
  <c r="I26" i="1"/>
  <c r="I27" i="1"/>
  <c r="I28" i="1"/>
  <c r="D16" i="8" s="1"/>
  <c r="I29" i="1"/>
  <c r="D17" i="8" s="1"/>
  <c r="I30" i="1"/>
  <c r="I31" i="1"/>
  <c r="D18" i="8" s="1"/>
  <c r="I32" i="1"/>
  <c r="D19" i="8" s="1"/>
  <c r="I33" i="1"/>
  <c r="D20" i="8" s="1"/>
  <c r="I34" i="1"/>
  <c r="D21" i="8" s="1"/>
  <c r="I35" i="1"/>
  <c r="D22" i="8" s="1"/>
  <c r="I36" i="1"/>
  <c r="D23" i="8" s="1"/>
  <c r="I37" i="1"/>
  <c r="I38" i="1"/>
  <c r="I39" i="1"/>
  <c r="I40" i="1"/>
  <c r="D25" i="8" s="1"/>
  <c r="I5" i="1"/>
  <c r="D5" i="8" s="1"/>
  <c r="I6" i="1"/>
  <c r="I7" i="1"/>
  <c r="I8" i="1"/>
  <c r="I9" i="1"/>
  <c r="I10" i="1"/>
  <c r="I11" i="1"/>
  <c r="I12" i="1"/>
  <c r="D8" i="8" s="1"/>
  <c r="I13" i="1"/>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6" i="3"/>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5" i="1"/>
  <c r="D6" i="8" l="1"/>
  <c r="D10" i="8"/>
  <c r="D15" i="8"/>
  <c r="D7" i="8"/>
  <c r="D24" i="8"/>
  <c r="D11" i="8"/>
  <c r="I43" i="1"/>
  <c r="D27" i="8" l="1"/>
</calcChain>
</file>

<file path=xl/sharedStrings.xml><?xml version="1.0" encoding="utf-8"?>
<sst xmlns="http://schemas.openxmlformats.org/spreadsheetml/2006/main" count="408" uniqueCount="150">
  <si>
    <t>Arran Way Community Centre</t>
  </si>
  <si>
    <t>Boiler</t>
  </si>
  <si>
    <t>Potterton</t>
  </si>
  <si>
    <t>Main</t>
  </si>
  <si>
    <t>Multipoint BF</t>
  </si>
  <si>
    <t>Autumn Centre</t>
  </si>
  <si>
    <t>Ideal</t>
  </si>
  <si>
    <t xml:space="preserve">Response 80 </t>
  </si>
  <si>
    <t>Logic 30</t>
  </si>
  <si>
    <t>Vokera</t>
  </si>
  <si>
    <t>Corby Cube</t>
  </si>
  <si>
    <t>Remeha</t>
  </si>
  <si>
    <t>Corby Heritage Centre</t>
  </si>
  <si>
    <t>Eco Tec Plus 824</t>
  </si>
  <si>
    <t>Corby Enterprise Centre</t>
  </si>
  <si>
    <t>Hamworthy</t>
  </si>
  <si>
    <t>R22-90</t>
  </si>
  <si>
    <t>Danesholme Community Centre</t>
  </si>
  <si>
    <t xml:space="preserve">Ideal </t>
  </si>
  <si>
    <t>Evomax 60</t>
  </si>
  <si>
    <t xml:space="preserve">Mexico Super RS 125 </t>
  </si>
  <si>
    <t>Deene House</t>
  </si>
  <si>
    <t>Gas 220-200 ACE</t>
  </si>
  <si>
    <t>Ennerdale Community Centre</t>
  </si>
  <si>
    <t>Baxi</t>
  </si>
  <si>
    <t>Solo 30 HE</t>
  </si>
  <si>
    <t>Kingswood Community Centre</t>
  </si>
  <si>
    <t>Water Heater</t>
  </si>
  <si>
    <t>Kingswood Nursery</t>
  </si>
  <si>
    <t>Alpha</t>
  </si>
  <si>
    <t>Much Loved</t>
  </si>
  <si>
    <t xml:space="preserve">Heatrae </t>
  </si>
  <si>
    <t>75/100</t>
  </si>
  <si>
    <t>Old Village Community Centre</t>
  </si>
  <si>
    <t>Saxilby Depot</t>
  </si>
  <si>
    <t>LPG Fire</t>
  </si>
  <si>
    <t>F-100</t>
  </si>
  <si>
    <t>Stevenson Way Community Centre</t>
  </si>
  <si>
    <t>West Glebe</t>
  </si>
  <si>
    <t>Andrews</t>
  </si>
  <si>
    <t>Grosvenor House</t>
  </si>
  <si>
    <t>Imax F160</t>
  </si>
  <si>
    <t>Imax Xtra F160</t>
  </si>
  <si>
    <t>Corby East Midlands International Pool</t>
  </si>
  <si>
    <t>Eco 610</t>
  </si>
  <si>
    <t>Lodge Park Sports Centre</t>
  </si>
  <si>
    <t xml:space="preserve">Lochinvar </t>
  </si>
  <si>
    <t xml:space="preserve">CE 600 Auto </t>
  </si>
  <si>
    <t>Concord</t>
  </si>
  <si>
    <t>Super S4 Module 50</t>
  </si>
  <si>
    <t xml:space="preserve">Building </t>
  </si>
  <si>
    <t>Address</t>
  </si>
  <si>
    <t>Asset</t>
  </si>
  <si>
    <t>Make</t>
  </si>
  <si>
    <t>Model</t>
  </si>
  <si>
    <t>Kingfisher  RS100</t>
  </si>
  <si>
    <t>Mersey Super</t>
  </si>
  <si>
    <t>Classic FF360</t>
  </si>
  <si>
    <t>Classic NF280</t>
  </si>
  <si>
    <t>Logic system 30</t>
  </si>
  <si>
    <t>Mynute 28se</t>
  </si>
  <si>
    <t>Gas 210 Eco Pro 160</t>
  </si>
  <si>
    <t>Gas 310 Eco 7</t>
  </si>
  <si>
    <t>Atlantic 2000</t>
  </si>
  <si>
    <t>Wessex ModuMax Eco 100C</t>
  </si>
  <si>
    <t>Broag Remeha</t>
  </si>
  <si>
    <t>Duo-Tee Combi 28 HE</t>
  </si>
  <si>
    <t>Classic FF280</t>
  </si>
  <si>
    <t xml:space="preserve">Solo 24 HE A </t>
  </si>
  <si>
    <t>Logic + Heat 30</t>
  </si>
  <si>
    <t xml:space="preserve">Isar HE 30 </t>
  </si>
  <si>
    <t>Worcester</t>
  </si>
  <si>
    <t>Greenstar 281 junior</t>
  </si>
  <si>
    <t>CD 35C</t>
  </si>
  <si>
    <t>Quinta 45</t>
  </si>
  <si>
    <t>Lilliput HE</t>
  </si>
  <si>
    <t>VU GB 656/4.5-H ECO TEC</t>
  </si>
  <si>
    <t>CDC 59 GB</t>
  </si>
  <si>
    <t xml:space="preserve">New Olympic Boxing Club </t>
  </si>
  <si>
    <t>Johnson and Star</t>
  </si>
  <si>
    <t>B28D</t>
  </si>
  <si>
    <t>New Olympic Boxing Club</t>
  </si>
  <si>
    <t>Superser</t>
  </si>
  <si>
    <t>Cost £</t>
  </si>
  <si>
    <t>Mull Drive, Corby NN17 2XF</t>
  </si>
  <si>
    <t>Counts Farm Road NN18 8BH</t>
  </si>
  <si>
    <t>Beanfield Avenue, Corby NN18 0AX</t>
  </si>
  <si>
    <t>Parklands Gateway, George St NN17 1QB</t>
  </si>
  <si>
    <t>High Street, Corby Old Village NN17 1UU</t>
  </si>
  <si>
    <t>London Road, Priors Hall NN17 5EU</t>
  </si>
  <si>
    <t>Danesholme Square, Corby NN18 9EJ</t>
  </si>
  <si>
    <t>New Post Office Square, Corby NN17 1GD</t>
  </si>
  <si>
    <t>Ennerdale Road, Corby NN17 2EA</t>
  </si>
  <si>
    <t>Gainsborough Road, Corby NN17 0QD</t>
  </si>
  <si>
    <t>Alberta Close, Corby NN18 9HU</t>
  </si>
  <si>
    <t>53-57 High Street, Corby NN17 1UY</t>
  </si>
  <si>
    <t>Saxilby Centre, Saxilby Close, Corby NN18 9BH</t>
  </si>
  <si>
    <t>Stevenson Way, Corby NN17 1DA</t>
  </si>
  <si>
    <t>Cottingham Road, Corby NN17 1QB</t>
  </si>
  <si>
    <t>George Street Corby NN17 1QG</t>
  </si>
  <si>
    <t>Shetland Way, Corby NN17 2SG</t>
  </si>
  <si>
    <t>Saxilby Close, Corby NN18 9BH</t>
  </si>
  <si>
    <t>Parklands Gateway, George Street NN17 1QB</t>
  </si>
  <si>
    <t>Units
On-Site</t>
  </si>
  <si>
    <t>Beanfield Community Centre</t>
  </si>
  <si>
    <t>Hazelwood Community Centre</t>
  </si>
  <si>
    <t>OUT OF HOURS PRICING SCHEDULE</t>
  </si>
  <si>
    <t>Gas Engineer</t>
  </si>
  <si>
    <t>Plumber</t>
  </si>
  <si>
    <t>Sub-Total</t>
  </si>
  <si>
    <t>Total</t>
  </si>
  <si>
    <t>Vaillant</t>
  </si>
  <si>
    <t>Building</t>
  </si>
  <si>
    <t>Property Cost</t>
  </si>
  <si>
    <t>BOILER ASSET AND MAINTENANCE PRICE LIST</t>
  </si>
  <si>
    <t>INSTRUCTIONS AND CONTENTS</t>
  </si>
  <si>
    <t>INTRODUCTION</t>
  </si>
  <si>
    <t>INSTRUCTIONS</t>
  </si>
  <si>
    <t>Example Text 1</t>
  </si>
  <si>
    <t>Example Text 2</t>
  </si>
  <si>
    <t>CONTENTS PAGE</t>
  </si>
  <si>
    <t>Supplier Name:</t>
  </si>
  <si>
    <r>
      <rPr>
        <b/>
        <u/>
        <sz val="10"/>
        <color theme="10"/>
        <rFont val="Wingdings"/>
        <charset val="2"/>
      </rPr>
      <t>ç</t>
    </r>
    <r>
      <rPr>
        <b/>
        <u/>
        <sz val="10"/>
        <color theme="10"/>
        <rFont val="Arial"/>
        <family val="2"/>
      </rPr>
      <t xml:space="preserve"> PREVIOUS PAGE</t>
    </r>
  </si>
  <si>
    <r>
      <t xml:space="preserve">NEXT PAGE </t>
    </r>
    <r>
      <rPr>
        <b/>
        <u/>
        <sz val="10"/>
        <color theme="10"/>
        <rFont val="Wingdings"/>
        <charset val="2"/>
      </rPr>
      <t>è</t>
    </r>
  </si>
  <si>
    <t>Fixed</t>
  </si>
  <si>
    <t>Cost Per Hour</t>
  </si>
  <si>
    <t>Asset Pricing Schedule</t>
  </si>
  <si>
    <t>ASSET PRICING SCHEDULE</t>
  </si>
  <si>
    <t>Out of Hours Pricing Schedule</t>
  </si>
  <si>
    <t>Boiler Asset and Maintenance Price List</t>
  </si>
  <si>
    <t>Minimum Time (Hours)</t>
  </si>
  <si>
    <t>Weekday Out of Hours Rates
Mon - Fri (17:00 - 08:00)</t>
  </si>
  <si>
    <t>Weekend Rates</t>
  </si>
  <si>
    <t>Bank Holiday Rates</t>
  </si>
  <si>
    <t>Schedule of Out of Hours Work Rates</t>
  </si>
  <si>
    <t>Total for Out of Hours Works</t>
  </si>
  <si>
    <t>Please enter your minimum call out fee for out of hours works. I.e. If you charge a minimum of two hours per call out please enter the price for the two hours and include what the minimum time is in the relevant box. If you do not charge a minimum time, please enter "1" for Minimum Time (Hours).</t>
  </si>
  <si>
    <r>
      <t>CONTENTS</t>
    </r>
    <r>
      <rPr>
        <sz val="10"/>
        <color theme="1"/>
        <rFont val="Arial"/>
        <family val="2"/>
      </rPr>
      <t xml:space="preserve"> (click the relevant word to go to that page)</t>
    </r>
  </si>
  <si>
    <t>Cost Per Asset</t>
  </si>
  <si>
    <r>
      <t xml:space="preserve">NEXT PAGE </t>
    </r>
    <r>
      <rPr>
        <b/>
        <u/>
        <sz val="10"/>
        <color theme="0"/>
        <rFont val="Wingdings"/>
        <charset val="2"/>
      </rPr>
      <t>è</t>
    </r>
  </si>
  <si>
    <t>PRICE LIST PER PROPERTY</t>
  </si>
  <si>
    <t>Price List Per Property</t>
  </si>
  <si>
    <r>
      <t xml:space="preserve">You can return to this Contents page at any time by clicking on the word </t>
    </r>
    <r>
      <rPr>
        <b/>
        <u/>
        <sz val="10"/>
        <color rgb="FF0000FF"/>
        <rFont val="Arial"/>
        <family val="2"/>
      </rPr>
      <t>CONTENTS</t>
    </r>
    <r>
      <rPr>
        <sz val="10"/>
        <color theme="1"/>
        <rFont val="Arial"/>
        <family val="2"/>
      </rPr>
      <t xml:space="preserve"> and to the next or previous page by clicking on the words </t>
    </r>
    <r>
      <rPr>
        <b/>
        <u/>
        <sz val="10"/>
        <color rgb="FF0000FF"/>
        <rFont val="Arial"/>
        <family val="2"/>
      </rPr>
      <t xml:space="preserve">NEXT PAGE </t>
    </r>
    <r>
      <rPr>
        <b/>
        <u/>
        <sz val="10"/>
        <color rgb="FF0000FF"/>
        <rFont val="Wingdings"/>
        <charset val="2"/>
      </rPr>
      <t></t>
    </r>
    <r>
      <rPr>
        <sz val="10"/>
        <color theme="1"/>
        <rFont val="Arial"/>
        <family val="2"/>
      </rPr>
      <t xml:space="preserve"> or </t>
    </r>
    <r>
      <rPr>
        <b/>
        <u/>
        <sz val="10"/>
        <color rgb="FF0000FF"/>
        <rFont val="Wingdings"/>
        <charset val="2"/>
      </rPr>
      <t></t>
    </r>
    <r>
      <rPr>
        <b/>
        <u/>
        <sz val="10"/>
        <color rgb="FF0000FF"/>
        <rFont val="Arial"/>
        <family val="2"/>
      </rPr>
      <t xml:space="preserve"> PREVIOUS PAGE</t>
    </r>
    <r>
      <rPr>
        <sz val="10"/>
        <color theme="1"/>
        <rFont val="Arial"/>
        <family val="2"/>
      </rPr>
      <t xml:space="preserve"> at the top of each page.
Where a section of underlined </t>
    </r>
    <r>
      <rPr>
        <u/>
        <sz val="10"/>
        <color rgb="FF0000FF"/>
        <rFont val="Arial"/>
        <family val="2"/>
      </rPr>
      <t>blue</t>
    </r>
    <r>
      <rPr>
        <sz val="10"/>
        <color theme="1"/>
        <rFont val="Arial"/>
        <family val="2"/>
      </rPr>
      <t xml:space="preserve"> or </t>
    </r>
    <r>
      <rPr>
        <u/>
        <sz val="10"/>
        <color rgb="FF800080"/>
        <rFont val="Arial"/>
        <family val="2"/>
      </rPr>
      <t>purple</t>
    </r>
    <r>
      <rPr>
        <sz val="10"/>
        <color theme="1"/>
        <rFont val="Arial"/>
        <family val="2"/>
      </rPr>
      <t xml:space="preserve"> text references a specific page, as in the </t>
    </r>
    <r>
      <rPr>
        <b/>
        <sz val="10"/>
        <color rgb="FF0000FF"/>
        <rFont val="Arial"/>
        <family val="2"/>
      </rPr>
      <t>CONTENTS</t>
    </r>
    <r>
      <rPr>
        <sz val="10"/>
        <color theme="1"/>
        <rFont val="Arial"/>
        <family val="2"/>
      </rPr>
      <t xml:space="preserve"> list below (e.g. </t>
    </r>
    <r>
      <rPr>
        <u/>
        <sz val="10"/>
        <color rgb="FF0000FF"/>
        <rFont val="Arial"/>
        <family val="2"/>
      </rPr>
      <t>Asset Pricing Schedule</t>
    </r>
    <r>
      <rPr>
        <sz val="10"/>
        <color theme="1"/>
        <rFont val="Arial"/>
        <family val="2"/>
      </rPr>
      <t>), clicking on that text will take you directly to that page.
Please make sure to fill in all the relevant details and we look forward to receiving your submission.</t>
    </r>
  </si>
  <si>
    <r>
      <t xml:space="preserve">You can move between the different pages of this document by clicking on text which is underlined in </t>
    </r>
    <r>
      <rPr>
        <u/>
        <sz val="10"/>
        <color rgb="FF0000FF"/>
        <rFont val="Arial"/>
        <family val="2"/>
      </rPr>
      <t>blue</t>
    </r>
    <r>
      <rPr>
        <sz val="10"/>
        <color theme="1"/>
        <rFont val="Arial"/>
        <family val="2"/>
      </rPr>
      <t xml:space="preserve"> or </t>
    </r>
    <r>
      <rPr>
        <u/>
        <sz val="10"/>
        <color rgb="FF800080"/>
        <rFont val="Arial"/>
        <family val="2"/>
      </rPr>
      <t>purple</t>
    </r>
    <r>
      <rPr>
        <sz val="10"/>
        <color theme="1"/>
        <rFont val="Arial"/>
        <family val="2"/>
      </rPr>
      <t>, as indicated in the 2 examples below.</t>
    </r>
  </si>
  <si>
    <t>Sub-Total for Gas Engineer</t>
  </si>
  <si>
    <t>Sub-Total for Plumber</t>
  </si>
  <si>
    <r>
      <rPr>
        <b/>
        <u/>
        <sz val="10"/>
        <color rgb="FF0000FF"/>
        <rFont val="Wingdings"/>
        <charset val="2"/>
      </rPr>
      <t>ç</t>
    </r>
    <r>
      <rPr>
        <b/>
        <u/>
        <sz val="10"/>
        <color rgb="FF0000FF"/>
        <rFont val="Arial"/>
        <family val="2"/>
      </rPr>
      <t xml:space="preserve"> PREVIOUS PAGE</t>
    </r>
  </si>
  <si>
    <t>The costs entered in this Pricing Schedule will be added to the Boiler Asset and Maintenance Price List to inform the final Contract Price.</t>
  </si>
  <si>
    <t>Comments</t>
  </si>
  <si>
    <t>Due to age, replacement planned for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</si>
</sst>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
    <numFmt numFmtId="165" formatCode="#."/>
    <numFmt numFmtId="166" formatCode="#&quot; hours at&quot;"/>
    <numFmt numFmtId="167" formatCode="&quot;£&quot;#.00&quot; per hour&quot;"/>
    <numFmt numFmtId="168" formatCode="#&quot; hours&quot;"/>
    <numFmt numFmtId="169" formatCode="0.00&quot;%&quot;"/>
  </numFmts>
  <fonts count="20" x14ac:knownFonts="1">
    <font>
      <sz val="11"/>
      <color theme="1"/>
      <name val="Calibri"/>
      <family val="2"/>
      <scheme val="minor"/>
    </font>
    <font>
      <sz val="11"/>
      <color theme="1"/>
      <name val="Arial"/>
      <family val="2"/>
    </font>
    <font>
      <b/>
      <sz val="10"/>
      <color theme="1"/>
      <name val="Arial"/>
      <family val="2"/>
    </font>
    <font>
      <sz val="10"/>
      <color theme="1"/>
      <name val="Arial"/>
      <family val="2"/>
    </font>
    <font>
      <sz val="10"/>
      <name val="Arial"/>
      <family val="2"/>
    </font>
    <font>
      <b/>
      <u/>
      <sz val="10"/>
      <color theme="1"/>
      <name val="Arial"/>
      <family val="2"/>
    </font>
    <font>
      <u/>
      <sz val="11"/>
      <color theme="10"/>
      <name val="Arial"/>
      <family val="2"/>
    </font>
    <font>
      <i/>
      <sz val="10"/>
      <color theme="1"/>
      <name val="Arial"/>
      <family val="2"/>
    </font>
    <font>
      <b/>
      <u/>
      <sz val="10"/>
      <color theme="10"/>
      <name val="Arial"/>
      <family val="2"/>
    </font>
    <font>
      <b/>
      <u/>
      <sz val="10"/>
      <color theme="10"/>
      <name val="Wingdings"/>
      <charset val="2"/>
    </font>
    <font>
      <b/>
      <sz val="10"/>
      <name val="Arial"/>
      <family val="2"/>
    </font>
    <font>
      <sz val="10"/>
      <color theme="0"/>
      <name val="Arial"/>
      <family val="2"/>
    </font>
    <font>
      <u/>
      <sz val="10"/>
      <color theme="10"/>
      <name val="Arial"/>
      <family val="2"/>
    </font>
    <font>
      <b/>
      <u/>
      <sz val="10"/>
      <color theme="0"/>
      <name val="Arial"/>
      <family val="2"/>
    </font>
    <font>
      <b/>
      <u/>
      <sz val="10"/>
      <color theme="0"/>
      <name val="Wingdings"/>
      <charset val="2"/>
    </font>
    <font>
      <b/>
      <u/>
      <sz val="10"/>
      <color rgb="FF0000FF"/>
      <name val="Arial"/>
      <family val="2"/>
    </font>
    <font>
      <b/>
      <u/>
      <sz val="10"/>
      <color rgb="FF0000FF"/>
      <name val="Wingdings"/>
      <charset val="2"/>
    </font>
    <font>
      <b/>
      <sz val="10"/>
      <color rgb="FF0000FF"/>
      <name val="Arial"/>
      <family val="2"/>
    </font>
    <font>
      <u/>
      <sz val="10"/>
      <color rgb="FF0000FF"/>
      <name val="Arial"/>
      <family val="2"/>
    </font>
    <font>
      <u/>
      <sz val="10"/>
      <color rgb="FF80008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6">
    <border>
      <left/>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top/>
      <bottom style="thick">
        <color auto="1"/>
      </bottom>
      <diagonal/>
    </border>
  </borders>
  <cellStyleXfs count="3">
    <xf numFmtId="0" fontId="0" fillId="0" borderId="0"/>
    <xf numFmtId="0" fontId="6" fillId="0" borderId="0" applyNumberFormat="0" applyFill="0" applyBorder="0" applyAlignment="0" applyProtection="0"/>
    <xf numFmtId="0" fontId="1" fillId="0" borderId="0"/>
  </cellStyleXfs>
  <cellXfs count="149">
    <xf numFmtId="0" fontId="0" fillId="0" borderId="0" xfId="0"/>
    <xf numFmtId="0" fontId="2" fillId="0" borderId="0" xfId="2" applyFont="1" applyAlignment="1">
      <alignment vertical="top"/>
    </xf>
    <xf numFmtId="0" fontId="3" fillId="0" borderId="0" xfId="2" applyFont="1" applyAlignment="1">
      <alignment vertical="top"/>
    </xf>
    <xf numFmtId="167" fontId="3" fillId="0" borderId="8" xfId="2" applyNumberFormat="1" applyFont="1" applyBorder="1" applyAlignment="1" applyProtection="1">
      <alignment horizontal="center" vertical="top"/>
      <protection locked="0"/>
    </xf>
    <xf numFmtId="166" fontId="3" fillId="0" borderId="8" xfId="2" applyNumberFormat="1" applyFont="1" applyBorder="1" applyAlignment="1" applyProtection="1">
      <alignment horizontal="center" vertical="top"/>
      <protection locked="0"/>
    </xf>
    <xf numFmtId="0" fontId="3" fillId="0" borderId="0" xfId="2" applyFont="1" applyAlignment="1">
      <alignment vertical="top" wrapText="1"/>
    </xf>
    <xf numFmtId="0" fontId="12" fillId="0" borderId="0" xfId="1" applyFont="1" applyBorder="1" applyAlignment="1" applyProtection="1">
      <alignment vertical="top"/>
      <protection locked="0"/>
    </xf>
    <xf numFmtId="0" fontId="2" fillId="0" borderId="0" xfId="2" applyFont="1" applyAlignment="1" applyProtection="1">
      <alignment vertical="top"/>
    </xf>
    <xf numFmtId="0" fontId="3" fillId="0" borderId="0" xfId="2" applyFont="1" applyAlignment="1" applyProtection="1">
      <alignment vertical="top"/>
    </xf>
    <xf numFmtId="0" fontId="7" fillId="0" borderId="0" xfId="2" applyFont="1" applyAlignment="1" applyProtection="1">
      <alignment vertical="top" wrapText="1"/>
    </xf>
    <xf numFmtId="0" fontId="2" fillId="0" borderId="3" xfId="2" applyFont="1" applyBorder="1" applyAlignment="1" applyProtection="1">
      <alignment horizontal="center" vertical="center" wrapText="1"/>
    </xf>
    <xf numFmtId="0" fontId="2" fillId="0" borderId="0" xfId="2" applyFont="1" applyAlignment="1" applyProtection="1">
      <alignment horizontal="center" vertical="center"/>
    </xf>
    <xf numFmtId="165" fontId="3" fillId="0" borderId="5" xfId="2" applyNumberFormat="1" applyFont="1" applyBorder="1" applyAlignment="1" applyProtection="1">
      <alignment horizontal="left" vertical="top"/>
    </xf>
    <xf numFmtId="0" fontId="3" fillId="0" borderId="6" xfId="2" applyFont="1" applyBorder="1" applyAlignment="1" applyProtection="1">
      <alignment vertical="top"/>
    </xf>
    <xf numFmtId="164" fontId="3" fillId="0" borderId="8" xfId="2" applyNumberFormat="1" applyFont="1" applyBorder="1" applyAlignment="1" applyProtection="1">
      <alignment horizontal="center" vertical="top"/>
    </xf>
    <xf numFmtId="165" fontId="3" fillId="0" borderId="0" xfId="2" applyNumberFormat="1" applyFont="1" applyBorder="1" applyAlignment="1" applyProtection="1">
      <alignment horizontal="left" vertical="top"/>
    </xf>
    <xf numFmtId="0" fontId="3" fillId="0" borderId="9" xfId="2" applyFont="1" applyBorder="1" applyAlignment="1" applyProtection="1">
      <alignment vertical="top"/>
    </xf>
    <xf numFmtId="166" fontId="2" fillId="2" borderId="7" xfId="2" applyNumberFormat="1" applyFont="1" applyFill="1" applyBorder="1" applyAlignment="1" applyProtection="1">
      <alignment horizontal="center" vertical="top"/>
    </xf>
    <xf numFmtId="167" fontId="2" fillId="2" borderId="8" xfId="2" applyNumberFormat="1" applyFont="1" applyFill="1" applyBorder="1" applyAlignment="1" applyProtection="1">
      <alignment horizontal="center" vertical="top"/>
    </xf>
    <xf numFmtId="164" fontId="2" fillId="2" borderId="8" xfId="2" applyNumberFormat="1" applyFont="1" applyFill="1" applyBorder="1" applyAlignment="1" applyProtection="1">
      <alignment horizontal="center" vertical="top"/>
    </xf>
    <xf numFmtId="165" fontId="3" fillId="0" borderId="0" xfId="2" applyNumberFormat="1" applyFont="1" applyAlignment="1" applyProtection="1">
      <alignment horizontal="left" vertical="top"/>
    </xf>
    <xf numFmtId="168" fontId="3" fillId="0" borderId="0" xfId="2" applyNumberFormat="1" applyFont="1" applyAlignment="1" applyProtection="1">
      <alignment horizontal="right" vertical="top"/>
    </xf>
    <xf numFmtId="167" fontId="3" fillId="0" borderId="0" xfId="2" applyNumberFormat="1" applyFont="1" applyAlignment="1" applyProtection="1">
      <alignment horizontal="left" vertical="top"/>
    </xf>
    <xf numFmtId="164" fontId="3" fillId="0" borderId="0" xfId="2" applyNumberFormat="1" applyFont="1" applyAlignment="1" applyProtection="1">
      <alignment horizontal="center" vertical="top"/>
    </xf>
    <xf numFmtId="165" fontId="3" fillId="0" borderId="0" xfId="2" applyNumberFormat="1" applyFont="1" applyFill="1" applyAlignment="1" applyProtection="1">
      <alignment horizontal="left" vertical="top"/>
    </xf>
    <xf numFmtId="0" fontId="3" fillId="0" borderId="0" xfId="2" applyFont="1" applyFill="1" applyAlignment="1" applyProtection="1">
      <alignment vertical="top"/>
    </xf>
    <xf numFmtId="164" fontId="3" fillId="0" borderId="0" xfId="2" applyNumberFormat="1" applyFont="1" applyFill="1" applyBorder="1" applyAlignment="1" applyProtection="1">
      <alignment horizontal="center" vertical="top"/>
    </xf>
    <xf numFmtId="169" fontId="3" fillId="0" borderId="0" xfId="2" applyNumberFormat="1" applyFont="1" applyFill="1" applyBorder="1" applyAlignment="1" applyProtection="1">
      <alignment horizontal="center" vertical="top"/>
    </xf>
    <xf numFmtId="164" fontId="2" fillId="0" borderId="4" xfId="2" applyNumberFormat="1" applyFont="1" applyBorder="1" applyAlignment="1" applyProtection="1">
      <alignment horizontal="center" vertical="center" wrapText="1"/>
    </xf>
    <xf numFmtId="0" fontId="2" fillId="0" borderId="0" xfId="2" applyFont="1" applyFill="1" applyAlignment="1" applyProtection="1">
      <alignment horizontal="center" vertical="center"/>
    </xf>
    <xf numFmtId="164" fontId="2" fillId="0" borderId="7" xfId="2" applyNumberFormat="1" applyFont="1" applyFill="1" applyBorder="1" applyAlignment="1" applyProtection="1">
      <alignment horizontal="center" vertical="top"/>
    </xf>
    <xf numFmtId="0" fontId="2" fillId="0" borderId="0" xfId="2" applyFont="1" applyFill="1" applyAlignment="1" applyProtection="1">
      <alignment vertical="top"/>
    </xf>
    <xf numFmtId="0" fontId="3" fillId="0" borderId="0" xfId="2" applyFont="1" applyAlignment="1" applyProtection="1">
      <alignment horizontal="center" vertical="top"/>
    </xf>
    <xf numFmtId="0" fontId="2" fillId="0" borderId="0" xfId="0" applyFont="1" applyBorder="1" applyAlignment="1" applyProtection="1">
      <alignment horizontal="center" vertical="top" wrapText="1"/>
    </xf>
    <xf numFmtId="164" fontId="2" fillId="0" borderId="0" xfId="0" applyNumberFormat="1" applyFont="1" applyBorder="1" applyAlignment="1" applyProtection="1">
      <alignment horizontal="center" vertical="top" wrapText="1"/>
    </xf>
    <xf numFmtId="0" fontId="2"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horizontal="center" vertical="center" wrapText="1"/>
    </xf>
    <xf numFmtId="0" fontId="3" fillId="0" borderId="0" xfId="0" applyFont="1" applyAlignment="1" applyProtection="1">
      <alignment vertical="top" wrapText="1"/>
    </xf>
    <xf numFmtId="0" fontId="3" fillId="0" borderId="0" xfId="0" applyFont="1" applyFill="1" applyAlignment="1" applyProtection="1">
      <alignment vertical="top" wrapText="1"/>
    </xf>
    <xf numFmtId="0" fontId="2" fillId="0" borderId="0" xfId="0" applyFont="1" applyAlignment="1" applyProtection="1">
      <alignment vertical="top" wrapText="1"/>
    </xf>
    <xf numFmtId="0" fontId="2" fillId="0" borderId="0" xfId="0" applyFont="1" applyBorder="1" applyAlignment="1" applyProtection="1">
      <alignment horizontal="center" vertical="center" wrapText="1"/>
    </xf>
    <xf numFmtId="0" fontId="4" fillId="0" borderId="0" xfId="0" applyFont="1" applyFill="1" applyAlignment="1" applyProtection="1">
      <alignment vertical="top" wrapText="1"/>
    </xf>
    <xf numFmtId="164" fontId="3" fillId="0" borderId="0" xfId="0" applyNumberFormat="1" applyFont="1" applyBorder="1" applyAlignment="1" applyProtection="1">
      <alignment vertical="top" wrapText="1"/>
    </xf>
    <xf numFmtId="0" fontId="18" fillId="0" borderId="0" xfId="2" applyFont="1" applyAlignment="1">
      <alignment vertical="top" wrapText="1"/>
    </xf>
    <xf numFmtId="0" fontId="19" fillId="0" borderId="0" xfId="2" applyFont="1" applyAlignment="1">
      <alignment vertical="top" wrapText="1"/>
    </xf>
    <xf numFmtId="0" fontId="2" fillId="2" borderId="0" xfId="2" applyFont="1" applyFill="1" applyBorder="1" applyAlignment="1" applyProtection="1">
      <alignment vertical="top"/>
    </xf>
    <xf numFmtId="165" fontId="3" fillId="0" borderId="5" xfId="2" applyNumberFormat="1" applyFont="1" applyFill="1" applyBorder="1" applyAlignment="1" applyProtection="1">
      <alignment horizontal="left" vertical="top"/>
    </xf>
    <xf numFmtId="165" fontId="3" fillId="0" borderId="0" xfId="2" applyNumberFormat="1" applyFont="1" applyFill="1" applyBorder="1" applyAlignment="1" applyProtection="1">
      <alignment horizontal="left" vertical="top"/>
    </xf>
    <xf numFmtId="0" fontId="3" fillId="0" borderId="5" xfId="2" applyFont="1" applyFill="1" applyBorder="1" applyAlignment="1" applyProtection="1">
      <alignment vertical="top"/>
    </xf>
    <xf numFmtId="164" fontId="3" fillId="0" borderId="8" xfId="2" applyNumberFormat="1" applyFont="1" applyFill="1" applyBorder="1" applyAlignment="1" applyProtection="1">
      <alignment horizontal="center" vertical="top"/>
    </xf>
    <xf numFmtId="0" fontId="3" fillId="0" borderId="0" xfId="2" applyFont="1" applyFill="1" applyBorder="1" applyAlignment="1" applyProtection="1">
      <alignment vertical="top"/>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vertical="top" wrapText="1"/>
    </xf>
    <xf numFmtId="0" fontId="3" fillId="0" borderId="8" xfId="0" applyFont="1" applyFill="1" applyBorder="1" applyAlignment="1" applyProtection="1">
      <alignment vertical="top" wrapText="1"/>
    </xf>
    <xf numFmtId="164" fontId="3" fillId="0" borderId="8" xfId="0" applyNumberFormat="1" applyFont="1" applyFill="1" applyBorder="1" applyAlignment="1" applyProtection="1">
      <alignment horizontal="center" vertical="top" wrapText="1"/>
    </xf>
    <xf numFmtId="0" fontId="3" fillId="0" borderId="8" xfId="0" applyFont="1" applyFill="1" applyBorder="1" applyAlignment="1" applyProtection="1">
      <alignment horizontal="center" vertical="top"/>
    </xf>
    <xf numFmtId="164" fontId="3" fillId="0" borderId="8" xfId="0" applyNumberFormat="1" applyFont="1" applyFill="1" applyBorder="1" applyAlignment="1" applyProtection="1">
      <alignment horizontal="center" vertical="top"/>
      <protection locked="0"/>
    </xf>
    <xf numFmtId="0" fontId="3" fillId="0" borderId="0" xfId="0" applyFont="1" applyFill="1" applyAlignment="1" applyProtection="1">
      <alignment vertical="top"/>
    </xf>
    <xf numFmtId="0" fontId="4" fillId="0" borderId="8" xfId="0" applyFont="1" applyFill="1" applyBorder="1" applyAlignment="1" applyProtection="1">
      <alignment horizontal="center" vertical="top"/>
    </xf>
    <xf numFmtId="0" fontId="2" fillId="2" borderId="0" xfId="0" applyFont="1" applyFill="1" applyBorder="1" applyAlignment="1" applyProtection="1">
      <alignment vertical="top"/>
    </xf>
    <xf numFmtId="0" fontId="2" fillId="2" borderId="9" xfId="0" applyFont="1" applyFill="1" applyBorder="1" applyAlignment="1" applyProtection="1">
      <alignment horizontal="right" vertical="top"/>
    </xf>
    <xf numFmtId="164" fontId="2" fillId="2" borderId="8" xfId="0" applyNumberFormat="1" applyFont="1" applyFill="1" applyBorder="1" applyAlignment="1" applyProtection="1">
      <alignment horizontal="center" vertical="top"/>
    </xf>
    <xf numFmtId="0" fontId="2" fillId="0" borderId="0" xfId="0" applyFont="1" applyFill="1" applyAlignment="1" applyProtection="1">
      <alignment vertical="top"/>
    </xf>
    <xf numFmtId="0" fontId="3" fillId="0" borderId="0" xfId="0" applyFont="1" applyFill="1" applyAlignment="1" applyProtection="1">
      <alignment horizontal="left" vertical="top"/>
    </xf>
    <xf numFmtId="164" fontId="3" fillId="0" borderId="0" xfId="0" applyNumberFormat="1" applyFont="1" applyFill="1" applyAlignment="1" applyProtection="1">
      <alignment horizontal="center" vertical="top"/>
    </xf>
    <xf numFmtId="0" fontId="8" fillId="0" borderId="0" xfId="1" applyFont="1" applyAlignment="1" applyProtection="1">
      <alignment horizontal="center" vertical="top" wrapText="1"/>
      <protection locked="0"/>
    </xf>
    <xf numFmtId="1" fontId="13" fillId="0" borderId="0" xfId="1" applyNumberFormat="1" applyFont="1" applyAlignment="1" applyProtection="1">
      <alignment horizontal="left" vertical="top" wrapText="1"/>
    </xf>
    <xf numFmtId="0" fontId="3" fillId="0" borderId="8" xfId="0" applyFont="1" applyFill="1" applyBorder="1" applyAlignment="1" applyProtection="1">
      <alignment vertical="top"/>
    </xf>
    <xf numFmtId="164" fontId="3" fillId="0" borderId="8" xfId="0" applyNumberFormat="1" applyFont="1" applyFill="1" applyBorder="1" applyAlignment="1" applyProtection="1">
      <alignment horizontal="center" vertical="top"/>
    </xf>
    <xf numFmtId="0" fontId="3" fillId="0" borderId="0" xfId="0" applyFont="1" applyBorder="1" applyAlignment="1" applyProtection="1">
      <alignment vertical="top"/>
    </xf>
    <xf numFmtId="0" fontId="2" fillId="2" borderId="8" xfId="0" applyFont="1" applyFill="1" applyBorder="1" applyAlignment="1" applyProtection="1">
      <alignment horizontal="right" vertical="center"/>
    </xf>
    <xf numFmtId="164" fontId="2" fillId="2" borderId="8" xfId="0" applyNumberFormat="1" applyFont="1" applyFill="1" applyBorder="1" applyAlignment="1" applyProtection="1">
      <alignment horizontal="center" vertical="center"/>
    </xf>
    <xf numFmtId="0" fontId="2" fillId="0" borderId="0" xfId="0" applyFont="1" applyBorder="1" applyAlignment="1" applyProtection="1">
      <alignment horizontal="right" vertical="center"/>
    </xf>
    <xf numFmtId="0" fontId="3" fillId="0" borderId="0" xfId="0" applyFont="1" applyBorder="1" applyAlignment="1" applyProtection="1">
      <alignment horizontal="center" vertical="top"/>
    </xf>
    <xf numFmtId="1" fontId="8" fillId="0" borderId="0" xfId="1" applyNumberFormat="1" applyFont="1" applyAlignment="1" applyProtection="1">
      <alignment horizontal="left" vertical="top" wrapText="1"/>
      <protection locked="0"/>
    </xf>
    <xf numFmtId="0" fontId="3" fillId="0" borderId="0" xfId="0" applyFont="1" applyAlignment="1" applyProtection="1">
      <alignment vertical="top"/>
    </xf>
    <xf numFmtId="0" fontId="2" fillId="0" borderId="0" xfId="0" applyFont="1" applyAlignment="1" applyProtection="1">
      <alignment vertical="top"/>
    </xf>
    <xf numFmtId="165" fontId="3" fillId="0" borderId="0" xfId="0" applyNumberFormat="1" applyFont="1" applyBorder="1" applyAlignment="1" applyProtection="1">
      <alignment horizontal="center" vertical="top"/>
    </xf>
    <xf numFmtId="164" fontId="3" fillId="0" borderId="0" xfId="0" applyNumberFormat="1" applyFont="1" applyBorder="1" applyAlignment="1" applyProtection="1">
      <alignment horizontal="center" vertical="top"/>
    </xf>
    <xf numFmtId="1" fontId="8" fillId="0" borderId="0" xfId="1" applyNumberFormat="1" applyFont="1" applyAlignment="1" applyProtection="1">
      <alignment vertical="top" wrapText="1"/>
      <protection locked="0"/>
    </xf>
    <xf numFmtId="1" fontId="5" fillId="0" borderId="0" xfId="2" applyNumberFormat="1" applyFont="1" applyAlignment="1" applyProtection="1">
      <alignment vertical="top" wrapText="1"/>
    </xf>
    <xf numFmtId="0" fontId="2" fillId="0" borderId="0" xfId="2" applyFont="1" applyAlignment="1" applyProtection="1">
      <alignment vertical="top" wrapText="1"/>
    </xf>
    <xf numFmtId="0" fontId="11" fillId="0" borderId="0" xfId="2" applyFont="1" applyAlignment="1" applyProtection="1">
      <alignment vertical="top" wrapText="1"/>
    </xf>
    <xf numFmtId="0" fontId="3" fillId="0" borderId="0" xfId="2" applyFont="1" applyAlignment="1" applyProtection="1">
      <alignment vertical="top" wrapText="1"/>
    </xf>
    <xf numFmtId="0" fontId="2" fillId="0" borderId="4" xfId="2" applyFont="1" applyBorder="1" applyAlignment="1" applyProtection="1">
      <alignment horizontal="center" vertical="center" wrapText="1"/>
    </xf>
    <xf numFmtId="164" fontId="2" fillId="0" borderId="7" xfId="2" applyNumberFormat="1" applyFont="1" applyFill="1" applyBorder="1" applyAlignment="1" applyProtection="1">
      <alignment horizontal="center" vertical="center"/>
    </xf>
    <xf numFmtId="0" fontId="2" fillId="0" borderId="0" xfId="0" applyFont="1" applyFill="1" applyAlignment="1" applyProtection="1">
      <alignment horizontal="center" vertical="center"/>
    </xf>
    <xf numFmtId="0" fontId="8" fillId="0" borderId="0" xfId="1" applyFont="1" applyAlignment="1" applyProtection="1">
      <alignment vertical="top" wrapText="1"/>
      <protection locked="0"/>
    </xf>
    <xf numFmtId="0" fontId="8" fillId="0" borderId="0" xfId="1" applyFont="1" applyAlignment="1" applyProtection="1">
      <alignment horizontal="right" vertical="top" wrapText="1"/>
      <protection locked="0"/>
    </xf>
    <xf numFmtId="0" fontId="2" fillId="0" borderId="0" xfId="2" applyFont="1" applyAlignment="1">
      <alignment vertical="top" wrapText="1"/>
    </xf>
    <xf numFmtId="0" fontId="3" fillId="0" borderId="9" xfId="0" applyFont="1" applyFill="1" applyBorder="1" applyAlignment="1" applyProtection="1">
      <alignment horizontal="center" vertical="top"/>
    </xf>
    <xf numFmtId="0" fontId="3" fillId="0" borderId="9" xfId="0" applyFont="1" applyFill="1" applyBorder="1" applyAlignment="1" applyProtection="1">
      <alignment vertical="top"/>
    </xf>
    <xf numFmtId="0" fontId="4" fillId="0" borderId="9" xfId="0" applyFont="1" applyFill="1" applyBorder="1" applyAlignment="1" applyProtection="1">
      <alignment vertical="top"/>
    </xf>
    <xf numFmtId="0" fontId="2" fillId="2" borderId="9" xfId="0" applyFont="1" applyFill="1" applyBorder="1" applyAlignment="1" applyProtection="1">
      <alignment horizontal="right" vertical="center"/>
    </xf>
    <xf numFmtId="165" fontId="3" fillId="0" borderId="0" xfId="0" applyNumberFormat="1" applyFont="1" applyFill="1" applyBorder="1" applyAlignment="1" applyProtection="1">
      <alignment horizontal="left" vertical="top"/>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164" fontId="2" fillId="0" borderId="11" xfId="0" applyNumberFormat="1" applyFont="1" applyFill="1" applyBorder="1" applyAlignment="1" applyProtection="1">
      <alignment horizontal="center" vertical="center" wrapText="1"/>
    </xf>
    <xf numFmtId="0" fontId="3" fillId="0" borderId="12" xfId="0" applyFont="1" applyFill="1" applyBorder="1" applyAlignment="1" applyProtection="1">
      <alignment vertical="top" wrapText="1"/>
    </xf>
    <xf numFmtId="0" fontId="3" fillId="0" borderId="13" xfId="0" applyFont="1" applyFill="1" applyBorder="1" applyAlignment="1" applyProtection="1">
      <alignment vertical="top" wrapText="1"/>
    </xf>
    <xf numFmtId="0" fontId="3" fillId="0" borderId="13" xfId="0" applyFont="1" applyFill="1" applyBorder="1" applyAlignment="1" applyProtection="1">
      <alignment horizontal="center" vertical="top" wrapText="1"/>
    </xf>
    <xf numFmtId="164" fontId="3" fillId="0" borderId="13" xfId="0" applyNumberFormat="1" applyFont="1" applyFill="1" applyBorder="1" applyAlignment="1" applyProtection="1">
      <alignment horizontal="center" vertical="top" wrapText="1"/>
    </xf>
    <xf numFmtId="0" fontId="3" fillId="0" borderId="12" xfId="0" applyFont="1" applyFill="1" applyBorder="1" applyAlignment="1" applyProtection="1">
      <alignment vertical="top"/>
    </xf>
    <xf numFmtId="0" fontId="3" fillId="0" borderId="13" xfId="0" applyFont="1" applyFill="1" applyBorder="1" applyAlignment="1" applyProtection="1">
      <alignment vertical="top"/>
    </xf>
    <xf numFmtId="164" fontId="3" fillId="0" borderId="13" xfId="0" applyNumberFormat="1" applyFont="1" applyFill="1" applyBorder="1" applyAlignment="1" applyProtection="1">
      <alignment horizontal="center" vertical="top"/>
    </xf>
    <xf numFmtId="165" fontId="3" fillId="0" borderId="14" xfId="0" applyNumberFormat="1" applyFont="1" applyFill="1" applyBorder="1" applyAlignment="1" applyProtection="1">
      <alignment horizontal="left" vertical="top"/>
    </xf>
    <xf numFmtId="0" fontId="3" fillId="0" borderId="12"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164" fontId="3" fillId="0" borderId="13" xfId="0" applyNumberFormat="1" applyFont="1" applyFill="1" applyBorder="1" applyAlignment="1" applyProtection="1">
      <alignment horizontal="center" vertical="top"/>
      <protection locked="0"/>
    </xf>
    <xf numFmtId="165" fontId="2" fillId="2" borderId="0" xfId="0" applyNumberFormat="1" applyFont="1" applyFill="1" applyBorder="1" applyAlignment="1" applyProtection="1">
      <alignment horizontal="left" vertical="top"/>
    </xf>
    <xf numFmtId="0" fontId="2" fillId="2" borderId="0" xfId="0" applyFont="1" applyFill="1" applyBorder="1" applyAlignment="1" applyProtection="1">
      <alignment horizontal="center" vertical="top"/>
    </xf>
    <xf numFmtId="0" fontId="2" fillId="0" borderId="15" xfId="0" applyFont="1" applyFill="1" applyBorder="1" applyAlignment="1" applyProtection="1">
      <alignment horizontal="center" vertical="center" wrapText="1"/>
    </xf>
    <xf numFmtId="165" fontId="3" fillId="0" borderId="14" xfId="0" applyNumberFormat="1" applyFont="1" applyFill="1" applyBorder="1" applyAlignment="1" applyProtection="1">
      <alignment horizontal="center" vertical="top" wrapText="1"/>
    </xf>
    <xf numFmtId="165" fontId="3" fillId="0" borderId="0" xfId="0" applyNumberFormat="1" applyFont="1" applyFill="1" applyBorder="1" applyAlignment="1" applyProtection="1">
      <alignment horizontal="center" vertical="top" wrapText="1"/>
    </xf>
    <xf numFmtId="165" fontId="3" fillId="0" borderId="0" xfId="0" applyNumberFormat="1" applyFont="1" applyFill="1" applyBorder="1" applyAlignment="1" applyProtection="1">
      <alignment horizontal="center" vertical="top"/>
    </xf>
    <xf numFmtId="165" fontId="4" fillId="0" borderId="0" xfId="0" applyNumberFormat="1" applyFont="1" applyFill="1" applyBorder="1" applyAlignment="1" applyProtection="1">
      <alignment horizontal="center" vertical="top"/>
    </xf>
    <xf numFmtId="0" fontId="2" fillId="2" borderId="0" xfId="0" applyFont="1" applyFill="1" applyBorder="1" applyAlignment="1" applyProtection="1">
      <alignment vertical="center"/>
    </xf>
    <xf numFmtId="0" fontId="3" fillId="3" borderId="0" xfId="2" applyFont="1" applyFill="1" applyAlignment="1">
      <alignment vertical="top" wrapText="1"/>
    </xf>
    <xf numFmtId="0" fontId="2" fillId="0" borderId="0" xfId="0" applyFont="1" applyBorder="1" applyAlignment="1" applyProtection="1">
      <alignment vertical="top" wrapText="1"/>
    </xf>
    <xf numFmtId="1" fontId="2" fillId="2" borderId="8" xfId="0" applyNumberFormat="1" applyFont="1" applyFill="1" applyBorder="1" applyAlignment="1" applyProtection="1">
      <alignment horizontal="center" vertical="top"/>
    </xf>
    <xf numFmtId="0" fontId="2" fillId="0" borderId="0" xfId="0" applyNumberFormat="1" applyFont="1" applyBorder="1" applyAlignment="1" applyProtection="1">
      <alignment horizontal="center" vertical="top" wrapText="1"/>
    </xf>
    <xf numFmtId="0" fontId="3" fillId="0" borderId="0" xfId="0" applyNumberFormat="1" applyFont="1" applyBorder="1" applyAlignment="1" applyProtection="1">
      <alignment vertical="top" wrapText="1"/>
    </xf>
    <xf numFmtId="0" fontId="2" fillId="0" borderId="11"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top" wrapText="1"/>
    </xf>
    <xf numFmtId="0" fontId="3" fillId="0" borderId="8" xfId="0" applyNumberFormat="1" applyFont="1" applyFill="1" applyBorder="1" applyAlignment="1" applyProtection="1">
      <alignment horizontal="center" vertical="top" wrapText="1"/>
    </xf>
    <xf numFmtId="0" fontId="3" fillId="0" borderId="8" xfId="0" applyNumberFormat="1" applyFont="1" applyFill="1" applyBorder="1" applyAlignment="1" applyProtection="1">
      <alignment horizontal="center" vertical="top"/>
    </xf>
    <xf numFmtId="0" fontId="3" fillId="0" borderId="8" xfId="0" applyNumberFormat="1" applyFont="1" applyFill="1" applyBorder="1" applyAlignment="1" applyProtection="1">
      <alignment vertical="top"/>
    </xf>
    <xf numFmtId="0" fontId="3" fillId="0" borderId="0" xfId="0" applyNumberFormat="1" applyFont="1" applyBorder="1" applyAlignment="1" applyProtection="1">
      <alignment horizontal="center" vertical="top"/>
    </xf>
    <xf numFmtId="0" fontId="3" fillId="0" borderId="0" xfId="2" applyFont="1" applyAlignment="1">
      <alignment vertical="top" wrapText="1"/>
    </xf>
    <xf numFmtId="0" fontId="3" fillId="0" borderId="0" xfId="2" applyFont="1" applyAlignment="1">
      <alignment horizontal="left" vertical="top" wrapText="1"/>
    </xf>
    <xf numFmtId="0" fontId="2" fillId="0" borderId="0" xfId="2" applyFont="1" applyAlignment="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0" fillId="0" borderId="0" xfId="1" applyFont="1" applyAlignment="1" applyProtection="1">
      <alignment vertical="top" wrapText="1"/>
    </xf>
    <xf numFmtId="0" fontId="4" fillId="0" borderId="0" xfId="1" applyFont="1" applyBorder="1" applyAlignment="1" applyProtection="1">
      <alignment vertical="top" wrapText="1"/>
      <protection locked="0"/>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2" applyFont="1" applyBorder="1" applyAlignment="1" applyProtection="1">
      <alignment horizontal="center" vertical="center" wrapText="1"/>
    </xf>
    <xf numFmtId="0" fontId="2" fillId="0" borderId="2" xfId="2" applyFont="1" applyBorder="1" applyAlignment="1" applyProtection="1">
      <alignment horizontal="center" vertical="center" wrapText="1"/>
    </xf>
    <xf numFmtId="0" fontId="2" fillId="2" borderId="0" xfId="2" applyFont="1" applyFill="1" applyBorder="1" applyAlignment="1" applyProtection="1">
      <alignment vertical="top"/>
    </xf>
    <xf numFmtId="0" fontId="2" fillId="2" borderId="9" xfId="2" applyFont="1" applyFill="1" applyBorder="1" applyAlignment="1" applyProtection="1">
      <alignment vertical="top"/>
    </xf>
    <xf numFmtId="0" fontId="15" fillId="0" borderId="0" xfId="1" applyFont="1" applyAlignment="1" applyProtection="1">
      <alignment horizontal="right" vertical="top" wrapText="1"/>
      <protection locked="0"/>
    </xf>
    <xf numFmtId="0" fontId="8" fillId="0" borderId="0" xfId="1" applyFont="1" applyAlignment="1" applyProtection="1">
      <alignment horizontal="center" vertical="top" wrapText="1"/>
      <protection locked="0"/>
    </xf>
    <xf numFmtId="0" fontId="2" fillId="0" borderId="0" xfId="2" applyFont="1" applyAlignment="1" applyProtection="1">
      <alignment vertical="top" wrapText="1"/>
    </xf>
    <xf numFmtId="0" fontId="7" fillId="0" borderId="0" xfId="2" applyFont="1" applyAlignment="1" applyProtection="1">
      <alignment vertical="top" wrapText="1"/>
    </xf>
    <xf numFmtId="0" fontId="3" fillId="0" borderId="0" xfId="2" applyFont="1" applyAlignment="1" applyProtection="1">
      <alignment vertical="top" wrapText="1"/>
    </xf>
    <xf numFmtId="0" fontId="8" fillId="0" borderId="0" xfId="1" applyFont="1" applyAlignment="1" applyProtection="1">
      <alignment horizontal="right" vertical="top" wrapText="1"/>
      <protection locked="0"/>
    </xf>
    <xf numFmtId="0" fontId="2" fillId="0" borderId="0" xfId="0" applyFont="1" applyBorder="1" applyAlignment="1" applyProtection="1">
      <alignment vertical="top" wrapText="1"/>
    </xf>
  </cellXfs>
  <cellStyles count="3">
    <cellStyle name="Hyperlink" xfId="1" builtinId="8"/>
    <cellStyle name="Normal" xfId="0" builtinId="0"/>
    <cellStyle name="Normal 2" xfId="2"/>
  </cellStyles>
  <dxfs count="3">
    <dxf>
      <fill>
        <patternFill>
          <bgColor rgb="FFFFFF99"/>
        </patternFill>
      </fill>
      <border>
        <bottom style="thin">
          <color theme="0" tint="-0.14996795556505021"/>
        </bottom>
        <vertical/>
        <horizontal/>
      </border>
    </dxf>
    <dxf>
      <fill>
        <patternFill>
          <bgColor rgb="FFFFFF99"/>
        </patternFill>
      </fill>
    </dxf>
    <dxf>
      <fill>
        <patternFill>
          <bgColor rgb="FFFFFF99"/>
        </patternFill>
      </fill>
      <border>
        <bottom style="thin">
          <color theme="0" tint="-0.14996795556505021"/>
        </bottom>
      </border>
    </dxf>
  </dxfs>
  <tableStyles count="0" defaultTableStyle="TableStyleMedium9" defaultPivotStyle="PivotStyleLight16"/>
  <colors>
    <mruColors>
      <color rgb="FFFFFF99"/>
      <color rgb="FFFFFFCC"/>
      <color rgb="FF800080"/>
      <color rgb="FF9900FF"/>
      <color rgb="FFCC00CC"/>
      <color rgb="FF99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showGridLines="0" tabSelected="1" zoomScaleNormal="100" workbookViewId="0">
      <pane ySplit="2" topLeftCell="A3" activePane="bottomLeft" state="frozen"/>
      <selection activeCell="B1" sqref="B1"/>
      <selection pane="bottomLeft"/>
    </sheetView>
  </sheetViews>
  <sheetFormatPr defaultColWidth="11.88671875" defaultRowHeight="15" customHeight="1" x14ac:dyDescent="0.3"/>
  <cols>
    <col min="1" max="1" width="24.109375" style="2" customWidth="1"/>
    <col min="2" max="2" width="37.44140625" style="2" customWidth="1"/>
    <col min="3" max="4" width="11.88671875" style="2"/>
    <col min="5" max="5" width="17.44140625" style="2" customWidth="1"/>
    <col min="6" max="16384" width="11.88671875" style="2"/>
  </cols>
  <sheetData>
    <row r="1" spans="1:4" s="90" customFormat="1" ht="15" customHeight="1" x14ac:dyDescent="0.3">
      <c r="A1" s="80" t="s">
        <v>123</v>
      </c>
    </row>
    <row r="2" spans="1:4" s="5" customFormat="1" ht="15" customHeight="1" x14ac:dyDescent="0.3">
      <c r="A2" s="1" t="s">
        <v>115</v>
      </c>
    </row>
    <row r="3" spans="1:4" s="5" customFormat="1" ht="15" customHeight="1" x14ac:dyDescent="0.3">
      <c r="A3" s="90"/>
    </row>
    <row r="4" spans="1:4" s="5" customFormat="1" ht="15" customHeight="1" x14ac:dyDescent="0.3">
      <c r="A4" s="90" t="s">
        <v>116</v>
      </c>
    </row>
    <row r="5" spans="1:4" s="5" customFormat="1" ht="55.2" customHeight="1" x14ac:dyDescent="0.3">
      <c r="A5" s="129" t="str">
        <f>IFERROR(IF(Costs!C2&lt;&gt;"",CONCATENATE("This document forms the Pricing Schedule for Corby Borough Council’s Gas Servicing and Maintenance requirement and will be included as an appendix to the Contract between ",(Costs!C2)," and Corby Borough Council."),CONCATENATE("This document forms the Pricing Schedule for Corby Borough Council’s Gas Servicing and Maintenance requirement and will be included as an appendix to the Contract between The Supplier and Corby Borough Council.")),"")</f>
        <v>This document forms the Pricing Schedule for Corby Borough Council’s Gas Servicing and Maintenance requirement and will be included as an appendix to the Contract between The Supplier and Corby Borough Council.</v>
      </c>
      <c r="B5" s="129"/>
      <c r="C5" s="129"/>
      <c r="D5" s="129"/>
    </row>
    <row r="6" spans="1:4" s="5" customFormat="1" ht="15" customHeight="1" x14ac:dyDescent="0.3">
      <c r="A6" s="90" t="s">
        <v>117</v>
      </c>
    </row>
    <row r="7" spans="1:4" s="5" customFormat="1" ht="40.049999999999997" customHeight="1" x14ac:dyDescent="0.3">
      <c r="A7" s="129" t="str">
        <f>IFERROR(IF(Costs!C2&lt;&gt;"",CONCATENATE("All areas which require ",(Costs!C2)," to provide information are clearly identified by a yellow highlight, as indicated below. Please note, the yellow highlight will disapear once data has been entered."),CONCATENATE("All areas which require The Supplier to provide information are clearly identified by a yellow highlight, as indicated below. Please note, the yellow highlight will disapear once data has been entered.")),"")</f>
        <v>All areas which require The Supplier to provide information are clearly identified by a yellow highlight, as indicated below. Please note, the yellow highlight will disapear once data has been entered.</v>
      </c>
      <c r="B7" s="129"/>
      <c r="C7" s="129"/>
      <c r="D7" s="129"/>
    </row>
    <row r="8" spans="1:4" s="5" customFormat="1" ht="15" customHeight="1" x14ac:dyDescent="0.3">
      <c r="A8" s="118"/>
      <c r="B8" s="118"/>
      <c r="C8" s="118"/>
      <c r="D8" s="118"/>
    </row>
    <row r="9" spans="1:4" s="5" customFormat="1" ht="15" customHeight="1" x14ac:dyDescent="0.3"/>
    <row r="10" spans="1:4" s="5" customFormat="1" ht="30" customHeight="1" x14ac:dyDescent="0.3">
      <c r="A10" s="129" t="s">
        <v>143</v>
      </c>
      <c r="B10" s="129"/>
      <c r="C10" s="129"/>
      <c r="D10" s="129"/>
    </row>
    <row r="11" spans="1:4" s="5" customFormat="1" ht="15" customHeight="1" x14ac:dyDescent="0.3">
      <c r="A11" s="44" t="s">
        <v>118</v>
      </c>
    </row>
    <row r="12" spans="1:4" s="5" customFormat="1" ht="15" customHeight="1" x14ac:dyDescent="0.3">
      <c r="A12" s="45" t="s">
        <v>119</v>
      </c>
    </row>
    <row r="13" spans="1:4" s="5" customFormat="1" ht="15" customHeight="1" x14ac:dyDescent="0.3"/>
    <row r="14" spans="1:4" s="5" customFormat="1" ht="106.95" customHeight="1" x14ac:dyDescent="0.3">
      <c r="A14" s="130" t="s">
        <v>142</v>
      </c>
      <c r="B14" s="130"/>
      <c r="C14" s="130"/>
      <c r="D14" s="130"/>
    </row>
    <row r="15" spans="1:4" s="5" customFormat="1" ht="15" customHeight="1" x14ac:dyDescent="0.3"/>
    <row r="16" spans="1:4" s="90" customFormat="1" ht="15" customHeight="1" x14ac:dyDescent="0.3">
      <c r="A16" s="131" t="s">
        <v>137</v>
      </c>
      <c r="B16" s="131"/>
      <c r="C16" s="131"/>
      <c r="D16" s="131"/>
    </row>
    <row r="17" spans="1:1" ht="15" customHeight="1" x14ac:dyDescent="0.3">
      <c r="A17" s="6" t="s">
        <v>126</v>
      </c>
    </row>
    <row r="18" spans="1:1" ht="15" customHeight="1" x14ac:dyDescent="0.3">
      <c r="A18" s="6" t="s">
        <v>128</v>
      </c>
    </row>
    <row r="19" spans="1:1" ht="15" customHeight="1" x14ac:dyDescent="0.3">
      <c r="A19" s="6" t="s">
        <v>129</v>
      </c>
    </row>
    <row r="20" spans="1:1" ht="15" customHeight="1" x14ac:dyDescent="0.3">
      <c r="A20" s="6" t="s">
        <v>141</v>
      </c>
    </row>
  </sheetData>
  <sheetProtection algorithmName="SHA-512" hashValue="NCulQ66nDDvHk7h6DzpqZMOFkyLlIafh5ep7LYDZ5NkeP78diCFMQF/LQYnY0fAD4y9H8hRh4CMagdcFIBIlZw==" saltValue="giSowtlfHtUhHyN3tlpa4w==" spinCount="100000" sheet="1" objects="1" scenarios="1" selectLockedCells="1"/>
  <mergeCells count="5">
    <mergeCell ref="A5:D5"/>
    <mergeCell ref="A7:D7"/>
    <mergeCell ref="A10:D10"/>
    <mergeCell ref="A14:D14"/>
    <mergeCell ref="A16:D16"/>
  </mergeCells>
  <hyperlinks>
    <hyperlink ref="A17" location="Costs!D1" display="Asset Pricing Schedule"/>
    <hyperlink ref="A19" location="Assets!C1" display="Boiler Asset and Maintenance Price List"/>
    <hyperlink ref="A1" location="Costs!D1" display="NEXT PAGE è"/>
    <hyperlink ref="A18" location="OoH!C1" display="Out of Hours Pricing Schedule"/>
    <hyperlink ref="A20" location="Properties!C1" display="Price List Per Property"/>
  </hyperlinks>
  <printOptions horizontalCentered="1"/>
  <pageMargins left="0.70866141732283472" right="0.70866141732283472" top="0.74803149606299213" bottom="0.74803149606299213" header="0.31496062992125984" footer="0.31496062992125984"/>
  <pageSetup paperSize="9" scale="89" orientation="portrait" horizontalDpi="1200" verticalDpi="1200" r:id="rId1"/>
  <headerFooter>
    <oddHeader>&amp;C&amp;"Arial,Bold"&amp;UGAS SERVICING AND MAINTENANCE</oddHeader>
    <oddFooter>&amp;R&amp;"Arial,Regular"Instructions and Contents | Page &amp;"Arial,Bold"&amp;P&amp;"Arial,Regular" of &amp;"Arial,Bold"&amp;N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zoomScaleNormal="100" workbookViewId="0">
      <pane ySplit="5" topLeftCell="A6" activePane="bottomLeft" state="frozen"/>
      <selection pane="bottomLeft" activeCell="D1" sqref="D1"/>
    </sheetView>
  </sheetViews>
  <sheetFormatPr defaultRowHeight="15" customHeight="1" x14ac:dyDescent="0.3"/>
  <cols>
    <col min="1" max="1" width="3.77734375" style="58" customWidth="1"/>
    <col min="2" max="2" width="15.77734375" style="58" customWidth="1"/>
    <col min="3" max="3" width="20.77734375" style="58" customWidth="1"/>
    <col min="4" max="4" width="24.77734375" style="58" customWidth="1"/>
    <col min="5" max="5" width="15.77734375" style="65" customWidth="1"/>
    <col min="6" max="253" width="10.77734375" style="58" customWidth="1"/>
    <col min="254" max="16384" width="8.88671875" style="58"/>
  </cols>
  <sheetData>
    <row r="1" spans="1:5" s="39" customFormat="1" ht="15" customHeight="1" x14ac:dyDescent="0.3">
      <c r="B1" s="88"/>
      <c r="C1" s="89" t="s">
        <v>122</v>
      </c>
      <c r="D1" s="66" t="s">
        <v>120</v>
      </c>
      <c r="E1" s="75" t="s">
        <v>123</v>
      </c>
    </row>
    <row r="2" spans="1:5" s="42" customFormat="1" ht="15" customHeight="1" x14ac:dyDescent="0.3">
      <c r="A2" s="134" t="s">
        <v>121</v>
      </c>
      <c r="B2" s="134"/>
      <c r="C2" s="135"/>
      <c r="D2" s="135"/>
      <c r="E2" s="135"/>
    </row>
    <row r="3" spans="1:5" s="39" customFormat="1" ht="15" customHeight="1" x14ac:dyDescent="0.3">
      <c r="A3" s="132" t="s">
        <v>127</v>
      </c>
      <c r="B3" s="132"/>
      <c r="C3" s="132"/>
      <c r="D3" s="132"/>
      <c r="E3" s="132"/>
    </row>
    <row r="4" spans="1:5" s="39" customFormat="1" ht="30" customHeight="1" x14ac:dyDescent="0.3">
      <c r="A4" s="133" t="s">
        <v>147</v>
      </c>
      <c r="B4" s="133"/>
      <c r="C4" s="133"/>
      <c r="D4" s="133"/>
      <c r="E4" s="133"/>
    </row>
    <row r="5" spans="1:5" s="87" customFormat="1" ht="30" customHeight="1" thickBot="1" x14ac:dyDescent="0.35">
      <c r="A5" s="136" t="s">
        <v>52</v>
      </c>
      <c r="B5" s="137"/>
      <c r="C5" s="97" t="s">
        <v>53</v>
      </c>
      <c r="D5" s="97" t="s">
        <v>54</v>
      </c>
      <c r="E5" s="98" t="s">
        <v>138</v>
      </c>
    </row>
    <row r="6" spans="1:5" ht="15" customHeight="1" thickTop="1" x14ac:dyDescent="0.3">
      <c r="A6" s="106">
        <f>IFERROR(IF(B6&lt;&gt;"",SUBTOTAL(103,$B$6:$B6),""),"")</f>
        <v>1</v>
      </c>
      <c r="B6" s="107" t="s">
        <v>1</v>
      </c>
      <c r="C6" s="108" t="s">
        <v>2</v>
      </c>
      <c r="D6" s="108" t="s">
        <v>55</v>
      </c>
      <c r="E6" s="109"/>
    </row>
    <row r="7" spans="1:5" ht="15" customHeight="1" x14ac:dyDescent="0.3">
      <c r="A7" s="95">
        <f>IFERROR(IF(B7&lt;&gt;"",SUBTOTAL(103,$B$6:$B7),""),"")</f>
        <v>2</v>
      </c>
      <c r="B7" s="91" t="s">
        <v>1</v>
      </c>
      <c r="C7" s="56" t="s">
        <v>3</v>
      </c>
      <c r="D7" s="56" t="s">
        <v>56</v>
      </c>
      <c r="E7" s="57"/>
    </row>
    <row r="8" spans="1:5" ht="15" customHeight="1" x14ac:dyDescent="0.3">
      <c r="A8" s="95">
        <f>IFERROR(IF(B8&lt;&gt;"",SUBTOTAL(103,$B$6:$B8),""),"")</f>
        <v>3</v>
      </c>
      <c r="B8" s="91" t="s">
        <v>1</v>
      </c>
      <c r="C8" s="56" t="s">
        <v>111</v>
      </c>
      <c r="D8" s="56" t="s">
        <v>80</v>
      </c>
      <c r="E8" s="57"/>
    </row>
    <row r="9" spans="1:5" ht="15" customHeight="1" x14ac:dyDescent="0.3">
      <c r="A9" s="95">
        <f>IFERROR(IF(B9&lt;&gt;"",SUBTOTAL(103,$B$6:$B9),""),"")</f>
        <v>4</v>
      </c>
      <c r="B9" s="91" t="s">
        <v>1</v>
      </c>
      <c r="C9" s="56" t="s">
        <v>6</v>
      </c>
      <c r="D9" s="56" t="s">
        <v>57</v>
      </c>
      <c r="E9" s="57"/>
    </row>
    <row r="10" spans="1:5" ht="15" customHeight="1" x14ac:dyDescent="0.3">
      <c r="A10" s="95">
        <f>IFERROR(IF(B10&lt;&gt;"",SUBTOTAL(103,$B$6:$B10),""),"")</f>
        <v>5</v>
      </c>
      <c r="B10" s="91" t="s">
        <v>1</v>
      </c>
      <c r="C10" s="56" t="s">
        <v>6</v>
      </c>
      <c r="D10" s="56" t="s">
        <v>58</v>
      </c>
      <c r="E10" s="57"/>
    </row>
    <row r="11" spans="1:5" ht="15" customHeight="1" x14ac:dyDescent="0.3">
      <c r="A11" s="95">
        <f>IFERROR(IF(B11&lt;&gt;"",SUBTOTAL(103,$B$6:$B11),""),"")</f>
        <v>6</v>
      </c>
      <c r="B11" s="91" t="s">
        <v>1</v>
      </c>
      <c r="C11" s="56" t="s">
        <v>6</v>
      </c>
      <c r="D11" s="56" t="s">
        <v>7</v>
      </c>
      <c r="E11" s="57"/>
    </row>
    <row r="12" spans="1:5" ht="15" customHeight="1" x14ac:dyDescent="0.3">
      <c r="A12" s="95">
        <f>IFERROR(IF(B12&lt;&gt;"",SUBTOTAL(103,$B$6:$B12),""),"")</f>
        <v>7</v>
      </c>
      <c r="B12" s="91" t="s">
        <v>1</v>
      </c>
      <c r="C12" s="56" t="s">
        <v>6</v>
      </c>
      <c r="D12" s="56" t="s">
        <v>59</v>
      </c>
      <c r="E12" s="57"/>
    </row>
    <row r="13" spans="1:5" ht="15" customHeight="1" x14ac:dyDescent="0.3">
      <c r="A13" s="95">
        <f>IFERROR(IF(B13&lt;&gt;"",SUBTOTAL(103,$B$6:$B13),""),"")</f>
        <v>8</v>
      </c>
      <c r="B13" s="91" t="s">
        <v>1</v>
      </c>
      <c r="C13" s="56" t="s">
        <v>9</v>
      </c>
      <c r="D13" s="56" t="s">
        <v>60</v>
      </c>
      <c r="E13" s="57"/>
    </row>
    <row r="14" spans="1:5" ht="15" customHeight="1" x14ac:dyDescent="0.3">
      <c r="A14" s="95">
        <f>IFERROR(IF(B14&lt;&gt;"",SUBTOTAL(103,$B$6:$B14),""),"")</f>
        <v>9</v>
      </c>
      <c r="B14" s="91" t="s">
        <v>1</v>
      </c>
      <c r="C14" s="56" t="s">
        <v>11</v>
      </c>
      <c r="D14" s="56" t="s">
        <v>61</v>
      </c>
      <c r="E14" s="57"/>
    </row>
    <row r="15" spans="1:5" ht="15" customHeight="1" x14ac:dyDescent="0.3">
      <c r="A15" s="95">
        <f>IFERROR(IF(B15&lt;&gt;"",SUBTOTAL(103,$B$6:$B15),""),"")</f>
        <v>10</v>
      </c>
      <c r="B15" s="91" t="s">
        <v>1</v>
      </c>
      <c r="C15" s="56" t="s">
        <v>11</v>
      </c>
      <c r="D15" s="56" t="s">
        <v>62</v>
      </c>
      <c r="E15" s="57"/>
    </row>
    <row r="16" spans="1:5" ht="15" customHeight="1" x14ac:dyDescent="0.3">
      <c r="A16" s="95">
        <f>IFERROR(IF(B16&lt;&gt;"",SUBTOTAL(103,$B$6:$B16),""),"")</f>
        <v>11</v>
      </c>
      <c r="B16" s="91" t="s">
        <v>1</v>
      </c>
      <c r="C16" s="56" t="s">
        <v>111</v>
      </c>
      <c r="D16" s="56" t="s">
        <v>13</v>
      </c>
      <c r="E16" s="57"/>
    </row>
    <row r="17" spans="1:5" ht="15" customHeight="1" x14ac:dyDescent="0.3">
      <c r="A17" s="95">
        <f>IFERROR(IF(B17&lt;&gt;"",SUBTOTAL(103,$B$6:$B17),""),"")</f>
        <v>12</v>
      </c>
      <c r="B17" s="91" t="s">
        <v>1</v>
      </c>
      <c r="C17" s="56" t="s">
        <v>15</v>
      </c>
      <c r="D17" s="56" t="s">
        <v>64</v>
      </c>
      <c r="E17" s="57"/>
    </row>
    <row r="18" spans="1:5" ht="15" customHeight="1" x14ac:dyDescent="0.3">
      <c r="A18" s="95">
        <f>IFERROR(IF(B18&lt;&gt;"",SUBTOTAL(103,$B$6:$B18),""),"")</f>
        <v>13</v>
      </c>
      <c r="B18" s="91" t="s">
        <v>1</v>
      </c>
      <c r="C18" s="56" t="s">
        <v>63</v>
      </c>
      <c r="D18" s="56" t="s">
        <v>16</v>
      </c>
      <c r="E18" s="57"/>
    </row>
    <row r="19" spans="1:5" ht="15" customHeight="1" x14ac:dyDescent="0.3">
      <c r="A19" s="95">
        <f>IFERROR(IF(B19&lt;&gt;"",SUBTOTAL(103,$B$6:$B19),""),"")</f>
        <v>14</v>
      </c>
      <c r="B19" s="91" t="s">
        <v>1</v>
      </c>
      <c r="C19" s="56" t="s">
        <v>18</v>
      </c>
      <c r="D19" s="56" t="s">
        <v>19</v>
      </c>
      <c r="E19" s="57"/>
    </row>
    <row r="20" spans="1:5" ht="15" customHeight="1" x14ac:dyDescent="0.3">
      <c r="A20" s="95">
        <f>IFERROR(IF(B20&lt;&gt;"",SUBTOTAL(103,$B$6:$B20),""),"")</f>
        <v>15</v>
      </c>
      <c r="B20" s="91" t="s">
        <v>1</v>
      </c>
      <c r="C20" s="56" t="s">
        <v>18</v>
      </c>
      <c r="D20" s="56" t="s">
        <v>20</v>
      </c>
      <c r="E20" s="57"/>
    </row>
    <row r="21" spans="1:5" ht="15" customHeight="1" x14ac:dyDescent="0.3">
      <c r="A21" s="95">
        <f>IFERROR(IF(B21&lt;&gt;"",SUBTOTAL(103,$B$6:$B21),""),"")</f>
        <v>16</v>
      </c>
      <c r="B21" s="91" t="s">
        <v>1</v>
      </c>
      <c r="C21" s="56" t="s">
        <v>65</v>
      </c>
      <c r="D21" s="56" t="s">
        <v>22</v>
      </c>
      <c r="E21" s="57"/>
    </row>
    <row r="22" spans="1:5" ht="15" customHeight="1" x14ac:dyDescent="0.3">
      <c r="A22" s="95">
        <f>IFERROR(IF(B22&lt;&gt;"",SUBTOTAL(103,$B$6:$B22),""),"")</f>
        <v>17</v>
      </c>
      <c r="B22" s="91" t="s">
        <v>1</v>
      </c>
      <c r="C22" s="56" t="s">
        <v>24</v>
      </c>
      <c r="D22" s="56" t="s">
        <v>25</v>
      </c>
      <c r="E22" s="57"/>
    </row>
    <row r="23" spans="1:5" ht="15" customHeight="1" x14ac:dyDescent="0.3">
      <c r="A23" s="95">
        <f>IFERROR(IF(B23&lt;&gt;"",SUBTOTAL(103,$B$6:$B23),""),"")</f>
        <v>18</v>
      </c>
      <c r="B23" s="91" t="s">
        <v>1</v>
      </c>
      <c r="C23" s="56" t="s">
        <v>24</v>
      </c>
      <c r="D23" s="56" t="s">
        <v>66</v>
      </c>
      <c r="E23" s="57"/>
    </row>
    <row r="24" spans="1:5" ht="15" customHeight="1" x14ac:dyDescent="0.3">
      <c r="A24" s="95">
        <f>IFERROR(IF(B24&lt;&gt;"",SUBTOTAL(103,$B$6:$B24),""),"")</f>
        <v>19</v>
      </c>
      <c r="B24" s="91" t="s">
        <v>1</v>
      </c>
      <c r="C24" s="56" t="s">
        <v>6</v>
      </c>
      <c r="D24" s="56" t="s">
        <v>67</v>
      </c>
      <c r="E24" s="57"/>
    </row>
    <row r="25" spans="1:5" ht="15" customHeight="1" x14ac:dyDescent="0.3">
      <c r="A25" s="95">
        <f>IFERROR(IF(B25&lt;&gt;"",SUBTOTAL(103,$B$6:$B25),""),"")</f>
        <v>20</v>
      </c>
      <c r="B25" s="91" t="s">
        <v>1</v>
      </c>
      <c r="C25" s="56" t="s">
        <v>71</v>
      </c>
      <c r="D25" s="56" t="s">
        <v>72</v>
      </c>
      <c r="E25" s="57"/>
    </row>
    <row r="26" spans="1:5" ht="15" customHeight="1" x14ac:dyDescent="0.3">
      <c r="A26" s="95">
        <f>IFERROR(IF(B26&lt;&gt;"",SUBTOTAL(103,$B$6:$B26),""),"")</f>
        <v>21</v>
      </c>
      <c r="B26" s="91" t="s">
        <v>1</v>
      </c>
      <c r="C26" s="59" t="s">
        <v>6</v>
      </c>
      <c r="D26" s="59" t="s">
        <v>70</v>
      </c>
      <c r="E26" s="57"/>
    </row>
    <row r="27" spans="1:5" ht="15" customHeight="1" x14ac:dyDescent="0.3">
      <c r="A27" s="95">
        <f>IFERROR(IF(B27&lt;&gt;"",SUBTOTAL(103,$B$6:$B27),""),"")</f>
        <v>22</v>
      </c>
      <c r="B27" s="91" t="s">
        <v>1</v>
      </c>
      <c r="C27" s="59" t="s">
        <v>6</v>
      </c>
      <c r="D27" s="59" t="s">
        <v>69</v>
      </c>
      <c r="E27" s="57"/>
    </row>
    <row r="28" spans="1:5" ht="15" customHeight="1" x14ac:dyDescent="0.3">
      <c r="A28" s="95">
        <f>IFERROR(IF(B28&lt;&gt;"",SUBTOTAL(103,$B$6:$B28),""),"")</f>
        <v>23</v>
      </c>
      <c r="B28" s="91" t="s">
        <v>1</v>
      </c>
      <c r="C28" s="59" t="s">
        <v>24</v>
      </c>
      <c r="D28" s="59" t="s">
        <v>68</v>
      </c>
      <c r="E28" s="57"/>
    </row>
    <row r="29" spans="1:5" ht="15" customHeight="1" x14ac:dyDescent="0.3">
      <c r="A29" s="95">
        <f>IFERROR(IF(B29&lt;&gt;"",SUBTOTAL(103,$B$6:$B29),""),"")</f>
        <v>24</v>
      </c>
      <c r="B29" s="91" t="s">
        <v>27</v>
      </c>
      <c r="C29" s="59" t="s">
        <v>3</v>
      </c>
      <c r="D29" s="59" t="s">
        <v>4</v>
      </c>
      <c r="E29" s="57"/>
    </row>
    <row r="30" spans="1:5" ht="15" customHeight="1" x14ac:dyDescent="0.3">
      <c r="A30" s="95">
        <f>IFERROR(IF(B30&lt;&gt;"",SUBTOTAL(103,$B$6:$B30),""),"")</f>
        <v>25</v>
      </c>
      <c r="B30" s="91" t="s">
        <v>1</v>
      </c>
      <c r="C30" s="56" t="s">
        <v>29</v>
      </c>
      <c r="D30" s="56" t="s">
        <v>73</v>
      </c>
      <c r="E30" s="57"/>
    </row>
    <row r="31" spans="1:5" ht="15" customHeight="1" x14ac:dyDescent="0.3">
      <c r="A31" s="95">
        <f>IFERROR(IF(B31&lt;&gt;"",SUBTOTAL(103,$B$6:$B31),""),"")</f>
        <v>26</v>
      </c>
      <c r="B31" s="91" t="s">
        <v>27</v>
      </c>
      <c r="C31" s="56" t="s">
        <v>31</v>
      </c>
      <c r="D31" s="56" t="s">
        <v>32</v>
      </c>
      <c r="E31" s="57"/>
    </row>
    <row r="32" spans="1:5" ht="15" customHeight="1" x14ac:dyDescent="0.3">
      <c r="A32" s="95">
        <f>IFERROR(IF(B32&lt;&gt;"",SUBTOTAL(103,$B$6:$B32),""),"")</f>
        <v>27</v>
      </c>
      <c r="B32" s="91" t="s">
        <v>1</v>
      </c>
      <c r="C32" s="56" t="s">
        <v>6</v>
      </c>
      <c r="D32" s="56" t="s">
        <v>8</v>
      </c>
      <c r="E32" s="57"/>
    </row>
    <row r="33" spans="1:5" ht="15" customHeight="1" x14ac:dyDescent="0.3">
      <c r="A33" s="95">
        <f>IFERROR(IF(B33&lt;&gt;"",SUBTOTAL(103,$B$6:$B33),""),"")</f>
        <v>28</v>
      </c>
      <c r="B33" s="91" t="s">
        <v>1</v>
      </c>
      <c r="C33" s="56" t="s">
        <v>79</v>
      </c>
      <c r="D33" s="56" t="s">
        <v>80</v>
      </c>
      <c r="E33" s="57"/>
    </row>
    <row r="34" spans="1:5" ht="15" customHeight="1" x14ac:dyDescent="0.3">
      <c r="A34" s="95">
        <f>IFERROR(IF(B34&lt;&gt;"",SUBTOTAL(103,$B$6:$B34),""),"")</f>
        <v>29</v>
      </c>
      <c r="B34" s="91" t="s">
        <v>1</v>
      </c>
      <c r="C34" s="56" t="s">
        <v>11</v>
      </c>
      <c r="D34" s="56" t="s">
        <v>74</v>
      </c>
      <c r="E34" s="57"/>
    </row>
    <row r="35" spans="1:5" ht="15" customHeight="1" x14ac:dyDescent="0.3">
      <c r="A35" s="95">
        <f>IFERROR(IF(B35&lt;&gt;"",SUBTOTAL(103,$B$6:$B35),""),"")</f>
        <v>30</v>
      </c>
      <c r="B35" s="91" t="s">
        <v>35</v>
      </c>
      <c r="C35" s="56" t="s">
        <v>82</v>
      </c>
      <c r="D35" s="56" t="s">
        <v>36</v>
      </c>
      <c r="E35" s="57"/>
    </row>
    <row r="36" spans="1:5" ht="15" customHeight="1" x14ac:dyDescent="0.3">
      <c r="A36" s="95">
        <f>IFERROR(IF(B36&lt;&gt;"",SUBTOTAL(103,$B$6:$B36),""),"")</f>
        <v>31</v>
      </c>
      <c r="B36" s="91" t="s">
        <v>1</v>
      </c>
      <c r="C36" s="56" t="s">
        <v>15</v>
      </c>
      <c r="D36" s="56" t="s">
        <v>75</v>
      </c>
      <c r="E36" s="57"/>
    </row>
    <row r="37" spans="1:5" ht="15" customHeight="1" x14ac:dyDescent="0.3">
      <c r="A37" s="95">
        <f>IFERROR(IF(B37&lt;&gt;"",SUBTOTAL(103,$B$6:$B37),""),"")</f>
        <v>32</v>
      </c>
      <c r="B37" s="91" t="s">
        <v>27</v>
      </c>
      <c r="C37" s="56" t="s">
        <v>39</v>
      </c>
      <c r="D37" s="56" t="s">
        <v>77</v>
      </c>
      <c r="E37" s="57"/>
    </row>
    <row r="38" spans="1:5" ht="15" customHeight="1" x14ac:dyDescent="0.3">
      <c r="A38" s="95">
        <f>IFERROR(IF(B38&lt;&gt;"",SUBTOTAL(103,$B$6:$B38),""),"")</f>
        <v>33</v>
      </c>
      <c r="B38" s="91" t="s">
        <v>1</v>
      </c>
      <c r="C38" s="56" t="s">
        <v>111</v>
      </c>
      <c r="D38" s="56" t="s">
        <v>76</v>
      </c>
      <c r="E38" s="57"/>
    </row>
    <row r="39" spans="1:5" ht="15" customHeight="1" x14ac:dyDescent="0.3">
      <c r="A39" s="95">
        <f>IFERROR(IF(B39&lt;&gt;"",SUBTOTAL(103,$B$6:$B39),""),"")</f>
        <v>34</v>
      </c>
      <c r="B39" s="91" t="s">
        <v>1</v>
      </c>
      <c r="C39" s="56" t="s">
        <v>6</v>
      </c>
      <c r="D39" s="56" t="s">
        <v>41</v>
      </c>
      <c r="E39" s="57"/>
    </row>
    <row r="40" spans="1:5" ht="15" customHeight="1" x14ac:dyDescent="0.3">
      <c r="A40" s="95">
        <f>IFERROR(IF(B40&lt;&gt;"",SUBTOTAL(103,$B$6:$B40),""),"")</f>
        <v>35</v>
      </c>
      <c r="B40" s="91" t="s">
        <v>1</v>
      </c>
      <c r="C40" s="56" t="s">
        <v>6</v>
      </c>
      <c r="D40" s="56" t="s">
        <v>42</v>
      </c>
      <c r="E40" s="57"/>
    </row>
    <row r="41" spans="1:5" ht="15" customHeight="1" x14ac:dyDescent="0.3">
      <c r="A41" s="95">
        <f>IFERROR(IF(B41&lt;&gt;"",SUBTOTAL(103,$B$6:$B41),""),"")</f>
        <v>36</v>
      </c>
      <c r="B41" s="91" t="s">
        <v>1</v>
      </c>
      <c r="C41" s="56" t="s">
        <v>11</v>
      </c>
      <c r="D41" s="56" t="s">
        <v>44</v>
      </c>
      <c r="E41" s="57"/>
    </row>
    <row r="42" spans="1:5" ht="15" customHeight="1" x14ac:dyDescent="0.3">
      <c r="A42" s="95">
        <f>IFERROR(IF(B42&lt;&gt;"",SUBTOTAL(103,$B$6:$B42),""),"")</f>
        <v>37</v>
      </c>
      <c r="B42" s="91" t="s">
        <v>27</v>
      </c>
      <c r="C42" s="56" t="s">
        <v>46</v>
      </c>
      <c r="D42" s="56" t="s">
        <v>47</v>
      </c>
      <c r="E42" s="57"/>
    </row>
    <row r="43" spans="1:5" ht="15" customHeight="1" x14ac:dyDescent="0.3">
      <c r="A43" s="95">
        <f>IFERROR(IF(B43&lt;&gt;"",SUBTOTAL(103,$B$6:$B43),""),"")</f>
        <v>38</v>
      </c>
      <c r="B43" s="91" t="s">
        <v>1</v>
      </c>
      <c r="C43" s="56" t="s">
        <v>48</v>
      </c>
      <c r="D43" s="56" t="s">
        <v>49</v>
      </c>
      <c r="E43" s="57"/>
    </row>
    <row r="44" spans="1:5" s="63" customFormat="1" ht="15" customHeight="1" x14ac:dyDescent="0.3">
      <c r="A44" s="60" t="s">
        <v>109</v>
      </c>
      <c r="B44" s="60"/>
      <c r="C44" s="60"/>
      <c r="D44" s="61"/>
      <c r="E44" s="62" t="str">
        <f>IFERROR(IF(OR(E6&lt;&gt;"",E7&lt;&gt;"",E8&lt;&gt;"",E9&lt;&gt;"",E10&lt;&gt;"",E11&lt;&gt;"",E12&lt;&gt;"",E13&lt;&gt;"",E14&lt;&gt;"",E15&lt;&gt;"",E16&lt;&gt;"",E17&lt;&gt;"",E18&lt;&gt;"",E19&lt;&gt;"",E20&lt;&gt;"",E21&lt;&gt;"",E22&lt;&gt;"",E23&lt;&gt;"",E24&lt;&gt;"",E25&lt;&gt;"",E26&lt;&gt;"",E27&lt;&gt;"",E28&lt;&gt;"",E29&lt;&gt;"",E30&lt;&gt;"",E31&lt;&gt;"",E32&lt;&gt;"",E33&lt;&gt;"",E34&lt;&gt;"",E35&lt;&gt;""),SUM(E6:E43),""),"")</f>
        <v/>
      </c>
    </row>
    <row r="45" spans="1:5" s="64" customFormat="1" ht="15" customHeight="1" x14ac:dyDescent="0.3"/>
    <row r="46" spans="1:5" s="64" customFormat="1" ht="15" customHeight="1" x14ac:dyDescent="0.3"/>
    <row r="47" spans="1:5" s="64" customFormat="1" ht="15" customHeight="1" x14ac:dyDescent="0.3"/>
    <row r="48" spans="1:5" s="64" customFormat="1" ht="15" customHeight="1" x14ac:dyDescent="0.3"/>
    <row r="49" s="64" customFormat="1" ht="15" customHeight="1" x14ac:dyDescent="0.3"/>
    <row r="50" s="64" customFormat="1" ht="15" customHeight="1" x14ac:dyDescent="0.3"/>
    <row r="51" s="64" customFormat="1" ht="15" customHeight="1" x14ac:dyDescent="0.3"/>
    <row r="52" s="64" customFormat="1" ht="15" customHeight="1" x14ac:dyDescent="0.3"/>
    <row r="53" s="64" customFormat="1" ht="15" customHeight="1" x14ac:dyDescent="0.3"/>
    <row r="54" s="64" customFormat="1" ht="15" customHeight="1" x14ac:dyDescent="0.3"/>
    <row r="55" s="64" customFormat="1" ht="15" customHeight="1" x14ac:dyDescent="0.3"/>
    <row r="56" s="64" customFormat="1" ht="15" customHeight="1" x14ac:dyDescent="0.3"/>
    <row r="57" s="64" customFormat="1" ht="15" customHeight="1" x14ac:dyDescent="0.3"/>
    <row r="58" s="64" customFormat="1" ht="15" customHeight="1" x14ac:dyDescent="0.3"/>
    <row r="59" s="64" customFormat="1" ht="15" customHeight="1" x14ac:dyDescent="0.3"/>
    <row r="60" s="64" customFormat="1" ht="15" customHeight="1" x14ac:dyDescent="0.3"/>
    <row r="61" s="64" customFormat="1" ht="15" customHeight="1" x14ac:dyDescent="0.3"/>
    <row r="62" s="64" customFormat="1" ht="15" customHeight="1" x14ac:dyDescent="0.3"/>
  </sheetData>
  <sheetProtection algorithmName="SHA-512" hashValue="CRajd8/G8ZVhHD5KJURH7ZECWElcYWVgHdnVdH22FhBOgj/HMfnchHPdK1MXQxFWUvlSy0HwPDOLG+nTR6/QMQ==" saltValue="2t3Mgl1SBUDQOoo9RJwwEg==" spinCount="100000" sheet="1" objects="1" scenarios="1" selectLockedCells="1"/>
  <mergeCells count="5">
    <mergeCell ref="A3:E3"/>
    <mergeCell ref="A4:E4"/>
    <mergeCell ref="A2:B2"/>
    <mergeCell ref="C2:E2"/>
    <mergeCell ref="A5:B5"/>
  </mergeCells>
  <conditionalFormatting sqref="E6:E43">
    <cfRule type="cellIs" dxfId="2" priority="2" stopIfTrue="1" operator="equal">
      <formula>""</formula>
    </cfRule>
  </conditionalFormatting>
  <conditionalFormatting sqref="C2">
    <cfRule type="cellIs" dxfId="1" priority="1" operator="equal">
      <formula>""</formula>
    </cfRule>
  </conditionalFormatting>
  <hyperlinks>
    <hyperlink ref="C1" location="'I&amp;C'!A1" display="ç PREVIOUS PAGE"/>
    <hyperlink ref="E1" location="OoH!C1" display="NEXT PAGE è"/>
    <hyperlink ref="A1:B1" location="'I&amp;C'!A1" display="ç PREVIOUS PAGE"/>
    <hyperlink ref="D1" location="'I&amp;C'!A1" display="CONTENTS PAGE"/>
  </hyperlinks>
  <printOptions horizontalCentered="1"/>
  <pageMargins left="0.70866141732283472" right="0.70866141732283472" top="0.74803149606299213" bottom="0.74803149606299213" header="0.31496062992125984" footer="0.31496062992125984"/>
  <pageSetup paperSize="9" orientation="portrait" verticalDpi="1200" r:id="rId1"/>
  <headerFooter>
    <oddHeader>&amp;C&amp;"Arial,Bold"&amp;UGAS SERVICING AND MAINTENANCE</oddHeader>
    <oddFooter>&amp;R&amp;"Arial,Regular"Asset Pricing Schedule | Page &amp;"Arial,Bold"&amp;P &amp;"Arial,Regular"of &amp;"Arial,Bold"&amp;N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5"/>
  <sheetViews>
    <sheetView showGridLines="0" zoomScaleNormal="100" workbookViewId="0">
      <pane xSplit="2" ySplit="4" topLeftCell="C5" activePane="bottomRight" state="frozen"/>
      <selection pane="topRight" activeCell="C1" sqref="C1"/>
      <selection pane="bottomLeft" activeCell="A5" sqref="A5"/>
      <selection pane="bottomRight" activeCell="C7" sqref="C7"/>
    </sheetView>
  </sheetViews>
  <sheetFormatPr defaultColWidth="11.88671875" defaultRowHeight="15" customHeight="1" x14ac:dyDescent="0.3"/>
  <cols>
    <col min="1" max="1" width="3.77734375" style="20" customWidth="1"/>
    <col min="2" max="2" width="32.77734375" style="8" customWidth="1"/>
    <col min="3" max="3" width="12.77734375" style="32" customWidth="1"/>
    <col min="4" max="4" width="16.77734375" style="8" customWidth="1"/>
    <col min="5" max="8" width="17.44140625" style="8" customWidth="1"/>
    <col min="9" max="16384" width="11.88671875" style="8"/>
  </cols>
  <sheetData>
    <row r="1" spans="1:8" s="82" customFormat="1" ht="15" customHeight="1" x14ac:dyDescent="0.3">
      <c r="A1" s="142" t="s">
        <v>146</v>
      </c>
      <c r="B1" s="142"/>
      <c r="C1" s="143" t="s">
        <v>120</v>
      </c>
      <c r="D1" s="143"/>
      <c r="E1" s="80" t="s">
        <v>123</v>
      </c>
      <c r="F1" s="81"/>
      <c r="G1" s="81"/>
    </row>
    <row r="2" spans="1:8" s="84" customFormat="1" ht="15" customHeight="1" x14ac:dyDescent="0.3">
      <c r="A2" s="144" t="s">
        <v>121</v>
      </c>
      <c r="B2" s="144"/>
      <c r="C2" s="146" t="str">
        <f>IFERROR(IF(Costs!$C$2&lt;&gt;"",Costs!$C$2,""),"")</f>
        <v/>
      </c>
      <c r="D2" s="146"/>
      <c r="E2" s="146"/>
      <c r="H2" s="83" t="s">
        <v>124</v>
      </c>
    </row>
    <row r="3" spans="1:8" s="84" customFormat="1" ht="15" customHeight="1" x14ac:dyDescent="0.3">
      <c r="A3" s="144" t="s">
        <v>106</v>
      </c>
      <c r="B3" s="144"/>
      <c r="C3" s="144"/>
      <c r="D3" s="144"/>
      <c r="E3" s="144"/>
      <c r="F3" s="82"/>
      <c r="G3" s="82"/>
      <c r="H3" s="82"/>
    </row>
    <row r="4" spans="1:8" s="9" customFormat="1" ht="45" customHeight="1" x14ac:dyDescent="0.3">
      <c r="A4" s="145" t="s">
        <v>136</v>
      </c>
      <c r="B4" s="145"/>
      <c r="C4" s="145"/>
      <c r="D4" s="145"/>
      <c r="E4" s="145"/>
    </row>
    <row r="6" spans="1:8" s="11" customFormat="1" ht="30" customHeight="1" thickBot="1" x14ac:dyDescent="0.35">
      <c r="A6" s="138" t="s">
        <v>131</v>
      </c>
      <c r="B6" s="139"/>
      <c r="C6" s="10" t="s">
        <v>130</v>
      </c>
      <c r="D6" s="85" t="s">
        <v>125</v>
      </c>
      <c r="E6" s="85" t="s">
        <v>109</v>
      </c>
    </row>
    <row r="7" spans="1:8" ht="15" customHeight="1" x14ac:dyDescent="0.3">
      <c r="A7" s="12">
        <f>IFERROR(IF(B7&lt;&gt;"",SUBTOTAL(103,$B$7:$B7),""),"")</f>
        <v>1</v>
      </c>
      <c r="B7" s="13" t="s">
        <v>107</v>
      </c>
      <c r="C7" s="4"/>
      <c r="D7" s="3"/>
      <c r="E7" s="14" t="str">
        <f>IFERROR(IF(AND(C7&lt;&gt;"",D7&lt;&gt;""),SUM(C7*D7),""),"")</f>
        <v/>
      </c>
    </row>
    <row r="8" spans="1:8" ht="15" customHeight="1" x14ac:dyDescent="0.3">
      <c r="A8" s="15">
        <f>IFERROR(IF(B8&lt;&gt;"",SUBTOTAL(103,$B$7:$B8),""),"")</f>
        <v>2</v>
      </c>
      <c r="B8" s="16" t="s">
        <v>108</v>
      </c>
      <c r="C8" s="4"/>
      <c r="D8" s="3"/>
      <c r="E8" s="14" t="str">
        <f>IFERROR(IF(AND(C8&lt;&gt;"",D8&lt;&gt;""),SUM(C8*D8),""),"")</f>
        <v/>
      </c>
    </row>
    <row r="9" spans="1:8" s="7" customFormat="1" ht="15" customHeight="1" x14ac:dyDescent="0.3">
      <c r="A9" s="140" t="s">
        <v>109</v>
      </c>
      <c r="B9" s="141"/>
      <c r="C9" s="17" t="str">
        <f>IFERROR(IF(OR(C7&lt;&gt;"",C8&lt;&gt;""),SUM(C7:C8),""),"")</f>
        <v/>
      </c>
      <c r="D9" s="18" t="str">
        <f t="shared" ref="D9:E9" si="0">IFERROR(IF(OR(D7&lt;&gt;"",D8&lt;&gt;""),SUM(D7:D8),""),"")</f>
        <v/>
      </c>
      <c r="E9" s="19" t="str">
        <f t="shared" si="0"/>
        <v/>
      </c>
    </row>
    <row r="10" spans="1:8" ht="15" customHeight="1" x14ac:dyDescent="0.3">
      <c r="C10" s="21"/>
      <c r="D10" s="22"/>
      <c r="E10" s="23"/>
    </row>
    <row r="11" spans="1:8" s="25" customFormat="1" ht="15" customHeight="1" x14ac:dyDescent="0.3">
      <c r="A11" s="24"/>
      <c r="C11" s="26"/>
      <c r="D11" s="27"/>
      <c r="E11" s="26"/>
      <c r="F11" s="26"/>
    </row>
    <row r="12" spans="1:8" s="11" customFormat="1" ht="30" customHeight="1" thickBot="1" x14ac:dyDescent="0.35">
      <c r="A12" s="138" t="s">
        <v>132</v>
      </c>
      <c r="B12" s="139"/>
      <c r="C12" s="10" t="s">
        <v>130</v>
      </c>
      <c r="D12" s="85" t="s">
        <v>125</v>
      </c>
      <c r="E12" s="85" t="s">
        <v>109</v>
      </c>
    </row>
    <row r="13" spans="1:8" ht="15" customHeight="1" x14ac:dyDescent="0.3">
      <c r="A13" s="12">
        <f>IFERROR(IF(B13&lt;&gt;"",SUBTOTAL(103,$B$13:$B13),""),"")</f>
        <v>1</v>
      </c>
      <c r="B13" s="13" t="s">
        <v>107</v>
      </c>
      <c r="C13" s="4"/>
      <c r="D13" s="3"/>
      <c r="E13" s="14" t="str">
        <f>IFERROR(IF(AND(C13&lt;&gt;"",D13&lt;&gt;""),SUM(C13*D13),""),"")</f>
        <v/>
      </c>
    </row>
    <row r="14" spans="1:8" ht="15" customHeight="1" x14ac:dyDescent="0.3">
      <c r="A14" s="15">
        <f>IFERROR(IF(B14&lt;&gt;"",SUBTOTAL(103,$B$13:$B14),""),"")</f>
        <v>2</v>
      </c>
      <c r="B14" s="16" t="s">
        <v>108</v>
      </c>
      <c r="C14" s="4"/>
      <c r="D14" s="3"/>
      <c r="E14" s="14" t="str">
        <f>IFERROR(IF(AND(C14&lt;&gt;"",D14&lt;&gt;""),SUM(C14*D14),""),"")</f>
        <v/>
      </c>
    </row>
    <row r="15" spans="1:8" s="7" customFormat="1" ht="15" customHeight="1" x14ac:dyDescent="0.3">
      <c r="A15" s="140" t="s">
        <v>109</v>
      </c>
      <c r="B15" s="141"/>
      <c r="C15" s="17" t="str">
        <f>IFERROR(IF(OR(C13&lt;&gt;"",C14&lt;&gt;""),SUM(C13:C14),""),"")</f>
        <v/>
      </c>
      <c r="D15" s="18" t="str">
        <f t="shared" ref="D15:E15" si="1">IFERROR(IF(OR(D13&lt;&gt;"",D14&lt;&gt;""),SUM(D13:D14),""),"")</f>
        <v/>
      </c>
      <c r="E15" s="19" t="str">
        <f t="shared" si="1"/>
        <v/>
      </c>
    </row>
    <row r="16" spans="1:8" ht="15" customHeight="1" x14ac:dyDescent="0.3">
      <c r="C16" s="21"/>
      <c r="D16" s="22"/>
      <c r="E16" s="23"/>
    </row>
    <row r="17" spans="1:6" s="11" customFormat="1" ht="30" customHeight="1" thickBot="1" x14ac:dyDescent="0.35">
      <c r="A17" s="138" t="s">
        <v>133</v>
      </c>
      <c r="B17" s="139"/>
      <c r="C17" s="10" t="s">
        <v>130</v>
      </c>
      <c r="D17" s="85" t="s">
        <v>125</v>
      </c>
      <c r="E17" s="85" t="s">
        <v>109</v>
      </c>
    </row>
    <row r="18" spans="1:6" ht="15" customHeight="1" x14ac:dyDescent="0.3">
      <c r="A18" s="12">
        <f>IFERROR(IF(B18&lt;&gt;"",SUBTOTAL(103,$B$18:$B18),""),"")</f>
        <v>1</v>
      </c>
      <c r="B18" s="13" t="s">
        <v>107</v>
      </c>
      <c r="C18" s="4"/>
      <c r="D18" s="3"/>
      <c r="E18" s="14" t="str">
        <f>IFERROR(IF(AND(C18&lt;&gt;"",D18&lt;&gt;""),SUM(C18*D18),""),"")</f>
        <v/>
      </c>
    </row>
    <row r="19" spans="1:6" ht="15" customHeight="1" x14ac:dyDescent="0.3">
      <c r="A19" s="15">
        <f>IFERROR(IF(B19&lt;&gt;"",SUBTOTAL(103,$B$18:$B19),""),"")</f>
        <v>2</v>
      </c>
      <c r="B19" s="16" t="s">
        <v>108</v>
      </c>
      <c r="C19" s="4"/>
      <c r="D19" s="3"/>
      <c r="E19" s="14" t="str">
        <f>IFERROR(IF(AND(C19&lt;&gt;"",D19&lt;&gt;""),SUM(C19*D19),""),"")</f>
        <v/>
      </c>
    </row>
    <row r="20" spans="1:6" s="7" customFormat="1" ht="15" customHeight="1" x14ac:dyDescent="0.3">
      <c r="A20" s="140" t="s">
        <v>109</v>
      </c>
      <c r="B20" s="141"/>
      <c r="C20" s="17" t="str">
        <f>IFERROR(IF(OR(C18&lt;&gt;"",C19&lt;&gt;""),SUM(C18:C19),""),"")</f>
        <v/>
      </c>
      <c r="D20" s="18" t="str">
        <f t="shared" ref="D20:E20" si="2">IFERROR(IF(OR(D18&lt;&gt;"",D19&lt;&gt;""),SUM(D18:D19),""),"")</f>
        <v/>
      </c>
      <c r="E20" s="19" t="str">
        <f t="shared" si="2"/>
        <v/>
      </c>
    </row>
    <row r="21" spans="1:6" ht="15" customHeight="1" x14ac:dyDescent="0.3">
      <c r="C21" s="21"/>
      <c r="D21" s="22"/>
      <c r="E21" s="23"/>
    </row>
    <row r="22" spans="1:6" s="29" customFormat="1" ht="30" customHeight="1" thickBot="1" x14ac:dyDescent="0.35">
      <c r="A22" s="138" t="s">
        <v>134</v>
      </c>
      <c r="B22" s="138"/>
      <c r="C22" s="138"/>
      <c r="D22" s="139"/>
      <c r="E22" s="28" t="s">
        <v>110</v>
      </c>
      <c r="F22" s="86"/>
    </row>
    <row r="23" spans="1:6" s="31" customFormat="1" ht="15" customHeight="1" x14ac:dyDescent="0.3">
      <c r="A23" s="47">
        <f>IFERROR(IF(B23&lt;&gt;"",SUBTOTAL(103,$B$23:$B23),""),"")</f>
        <v>1</v>
      </c>
      <c r="B23" s="49" t="s">
        <v>144</v>
      </c>
      <c r="C23" s="49"/>
      <c r="D23" s="49"/>
      <c r="E23" s="50"/>
      <c r="F23" s="30"/>
    </row>
    <row r="24" spans="1:6" ht="15" customHeight="1" x14ac:dyDescent="0.3">
      <c r="A24" s="48">
        <f>IFERROR(IF(B24&lt;&gt;"",SUBTOTAL(103,$B$23:$B24),""),"")</f>
        <v>2</v>
      </c>
      <c r="B24" s="51" t="s">
        <v>145</v>
      </c>
      <c r="C24" s="51"/>
      <c r="D24" s="51"/>
      <c r="E24" s="50"/>
    </row>
    <row r="25" spans="1:6" ht="15" customHeight="1" x14ac:dyDescent="0.3">
      <c r="A25" s="46" t="s">
        <v>135</v>
      </c>
      <c r="B25" s="46"/>
      <c r="C25" s="46"/>
      <c r="D25" s="46"/>
      <c r="E25" s="19" t="str">
        <f>IFERROR(IF(OR(D9&lt;&gt;"",D15&lt;&gt;"",D20&lt;&gt;""),SUM(D9,D15,D20),""),"")</f>
        <v/>
      </c>
    </row>
  </sheetData>
  <sheetProtection algorithmName="SHA-512" hashValue="k3j2HZPX+35tfB7m7H3wcMATHdf5zYVby9QWIlNpFkKnQa9PpmrVmvd20A5KgNQCcRgmNWdIbkCmNjo38ZbrGg==" saltValue="lGItHyTTRoS4UOjhjsxWxA==" spinCount="100000" sheet="1" objects="1" scenarios="1" selectLockedCells="1"/>
  <mergeCells count="13">
    <mergeCell ref="A22:D22"/>
    <mergeCell ref="A9:B9"/>
    <mergeCell ref="A12:B12"/>
    <mergeCell ref="A15:B15"/>
    <mergeCell ref="A1:B1"/>
    <mergeCell ref="C1:D1"/>
    <mergeCell ref="A2:B2"/>
    <mergeCell ref="A6:B6"/>
    <mergeCell ref="A17:B17"/>
    <mergeCell ref="A20:B20"/>
    <mergeCell ref="A4:E4"/>
    <mergeCell ref="A3:E3"/>
    <mergeCell ref="C2:E2"/>
  </mergeCells>
  <conditionalFormatting sqref="C7:D8 C13:D14 C18:D19">
    <cfRule type="cellIs" dxfId="0" priority="1" operator="equal">
      <formula>""</formula>
    </cfRule>
  </conditionalFormatting>
  <hyperlinks>
    <hyperlink ref="C1:D1" location="'I&amp;C'!A1" display="CONTENTS PAGE"/>
    <hyperlink ref="A1" location="Costs!C1" display="ç PREVIOUS PAGE"/>
    <hyperlink ref="E1" location="Assets!C1" display="NEXT PAGE è"/>
    <hyperlink ref="A1:B1" location="Costs!D1" display="ç PREVIOUS PAGE"/>
  </hyperlinks>
  <pageMargins left="0.70866141732283472" right="0.70866141732283472" top="0.74803149606299213" bottom="0.74803149606299213" header="0.31496062992125984" footer="0.31496062992125984"/>
  <pageSetup paperSize="9" orientation="landscape" horizontalDpi="1200" verticalDpi="1200" r:id="rId1"/>
  <headerFooter>
    <oddHeader>&amp;C&amp;"Arial,Bold"&amp;UGAS SERVICING AND MAINTENANCE</oddHeader>
    <oddFooter>&amp;R&amp;"Arial,Regular"Out Of Hours Pricing Schedule | Page &amp;"Arial,Bold"&amp;P&amp;"Arial,Regular" of &amp;"Arial,Bold"&amp;N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zoomScale="90" zoomScaleNormal="90" workbookViewId="0">
      <pane xSplit="2" ySplit="4" topLeftCell="C5" activePane="bottomRight" state="frozen"/>
      <selection pane="topRight" activeCell="C1" sqref="C1"/>
      <selection pane="bottomLeft" activeCell="A3" sqref="A3"/>
      <selection pane="bottomRight" activeCell="C1" sqref="C1"/>
    </sheetView>
  </sheetViews>
  <sheetFormatPr defaultRowHeight="15" customHeight="1" x14ac:dyDescent="0.3"/>
  <cols>
    <col min="1" max="1" width="3.77734375" style="78" customWidth="1"/>
    <col min="2" max="2" width="32.77734375" style="70" customWidth="1"/>
    <col min="3" max="3" width="40.77734375" style="70" customWidth="1"/>
    <col min="4" max="4" width="13.77734375" style="74" customWidth="1"/>
    <col min="5" max="5" width="15.77734375" style="74" customWidth="1"/>
    <col min="6" max="6" width="24.77734375" style="74" customWidth="1"/>
    <col min="7" max="7" width="8.77734375" style="74" customWidth="1"/>
    <col min="8" max="8" width="35.77734375" style="128" customWidth="1"/>
    <col min="9" max="9" width="12.77734375" style="79" customWidth="1"/>
    <col min="10" max="256" width="10.77734375" style="70" customWidth="1"/>
    <col min="257" max="16384" width="8.88671875" style="70"/>
  </cols>
  <sheetData>
    <row r="1" spans="1:9" s="35" customFormat="1" ht="15" customHeight="1" x14ac:dyDescent="0.3">
      <c r="A1" s="147" t="s">
        <v>122</v>
      </c>
      <c r="B1" s="147"/>
      <c r="C1" s="66" t="s">
        <v>120</v>
      </c>
      <c r="D1" s="75" t="s">
        <v>123</v>
      </c>
      <c r="F1" s="33"/>
      <c r="G1" s="33"/>
      <c r="H1" s="121"/>
      <c r="I1" s="34"/>
    </row>
    <row r="2" spans="1:9" s="36" customFormat="1" ht="15" customHeight="1" x14ac:dyDescent="0.3">
      <c r="A2" s="148" t="s">
        <v>121</v>
      </c>
      <c r="B2" s="148"/>
      <c r="C2" s="146" t="str">
        <f>IFERROR(IF(Costs!$C$2&lt;&gt;"",Costs!$C$2,""),"")</f>
        <v/>
      </c>
      <c r="D2" s="146"/>
      <c r="E2" s="146"/>
      <c r="F2" s="146"/>
      <c r="G2" s="146"/>
      <c r="H2" s="122"/>
      <c r="I2" s="43"/>
    </row>
    <row r="3" spans="1:9" s="40" customFormat="1" ht="15" customHeight="1" x14ac:dyDescent="0.3">
      <c r="A3" s="148" t="s">
        <v>114</v>
      </c>
      <c r="B3" s="148"/>
      <c r="C3" s="148"/>
      <c r="D3" s="119"/>
      <c r="E3" s="119"/>
      <c r="F3" s="119"/>
      <c r="G3" s="119"/>
      <c r="H3" s="119"/>
      <c r="I3" s="119"/>
    </row>
    <row r="4" spans="1:9" s="37" customFormat="1" ht="30" customHeight="1" thickBot="1" x14ac:dyDescent="0.35">
      <c r="A4" s="112"/>
      <c r="B4" s="96" t="s">
        <v>50</v>
      </c>
      <c r="C4" s="97" t="s">
        <v>51</v>
      </c>
      <c r="D4" s="97" t="s">
        <v>52</v>
      </c>
      <c r="E4" s="97" t="s">
        <v>53</v>
      </c>
      <c r="F4" s="97" t="s">
        <v>54</v>
      </c>
      <c r="G4" s="97" t="s">
        <v>103</v>
      </c>
      <c r="H4" s="123" t="s">
        <v>148</v>
      </c>
      <c r="I4" s="98" t="s">
        <v>83</v>
      </c>
    </row>
    <row r="5" spans="1:9" s="38" customFormat="1" ht="15" customHeight="1" thickTop="1" x14ac:dyDescent="0.3">
      <c r="A5" s="113">
        <f>IFERROR(IF(B5&lt;&gt;"",SUBTOTAL(103,$B$5:$B5),""),"")</f>
        <v>1</v>
      </c>
      <c r="B5" s="99" t="s">
        <v>0</v>
      </c>
      <c r="C5" s="100" t="s">
        <v>84</v>
      </c>
      <c r="D5" s="101" t="s">
        <v>1</v>
      </c>
      <c r="E5" s="101" t="s">
        <v>2</v>
      </c>
      <c r="F5" s="101" t="s">
        <v>55</v>
      </c>
      <c r="G5" s="101">
        <v>1</v>
      </c>
      <c r="H5" s="124"/>
      <c r="I5" s="102" t="str">
        <f>IFERROR(IF(AND(G5&lt;&gt;"",Costs!E7&lt;&gt;""),SUM(VLOOKUP(F5,Costs!$D$5:$E$43,2,FALSE)*G5),""),"")</f>
        <v/>
      </c>
    </row>
    <row r="6" spans="1:9" s="38" customFormat="1" ht="15" customHeight="1" x14ac:dyDescent="0.3">
      <c r="A6" s="114">
        <f>IFERROR(IF(B6&lt;&gt;"",SUBTOTAL(103,$B$5:$B6),""),"")</f>
        <v>2</v>
      </c>
      <c r="B6" s="53" t="s">
        <v>0</v>
      </c>
      <c r="C6" s="54" t="s">
        <v>84</v>
      </c>
      <c r="D6" s="52" t="s">
        <v>1</v>
      </c>
      <c r="E6" s="52" t="s">
        <v>3</v>
      </c>
      <c r="F6" s="52" t="s">
        <v>56</v>
      </c>
      <c r="G6" s="52">
        <v>1</v>
      </c>
      <c r="H6" s="125"/>
      <c r="I6" s="55" t="str">
        <f>IFERROR(IF(AND(G6&lt;&gt;"",Costs!E8&lt;&gt;""),SUM(VLOOKUP(F6,Costs!$D$5:$E$43,2,FALSE)*G6),""),"")</f>
        <v/>
      </c>
    </row>
    <row r="7" spans="1:9" s="38" customFormat="1" ht="15" customHeight="1" x14ac:dyDescent="0.3">
      <c r="A7" s="114">
        <f>IFERROR(IF(B7&lt;&gt;"",SUBTOTAL(103,$B$5:$B7),""),"")</f>
        <v>3</v>
      </c>
      <c r="B7" s="53" t="s">
        <v>5</v>
      </c>
      <c r="C7" s="54" t="s">
        <v>85</v>
      </c>
      <c r="D7" s="52" t="s">
        <v>1</v>
      </c>
      <c r="E7" s="52" t="s">
        <v>6</v>
      </c>
      <c r="F7" s="52" t="s">
        <v>57</v>
      </c>
      <c r="G7" s="52">
        <v>1</v>
      </c>
      <c r="H7" s="125"/>
      <c r="I7" s="55" t="str">
        <f>IFERROR(IF(AND(G7&lt;&gt;"",Costs!E9&lt;&gt;""),SUM(VLOOKUP(F7,Costs!$D$5:$E$43,2,FALSE)*G7),""),"")</f>
        <v/>
      </c>
    </row>
    <row r="8" spans="1:9" s="38" customFormat="1" ht="15" customHeight="1" x14ac:dyDescent="0.3">
      <c r="A8" s="114">
        <f>IFERROR(IF(B8&lt;&gt;"",SUBTOTAL(103,$B$5:$B8),""),"")</f>
        <v>4</v>
      </c>
      <c r="B8" s="53" t="s">
        <v>5</v>
      </c>
      <c r="C8" s="54" t="s">
        <v>85</v>
      </c>
      <c r="D8" s="52" t="s">
        <v>1</v>
      </c>
      <c r="E8" s="52" t="s">
        <v>6</v>
      </c>
      <c r="F8" s="52" t="s">
        <v>58</v>
      </c>
      <c r="G8" s="52">
        <v>2</v>
      </c>
      <c r="H8" s="125"/>
      <c r="I8" s="55" t="str">
        <f>IFERROR(IF(AND(G8&lt;&gt;"",Costs!E10&lt;&gt;""),SUM(VLOOKUP(F8,Costs!$D$5:$E$43,2,FALSE)*G8),""),"")</f>
        <v/>
      </c>
    </row>
    <row r="9" spans="1:9" s="38" customFormat="1" ht="15" customHeight="1" x14ac:dyDescent="0.3">
      <c r="A9" s="114">
        <f>IFERROR(IF(B9&lt;&gt;"",SUBTOTAL(103,$B$5:$B9),""),"")</f>
        <v>5</v>
      </c>
      <c r="B9" s="53" t="s">
        <v>5</v>
      </c>
      <c r="C9" s="54" t="s">
        <v>85</v>
      </c>
      <c r="D9" s="52" t="s">
        <v>1</v>
      </c>
      <c r="E9" s="52" t="s">
        <v>6</v>
      </c>
      <c r="F9" s="52" t="s">
        <v>7</v>
      </c>
      <c r="G9" s="52">
        <v>1</v>
      </c>
      <c r="H9" s="125"/>
      <c r="I9" s="55" t="str">
        <f>IFERROR(IF(AND(G9&lt;&gt;"",Costs!E11&lt;&gt;""),SUM(VLOOKUP(F9,Costs!$D$5:$E$43,2,FALSE)*G9),""),"")</f>
        <v/>
      </c>
    </row>
    <row r="10" spans="1:9" s="38" customFormat="1" ht="15" customHeight="1" x14ac:dyDescent="0.3">
      <c r="A10" s="114">
        <f>IFERROR(IF(B10&lt;&gt;"",SUBTOTAL(103,$B$5:$B10),""),"")</f>
        <v>6</v>
      </c>
      <c r="B10" s="53" t="s">
        <v>104</v>
      </c>
      <c r="C10" s="54" t="s">
        <v>86</v>
      </c>
      <c r="D10" s="52" t="s">
        <v>1</v>
      </c>
      <c r="E10" s="52" t="s">
        <v>6</v>
      </c>
      <c r="F10" s="52" t="s">
        <v>59</v>
      </c>
      <c r="G10" s="52">
        <v>1</v>
      </c>
      <c r="H10" s="125"/>
      <c r="I10" s="55" t="str">
        <f>IFERROR(IF(AND(G10&lt;&gt;"",Costs!E12&lt;&gt;""),SUM(VLOOKUP(F10,Costs!$D$5:$E$43,2,FALSE)*G10),""),"")</f>
        <v/>
      </c>
    </row>
    <row r="11" spans="1:9" s="38" customFormat="1" ht="15" customHeight="1" x14ac:dyDescent="0.3">
      <c r="A11" s="114">
        <f>IFERROR(IF(B11&lt;&gt;"",SUBTOTAL(103,$B$5:$B11),""),"")</f>
        <v>7</v>
      </c>
      <c r="B11" s="53" t="s">
        <v>104</v>
      </c>
      <c r="C11" s="54" t="s">
        <v>86</v>
      </c>
      <c r="D11" s="52" t="s">
        <v>1</v>
      </c>
      <c r="E11" s="52" t="s">
        <v>9</v>
      </c>
      <c r="F11" s="52" t="s">
        <v>60</v>
      </c>
      <c r="G11" s="52">
        <v>1</v>
      </c>
      <c r="H11" s="125"/>
      <c r="I11" s="55" t="str">
        <f>IFERROR(IF(AND(G11&lt;&gt;"",Costs!E13&lt;&gt;""),SUM(VLOOKUP(F11,Costs!$D$5:$E$43,2,FALSE)*G11),""),"")</f>
        <v/>
      </c>
    </row>
    <row r="12" spans="1:9" s="38" customFormat="1" ht="15" customHeight="1" x14ac:dyDescent="0.3">
      <c r="A12" s="114">
        <f>IFERROR(IF(B12&lt;&gt;"",SUBTOTAL(103,$B$5:$B12),""),"")</f>
        <v>8</v>
      </c>
      <c r="B12" s="53" t="s">
        <v>10</v>
      </c>
      <c r="C12" s="54" t="s">
        <v>102</v>
      </c>
      <c r="D12" s="52" t="s">
        <v>1</v>
      </c>
      <c r="E12" s="52" t="s">
        <v>11</v>
      </c>
      <c r="F12" s="52" t="s">
        <v>61</v>
      </c>
      <c r="G12" s="52">
        <v>1</v>
      </c>
      <c r="H12" s="125"/>
      <c r="I12" s="55" t="str">
        <f>IFERROR(IF(AND(G12&lt;&gt;"",Costs!E14&lt;&gt;""),SUM(VLOOKUP(F12,Costs!$D$5:$E$43,2,FALSE)*G12),""),"")</f>
        <v/>
      </c>
    </row>
    <row r="13" spans="1:9" s="38" customFormat="1" ht="15" customHeight="1" x14ac:dyDescent="0.3">
      <c r="A13" s="114">
        <f>IFERROR(IF(B13&lt;&gt;"",SUBTOTAL(103,$B$5:$B13),""),"")</f>
        <v>9</v>
      </c>
      <c r="B13" s="53" t="s">
        <v>10</v>
      </c>
      <c r="C13" s="54" t="s">
        <v>102</v>
      </c>
      <c r="D13" s="52" t="s">
        <v>1</v>
      </c>
      <c r="E13" s="52" t="s">
        <v>11</v>
      </c>
      <c r="F13" s="52" t="s">
        <v>62</v>
      </c>
      <c r="G13" s="52">
        <v>2</v>
      </c>
      <c r="H13" s="125"/>
      <c r="I13" s="55" t="str">
        <f>IFERROR(IF(AND(G13&lt;&gt;"",Costs!E15&lt;&gt;""),SUM(VLOOKUP(F13,Costs!$D$5:$E$43,2,FALSE)*G13),""),"")</f>
        <v/>
      </c>
    </row>
    <row r="14" spans="1:9" s="38" customFormat="1" ht="15" customHeight="1" x14ac:dyDescent="0.3">
      <c r="A14" s="114">
        <f>IFERROR(IF(B14&lt;&gt;"",SUBTOTAL(103,$B$5:$B14),""),"")</f>
        <v>10</v>
      </c>
      <c r="B14" s="53" t="s">
        <v>12</v>
      </c>
      <c r="C14" s="54" t="s">
        <v>88</v>
      </c>
      <c r="D14" s="52" t="s">
        <v>1</v>
      </c>
      <c r="E14" s="52" t="s">
        <v>111</v>
      </c>
      <c r="F14" s="52" t="s">
        <v>13</v>
      </c>
      <c r="G14" s="52">
        <v>1</v>
      </c>
      <c r="H14" s="125"/>
      <c r="I14" s="55" t="str">
        <f>IFERROR(IF(AND(G14&lt;&gt;"",Costs!E16&lt;&gt;""),SUM(VLOOKUP(F14,Costs!$D$5:$E$43,2,FALSE)*G14),""),"")</f>
        <v/>
      </c>
    </row>
    <row r="15" spans="1:9" s="38" customFormat="1" ht="15" customHeight="1" x14ac:dyDescent="0.3">
      <c r="A15" s="114">
        <f>IFERROR(IF(B15&lt;&gt;"",SUBTOTAL(103,$B$5:$B15),""),"")</f>
        <v>11</v>
      </c>
      <c r="B15" s="53" t="s">
        <v>14</v>
      </c>
      <c r="C15" s="54" t="s">
        <v>89</v>
      </c>
      <c r="D15" s="52" t="s">
        <v>1</v>
      </c>
      <c r="E15" s="52" t="s">
        <v>15</v>
      </c>
      <c r="F15" s="52" t="s">
        <v>64</v>
      </c>
      <c r="G15" s="52">
        <v>2</v>
      </c>
      <c r="H15" s="125"/>
      <c r="I15" s="55" t="str">
        <f>IFERROR(IF(AND(G15&lt;&gt;"",Costs!E17&lt;&gt;""),SUM(VLOOKUP(F15,Costs!$D$5:$E$43,2,FALSE)*G15),""),"")</f>
        <v/>
      </c>
    </row>
    <row r="16" spans="1:9" s="38" customFormat="1" ht="15" customHeight="1" x14ac:dyDescent="0.3">
      <c r="A16" s="114">
        <f>IFERROR(IF(B16&lt;&gt;"",SUBTOTAL(103,$B$5:$B16),""),"")</f>
        <v>12</v>
      </c>
      <c r="B16" s="53" t="s">
        <v>14</v>
      </c>
      <c r="C16" s="54" t="s">
        <v>89</v>
      </c>
      <c r="D16" s="52" t="s">
        <v>1</v>
      </c>
      <c r="E16" s="52" t="s">
        <v>63</v>
      </c>
      <c r="F16" s="52" t="s">
        <v>16</v>
      </c>
      <c r="G16" s="52">
        <v>2</v>
      </c>
      <c r="H16" s="125"/>
      <c r="I16" s="55" t="str">
        <f>IFERROR(IF(AND(G16&lt;&gt;"",Costs!E18&lt;&gt;""),SUM(VLOOKUP(F16,Costs!$D$5:$E$43,2,FALSE)*G16),""),"")</f>
        <v/>
      </c>
    </row>
    <row r="17" spans="1:9" s="38" customFormat="1" ht="15" customHeight="1" x14ac:dyDescent="0.3">
      <c r="A17" s="114">
        <f>IFERROR(IF(B17&lt;&gt;"",SUBTOTAL(103,$B$5:$B17),""),"")</f>
        <v>13</v>
      </c>
      <c r="B17" s="53" t="s">
        <v>17</v>
      </c>
      <c r="C17" s="54" t="s">
        <v>90</v>
      </c>
      <c r="D17" s="52" t="s">
        <v>1</v>
      </c>
      <c r="E17" s="52" t="s">
        <v>18</v>
      </c>
      <c r="F17" s="52" t="s">
        <v>19</v>
      </c>
      <c r="G17" s="52">
        <v>1</v>
      </c>
      <c r="H17" s="125"/>
      <c r="I17" s="55" t="str">
        <f>IFERROR(IF(AND(G17&lt;&gt;"",Costs!E19&lt;&gt;""),SUM(VLOOKUP(F17,Costs!$D$5:$E$43,2,FALSE)*G17),""),"")</f>
        <v/>
      </c>
    </row>
    <row r="18" spans="1:9" s="38" customFormat="1" ht="15" customHeight="1" x14ac:dyDescent="0.3">
      <c r="A18" s="114">
        <f>IFERROR(IF(B18&lt;&gt;"",SUBTOTAL(103,$B$5:$B18),""),"")</f>
        <v>14</v>
      </c>
      <c r="B18" s="53" t="s">
        <v>17</v>
      </c>
      <c r="C18" s="54" t="s">
        <v>90</v>
      </c>
      <c r="D18" s="52" t="s">
        <v>1</v>
      </c>
      <c r="E18" s="52" t="s">
        <v>18</v>
      </c>
      <c r="F18" s="52" t="s">
        <v>20</v>
      </c>
      <c r="G18" s="52">
        <v>1</v>
      </c>
      <c r="H18" s="125"/>
      <c r="I18" s="55" t="str">
        <f>IFERROR(IF(AND(G18&lt;&gt;"",Costs!E20&lt;&gt;""),SUM(VLOOKUP(F18,Costs!$D$5:$E$43,2,FALSE)*G18),""),"")</f>
        <v/>
      </c>
    </row>
    <row r="19" spans="1:9" s="38" customFormat="1" ht="15" customHeight="1" x14ac:dyDescent="0.3">
      <c r="A19" s="114">
        <f>IFERROR(IF(B19&lt;&gt;"",SUBTOTAL(103,$B$5:$B19),""),"")</f>
        <v>15</v>
      </c>
      <c r="B19" s="53" t="s">
        <v>21</v>
      </c>
      <c r="C19" s="54" t="s">
        <v>91</v>
      </c>
      <c r="D19" s="52" t="s">
        <v>1</v>
      </c>
      <c r="E19" s="52" t="s">
        <v>65</v>
      </c>
      <c r="F19" s="52" t="s">
        <v>22</v>
      </c>
      <c r="G19" s="52">
        <v>2</v>
      </c>
      <c r="H19" s="125"/>
      <c r="I19" s="55" t="str">
        <f>IFERROR(IF(AND(G19&lt;&gt;"",Costs!E21&lt;&gt;""),SUM(VLOOKUP(F19,Costs!$D$5:$E$43,2,FALSE)*G19),""),"")</f>
        <v/>
      </c>
    </row>
    <row r="20" spans="1:9" s="38" customFormat="1" ht="15" customHeight="1" x14ac:dyDescent="0.3">
      <c r="A20" s="114">
        <f>IFERROR(IF(B20&lt;&gt;"",SUBTOTAL(103,$B$5:$B20),""),"")</f>
        <v>16</v>
      </c>
      <c r="B20" s="53" t="s">
        <v>23</v>
      </c>
      <c r="C20" s="54" t="s">
        <v>92</v>
      </c>
      <c r="D20" s="52" t="s">
        <v>1</v>
      </c>
      <c r="E20" s="52" t="s">
        <v>24</v>
      </c>
      <c r="F20" s="52" t="s">
        <v>25</v>
      </c>
      <c r="G20" s="52">
        <v>1</v>
      </c>
      <c r="H20" s="125"/>
      <c r="I20" s="55" t="str">
        <f>IFERROR(IF(AND(G20&lt;&gt;"",Costs!E22&lt;&gt;""),SUM(VLOOKUP(F20,Costs!$D$5:$E$43,2,FALSE)*G20),""),"")</f>
        <v/>
      </c>
    </row>
    <row r="21" spans="1:9" s="38" customFormat="1" ht="15" customHeight="1" x14ac:dyDescent="0.3">
      <c r="A21" s="114">
        <f>IFERROR(IF(B21&lt;&gt;"",SUBTOTAL(103,$B$5:$B21),""),"")</f>
        <v>17</v>
      </c>
      <c r="B21" s="53" t="s">
        <v>105</v>
      </c>
      <c r="C21" s="54" t="s">
        <v>93</v>
      </c>
      <c r="D21" s="52" t="s">
        <v>1</v>
      </c>
      <c r="E21" s="52" t="s">
        <v>24</v>
      </c>
      <c r="F21" s="52" t="s">
        <v>66</v>
      </c>
      <c r="G21" s="52">
        <v>1</v>
      </c>
      <c r="H21" s="125"/>
      <c r="I21" s="55" t="str">
        <f>IFERROR(IF(AND(G21&lt;&gt;"",Costs!E23&lt;&gt;""),SUM(VLOOKUP(F21,Costs!$D$5:$E$43,2,FALSE)*G21),""),"")</f>
        <v/>
      </c>
    </row>
    <row r="22" spans="1:9" s="38" customFormat="1" ht="15" customHeight="1" x14ac:dyDescent="0.3">
      <c r="A22" s="114">
        <f>IFERROR(IF(B22&lt;&gt;"",SUBTOTAL(103,$B$5:$B22),""),"")</f>
        <v>18</v>
      </c>
      <c r="B22" s="53" t="s">
        <v>105</v>
      </c>
      <c r="C22" s="54" t="s">
        <v>93</v>
      </c>
      <c r="D22" s="52" t="s">
        <v>1</v>
      </c>
      <c r="E22" s="52" t="s">
        <v>6</v>
      </c>
      <c r="F22" s="52" t="s">
        <v>67</v>
      </c>
      <c r="G22" s="52">
        <v>4</v>
      </c>
      <c r="H22" s="125"/>
      <c r="I22" s="55" t="str">
        <f>IFERROR(IF(AND(G22&lt;&gt;"",Costs!E24&lt;&gt;""),SUM(VLOOKUP(F22,Costs!$D$5:$E$43,2,FALSE)*G22),""),"")</f>
        <v/>
      </c>
    </row>
    <row r="23" spans="1:9" s="76" customFormat="1" ht="15" customHeight="1" x14ac:dyDescent="0.3">
      <c r="A23" s="115">
        <f>IFERROR(IF(B23&lt;&gt;"",SUBTOTAL(103,$B$5:$B23),""),"")</f>
        <v>19</v>
      </c>
      <c r="B23" s="92" t="s">
        <v>26</v>
      </c>
      <c r="C23" s="68" t="s">
        <v>94</v>
      </c>
      <c r="D23" s="56" t="s">
        <v>1</v>
      </c>
      <c r="E23" s="56" t="s">
        <v>71</v>
      </c>
      <c r="F23" s="56" t="s">
        <v>72</v>
      </c>
      <c r="G23" s="56">
        <v>1</v>
      </c>
      <c r="H23" s="126"/>
      <c r="I23" s="69" t="str">
        <f>IFERROR(IF(AND(G23&lt;&gt;"",Costs!E25&lt;&gt;""),SUM(VLOOKUP(F23,Costs!$D$5:$E$43,2,FALSE)*G23),""),"")</f>
        <v/>
      </c>
    </row>
    <row r="24" spans="1:9" s="76" customFormat="1" ht="15" customHeight="1" x14ac:dyDescent="0.3">
      <c r="A24" s="115">
        <f>IFERROR(IF(B24&lt;&gt;"",SUBTOTAL(103,$B$5:$B24),""),"")</f>
        <v>20</v>
      </c>
      <c r="B24" s="92" t="s">
        <v>26</v>
      </c>
      <c r="C24" s="68" t="s">
        <v>94</v>
      </c>
      <c r="D24" s="56" t="s">
        <v>1</v>
      </c>
      <c r="E24" s="59" t="s">
        <v>6</v>
      </c>
      <c r="F24" s="59" t="s">
        <v>70</v>
      </c>
      <c r="G24" s="59">
        <v>1</v>
      </c>
      <c r="H24" s="126"/>
      <c r="I24" s="69" t="str">
        <f>IFERROR(IF(AND(G24&lt;&gt;"",Costs!E26&lt;&gt;""),SUM(VLOOKUP(F24,Costs!$D$5:$E$43,2,FALSE)*G24),""),"")</f>
        <v/>
      </c>
    </row>
    <row r="25" spans="1:9" s="76" customFormat="1" ht="15" customHeight="1" x14ac:dyDescent="0.3">
      <c r="A25" s="115">
        <f>IFERROR(IF(B25&lt;&gt;"",SUBTOTAL(103,$B$5:$B25),""),"")</f>
        <v>21</v>
      </c>
      <c r="B25" s="92" t="s">
        <v>26</v>
      </c>
      <c r="C25" s="68" t="s">
        <v>94</v>
      </c>
      <c r="D25" s="56" t="s">
        <v>1</v>
      </c>
      <c r="E25" s="59" t="s">
        <v>6</v>
      </c>
      <c r="F25" s="59" t="s">
        <v>69</v>
      </c>
      <c r="G25" s="59">
        <v>1</v>
      </c>
      <c r="H25" s="126"/>
      <c r="I25" s="69" t="str">
        <f>IFERROR(IF(AND(G25&lt;&gt;"",Costs!E27&lt;&gt;""),SUM(VLOOKUP(F25,Costs!$D$5:$E$43,2,FALSE)*G25),""),"")</f>
        <v/>
      </c>
    </row>
    <row r="26" spans="1:9" s="76" customFormat="1" ht="15" customHeight="1" x14ac:dyDescent="0.3">
      <c r="A26" s="115">
        <f>IFERROR(IF(B26&lt;&gt;"",SUBTOTAL(103,$B$5:$B26),""),"")</f>
        <v>22</v>
      </c>
      <c r="B26" s="92" t="s">
        <v>26</v>
      </c>
      <c r="C26" s="68" t="s">
        <v>94</v>
      </c>
      <c r="D26" s="56" t="s">
        <v>1</v>
      </c>
      <c r="E26" s="59" t="s">
        <v>24</v>
      </c>
      <c r="F26" s="59" t="s">
        <v>68</v>
      </c>
      <c r="G26" s="59">
        <v>2</v>
      </c>
      <c r="H26" s="126"/>
      <c r="I26" s="69" t="str">
        <f>IFERROR(IF(AND(G26&lt;&gt;"",Costs!E28&lt;&gt;""),SUM(VLOOKUP(F26,Costs!$D$5:$E$43,2,FALSE)*G26),""),"")</f>
        <v/>
      </c>
    </row>
    <row r="27" spans="1:9" s="76" customFormat="1" ht="15" customHeight="1" x14ac:dyDescent="0.3">
      <c r="A27" s="115">
        <f>IFERROR(IF(B27&lt;&gt;"",SUBTOTAL(103,$B$5:$B27),""),"")</f>
        <v>23</v>
      </c>
      <c r="B27" s="92" t="s">
        <v>26</v>
      </c>
      <c r="C27" s="68" t="s">
        <v>94</v>
      </c>
      <c r="D27" s="56" t="s">
        <v>27</v>
      </c>
      <c r="E27" s="59" t="s">
        <v>3</v>
      </c>
      <c r="F27" s="59" t="s">
        <v>4</v>
      </c>
      <c r="G27" s="59">
        <v>1</v>
      </c>
      <c r="H27" s="126"/>
      <c r="I27" s="69" t="str">
        <f>IFERROR(IF(AND(G27&lt;&gt;"",Costs!E29&lt;&gt;""),SUM(VLOOKUP(F27,Costs!$D$5:$E$43,2,FALSE)*G27),""),"")</f>
        <v/>
      </c>
    </row>
    <row r="28" spans="1:9" s="76" customFormat="1" ht="15" customHeight="1" x14ac:dyDescent="0.3">
      <c r="A28" s="115">
        <f>IFERROR(IF(B28&lt;&gt;"",SUBTOTAL(103,$B$5:$B28),""),"")</f>
        <v>24</v>
      </c>
      <c r="B28" s="92" t="s">
        <v>28</v>
      </c>
      <c r="C28" s="68" t="s">
        <v>94</v>
      </c>
      <c r="D28" s="56" t="s">
        <v>1</v>
      </c>
      <c r="E28" s="56" t="s">
        <v>29</v>
      </c>
      <c r="F28" s="56" t="s">
        <v>73</v>
      </c>
      <c r="G28" s="56">
        <v>1</v>
      </c>
      <c r="H28" s="126"/>
      <c r="I28" s="69" t="str">
        <f>IFERROR(IF(AND(G28&lt;&gt;"",Costs!E30&lt;&gt;""),SUM(VLOOKUP(F28,Costs!$D$5:$E$43,2,FALSE)*G28),""),"")</f>
        <v/>
      </c>
    </row>
    <row r="29" spans="1:9" s="76" customFormat="1" ht="15" customHeight="1" x14ac:dyDescent="0.3">
      <c r="A29" s="116">
        <f>IFERROR(IF(B29&lt;&gt;"",SUBTOTAL(103,$B$5:$B29),""),"")</f>
        <v>25</v>
      </c>
      <c r="B29" s="93" t="s">
        <v>30</v>
      </c>
      <c r="C29" s="68" t="s">
        <v>95</v>
      </c>
      <c r="D29" s="56" t="s">
        <v>27</v>
      </c>
      <c r="E29" s="56" t="s">
        <v>31</v>
      </c>
      <c r="F29" s="56" t="s">
        <v>32</v>
      </c>
      <c r="G29" s="56">
        <v>1</v>
      </c>
      <c r="H29" s="126"/>
      <c r="I29" s="69" t="str">
        <f>IFERROR(IF(AND(G29&lt;&gt;"",Costs!E31&lt;&gt;""),SUM(VLOOKUP(F29,Costs!$D$5:$E$43,2,FALSE)*G29),""),"")</f>
        <v/>
      </c>
    </row>
    <row r="30" spans="1:9" s="76" customFormat="1" ht="15" customHeight="1" x14ac:dyDescent="0.3">
      <c r="A30" s="116">
        <f>IFERROR(IF(B30&lt;&gt;"",SUBTOTAL(103,$B$5:$B30),""),"")</f>
        <v>26</v>
      </c>
      <c r="B30" s="93" t="s">
        <v>30</v>
      </c>
      <c r="C30" s="68" t="s">
        <v>95</v>
      </c>
      <c r="D30" s="56" t="s">
        <v>1</v>
      </c>
      <c r="E30" s="56" t="s">
        <v>111</v>
      </c>
      <c r="F30" s="56" t="s">
        <v>80</v>
      </c>
      <c r="G30" s="56">
        <v>1</v>
      </c>
      <c r="H30" s="126"/>
      <c r="I30" s="69" t="str">
        <f>IFERROR(IF(AND(G30&lt;&gt;"",Costs!E32&lt;&gt;""),SUM(VLOOKUP(F30,Costs!$D$5:$E$43,2,FALSE)*G30),""),"")</f>
        <v/>
      </c>
    </row>
    <row r="31" spans="1:9" s="58" customFormat="1" ht="15" customHeight="1" x14ac:dyDescent="0.3">
      <c r="A31" s="115">
        <f>IFERROR(IF(B31&lt;&gt;"",SUBTOTAL(103,$B$5:$B31),""),"")</f>
        <v>27</v>
      </c>
      <c r="B31" s="92" t="s">
        <v>78</v>
      </c>
      <c r="C31" s="68" t="s">
        <v>96</v>
      </c>
      <c r="D31" s="56" t="s">
        <v>1</v>
      </c>
      <c r="E31" s="56" t="s">
        <v>6</v>
      </c>
      <c r="F31" s="56" t="s">
        <v>8</v>
      </c>
      <c r="G31" s="56">
        <v>1</v>
      </c>
      <c r="H31" s="126"/>
      <c r="I31" s="69" t="str">
        <f>IFERROR(IF(AND(G31&lt;&gt;"",Costs!E33&lt;&gt;""),SUM(VLOOKUP(F31,Costs!$D$5:$E$43,2,FALSE)*G31),""),"")</f>
        <v/>
      </c>
    </row>
    <row r="32" spans="1:9" s="58" customFormat="1" ht="15" customHeight="1" x14ac:dyDescent="0.3">
      <c r="A32" s="115">
        <f>IFERROR(IF(B32&lt;&gt;"",SUBTOTAL(103,$B$5:$B32),""),"")</f>
        <v>28</v>
      </c>
      <c r="B32" s="92" t="s">
        <v>81</v>
      </c>
      <c r="C32" s="68" t="s">
        <v>96</v>
      </c>
      <c r="D32" s="56" t="s">
        <v>1</v>
      </c>
      <c r="E32" s="56" t="s">
        <v>79</v>
      </c>
      <c r="F32" s="56" t="s">
        <v>80</v>
      </c>
      <c r="G32" s="56">
        <v>1</v>
      </c>
      <c r="H32" s="126"/>
      <c r="I32" s="69" t="str">
        <f>IFERROR(IF(AND(G32&lt;&gt;"",Costs!E34&lt;&gt;""),SUM(VLOOKUP(F32,Costs!$D$5:$E$43,2,FALSE)*G32),""),"")</f>
        <v/>
      </c>
    </row>
    <row r="33" spans="1:9" s="76" customFormat="1" ht="15" customHeight="1" x14ac:dyDescent="0.3">
      <c r="A33" s="115">
        <f>IFERROR(IF(B33&lt;&gt;"",SUBTOTAL(103,$B$5:$B33),""),"")</f>
        <v>29</v>
      </c>
      <c r="B33" s="92" t="s">
        <v>33</v>
      </c>
      <c r="C33" s="68" t="s">
        <v>88</v>
      </c>
      <c r="D33" s="56" t="s">
        <v>1</v>
      </c>
      <c r="E33" s="56" t="s">
        <v>11</v>
      </c>
      <c r="F33" s="56" t="s">
        <v>74</v>
      </c>
      <c r="G33" s="56">
        <v>1</v>
      </c>
      <c r="H33" s="126"/>
      <c r="I33" s="69" t="str">
        <f>IFERROR(IF(AND(G33&lt;&gt;"",Costs!E35&lt;&gt;""),SUM(VLOOKUP(F33,Costs!$D$5:$E$43,2,FALSE)*G33),""),"")</f>
        <v/>
      </c>
    </row>
    <row r="34" spans="1:9" s="58" customFormat="1" ht="15" customHeight="1" x14ac:dyDescent="0.3">
      <c r="A34" s="115">
        <f>IFERROR(IF(B34&lt;&gt;"",SUBTOTAL(103,$B$5:$B34),""),"")</f>
        <v>30</v>
      </c>
      <c r="B34" s="92" t="s">
        <v>34</v>
      </c>
      <c r="C34" s="68" t="s">
        <v>101</v>
      </c>
      <c r="D34" s="56" t="s">
        <v>35</v>
      </c>
      <c r="E34" s="56" t="s">
        <v>82</v>
      </c>
      <c r="F34" s="56" t="s">
        <v>36</v>
      </c>
      <c r="G34" s="56">
        <v>1</v>
      </c>
      <c r="H34" s="126"/>
      <c r="I34" s="69" t="str">
        <f>IFERROR(IF(AND(G34&lt;&gt;"",Costs!E36&lt;&gt;""),SUM(VLOOKUP(F34,Costs!$D$5:$E$43,2,FALSE)*G34),""),"")</f>
        <v/>
      </c>
    </row>
    <row r="35" spans="1:9" s="76" customFormat="1" ht="15" customHeight="1" x14ac:dyDescent="0.3">
      <c r="A35" s="115">
        <f>IFERROR(IF(B35&lt;&gt;"",SUBTOTAL(103,$B$5:$B35),""),"")</f>
        <v>31</v>
      </c>
      <c r="B35" s="92" t="s">
        <v>37</v>
      </c>
      <c r="C35" s="68" t="s">
        <v>97</v>
      </c>
      <c r="D35" s="56" t="s">
        <v>1</v>
      </c>
      <c r="E35" s="56" t="s">
        <v>15</v>
      </c>
      <c r="F35" s="56" t="s">
        <v>75</v>
      </c>
      <c r="G35" s="56">
        <v>1</v>
      </c>
      <c r="H35" s="126"/>
      <c r="I35" s="69" t="str">
        <f>IFERROR(IF(AND(G35&lt;&gt;"",Costs!E37&lt;&gt;""),SUM(VLOOKUP(F35,Costs!$D$5:$E$43,2,FALSE)*G35),""),"")</f>
        <v/>
      </c>
    </row>
    <row r="36" spans="1:9" s="76" customFormat="1" ht="15" customHeight="1" x14ac:dyDescent="0.3">
      <c r="A36" s="115">
        <f>IFERROR(IF(B36&lt;&gt;"",SUBTOTAL(103,$B$5:$B36),""),"")</f>
        <v>32</v>
      </c>
      <c r="B36" s="92" t="s">
        <v>38</v>
      </c>
      <c r="C36" s="68" t="s">
        <v>98</v>
      </c>
      <c r="D36" s="56" t="s">
        <v>27</v>
      </c>
      <c r="E36" s="56" t="s">
        <v>39</v>
      </c>
      <c r="F36" s="56" t="s">
        <v>77</v>
      </c>
      <c r="G36" s="56">
        <v>2</v>
      </c>
      <c r="H36" s="126"/>
      <c r="I36" s="69" t="str">
        <f>IFERROR(IF(AND(G36&lt;&gt;"",Costs!E38&lt;&gt;""),SUM(VLOOKUP(F36,Costs!$D$5:$E$43,2,FALSE)*G36),""),"")</f>
        <v/>
      </c>
    </row>
    <row r="37" spans="1:9" s="76" customFormat="1" ht="15" customHeight="1" x14ac:dyDescent="0.3">
      <c r="A37" s="115">
        <f>IFERROR(IF(B37&lt;&gt;"",SUBTOTAL(103,$B$5:$B37),""),"")</f>
        <v>33</v>
      </c>
      <c r="B37" s="92" t="s">
        <v>38</v>
      </c>
      <c r="C37" s="68" t="s">
        <v>98</v>
      </c>
      <c r="D37" s="56" t="s">
        <v>1</v>
      </c>
      <c r="E37" s="56" t="s">
        <v>111</v>
      </c>
      <c r="F37" s="56" t="s">
        <v>76</v>
      </c>
      <c r="G37" s="56">
        <v>2</v>
      </c>
      <c r="H37" s="126"/>
      <c r="I37" s="69" t="str">
        <f>IFERROR(IF(AND(G37&lt;&gt;"",Costs!E39&lt;&gt;""),SUM(VLOOKUP(F37,Costs!$D$5:$E$43,2,FALSE)*G37),""),"")</f>
        <v/>
      </c>
    </row>
    <row r="38" spans="1:9" s="76" customFormat="1" ht="15" customHeight="1" x14ac:dyDescent="0.3">
      <c r="A38" s="115">
        <f>IFERROR(IF(B38&lt;&gt;"",SUBTOTAL(103,$B$5:$B38),""),"")</f>
        <v>34</v>
      </c>
      <c r="B38" s="92" t="s">
        <v>40</v>
      </c>
      <c r="C38" s="68" t="s">
        <v>99</v>
      </c>
      <c r="D38" s="56" t="s">
        <v>1</v>
      </c>
      <c r="E38" s="56" t="s">
        <v>6</v>
      </c>
      <c r="F38" s="56" t="s">
        <v>41</v>
      </c>
      <c r="G38" s="56">
        <v>1</v>
      </c>
      <c r="H38" s="126"/>
      <c r="I38" s="69" t="str">
        <f>IFERROR(IF(AND(G38&lt;&gt;"",Costs!E40&lt;&gt;""),SUM(VLOOKUP(F38,Costs!$D$5:$E$43,2,FALSE)*G38),""),"")</f>
        <v/>
      </c>
    </row>
    <row r="39" spans="1:9" s="76" customFormat="1" ht="15" customHeight="1" x14ac:dyDescent="0.3">
      <c r="A39" s="115">
        <f>IFERROR(IF(B39&lt;&gt;"",SUBTOTAL(103,$B$5:$B39),""),"")</f>
        <v>35</v>
      </c>
      <c r="B39" s="92" t="s">
        <v>40</v>
      </c>
      <c r="C39" s="68" t="s">
        <v>99</v>
      </c>
      <c r="D39" s="56" t="s">
        <v>1</v>
      </c>
      <c r="E39" s="56" t="s">
        <v>6</v>
      </c>
      <c r="F39" s="56" t="s">
        <v>42</v>
      </c>
      <c r="G39" s="56">
        <v>1</v>
      </c>
      <c r="H39" s="126"/>
      <c r="I39" s="69" t="str">
        <f>IFERROR(IF(AND(G39&lt;&gt;"",Costs!E41&lt;&gt;""),SUM(VLOOKUP(F39,Costs!$D$5:$E$43,2,FALSE)*G39),""),"")</f>
        <v/>
      </c>
    </row>
    <row r="40" spans="1:9" s="76" customFormat="1" ht="15" customHeight="1" x14ac:dyDescent="0.3">
      <c r="A40" s="116">
        <f>IFERROR(IF(B40&lt;&gt;"",SUBTOTAL(103,$B$5:$B40),""),"")</f>
        <v>36</v>
      </c>
      <c r="B40" s="93" t="s">
        <v>43</v>
      </c>
      <c r="C40" s="68" t="s">
        <v>87</v>
      </c>
      <c r="D40" s="56" t="s">
        <v>1</v>
      </c>
      <c r="E40" s="56" t="s">
        <v>11</v>
      </c>
      <c r="F40" s="56" t="s">
        <v>44</v>
      </c>
      <c r="G40" s="56">
        <v>6</v>
      </c>
      <c r="H40" s="126"/>
      <c r="I40" s="69" t="str">
        <f>IFERROR(IF(AND(G40&lt;&gt;"",Costs!E42&lt;&gt;""),SUM(VLOOKUP(F40,Costs!$D$5:$E$43,2,FALSE)*G40),""),"")</f>
        <v/>
      </c>
    </row>
    <row r="41" spans="1:9" s="76" customFormat="1" ht="15" customHeight="1" x14ac:dyDescent="0.3">
      <c r="A41" s="115">
        <f>IFERROR(IF(B41&lt;&gt;"",SUBTOTAL(103,$B$5:$B41),""),"")</f>
        <v>37</v>
      </c>
      <c r="B41" s="92" t="s">
        <v>45</v>
      </c>
      <c r="C41" s="68" t="s">
        <v>100</v>
      </c>
      <c r="D41" s="56" t="s">
        <v>27</v>
      </c>
      <c r="E41" s="56" t="s">
        <v>46</v>
      </c>
      <c r="F41" s="56" t="s">
        <v>47</v>
      </c>
      <c r="G41" s="56">
        <v>2</v>
      </c>
      <c r="H41" s="127" t="s">
        <v>149</v>
      </c>
      <c r="I41" s="69" t="str">
        <f>IFERROR(IF(AND(G41&lt;&gt;"",Costs!E43&lt;&gt;""),SUM(VLOOKUP(F41,Costs!$D$5:$E$43,2,FALSE)*G41),""),"")</f>
        <v/>
      </c>
    </row>
    <row r="42" spans="1:9" s="76" customFormat="1" ht="15" customHeight="1" x14ac:dyDescent="0.3">
      <c r="A42" s="115">
        <f>IFERROR(IF(B42&lt;&gt;"",SUBTOTAL(103,$B$5:$B42),""),"")</f>
        <v>38</v>
      </c>
      <c r="B42" s="92" t="s">
        <v>45</v>
      </c>
      <c r="C42" s="68" t="s">
        <v>100</v>
      </c>
      <c r="D42" s="56" t="s">
        <v>1</v>
      </c>
      <c r="E42" s="56" t="s">
        <v>48</v>
      </c>
      <c r="F42" s="56" t="s">
        <v>49</v>
      </c>
      <c r="G42" s="56">
        <v>4</v>
      </c>
      <c r="H42" s="127" t="s">
        <v>149</v>
      </c>
      <c r="I42" s="69" t="str">
        <f>IFERROR(IF(AND(G42&lt;&gt;"",Costs!E44&lt;&gt;""),SUM(VLOOKUP(F42,Costs!$D$5:$E$43,2,FALSE)*G42),""),"")</f>
        <v/>
      </c>
    </row>
    <row r="43" spans="1:9" s="77" customFormat="1" ht="15" customHeight="1" x14ac:dyDescent="0.3">
      <c r="A43" s="110" t="s">
        <v>109</v>
      </c>
      <c r="B43" s="60"/>
      <c r="C43" s="60"/>
      <c r="D43" s="111"/>
      <c r="E43" s="111"/>
      <c r="F43" s="111"/>
      <c r="G43" s="120">
        <f>IFERROR(IF(OR(G5&lt;&gt;"",G6&lt;&gt;"",G7&lt;&gt;"",G8&lt;&gt;"",G9&lt;&gt;"",G10&lt;&gt;"",G11&lt;&gt;"",G12&lt;&gt;"",G13&lt;&gt;"",G14&lt;&gt;"",G15&lt;&gt;"",G16&lt;&gt;"",G17&lt;&gt;"",G18&lt;&gt;"",G19&lt;&gt;"",G20&lt;&gt;"",G21&lt;&gt;"",G22&lt;&gt;"",G23&lt;&gt;"",G24&lt;&gt;"",G25&lt;&gt;"",G26&lt;&gt;"",G27&lt;&gt;"",G28&lt;&gt;"",G29&lt;&gt;"",G30&lt;&gt;"",G31&lt;&gt;"",G32&lt;&gt;"",G33&lt;&gt;"",G34&lt;&gt;""),SUM(G5:G42),""),"")</f>
        <v>58</v>
      </c>
      <c r="H43" s="62" t="str">
        <f>IFERROR(IF(OR(H5&lt;&gt;"",H6&lt;&gt;"",H7&lt;&gt;"",H8&lt;&gt;"",H9&lt;&gt;"",H10&lt;&gt;"",H11&lt;&gt;"",H12&lt;&gt;"",H13&lt;&gt;"",H14&lt;&gt;"",H15&lt;&gt;"",H16&lt;&gt;"",H17&lt;&gt;"",H18&lt;&gt;"",H19&lt;&gt;"",H20&lt;&gt;"",H21&lt;&gt;"",H22&lt;&gt;"",H23&lt;&gt;"",H24&lt;&gt;"",H25&lt;&gt;"",H26&lt;&gt;"",H27&lt;&gt;"",H28&lt;&gt;"",H29&lt;&gt;"",H30&lt;&gt;"",H31&lt;&gt;"",H32&lt;&gt;"",H33&lt;&gt;"",H34&lt;&gt;""),SUM(H5:H42),""),"")</f>
        <v/>
      </c>
      <c r="I43" s="62" t="str">
        <f>IFERROR(IF(OR(I5&lt;&gt;"",I6&lt;&gt;"",I7&lt;&gt;"",I8&lt;&gt;"",I9&lt;&gt;"",I10&lt;&gt;"",I11&lt;&gt;"",I12&lt;&gt;"",I13&lt;&gt;"",I14&lt;&gt;"",I15&lt;&gt;"",I16&lt;&gt;"",I17&lt;&gt;"",I18&lt;&gt;"",I19&lt;&gt;"",I20&lt;&gt;"",I21&lt;&gt;"",I22&lt;&gt;"",I23&lt;&gt;"",I24&lt;&gt;"",I25&lt;&gt;"",I26&lt;&gt;"",I27&lt;&gt;"",I28&lt;&gt;"",I29&lt;&gt;"",I30&lt;&gt;"",I31&lt;&gt;"",I32&lt;&gt;"",I33&lt;&gt;"",I34&lt;&gt;""),SUM(I5:I42),""),"")</f>
        <v/>
      </c>
    </row>
  </sheetData>
  <sheetProtection algorithmName="SHA-512" hashValue="6Sf+k+d2jWutZT8v5g71/SMKK6O35v5MAorA2k3VRqTPzv0AzAhOzh7dKEMLcaIZfcoT36tDcGPSmZvq+ndh+w==" saltValue="ihxNrrgOAqSqSqz2NhUfNQ==" spinCount="100000" sheet="1" objects="1" scenarios="1" selectLockedCells="1"/>
  <mergeCells count="4">
    <mergeCell ref="C2:G2"/>
    <mergeCell ref="A1:B1"/>
    <mergeCell ref="A2:B2"/>
    <mergeCell ref="A3:C3"/>
  </mergeCells>
  <hyperlinks>
    <hyperlink ref="C1:D1" location="'I&amp;C'!A1" display="CONTENTS PAGE"/>
    <hyperlink ref="A1" location="Costs!C1" display="ç PREVIOUS PAGE"/>
    <hyperlink ref="D1" location="Properties!C1" display="NEXT PAGE è"/>
    <hyperlink ref="A1:B1" location="OoH!C1" display="ç PREVIOUS PAGE"/>
  </hyperlinks>
  <pageMargins left="0.70866141732283472" right="0.70866141732283472" top="0.74803149606299213" bottom="0.74803149606299213" header="0.31496062992125984" footer="0.31496062992125984"/>
  <pageSetup paperSize="8" orientation="landscape" r:id="rId1"/>
  <headerFooter>
    <oddHeader>&amp;C&amp;"Arial,Bold"&amp;UGAS SERVICING AND MAINTENANCE</oddHeader>
    <oddFooter>&amp;R&amp;"Arial,Regular"Boiler Asset and Maintenance Price List | Page &amp;"Arial,Bold"&amp;P&amp;"Arial,Regular" of &amp;"Arial,Bold"&amp;N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pane xSplit="2" ySplit="4" topLeftCell="C5" activePane="bottomRight" state="frozen"/>
      <selection pane="topRight" activeCell="C1" sqref="C1"/>
      <selection pane="bottomLeft" activeCell="A5" sqref="A5"/>
      <selection pane="bottomRight" activeCell="C1" sqref="C1"/>
    </sheetView>
  </sheetViews>
  <sheetFormatPr defaultRowHeight="15" customHeight="1" x14ac:dyDescent="0.3"/>
  <cols>
    <col min="1" max="1" width="3.77734375" style="74" customWidth="1"/>
    <col min="2" max="2" width="32.77734375" style="70" customWidth="1"/>
    <col min="3" max="3" width="40.77734375" style="70" customWidth="1"/>
    <col min="4" max="4" width="13.77734375" style="74" customWidth="1"/>
    <col min="5" max="252" width="10.77734375" style="70" customWidth="1"/>
    <col min="253" max="16384" width="8.88671875" style="70"/>
  </cols>
  <sheetData>
    <row r="1" spans="1:4" s="35" customFormat="1" ht="15" customHeight="1" x14ac:dyDescent="0.3">
      <c r="A1" s="147" t="s">
        <v>122</v>
      </c>
      <c r="B1" s="147"/>
      <c r="C1" s="66" t="s">
        <v>120</v>
      </c>
      <c r="D1" s="67" t="s">
        <v>139</v>
      </c>
    </row>
    <row r="2" spans="1:4" s="36" customFormat="1" ht="15" customHeight="1" x14ac:dyDescent="0.3">
      <c r="A2" s="148" t="s">
        <v>121</v>
      </c>
      <c r="B2" s="148"/>
      <c r="C2" s="146" t="str">
        <f>IFERROR(IF(Costs!$C$2&lt;&gt;"",Costs!$C$2,""),"")</f>
        <v/>
      </c>
      <c r="D2" s="146"/>
    </row>
    <row r="3" spans="1:4" s="40" customFormat="1" ht="15" customHeight="1" x14ac:dyDescent="0.3">
      <c r="A3" s="148" t="s">
        <v>140</v>
      </c>
      <c r="B3" s="148"/>
      <c r="C3" s="148"/>
      <c r="D3" s="148"/>
    </row>
    <row r="4" spans="1:4" s="41" customFormat="1" ht="30" customHeight="1" thickBot="1" x14ac:dyDescent="0.35">
      <c r="A4" s="112"/>
      <c r="B4" s="96" t="s">
        <v>112</v>
      </c>
      <c r="C4" s="97" t="s">
        <v>51</v>
      </c>
      <c r="D4" s="97" t="s">
        <v>113</v>
      </c>
    </row>
    <row r="5" spans="1:4" ht="15" customHeight="1" thickTop="1" x14ac:dyDescent="0.3">
      <c r="A5" s="106">
        <f>IFERROR(IF(B5&lt;&gt;"",SUBTOTAL(103,$B$5:$B5),""),"")</f>
        <v>1</v>
      </c>
      <c r="B5" s="103" t="s">
        <v>0</v>
      </c>
      <c r="C5" s="104" t="str">
        <f>IFERROR(IF(B5&lt;&gt;"",VLOOKUP(B5,Assets!$B$5:$I$42,2,FALSE),""),"")</f>
        <v>Mull Drive, Corby NN17 2XF</v>
      </c>
      <c r="D5" s="105">
        <f>IFERROR(IF(B5&lt;&gt;"",SUMIF(Assets!$B$5:$B$42,B5,Assets!$I$5:$I$42),""),"")</f>
        <v>0</v>
      </c>
    </row>
    <row r="6" spans="1:4" ht="15" customHeight="1" x14ac:dyDescent="0.3">
      <c r="A6" s="95">
        <f>IFERROR(IF(B6&lt;&gt;"",SUBTOTAL(103,$B$5:$B6),""),"")</f>
        <v>2</v>
      </c>
      <c r="B6" s="92" t="s">
        <v>5</v>
      </c>
      <c r="C6" s="68" t="str">
        <f>IFERROR(IF(B6&lt;&gt;"",VLOOKUP(B6,Assets!$B$5:$I$42,2,FALSE),""),"")</f>
        <v>Counts Farm Road NN18 8BH</v>
      </c>
      <c r="D6" s="69">
        <f>IFERROR(IF(B6&lt;&gt;"",SUMIF(Assets!$B$5:$B$42,B6,Assets!$I$5:$I$42),""),"")</f>
        <v>0</v>
      </c>
    </row>
    <row r="7" spans="1:4" ht="15" customHeight="1" x14ac:dyDescent="0.3">
      <c r="A7" s="95">
        <f>IFERROR(IF(B7&lt;&gt;"",SUBTOTAL(103,$B$5:$B7),""),"")</f>
        <v>3</v>
      </c>
      <c r="B7" s="92" t="s">
        <v>104</v>
      </c>
      <c r="C7" s="68" t="str">
        <f>IFERROR(IF(B7&lt;&gt;"",VLOOKUP(B7,Assets!$B$5:$I$42,2,FALSE),""),"")</f>
        <v>Beanfield Avenue, Corby NN18 0AX</v>
      </c>
      <c r="D7" s="69">
        <f>IFERROR(IF(B7&lt;&gt;"",SUMIF(Assets!$B$5:$B$42,B7,Assets!$I$5:$I$42),""),"")</f>
        <v>0</v>
      </c>
    </row>
    <row r="8" spans="1:4" ht="15" customHeight="1" x14ac:dyDescent="0.3">
      <c r="A8" s="95">
        <f>IFERROR(IF(B8&lt;&gt;"",SUBTOTAL(103,$B$5:$B8),""),"")</f>
        <v>4</v>
      </c>
      <c r="B8" s="92" t="s">
        <v>10</v>
      </c>
      <c r="C8" s="68" t="str">
        <f>IFERROR(IF(B8&lt;&gt;"",VLOOKUP(B8,Assets!$B$5:$I$42,2,FALSE),""),"")</f>
        <v>Parklands Gateway, George Street NN17 1QB</v>
      </c>
      <c r="D8" s="69">
        <f>IFERROR(IF(B8&lt;&gt;"",SUMIF(Assets!$B$5:$B$42,B8,Assets!$I$5:$I$42),""),"")</f>
        <v>0</v>
      </c>
    </row>
    <row r="9" spans="1:4" ht="15" customHeight="1" x14ac:dyDescent="0.3">
      <c r="A9" s="95">
        <f>IFERROR(IF(B9&lt;&gt;"",SUBTOTAL(103,$B$5:$B9),""),"")</f>
        <v>5</v>
      </c>
      <c r="B9" s="92" t="s">
        <v>12</v>
      </c>
      <c r="C9" s="68" t="str">
        <f>IFERROR(IF(B9&lt;&gt;"",VLOOKUP(B9,Assets!$B$5:$I$42,2,FALSE),""),"")</f>
        <v>High Street, Corby Old Village NN17 1UU</v>
      </c>
      <c r="D9" s="69">
        <f>IFERROR(IF(B9&lt;&gt;"",SUMIF(Assets!$B$5:$B$42,B9,Assets!$I$5:$I$42),""),"")</f>
        <v>0</v>
      </c>
    </row>
    <row r="10" spans="1:4" ht="15" customHeight="1" x14ac:dyDescent="0.3">
      <c r="A10" s="95">
        <f>IFERROR(IF(B10&lt;&gt;"",SUBTOTAL(103,$B$5:$B10),""),"")</f>
        <v>6</v>
      </c>
      <c r="B10" s="92" t="s">
        <v>14</v>
      </c>
      <c r="C10" s="68" t="str">
        <f>IFERROR(IF(B10&lt;&gt;"",VLOOKUP(B10,Assets!$B$5:$I$42,2,FALSE),""),"")</f>
        <v>London Road, Priors Hall NN17 5EU</v>
      </c>
      <c r="D10" s="69">
        <f>IFERROR(IF(B10&lt;&gt;"",SUMIF(Assets!$B$5:$B$42,B10,Assets!$I$5:$I$42),""),"")</f>
        <v>0</v>
      </c>
    </row>
    <row r="11" spans="1:4" ht="15" customHeight="1" x14ac:dyDescent="0.3">
      <c r="A11" s="95">
        <f>IFERROR(IF(B11&lt;&gt;"",SUBTOTAL(103,$B$5:$B11),""),"")</f>
        <v>7</v>
      </c>
      <c r="B11" s="92" t="s">
        <v>17</v>
      </c>
      <c r="C11" s="68" t="str">
        <f>IFERROR(IF(B11&lt;&gt;"",VLOOKUP(B11,Assets!$B$5:$I$42,2,FALSE),""),"")</f>
        <v>Danesholme Square, Corby NN18 9EJ</v>
      </c>
      <c r="D11" s="69">
        <f>IFERROR(IF(B11&lt;&gt;"",SUMIF(Assets!$B$5:$B$42,B11,Assets!$I$5:$I$42),""),"")</f>
        <v>0</v>
      </c>
    </row>
    <row r="12" spans="1:4" ht="15" customHeight="1" x14ac:dyDescent="0.3">
      <c r="A12" s="95">
        <f>IFERROR(IF(B12&lt;&gt;"",SUBTOTAL(103,$B$5:$B12),""),"")</f>
        <v>8</v>
      </c>
      <c r="B12" s="92" t="s">
        <v>21</v>
      </c>
      <c r="C12" s="68" t="str">
        <f>IFERROR(IF(B12&lt;&gt;"",VLOOKUP(B12,Assets!$B$5:$I$42,2,FALSE),""),"")</f>
        <v>New Post Office Square, Corby NN17 1GD</v>
      </c>
      <c r="D12" s="69">
        <f>IFERROR(IF(B12&lt;&gt;"",SUMIF(Assets!$B$5:$B$42,B12,Assets!$I$5:$I$42),""),"")</f>
        <v>0</v>
      </c>
    </row>
    <row r="13" spans="1:4" ht="15" customHeight="1" x14ac:dyDescent="0.3">
      <c r="A13" s="95">
        <f>IFERROR(IF(B13&lt;&gt;"",SUBTOTAL(103,$B$5:$B13),""),"")</f>
        <v>9</v>
      </c>
      <c r="B13" s="92" t="s">
        <v>23</v>
      </c>
      <c r="C13" s="68" t="str">
        <f>IFERROR(IF(B13&lt;&gt;"",VLOOKUP(B13,Assets!$B$5:$I$42,2,FALSE),""),"")</f>
        <v>Ennerdale Road, Corby NN17 2EA</v>
      </c>
      <c r="D13" s="69">
        <f>IFERROR(IF(B13&lt;&gt;"",SUMIF(Assets!$B$5:$B$42,B13,Assets!$I$5:$I$42),""),"")</f>
        <v>0</v>
      </c>
    </row>
    <row r="14" spans="1:4" ht="15" customHeight="1" x14ac:dyDescent="0.3">
      <c r="A14" s="95">
        <f>IFERROR(IF(B14&lt;&gt;"",SUBTOTAL(103,$B$5:$B14),""),"")</f>
        <v>10</v>
      </c>
      <c r="B14" s="92" t="s">
        <v>105</v>
      </c>
      <c r="C14" s="68" t="str">
        <f>IFERROR(IF(B14&lt;&gt;"",VLOOKUP(B14,Assets!$B$5:$I$42,2,FALSE),""),"")</f>
        <v>Gainsborough Road, Corby NN17 0QD</v>
      </c>
      <c r="D14" s="69">
        <f>IFERROR(IF(B14&lt;&gt;"",SUMIF(Assets!$B$5:$B$42,B14,Assets!$I$5:$I$42),""),"")</f>
        <v>0</v>
      </c>
    </row>
    <row r="15" spans="1:4" ht="15" customHeight="1" x14ac:dyDescent="0.3">
      <c r="A15" s="95">
        <f>IFERROR(IF(B15&lt;&gt;"",SUBTOTAL(103,$B$5:$B15),""),"")</f>
        <v>11</v>
      </c>
      <c r="B15" s="92" t="s">
        <v>26</v>
      </c>
      <c r="C15" s="68" t="str">
        <f>IFERROR(IF(B15&lt;&gt;"",VLOOKUP(B15,Assets!$B$5:$I$42,2,FALSE),""),"")</f>
        <v>Alberta Close, Corby NN18 9HU</v>
      </c>
      <c r="D15" s="69">
        <f>IFERROR(IF(B15&lt;&gt;"",SUMIF(Assets!$B$5:$B$42,B15,Assets!$I$5:$I$42),""),"")</f>
        <v>0</v>
      </c>
    </row>
    <row r="16" spans="1:4" ht="15" customHeight="1" x14ac:dyDescent="0.3">
      <c r="A16" s="95">
        <f>IFERROR(IF(B16&lt;&gt;"",SUBTOTAL(103,$B$5:$B16),""),"")</f>
        <v>12</v>
      </c>
      <c r="B16" s="92" t="s">
        <v>28</v>
      </c>
      <c r="C16" s="68" t="str">
        <f>IFERROR(IF(B16&lt;&gt;"",VLOOKUP(B16,Assets!$B$5:$I$42,2,FALSE),""),"")</f>
        <v>Alberta Close, Corby NN18 9HU</v>
      </c>
      <c r="D16" s="69">
        <f>IFERROR(IF(B16&lt;&gt;"",SUMIF(Assets!$B$5:$B$42,B16,Assets!$I$5:$I$42),""),"")</f>
        <v>0</v>
      </c>
    </row>
    <row r="17" spans="1:4" ht="15" customHeight="1" x14ac:dyDescent="0.3">
      <c r="A17" s="95">
        <f>IFERROR(IF(B17&lt;&gt;"",SUBTOTAL(103,$B$5:$B17),""),"")</f>
        <v>13</v>
      </c>
      <c r="B17" s="93" t="s">
        <v>30</v>
      </c>
      <c r="C17" s="68" t="str">
        <f>IFERROR(IF(B17&lt;&gt;"",VLOOKUP(B17,Assets!$B$5:$I$42,2,FALSE),""),"")</f>
        <v>53-57 High Street, Corby NN17 1UY</v>
      </c>
      <c r="D17" s="69">
        <f>IFERROR(IF(B17&lt;&gt;"",SUMIF(Assets!$B$5:$B$42,B17,Assets!$I$5:$I$42),""),"")</f>
        <v>0</v>
      </c>
    </row>
    <row r="18" spans="1:4" ht="15" customHeight="1" x14ac:dyDescent="0.3">
      <c r="A18" s="95">
        <f>IFERROR(IF(B18&lt;&gt;"",SUBTOTAL(103,$B$5:$B18),""),"")</f>
        <v>14</v>
      </c>
      <c r="B18" s="92" t="s">
        <v>78</v>
      </c>
      <c r="C18" s="68" t="str">
        <f>IFERROR(IF(B18&lt;&gt;"",VLOOKUP(B18,Assets!$B$5:$I$42,2,FALSE),""),"")</f>
        <v>Saxilby Centre, Saxilby Close, Corby NN18 9BH</v>
      </c>
      <c r="D18" s="69">
        <f>IFERROR(IF(B18&lt;&gt;"",SUMIF(Assets!$B$5:$B$42,B18,Assets!$I$5:$I$42),""),"")</f>
        <v>0</v>
      </c>
    </row>
    <row r="19" spans="1:4" ht="15" customHeight="1" x14ac:dyDescent="0.3">
      <c r="A19" s="95">
        <f>IFERROR(IF(B19&lt;&gt;"",SUBTOTAL(103,$B$5:$B19),""),"")</f>
        <v>15</v>
      </c>
      <c r="B19" s="92" t="s">
        <v>81</v>
      </c>
      <c r="C19" s="68" t="str">
        <f>IFERROR(IF(B19&lt;&gt;"",VLOOKUP(B19,Assets!$B$5:$I$42,2,FALSE),""),"")</f>
        <v>Saxilby Centre, Saxilby Close, Corby NN18 9BH</v>
      </c>
      <c r="D19" s="69">
        <f>IFERROR(IF(B19&lt;&gt;"",SUMIF(Assets!$B$5:$B$42,B19,Assets!$I$5:$I$42),""),"")</f>
        <v>0</v>
      </c>
    </row>
    <row r="20" spans="1:4" ht="15" customHeight="1" x14ac:dyDescent="0.3">
      <c r="A20" s="95">
        <f>IFERROR(IF(B20&lt;&gt;"",SUBTOTAL(103,$B$5:$B20),""),"")</f>
        <v>16</v>
      </c>
      <c r="B20" s="92" t="s">
        <v>33</v>
      </c>
      <c r="C20" s="68" t="str">
        <f>IFERROR(IF(B20&lt;&gt;"",VLOOKUP(B20,Assets!$B$5:$I$42,2,FALSE),""),"")</f>
        <v>High Street, Corby Old Village NN17 1UU</v>
      </c>
      <c r="D20" s="69">
        <f>IFERROR(IF(B20&lt;&gt;"",SUMIF(Assets!$B$5:$B$42,B20,Assets!$I$5:$I$42),""),"")</f>
        <v>0</v>
      </c>
    </row>
    <row r="21" spans="1:4" ht="15" customHeight="1" x14ac:dyDescent="0.3">
      <c r="A21" s="95">
        <f>IFERROR(IF(B21&lt;&gt;"",SUBTOTAL(103,$B$5:$B21),""),"")</f>
        <v>17</v>
      </c>
      <c r="B21" s="92" t="s">
        <v>34</v>
      </c>
      <c r="C21" s="68" t="str">
        <f>IFERROR(IF(B21&lt;&gt;"",VLOOKUP(B21,Assets!$B$5:$I$42,2,FALSE),""),"")</f>
        <v>Saxilby Close, Corby NN18 9BH</v>
      </c>
      <c r="D21" s="69">
        <f>IFERROR(IF(B21&lt;&gt;"",SUMIF(Assets!$B$5:$B$42,B21,Assets!$I$5:$I$42),""),"")</f>
        <v>0</v>
      </c>
    </row>
    <row r="22" spans="1:4" ht="15" customHeight="1" x14ac:dyDescent="0.3">
      <c r="A22" s="95">
        <f>IFERROR(IF(B22&lt;&gt;"",SUBTOTAL(103,$B$5:$B22),""),"")</f>
        <v>18</v>
      </c>
      <c r="B22" s="92" t="s">
        <v>37</v>
      </c>
      <c r="C22" s="68" t="str">
        <f>IFERROR(IF(B22&lt;&gt;"",VLOOKUP(B22,Assets!$B$5:$I$42,2,FALSE),""),"")</f>
        <v>Stevenson Way, Corby NN17 1DA</v>
      </c>
      <c r="D22" s="69">
        <f>IFERROR(IF(B22&lt;&gt;"",SUMIF(Assets!$B$5:$B$42,B22,Assets!$I$5:$I$42),""),"")</f>
        <v>0</v>
      </c>
    </row>
    <row r="23" spans="1:4" ht="15" customHeight="1" x14ac:dyDescent="0.3">
      <c r="A23" s="95">
        <f>IFERROR(IF(B23&lt;&gt;"",SUBTOTAL(103,$B$5:$B23),""),"")</f>
        <v>19</v>
      </c>
      <c r="B23" s="92" t="s">
        <v>38</v>
      </c>
      <c r="C23" s="68" t="str">
        <f>IFERROR(IF(B23&lt;&gt;"",VLOOKUP(B23,Assets!$B$5:$I$42,2,FALSE),""),"")</f>
        <v>Cottingham Road, Corby NN17 1QB</v>
      </c>
      <c r="D23" s="69">
        <f>IFERROR(IF(B23&lt;&gt;"",SUMIF(Assets!$B$5:$B$42,B23,Assets!$I$5:$I$42),""),"")</f>
        <v>0</v>
      </c>
    </row>
    <row r="24" spans="1:4" ht="15" customHeight="1" x14ac:dyDescent="0.3">
      <c r="A24" s="95">
        <f>IFERROR(IF(B24&lt;&gt;"",SUBTOTAL(103,$B$5:$B24),""),"")</f>
        <v>20</v>
      </c>
      <c r="B24" s="92" t="s">
        <v>40</v>
      </c>
      <c r="C24" s="68" t="str">
        <f>IFERROR(IF(B24&lt;&gt;"",VLOOKUP(B24,Assets!$B$5:$I$42,2,FALSE),""),"")</f>
        <v>George Street Corby NN17 1QG</v>
      </c>
      <c r="D24" s="69">
        <f>IFERROR(IF(B24&lt;&gt;"",SUMIF(Assets!$B$5:$B$42,B24,Assets!$I$5:$I$42),""),"")</f>
        <v>0</v>
      </c>
    </row>
    <row r="25" spans="1:4" ht="15" customHeight="1" x14ac:dyDescent="0.3">
      <c r="A25" s="95">
        <f>IFERROR(IF(B25&lt;&gt;"",SUBTOTAL(103,$B$5:$B25),""),"")</f>
        <v>21</v>
      </c>
      <c r="B25" s="93" t="s">
        <v>43</v>
      </c>
      <c r="C25" s="68" t="str">
        <f>IFERROR(IF(B25&lt;&gt;"",VLOOKUP(B25,Assets!$B$5:$I$42,2,FALSE),""),"")</f>
        <v>Parklands Gateway, George St NN17 1QB</v>
      </c>
      <c r="D25" s="69">
        <f>IFERROR(IF(B25&lt;&gt;"",SUMIF(Assets!$B$5:$B$42,B25,Assets!$I$5:$I$42),""),"")</f>
        <v>0</v>
      </c>
    </row>
    <row r="26" spans="1:4" ht="15" customHeight="1" x14ac:dyDescent="0.3">
      <c r="A26" s="95">
        <f>IFERROR(IF(B26&lt;&gt;"",SUBTOTAL(103,$B$5:$B26),""),"")</f>
        <v>22</v>
      </c>
      <c r="B26" s="92" t="s">
        <v>45</v>
      </c>
      <c r="C26" s="68" t="str">
        <f>IFERROR(IF(B26&lt;&gt;"",VLOOKUP(B26,Assets!$B$5:$I$42,2,FALSE),""),"")</f>
        <v>Shetland Way, Corby NN17 2SG</v>
      </c>
      <c r="D26" s="69">
        <f>IFERROR(IF(B26&lt;&gt;"",SUMIF(Assets!$B$5:$B$42,B26,Assets!$I$5:$I$42),""),"")</f>
        <v>0</v>
      </c>
    </row>
    <row r="27" spans="1:4" s="73" customFormat="1" ht="15" customHeight="1" x14ac:dyDescent="0.3">
      <c r="A27" s="117" t="s">
        <v>109</v>
      </c>
      <c r="B27" s="94"/>
      <c r="C27" s="71"/>
      <c r="D27" s="72">
        <f>IFERROR(IF(OR(D5&lt;&gt;"",D6&lt;&gt;"",D7&lt;&gt;"",D8&lt;&gt;"",D9&lt;&gt;"",D10&lt;&gt;"",D11&lt;&gt;"",D12&lt;&gt;"",D13&lt;&gt;"",D14&lt;&gt;"",D15&lt;&gt;"",D16&lt;&gt;"",D17&lt;&gt;"",D18&lt;&gt;"",D19&lt;&gt;"",D20&lt;&gt;"",D21&lt;&gt;"",D22&lt;&gt;"",D23&lt;&gt;"",D24&lt;&gt;"",D25&lt;&gt;"",D26&lt;&gt;""),SUM(D5:D26),""),"")</f>
        <v>0</v>
      </c>
    </row>
  </sheetData>
  <sheetProtection algorithmName="SHA-512" hashValue="wwlxWDXF0X8g8ZjHaMPqbHAhqH5Y68cDztdiWYWmZmcBBdjJa6rUR91qZ7QvLYRK3egby7VFnLrwAmpwP00C6w==" saltValue="izJEczPltYR2sIedSWqdBQ==" spinCount="100000" sheet="1" objects="1" scenarios="1" selectLockedCells="1"/>
  <mergeCells count="4">
    <mergeCell ref="A1:B1"/>
    <mergeCell ref="A2:B2"/>
    <mergeCell ref="C2:D2"/>
    <mergeCell ref="A3:D3"/>
  </mergeCells>
  <hyperlinks>
    <hyperlink ref="C1:D1" location="'I&amp;C'!A1" display="CONTENTS PAGE"/>
    <hyperlink ref="A1" location="Costs!C1" display="ç PREVIOUS PAGE"/>
    <hyperlink ref="D1" location="SoWR!B1" display="NEXT PAGE è"/>
    <hyperlink ref="A1:B1" location="Assets!C1" display="ç PREVIOUS PAGE"/>
  </hyperlinks>
  <pageMargins left="0.70866141732283472" right="0.70866141732283472" top="0.74803149606299213" bottom="0.74803149606299213" header="0.31496062992125984" footer="0.31496062992125984"/>
  <pageSetup paperSize="9" orientation="landscape" r:id="rId1"/>
  <headerFooter>
    <oddHeader>&amp;C&amp;"Arial,Bold"&amp;UGAS SERVICING AND MAINTENANCE</oddHeader>
    <oddFooter>&amp;R&amp;"Arial,Regular"Price List Per Property | Page &amp;"Arial,Bold"&amp;P&amp;"Arial,Regular" of &amp;"Arial,Bold"&amp;N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I&amp;C</vt:lpstr>
      <vt:lpstr>Costs</vt:lpstr>
      <vt:lpstr>OoH</vt:lpstr>
      <vt:lpstr>Assets</vt:lpstr>
      <vt:lpstr>Properties</vt:lpstr>
      <vt:lpstr>Assets!Print_Area</vt:lpstr>
      <vt:lpstr>Costs!Print_Area</vt:lpstr>
      <vt:lpstr>'I&amp;C'!Print_Area</vt:lpstr>
      <vt:lpstr>OoH!Print_Area</vt:lpstr>
      <vt:lpstr>Properties!Print_Area</vt:lpstr>
      <vt:lpstr>Assets!Print_Titles</vt:lpstr>
      <vt:lpstr>Costs!Print_Titles</vt:lpstr>
      <vt:lpstr>'I&amp;C'!Print_Titles</vt:lpstr>
      <vt:lpstr>OoH!Print_Titles</vt:lpstr>
      <vt:lpstr>Properties!Print_Titles</vt:lpstr>
    </vt:vector>
  </TitlesOfParts>
  <Company>Corby Borough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CEver</dc:creator>
  <cp:lastModifiedBy>Chris Everett</cp:lastModifiedBy>
  <cp:lastPrinted>2018-07-04T08:24:22Z</cp:lastPrinted>
  <dcterms:created xsi:type="dcterms:W3CDTF">2018-07-01T07:44:22Z</dcterms:created>
  <dcterms:modified xsi:type="dcterms:W3CDTF">2018-08-02T10:55:06Z</dcterms:modified>
</cp:coreProperties>
</file>