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P:\Tenders\Historic Ships &amp; Collections\HMS Warrior Rewiring\ITT- 2022\"/>
    </mc:Choice>
  </mc:AlternateContent>
  <xr:revisionPtr revIDLastSave="0" documentId="13_ncr:1_{B64B0CF2-BCEC-4B80-8090-5FA6089B077E}" xr6:coauthVersionLast="36" xr6:coauthVersionMax="47" xr10:uidLastSave="{00000000-0000-0000-0000-000000000000}"/>
  <bookViews>
    <workbookView xWindow="510" yWindow="-15720" windowWidth="27000" windowHeight="14040" firstSheet="1" activeTab="3" xr2:uid="{C73A0963-DE32-4109-A55C-C2A7009F847D}"/>
  </bookViews>
  <sheets>
    <sheet name="Batch Summary" sheetId="13" state="hidden" r:id="rId1"/>
    <sheet name="1. Summary" sheetId="22" r:id="rId2"/>
    <sheet name="2. Pricing Document" sheetId="21" r:id="rId3"/>
    <sheet name="3. Day Rates &amp; OHP" sheetId="14" r:id="rId4"/>
    <sheet name="Pick List" sheetId="5" state="hidden" r:id="rId5"/>
    <sheet name="Nielsens Cutting List" sheetId="1" state="hidden" r:id="rId6"/>
  </sheets>
  <definedNames>
    <definedName name="Bow">#REF!</definedName>
    <definedName name="Compass">#REF!</definedName>
    <definedName name="Internal">#REF!</definedName>
    <definedName name="Internal_Pivot">#REF!</definedName>
    <definedName name="Midships">#REF!</definedName>
    <definedName name="Midships_Pivot">#REF!</definedName>
    <definedName name="_xlnm.Print_Area" localSheetId="1">'1. Summary'!$A$1:$D$19</definedName>
    <definedName name="_xlnm.Print_Area" localSheetId="2">'2. Pricing Document'!$A$1:$C$38</definedName>
    <definedName name="_xlnm.Print_Area" localSheetId="3">'3. Day Rates &amp; OHP'!$B$2:$K$39</definedName>
    <definedName name="_xlnm.Print_Area" localSheetId="5">'Nielsens Cutting List'!$A$1:$I$559</definedName>
    <definedName name="Ster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C3" i="14" l="1"/>
  <c r="B2" i="22"/>
  <c r="D9" i="22"/>
  <c r="F42" i="14"/>
  <c r="F38" i="14"/>
  <c r="F34" i="14"/>
  <c r="C13" i="22"/>
  <c r="C12" i="22"/>
  <c r="C11" i="22"/>
  <c r="C10" i="22"/>
  <c r="F30" i="14"/>
  <c r="D18" i="22"/>
  <c r="C8" i="21"/>
  <c r="D5" i="22" s="1"/>
  <c r="C36" i="21"/>
  <c r="D7" i="22" s="1"/>
  <c r="F43" i="14"/>
  <c r="F39" i="14"/>
  <c r="F35" i="14"/>
  <c r="F36" i="14" s="1"/>
  <c r="D11" i="22" s="1"/>
  <c r="F31" i="14"/>
  <c r="F14" i="14"/>
  <c r="F15" i="14"/>
  <c r="F16" i="14"/>
  <c r="F17" i="14"/>
  <c r="F18" i="14"/>
  <c r="F19" i="14"/>
  <c r="F20" i="14"/>
  <c r="F21" i="14"/>
  <c r="F22" i="14"/>
  <c r="F23" i="14"/>
  <c r="F24" i="14"/>
  <c r="F25" i="14"/>
  <c r="F26" i="14"/>
  <c r="F27" i="14"/>
  <c r="F44" i="14" l="1"/>
  <c r="D13" i="22" s="1"/>
  <c r="F40" i="14"/>
  <c r="D12" i="22" s="1"/>
  <c r="F32" i="14"/>
  <c r="D10" i="22" s="1"/>
  <c r="F28" i="14"/>
  <c r="D14" i="22" l="1"/>
  <c r="D16" i="22" s="1"/>
  <c r="K559" i="1" l="1"/>
  <c r="K558" i="1"/>
  <c r="K557" i="1"/>
  <c r="K556" i="1"/>
  <c r="K555" i="1"/>
  <c r="K554" i="1"/>
  <c r="K553" i="1"/>
  <c r="K552" i="1"/>
  <c r="K551" i="1"/>
  <c r="K547" i="1"/>
  <c r="F547" i="1"/>
  <c r="K546" i="1"/>
  <c r="F546" i="1"/>
  <c r="K545" i="1"/>
  <c r="F545" i="1"/>
  <c r="K544" i="1"/>
  <c r="F544" i="1"/>
  <c r="K543" i="1"/>
  <c r="F543" i="1"/>
  <c r="K542" i="1"/>
  <c r="F542" i="1"/>
  <c r="K541" i="1"/>
  <c r="F541" i="1"/>
  <c r="K540" i="1"/>
  <c r="K539" i="1"/>
  <c r="K535" i="1"/>
  <c r="F535" i="1"/>
  <c r="K534" i="1"/>
  <c r="F534" i="1"/>
  <c r="K533" i="1"/>
  <c r="F533" i="1"/>
  <c r="K532" i="1"/>
  <c r="F532" i="1"/>
  <c r="K531" i="1"/>
  <c r="F531" i="1"/>
  <c r="K530" i="1"/>
  <c r="F530" i="1"/>
  <c r="K529" i="1"/>
  <c r="F529" i="1"/>
  <c r="K528" i="1"/>
  <c r="F528" i="1"/>
  <c r="K527" i="1"/>
  <c r="F527" i="1"/>
  <c r="K526" i="1"/>
  <c r="K522" i="1"/>
  <c r="F522" i="1"/>
  <c r="K521" i="1"/>
  <c r="F521" i="1"/>
  <c r="K520" i="1"/>
  <c r="F520" i="1"/>
  <c r="K519" i="1"/>
  <c r="F519" i="1"/>
  <c r="K518" i="1"/>
  <c r="F518" i="1"/>
  <c r="K517" i="1"/>
  <c r="F517" i="1"/>
  <c r="K516" i="1"/>
  <c r="F516" i="1"/>
  <c r="K515" i="1"/>
  <c r="F515" i="1"/>
  <c r="K514" i="1"/>
  <c r="K511" i="1"/>
  <c r="K510" i="1"/>
  <c r="F510" i="1"/>
  <c r="K509" i="1"/>
  <c r="F509" i="1"/>
  <c r="K508" i="1"/>
  <c r="F508" i="1"/>
  <c r="K507" i="1"/>
  <c r="F507" i="1"/>
  <c r="K506" i="1"/>
  <c r="F506" i="1"/>
  <c r="K505" i="1"/>
  <c r="F505" i="1"/>
  <c r="K504" i="1"/>
  <c r="F504" i="1"/>
  <c r="K503" i="1"/>
  <c r="F503" i="1"/>
  <c r="K502" i="1"/>
  <c r="K498" i="1"/>
  <c r="F498" i="1"/>
  <c r="K497" i="1"/>
  <c r="F497" i="1"/>
  <c r="K496" i="1"/>
  <c r="F496" i="1"/>
  <c r="K495" i="1"/>
  <c r="F495" i="1"/>
  <c r="K494" i="1"/>
  <c r="F494" i="1"/>
  <c r="K493" i="1"/>
  <c r="F493" i="1"/>
  <c r="K492" i="1"/>
  <c r="F492" i="1"/>
  <c r="K491" i="1"/>
  <c r="F491" i="1"/>
  <c r="K490" i="1"/>
  <c r="K486" i="1"/>
  <c r="F486" i="1"/>
  <c r="K485" i="1"/>
  <c r="F485" i="1"/>
  <c r="K484" i="1"/>
  <c r="F484" i="1"/>
  <c r="K483" i="1"/>
  <c r="F483" i="1"/>
  <c r="K482" i="1"/>
  <c r="F482" i="1"/>
  <c r="K481" i="1"/>
  <c r="F481" i="1"/>
  <c r="K480" i="1"/>
  <c r="F480" i="1"/>
  <c r="K479" i="1"/>
  <c r="F479" i="1"/>
  <c r="K478" i="1"/>
  <c r="K474" i="1"/>
  <c r="F474" i="1"/>
  <c r="K473" i="1"/>
  <c r="F473" i="1"/>
  <c r="K472" i="1"/>
  <c r="F472" i="1"/>
  <c r="K471" i="1"/>
  <c r="F471" i="1"/>
  <c r="K470" i="1"/>
  <c r="F470" i="1"/>
  <c r="K469" i="1"/>
  <c r="F469" i="1"/>
  <c r="K468" i="1"/>
  <c r="F468" i="1"/>
  <c r="K467" i="1"/>
  <c r="F467" i="1"/>
  <c r="K466" i="1"/>
  <c r="K462" i="1"/>
  <c r="K461" i="1"/>
  <c r="K460" i="1"/>
  <c r="K459" i="1"/>
  <c r="F459" i="1"/>
  <c r="K458" i="1"/>
  <c r="F458" i="1"/>
  <c r="K457" i="1"/>
  <c r="F457" i="1"/>
  <c r="K456" i="1"/>
  <c r="F456" i="1"/>
  <c r="K455" i="1"/>
  <c r="F455" i="1"/>
  <c r="K454" i="1"/>
  <c r="K453" i="1"/>
  <c r="K452" i="1"/>
  <c r="K448" i="1"/>
  <c r="K447" i="1"/>
  <c r="K446" i="1"/>
  <c r="K445" i="1"/>
  <c r="K444" i="1"/>
  <c r="K443" i="1"/>
  <c r="K442" i="1"/>
  <c r="K441" i="1"/>
  <c r="K440" i="1"/>
  <c r="K439" i="1"/>
  <c r="K438" i="1"/>
  <c r="K437" i="1"/>
  <c r="K436" i="1"/>
  <c r="K435" i="1"/>
  <c r="K434" i="1"/>
  <c r="K433" i="1"/>
  <c r="K432" i="1"/>
  <c r="K428" i="1"/>
  <c r="K427" i="1"/>
  <c r="K426" i="1"/>
  <c r="K425" i="1"/>
  <c r="K424" i="1"/>
  <c r="K423" i="1"/>
  <c r="K422" i="1"/>
  <c r="K421" i="1"/>
  <c r="K420" i="1"/>
  <c r="K419" i="1"/>
  <c r="K418" i="1"/>
  <c r="K417" i="1"/>
  <c r="K416" i="1"/>
  <c r="K415" i="1"/>
  <c r="K414" i="1"/>
  <c r="K413" i="1"/>
  <c r="K409" i="1"/>
  <c r="K408" i="1"/>
  <c r="K407" i="1"/>
  <c r="K406" i="1"/>
  <c r="K405" i="1"/>
  <c r="K404" i="1"/>
  <c r="K403" i="1"/>
  <c r="K402" i="1"/>
  <c r="K401" i="1"/>
  <c r="K400" i="1"/>
  <c r="K399" i="1"/>
  <c r="K398" i="1"/>
  <c r="K397" i="1"/>
  <c r="K396" i="1"/>
  <c r="K395" i="1"/>
  <c r="K391" i="1"/>
  <c r="K390" i="1"/>
  <c r="K389" i="1"/>
  <c r="K388" i="1"/>
  <c r="K387" i="1"/>
  <c r="K386" i="1"/>
  <c r="K385" i="1"/>
  <c r="K384" i="1"/>
  <c r="K383" i="1"/>
  <c r="K382" i="1"/>
  <c r="K381" i="1"/>
  <c r="K380" i="1"/>
  <c r="K376" i="1"/>
  <c r="K375" i="1"/>
  <c r="K374" i="1"/>
  <c r="K373" i="1"/>
  <c r="K372" i="1"/>
  <c r="K371" i="1"/>
  <c r="K370" i="1"/>
  <c r="K369" i="1"/>
  <c r="K368" i="1"/>
  <c r="K364" i="1"/>
  <c r="K363" i="1"/>
  <c r="F363" i="1"/>
  <c r="K362" i="1"/>
  <c r="F362" i="1"/>
  <c r="K361" i="1"/>
  <c r="F361" i="1"/>
  <c r="K360" i="1"/>
  <c r="F360" i="1"/>
  <c r="K359" i="1"/>
  <c r="F359" i="1"/>
  <c r="K358" i="1"/>
  <c r="F358" i="1"/>
  <c r="K357" i="1"/>
  <c r="F357" i="1"/>
  <c r="K356" i="1"/>
  <c r="F356" i="1"/>
  <c r="K355" i="1"/>
  <c r="K351" i="1"/>
  <c r="K350" i="1"/>
  <c r="F350" i="1"/>
  <c r="K349" i="1"/>
  <c r="F349" i="1"/>
  <c r="K348" i="1"/>
  <c r="F348" i="1"/>
  <c r="K347" i="1"/>
  <c r="F347" i="1"/>
  <c r="K346" i="1"/>
  <c r="F346" i="1"/>
  <c r="K345" i="1"/>
  <c r="F345" i="1"/>
  <c r="K344" i="1"/>
  <c r="F344" i="1"/>
  <c r="K343" i="1"/>
  <c r="F343" i="1"/>
  <c r="K342" i="1"/>
  <c r="K338" i="1"/>
  <c r="K337" i="1"/>
  <c r="K336" i="1"/>
  <c r="K335" i="1"/>
  <c r="K334" i="1"/>
  <c r="K333" i="1"/>
  <c r="K332" i="1"/>
  <c r="K331" i="1"/>
  <c r="K330" i="1"/>
  <c r="K329" i="1"/>
  <c r="K328" i="1"/>
  <c r="K327" i="1"/>
  <c r="K323" i="1"/>
  <c r="K322" i="1"/>
  <c r="K321" i="1"/>
  <c r="K320" i="1"/>
  <c r="K319" i="1"/>
  <c r="K318" i="1"/>
  <c r="K317" i="1"/>
  <c r="K316" i="1"/>
  <c r="K315" i="1"/>
  <c r="K314" i="1"/>
  <c r="K313" i="1"/>
  <c r="K312" i="1"/>
  <c r="K311" i="1"/>
  <c r="K310" i="1"/>
  <c r="K309" i="1"/>
  <c r="K308" i="1"/>
  <c r="K307" i="1"/>
  <c r="K303" i="1"/>
  <c r="K302" i="1"/>
  <c r="K301" i="1"/>
  <c r="K300" i="1"/>
  <c r="K299" i="1"/>
  <c r="K298" i="1"/>
  <c r="K297" i="1"/>
  <c r="K296" i="1"/>
  <c r="K295" i="1"/>
  <c r="K294" i="1"/>
  <c r="K293" i="1"/>
  <c r="K292" i="1"/>
  <c r="K291" i="1"/>
  <c r="K290" i="1"/>
  <c r="K289" i="1"/>
  <c r="K288" i="1"/>
  <c r="K287" i="1"/>
  <c r="K283" i="1"/>
  <c r="K282" i="1"/>
  <c r="K281" i="1"/>
  <c r="K280" i="1"/>
  <c r="K279" i="1"/>
  <c r="K278" i="1"/>
  <c r="K277" i="1"/>
  <c r="K276" i="1"/>
  <c r="K275" i="1"/>
  <c r="K274" i="1"/>
  <c r="K273" i="1"/>
  <c r="K272" i="1"/>
  <c r="K271" i="1"/>
  <c r="K270" i="1"/>
  <c r="K269" i="1"/>
  <c r="K265" i="1"/>
  <c r="K264" i="1"/>
  <c r="K263" i="1"/>
  <c r="K262" i="1"/>
  <c r="K261" i="1"/>
  <c r="K260" i="1"/>
  <c r="K259" i="1"/>
  <c r="K258" i="1"/>
  <c r="K257" i="1"/>
  <c r="K256" i="1"/>
  <c r="K255" i="1"/>
  <c r="K254" i="1"/>
  <c r="K253" i="1"/>
  <c r="K249" i="1"/>
  <c r="K248" i="1"/>
  <c r="K247" i="1"/>
  <c r="K246" i="1"/>
  <c r="K245" i="1"/>
  <c r="K244" i="1"/>
  <c r="K243" i="1"/>
  <c r="K242" i="1"/>
  <c r="K241" i="1"/>
  <c r="K237" i="1"/>
  <c r="K236" i="1"/>
  <c r="F236" i="1"/>
  <c r="K235" i="1"/>
  <c r="F235" i="1"/>
  <c r="K234" i="1"/>
  <c r="F234" i="1"/>
  <c r="K233" i="1"/>
  <c r="F233" i="1"/>
  <c r="K232" i="1"/>
  <c r="F232" i="1"/>
  <c r="K231" i="1"/>
  <c r="F231" i="1"/>
  <c r="K230" i="1"/>
  <c r="F230" i="1"/>
  <c r="K229" i="1"/>
  <c r="F229" i="1"/>
  <c r="K228" i="1"/>
  <c r="K224" i="1"/>
  <c r="K223" i="1"/>
  <c r="K222" i="1"/>
  <c r="F222" i="1"/>
  <c r="K221" i="1"/>
  <c r="F221" i="1"/>
  <c r="K220" i="1"/>
  <c r="F220" i="1"/>
  <c r="K219" i="1"/>
  <c r="F219" i="1"/>
  <c r="K218" i="1"/>
  <c r="F218" i="1"/>
  <c r="K217" i="1"/>
  <c r="F217" i="1"/>
  <c r="K216" i="1"/>
  <c r="F216" i="1"/>
  <c r="K215" i="1"/>
  <c r="K211" i="1"/>
  <c r="K210" i="1"/>
  <c r="K209" i="1"/>
  <c r="K208" i="1"/>
  <c r="K207" i="1"/>
  <c r="K206" i="1"/>
  <c r="K205" i="1"/>
  <c r="K204" i="1"/>
  <c r="K203" i="1"/>
  <c r="K202" i="1"/>
  <c r="K201" i="1"/>
  <c r="K197" i="1"/>
  <c r="K196" i="1"/>
  <c r="K195" i="1"/>
  <c r="K194" i="1"/>
  <c r="K193" i="1"/>
  <c r="K192" i="1"/>
  <c r="K191" i="1"/>
  <c r="K190" i="1"/>
  <c r="K189" i="1"/>
  <c r="K188" i="1"/>
  <c r="K187" i="1"/>
  <c r="K186" i="1"/>
  <c r="K185" i="1"/>
  <c r="K184" i="1"/>
  <c r="K180" i="1"/>
  <c r="K179" i="1"/>
  <c r="K178" i="1"/>
  <c r="K177" i="1"/>
  <c r="K176" i="1"/>
  <c r="K175" i="1"/>
  <c r="K174" i="1"/>
  <c r="K173" i="1"/>
  <c r="K172" i="1"/>
  <c r="K171" i="1"/>
  <c r="K170" i="1"/>
  <c r="K169" i="1"/>
  <c r="K168" i="1"/>
  <c r="K167" i="1"/>
  <c r="K166" i="1"/>
  <c r="K162" i="1"/>
  <c r="K161" i="1"/>
  <c r="K160" i="1"/>
  <c r="K159" i="1"/>
  <c r="K158" i="1"/>
  <c r="K157" i="1"/>
  <c r="K156" i="1"/>
  <c r="K155" i="1"/>
  <c r="K154" i="1"/>
  <c r="K153" i="1"/>
  <c r="K152" i="1"/>
  <c r="K151" i="1"/>
  <c r="K150" i="1"/>
  <c r="K149" i="1"/>
  <c r="K145" i="1"/>
  <c r="K144" i="1"/>
  <c r="K143" i="1"/>
  <c r="K142" i="1"/>
  <c r="K141" i="1"/>
  <c r="K140" i="1"/>
  <c r="K139" i="1"/>
  <c r="K138" i="1"/>
  <c r="K137" i="1"/>
  <c r="K136" i="1"/>
  <c r="K135" i="1"/>
  <c r="K134" i="1"/>
  <c r="K133" i="1"/>
  <c r="K129" i="1"/>
  <c r="K128" i="1"/>
  <c r="K127" i="1"/>
  <c r="K126" i="1"/>
  <c r="K125" i="1"/>
  <c r="K124" i="1"/>
  <c r="K123" i="1"/>
  <c r="K122" i="1"/>
  <c r="K121" i="1"/>
  <c r="K117" i="1"/>
  <c r="K116" i="1"/>
  <c r="K115" i="1"/>
  <c r="K114" i="1"/>
  <c r="K113" i="1"/>
  <c r="K112" i="1"/>
  <c r="K111" i="1"/>
  <c r="K110" i="1"/>
  <c r="K109" i="1"/>
  <c r="K105" i="1"/>
  <c r="K104" i="1"/>
  <c r="K103" i="1"/>
  <c r="K102" i="1"/>
  <c r="K101" i="1"/>
  <c r="K100" i="1"/>
  <c r="K99" i="1"/>
  <c r="K98" i="1"/>
  <c r="K97" i="1"/>
  <c r="K96" i="1"/>
  <c r="K92" i="1"/>
  <c r="K91" i="1"/>
  <c r="K90" i="1"/>
  <c r="K89" i="1"/>
  <c r="K88" i="1"/>
  <c r="K87" i="1"/>
  <c r="K86" i="1"/>
  <c r="K85" i="1"/>
  <c r="K84" i="1"/>
  <c r="K83" i="1"/>
  <c r="K79" i="1"/>
  <c r="K78" i="1"/>
  <c r="K77" i="1"/>
  <c r="K76" i="1"/>
  <c r="K75" i="1"/>
  <c r="K74" i="1"/>
  <c r="K73" i="1"/>
  <c r="K69" i="1"/>
  <c r="K68" i="1"/>
  <c r="K67" i="1"/>
  <c r="K66" i="1"/>
  <c r="K65" i="1"/>
  <c r="K64" i="1"/>
  <c r="K60" i="1"/>
  <c r="K59" i="1"/>
  <c r="K58" i="1"/>
  <c r="K57" i="1"/>
  <c r="K56" i="1"/>
  <c r="K52" i="1"/>
  <c r="K51" i="1"/>
  <c r="K50" i="1"/>
  <c r="D14" i="13"/>
  <c r="C14" i="13"/>
  <c r="D13" i="13"/>
  <c r="C13" i="13"/>
  <c r="D12" i="13"/>
  <c r="C12" i="13"/>
  <c r="D11" i="13"/>
  <c r="C11" i="13"/>
  <c r="D10" i="13"/>
  <c r="C10" i="13"/>
  <c r="D9" i="13"/>
  <c r="C9" i="13"/>
  <c r="D8" i="13"/>
  <c r="C8" i="13"/>
  <c r="D7" i="13"/>
  <c r="C7" i="13"/>
  <c r="D6" i="13"/>
  <c r="C6" i="13"/>
  <c r="D5" i="13"/>
  <c r="C5" i="13"/>
  <c r="D36" i="13" l="1"/>
  <c r="D43" i="13"/>
  <c r="D28" i="13"/>
  <c r="D40" i="13"/>
  <c r="D41" i="13"/>
  <c r="D42" i="13"/>
  <c r="D39" i="13"/>
  <c r="D23" i="13"/>
  <c r="D22" i="13"/>
  <c r="D21" i="13"/>
  <c r="K1" i="1"/>
  <c r="M1" i="1" s="1"/>
  <c r="D24" i="13"/>
  <c r="D20" i="13"/>
  <c r="D27" i="13"/>
  <c r="D25" i="13"/>
  <c r="D37" i="13"/>
  <c r="D38" i="13"/>
  <c r="D34" i="13"/>
  <c r="D26" i="13"/>
  <c r="D35" i="13"/>
  <c r="C41" i="13" l="1"/>
  <c r="C40" i="13"/>
  <c r="C35" i="13"/>
  <c r="C24" i="13"/>
  <c r="C36" i="13"/>
  <c r="C34" i="13"/>
  <c r="C42" i="13"/>
  <c r="C39" i="13"/>
  <c r="C38" i="13"/>
  <c r="C37" i="13"/>
  <c r="C23" i="13" l="1"/>
  <c r="C26" i="13"/>
  <c r="C22" i="13"/>
  <c r="C27" i="13"/>
  <c r="C25" i="13"/>
  <c r="C28" i="13"/>
  <c r="C20" i="13"/>
  <c r="C21" i="13"/>
  <c r="C43" i="13"/>
</calcChain>
</file>

<file path=xl/sharedStrings.xml><?xml version="1.0" encoding="utf-8"?>
<sst xmlns="http://schemas.openxmlformats.org/spreadsheetml/2006/main" count="2029" uniqueCount="343">
  <si>
    <t xml:space="preserve">HMS Victory Topside Plank Cutting List </t>
  </si>
  <si>
    <t xml:space="preserve">Strake No. </t>
  </si>
  <si>
    <t xml:space="preserve">Refers to one breadth of plank wrought from one end of the ship to the other, numbers starting from the plank next to the keel upwards </t>
  </si>
  <si>
    <t xml:space="preserve">Plank No's </t>
  </si>
  <si>
    <t>Each plank is numbered  according to strake and then after the dot, numbered starting from forward working to aft</t>
  </si>
  <si>
    <t xml:space="preserve">Nominal Thickness </t>
  </si>
  <si>
    <t xml:space="preserve">Refers to the plank strake thickness in inches before fairing </t>
  </si>
  <si>
    <t>Length</t>
  </si>
  <si>
    <t>Length of plank  in metres, the length has been rounded up approximately between 70mm and 160mm in length.</t>
  </si>
  <si>
    <t>Breadth</t>
  </si>
  <si>
    <t>Width of plank from drawing and rounded up between 5mm and 10mm,  additional width added if working up or down to a gun port, no allowance for sny. If the planking is worked top and butt or anchor stock the maximum breadth is given</t>
  </si>
  <si>
    <t>Thickness</t>
  </si>
  <si>
    <t>Nominal thickness in mm</t>
  </si>
  <si>
    <t>Plank Shape</t>
  </si>
  <si>
    <t xml:space="preserve">Wrought either; top and butt, anchor stock or parallel </t>
  </si>
  <si>
    <t xml:space="preserve">Butt at Frame No. </t>
  </si>
  <si>
    <t>The joint at the plank ends, the frames are numbered from forward to aft, and the given frame number is where the butt is made, either to the next plank butt or up to a gunport.</t>
  </si>
  <si>
    <t>Stuff of the Topside</t>
  </si>
  <si>
    <t>Sheer Strake</t>
  </si>
  <si>
    <t>The strakes wrought in the topside, of which the upper edge is wrought well with the top timber line, or top of the side, and the lower edge kept well with the upper part of the upper deck ports in midships, so as to be continued whole and not be cut by the ports. It forms the chief strength of the upper part of the topside, and is therefore always worked thicker than the other strakes and scarfed with hook and butt between the drifts.</t>
  </si>
  <si>
    <t>Those strakes of thick stuff in the topside of three-decked ships which are wrought between the middle and upper decks</t>
  </si>
  <si>
    <t xml:space="preserve">Three thick strakes, worked between the lower and middle deck ports </t>
  </si>
  <si>
    <t>Black Strake</t>
  </si>
  <si>
    <t>Principal strakes of thickstuff wrought below the lower deck ports at the broadest part of the body</t>
  </si>
  <si>
    <t xml:space="preserve">Sny </t>
  </si>
  <si>
    <t xml:space="preserve">A term applied to planks when their edges round or curve upwards </t>
  </si>
  <si>
    <t>Slight curve</t>
  </si>
  <si>
    <t>The plank if laminated may require curved jig when gluing up</t>
  </si>
  <si>
    <t>Curved</t>
  </si>
  <si>
    <t>The plank if laminated will require curved jig when gluing up and if solid may require steam bending to shape</t>
  </si>
  <si>
    <t>Works down</t>
  </si>
  <si>
    <t>Where planks above ports carry less than 5 inches in width above a port the strake above is worked down to the stops of the port</t>
  </si>
  <si>
    <t>Works up</t>
  </si>
  <si>
    <t>Where planks below ports carry less than 4 inches in width below a port the strake below is worked up to the stops of the port</t>
  </si>
  <si>
    <t>QD</t>
  </si>
  <si>
    <t>Quarter deck</t>
  </si>
  <si>
    <t>GP</t>
  </si>
  <si>
    <t>Gun port</t>
  </si>
  <si>
    <t>Strake No. 73</t>
  </si>
  <si>
    <t>Nominal Thickness 3"</t>
  </si>
  <si>
    <t xml:space="preserve">Length </t>
  </si>
  <si>
    <t>Butt at</t>
  </si>
  <si>
    <t>Comments</t>
  </si>
  <si>
    <t>Plank No's</t>
  </si>
  <si>
    <t>Description</t>
  </si>
  <si>
    <t>M</t>
  </si>
  <si>
    <t>mm</t>
  </si>
  <si>
    <t>Frame No.</t>
  </si>
  <si>
    <t>Parallel</t>
  </si>
  <si>
    <t>Strake No. 72</t>
  </si>
  <si>
    <t>Plank shape</t>
  </si>
  <si>
    <t>frame no.</t>
  </si>
  <si>
    <t>Straight</t>
  </si>
  <si>
    <t>Slight curve, works down to QD GP no.5</t>
  </si>
  <si>
    <t>Strake No. 71</t>
  </si>
  <si>
    <t>Slight curve, works down to QD gallery doorway</t>
  </si>
  <si>
    <t>Strake No. 70</t>
  </si>
  <si>
    <t>Slight curve, works down to QD GP no. 6</t>
  </si>
  <si>
    <t>Strake No. 69</t>
  </si>
  <si>
    <t>Curved, approximate length</t>
  </si>
  <si>
    <t>99B</t>
  </si>
  <si>
    <t>Strake No. 68</t>
  </si>
  <si>
    <t>41 B</t>
  </si>
  <si>
    <t>91 A</t>
  </si>
  <si>
    <t xml:space="preserve">Slight curve, works up to QD GP no. 3 </t>
  </si>
  <si>
    <t>Strake No. 67</t>
  </si>
  <si>
    <t>Nominal Thickness 4"</t>
  </si>
  <si>
    <t>Sheer rail fitted to top edge under planksheer at waist</t>
  </si>
  <si>
    <t>Strake No. 66</t>
  </si>
  <si>
    <t xml:space="preserve">Channel rail fitted to top edge below  caulking seam </t>
  </si>
  <si>
    <t>Straight, scarf joint at aft end, works down to UD GP no. 4</t>
  </si>
  <si>
    <t>Straight, scarf joint at forward &amp; aft ends, works down to UD GP no. 7</t>
  </si>
  <si>
    <t>Straight, scarf joint at forward  end, works down to UD GP no.'s 8, 9 &amp; 10</t>
  </si>
  <si>
    <t>Slight curve, works up to QD GP no. 6</t>
  </si>
  <si>
    <t>Slight curve, approximate length</t>
  </si>
  <si>
    <t>Strake No. 65</t>
  </si>
  <si>
    <t>Slight curve, works down to UD GP no.1</t>
  </si>
  <si>
    <t>Strake No. 64</t>
  </si>
  <si>
    <t xml:space="preserve">Waist rail fitted to top edge below  caulking seam </t>
  </si>
  <si>
    <t>Slight curve, works down to UD GP no. 14</t>
  </si>
  <si>
    <t>Slight curve, works up to UD quarter gallery doorway</t>
  </si>
  <si>
    <t>Strake No. 63</t>
  </si>
  <si>
    <t>Strake No. 62</t>
  </si>
  <si>
    <t>Strake No. 61</t>
  </si>
  <si>
    <t>Slight curve. Works up to UD GP no.'s 3 &amp; 4</t>
  </si>
  <si>
    <t>Slight curve. Works up to UD GP no.'s 10 &amp; 11</t>
  </si>
  <si>
    <t>Strake No. 60</t>
  </si>
  <si>
    <t>Sheer Wale</t>
  </si>
  <si>
    <t>Stem</t>
  </si>
  <si>
    <t>Curved and may have sny, approximate length</t>
  </si>
  <si>
    <t>Curved and may have sny, works up to the UD GP no. 1</t>
  </si>
  <si>
    <t>83B</t>
  </si>
  <si>
    <t>Slight curve, works up to UD GP no.13</t>
  </si>
  <si>
    <t>Strake No. 59</t>
  </si>
  <si>
    <t>Slight curve, works up to UD GP no. 15</t>
  </si>
  <si>
    <t>Strake No. 58</t>
  </si>
  <si>
    <t>Slight curve, works down to MD GP no.'s 4 &amp; 5</t>
  </si>
  <si>
    <t>Straight,  works down to MD GP no.'s 6 &amp; 7</t>
  </si>
  <si>
    <t>Straight,  works down to MD GP no.'s 8 &amp; 9</t>
  </si>
  <si>
    <t>106 B</t>
  </si>
  <si>
    <t>Straight,  works down to MD GP no.. 11</t>
  </si>
  <si>
    <t>Strake No. 57</t>
  </si>
  <si>
    <t>Nominal Thickness 3 1/2"</t>
  </si>
  <si>
    <t>3 1/2" taper to 3" thickness</t>
  </si>
  <si>
    <t>Curved and may have sny, works down to MD GP no. 3</t>
  </si>
  <si>
    <t>Slight curve, works down to MD GP no.14</t>
  </si>
  <si>
    <t>Strake No. 56</t>
  </si>
  <si>
    <t>4 " taper to 3 1/2" thickness</t>
  </si>
  <si>
    <t>Curved and may have sny, works down to MD GP no. 1</t>
  </si>
  <si>
    <t>Slight curve, works down to MD GP no. 16</t>
  </si>
  <si>
    <t>Strake No. 55</t>
  </si>
  <si>
    <t>Nominal Thickness 4 1/4"</t>
  </si>
  <si>
    <t>4 1/4" taper to 4 " thickness</t>
  </si>
  <si>
    <t xml:space="preserve">Slight curve, approximate length   </t>
  </si>
  <si>
    <t>Strake No. 54</t>
  </si>
  <si>
    <t>Nominal Thickness 4 3/8"</t>
  </si>
  <si>
    <t>4 3/8" taper to 4 1/4" thickness</t>
  </si>
  <si>
    <t>Strake No. 53</t>
  </si>
  <si>
    <t>Nominal Thickness 4 1/2"</t>
  </si>
  <si>
    <t>4 1/2" taper to 4 3/8" thickness</t>
  </si>
  <si>
    <t xml:space="preserve">Slight curve, works up to MD GP no.  4 </t>
  </si>
  <si>
    <t xml:space="preserve">Slight curve , works up to MD GP no.'s 5 &amp; 6 </t>
  </si>
  <si>
    <t>Straight, works up to MD GP no's' 7 &amp; 8</t>
  </si>
  <si>
    <t>Straight, works up to MD GP no. 9</t>
  </si>
  <si>
    <t>Straight, works up to MD GP no. 11</t>
  </si>
  <si>
    <t>Slight curve , works up to MD GP no. 12</t>
  </si>
  <si>
    <t xml:space="preserve">Slight curve  </t>
  </si>
  <si>
    <t>Strake No. 52</t>
  </si>
  <si>
    <t>Nominal Thickness 5 1/2"</t>
  </si>
  <si>
    <t>Strake No. 51</t>
  </si>
  <si>
    <t>Anchor Stock</t>
  </si>
  <si>
    <t>Strake No. 50</t>
  </si>
  <si>
    <t>Slight curve, works down to LD GP no.'s 4 &amp; 5</t>
  </si>
  <si>
    <t>Straight, works down to LD GP no.'s 6 &amp; 7</t>
  </si>
  <si>
    <t>Straight, works down to LD GP no.'s 8, 9 &amp; 10</t>
  </si>
  <si>
    <t>Strake No. 49</t>
  </si>
  <si>
    <t>Nominal Thickness 5 "</t>
  </si>
  <si>
    <t>5" taper to 4 1/2" thickness</t>
  </si>
  <si>
    <t xml:space="preserve">Curved, approximate length </t>
  </si>
  <si>
    <t>Slight curve lower edge works down to LD GP no. 115 at aft end</t>
  </si>
  <si>
    <t>Strake No. 48</t>
  </si>
  <si>
    <t>Nominal Thickness 5 9/16"</t>
  </si>
  <si>
    <t xml:space="preserve"> 5 9/16" taper to 5" thickness</t>
  </si>
  <si>
    <t xml:space="preserve">Curved and may have sny, approximate length </t>
  </si>
  <si>
    <t>Strake No. 47</t>
  </si>
  <si>
    <t>Nominal Thickness 6 1/4"</t>
  </si>
  <si>
    <t>6 1/4" taper to 5 9/16" thickness</t>
  </si>
  <si>
    <t xml:space="preserve">Curved and may have sny </t>
  </si>
  <si>
    <t>Slight curve, lower edge works down to LD GP no. 16, approx. length</t>
  </si>
  <si>
    <t>Strake No. 46</t>
  </si>
  <si>
    <t>Nominal Thickness 7"</t>
  </si>
  <si>
    <t>7" taper to 6 1/4" thickness</t>
  </si>
  <si>
    <t>Strake No. 45</t>
  </si>
  <si>
    <t>Nominal Thickness 8"</t>
  </si>
  <si>
    <t>Bevel to top edge</t>
  </si>
  <si>
    <t>Slight curve, top edge works up to LD GP no. 4</t>
  </si>
  <si>
    <t>Straight, top edge works up to LD GP no. 6</t>
  </si>
  <si>
    <t>Stern</t>
  </si>
  <si>
    <t>Strake No. 44</t>
  </si>
  <si>
    <t>Nominal Thickness 10"</t>
  </si>
  <si>
    <t>Top and butt</t>
  </si>
  <si>
    <t>Curved and may have sny, top edge works up to LD GP no. 2</t>
  </si>
  <si>
    <t xml:space="preserve">Curve and twist, approximate length </t>
  </si>
  <si>
    <t xml:space="preserve">Curve and twist and may have sny, approximate length </t>
  </si>
  <si>
    <t>Strake No. 43</t>
  </si>
  <si>
    <t>Curved and may have sny</t>
  </si>
  <si>
    <t>Strake No. 42</t>
  </si>
  <si>
    <t xml:space="preserve">Extreme curve and twist and may have sny, approximate length </t>
  </si>
  <si>
    <t>Strake No. 41</t>
  </si>
  <si>
    <t>Strake No. 40</t>
  </si>
  <si>
    <t>8" taper to 7 3/4" thickness</t>
  </si>
  <si>
    <t>Curve and twist and may have sny</t>
  </si>
  <si>
    <t>Strake No. 39</t>
  </si>
  <si>
    <t>Nominal Thickness 7 3/4"</t>
  </si>
  <si>
    <t xml:space="preserve"> 7 3/4"taper to 7 1/2" thickness</t>
  </si>
  <si>
    <t>Strake No. 38</t>
  </si>
  <si>
    <t>Nominal Thickness 7 1/2"</t>
  </si>
  <si>
    <t>7 1/2" taper to 7 1/4" thickness</t>
  </si>
  <si>
    <t>Strake No. 37</t>
  </si>
  <si>
    <t>Nominal Thickness 7 1/4"</t>
  </si>
  <si>
    <t>7 1/4" taper to 7" thickness</t>
  </si>
  <si>
    <t xml:space="preserve">stern </t>
  </si>
  <si>
    <t>Cu M TOTAL</t>
  </si>
  <si>
    <t>Cu feet TOTAL</t>
  </si>
  <si>
    <t>Prepared by Dominic Mills of T. Nielsen and Company Limited for Andrew Baines of the National Museum of the Royal Navy 11th May 2022</t>
  </si>
  <si>
    <t>Explanation of Terms, &amp;c. used in Ship-Building</t>
  </si>
  <si>
    <t>Channel Wales</t>
  </si>
  <si>
    <t>Main Wales</t>
  </si>
  <si>
    <t>Measurements taken from HMS Victory Butt Plan Drawing 12th May 2022</t>
  </si>
  <si>
    <t>MD</t>
  </si>
  <si>
    <t>LD</t>
  </si>
  <si>
    <t>Middle deck</t>
  </si>
  <si>
    <t>Lower deck</t>
  </si>
  <si>
    <t xml:space="preserve">Sheer Wales </t>
  </si>
  <si>
    <t>Stuff  between Wales</t>
  </si>
  <si>
    <t>Diminishing Strake</t>
  </si>
  <si>
    <t>Topside planks between the Channel Wales and sheer wales  and above the sheer strakes. Planks are usually thinner than the wales and sheer strakes</t>
  </si>
  <si>
    <t>Channel Wale</t>
  </si>
  <si>
    <t>Stuff between Wales</t>
  </si>
  <si>
    <t>Plank strakes above the Black Strake and below the Channel Wales</t>
  </si>
  <si>
    <t xml:space="preserve">A broad strake of thickstuff , which is parallel to and worked upon the upper edge of the Main Wales </t>
  </si>
  <si>
    <t>Thickstuff under the Main Wales, the strakes diminish in thickness working down from the strake under the Main Wales over eight  strakes, each strake tapering in thickness by approximately 1/4 inch at a time</t>
  </si>
  <si>
    <t>Main Wale</t>
  </si>
  <si>
    <t>HMS Victory Starboard  Topside Plank Cutting List 13/05/2022</t>
  </si>
  <si>
    <t xml:space="preserve">Lot </t>
  </si>
  <si>
    <t xml:space="preserve">Lot 1 </t>
  </si>
  <si>
    <t>Lot 2</t>
  </si>
  <si>
    <t>Lot 3</t>
  </si>
  <si>
    <t>Stage 1 - Midships</t>
  </si>
  <si>
    <t>Stage 2 - Bow</t>
  </si>
  <si>
    <t>Stage 3 - Stern</t>
  </si>
  <si>
    <t>M1</t>
  </si>
  <si>
    <t>M2</t>
  </si>
  <si>
    <t>M3</t>
  </si>
  <si>
    <t>M4</t>
  </si>
  <si>
    <t>M5</t>
  </si>
  <si>
    <t>M6</t>
  </si>
  <si>
    <t>M7</t>
  </si>
  <si>
    <t>M8</t>
  </si>
  <si>
    <t>M9</t>
  </si>
  <si>
    <t>M10</t>
  </si>
  <si>
    <t>Total Price Inner Laminate</t>
  </si>
  <si>
    <t xml:space="preserve">Total Price Quarter Sawn </t>
  </si>
  <si>
    <t>S1</t>
  </si>
  <si>
    <t>S2</t>
  </si>
  <si>
    <t>S3</t>
  </si>
  <si>
    <t>S4</t>
  </si>
  <si>
    <t>S5</t>
  </si>
  <si>
    <t>S6</t>
  </si>
  <si>
    <t>S7</t>
  </si>
  <si>
    <t>S8</t>
  </si>
  <si>
    <t>S9</t>
  </si>
  <si>
    <t>S10</t>
  </si>
  <si>
    <t>B1</t>
  </si>
  <si>
    <t>B2</t>
  </si>
  <si>
    <t>B3</t>
  </si>
  <si>
    <t>B4</t>
  </si>
  <si>
    <t>B5</t>
  </si>
  <si>
    <t>B6</t>
  </si>
  <si>
    <t>B7</t>
  </si>
  <si>
    <t>B8</t>
  </si>
  <si>
    <t>B9</t>
  </si>
  <si>
    <t>Batch</t>
  </si>
  <si>
    <t>Notes:</t>
  </si>
  <si>
    <t>Spare</t>
  </si>
  <si>
    <t>Rate</t>
  </si>
  <si>
    <t>Qty</t>
  </si>
  <si>
    <t>Day Rate</t>
  </si>
  <si>
    <t>Foreman</t>
  </si>
  <si>
    <t>Cost</t>
  </si>
  <si>
    <t>Y</t>
  </si>
  <si>
    <t>N</t>
  </si>
  <si>
    <t>Supplier Name</t>
  </si>
  <si>
    <t>Day Rates, OHP &amp; Subsistence - Forms Part of Tender</t>
  </si>
  <si>
    <t>1. Tenders are  to populate the spare rows should they consider it is necessary</t>
  </si>
  <si>
    <t>HMS Warrior - Rewire</t>
  </si>
  <si>
    <t>Dayworks</t>
  </si>
  <si>
    <t>Labour</t>
  </si>
  <si>
    <t>Labourer</t>
  </si>
  <si>
    <t>Design &amp; Management</t>
  </si>
  <si>
    <t>Normal Hours</t>
  </si>
  <si>
    <t>Saturday AM</t>
  </si>
  <si>
    <t>Weekday Overtime</t>
  </si>
  <si>
    <t>Saturday PM/Sunday</t>
  </si>
  <si>
    <t>Composite Daily Rate Monday to Friday 8hour Days</t>
  </si>
  <si>
    <t>Composite Daily Rate Monday to Sunday 10hour Days</t>
  </si>
  <si>
    <t>Rate per Manhour</t>
  </si>
  <si>
    <t>Project Manager</t>
  </si>
  <si>
    <t>Site Manager</t>
  </si>
  <si>
    <t>Designer - Consultant</t>
  </si>
  <si>
    <t>Designer - Assistant</t>
  </si>
  <si>
    <t>Designer - CAD Technician</t>
  </si>
  <si>
    <t>Commercial Manager</t>
  </si>
  <si>
    <t>Director</t>
  </si>
  <si>
    <t>Quantity Surveyor</t>
  </si>
  <si>
    <t>Electrician</t>
  </si>
  <si>
    <t>Electricians Mate</t>
  </si>
  <si>
    <t>Site Works</t>
  </si>
  <si>
    <t>Hrs</t>
  </si>
  <si>
    <t>Provision Sum Cost</t>
  </si>
  <si>
    <t>Unit</t>
  </si>
  <si>
    <t>Plant</t>
  </si>
  <si>
    <t>Prime Cost Sum for Plant</t>
  </si>
  <si>
    <t>Item</t>
  </si>
  <si>
    <t>Add for incidental costs, overheads and profit to the nett cost of plant hire</t>
  </si>
  <si>
    <t>%</t>
  </si>
  <si>
    <t>Materials</t>
  </si>
  <si>
    <t>Prime Cost Sum for Materials</t>
  </si>
  <si>
    <t>Sub-Contractors</t>
  </si>
  <si>
    <t>Variations</t>
  </si>
  <si>
    <t>Prime Cost Sum for Sub-Contractors</t>
  </si>
  <si>
    <t>Add for incidental costs, overheads and profit to the nett cost of Materials</t>
  </si>
  <si>
    <t>Prime Cost Sum for Variations</t>
  </si>
  <si>
    <t>Contractor Design and Contractor Proposal Drawings</t>
  </si>
  <si>
    <t>Preliminaries</t>
  </si>
  <si>
    <t>Surveys and Validations</t>
  </si>
  <si>
    <t>Stripping Out</t>
  </si>
  <si>
    <t>Quayside Feeder Pillar Switchgear</t>
  </si>
  <si>
    <t>Main Incoming Switchgear</t>
  </si>
  <si>
    <t>Electrical Main Distribution</t>
  </si>
  <si>
    <t>Earthing</t>
  </si>
  <si>
    <t>Luminaires</t>
  </si>
  <si>
    <t>Electrical Rewire Lighting and Power</t>
  </si>
  <si>
    <t>Fire alarm installation first fix</t>
  </si>
  <si>
    <t>Fire alarm installation second fix</t>
  </si>
  <si>
    <t>Public address system installation first fix</t>
  </si>
  <si>
    <t>Public address system installation second fix</t>
  </si>
  <si>
    <t>CCTV system installation first fix</t>
  </si>
  <si>
    <t>CCTV system installation second fix</t>
  </si>
  <si>
    <t>LED handrail lighting - Visitors Routes</t>
  </si>
  <si>
    <t>LED handrail lighting - Off Visitors Routes</t>
  </si>
  <si>
    <t>Installation, builders work, fabrication Drawings</t>
  </si>
  <si>
    <t>Modifications to Ducted Ventilation</t>
  </si>
  <si>
    <t>Comms/data installation</t>
  </si>
  <si>
    <t>Dockside Services</t>
  </si>
  <si>
    <t>Testing and Commissioning</t>
  </si>
  <si>
    <t>Client Training</t>
  </si>
  <si>
    <t>Anything not included above</t>
  </si>
  <si>
    <t>O&amp;M Manuals and Building Log Book</t>
  </si>
  <si>
    <t>SECTION 1 - DETAILED DESIGN</t>
  </si>
  <si>
    <t>SECTION 2 - WORKS</t>
  </si>
  <si>
    <t>Prov Sum</t>
  </si>
  <si>
    <t>SECTION 2 TOTAL:</t>
  </si>
  <si>
    <t>SECTION 1 TOTAL LUMP SUM:</t>
  </si>
  <si>
    <t>12 months Planned Preventative Maintenance shall be priced as an option</t>
  </si>
  <si>
    <t>Suppliers Name:</t>
  </si>
  <si>
    <t>Ser</t>
  </si>
  <si>
    <t xml:space="preserve">12 months Planned Preventative Maintenance (Option) </t>
  </si>
  <si>
    <t>Day Works</t>
  </si>
  <si>
    <t>Total Cfwd:</t>
  </si>
  <si>
    <t>Plant Total CFwd:</t>
  </si>
  <si>
    <t>Variations Total CFwd:</t>
  </si>
  <si>
    <t>Sub-Contractors Total CFwd:</t>
  </si>
  <si>
    <t>Materials Total CFwd:</t>
  </si>
  <si>
    <t>Sub-contractors</t>
  </si>
  <si>
    <t>Prov Sums</t>
  </si>
  <si>
    <t>Section 2 Works Total:</t>
  </si>
  <si>
    <t xml:space="preserve">Tender Sum: </t>
  </si>
  <si>
    <t>Lump Sum Cost</t>
  </si>
  <si>
    <t>Type Suppliers Name in yellow box in Pricing Document Tab only</t>
  </si>
  <si>
    <t>Lump Sum</t>
  </si>
  <si>
    <t>Add for incidental costs, overheads and profit to the nett cost of Sub-Contractors  costs</t>
  </si>
  <si>
    <t>Add for incidental costs, overheads and profit to the nett cost of variation - This will be used for Clause 4.2, 4.12 and 4.13 Fluctuations Option B Clause B.13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</si>
</sst>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809]* #,##0.00_-;\-[$£-809]* #,##0.00_-;_-[$£-809]* &quot;-&quot;??_-;_-@_-"/>
  </numFmts>
  <fonts count="18" x14ac:knownFonts="1">
    <font>
      <sz val="11"/>
      <color theme="1"/>
      <name val="Calibri"/>
      <family val="2"/>
      <scheme val="minor"/>
    </font>
    <font>
      <b/>
      <sz val="20"/>
      <color theme="1"/>
      <name val="Times New Roman"/>
      <family val="1"/>
    </font>
    <font>
      <sz val="20"/>
      <color theme="1"/>
      <name val="Times New Roman"/>
      <family val="1"/>
    </font>
    <font>
      <sz val="11"/>
      <color theme="1"/>
      <name val="Times New Roman"/>
      <family val="1"/>
    </font>
    <font>
      <sz val="12"/>
      <color rgb="FF202124"/>
      <name val="Times New Roman"/>
      <family val="1"/>
    </font>
    <font>
      <b/>
      <sz val="14"/>
      <color theme="1"/>
      <name val="Times New Roman"/>
      <family val="1"/>
    </font>
    <font>
      <sz val="14"/>
      <color theme="1"/>
      <name val="Times New Roman"/>
      <family val="1"/>
    </font>
    <font>
      <b/>
      <sz val="11"/>
      <color theme="1"/>
      <name val="Times New Roman"/>
      <family val="1"/>
    </font>
    <font>
      <b/>
      <sz val="11"/>
      <color theme="1"/>
      <name val="Calibri"/>
      <family val="2"/>
      <scheme val="minor"/>
    </font>
    <font>
      <b/>
      <sz val="11"/>
      <color theme="0"/>
      <name val="Calibri"/>
      <family val="2"/>
      <scheme val="minor"/>
    </font>
    <font>
      <sz val="11"/>
      <color theme="0"/>
      <name val="Calibri"/>
      <family val="2"/>
      <scheme val="minor"/>
    </font>
    <font>
      <sz val="20"/>
      <color theme="1"/>
      <name val="Calibri"/>
      <family val="2"/>
      <scheme val="minor"/>
    </font>
    <font>
      <sz val="11"/>
      <color theme="1"/>
      <name val="Calibri"/>
      <family val="2"/>
      <scheme val="minor"/>
    </font>
    <font>
      <b/>
      <sz val="11"/>
      <name val="Calibri"/>
      <family val="2"/>
      <scheme val="minor"/>
    </font>
    <font>
      <sz val="1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4">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top/>
      <bottom style="double">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double">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xf numFmtId="9" fontId="12" fillId="0" borderId="0" applyFont="0" applyFill="0" applyBorder="0" applyAlignment="0" applyProtection="0"/>
    <xf numFmtId="44" fontId="12" fillId="0" borderId="0" applyFont="0" applyFill="0" applyBorder="0" applyAlignment="0" applyProtection="0"/>
  </cellStyleXfs>
  <cellXfs count="166">
    <xf numFmtId="0" fontId="0" fillId="0" borderId="0" xfId="0"/>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164" fontId="5" fillId="0" borderId="0" xfId="0" applyNumberFormat="1" applyFont="1" applyAlignment="1">
      <alignment horizontal="center" vertical="center" wrapText="1"/>
    </xf>
    <xf numFmtId="0" fontId="6" fillId="0" borderId="0" xfId="0" applyFont="1" applyAlignment="1">
      <alignment horizontal="center" vertical="center" wrapText="1"/>
    </xf>
    <xf numFmtId="16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7" fillId="0" borderId="5"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14"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7" fillId="0" borderId="10" xfId="0" applyFont="1" applyBorder="1" applyAlignment="1">
      <alignment horizontal="left" vertical="center" wrapText="1"/>
    </xf>
    <xf numFmtId="164" fontId="3" fillId="0" borderId="8" xfId="0" applyNumberFormat="1" applyFont="1" applyBorder="1" applyAlignment="1">
      <alignment horizontal="center" vertical="center" wrapText="1"/>
    </xf>
    <xf numFmtId="0" fontId="3" fillId="0" borderId="9" xfId="0" applyFont="1" applyBorder="1" applyAlignment="1">
      <alignment horizontal="left" vertical="center" wrapText="1"/>
    </xf>
    <xf numFmtId="0" fontId="3" fillId="0" borderId="9" xfId="0" applyFont="1" applyBorder="1" applyAlignment="1">
      <alignment horizontal="center" vertical="center" wrapText="1"/>
    </xf>
    <xf numFmtId="0" fontId="3" fillId="0" borderId="10" xfId="0" applyFont="1" applyBorder="1" applyAlignment="1">
      <alignment horizontal="left" vertical="center" wrapText="1"/>
    </xf>
    <xf numFmtId="164" fontId="3" fillId="0" borderId="14" xfId="0" applyNumberFormat="1" applyFont="1" applyBorder="1" applyAlignment="1">
      <alignment horizontal="center" vertical="center" wrapText="1"/>
    </xf>
    <xf numFmtId="0" fontId="3" fillId="0" borderId="18" xfId="0" applyFont="1" applyBorder="1" applyAlignment="1">
      <alignment horizontal="left" vertical="center" wrapText="1"/>
    </xf>
    <xf numFmtId="0" fontId="3" fillId="0" borderId="18" xfId="0" applyFont="1" applyBorder="1" applyAlignment="1">
      <alignment horizontal="center" vertical="center" wrapText="1"/>
    </xf>
    <xf numFmtId="0" fontId="3" fillId="0" borderId="19" xfId="0" applyFont="1" applyBorder="1" applyAlignment="1">
      <alignment horizontal="left" vertical="center" wrapText="1"/>
    </xf>
    <xf numFmtId="164" fontId="3" fillId="0" borderId="0" xfId="0" applyNumberFormat="1" applyFont="1" applyAlignment="1">
      <alignment horizontal="center" vertical="center" wrapText="1"/>
    </xf>
    <xf numFmtId="2" fontId="3" fillId="0" borderId="14"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2" fontId="3" fillId="0" borderId="0" xfId="0" applyNumberFormat="1" applyFont="1" applyAlignment="1">
      <alignment horizontal="center" vertical="center" wrapText="1"/>
    </xf>
    <xf numFmtId="0" fontId="7" fillId="0" borderId="20" xfId="0" applyFont="1" applyBorder="1" applyAlignment="1">
      <alignment horizontal="left" vertical="center" wrapText="1"/>
    </xf>
    <xf numFmtId="0" fontId="3" fillId="0" borderId="0" xfId="0" applyFont="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vertical="center" wrapText="1"/>
    </xf>
    <xf numFmtId="0" fontId="7" fillId="0" borderId="29" xfId="0" applyFont="1" applyBorder="1" applyAlignment="1">
      <alignment horizontal="center" vertical="center" wrapText="1"/>
    </xf>
    <xf numFmtId="0" fontId="8" fillId="0" borderId="0" xfId="0" applyFont="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30" xfId="0" applyFont="1" applyBorder="1" applyAlignment="1">
      <alignment horizontal="center" vertical="center"/>
    </xf>
    <xf numFmtId="44" fontId="0" fillId="0" borderId="20" xfId="0" applyNumberFormat="1" applyBorder="1"/>
    <xf numFmtId="0" fontId="11" fillId="0" borderId="0" xfId="0" applyFont="1" applyAlignment="1">
      <alignment vertical="center"/>
    </xf>
    <xf numFmtId="0" fontId="11" fillId="0" borderId="0" xfId="0" applyFont="1" applyAlignment="1">
      <alignment horizontal="left" vertical="center"/>
    </xf>
    <xf numFmtId="0" fontId="0" fillId="0" borderId="0" xfId="0" applyAlignment="1">
      <alignment vertical="center"/>
    </xf>
    <xf numFmtId="0" fontId="10" fillId="2" borderId="0" xfId="0" applyFont="1" applyFill="1" applyAlignment="1">
      <alignment horizontal="center" vertical="center"/>
    </xf>
    <xf numFmtId="0" fontId="10" fillId="2" borderId="20" xfId="0" applyFont="1" applyFill="1" applyBorder="1" applyAlignment="1">
      <alignment horizontal="center" vertical="center" wrapText="1"/>
    </xf>
    <xf numFmtId="0" fontId="0" fillId="0" borderId="0" xfId="0" applyAlignment="1">
      <alignment vertical="top"/>
    </xf>
    <xf numFmtId="165" fontId="0" fillId="0" borderId="0" xfId="0" applyNumberFormat="1" applyAlignment="1">
      <alignment vertical="center"/>
    </xf>
    <xf numFmtId="0" fontId="8" fillId="3" borderId="20" xfId="0" applyFont="1" applyFill="1" applyBorder="1" applyAlignment="1">
      <alignment horizontal="center" vertical="center"/>
    </xf>
    <xf numFmtId="0" fontId="16" fillId="0" borderId="36" xfId="0" applyFont="1" applyBorder="1" applyAlignment="1">
      <alignment vertical="top"/>
    </xf>
    <xf numFmtId="0" fontId="15" fillId="0" borderId="37" xfId="0" applyFont="1" applyBorder="1" applyAlignment="1">
      <alignment vertical="top"/>
    </xf>
    <xf numFmtId="0" fontId="0" fillId="0" borderId="0" xfId="0" applyAlignment="1">
      <alignment wrapText="1"/>
    </xf>
    <xf numFmtId="0" fontId="0" fillId="0" borderId="0" xfId="0" applyAlignment="1">
      <alignment vertical="top" wrapText="1"/>
    </xf>
    <xf numFmtId="0" fontId="8" fillId="3" borderId="20"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vertical="center"/>
    </xf>
    <xf numFmtId="165" fontId="0" fillId="4" borderId="20" xfId="0" applyNumberFormat="1" applyFill="1" applyBorder="1" applyAlignment="1">
      <alignment horizontal="center" vertical="center"/>
    </xf>
    <xf numFmtId="165" fontId="0" fillId="4" borderId="20" xfId="0" applyNumberFormat="1" applyFill="1" applyBorder="1" applyAlignment="1">
      <alignment horizontal="center" vertical="center" wrapText="1"/>
    </xf>
    <xf numFmtId="0" fontId="0" fillId="0" borderId="0" xfId="0" applyBorder="1" applyAlignment="1">
      <alignment horizontal="right" vertical="center"/>
    </xf>
    <xf numFmtId="0" fontId="0" fillId="0" borderId="0" xfId="0" applyBorder="1" applyAlignment="1">
      <alignment horizontal="center" vertical="top"/>
    </xf>
    <xf numFmtId="0" fontId="0" fillId="0" borderId="0" xfId="0" applyAlignment="1">
      <alignment horizontal="center"/>
    </xf>
    <xf numFmtId="0" fontId="0" fillId="0" borderId="21" xfId="0" applyFont="1" applyBorder="1" applyAlignment="1">
      <alignment horizontal="center" vertical="center"/>
    </xf>
    <xf numFmtId="0" fontId="0" fillId="0" borderId="20" xfId="0" applyBorder="1" applyAlignment="1">
      <alignment horizontal="left" vertical="center"/>
    </xf>
    <xf numFmtId="9" fontId="0" fillId="4" borderId="20" xfId="1" applyFont="1" applyFill="1" applyBorder="1" applyAlignment="1">
      <alignment horizontal="center" vertical="center"/>
    </xf>
    <xf numFmtId="0" fontId="8" fillId="3" borderId="20" xfId="0" applyFont="1" applyFill="1" applyBorder="1" applyAlignment="1">
      <alignment horizontal="center" vertical="center"/>
    </xf>
    <xf numFmtId="0" fontId="15" fillId="0" borderId="20" xfId="0" applyFont="1" applyBorder="1" applyAlignment="1">
      <alignment horizontal="left" vertical="center" wrapText="1"/>
    </xf>
    <xf numFmtId="0" fontId="0" fillId="0" borderId="0" xfId="0" applyAlignment="1">
      <alignment horizontal="center" vertical="top"/>
    </xf>
    <xf numFmtId="0" fontId="8" fillId="3" borderId="30" xfId="0" applyFont="1" applyFill="1" applyBorder="1" applyAlignment="1">
      <alignment horizontal="center" vertical="center"/>
    </xf>
    <xf numFmtId="0" fontId="10" fillId="2" borderId="0" xfId="0" applyFont="1" applyFill="1" applyAlignment="1">
      <alignment horizontal="center" vertical="center"/>
    </xf>
    <xf numFmtId="0" fontId="15" fillId="0" borderId="20" xfId="0" applyFont="1" applyBorder="1" applyAlignment="1">
      <alignment horizontal="left" vertical="center"/>
    </xf>
    <xf numFmtId="0" fontId="0" fillId="0" borderId="30" xfId="0" applyBorder="1" applyAlignment="1">
      <alignment horizontal="left" vertical="center"/>
    </xf>
    <xf numFmtId="0" fontId="0" fillId="0" borderId="20" xfId="0" applyFont="1" applyBorder="1" applyAlignment="1">
      <alignment horizontal="left" vertical="center"/>
    </xf>
    <xf numFmtId="0" fontId="0" fillId="0" borderId="30" xfId="0" applyFont="1" applyBorder="1" applyAlignment="1">
      <alignment horizontal="left" vertical="center"/>
    </xf>
    <xf numFmtId="0" fontId="8" fillId="0" borderId="30" xfId="0" applyFont="1" applyBorder="1" applyAlignment="1">
      <alignment horizontal="left" vertical="center"/>
    </xf>
    <xf numFmtId="0" fontId="0" fillId="0" borderId="30" xfId="0" applyFont="1" applyBorder="1" applyAlignment="1">
      <alignment vertical="center"/>
    </xf>
    <xf numFmtId="0" fontId="8" fillId="0" borderId="20" xfId="0" applyFont="1" applyBorder="1" applyAlignment="1">
      <alignment vertical="center"/>
    </xf>
    <xf numFmtId="0" fontId="8" fillId="3" borderId="30" xfId="0" applyFont="1" applyFill="1" applyBorder="1" applyAlignment="1">
      <alignment horizontal="center" vertical="center" wrapText="1"/>
    </xf>
    <xf numFmtId="0" fontId="16" fillId="0" borderId="37" xfId="0" applyFont="1" applyBorder="1" applyAlignment="1">
      <alignment vertical="top"/>
    </xf>
    <xf numFmtId="165" fontId="0" fillId="0" borderId="20" xfId="0" applyNumberFormat="1" applyFill="1" applyBorder="1" applyAlignment="1">
      <alignment horizontal="center" vertical="center"/>
    </xf>
    <xf numFmtId="0" fontId="15" fillId="0" borderId="20" xfId="0" applyFont="1" applyBorder="1" applyAlignment="1">
      <alignment horizontal="center" vertical="center"/>
    </xf>
    <xf numFmtId="165" fontId="0" fillId="0" borderId="30" xfId="0" applyNumberFormat="1" applyFill="1" applyBorder="1" applyAlignment="1">
      <alignment vertical="center"/>
    </xf>
    <xf numFmtId="165" fontId="0" fillId="0" borderId="30" xfId="0" applyNumberFormat="1" applyFill="1" applyBorder="1" applyAlignment="1">
      <alignment horizontal="center" vertical="center"/>
    </xf>
    <xf numFmtId="0" fontId="8" fillId="0" borderId="0" xfId="0" applyFont="1" applyFill="1" applyBorder="1" applyAlignment="1">
      <alignment horizontal="center" vertical="center"/>
    </xf>
    <xf numFmtId="165" fontId="0" fillId="0" borderId="0" xfId="0" applyNumberFormat="1" applyFill="1" applyBorder="1" applyAlignment="1">
      <alignment vertical="center"/>
    </xf>
    <xf numFmtId="0" fontId="0" fillId="0" borderId="30" xfId="0" applyFont="1" applyFill="1" applyBorder="1" applyAlignment="1">
      <alignment horizontal="center" vertical="center"/>
    </xf>
    <xf numFmtId="165" fontId="0" fillId="0" borderId="0" xfId="0" applyNumberFormat="1"/>
    <xf numFmtId="165" fontId="8" fillId="0" borderId="41" xfId="0" applyNumberFormat="1" applyFont="1" applyBorder="1"/>
    <xf numFmtId="165" fontId="0" fillId="0" borderId="0" xfId="0" applyNumberFormat="1" applyAlignment="1">
      <alignment vertical="top"/>
    </xf>
    <xf numFmtId="0" fontId="8" fillId="0" borderId="0" xfId="0" applyFont="1" applyAlignment="1">
      <alignment horizontal="right" vertical="center"/>
    </xf>
    <xf numFmtId="165" fontId="8" fillId="0" borderId="41" xfId="0" applyNumberFormat="1" applyFont="1" applyBorder="1" applyAlignment="1">
      <alignment vertical="center"/>
    </xf>
    <xf numFmtId="44" fontId="8" fillId="0" borderId="41" xfId="2" applyFont="1" applyBorder="1" applyAlignment="1">
      <alignment vertical="center"/>
    </xf>
    <xf numFmtId="165" fontId="8" fillId="0" borderId="41" xfId="2" applyNumberFormat="1" applyFont="1" applyBorder="1" applyAlignment="1">
      <alignment vertical="center"/>
    </xf>
    <xf numFmtId="0" fontId="0" fillId="0" borderId="0" xfId="0" applyAlignment="1"/>
    <xf numFmtId="0" fontId="8" fillId="0" borderId="0" xfId="0" applyFont="1" applyAlignment="1">
      <alignment horizontal="left" vertical="center"/>
    </xf>
    <xf numFmtId="0" fontId="15" fillId="0" borderId="30" xfId="0" applyFont="1" applyBorder="1" applyAlignment="1">
      <alignment horizontal="center" vertical="center"/>
    </xf>
    <xf numFmtId="0" fontId="15" fillId="0" borderId="30" xfId="0" applyFont="1" applyBorder="1" applyAlignment="1">
      <alignment horizontal="right" vertical="center" wrapText="1"/>
    </xf>
    <xf numFmtId="0" fontId="15" fillId="0" borderId="20" xfId="0" applyFont="1" applyBorder="1" applyAlignment="1">
      <alignment horizontal="right" vertical="center"/>
    </xf>
    <xf numFmtId="165" fontId="15" fillId="4" borderId="20" xfId="0" applyNumberFormat="1" applyFont="1" applyFill="1" applyBorder="1" applyAlignment="1">
      <alignment horizontal="center" vertical="center"/>
    </xf>
    <xf numFmtId="165" fontId="16" fillId="0" borderId="42" xfId="0" applyNumberFormat="1" applyFont="1" applyFill="1" applyBorder="1" applyAlignment="1">
      <alignment horizontal="center" vertical="center"/>
    </xf>
    <xf numFmtId="0" fontId="15" fillId="0" borderId="0" xfId="0" applyFont="1" applyAlignment="1">
      <alignment vertical="top"/>
    </xf>
    <xf numFmtId="165" fontId="16" fillId="0" borderId="43" xfId="0" applyNumberFormat="1" applyFont="1" applyFill="1" applyBorder="1" applyAlignment="1">
      <alignment horizontal="center" vertical="center"/>
    </xf>
    <xf numFmtId="165" fontId="15" fillId="0" borderId="0" xfId="0" applyNumberFormat="1" applyFont="1" applyFill="1" applyBorder="1" applyAlignment="1">
      <alignment vertical="center"/>
    </xf>
    <xf numFmtId="0" fontId="9" fillId="2" borderId="33" xfId="0" applyFont="1" applyFill="1" applyBorder="1" applyAlignment="1">
      <alignment horizontal="center" vertical="center" wrapText="1"/>
    </xf>
    <xf numFmtId="165" fontId="0" fillId="0" borderId="0" xfId="0" applyNumberFormat="1" applyFont="1" applyBorder="1" applyAlignment="1">
      <alignment vertical="center"/>
    </xf>
    <xf numFmtId="0" fontId="0" fillId="0" borderId="0" xfId="0" applyAlignment="1">
      <alignment horizontal="right" vertical="center"/>
    </xf>
    <xf numFmtId="0" fontId="0" fillId="0" borderId="0" xfId="0" applyAlignment="1">
      <alignment vertical="center" wrapText="1"/>
    </xf>
    <xf numFmtId="9" fontId="0" fillId="0" borderId="0" xfId="0" applyNumberFormat="1" applyAlignment="1">
      <alignment horizontal="center" vertical="center"/>
    </xf>
    <xf numFmtId="165" fontId="8" fillId="0" borderId="0" xfId="0" applyNumberFormat="1" applyFont="1" applyBorder="1" applyAlignment="1">
      <alignment vertical="center"/>
    </xf>
    <xf numFmtId="165" fontId="8" fillId="0" borderId="4" xfId="0" applyNumberFormat="1" applyFont="1" applyBorder="1" applyAlignment="1">
      <alignment vertical="center"/>
    </xf>
    <xf numFmtId="0" fontId="0" fillId="0" borderId="0" xfId="0" applyFont="1" applyAlignment="1">
      <alignment vertical="center"/>
    </xf>
    <xf numFmtId="0" fontId="17" fillId="0" borderId="0" xfId="0" applyFont="1"/>
    <xf numFmtId="165" fontId="8" fillId="0" borderId="0" xfId="2" applyNumberFormat="1" applyFont="1" applyBorder="1" applyAlignment="1">
      <alignment vertical="center"/>
    </xf>
    <xf numFmtId="0" fontId="0" fillId="6" borderId="0" xfId="0" applyFill="1" applyAlignment="1">
      <alignment horizontal="center" vertical="center"/>
    </xf>
    <xf numFmtId="0" fontId="8" fillId="6" borderId="0" xfId="0" applyFont="1" applyFill="1" applyAlignment="1">
      <alignment vertical="center"/>
    </xf>
    <xf numFmtId="0" fontId="13" fillId="6" borderId="34" xfId="0" applyFont="1" applyFill="1" applyBorder="1" applyAlignment="1">
      <alignment horizontal="center" vertical="center" wrapText="1"/>
    </xf>
    <xf numFmtId="0" fontId="8" fillId="6" borderId="0" xfId="0" applyFont="1" applyFill="1" applyAlignment="1">
      <alignment horizontal="center" vertical="center"/>
    </xf>
    <xf numFmtId="165" fontId="0" fillId="0" borderId="0" xfId="2" applyNumberFormat="1" applyFont="1" applyAlignment="1">
      <alignment vertical="center"/>
    </xf>
    <xf numFmtId="0" fontId="0" fillId="0" borderId="21" xfId="0" applyFill="1" applyBorder="1" applyAlignment="1">
      <alignment horizontal="center" vertical="center"/>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4" borderId="39" xfId="0" applyFill="1" applyBorder="1" applyAlignment="1">
      <alignment horizontal="center" vertical="center"/>
    </xf>
    <xf numFmtId="0" fontId="0" fillId="4" borderId="0" xfId="0" applyFill="1" applyBorder="1" applyAlignment="1">
      <alignment horizontal="center" vertical="center"/>
    </xf>
    <xf numFmtId="0" fontId="0" fillId="0" borderId="21" xfId="0" applyFont="1" applyFill="1" applyBorder="1" applyAlignment="1">
      <alignment horizontal="left" vertical="center"/>
    </xf>
    <xf numFmtId="0" fontId="0" fillId="0" borderId="22" xfId="0" applyFont="1" applyFill="1" applyBorder="1" applyAlignment="1">
      <alignment horizontal="left" vertical="center"/>
    </xf>
    <xf numFmtId="0" fontId="14" fillId="5" borderId="30" xfId="0" applyFont="1" applyFill="1" applyBorder="1" applyAlignment="1">
      <alignment horizontal="center" vertical="center"/>
    </xf>
    <xf numFmtId="0" fontId="14" fillId="5" borderId="31"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40" xfId="0" applyFont="1" applyFill="1" applyBorder="1" applyAlignment="1">
      <alignment horizontal="center" vertical="center"/>
    </xf>
    <xf numFmtId="0" fontId="16" fillId="0" borderId="39" xfId="0" applyFont="1" applyBorder="1" applyAlignment="1">
      <alignment horizontal="left" vertical="top"/>
    </xf>
    <xf numFmtId="0" fontId="16" fillId="0" borderId="0" xfId="0" applyFont="1" applyBorder="1" applyAlignment="1">
      <alignment horizontal="left" vertical="top"/>
    </xf>
    <xf numFmtId="0" fontId="16" fillId="0" borderId="38" xfId="0" applyFont="1" applyBorder="1" applyAlignment="1">
      <alignment horizontal="left" vertical="center" wrapText="1"/>
    </xf>
    <xf numFmtId="0" fontId="16" fillId="0" borderId="35" xfId="0" applyFont="1" applyBorder="1" applyAlignment="1">
      <alignment horizontal="left" vertical="center" wrapText="1"/>
    </xf>
    <xf numFmtId="0" fontId="10" fillId="2" borderId="0" xfId="0" applyFont="1" applyFill="1" applyAlignment="1">
      <alignment horizontal="center" vertical="center"/>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164" fontId="5"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164" fontId="3" fillId="0" borderId="24"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4" fontId="3" fillId="0" borderId="27"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5"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1" xfId="0" applyFont="1" applyBorder="1" applyAlignment="1">
      <alignment horizontal="left" vertical="center" wrapText="1"/>
    </xf>
    <xf numFmtId="0" fontId="0" fillId="0" borderId="12" xfId="0" applyBorder="1" applyAlignment="1">
      <alignment vertical="center" wrapText="1"/>
    </xf>
    <xf numFmtId="0" fontId="0" fillId="0" borderId="13" xfId="0" applyBorder="1" applyAlignment="1">
      <alignment vertical="center" wrapText="1"/>
    </xf>
    <xf numFmtId="0" fontId="3" fillId="0" borderId="0" xfId="0" applyFont="1" applyAlignment="1">
      <alignment horizontal="center"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2.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373380</xdr:colOff>
      <xdr:row>1</xdr:row>
      <xdr:rowOff>228600</xdr:rowOff>
    </xdr:from>
    <xdr:to>
      <xdr:col>7</xdr:col>
      <xdr:colOff>106680</xdr:colOff>
      <xdr:row>6</xdr:row>
      <xdr:rowOff>167640</xdr:rowOff>
    </xdr:to>
    <xdr:sp macro="" textlink="">
      <xdr:nvSpPr>
        <xdr:cNvPr id="2" name="TextBox 1">
          <a:extLst>
            <a:ext uri="{FF2B5EF4-FFF2-40B4-BE49-F238E27FC236}">
              <a16:creationId xmlns:a16="http://schemas.microsoft.com/office/drawing/2014/main" id="{3D9752EB-F8B8-CCFA-7011-B48BD9B44745}"/>
            </a:ext>
          </a:extLst>
        </xdr:cNvPr>
        <xdr:cNvSpPr txBox="1"/>
      </xdr:nvSpPr>
      <xdr:spPr>
        <a:xfrm>
          <a:off x="5760720" y="419100"/>
          <a:ext cx="1562100" cy="13030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400">
              <a:solidFill>
                <a:srgbClr val="FF0000"/>
              </a:solidFill>
            </a:rPr>
            <a:t>This Sheet automatically populates from the other sheets</a:t>
          </a:r>
        </a:p>
      </xdr:txBody>
    </xdr:sp>
    <xdr:clientData/>
  </xdr:twoCellAnchor>
  <xdr:twoCellAnchor>
    <xdr:from>
      <xdr:col>4</xdr:col>
      <xdr:colOff>472440</xdr:colOff>
      <xdr:row>8</xdr:row>
      <xdr:rowOff>91440</xdr:rowOff>
    </xdr:from>
    <xdr:to>
      <xdr:col>7</xdr:col>
      <xdr:colOff>45720</xdr:colOff>
      <xdr:row>12</xdr:row>
      <xdr:rowOff>7620</xdr:rowOff>
    </xdr:to>
    <xdr:sp macro="" textlink="">
      <xdr:nvSpPr>
        <xdr:cNvPr id="3" name="TextBox 2">
          <a:extLst>
            <a:ext uri="{FF2B5EF4-FFF2-40B4-BE49-F238E27FC236}">
              <a16:creationId xmlns:a16="http://schemas.microsoft.com/office/drawing/2014/main" id="{8CDB98BB-5B52-2BD1-A4DF-805582DDF41D}"/>
            </a:ext>
          </a:extLst>
        </xdr:cNvPr>
        <xdr:cNvSpPr txBox="1"/>
      </xdr:nvSpPr>
      <xdr:spPr>
        <a:xfrm>
          <a:off x="5859780" y="2164080"/>
          <a:ext cx="140208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a:solidFill>
                <a:srgbClr val="FF0000"/>
              </a:solidFill>
            </a:rPr>
            <a:t>Please note</a:t>
          </a:r>
          <a:r>
            <a:rPr lang="en-GB" sz="1200" baseline="0">
              <a:solidFill>
                <a:srgbClr val="FF0000"/>
              </a:solidFill>
            </a:rPr>
            <a:t> the Pain and Gain mechanism applied to Section 2 Works</a:t>
          </a:r>
          <a:endParaRPr lang="en-GB"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2</xdr:row>
      <xdr:rowOff>0</xdr:rowOff>
    </xdr:from>
    <xdr:to>
      <xdr:col>9</xdr:col>
      <xdr:colOff>0</xdr:colOff>
      <xdr:row>11</xdr:row>
      <xdr:rowOff>23287</xdr:rowOff>
    </xdr:to>
    <xdr:pic>
      <xdr:nvPicPr>
        <xdr:cNvPr id="5" name="Picture 4">
          <a:extLst>
            <a:ext uri="{FF2B5EF4-FFF2-40B4-BE49-F238E27FC236}">
              <a16:creationId xmlns:a16="http://schemas.microsoft.com/office/drawing/2014/main" id="{5DC81A49-83C3-2FC5-1BDD-00C2928194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14400"/>
          <a:ext cx="8734424" cy="32046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3C6AB-739D-4C4E-B01E-C3AF41B0869B}">
  <sheetPr>
    <tabColor theme="4" tint="-0.499984740745262"/>
  </sheetPr>
  <dimension ref="B2:D43"/>
  <sheetViews>
    <sheetView workbookViewId="0">
      <selection activeCell="E4" sqref="E4"/>
    </sheetView>
  </sheetViews>
  <sheetFormatPr defaultRowHeight="15" x14ac:dyDescent="0.25"/>
  <cols>
    <col min="1" max="1" width="5.7109375" customWidth="1"/>
    <col min="2" max="2" width="12.5703125" customWidth="1"/>
    <col min="3" max="3" width="19.28515625" customWidth="1"/>
    <col min="4" max="4" width="20.5703125" customWidth="1"/>
    <col min="5" max="5" width="18.28515625" customWidth="1"/>
  </cols>
  <sheetData>
    <row r="2" spans="2:4" ht="60" customHeight="1" x14ac:dyDescent="0.25">
      <c r="B2" s="48" t="s">
        <v>208</v>
      </c>
    </row>
    <row r="4" spans="2:4" ht="30" x14ac:dyDescent="0.25">
      <c r="B4" s="50" t="s">
        <v>242</v>
      </c>
      <c r="C4" s="51" t="s">
        <v>221</v>
      </c>
      <c r="D4" s="51" t="s">
        <v>222</v>
      </c>
    </row>
    <row r="5" spans="2:4" x14ac:dyDescent="0.25">
      <c r="B5" s="43" t="s">
        <v>211</v>
      </c>
      <c r="C5" s="46" t="e">
        <f t="shared" ref="C5:C14" si="0">VLOOKUP(B5,Midships,22,FALSE)</f>
        <v>#REF!</v>
      </c>
      <c r="D5" s="46" t="e">
        <f t="shared" ref="D5:D14" si="1">VLOOKUP(B5,Midships,24,FALSE)</f>
        <v>#REF!</v>
      </c>
    </row>
    <row r="6" spans="2:4" x14ac:dyDescent="0.25">
      <c r="B6" s="43" t="s">
        <v>212</v>
      </c>
      <c r="C6" s="46" t="e">
        <f t="shared" si="0"/>
        <v>#REF!</v>
      </c>
      <c r="D6" s="46" t="e">
        <f t="shared" si="1"/>
        <v>#REF!</v>
      </c>
    </row>
    <row r="7" spans="2:4" x14ac:dyDescent="0.25">
      <c r="B7" s="43" t="s">
        <v>213</v>
      </c>
      <c r="C7" s="46" t="e">
        <f t="shared" si="0"/>
        <v>#REF!</v>
      </c>
      <c r="D7" s="46" t="e">
        <f t="shared" si="1"/>
        <v>#REF!</v>
      </c>
    </row>
    <row r="8" spans="2:4" x14ac:dyDescent="0.25">
      <c r="B8" s="43" t="s">
        <v>214</v>
      </c>
      <c r="C8" s="46" t="e">
        <f t="shared" si="0"/>
        <v>#REF!</v>
      </c>
      <c r="D8" s="46" t="e">
        <f t="shared" si="1"/>
        <v>#REF!</v>
      </c>
    </row>
    <row r="9" spans="2:4" x14ac:dyDescent="0.25">
      <c r="B9" s="43" t="s">
        <v>215</v>
      </c>
      <c r="C9" s="46" t="e">
        <f t="shared" si="0"/>
        <v>#REF!</v>
      </c>
      <c r="D9" s="46" t="e">
        <f t="shared" si="1"/>
        <v>#REF!</v>
      </c>
    </row>
    <row r="10" spans="2:4" x14ac:dyDescent="0.25">
      <c r="B10" s="43" t="s">
        <v>216</v>
      </c>
      <c r="C10" s="46" t="e">
        <f t="shared" si="0"/>
        <v>#REF!</v>
      </c>
      <c r="D10" s="46" t="e">
        <f t="shared" si="1"/>
        <v>#REF!</v>
      </c>
    </row>
    <row r="11" spans="2:4" x14ac:dyDescent="0.25">
      <c r="B11" s="43" t="s">
        <v>217</v>
      </c>
      <c r="C11" s="46" t="e">
        <f t="shared" si="0"/>
        <v>#REF!</v>
      </c>
      <c r="D11" s="46" t="e">
        <f t="shared" si="1"/>
        <v>#REF!</v>
      </c>
    </row>
    <row r="12" spans="2:4" x14ac:dyDescent="0.25">
      <c r="B12" s="43" t="s">
        <v>218</v>
      </c>
      <c r="C12" s="46" t="e">
        <f t="shared" si="0"/>
        <v>#REF!</v>
      </c>
      <c r="D12" s="46" t="e">
        <f t="shared" si="1"/>
        <v>#REF!</v>
      </c>
    </row>
    <row r="13" spans="2:4" x14ac:dyDescent="0.25">
      <c r="B13" s="43" t="s">
        <v>219</v>
      </c>
      <c r="C13" s="46" t="e">
        <f t="shared" si="0"/>
        <v>#REF!</v>
      </c>
      <c r="D13" s="46" t="e">
        <f t="shared" si="1"/>
        <v>#REF!</v>
      </c>
    </row>
    <row r="14" spans="2:4" x14ac:dyDescent="0.25">
      <c r="B14" s="43" t="s">
        <v>220</v>
      </c>
      <c r="C14" s="46" t="e">
        <f t="shared" si="0"/>
        <v>#REF!</v>
      </c>
      <c r="D14" s="46" t="e">
        <f t="shared" si="1"/>
        <v>#REF!</v>
      </c>
    </row>
    <row r="17" spans="2:4" ht="60" customHeight="1" x14ac:dyDescent="0.25">
      <c r="B17" s="48" t="s">
        <v>209</v>
      </c>
    </row>
    <row r="19" spans="2:4" ht="30" x14ac:dyDescent="0.25">
      <c r="B19" s="50" t="s">
        <v>242</v>
      </c>
      <c r="C19" s="51" t="s">
        <v>221</v>
      </c>
      <c r="D19" s="51" t="s">
        <v>222</v>
      </c>
    </row>
    <row r="20" spans="2:4" x14ac:dyDescent="0.25">
      <c r="B20" s="43" t="s">
        <v>233</v>
      </c>
      <c r="C20" s="46" t="e">
        <f t="shared" ref="C20:C28" si="2">VLOOKUP(B20,Bow,22,FALSE)</f>
        <v>#REF!</v>
      </c>
      <c r="D20" s="46" t="e">
        <f t="shared" ref="D20:D28" si="3">VLOOKUP(B20,Bow,24,FALSE)</f>
        <v>#REF!</v>
      </c>
    </row>
    <row r="21" spans="2:4" x14ac:dyDescent="0.25">
      <c r="B21" s="43" t="s">
        <v>234</v>
      </c>
      <c r="C21" s="46" t="e">
        <f t="shared" si="2"/>
        <v>#REF!</v>
      </c>
      <c r="D21" s="46" t="e">
        <f t="shared" si="3"/>
        <v>#REF!</v>
      </c>
    </row>
    <row r="22" spans="2:4" x14ac:dyDescent="0.25">
      <c r="B22" s="43" t="s">
        <v>235</v>
      </c>
      <c r="C22" s="46" t="e">
        <f t="shared" si="2"/>
        <v>#REF!</v>
      </c>
      <c r="D22" s="46" t="e">
        <f t="shared" si="3"/>
        <v>#REF!</v>
      </c>
    </row>
    <row r="23" spans="2:4" x14ac:dyDescent="0.25">
      <c r="B23" s="43" t="s">
        <v>236</v>
      </c>
      <c r="C23" s="46" t="e">
        <f t="shared" si="2"/>
        <v>#REF!</v>
      </c>
      <c r="D23" s="46" t="e">
        <f t="shared" si="3"/>
        <v>#REF!</v>
      </c>
    </row>
    <row r="24" spans="2:4" x14ac:dyDescent="0.25">
      <c r="B24" s="43" t="s">
        <v>237</v>
      </c>
      <c r="C24" s="46" t="e">
        <f t="shared" si="2"/>
        <v>#REF!</v>
      </c>
      <c r="D24" s="46" t="e">
        <f t="shared" si="3"/>
        <v>#REF!</v>
      </c>
    </row>
    <row r="25" spans="2:4" x14ac:dyDescent="0.25">
      <c r="B25" s="43" t="s">
        <v>238</v>
      </c>
      <c r="C25" s="46" t="e">
        <f t="shared" si="2"/>
        <v>#REF!</v>
      </c>
      <c r="D25" s="46" t="e">
        <f t="shared" si="3"/>
        <v>#REF!</v>
      </c>
    </row>
    <row r="26" spans="2:4" x14ac:dyDescent="0.25">
      <c r="B26" s="43" t="s">
        <v>239</v>
      </c>
      <c r="C26" s="46" t="e">
        <f t="shared" si="2"/>
        <v>#REF!</v>
      </c>
      <c r="D26" s="46" t="e">
        <f t="shared" si="3"/>
        <v>#REF!</v>
      </c>
    </row>
    <row r="27" spans="2:4" x14ac:dyDescent="0.25">
      <c r="B27" s="43" t="s">
        <v>240</v>
      </c>
      <c r="C27" s="46" t="e">
        <f t="shared" si="2"/>
        <v>#REF!</v>
      </c>
      <c r="D27" s="46" t="e">
        <f t="shared" si="3"/>
        <v>#REF!</v>
      </c>
    </row>
    <row r="28" spans="2:4" x14ac:dyDescent="0.25">
      <c r="B28" s="43" t="s">
        <v>241</v>
      </c>
      <c r="C28" s="46" t="e">
        <f t="shared" si="2"/>
        <v>#REF!</v>
      </c>
      <c r="D28" s="46" t="e">
        <f t="shared" si="3"/>
        <v>#REF!</v>
      </c>
    </row>
    <row r="31" spans="2:4" ht="60" customHeight="1" x14ac:dyDescent="0.25">
      <c r="B31" s="47" t="s">
        <v>210</v>
      </c>
    </row>
    <row r="33" spans="2:4" ht="30" x14ac:dyDescent="0.25">
      <c r="B33" s="50" t="s">
        <v>242</v>
      </c>
      <c r="C33" s="51" t="s">
        <v>221</v>
      </c>
      <c r="D33" s="51" t="s">
        <v>222</v>
      </c>
    </row>
    <row r="34" spans="2:4" x14ac:dyDescent="0.25">
      <c r="B34" s="43" t="s">
        <v>223</v>
      </c>
      <c r="C34" s="46" t="e">
        <f t="shared" ref="C34:C43" si="4">VLOOKUP(B34,Stern,22,FALSE)</f>
        <v>#REF!</v>
      </c>
      <c r="D34" s="46" t="e">
        <f t="shared" ref="D34:D43" si="5">VLOOKUP(B34,Stern,24,FALSE)</f>
        <v>#REF!</v>
      </c>
    </row>
    <row r="35" spans="2:4" x14ac:dyDescent="0.25">
      <c r="B35" s="43" t="s">
        <v>224</v>
      </c>
      <c r="C35" s="46" t="e">
        <f t="shared" si="4"/>
        <v>#REF!</v>
      </c>
      <c r="D35" s="46" t="e">
        <f t="shared" si="5"/>
        <v>#REF!</v>
      </c>
    </row>
    <row r="36" spans="2:4" x14ac:dyDescent="0.25">
      <c r="B36" s="43" t="s">
        <v>225</v>
      </c>
      <c r="C36" s="46" t="e">
        <f t="shared" si="4"/>
        <v>#REF!</v>
      </c>
      <c r="D36" s="46" t="e">
        <f t="shared" si="5"/>
        <v>#REF!</v>
      </c>
    </row>
    <row r="37" spans="2:4" x14ac:dyDescent="0.25">
      <c r="B37" s="43" t="s">
        <v>226</v>
      </c>
      <c r="C37" s="46" t="e">
        <f t="shared" si="4"/>
        <v>#REF!</v>
      </c>
      <c r="D37" s="46" t="e">
        <f t="shared" si="5"/>
        <v>#REF!</v>
      </c>
    </row>
    <row r="38" spans="2:4" x14ac:dyDescent="0.25">
      <c r="B38" s="43" t="s">
        <v>227</v>
      </c>
      <c r="C38" s="46" t="e">
        <f t="shared" si="4"/>
        <v>#REF!</v>
      </c>
      <c r="D38" s="46" t="e">
        <f t="shared" si="5"/>
        <v>#REF!</v>
      </c>
    </row>
    <row r="39" spans="2:4" x14ac:dyDescent="0.25">
      <c r="B39" s="43" t="s">
        <v>228</v>
      </c>
      <c r="C39" s="46" t="e">
        <f t="shared" si="4"/>
        <v>#REF!</v>
      </c>
      <c r="D39" s="46" t="e">
        <f t="shared" si="5"/>
        <v>#REF!</v>
      </c>
    </row>
    <row r="40" spans="2:4" x14ac:dyDescent="0.25">
      <c r="B40" s="43" t="s">
        <v>229</v>
      </c>
      <c r="C40" s="46" t="e">
        <f t="shared" si="4"/>
        <v>#REF!</v>
      </c>
      <c r="D40" s="46" t="e">
        <f t="shared" si="5"/>
        <v>#REF!</v>
      </c>
    </row>
    <row r="41" spans="2:4" x14ac:dyDescent="0.25">
      <c r="B41" s="43" t="s">
        <v>230</v>
      </c>
      <c r="C41" s="46" t="e">
        <f t="shared" si="4"/>
        <v>#REF!</v>
      </c>
      <c r="D41" s="46" t="e">
        <f t="shared" si="5"/>
        <v>#REF!</v>
      </c>
    </row>
    <row r="42" spans="2:4" x14ac:dyDescent="0.25">
      <c r="B42" s="43" t="s">
        <v>231</v>
      </c>
      <c r="C42" s="46" t="e">
        <f t="shared" si="4"/>
        <v>#REF!</v>
      </c>
      <c r="D42" s="46" t="e">
        <f t="shared" si="5"/>
        <v>#REF!</v>
      </c>
    </row>
    <row r="43" spans="2:4" x14ac:dyDescent="0.25">
      <c r="B43" s="43" t="s">
        <v>232</v>
      </c>
      <c r="C43" s="46" t="e">
        <f t="shared" si="4"/>
        <v>#REF!</v>
      </c>
      <c r="D43" s="46" t="e">
        <f t="shared" si="5"/>
        <v>#REF!</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19F0A-53A4-400B-A808-572FA3E85742}">
  <sheetPr>
    <tabColor theme="7"/>
  </sheetPr>
  <dimension ref="A1:F19"/>
  <sheetViews>
    <sheetView topLeftCell="A4" workbookViewId="0">
      <selection activeCell="I1" sqref="I1:XFD1048576"/>
    </sheetView>
  </sheetViews>
  <sheetFormatPr defaultColWidth="0" defaultRowHeight="15" x14ac:dyDescent="0.25"/>
  <cols>
    <col min="1" max="1" width="8.85546875" style="67" customWidth="1"/>
    <col min="2" max="2" width="45.5703125" customWidth="1"/>
    <col min="3" max="3" width="11.42578125" customWidth="1"/>
    <col min="4" max="4" width="12.7109375" customWidth="1"/>
    <col min="5" max="8" width="9.140625" customWidth="1"/>
    <col min="9" max="16384" width="9.140625" hidden="1"/>
  </cols>
  <sheetData>
    <row r="1" spans="1:6" ht="15.75" thickBot="1" x14ac:dyDescent="0.3"/>
    <row r="2" spans="1:6" ht="27.6" customHeight="1" thickBot="1" x14ac:dyDescent="0.3">
      <c r="A2" s="61" t="s">
        <v>325</v>
      </c>
      <c r="B2" s="124" t="str">
        <f>'2. Pricing Document'!B2</f>
        <v>Type Suppliers Name in yellow box in Pricing Document Tab only</v>
      </c>
      <c r="C2" s="125"/>
      <c r="D2" s="126"/>
      <c r="F2" s="117"/>
    </row>
    <row r="3" spans="1:6" ht="15.75" thickBot="1" x14ac:dyDescent="0.3"/>
    <row r="4" spans="1:6" ht="24" customHeight="1" thickBot="1" x14ac:dyDescent="0.3">
      <c r="A4" s="60" t="s">
        <v>326</v>
      </c>
      <c r="B4" s="60" t="s">
        <v>44</v>
      </c>
      <c r="C4" s="109"/>
      <c r="D4" s="109" t="s">
        <v>338</v>
      </c>
    </row>
    <row r="5" spans="1:6" s="49" customFormat="1" ht="20.45" customHeight="1" thickBot="1" x14ac:dyDescent="0.3">
      <c r="A5" s="44">
        <v>1</v>
      </c>
      <c r="B5" s="62" t="s">
        <v>319</v>
      </c>
      <c r="C5" s="62"/>
      <c r="D5" s="97">
        <f>'2. Pricing Document'!C8</f>
        <v>0</v>
      </c>
    </row>
    <row r="6" spans="1:6" s="49" customFormat="1" ht="20.45" customHeight="1" thickTop="1" x14ac:dyDescent="0.25">
      <c r="A6" s="44"/>
      <c r="B6" s="62"/>
      <c r="C6" s="109" t="s">
        <v>285</v>
      </c>
      <c r="D6" s="109" t="s">
        <v>335</v>
      </c>
    </row>
    <row r="7" spans="1:6" s="49" customFormat="1" ht="20.45" customHeight="1" x14ac:dyDescent="0.25">
      <c r="A7" s="44">
        <v>2</v>
      </c>
      <c r="B7" s="100" t="s">
        <v>320</v>
      </c>
      <c r="C7" s="42"/>
      <c r="D7" s="110">
        <f>'2. Pricing Document'!C36</f>
        <v>0</v>
      </c>
    </row>
    <row r="8" spans="1:6" s="49" customFormat="1" ht="20.45" customHeight="1" x14ac:dyDescent="0.25">
      <c r="A8" s="44">
        <v>3</v>
      </c>
      <c r="B8" s="62" t="s">
        <v>328</v>
      </c>
      <c r="C8" s="44"/>
    </row>
    <row r="9" spans="1:6" s="49" customFormat="1" ht="20.45" customHeight="1" x14ac:dyDescent="0.25">
      <c r="A9" s="44">
        <v>4</v>
      </c>
      <c r="B9" s="116" t="s">
        <v>257</v>
      </c>
      <c r="C9" s="44"/>
      <c r="D9" s="53">
        <f>'3. Day Rates &amp; OHP'!F28</f>
        <v>0</v>
      </c>
    </row>
    <row r="10" spans="1:6" s="49" customFormat="1" ht="20.45" customHeight="1" x14ac:dyDescent="0.25">
      <c r="A10" s="44">
        <v>5</v>
      </c>
      <c r="B10" s="49" t="s">
        <v>281</v>
      </c>
      <c r="C10" s="113">
        <f>'3. Day Rates &amp; OHP'!E31</f>
        <v>0</v>
      </c>
      <c r="D10" s="53">
        <f>'3. Day Rates &amp; OHP'!F32</f>
        <v>500</v>
      </c>
    </row>
    <row r="11" spans="1:6" s="49" customFormat="1" ht="20.45" customHeight="1" x14ac:dyDescent="0.25">
      <c r="A11" s="44">
        <v>6</v>
      </c>
      <c r="B11" s="49" t="s">
        <v>286</v>
      </c>
      <c r="C11" s="113">
        <f>'3. Day Rates &amp; OHP'!E35</f>
        <v>0</v>
      </c>
      <c r="D11" s="53">
        <f>'3. Day Rates &amp; OHP'!F36</f>
        <v>500</v>
      </c>
    </row>
    <row r="12" spans="1:6" s="49" customFormat="1" ht="20.45" customHeight="1" x14ac:dyDescent="0.25">
      <c r="A12" s="44">
        <v>7</v>
      </c>
      <c r="B12" s="49" t="s">
        <v>334</v>
      </c>
      <c r="C12" s="113">
        <f>'3. Day Rates &amp; OHP'!E39</f>
        <v>0</v>
      </c>
      <c r="D12" s="53">
        <f>'3. Day Rates &amp; OHP'!F40</f>
        <v>1000</v>
      </c>
    </row>
    <row r="13" spans="1:6" s="49" customFormat="1" ht="20.45" customHeight="1" x14ac:dyDescent="0.25">
      <c r="A13" s="44">
        <v>8</v>
      </c>
      <c r="B13" s="49" t="s">
        <v>289</v>
      </c>
      <c r="C13" s="113">
        <f>'3. Day Rates &amp; OHP'!E43</f>
        <v>0</v>
      </c>
      <c r="D13" s="53">
        <f>'3. Day Rates &amp; OHP'!F44</f>
        <v>2000</v>
      </c>
    </row>
    <row r="14" spans="1:6" s="49" customFormat="1" ht="20.45" customHeight="1" thickBot="1" x14ac:dyDescent="0.3">
      <c r="A14" s="44">
        <v>9</v>
      </c>
      <c r="B14" s="95" t="s">
        <v>336</v>
      </c>
      <c r="C14" s="111"/>
      <c r="D14" s="96">
        <f>SUM(D7:D13)</f>
        <v>4000</v>
      </c>
    </row>
    <row r="15" spans="1:6" s="49" customFormat="1" ht="20.45" customHeight="1" thickTop="1" x14ac:dyDescent="0.25">
      <c r="A15" s="44"/>
      <c r="B15" s="95"/>
      <c r="C15" s="111"/>
      <c r="D15" s="114"/>
    </row>
    <row r="16" spans="1:6" s="49" customFormat="1" ht="20.45" customHeight="1" thickBot="1" x14ac:dyDescent="0.3">
      <c r="A16" s="44">
        <v>10</v>
      </c>
      <c r="B16" s="95" t="s">
        <v>337</v>
      </c>
      <c r="C16" s="111"/>
      <c r="D16" s="96">
        <f>D5+D14</f>
        <v>4000</v>
      </c>
    </row>
    <row r="17" spans="1:4" s="49" customFormat="1" ht="16.899999999999999" customHeight="1" thickTop="1" thickBot="1" x14ac:dyDescent="0.3">
      <c r="A17" s="44"/>
      <c r="B17" s="95"/>
      <c r="C17" s="111"/>
      <c r="D17" s="115"/>
    </row>
    <row r="18" spans="1:4" s="49" customFormat="1" ht="31.5" thickTop="1" thickBot="1" x14ac:dyDescent="0.3">
      <c r="A18" s="44">
        <v>11</v>
      </c>
      <c r="B18" s="112" t="s">
        <v>327</v>
      </c>
      <c r="C18" s="112"/>
      <c r="D18" s="115">
        <f>'2. Pricing Document'!C38</f>
        <v>0</v>
      </c>
    </row>
    <row r="19" spans="1:4" ht="15.75" thickTop="1" x14ac:dyDescent="0.25">
      <c r="D19" s="92"/>
    </row>
  </sheetData>
  <mergeCells count="1">
    <mergeCell ref="B2:D2"/>
  </mergeCells>
  <pageMargins left="0.70866141732283472" right="0.70866141732283472" top="0.74803149606299213" bottom="0.74803149606299213" header="0.31496062992125984" footer="0.31496062992125984"/>
  <pageSetup paperSize="9" orientation="portrait" horizontalDpi="4294967293" verticalDpi="0" r:id="rId1"/>
  <headerFooter>
    <oddHeader>&amp;C&amp;"-,Bold"&amp;12HMS WARRIOR
REWIRE - TENDER PRICE SUMMARY&amp;R&amp;G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0BB5D-06C4-4252-A1A9-4A86C43B3527}">
  <sheetPr>
    <tabColor theme="7"/>
  </sheetPr>
  <dimension ref="A1:C39"/>
  <sheetViews>
    <sheetView workbookViewId="0">
      <selection activeCell="F1" sqref="F1:XFD1048576"/>
    </sheetView>
  </sheetViews>
  <sheetFormatPr defaultColWidth="0" defaultRowHeight="15" x14ac:dyDescent="0.25"/>
  <cols>
    <col min="1" max="1" width="8.85546875" style="67" customWidth="1"/>
    <col min="2" max="2" width="45.5703125" customWidth="1"/>
    <col min="3" max="3" width="12.7109375" customWidth="1"/>
    <col min="4" max="5" width="9.140625" customWidth="1"/>
    <col min="6" max="16384" width="9.140625" hidden="1"/>
  </cols>
  <sheetData>
    <row r="1" spans="1:3" x14ac:dyDescent="0.25">
      <c r="A1" s="99" t="s">
        <v>325</v>
      </c>
    </row>
    <row r="2" spans="1:3" ht="27.6" customHeight="1" x14ac:dyDescent="0.25">
      <c r="B2" s="127" t="s">
        <v>339</v>
      </c>
      <c r="C2" s="128"/>
    </row>
    <row r="4" spans="1:3" ht="15.75" thickBot="1" x14ac:dyDescent="0.3"/>
    <row r="5" spans="1:3" ht="15.75" thickBot="1" x14ac:dyDescent="0.3">
      <c r="A5" s="60" t="s">
        <v>326</v>
      </c>
      <c r="B5" s="60" t="s">
        <v>44</v>
      </c>
      <c r="C5" s="60" t="s">
        <v>249</v>
      </c>
    </row>
    <row r="6" spans="1:3" s="49" customFormat="1" ht="20.45" customHeight="1" x14ac:dyDescent="0.25">
      <c r="A6" s="119"/>
      <c r="B6" s="120" t="s">
        <v>319</v>
      </c>
      <c r="C6" s="122" t="s">
        <v>340</v>
      </c>
    </row>
    <row r="7" spans="1:3" s="49" customFormat="1" ht="20.45" customHeight="1" x14ac:dyDescent="0.25">
      <c r="A7" s="44">
        <v>1</v>
      </c>
      <c r="B7" s="49" t="s">
        <v>293</v>
      </c>
      <c r="C7" s="123"/>
    </row>
    <row r="8" spans="1:3" s="49" customFormat="1" ht="20.45" customHeight="1" thickBot="1" x14ac:dyDescent="0.3">
      <c r="A8" s="44"/>
      <c r="B8" s="95" t="s">
        <v>323</v>
      </c>
      <c r="C8" s="98">
        <f>SUM(C7)</f>
        <v>0</v>
      </c>
    </row>
    <row r="9" spans="1:3" s="49" customFormat="1" ht="11.45" customHeight="1" thickTop="1" thickBot="1" x14ac:dyDescent="0.3">
      <c r="A9" s="44"/>
      <c r="B9" s="95"/>
      <c r="C9" s="118"/>
    </row>
    <row r="10" spans="1:3" s="49" customFormat="1" ht="20.45" customHeight="1" thickBot="1" x14ac:dyDescent="0.3">
      <c r="A10" s="119"/>
      <c r="B10" s="120" t="s">
        <v>320</v>
      </c>
      <c r="C10" s="121" t="s">
        <v>321</v>
      </c>
    </row>
    <row r="11" spans="1:3" s="49" customFormat="1" ht="20.45" customHeight="1" x14ac:dyDescent="0.25">
      <c r="A11" s="44">
        <v>2</v>
      </c>
      <c r="B11" s="49" t="s">
        <v>294</v>
      </c>
      <c r="C11" s="53"/>
    </row>
    <row r="12" spans="1:3" s="49" customFormat="1" ht="20.45" customHeight="1" x14ac:dyDescent="0.25">
      <c r="A12" s="44">
        <v>3</v>
      </c>
      <c r="B12" s="49" t="s">
        <v>295</v>
      </c>
      <c r="C12" s="53"/>
    </row>
    <row r="13" spans="1:3" s="49" customFormat="1" ht="20.45" customHeight="1" x14ac:dyDescent="0.25">
      <c r="A13" s="44">
        <v>4</v>
      </c>
      <c r="B13" s="49" t="s">
        <v>296</v>
      </c>
      <c r="C13" s="53"/>
    </row>
    <row r="14" spans="1:3" s="49" customFormat="1" ht="20.45" customHeight="1" x14ac:dyDescent="0.25">
      <c r="A14" s="44">
        <v>5</v>
      </c>
      <c r="B14" s="49" t="s">
        <v>297</v>
      </c>
      <c r="C14" s="53"/>
    </row>
    <row r="15" spans="1:3" s="49" customFormat="1" ht="20.45" customHeight="1" x14ac:dyDescent="0.25">
      <c r="A15" s="44">
        <v>6</v>
      </c>
      <c r="B15" s="49" t="s">
        <v>298</v>
      </c>
      <c r="C15" s="53"/>
    </row>
    <row r="16" spans="1:3" s="49" customFormat="1" ht="20.45" customHeight="1" x14ac:dyDescent="0.25">
      <c r="A16" s="44">
        <v>7</v>
      </c>
      <c r="B16" s="49" t="s">
        <v>299</v>
      </c>
      <c r="C16" s="53"/>
    </row>
    <row r="17" spans="1:3" s="49" customFormat="1" ht="20.45" customHeight="1" x14ac:dyDescent="0.25">
      <c r="A17" s="44">
        <v>8</v>
      </c>
      <c r="B17" s="49" t="s">
        <v>300</v>
      </c>
      <c r="C17" s="53"/>
    </row>
    <row r="18" spans="1:3" s="49" customFormat="1" ht="20.45" customHeight="1" x14ac:dyDescent="0.25">
      <c r="A18" s="44">
        <v>9</v>
      </c>
      <c r="B18" s="49" t="s">
        <v>301</v>
      </c>
      <c r="C18" s="53"/>
    </row>
    <row r="19" spans="1:3" s="49" customFormat="1" ht="20.45" customHeight="1" x14ac:dyDescent="0.25">
      <c r="A19" s="44">
        <v>10</v>
      </c>
      <c r="B19" s="49" t="s">
        <v>302</v>
      </c>
      <c r="C19" s="53"/>
    </row>
    <row r="20" spans="1:3" s="49" customFormat="1" ht="20.45" customHeight="1" x14ac:dyDescent="0.25">
      <c r="A20" s="44">
        <v>11</v>
      </c>
      <c r="B20" s="49" t="s">
        <v>303</v>
      </c>
      <c r="C20" s="53"/>
    </row>
    <row r="21" spans="1:3" s="49" customFormat="1" ht="20.45" customHeight="1" x14ac:dyDescent="0.25">
      <c r="A21" s="44">
        <v>12</v>
      </c>
      <c r="B21" s="49" t="s">
        <v>304</v>
      </c>
      <c r="C21" s="53"/>
    </row>
    <row r="22" spans="1:3" s="49" customFormat="1" ht="20.45" customHeight="1" x14ac:dyDescent="0.25">
      <c r="A22" s="44">
        <v>13</v>
      </c>
      <c r="B22" s="49" t="s">
        <v>305</v>
      </c>
      <c r="C22" s="53"/>
    </row>
    <row r="23" spans="1:3" s="49" customFormat="1" ht="20.45" customHeight="1" x14ac:dyDescent="0.25">
      <c r="A23" s="44">
        <v>14</v>
      </c>
      <c r="B23" s="49" t="s">
        <v>306</v>
      </c>
      <c r="C23" s="53"/>
    </row>
    <row r="24" spans="1:3" s="49" customFormat="1" ht="20.45" customHeight="1" x14ac:dyDescent="0.25">
      <c r="A24" s="44">
        <v>15</v>
      </c>
      <c r="B24" s="49" t="s">
        <v>307</v>
      </c>
      <c r="C24" s="53"/>
    </row>
    <row r="25" spans="1:3" s="49" customFormat="1" ht="20.45" customHeight="1" x14ac:dyDescent="0.25">
      <c r="A25" s="44">
        <v>16</v>
      </c>
      <c r="B25" s="49" t="s">
        <v>308</v>
      </c>
      <c r="C25" s="53"/>
    </row>
    <row r="26" spans="1:3" s="49" customFormat="1" ht="20.45" customHeight="1" x14ac:dyDescent="0.25">
      <c r="A26" s="44">
        <v>17</v>
      </c>
      <c r="B26" s="49" t="s">
        <v>309</v>
      </c>
      <c r="C26" s="53"/>
    </row>
    <row r="27" spans="1:3" s="49" customFormat="1" ht="20.45" customHeight="1" x14ac:dyDescent="0.25">
      <c r="A27" s="44">
        <v>18</v>
      </c>
      <c r="B27" s="49" t="s">
        <v>310</v>
      </c>
      <c r="C27" s="53"/>
    </row>
    <row r="28" spans="1:3" s="49" customFormat="1" ht="20.45" customHeight="1" x14ac:dyDescent="0.25">
      <c r="A28" s="44">
        <v>19</v>
      </c>
      <c r="B28" s="49" t="s">
        <v>311</v>
      </c>
      <c r="C28" s="53"/>
    </row>
    <row r="29" spans="1:3" s="49" customFormat="1" ht="20.45" customHeight="1" x14ac:dyDescent="0.25">
      <c r="A29" s="44">
        <v>20</v>
      </c>
      <c r="B29" s="49" t="s">
        <v>312</v>
      </c>
      <c r="C29" s="53"/>
    </row>
    <row r="30" spans="1:3" s="49" customFormat="1" ht="20.45" customHeight="1" x14ac:dyDescent="0.25">
      <c r="A30" s="44">
        <v>21</v>
      </c>
      <c r="B30" s="49" t="s">
        <v>313</v>
      </c>
      <c r="C30" s="53"/>
    </row>
    <row r="31" spans="1:3" s="49" customFormat="1" ht="20.45" customHeight="1" x14ac:dyDescent="0.25">
      <c r="A31" s="44">
        <v>22</v>
      </c>
      <c r="B31" s="49" t="s">
        <v>314</v>
      </c>
      <c r="C31" s="53"/>
    </row>
    <row r="32" spans="1:3" s="49" customFormat="1" ht="20.45" customHeight="1" x14ac:dyDescent="0.25">
      <c r="A32" s="44">
        <v>23</v>
      </c>
      <c r="B32" s="49" t="s">
        <v>315</v>
      </c>
      <c r="C32" s="53"/>
    </row>
    <row r="33" spans="1:3" s="49" customFormat="1" ht="20.45" customHeight="1" x14ac:dyDescent="0.25">
      <c r="A33" s="44">
        <v>24</v>
      </c>
      <c r="B33" s="49" t="s">
        <v>316</v>
      </c>
      <c r="C33" s="53"/>
    </row>
    <row r="34" spans="1:3" s="49" customFormat="1" ht="20.45" customHeight="1" x14ac:dyDescent="0.25">
      <c r="A34" s="44">
        <v>25</v>
      </c>
      <c r="B34" s="49" t="s">
        <v>318</v>
      </c>
      <c r="C34" s="53"/>
    </row>
    <row r="35" spans="1:3" s="49" customFormat="1" ht="20.45" customHeight="1" x14ac:dyDescent="0.25">
      <c r="A35" s="44">
        <v>26</v>
      </c>
      <c r="B35" s="49" t="s">
        <v>317</v>
      </c>
      <c r="C35" s="53"/>
    </row>
    <row r="36" spans="1:3" s="49" customFormat="1" ht="20.45" customHeight="1" thickBot="1" x14ac:dyDescent="0.3">
      <c r="A36" s="44"/>
      <c r="B36" s="95" t="s">
        <v>322</v>
      </c>
      <c r="C36" s="96">
        <f>SUM(C11:C35)</f>
        <v>0</v>
      </c>
    </row>
    <row r="37" spans="1:3" s="52" customFormat="1" ht="20.45" customHeight="1" thickTop="1" x14ac:dyDescent="0.25">
      <c r="A37" s="73"/>
      <c r="C37" s="94"/>
    </row>
    <row r="38" spans="1:3" ht="30.75" thickBot="1" x14ac:dyDescent="0.3">
      <c r="B38" s="57" t="s">
        <v>324</v>
      </c>
      <c r="C38" s="93"/>
    </row>
    <row r="39" spans="1:3" ht="15.75" thickTop="1" x14ac:dyDescent="0.25">
      <c r="C39" s="92"/>
    </row>
  </sheetData>
  <mergeCells count="1">
    <mergeCell ref="B2:C2"/>
  </mergeCells>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0779C-A376-4987-A559-C7AEFC02B8C2}">
  <sheetPr>
    <tabColor theme="7"/>
  </sheetPr>
  <dimension ref="A2:N45"/>
  <sheetViews>
    <sheetView tabSelected="1" workbookViewId="0">
      <selection activeCell="P1" sqref="P1:XFD1048576"/>
    </sheetView>
  </sheetViews>
  <sheetFormatPr defaultColWidth="0" defaultRowHeight="15" x14ac:dyDescent="0.25"/>
  <cols>
    <col min="1" max="1" width="4.85546875" style="52" customWidth="1"/>
    <col min="2" max="2" width="29.7109375" style="52" customWidth="1"/>
    <col min="3" max="4" width="8.7109375" style="52" customWidth="1"/>
    <col min="5" max="11" width="15.140625" style="52" customWidth="1"/>
    <col min="12" max="13" width="8.85546875" style="52" customWidth="1"/>
    <col min="14" max="14" width="5.42578125" style="52" customWidth="1"/>
    <col min="15" max="15" width="8.85546875" style="52" customWidth="1"/>
    <col min="16" max="16384" width="8.85546875" style="52" hidden="1"/>
  </cols>
  <sheetData>
    <row r="2" spans="2:11" ht="34.9" customHeight="1" thickBot="1" x14ac:dyDescent="0.3">
      <c r="B2" s="48" t="s">
        <v>253</v>
      </c>
      <c r="C2" s="48"/>
      <c r="D2" s="48"/>
    </row>
    <row r="3" spans="2:11" ht="22.15" customHeight="1" thickBot="1" x14ac:dyDescent="0.3">
      <c r="B3" s="68" t="s">
        <v>252</v>
      </c>
      <c r="C3" s="129" t="str">
        <f>'2. Pricing Document'!B2</f>
        <v>Type Suppliers Name in yellow box in Pricing Document Tab only</v>
      </c>
      <c r="D3" s="130"/>
      <c r="E3" s="130"/>
      <c r="F3" s="130"/>
      <c r="G3" s="130"/>
      <c r="H3" s="130"/>
      <c r="I3" s="130"/>
      <c r="J3" s="130"/>
      <c r="K3" s="130"/>
    </row>
    <row r="4" spans="2:11" ht="15" customHeight="1" thickBot="1" x14ac:dyDescent="0.3">
      <c r="B4" s="65"/>
      <c r="C4" s="65"/>
      <c r="D4" s="65"/>
      <c r="E4" s="66"/>
      <c r="F4" s="66"/>
      <c r="G4" s="66"/>
      <c r="H4" s="66"/>
      <c r="I4" s="66"/>
      <c r="J4" s="66"/>
      <c r="K4" s="66"/>
    </row>
    <row r="5" spans="2:11" x14ac:dyDescent="0.25">
      <c r="B5" s="55" t="s">
        <v>243</v>
      </c>
      <c r="C5" s="84"/>
      <c r="D5" s="84"/>
      <c r="E5" s="56"/>
      <c r="F5" s="56"/>
      <c r="G5" s="56"/>
      <c r="H5" s="56"/>
      <c r="I5" s="56"/>
      <c r="J5" s="56"/>
      <c r="K5" s="56"/>
    </row>
    <row r="6" spans="2:11" ht="20.45" customHeight="1" x14ac:dyDescent="0.25">
      <c r="B6" s="135" t="s">
        <v>254</v>
      </c>
      <c r="C6" s="136"/>
      <c r="D6" s="136"/>
      <c r="E6" s="136"/>
      <c r="F6" s="136"/>
      <c r="G6" s="136"/>
      <c r="H6" s="136"/>
      <c r="I6" s="136"/>
      <c r="J6" s="136"/>
      <c r="K6" s="136"/>
    </row>
    <row r="7" spans="2:11" ht="19.149999999999999" customHeight="1" thickBot="1" x14ac:dyDescent="0.3">
      <c r="B7" s="137"/>
      <c r="C7" s="138"/>
      <c r="D7" s="138"/>
      <c r="E7" s="138"/>
      <c r="F7" s="138"/>
      <c r="G7" s="138"/>
      <c r="H7" s="138"/>
      <c r="I7" s="138"/>
      <c r="J7" s="138"/>
      <c r="K7" s="138"/>
    </row>
    <row r="9" spans="2:11" ht="20.45" customHeight="1" x14ac:dyDescent="0.25">
      <c r="B9" s="139" t="s">
        <v>255</v>
      </c>
      <c r="C9" s="139"/>
      <c r="D9" s="139"/>
      <c r="E9" s="139"/>
      <c r="F9" s="139"/>
      <c r="G9" s="139"/>
      <c r="H9" s="139"/>
      <c r="I9" s="139"/>
      <c r="J9" s="139"/>
      <c r="K9" s="139"/>
    </row>
    <row r="10" spans="2:11" ht="20.45" customHeight="1" x14ac:dyDescent="0.25">
      <c r="B10" s="75" t="s">
        <v>256</v>
      </c>
      <c r="C10" s="75"/>
      <c r="D10" s="75"/>
      <c r="E10" s="75"/>
      <c r="F10" s="75"/>
      <c r="G10" s="75"/>
      <c r="H10" s="75"/>
      <c r="I10" s="75"/>
      <c r="J10" s="75"/>
      <c r="K10" s="75"/>
    </row>
    <row r="11" spans="2:11" ht="20.45" customHeight="1" x14ac:dyDescent="0.25">
      <c r="B11" s="75"/>
      <c r="C11" s="75"/>
      <c r="D11" s="75"/>
      <c r="E11" s="131" t="s">
        <v>266</v>
      </c>
      <c r="F11" s="132"/>
      <c r="G11" s="132"/>
      <c r="H11" s="132"/>
      <c r="I11" s="133"/>
      <c r="J11" s="134" t="s">
        <v>247</v>
      </c>
      <c r="K11" s="134"/>
    </row>
    <row r="12" spans="2:11" s="58" customFormat="1" ht="66.599999999999994" customHeight="1" x14ac:dyDescent="0.25">
      <c r="B12" s="83" t="s">
        <v>44</v>
      </c>
      <c r="C12" s="83" t="s">
        <v>246</v>
      </c>
      <c r="D12" s="83" t="s">
        <v>280</v>
      </c>
      <c r="E12" s="59" t="s">
        <v>260</v>
      </c>
      <c r="F12" s="59" t="s">
        <v>279</v>
      </c>
      <c r="G12" s="59" t="s">
        <v>262</v>
      </c>
      <c r="H12" s="59" t="s">
        <v>261</v>
      </c>
      <c r="I12" s="59" t="s">
        <v>263</v>
      </c>
      <c r="J12" s="59" t="s">
        <v>264</v>
      </c>
      <c r="K12" s="59" t="s">
        <v>265</v>
      </c>
    </row>
    <row r="13" spans="2:11" ht="20.45" customHeight="1" x14ac:dyDescent="0.25">
      <c r="B13" s="82" t="s">
        <v>259</v>
      </c>
      <c r="C13" s="82"/>
      <c r="D13" s="82"/>
      <c r="E13" s="82"/>
      <c r="F13" s="82"/>
      <c r="G13" s="63"/>
      <c r="H13" s="63"/>
      <c r="I13" s="63"/>
      <c r="J13" s="63"/>
      <c r="K13" s="63"/>
    </row>
    <row r="14" spans="2:11" ht="20.45" customHeight="1" x14ac:dyDescent="0.25">
      <c r="B14" s="81" t="s">
        <v>273</v>
      </c>
      <c r="C14" s="45">
        <v>20</v>
      </c>
      <c r="D14" s="45" t="s">
        <v>278</v>
      </c>
      <c r="E14" s="63"/>
      <c r="F14" s="85">
        <f t="shared" ref="F14:F27" si="0">C14*E14</f>
        <v>0</v>
      </c>
      <c r="G14" s="63"/>
      <c r="H14" s="63"/>
      <c r="I14" s="63"/>
      <c r="J14" s="63"/>
      <c r="K14" s="63"/>
    </row>
    <row r="15" spans="2:11" ht="20.45" customHeight="1" x14ac:dyDescent="0.25">
      <c r="B15" s="81" t="s">
        <v>267</v>
      </c>
      <c r="C15" s="45">
        <v>20</v>
      </c>
      <c r="D15" s="45" t="s">
        <v>278</v>
      </c>
      <c r="E15" s="63"/>
      <c r="F15" s="85">
        <f t="shared" si="0"/>
        <v>0</v>
      </c>
      <c r="G15" s="63"/>
      <c r="H15" s="63"/>
      <c r="I15" s="63"/>
      <c r="J15" s="63"/>
      <c r="K15" s="63"/>
    </row>
    <row r="16" spans="2:11" ht="20.45" customHeight="1" x14ac:dyDescent="0.25">
      <c r="B16" s="81" t="s">
        <v>272</v>
      </c>
      <c r="C16" s="45">
        <v>20</v>
      </c>
      <c r="D16" s="45" t="s">
        <v>278</v>
      </c>
      <c r="E16" s="63"/>
      <c r="F16" s="85">
        <f t="shared" si="0"/>
        <v>0</v>
      </c>
      <c r="G16" s="63"/>
      <c r="H16" s="63"/>
      <c r="I16" s="63"/>
      <c r="J16" s="63"/>
      <c r="K16" s="63"/>
    </row>
    <row r="17" spans="2:11" ht="20.45" customHeight="1" x14ac:dyDescent="0.25">
      <c r="B17" s="81" t="s">
        <v>274</v>
      </c>
      <c r="C17" s="45">
        <v>20</v>
      </c>
      <c r="D17" s="45" t="s">
        <v>278</v>
      </c>
      <c r="E17" s="63"/>
      <c r="F17" s="85">
        <f t="shared" si="0"/>
        <v>0</v>
      </c>
      <c r="G17" s="63"/>
      <c r="H17" s="63"/>
      <c r="I17" s="63"/>
      <c r="J17" s="63"/>
      <c r="K17" s="63"/>
    </row>
    <row r="18" spans="2:11" ht="20.45" customHeight="1" x14ac:dyDescent="0.25">
      <c r="B18" s="81" t="s">
        <v>269</v>
      </c>
      <c r="C18" s="45">
        <v>20</v>
      </c>
      <c r="D18" s="45" t="s">
        <v>278</v>
      </c>
      <c r="E18" s="63"/>
      <c r="F18" s="85">
        <f t="shared" si="0"/>
        <v>0</v>
      </c>
      <c r="G18" s="63"/>
      <c r="H18" s="63"/>
      <c r="I18" s="63"/>
      <c r="J18" s="63"/>
      <c r="K18" s="63"/>
    </row>
    <row r="19" spans="2:11" ht="20.45" customHeight="1" x14ac:dyDescent="0.25">
      <c r="B19" s="79" t="s">
        <v>270</v>
      </c>
      <c r="C19" s="45">
        <v>20</v>
      </c>
      <c r="D19" s="45" t="s">
        <v>278</v>
      </c>
      <c r="E19" s="63"/>
      <c r="F19" s="85">
        <f t="shared" si="0"/>
        <v>0</v>
      </c>
      <c r="G19" s="63"/>
      <c r="H19" s="63"/>
      <c r="I19" s="63"/>
      <c r="J19" s="63"/>
      <c r="K19" s="63"/>
    </row>
    <row r="20" spans="2:11" ht="20.45" customHeight="1" x14ac:dyDescent="0.25">
      <c r="B20" s="79" t="s">
        <v>271</v>
      </c>
      <c r="C20" s="45">
        <v>20</v>
      </c>
      <c r="D20" s="45" t="s">
        <v>278</v>
      </c>
      <c r="E20" s="63"/>
      <c r="F20" s="85">
        <f t="shared" si="0"/>
        <v>0</v>
      </c>
      <c r="G20" s="63"/>
      <c r="H20" s="63"/>
      <c r="I20" s="63"/>
      <c r="J20" s="63"/>
      <c r="K20" s="63"/>
    </row>
    <row r="21" spans="2:11" ht="20.45" customHeight="1" x14ac:dyDescent="0.25">
      <c r="B21" s="80" t="s">
        <v>277</v>
      </c>
      <c r="C21" s="91"/>
      <c r="D21" s="91"/>
      <c r="E21" s="85"/>
      <c r="F21" s="85">
        <f t="shared" si="0"/>
        <v>0</v>
      </c>
      <c r="G21" s="63"/>
      <c r="H21" s="63"/>
      <c r="I21" s="63"/>
      <c r="J21" s="63"/>
      <c r="K21" s="63"/>
    </row>
    <row r="22" spans="2:11" ht="20.45" customHeight="1" x14ac:dyDescent="0.25">
      <c r="B22" s="78" t="s">
        <v>268</v>
      </c>
      <c r="C22" s="45">
        <v>20</v>
      </c>
      <c r="D22" s="45" t="s">
        <v>278</v>
      </c>
      <c r="E22" s="63"/>
      <c r="F22" s="85">
        <f t="shared" si="0"/>
        <v>0</v>
      </c>
      <c r="G22" s="63"/>
      <c r="H22" s="63"/>
      <c r="I22" s="63"/>
      <c r="J22" s="63"/>
      <c r="K22" s="63"/>
    </row>
    <row r="23" spans="2:11" ht="20.45" customHeight="1" x14ac:dyDescent="0.25">
      <c r="B23" s="77" t="s">
        <v>248</v>
      </c>
      <c r="C23" s="45">
        <v>20</v>
      </c>
      <c r="D23" s="45" t="s">
        <v>278</v>
      </c>
      <c r="E23" s="63"/>
      <c r="F23" s="85">
        <f t="shared" si="0"/>
        <v>0</v>
      </c>
      <c r="G23" s="63"/>
      <c r="H23" s="63"/>
      <c r="I23" s="63"/>
      <c r="J23" s="63"/>
      <c r="K23" s="63"/>
    </row>
    <row r="24" spans="2:11" ht="20.45" customHeight="1" x14ac:dyDescent="0.25">
      <c r="B24" s="77" t="s">
        <v>275</v>
      </c>
      <c r="C24" s="45">
        <v>20</v>
      </c>
      <c r="D24" s="45" t="s">
        <v>278</v>
      </c>
      <c r="E24" s="63"/>
      <c r="F24" s="85">
        <f t="shared" si="0"/>
        <v>0</v>
      </c>
      <c r="G24" s="63"/>
      <c r="H24" s="63"/>
      <c r="I24" s="63"/>
      <c r="J24" s="63"/>
      <c r="K24" s="63"/>
    </row>
    <row r="25" spans="2:11" x14ac:dyDescent="0.25">
      <c r="B25" s="77" t="s">
        <v>276</v>
      </c>
      <c r="C25" s="45">
        <v>20</v>
      </c>
      <c r="D25" s="45" t="s">
        <v>278</v>
      </c>
      <c r="E25" s="63"/>
      <c r="F25" s="85">
        <f t="shared" si="0"/>
        <v>0</v>
      </c>
      <c r="G25" s="63"/>
      <c r="H25" s="63"/>
      <c r="I25" s="63"/>
      <c r="J25" s="63"/>
      <c r="K25" s="63"/>
    </row>
    <row r="26" spans="2:11" ht="20.45" customHeight="1" x14ac:dyDescent="0.25">
      <c r="B26" s="69" t="s">
        <v>258</v>
      </c>
      <c r="C26" s="45">
        <v>20</v>
      </c>
      <c r="D26" s="45" t="s">
        <v>278</v>
      </c>
      <c r="E26" s="64"/>
      <c r="F26" s="85">
        <f t="shared" si="0"/>
        <v>0</v>
      </c>
      <c r="G26" s="64"/>
      <c r="H26" s="64"/>
      <c r="I26" s="64"/>
      <c r="J26" s="64"/>
      <c r="K26" s="64"/>
    </row>
    <row r="27" spans="2:11" ht="20.45" customHeight="1" x14ac:dyDescent="0.25">
      <c r="B27" s="69" t="s">
        <v>244</v>
      </c>
      <c r="C27" s="45"/>
      <c r="D27" s="45" t="s">
        <v>278</v>
      </c>
      <c r="E27" s="63"/>
      <c r="F27" s="85">
        <f t="shared" si="0"/>
        <v>0</v>
      </c>
      <c r="G27" s="63"/>
      <c r="H27" s="63"/>
      <c r="I27" s="63"/>
      <c r="J27" s="63"/>
      <c r="K27" s="63"/>
    </row>
    <row r="28" spans="2:11" s="106" customFormat="1" ht="20.45" customHeight="1" thickBot="1" x14ac:dyDescent="0.3">
      <c r="B28" s="103" t="s">
        <v>329</v>
      </c>
      <c r="C28" s="101"/>
      <c r="D28" s="101"/>
      <c r="E28" s="104"/>
      <c r="F28" s="105">
        <f>SUM(F14:F27)</f>
        <v>0</v>
      </c>
    </row>
    <row r="29" spans="2:11" ht="45" customHeight="1" thickTop="1" x14ac:dyDescent="0.25">
      <c r="B29" s="74" t="s">
        <v>281</v>
      </c>
      <c r="C29" s="83" t="s">
        <v>246</v>
      </c>
      <c r="D29" s="83" t="s">
        <v>280</v>
      </c>
      <c r="E29" s="54" t="s">
        <v>245</v>
      </c>
      <c r="F29" s="83" t="s">
        <v>279</v>
      </c>
      <c r="G29" s="89"/>
      <c r="H29" s="89"/>
      <c r="I29" s="89"/>
      <c r="J29" s="89"/>
      <c r="K29" s="89"/>
    </row>
    <row r="30" spans="2:11" ht="20.45" customHeight="1" x14ac:dyDescent="0.25">
      <c r="B30" s="76" t="s">
        <v>282</v>
      </c>
      <c r="C30" s="86">
        <v>1</v>
      </c>
      <c r="D30" s="86" t="s">
        <v>283</v>
      </c>
      <c r="E30" s="85">
        <v>500</v>
      </c>
      <c r="F30" s="87">
        <f>E30</f>
        <v>500</v>
      </c>
      <c r="G30" s="90"/>
      <c r="H30" s="90"/>
      <c r="I30" s="90"/>
      <c r="J30" s="90"/>
      <c r="K30" s="90"/>
    </row>
    <row r="31" spans="2:11" ht="45" x14ac:dyDescent="0.25">
      <c r="B31" s="72" t="s">
        <v>284</v>
      </c>
      <c r="C31" s="86"/>
      <c r="D31" s="86" t="s">
        <v>285</v>
      </c>
      <c r="E31" s="70"/>
      <c r="F31" s="88">
        <f>E30*E31</f>
        <v>0</v>
      </c>
      <c r="G31" s="90"/>
      <c r="H31" s="90"/>
      <c r="I31" s="90"/>
      <c r="J31" s="90"/>
      <c r="K31" s="90"/>
    </row>
    <row r="32" spans="2:11" s="106" customFormat="1" ht="25.9" customHeight="1" thickBot="1" x14ac:dyDescent="0.3">
      <c r="B32" s="102" t="s">
        <v>330</v>
      </c>
      <c r="C32" s="101"/>
      <c r="D32" s="101"/>
      <c r="E32" s="101"/>
      <c r="F32" s="107">
        <f>SUM(F30:F31)</f>
        <v>500</v>
      </c>
      <c r="G32" s="108"/>
      <c r="H32" s="108"/>
      <c r="I32" s="108"/>
      <c r="J32" s="108"/>
      <c r="K32" s="108"/>
    </row>
    <row r="33" spans="2:11" ht="45" customHeight="1" thickTop="1" x14ac:dyDescent="0.25">
      <c r="B33" s="74" t="s">
        <v>286</v>
      </c>
      <c r="C33" s="83" t="s">
        <v>246</v>
      </c>
      <c r="D33" s="83" t="s">
        <v>280</v>
      </c>
      <c r="E33" s="71" t="s">
        <v>245</v>
      </c>
      <c r="F33" s="83" t="s">
        <v>279</v>
      </c>
      <c r="G33" s="89"/>
      <c r="H33" s="89"/>
      <c r="I33" s="89"/>
      <c r="J33" s="89"/>
      <c r="K33" s="89"/>
    </row>
    <row r="34" spans="2:11" ht="20.45" customHeight="1" x14ac:dyDescent="0.25">
      <c r="B34" s="76" t="s">
        <v>287</v>
      </c>
      <c r="C34" s="86">
        <v>1</v>
      </c>
      <c r="D34" s="86" t="s">
        <v>283</v>
      </c>
      <c r="E34" s="85">
        <v>500</v>
      </c>
      <c r="F34" s="87">
        <f>C34*E34</f>
        <v>500</v>
      </c>
      <c r="G34" s="90"/>
      <c r="H34" s="90"/>
      <c r="I34" s="90"/>
      <c r="J34" s="90"/>
      <c r="K34" s="90"/>
    </row>
    <row r="35" spans="2:11" ht="45" x14ac:dyDescent="0.25">
      <c r="B35" s="72" t="s">
        <v>291</v>
      </c>
      <c r="C35" s="86"/>
      <c r="D35" s="86" t="s">
        <v>285</v>
      </c>
      <c r="E35" s="70"/>
      <c r="F35" s="88">
        <f>E34*E35</f>
        <v>0</v>
      </c>
      <c r="G35" s="90"/>
      <c r="H35" s="90"/>
      <c r="I35" s="90"/>
      <c r="J35" s="90"/>
      <c r="K35" s="90"/>
    </row>
    <row r="36" spans="2:11" s="106" customFormat="1" ht="25.9" customHeight="1" thickBot="1" x14ac:dyDescent="0.3">
      <c r="B36" s="102" t="s">
        <v>333</v>
      </c>
      <c r="C36" s="101"/>
      <c r="D36" s="101"/>
      <c r="E36" s="101"/>
      <c r="F36" s="107">
        <f>SUM(F34:F35)</f>
        <v>500</v>
      </c>
      <c r="G36" s="108"/>
      <c r="H36" s="108"/>
      <c r="I36" s="108"/>
      <c r="J36" s="108"/>
      <c r="K36" s="108"/>
    </row>
    <row r="37" spans="2:11" ht="45" customHeight="1" thickTop="1" x14ac:dyDescent="0.25">
      <c r="B37" s="74" t="s">
        <v>288</v>
      </c>
      <c r="C37" s="83" t="s">
        <v>246</v>
      </c>
      <c r="D37" s="83" t="s">
        <v>280</v>
      </c>
      <c r="E37" s="71" t="s">
        <v>245</v>
      </c>
      <c r="F37" s="83" t="s">
        <v>279</v>
      </c>
      <c r="G37" s="89"/>
      <c r="H37" s="89"/>
      <c r="I37" s="89"/>
      <c r="J37" s="89"/>
      <c r="K37" s="89"/>
    </row>
    <row r="38" spans="2:11" ht="20.45" customHeight="1" x14ac:dyDescent="0.25">
      <c r="B38" s="76" t="s">
        <v>290</v>
      </c>
      <c r="C38" s="86">
        <v>1</v>
      </c>
      <c r="D38" s="86" t="s">
        <v>283</v>
      </c>
      <c r="E38" s="85">
        <v>1000</v>
      </c>
      <c r="F38" s="87">
        <f>C38*E38</f>
        <v>1000</v>
      </c>
      <c r="G38" s="90"/>
      <c r="H38" s="90"/>
      <c r="I38" s="90"/>
      <c r="J38" s="90"/>
      <c r="K38" s="90"/>
    </row>
    <row r="39" spans="2:11" ht="60" x14ac:dyDescent="0.25">
      <c r="B39" s="72" t="s">
        <v>341</v>
      </c>
      <c r="C39" s="86"/>
      <c r="D39" s="86" t="s">
        <v>285</v>
      </c>
      <c r="E39" s="70"/>
      <c r="F39" s="88">
        <f>E38*E39</f>
        <v>0</v>
      </c>
      <c r="G39" s="90"/>
      <c r="H39" s="90"/>
      <c r="I39" s="90"/>
      <c r="J39" s="90"/>
      <c r="K39" s="90"/>
    </row>
    <row r="40" spans="2:11" s="106" customFormat="1" ht="25.9" customHeight="1" thickBot="1" x14ac:dyDescent="0.3">
      <c r="B40" s="102" t="s">
        <v>332</v>
      </c>
      <c r="C40" s="101"/>
      <c r="D40" s="101"/>
      <c r="E40" s="101"/>
      <c r="F40" s="107">
        <f>SUM(F38:F39)</f>
        <v>1000</v>
      </c>
      <c r="G40" s="108"/>
      <c r="H40" s="108"/>
      <c r="I40" s="108"/>
      <c r="J40" s="108"/>
      <c r="K40" s="108"/>
    </row>
    <row r="41" spans="2:11" ht="45" customHeight="1" thickTop="1" x14ac:dyDescent="0.25">
      <c r="B41" s="74" t="s">
        <v>289</v>
      </c>
      <c r="C41" s="83" t="s">
        <v>246</v>
      </c>
      <c r="D41" s="83" t="s">
        <v>280</v>
      </c>
      <c r="E41" s="71" t="s">
        <v>245</v>
      </c>
      <c r="F41" s="83" t="s">
        <v>279</v>
      </c>
      <c r="G41" s="89"/>
      <c r="H41" s="89"/>
      <c r="I41" s="89"/>
      <c r="J41" s="89"/>
      <c r="K41" s="89"/>
    </row>
    <row r="42" spans="2:11" ht="20.45" customHeight="1" x14ac:dyDescent="0.25">
      <c r="B42" s="76" t="s">
        <v>292</v>
      </c>
      <c r="C42" s="86">
        <v>1</v>
      </c>
      <c r="D42" s="86" t="s">
        <v>283</v>
      </c>
      <c r="E42" s="85">
        <v>2000</v>
      </c>
      <c r="F42" s="87">
        <f>C42*E42</f>
        <v>2000</v>
      </c>
      <c r="G42" s="90"/>
      <c r="H42" s="90"/>
      <c r="I42" s="90"/>
      <c r="J42" s="90"/>
      <c r="K42" s="90"/>
    </row>
    <row r="43" spans="2:11" ht="90" x14ac:dyDescent="0.25">
      <c r="B43" s="72" t="s">
        <v>342</v>
      </c>
      <c r="C43" s="86"/>
      <c r="D43" s="86" t="s">
        <v>285</v>
      </c>
      <c r="E43" s="70"/>
      <c r="F43" s="88">
        <f>E42*E43</f>
        <v>0</v>
      </c>
      <c r="G43" s="90"/>
      <c r="H43" s="90"/>
      <c r="I43" s="90"/>
      <c r="J43" s="90"/>
      <c r="K43" s="90"/>
    </row>
    <row r="44" spans="2:11" s="106" customFormat="1" ht="25.9" customHeight="1" thickBot="1" x14ac:dyDescent="0.3">
      <c r="B44" s="102" t="s">
        <v>331</v>
      </c>
      <c r="C44" s="101"/>
      <c r="D44" s="101"/>
      <c r="E44" s="101"/>
      <c r="F44" s="107">
        <f>SUM(F42:F43)</f>
        <v>2000</v>
      </c>
      <c r="G44" s="108"/>
      <c r="H44" s="108"/>
      <c r="I44" s="108"/>
      <c r="J44" s="108"/>
      <c r="K44" s="108"/>
    </row>
    <row r="45" spans="2:11" ht="15.75" thickTop="1" x14ac:dyDescent="0.25"/>
  </sheetData>
  <mergeCells count="6">
    <mergeCell ref="C3:K3"/>
    <mergeCell ref="E11:I11"/>
    <mergeCell ref="J11:K11"/>
    <mergeCell ref="B6:K6"/>
    <mergeCell ref="B7:K7"/>
    <mergeCell ref="B9:K9"/>
  </mergeCells>
  <pageMargins left="0.70866141732283472" right="0.70866141732283472" top="0.74803149606299213" bottom="0.74803149606299213" header="0.31496062992125984" footer="0.31496062992125984"/>
  <pageSetup paperSize="9" orientation="portrait" r:id="rId1"/>
  <headerFooter>
    <oddHeader>&amp;C&amp;"-,Bold"HMS WARRIOR
REWIRE - PRICING DOCUMENT&amp;R&amp;G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F441-2F29-4CA1-BF32-3A84A05DDEF5}">
  <dimension ref="B2:F5"/>
  <sheetViews>
    <sheetView workbookViewId="0">
      <selection activeCell="I11" sqref="I11"/>
    </sheetView>
  </sheetViews>
  <sheetFormatPr defaultRowHeight="15" x14ac:dyDescent="0.25"/>
  <sheetData>
    <row r="2" spans="2:6" x14ac:dyDescent="0.25">
      <c r="B2" t="s">
        <v>204</v>
      </c>
      <c r="D2">
        <v>22</v>
      </c>
      <c r="F2" t="s">
        <v>250</v>
      </c>
    </row>
    <row r="3" spans="2:6" x14ac:dyDescent="0.25">
      <c r="B3" t="s">
        <v>205</v>
      </c>
      <c r="D3">
        <v>44</v>
      </c>
      <c r="F3" t="s">
        <v>251</v>
      </c>
    </row>
    <row r="4" spans="2:6" x14ac:dyDescent="0.25">
      <c r="B4" t="s">
        <v>206</v>
      </c>
      <c r="D4">
        <v>69</v>
      </c>
    </row>
    <row r="5" spans="2:6" x14ac:dyDescent="0.25">
      <c r="B5"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6C8D7-526A-4A93-A7B7-995F9FF6E570}">
  <dimension ref="A1:N565"/>
  <sheetViews>
    <sheetView topLeftCell="A318" zoomScaleNormal="100" workbookViewId="0">
      <selection activeCell="I52" sqref="I52"/>
    </sheetView>
  </sheetViews>
  <sheetFormatPr defaultColWidth="9.140625" defaultRowHeight="15" x14ac:dyDescent="0.25"/>
  <cols>
    <col min="1" max="1" width="14.140625" style="30" customWidth="1"/>
    <col min="2" max="2" width="25.85546875" style="15" bestFit="1" customWidth="1"/>
    <col min="3" max="3" width="7.7109375" style="13" customWidth="1"/>
    <col min="4" max="4" width="8.5703125" style="13" customWidth="1"/>
    <col min="5" max="5" width="10.7109375" style="13" bestFit="1" customWidth="1"/>
    <col min="6" max="7" width="6" style="13" bestFit="1" customWidth="1"/>
    <col min="8" max="8" width="12.42578125" style="13" bestFit="1" customWidth="1"/>
    <col min="9" max="9" width="39.5703125" style="15" customWidth="1"/>
    <col min="10" max="10" width="9.85546875" style="3" customWidth="1"/>
    <col min="11" max="11" width="11.85546875" style="3" customWidth="1"/>
    <col min="12" max="12" width="8" style="3" bestFit="1" customWidth="1"/>
    <col min="13" max="13" width="11.5703125" style="3" bestFit="1" customWidth="1"/>
    <col min="14" max="16384" width="9.140625" style="3"/>
  </cols>
  <sheetData>
    <row r="1" spans="1:14" ht="30" customHeight="1" thickBot="1" x14ac:dyDescent="0.3">
      <c r="A1" s="140" t="s">
        <v>0</v>
      </c>
      <c r="B1" s="141"/>
      <c r="C1" s="141"/>
      <c r="D1" s="141"/>
      <c r="E1" s="141"/>
      <c r="F1" s="141"/>
      <c r="G1" s="141"/>
      <c r="H1" s="141"/>
      <c r="I1" s="141"/>
      <c r="J1" s="36" t="s">
        <v>182</v>
      </c>
      <c r="K1" s="37">
        <f>SUM(K48:K558)</f>
        <v>101.08501277800005</v>
      </c>
      <c r="L1" s="37" t="s">
        <v>183</v>
      </c>
      <c r="M1" s="38">
        <f>K1*35.3146667</f>
        <v>3569.7835346203124</v>
      </c>
      <c r="N1" s="4"/>
    </row>
    <row r="2" spans="1:14" s="35" customFormat="1" ht="42" customHeight="1" x14ac:dyDescent="0.25">
      <c r="A2" s="1"/>
      <c r="B2" s="2"/>
      <c r="C2" s="2"/>
      <c r="D2" s="2"/>
      <c r="E2" s="2"/>
      <c r="F2" s="2"/>
      <c r="G2" s="2"/>
      <c r="H2" s="2"/>
      <c r="I2" s="2"/>
      <c r="J2" s="40"/>
      <c r="K2" s="40"/>
      <c r="L2" s="40"/>
      <c r="M2" s="40"/>
      <c r="N2" s="4"/>
    </row>
    <row r="3" spans="1:14" s="35" customFormat="1" ht="30" customHeight="1" x14ac:dyDescent="0.25">
      <c r="A3" s="1"/>
      <c r="B3" s="2"/>
      <c r="C3" s="2"/>
      <c r="D3" s="2"/>
      <c r="E3" s="2"/>
      <c r="F3" s="2"/>
      <c r="G3" s="2"/>
      <c r="H3" s="2"/>
      <c r="I3" s="2"/>
      <c r="J3" s="40"/>
      <c r="K3" s="40"/>
      <c r="L3" s="40"/>
      <c r="M3" s="40"/>
      <c r="N3" s="4"/>
    </row>
    <row r="4" spans="1:14" s="35" customFormat="1" ht="30" customHeight="1" x14ac:dyDescent="0.25">
      <c r="A4" s="1"/>
      <c r="B4" s="2"/>
      <c r="C4" s="2"/>
      <c r="D4" s="2"/>
      <c r="E4" s="2"/>
      <c r="F4" s="2"/>
      <c r="G4" s="2"/>
      <c r="H4" s="2"/>
      <c r="I4" s="2"/>
      <c r="J4" s="40"/>
      <c r="K4" s="40"/>
      <c r="L4" s="40"/>
      <c r="M4" s="40"/>
      <c r="N4" s="4"/>
    </row>
    <row r="5" spans="1:14" s="35" customFormat="1" ht="30" customHeight="1" x14ac:dyDescent="0.25">
      <c r="A5" s="1"/>
      <c r="B5" s="2"/>
      <c r="C5" s="2"/>
      <c r="D5" s="2"/>
      <c r="E5" s="2"/>
      <c r="F5" s="2"/>
      <c r="G5" s="2"/>
      <c r="H5" s="2"/>
      <c r="I5" s="2"/>
      <c r="J5" s="40"/>
      <c r="K5" s="40"/>
      <c r="L5" s="40"/>
      <c r="M5" s="40"/>
      <c r="N5" s="4"/>
    </row>
    <row r="6" spans="1:14" s="35" customFormat="1" ht="30" customHeight="1" x14ac:dyDescent="0.25">
      <c r="A6" s="1"/>
      <c r="B6" s="2"/>
      <c r="C6" s="2"/>
      <c r="D6" s="2"/>
      <c r="E6" s="2"/>
      <c r="F6" s="2"/>
      <c r="G6" s="2"/>
      <c r="H6" s="2"/>
      <c r="I6" s="2"/>
      <c r="J6" s="40"/>
      <c r="K6" s="40"/>
      <c r="L6" s="40"/>
      <c r="M6" s="40"/>
      <c r="N6" s="4"/>
    </row>
    <row r="7" spans="1:14" s="35" customFormat="1" ht="30" customHeight="1" x14ac:dyDescent="0.25">
      <c r="A7" s="1"/>
      <c r="B7" s="2"/>
      <c r="C7" s="2"/>
      <c r="D7" s="2"/>
      <c r="E7" s="2"/>
      <c r="F7" s="2"/>
      <c r="G7" s="2"/>
      <c r="H7" s="2"/>
      <c r="I7" s="2"/>
      <c r="J7" s="40"/>
      <c r="K7" s="40"/>
      <c r="L7" s="40"/>
      <c r="M7" s="40"/>
      <c r="N7" s="4"/>
    </row>
    <row r="8" spans="1:14" s="35" customFormat="1" ht="30" customHeight="1" x14ac:dyDescent="0.25">
      <c r="A8" s="1"/>
      <c r="B8" s="2"/>
      <c r="C8" s="2"/>
      <c r="D8" s="2"/>
      <c r="E8" s="2"/>
      <c r="F8" s="2"/>
      <c r="G8" s="2"/>
      <c r="H8" s="2"/>
      <c r="I8" s="2"/>
      <c r="J8" s="40"/>
      <c r="K8" s="40"/>
      <c r="L8" s="40"/>
      <c r="M8" s="40"/>
      <c r="N8" s="4"/>
    </row>
    <row r="9" spans="1:14" s="35" customFormat="1" ht="30" customHeight="1" x14ac:dyDescent="0.25">
      <c r="A9" s="1"/>
      <c r="B9" s="2"/>
      <c r="C9" s="2"/>
      <c r="D9" s="2"/>
      <c r="E9" s="2"/>
      <c r="F9" s="2"/>
      <c r="G9" s="2"/>
      <c r="H9" s="2"/>
      <c r="I9" s="2"/>
      <c r="J9" s="40"/>
      <c r="K9" s="40"/>
      <c r="L9" s="40"/>
      <c r="M9" s="40"/>
      <c r="N9" s="4"/>
    </row>
    <row r="10" spans="1:14" s="35" customFormat="1" ht="30" customHeight="1" x14ac:dyDescent="0.25">
      <c r="A10" s="1"/>
      <c r="B10" s="2"/>
      <c r="C10" s="2"/>
      <c r="D10" s="2"/>
      <c r="E10" s="2"/>
      <c r="F10" s="2"/>
      <c r="G10" s="2"/>
      <c r="H10" s="2"/>
      <c r="I10" s="2"/>
      <c r="J10" s="40"/>
      <c r="K10" s="40"/>
      <c r="L10" s="40"/>
      <c r="M10" s="40"/>
      <c r="N10" s="4"/>
    </row>
    <row r="11" spans="1:14" s="35" customFormat="1" ht="10.5" customHeight="1" x14ac:dyDescent="0.25">
      <c r="A11" s="1"/>
      <c r="B11" s="2"/>
      <c r="C11" s="2"/>
      <c r="D11" s="2"/>
      <c r="E11" s="2"/>
      <c r="F11" s="2"/>
      <c r="G11" s="2"/>
      <c r="H11" s="2"/>
      <c r="I11" s="2"/>
      <c r="J11" s="40"/>
      <c r="K11" s="40"/>
      <c r="L11" s="40"/>
      <c r="M11" s="40"/>
      <c r="N11" s="4"/>
    </row>
    <row r="12" spans="1:14" s="35" customFormat="1" ht="10.5" customHeight="1" x14ac:dyDescent="0.25">
      <c r="A12" s="1"/>
      <c r="B12" s="2"/>
      <c r="C12" s="2"/>
      <c r="D12" s="2"/>
      <c r="E12" s="2"/>
      <c r="F12" s="2"/>
      <c r="G12" s="2"/>
      <c r="H12" s="2"/>
      <c r="I12" s="2"/>
      <c r="J12" s="40"/>
      <c r="K12" s="40"/>
      <c r="L12" s="40"/>
      <c r="M12" s="40"/>
      <c r="N12" s="4"/>
    </row>
    <row r="13" spans="1:14" s="35" customFormat="1" ht="30.75" customHeight="1" thickBot="1" x14ac:dyDescent="0.3">
      <c r="A13" s="1"/>
      <c r="B13" s="2"/>
      <c r="C13" s="2"/>
      <c r="D13" s="2"/>
      <c r="E13" s="2"/>
      <c r="F13" s="2"/>
      <c r="G13" s="2"/>
      <c r="H13" s="2"/>
      <c r="I13" s="2"/>
      <c r="J13" s="40"/>
      <c r="K13" s="40"/>
      <c r="L13" s="40"/>
      <c r="M13" s="40"/>
      <c r="N13" s="4"/>
    </row>
    <row r="14" spans="1:14" s="35" customFormat="1" ht="30" customHeight="1" thickTop="1" x14ac:dyDescent="0.25">
      <c r="A14" s="151" t="s">
        <v>184</v>
      </c>
      <c r="B14" s="152"/>
      <c r="C14" s="152"/>
      <c r="D14" s="152"/>
      <c r="E14" s="152"/>
      <c r="F14" s="152"/>
      <c r="G14" s="152"/>
      <c r="H14" s="152"/>
      <c r="I14" s="153"/>
    </row>
    <row r="15" spans="1:14" s="35" customFormat="1" ht="30" customHeight="1" thickBot="1" x14ac:dyDescent="0.3">
      <c r="A15" s="154" t="s">
        <v>188</v>
      </c>
      <c r="B15" s="155"/>
      <c r="C15" s="155"/>
      <c r="D15" s="155"/>
      <c r="E15" s="155"/>
      <c r="F15" s="155"/>
      <c r="G15" s="155"/>
      <c r="H15" s="155"/>
      <c r="I15" s="156"/>
    </row>
    <row r="16" spans="1:14" s="35" customFormat="1" ht="29.25" customHeight="1" thickTop="1" thickBot="1" x14ac:dyDescent="0.3">
      <c r="A16" s="1"/>
      <c r="B16" s="2"/>
      <c r="C16" s="2"/>
      <c r="D16" s="2"/>
      <c r="E16" s="2"/>
      <c r="F16" s="2"/>
      <c r="G16" s="2"/>
      <c r="H16" s="2"/>
      <c r="I16" s="2"/>
      <c r="J16" s="40"/>
      <c r="K16" s="40"/>
      <c r="L16" s="40"/>
      <c r="M16" s="40"/>
      <c r="N16" s="4"/>
    </row>
    <row r="17" spans="1:14" ht="30" hidden="1" customHeight="1" thickBot="1" x14ac:dyDescent="0.3">
      <c r="A17" s="5"/>
      <c r="B17" s="6"/>
      <c r="C17" s="6"/>
      <c r="D17" s="6"/>
      <c r="E17" s="6"/>
      <c r="F17" s="6"/>
      <c r="G17" s="6"/>
      <c r="H17" s="6"/>
      <c r="I17" s="6"/>
      <c r="N17" s="4"/>
    </row>
    <row r="18" spans="1:14" ht="30" customHeight="1" thickTop="1" thickBot="1" x14ac:dyDescent="0.3">
      <c r="A18" s="142" t="s">
        <v>185</v>
      </c>
      <c r="B18" s="143"/>
      <c r="C18" s="143"/>
      <c r="D18" s="143"/>
      <c r="E18" s="143"/>
      <c r="F18" s="143"/>
      <c r="G18" s="143"/>
      <c r="H18" s="143"/>
      <c r="I18" s="144"/>
      <c r="N18" s="4"/>
    </row>
    <row r="19" spans="1:14" ht="32.25" customHeight="1" thickTop="1" thickBot="1" x14ac:dyDescent="0.3">
      <c r="A19" s="7"/>
      <c r="B19" s="8"/>
      <c r="C19" s="8"/>
      <c r="D19" s="8"/>
      <c r="E19" s="8"/>
      <c r="F19" s="8"/>
      <c r="G19" s="8"/>
      <c r="H19" s="8"/>
      <c r="I19" s="8"/>
      <c r="N19" s="4"/>
    </row>
    <row r="20" spans="1:14" ht="30" customHeight="1" thickTop="1" x14ac:dyDescent="0.25">
      <c r="A20" s="9" t="s">
        <v>1</v>
      </c>
      <c r="B20" s="145" t="s">
        <v>2</v>
      </c>
      <c r="C20" s="146"/>
      <c r="D20" s="146"/>
      <c r="E20" s="146"/>
      <c r="F20" s="146"/>
      <c r="G20" s="146"/>
      <c r="H20" s="146"/>
      <c r="I20" s="147"/>
    </row>
    <row r="21" spans="1:14" ht="30" customHeight="1" x14ac:dyDescent="0.25">
      <c r="A21" s="10" t="s">
        <v>3</v>
      </c>
      <c r="B21" s="148" t="s">
        <v>4</v>
      </c>
      <c r="C21" s="149"/>
      <c r="D21" s="149"/>
      <c r="E21" s="149"/>
      <c r="F21" s="149"/>
      <c r="G21" s="149"/>
      <c r="H21" s="149"/>
      <c r="I21" s="150"/>
    </row>
    <row r="22" spans="1:14" ht="30" customHeight="1" x14ac:dyDescent="0.25">
      <c r="A22" s="10" t="s">
        <v>5</v>
      </c>
      <c r="B22" s="148" t="s">
        <v>6</v>
      </c>
      <c r="C22" s="149"/>
      <c r="D22" s="149"/>
      <c r="E22" s="149"/>
      <c r="F22" s="149"/>
      <c r="G22" s="149"/>
      <c r="H22" s="149"/>
      <c r="I22" s="150"/>
    </row>
    <row r="23" spans="1:14" ht="30" customHeight="1" x14ac:dyDescent="0.25">
      <c r="A23" s="10" t="s">
        <v>7</v>
      </c>
      <c r="B23" s="148" t="s">
        <v>8</v>
      </c>
      <c r="C23" s="149"/>
      <c r="D23" s="149"/>
      <c r="E23" s="149"/>
      <c r="F23" s="149"/>
      <c r="G23" s="149"/>
      <c r="H23" s="149"/>
      <c r="I23" s="150"/>
    </row>
    <row r="24" spans="1:14" ht="30" customHeight="1" x14ac:dyDescent="0.25">
      <c r="A24" s="10" t="s">
        <v>9</v>
      </c>
      <c r="B24" s="148" t="s">
        <v>10</v>
      </c>
      <c r="C24" s="149"/>
      <c r="D24" s="149"/>
      <c r="E24" s="149"/>
      <c r="F24" s="149"/>
      <c r="G24" s="149"/>
      <c r="H24" s="149"/>
      <c r="I24" s="150"/>
    </row>
    <row r="25" spans="1:14" ht="30" customHeight="1" x14ac:dyDescent="0.25">
      <c r="A25" s="10" t="s">
        <v>11</v>
      </c>
      <c r="B25" s="148" t="s">
        <v>12</v>
      </c>
      <c r="C25" s="149"/>
      <c r="D25" s="149"/>
      <c r="E25" s="149"/>
      <c r="F25" s="149"/>
      <c r="G25" s="149"/>
      <c r="H25" s="149"/>
      <c r="I25" s="150"/>
    </row>
    <row r="26" spans="1:14" ht="30" customHeight="1" x14ac:dyDescent="0.25">
      <c r="A26" s="10" t="s">
        <v>13</v>
      </c>
      <c r="B26" s="148" t="s">
        <v>14</v>
      </c>
      <c r="C26" s="149"/>
      <c r="D26" s="149"/>
      <c r="E26" s="149"/>
      <c r="F26" s="149"/>
      <c r="G26" s="149"/>
      <c r="H26" s="149"/>
      <c r="I26" s="150"/>
    </row>
    <row r="27" spans="1:14" ht="30" customHeight="1" x14ac:dyDescent="0.25">
      <c r="A27" s="10" t="s">
        <v>15</v>
      </c>
      <c r="B27" s="148" t="s">
        <v>16</v>
      </c>
      <c r="C27" s="149"/>
      <c r="D27" s="149"/>
      <c r="E27" s="149"/>
      <c r="F27" s="149"/>
      <c r="G27" s="149"/>
      <c r="H27" s="149"/>
      <c r="I27" s="150"/>
    </row>
    <row r="28" spans="1:14" ht="30" customHeight="1" x14ac:dyDescent="0.25">
      <c r="A28" s="11" t="s">
        <v>17</v>
      </c>
      <c r="B28" s="148" t="s">
        <v>196</v>
      </c>
      <c r="C28" s="149"/>
      <c r="D28" s="149"/>
      <c r="E28" s="149"/>
      <c r="F28" s="149"/>
      <c r="G28" s="149"/>
      <c r="H28" s="149"/>
      <c r="I28" s="150"/>
    </row>
    <row r="29" spans="1:14" ht="60" customHeight="1" x14ac:dyDescent="0.25">
      <c r="A29" s="10" t="s">
        <v>18</v>
      </c>
      <c r="B29" s="148" t="s">
        <v>19</v>
      </c>
      <c r="C29" s="149"/>
      <c r="D29" s="149"/>
      <c r="E29" s="149"/>
      <c r="F29" s="149"/>
      <c r="G29" s="149"/>
      <c r="H29" s="149"/>
      <c r="I29" s="150"/>
    </row>
    <row r="30" spans="1:14" ht="30" customHeight="1" x14ac:dyDescent="0.25">
      <c r="A30" s="10" t="s">
        <v>193</v>
      </c>
      <c r="B30" s="148" t="s">
        <v>20</v>
      </c>
      <c r="C30" s="149"/>
      <c r="D30" s="149"/>
      <c r="E30" s="149"/>
      <c r="F30" s="149"/>
      <c r="G30" s="149"/>
      <c r="H30" s="149"/>
      <c r="I30" s="150"/>
    </row>
    <row r="31" spans="1:14" ht="30" customHeight="1" x14ac:dyDescent="0.25">
      <c r="A31" s="10" t="s">
        <v>186</v>
      </c>
      <c r="B31" s="148" t="s">
        <v>21</v>
      </c>
      <c r="C31" s="149"/>
      <c r="D31" s="149"/>
      <c r="E31" s="149"/>
      <c r="F31" s="149"/>
      <c r="G31" s="149"/>
      <c r="H31" s="149"/>
      <c r="I31" s="150"/>
    </row>
    <row r="32" spans="1:14" ht="42.75" x14ac:dyDescent="0.25">
      <c r="A32" s="10" t="s">
        <v>194</v>
      </c>
      <c r="B32" s="148" t="s">
        <v>199</v>
      </c>
      <c r="C32" s="149"/>
      <c r="D32" s="149"/>
      <c r="E32" s="149"/>
      <c r="F32" s="149"/>
      <c r="G32" s="149"/>
      <c r="H32" s="149"/>
      <c r="I32" s="150"/>
    </row>
    <row r="33" spans="1:14" ht="30" customHeight="1" x14ac:dyDescent="0.25">
      <c r="A33" s="10" t="s">
        <v>22</v>
      </c>
      <c r="B33" s="148" t="s">
        <v>200</v>
      </c>
      <c r="C33" s="149"/>
      <c r="D33" s="149"/>
      <c r="E33" s="149"/>
      <c r="F33" s="149"/>
      <c r="G33" s="149"/>
      <c r="H33" s="149"/>
      <c r="I33" s="150"/>
    </row>
    <row r="34" spans="1:14" ht="30" customHeight="1" x14ac:dyDescent="0.25">
      <c r="A34" s="10" t="s">
        <v>187</v>
      </c>
      <c r="B34" s="148" t="s">
        <v>23</v>
      </c>
      <c r="C34" s="149"/>
      <c r="D34" s="149"/>
      <c r="E34" s="149"/>
      <c r="F34" s="149"/>
      <c r="G34" s="149"/>
      <c r="H34" s="149"/>
      <c r="I34" s="150"/>
    </row>
    <row r="35" spans="1:14" ht="30" customHeight="1" x14ac:dyDescent="0.25">
      <c r="A35" s="10" t="s">
        <v>195</v>
      </c>
      <c r="B35" s="148" t="s">
        <v>201</v>
      </c>
      <c r="C35" s="149"/>
      <c r="D35" s="149"/>
      <c r="E35" s="149"/>
      <c r="F35" s="149"/>
      <c r="G35" s="149"/>
      <c r="H35" s="149"/>
      <c r="I35" s="150"/>
    </row>
    <row r="36" spans="1:14" ht="30" customHeight="1" x14ac:dyDescent="0.25">
      <c r="A36" s="11" t="s">
        <v>24</v>
      </c>
      <c r="B36" s="148" t="s">
        <v>25</v>
      </c>
      <c r="C36" s="149"/>
      <c r="D36" s="149"/>
      <c r="E36" s="149"/>
      <c r="F36" s="149"/>
      <c r="G36" s="149"/>
      <c r="H36" s="149"/>
      <c r="I36" s="150"/>
    </row>
    <row r="37" spans="1:14" ht="30" customHeight="1" x14ac:dyDescent="0.25">
      <c r="A37" s="11" t="s">
        <v>26</v>
      </c>
      <c r="B37" s="148" t="s">
        <v>27</v>
      </c>
      <c r="C37" s="149"/>
      <c r="D37" s="149"/>
      <c r="E37" s="149"/>
      <c r="F37" s="149"/>
      <c r="G37" s="149"/>
      <c r="H37" s="149"/>
      <c r="I37" s="150"/>
    </row>
    <row r="38" spans="1:14" ht="30" customHeight="1" x14ac:dyDescent="0.25">
      <c r="A38" s="11" t="s">
        <v>28</v>
      </c>
      <c r="B38" s="148" t="s">
        <v>29</v>
      </c>
      <c r="C38" s="149"/>
      <c r="D38" s="149"/>
      <c r="E38" s="149"/>
      <c r="F38" s="149"/>
      <c r="G38" s="149"/>
      <c r="H38" s="149"/>
      <c r="I38" s="150"/>
    </row>
    <row r="39" spans="1:14" ht="30" customHeight="1" x14ac:dyDescent="0.25">
      <c r="A39" s="11" t="s">
        <v>30</v>
      </c>
      <c r="B39" s="148" t="s">
        <v>31</v>
      </c>
      <c r="C39" s="149"/>
      <c r="D39" s="149"/>
      <c r="E39" s="149"/>
      <c r="F39" s="149"/>
      <c r="G39" s="149"/>
      <c r="H39" s="149"/>
      <c r="I39" s="150"/>
    </row>
    <row r="40" spans="1:14" ht="30" customHeight="1" x14ac:dyDescent="0.25">
      <c r="A40" s="11" t="s">
        <v>32</v>
      </c>
      <c r="B40" s="148" t="s">
        <v>33</v>
      </c>
      <c r="C40" s="149"/>
      <c r="D40" s="149"/>
      <c r="E40" s="149"/>
      <c r="F40" s="149"/>
      <c r="G40" s="149"/>
      <c r="H40" s="149"/>
      <c r="I40" s="150"/>
    </row>
    <row r="41" spans="1:14" ht="30" customHeight="1" x14ac:dyDescent="0.25">
      <c r="A41" s="11" t="s">
        <v>34</v>
      </c>
      <c r="B41" s="162" t="s">
        <v>35</v>
      </c>
      <c r="C41" s="163"/>
      <c r="D41" s="163"/>
      <c r="E41" s="163"/>
      <c r="F41" s="163"/>
      <c r="G41" s="163"/>
      <c r="H41" s="163"/>
      <c r="I41" s="164"/>
    </row>
    <row r="42" spans="1:14" s="39" customFormat="1" ht="30" customHeight="1" x14ac:dyDescent="0.25">
      <c r="A42" s="41" t="s">
        <v>189</v>
      </c>
      <c r="B42" s="162" t="s">
        <v>191</v>
      </c>
      <c r="C42" s="163"/>
      <c r="D42" s="163"/>
      <c r="E42" s="163"/>
      <c r="F42" s="163"/>
      <c r="G42" s="163"/>
      <c r="H42" s="163"/>
      <c r="I42" s="164"/>
    </row>
    <row r="43" spans="1:14" s="39" customFormat="1" ht="30" customHeight="1" x14ac:dyDescent="0.25">
      <c r="A43" s="41" t="s">
        <v>190</v>
      </c>
      <c r="B43" s="162" t="s">
        <v>192</v>
      </c>
      <c r="C43" s="163"/>
      <c r="D43" s="163"/>
      <c r="E43" s="163"/>
      <c r="F43" s="163"/>
      <c r="G43" s="163"/>
      <c r="H43" s="163"/>
      <c r="I43" s="164"/>
    </row>
    <row r="44" spans="1:14" ht="30" customHeight="1" thickBot="1" x14ac:dyDescent="0.3">
      <c r="A44" s="12" t="s">
        <v>36</v>
      </c>
      <c r="B44" s="157" t="s">
        <v>37</v>
      </c>
      <c r="C44" s="158"/>
      <c r="D44" s="158"/>
      <c r="E44" s="158"/>
      <c r="F44" s="158"/>
      <c r="G44" s="158"/>
      <c r="H44" s="158"/>
      <c r="I44" s="159"/>
    </row>
    <row r="45" spans="1:14" ht="30" customHeight="1" thickTop="1" thickBot="1" x14ac:dyDescent="0.3">
      <c r="A45" s="13"/>
      <c r="B45" s="3"/>
      <c r="I45" s="3"/>
    </row>
    <row r="46" spans="1:14" ht="30" customHeight="1" thickTop="1" thickBot="1" x14ac:dyDescent="0.3">
      <c r="A46" s="142" t="s">
        <v>203</v>
      </c>
      <c r="B46" s="143"/>
      <c r="C46" s="143"/>
      <c r="D46" s="143"/>
      <c r="E46" s="143"/>
      <c r="F46" s="143"/>
      <c r="G46" s="143"/>
      <c r="H46" s="143"/>
      <c r="I46" s="144"/>
      <c r="N46" s="4"/>
    </row>
    <row r="47" spans="1:14" ht="30" customHeight="1" thickTop="1" thickBot="1" x14ac:dyDescent="0.3">
      <c r="A47" s="14"/>
      <c r="I47" s="3"/>
    </row>
    <row r="48" spans="1:14" ht="30" customHeight="1" thickTop="1" x14ac:dyDescent="0.25">
      <c r="A48" s="9" t="s">
        <v>38</v>
      </c>
      <c r="B48" s="16" t="s">
        <v>39</v>
      </c>
      <c r="C48" s="17" t="s">
        <v>40</v>
      </c>
      <c r="D48" s="17" t="s">
        <v>9</v>
      </c>
      <c r="E48" s="17" t="s">
        <v>11</v>
      </c>
      <c r="F48" s="160" t="s">
        <v>41</v>
      </c>
      <c r="G48" s="160"/>
      <c r="H48" s="17" t="s">
        <v>13</v>
      </c>
      <c r="I48" s="18" t="s">
        <v>42</v>
      </c>
    </row>
    <row r="49" spans="1:11" ht="30" customHeight="1" x14ac:dyDescent="0.25">
      <c r="A49" s="10" t="s">
        <v>43</v>
      </c>
      <c r="B49" s="19" t="s">
        <v>44</v>
      </c>
      <c r="C49" s="20" t="s">
        <v>45</v>
      </c>
      <c r="D49" s="20" t="s">
        <v>46</v>
      </c>
      <c r="E49" s="20" t="s">
        <v>46</v>
      </c>
      <c r="F49" s="161" t="s">
        <v>47</v>
      </c>
      <c r="G49" s="161"/>
      <c r="H49" s="20"/>
      <c r="I49" s="21"/>
    </row>
    <row r="50" spans="1:11" ht="30" customHeight="1" x14ac:dyDescent="0.25">
      <c r="A50" s="22">
        <v>73.099999999999994</v>
      </c>
      <c r="B50" s="23" t="s">
        <v>17</v>
      </c>
      <c r="C50" s="24">
        <v>6.2</v>
      </c>
      <c r="D50" s="24">
        <v>265</v>
      </c>
      <c r="E50" s="24">
        <v>76.2</v>
      </c>
      <c r="F50" s="24">
        <v>120</v>
      </c>
      <c r="G50" s="24">
        <v>135</v>
      </c>
      <c r="H50" s="24" t="s">
        <v>48</v>
      </c>
      <c r="I50" s="25" t="s">
        <v>26</v>
      </c>
      <c r="K50" s="3">
        <f t="shared" ref="K50:K113" si="0">(C50*D50*E50)/1000000</f>
        <v>0.12519660000000002</v>
      </c>
    </row>
    <row r="51" spans="1:11" ht="30" customHeight="1" x14ac:dyDescent="0.25">
      <c r="A51" s="22">
        <v>73.199999999999989</v>
      </c>
      <c r="B51" s="23" t="s">
        <v>17</v>
      </c>
      <c r="C51" s="24">
        <v>7.4</v>
      </c>
      <c r="D51" s="24">
        <v>285</v>
      </c>
      <c r="E51" s="24">
        <v>76.2</v>
      </c>
      <c r="F51" s="24">
        <v>135</v>
      </c>
      <c r="G51" s="24">
        <v>156</v>
      </c>
      <c r="H51" s="24" t="s">
        <v>48</v>
      </c>
      <c r="I51" s="25" t="s">
        <v>26</v>
      </c>
      <c r="K51" s="3">
        <f t="shared" si="0"/>
        <v>0.16070580000000001</v>
      </c>
    </row>
    <row r="52" spans="1:11" ht="30" customHeight="1" thickBot="1" x14ac:dyDescent="0.3">
      <c r="A52" s="26">
        <v>73.299999999999983</v>
      </c>
      <c r="B52" s="27" t="s">
        <v>17</v>
      </c>
      <c r="C52" s="28">
        <v>2.8</v>
      </c>
      <c r="D52" s="28">
        <v>310</v>
      </c>
      <c r="E52" s="28">
        <v>76.2</v>
      </c>
      <c r="F52" s="28">
        <v>156</v>
      </c>
      <c r="G52" s="28">
        <v>163</v>
      </c>
      <c r="H52" s="28" t="s">
        <v>48</v>
      </c>
      <c r="I52" s="29" t="s">
        <v>26</v>
      </c>
      <c r="K52" s="3">
        <f t="shared" si="0"/>
        <v>6.6141600000000009E-2</v>
      </c>
    </row>
    <row r="53" spans="1:11" ht="30" customHeight="1" thickTop="1" thickBot="1" x14ac:dyDescent="0.3"/>
    <row r="54" spans="1:11" ht="30" customHeight="1" thickTop="1" x14ac:dyDescent="0.25">
      <c r="A54" s="9" t="s">
        <v>49</v>
      </c>
      <c r="B54" s="16" t="s">
        <v>39</v>
      </c>
      <c r="C54" s="17" t="s">
        <v>40</v>
      </c>
      <c r="D54" s="17" t="s">
        <v>9</v>
      </c>
      <c r="E54" s="17" t="s">
        <v>11</v>
      </c>
      <c r="F54" s="160" t="s">
        <v>41</v>
      </c>
      <c r="G54" s="160"/>
      <c r="H54" s="17" t="s">
        <v>50</v>
      </c>
      <c r="I54" s="18" t="s">
        <v>42</v>
      </c>
    </row>
    <row r="55" spans="1:11" ht="30" customHeight="1" x14ac:dyDescent="0.25">
      <c r="A55" s="10" t="s">
        <v>43</v>
      </c>
      <c r="B55" s="19" t="s">
        <v>44</v>
      </c>
      <c r="C55" s="20" t="s">
        <v>45</v>
      </c>
      <c r="D55" s="20" t="s">
        <v>46</v>
      </c>
      <c r="E55" s="20" t="s">
        <v>46</v>
      </c>
      <c r="F55" s="161" t="s">
        <v>51</v>
      </c>
      <c r="G55" s="161"/>
      <c r="H55" s="20"/>
      <c r="I55" s="21"/>
    </row>
    <row r="56" spans="1:11" ht="30" customHeight="1" x14ac:dyDescent="0.25">
      <c r="A56" s="22">
        <v>72.099999999999994</v>
      </c>
      <c r="B56" s="23" t="s">
        <v>17</v>
      </c>
      <c r="C56" s="24">
        <v>4.3</v>
      </c>
      <c r="D56" s="24">
        <v>285</v>
      </c>
      <c r="E56" s="24">
        <v>76.2</v>
      </c>
      <c r="F56" s="24">
        <v>85</v>
      </c>
      <c r="G56" s="24">
        <v>95</v>
      </c>
      <c r="H56" s="24" t="s">
        <v>48</v>
      </c>
      <c r="I56" s="25" t="s">
        <v>52</v>
      </c>
      <c r="K56" s="3">
        <f t="shared" si="0"/>
        <v>9.3383100000000011E-2</v>
      </c>
    </row>
    <row r="57" spans="1:11" ht="30" customHeight="1" x14ac:dyDescent="0.25">
      <c r="A57" s="22">
        <v>72.199999999999989</v>
      </c>
      <c r="B57" s="23" t="s">
        <v>17</v>
      </c>
      <c r="C57" s="24">
        <v>7.3</v>
      </c>
      <c r="D57" s="24">
        <v>285</v>
      </c>
      <c r="E57" s="24">
        <v>76.2</v>
      </c>
      <c r="F57" s="24">
        <v>95</v>
      </c>
      <c r="G57" s="24">
        <v>112</v>
      </c>
      <c r="H57" s="24" t="s">
        <v>48</v>
      </c>
      <c r="I57" s="25" t="s">
        <v>52</v>
      </c>
      <c r="K57" s="3">
        <f t="shared" si="0"/>
        <v>0.15853410000000001</v>
      </c>
    </row>
    <row r="58" spans="1:11" ht="30" customHeight="1" x14ac:dyDescent="0.25">
      <c r="A58" s="22">
        <v>72.299999999999983</v>
      </c>
      <c r="B58" s="23" t="s">
        <v>17</v>
      </c>
      <c r="C58" s="24">
        <v>7.3</v>
      </c>
      <c r="D58" s="24">
        <v>265</v>
      </c>
      <c r="E58" s="24">
        <v>76.2</v>
      </c>
      <c r="F58" s="24">
        <v>112</v>
      </c>
      <c r="G58" s="24">
        <v>131</v>
      </c>
      <c r="H58" s="24" t="s">
        <v>48</v>
      </c>
      <c r="I58" s="25" t="s">
        <v>26</v>
      </c>
      <c r="K58" s="3">
        <f t="shared" si="0"/>
        <v>0.14740889999999998</v>
      </c>
    </row>
    <row r="59" spans="1:11" ht="30" customHeight="1" x14ac:dyDescent="0.25">
      <c r="A59" s="22">
        <v>72.399999999999977</v>
      </c>
      <c r="B59" s="23" t="s">
        <v>17</v>
      </c>
      <c r="C59" s="24">
        <v>7.4</v>
      </c>
      <c r="D59" s="24">
        <v>280</v>
      </c>
      <c r="E59" s="24">
        <v>76.2</v>
      </c>
      <c r="F59" s="24">
        <v>131</v>
      </c>
      <c r="G59" s="24">
        <v>151</v>
      </c>
      <c r="H59" s="24" t="s">
        <v>48</v>
      </c>
      <c r="I59" s="25" t="s">
        <v>26</v>
      </c>
      <c r="K59" s="3">
        <f t="shared" si="0"/>
        <v>0.15788639999999998</v>
      </c>
    </row>
    <row r="60" spans="1:11" ht="30" customHeight="1" thickBot="1" x14ac:dyDescent="0.3">
      <c r="A60" s="26">
        <v>72.499999999999972</v>
      </c>
      <c r="B60" s="27" t="s">
        <v>17</v>
      </c>
      <c r="C60" s="28">
        <v>4.3</v>
      </c>
      <c r="D60" s="28">
        <v>310</v>
      </c>
      <c r="E60" s="28">
        <v>76.2</v>
      </c>
      <c r="F60" s="28">
        <v>151</v>
      </c>
      <c r="G60" s="28">
        <v>163</v>
      </c>
      <c r="H60" s="28" t="s">
        <v>48</v>
      </c>
      <c r="I60" s="29" t="s">
        <v>53</v>
      </c>
      <c r="K60" s="3">
        <f t="shared" si="0"/>
        <v>0.1015746</v>
      </c>
    </row>
    <row r="61" spans="1:11" ht="30" customHeight="1" thickTop="1" thickBot="1" x14ac:dyDescent="0.3"/>
    <row r="62" spans="1:11" ht="30" customHeight="1" thickTop="1" x14ac:dyDescent="0.25">
      <c r="A62" s="9" t="s">
        <v>54</v>
      </c>
      <c r="B62" s="16" t="s">
        <v>39</v>
      </c>
      <c r="C62" s="17" t="s">
        <v>40</v>
      </c>
      <c r="D62" s="17" t="s">
        <v>9</v>
      </c>
      <c r="E62" s="17" t="s">
        <v>11</v>
      </c>
      <c r="F62" s="160" t="s">
        <v>41</v>
      </c>
      <c r="G62" s="160"/>
      <c r="H62" s="17" t="s">
        <v>50</v>
      </c>
      <c r="I62" s="18" t="s">
        <v>42</v>
      </c>
    </row>
    <row r="63" spans="1:11" ht="30" customHeight="1" x14ac:dyDescent="0.25">
      <c r="A63" s="10" t="s">
        <v>43</v>
      </c>
      <c r="B63" s="19" t="s">
        <v>44</v>
      </c>
      <c r="C63" s="20" t="s">
        <v>45</v>
      </c>
      <c r="D63" s="20" t="s">
        <v>46</v>
      </c>
      <c r="E63" s="20" t="s">
        <v>46</v>
      </c>
      <c r="F63" s="161" t="s">
        <v>51</v>
      </c>
      <c r="G63" s="161"/>
      <c r="H63" s="20"/>
      <c r="I63" s="21"/>
    </row>
    <row r="64" spans="1:11" ht="30" customHeight="1" x14ac:dyDescent="0.25">
      <c r="A64" s="22">
        <v>71.099999999999994</v>
      </c>
      <c r="B64" s="23" t="s">
        <v>17</v>
      </c>
      <c r="C64" s="24">
        <v>2</v>
      </c>
      <c r="D64" s="24">
        <v>285</v>
      </c>
      <c r="E64" s="24">
        <v>76.2</v>
      </c>
      <c r="F64" s="24">
        <v>85</v>
      </c>
      <c r="G64" s="24">
        <v>90</v>
      </c>
      <c r="H64" s="24" t="s">
        <v>48</v>
      </c>
      <c r="I64" s="25" t="s">
        <v>52</v>
      </c>
      <c r="K64" s="3">
        <f t="shared" si="0"/>
        <v>4.3434E-2</v>
      </c>
    </row>
    <row r="65" spans="1:11" ht="30" customHeight="1" x14ac:dyDescent="0.25">
      <c r="A65" s="22">
        <v>71.199999999999989</v>
      </c>
      <c r="B65" s="23" t="s">
        <v>17</v>
      </c>
      <c r="C65" s="24">
        <v>3</v>
      </c>
      <c r="D65" s="24">
        <v>285</v>
      </c>
      <c r="E65" s="24">
        <v>76.2</v>
      </c>
      <c r="F65" s="24">
        <v>94</v>
      </c>
      <c r="G65" s="24">
        <v>100</v>
      </c>
      <c r="H65" s="24" t="s">
        <v>48</v>
      </c>
      <c r="I65" s="25" t="s">
        <v>52</v>
      </c>
      <c r="K65" s="3">
        <f t="shared" si="0"/>
        <v>6.5151000000000001E-2</v>
      </c>
    </row>
    <row r="66" spans="1:11" ht="30" customHeight="1" x14ac:dyDescent="0.25">
      <c r="A66" s="22">
        <v>71.299999999999983</v>
      </c>
      <c r="B66" s="23" t="s">
        <v>17</v>
      </c>
      <c r="C66" s="24">
        <v>2.7</v>
      </c>
      <c r="D66" s="24">
        <v>280</v>
      </c>
      <c r="E66" s="24">
        <v>76.2</v>
      </c>
      <c r="F66" s="24">
        <v>103</v>
      </c>
      <c r="G66" s="24">
        <v>108</v>
      </c>
      <c r="H66" s="24" t="s">
        <v>48</v>
      </c>
      <c r="I66" s="25" t="s">
        <v>52</v>
      </c>
      <c r="K66" s="3">
        <f t="shared" si="0"/>
        <v>5.7607200000000004E-2</v>
      </c>
    </row>
    <row r="67" spans="1:11" ht="30" customHeight="1" x14ac:dyDescent="0.25">
      <c r="A67" s="22">
        <v>71.399999999999977</v>
      </c>
      <c r="B67" s="23" t="s">
        <v>17</v>
      </c>
      <c r="C67" s="24">
        <v>2.4</v>
      </c>
      <c r="D67" s="24">
        <v>275</v>
      </c>
      <c r="E67" s="24">
        <v>76.2</v>
      </c>
      <c r="F67" s="24">
        <v>111</v>
      </c>
      <c r="G67" s="24">
        <v>116</v>
      </c>
      <c r="H67" s="24" t="s">
        <v>48</v>
      </c>
      <c r="I67" s="25" t="s">
        <v>26</v>
      </c>
      <c r="K67" s="3">
        <f t="shared" si="0"/>
        <v>5.0292000000000003E-2</v>
      </c>
    </row>
    <row r="68" spans="1:11" ht="30" customHeight="1" x14ac:dyDescent="0.25">
      <c r="A68" s="22">
        <v>71.499999999999972</v>
      </c>
      <c r="B68" s="23" t="s">
        <v>17</v>
      </c>
      <c r="C68" s="24">
        <v>8.4</v>
      </c>
      <c r="D68" s="24">
        <v>355</v>
      </c>
      <c r="E68" s="24">
        <v>76.2</v>
      </c>
      <c r="F68" s="24">
        <v>119</v>
      </c>
      <c r="G68" s="24">
        <v>141</v>
      </c>
      <c r="H68" s="24" t="s">
        <v>48</v>
      </c>
      <c r="I68" s="25" t="s">
        <v>53</v>
      </c>
      <c r="K68" s="3">
        <f t="shared" si="0"/>
        <v>0.2272284</v>
      </c>
    </row>
    <row r="69" spans="1:11" ht="30" customHeight="1" thickBot="1" x14ac:dyDescent="0.3">
      <c r="A69" s="26">
        <v>71.599999999999966</v>
      </c>
      <c r="B69" s="27" t="s">
        <v>17</v>
      </c>
      <c r="C69" s="28">
        <v>7.9</v>
      </c>
      <c r="D69" s="28">
        <v>410</v>
      </c>
      <c r="E69" s="28">
        <v>76.2</v>
      </c>
      <c r="F69" s="28">
        <v>141</v>
      </c>
      <c r="G69" s="28">
        <v>163</v>
      </c>
      <c r="H69" s="28" t="s">
        <v>48</v>
      </c>
      <c r="I69" s="29" t="s">
        <v>55</v>
      </c>
      <c r="K69" s="3">
        <f t="shared" si="0"/>
        <v>0.24681180000000003</v>
      </c>
    </row>
    <row r="70" spans="1:11" ht="30" customHeight="1" thickTop="1" thickBot="1" x14ac:dyDescent="0.3"/>
    <row r="71" spans="1:11" ht="30" customHeight="1" thickTop="1" x14ac:dyDescent="0.25">
      <c r="A71" s="9" t="s">
        <v>56</v>
      </c>
      <c r="B71" s="16" t="s">
        <v>39</v>
      </c>
      <c r="C71" s="17" t="s">
        <v>40</v>
      </c>
      <c r="D71" s="17" t="s">
        <v>9</v>
      </c>
      <c r="E71" s="17" t="s">
        <v>11</v>
      </c>
      <c r="F71" s="160" t="s">
        <v>41</v>
      </c>
      <c r="G71" s="160"/>
      <c r="H71" s="17" t="s">
        <v>50</v>
      </c>
      <c r="I71" s="18" t="s">
        <v>42</v>
      </c>
    </row>
    <row r="72" spans="1:11" ht="30" customHeight="1" x14ac:dyDescent="0.25">
      <c r="A72" s="10" t="s">
        <v>43</v>
      </c>
      <c r="B72" s="19" t="s">
        <v>44</v>
      </c>
      <c r="C72" s="20" t="s">
        <v>45</v>
      </c>
      <c r="D72" s="20" t="s">
        <v>46</v>
      </c>
      <c r="E72" s="20" t="s">
        <v>46</v>
      </c>
      <c r="F72" s="161" t="s">
        <v>51</v>
      </c>
      <c r="G72" s="161"/>
      <c r="H72" s="20"/>
      <c r="I72" s="21"/>
    </row>
    <row r="73" spans="1:11" ht="30" customHeight="1" x14ac:dyDescent="0.25">
      <c r="A73" s="22">
        <v>70.099999999999994</v>
      </c>
      <c r="B73" s="23" t="s">
        <v>17</v>
      </c>
      <c r="C73" s="24">
        <v>6.6</v>
      </c>
      <c r="D73" s="24">
        <v>285</v>
      </c>
      <c r="E73" s="24">
        <v>76.2</v>
      </c>
      <c r="F73" s="24">
        <v>85</v>
      </c>
      <c r="G73" s="24">
        <v>100</v>
      </c>
      <c r="H73" s="24" t="s">
        <v>48</v>
      </c>
      <c r="I73" s="25" t="s">
        <v>52</v>
      </c>
      <c r="K73" s="3">
        <f t="shared" si="0"/>
        <v>0.14333220000000002</v>
      </c>
    </row>
    <row r="74" spans="1:11" ht="30" customHeight="1" x14ac:dyDescent="0.25">
      <c r="A74" s="22">
        <v>70.199999999999989</v>
      </c>
      <c r="B74" s="23" t="s">
        <v>17</v>
      </c>
      <c r="C74" s="24">
        <v>2.7</v>
      </c>
      <c r="D74" s="24">
        <v>280</v>
      </c>
      <c r="E74" s="24">
        <v>76.2</v>
      </c>
      <c r="F74" s="24">
        <v>103</v>
      </c>
      <c r="G74" s="24">
        <v>108</v>
      </c>
      <c r="H74" s="24" t="s">
        <v>48</v>
      </c>
      <c r="I74" s="25" t="s">
        <v>52</v>
      </c>
      <c r="K74" s="3">
        <f t="shared" si="0"/>
        <v>5.7607200000000004E-2</v>
      </c>
    </row>
    <row r="75" spans="1:11" ht="30" customHeight="1" x14ac:dyDescent="0.25">
      <c r="A75" s="22">
        <v>70.299999999999983</v>
      </c>
      <c r="B75" s="23" t="s">
        <v>17</v>
      </c>
      <c r="C75" s="24">
        <v>2.4</v>
      </c>
      <c r="D75" s="24">
        <v>275</v>
      </c>
      <c r="E75" s="24">
        <v>76.2</v>
      </c>
      <c r="F75" s="24">
        <v>111</v>
      </c>
      <c r="G75" s="24">
        <v>116</v>
      </c>
      <c r="H75" s="24" t="s">
        <v>48</v>
      </c>
      <c r="I75" s="25" t="s">
        <v>26</v>
      </c>
      <c r="K75" s="3">
        <f t="shared" si="0"/>
        <v>5.0292000000000003E-2</v>
      </c>
    </row>
    <row r="76" spans="1:11" ht="30" customHeight="1" x14ac:dyDescent="0.25">
      <c r="A76" s="22">
        <v>70.399999999999977</v>
      </c>
      <c r="B76" s="23" t="s">
        <v>17</v>
      </c>
      <c r="C76" s="24">
        <v>2.5</v>
      </c>
      <c r="D76" s="24">
        <v>265</v>
      </c>
      <c r="E76" s="24">
        <v>76.2</v>
      </c>
      <c r="F76" s="24">
        <v>119</v>
      </c>
      <c r="G76" s="24">
        <v>125</v>
      </c>
      <c r="H76" s="24" t="s">
        <v>48</v>
      </c>
      <c r="I76" s="25" t="s">
        <v>26</v>
      </c>
      <c r="K76" s="3">
        <f t="shared" si="0"/>
        <v>5.04825E-2</v>
      </c>
    </row>
    <row r="77" spans="1:11" ht="30" customHeight="1" x14ac:dyDescent="0.25">
      <c r="A77" s="22">
        <v>70.499999999999972</v>
      </c>
      <c r="B77" s="23" t="s">
        <v>17</v>
      </c>
      <c r="C77" s="24">
        <v>3.3</v>
      </c>
      <c r="D77" s="24">
        <v>270</v>
      </c>
      <c r="E77" s="24">
        <v>76.2</v>
      </c>
      <c r="F77" s="24">
        <v>128</v>
      </c>
      <c r="G77" s="24">
        <v>135</v>
      </c>
      <c r="H77" s="24" t="s">
        <v>48</v>
      </c>
      <c r="I77" s="25" t="s">
        <v>26</v>
      </c>
      <c r="K77" s="3">
        <f t="shared" si="0"/>
        <v>6.7894200000000002E-2</v>
      </c>
    </row>
    <row r="78" spans="1:11" ht="30" customHeight="1" x14ac:dyDescent="0.25">
      <c r="A78" s="22">
        <v>70.599999999999966</v>
      </c>
      <c r="B78" s="23" t="s">
        <v>17</v>
      </c>
      <c r="C78" s="24">
        <v>6</v>
      </c>
      <c r="D78" s="24">
        <v>360</v>
      </c>
      <c r="E78" s="24">
        <v>76.2</v>
      </c>
      <c r="F78" s="24">
        <v>138</v>
      </c>
      <c r="G78" s="24">
        <v>154</v>
      </c>
      <c r="H78" s="24" t="s">
        <v>48</v>
      </c>
      <c r="I78" s="25" t="s">
        <v>57</v>
      </c>
      <c r="K78" s="3">
        <f t="shared" si="0"/>
        <v>0.16459199999999999</v>
      </c>
    </row>
    <row r="79" spans="1:11" ht="30" customHeight="1" thickBot="1" x14ac:dyDescent="0.3">
      <c r="A79" s="26">
        <v>70.69999999999996</v>
      </c>
      <c r="B79" s="27" t="s">
        <v>17</v>
      </c>
      <c r="C79" s="28">
        <v>2.1</v>
      </c>
      <c r="D79" s="28">
        <v>310</v>
      </c>
      <c r="E79" s="28">
        <v>76.2</v>
      </c>
      <c r="F79" s="28">
        <v>157</v>
      </c>
      <c r="G79" s="28">
        <v>162</v>
      </c>
      <c r="H79" s="28" t="s">
        <v>48</v>
      </c>
      <c r="I79" s="29" t="s">
        <v>26</v>
      </c>
      <c r="K79" s="3">
        <f t="shared" si="0"/>
        <v>4.9606200000000003E-2</v>
      </c>
    </row>
    <row r="80" spans="1:11" ht="30" customHeight="1" thickTop="1" thickBot="1" x14ac:dyDescent="0.3"/>
    <row r="81" spans="1:11" ht="30" customHeight="1" thickTop="1" x14ac:dyDescent="0.25">
      <c r="A81" s="9" t="s">
        <v>58</v>
      </c>
      <c r="B81" s="16" t="s">
        <v>39</v>
      </c>
      <c r="C81" s="17" t="s">
        <v>40</v>
      </c>
      <c r="D81" s="17" t="s">
        <v>9</v>
      </c>
      <c r="E81" s="17" t="s">
        <v>11</v>
      </c>
      <c r="F81" s="160" t="s">
        <v>41</v>
      </c>
      <c r="G81" s="160"/>
      <c r="H81" s="17" t="s">
        <v>50</v>
      </c>
      <c r="I81" s="18" t="s">
        <v>42</v>
      </c>
    </row>
    <row r="82" spans="1:11" ht="30" customHeight="1" x14ac:dyDescent="0.25">
      <c r="A82" s="10" t="s">
        <v>43</v>
      </c>
      <c r="B82" s="19" t="s">
        <v>44</v>
      </c>
      <c r="C82" s="20" t="s">
        <v>45</v>
      </c>
      <c r="D82" s="20" t="s">
        <v>46</v>
      </c>
      <c r="E82" s="20" t="s">
        <v>46</v>
      </c>
      <c r="F82" s="161" t="s">
        <v>51</v>
      </c>
      <c r="G82" s="161"/>
      <c r="H82" s="20"/>
      <c r="I82" s="21"/>
    </row>
    <row r="83" spans="1:11" ht="30" customHeight="1" x14ac:dyDescent="0.25">
      <c r="A83" s="22">
        <v>69.099999999999994</v>
      </c>
      <c r="B83" s="23" t="s">
        <v>17</v>
      </c>
      <c r="C83" s="24">
        <v>3.5</v>
      </c>
      <c r="D83" s="24">
        <v>203.2</v>
      </c>
      <c r="E83" s="24">
        <v>76.2</v>
      </c>
      <c r="F83" s="24">
        <v>14</v>
      </c>
      <c r="G83" s="24">
        <v>23</v>
      </c>
      <c r="H83" s="24" t="s">
        <v>48</v>
      </c>
      <c r="I83" s="25" t="s">
        <v>59</v>
      </c>
      <c r="K83" s="3">
        <f t="shared" si="0"/>
        <v>5.4193439999999996E-2</v>
      </c>
    </row>
    <row r="84" spans="1:11" ht="30" customHeight="1" x14ac:dyDescent="0.25">
      <c r="A84" s="22">
        <v>69.199999999999989</v>
      </c>
      <c r="B84" s="23" t="s">
        <v>17</v>
      </c>
      <c r="C84" s="24">
        <v>5.0999999999999996</v>
      </c>
      <c r="D84" s="24">
        <v>203.2</v>
      </c>
      <c r="E84" s="24">
        <v>76.2</v>
      </c>
      <c r="F84" s="24">
        <v>23</v>
      </c>
      <c r="G84" s="24">
        <v>34</v>
      </c>
      <c r="H84" s="24" t="s">
        <v>48</v>
      </c>
      <c r="I84" s="25" t="s">
        <v>26</v>
      </c>
      <c r="K84" s="3">
        <f t="shared" si="0"/>
        <v>7.8967584000000007E-2</v>
      </c>
    </row>
    <row r="85" spans="1:11" ht="30" customHeight="1" x14ac:dyDescent="0.25">
      <c r="A85" s="22">
        <v>69.299999999999983</v>
      </c>
      <c r="B85" s="23" t="s">
        <v>17</v>
      </c>
      <c r="C85" s="24">
        <v>5.8</v>
      </c>
      <c r="D85" s="24">
        <v>203.2</v>
      </c>
      <c r="E85" s="24">
        <v>76.2</v>
      </c>
      <c r="F85" s="24">
        <v>34</v>
      </c>
      <c r="G85" s="24">
        <v>48</v>
      </c>
      <c r="H85" s="24" t="s">
        <v>48</v>
      </c>
      <c r="I85" s="25" t="s">
        <v>52</v>
      </c>
      <c r="K85" s="3">
        <f t="shared" si="0"/>
        <v>8.9806271999999993E-2</v>
      </c>
    </row>
    <row r="86" spans="1:11" ht="30" customHeight="1" x14ac:dyDescent="0.25">
      <c r="A86" s="22">
        <v>69.399999999999977</v>
      </c>
      <c r="B86" s="23" t="s">
        <v>17</v>
      </c>
      <c r="C86" s="24">
        <v>5.8</v>
      </c>
      <c r="D86" s="24">
        <v>285</v>
      </c>
      <c r="E86" s="24">
        <v>76.2</v>
      </c>
      <c r="F86" s="24">
        <v>85</v>
      </c>
      <c r="G86" s="24" t="s">
        <v>60</v>
      </c>
      <c r="H86" s="24" t="s">
        <v>48</v>
      </c>
      <c r="I86" s="25" t="s">
        <v>52</v>
      </c>
      <c r="K86" s="3">
        <f t="shared" si="0"/>
        <v>0.1259586</v>
      </c>
    </row>
    <row r="87" spans="1:11" ht="30" customHeight="1" x14ac:dyDescent="0.25">
      <c r="A87" s="22">
        <v>69.499999999999972</v>
      </c>
      <c r="B87" s="23" t="s">
        <v>17</v>
      </c>
      <c r="C87" s="24">
        <v>7.4</v>
      </c>
      <c r="D87" s="24">
        <v>280</v>
      </c>
      <c r="E87" s="24">
        <v>76.2</v>
      </c>
      <c r="F87" s="24" t="s">
        <v>60</v>
      </c>
      <c r="G87" s="24">
        <v>116</v>
      </c>
      <c r="H87" s="24" t="s">
        <v>48</v>
      </c>
      <c r="I87" s="25" t="s">
        <v>26</v>
      </c>
      <c r="K87" s="3">
        <f t="shared" si="0"/>
        <v>0.15788639999999998</v>
      </c>
    </row>
    <row r="88" spans="1:11" ht="30" customHeight="1" x14ac:dyDescent="0.25">
      <c r="A88" s="22">
        <v>69.599999999999966</v>
      </c>
      <c r="B88" s="23" t="s">
        <v>17</v>
      </c>
      <c r="C88" s="24">
        <v>2.5</v>
      </c>
      <c r="D88" s="24">
        <v>265</v>
      </c>
      <c r="E88" s="24">
        <v>76.2</v>
      </c>
      <c r="F88" s="24">
        <v>119</v>
      </c>
      <c r="G88" s="24">
        <v>125</v>
      </c>
      <c r="H88" s="24" t="s">
        <v>48</v>
      </c>
      <c r="I88" s="25" t="s">
        <v>26</v>
      </c>
      <c r="K88" s="3">
        <f t="shared" si="0"/>
        <v>5.04825E-2</v>
      </c>
    </row>
    <row r="89" spans="1:11" ht="30" customHeight="1" x14ac:dyDescent="0.25">
      <c r="A89" s="22">
        <v>69.69999999999996</v>
      </c>
      <c r="B89" s="23" t="s">
        <v>17</v>
      </c>
      <c r="C89" s="24">
        <v>3.3</v>
      </c>
      <c r="D89" s="24">
        <v>265</v>
      </c>
      <c r="E89" s="24">
        <v>76.2</v>
      </c>
      <c r="F89" s="24">
        <v>128</v>
      </c>
      <c r="G89" s="24">
        <v>135</v>
      </c>
      <c r="H89" s="24" t="s">
        <v>48</v>
      </c>
      <c r="I89" s="25" t="s">
        <v>26</v>
      </c>
      <c r="K89" s="3">
        <f t="shared" si="0"/>
        <v>6.6636900000000013E-2</v>
      </c>
    </row>
    <row r="90" spans="1:11" ht="30" customHeight="1" x14ac:dyDescent="0.25">
      <c r="A90" s="22">
        <v>69.799999999999955</v>
      </c>
      <c r="B90" s="23" t="s">
        <v>17</v>
      </c>
      <c r="C90" s="24">
        <v>3</v>
      </c>
      <c r="D90" s="24">
        <v>270</v>
      </c>
      <c r="E90" s="24">
        <v>76.2</v>
      </c>
      <c r="F90" s="24">
        <v>138</v>
      </c>
      <c r="G90" s="24">
        <v>145</v>
      </c>
      <c r="H90" s="24" t="s">
        <v>48</v>
      </c>
      <c r="I90" s="25" t="s">
        <v>26</v>
      </c>
      <c r="K90" s="3">
        <f t="shared" si="0"/>
        <v>6.1721999999999999E-2</v>
      </c>
    </row>
    <row r="91" spans="1:11" ht="30" customHeight="1" x14ac:dyDescent="0.25">
      <c r="A91" s="22">
        <v>69.899999999999949</v>
      </c>
      <c r="B91" s="23" t="s">
        <v>17</v>
      </c>
      <c r="C91" s="24">
        <v>2.2999999999999998</v>
      </c>
      <c r="D91" s="24">
        <v>290</v>
      </c>
      <c r="E91" s="24">
        <v>76.2</v>
      </c>
      <c r="F91" s="24">
        <v>148</v>
      </c>
      <c r="G91" s="24">
        <v>154</v>
      </c>
      <c r="H91" s="24" t="s">
        <v>48</v>
      </c>
      <c r="I91" s="25" t="s">
        <v>26</v>
      </c>
      <c r="K91" s="3">
        <f t="shared" si="0"/>
        <v>5.08254E-2</v>
      </c>
    </row>
    <row r="92" spans="1:11" ht="30" customHeight="1" thickBot="1" x14ac:dyDescent="0.3">
      <c r="A92" s="31">
        <v>69.099999999999994</v>
      </c>
      <c r="B92" s="27" t="s">
        <v>17</v>
      </c>
      <c r="C92" s="28">
        <v>2</v>
      </c>
      <c r="D92" s="28">
        <v>310</v>
      </c>
      <c r="E92" s="28">
        <v>76.2</v>
      </c>
      <c r="F92" s="28">
        <v>157</v>
      </c>
      <c r="G92" s="28">
        <v>162</v>
      </c>
      <c r="H92" s="28" t="s">
        <v>48</v>
      </c>
      <c r="I92" s="29" t="s">
        <v>26</v>
      </c>
      <c r="K92" s="3">
        <f t="shared" si="0"/>
        <v>4.7244000000000001E-2</v>
      </c>
    </row>
    <row r="93" spans="1:11" ht="30" customHeight="1" thickTop="1" thickBot="1" x14ac:dyDescent="0.3"/>
    <row r="94" spans="1:11" ht="30" customHeight="1" thickTop="1" x14ac:dyDescent="0.25">
      <c r="A94" s="9" t="s">
        <v>61</v>
      </c>
      <c r="B94" s="16" t="s">
        <v>39</v>
      </c>
      <c r="C94" s="17" t="s">
        <v>40</v>
      </c>
      <c r="D94" s="17" t="s">
        <v>9</v>
      </c>
      <c r="E94" s="17" t="s">
        <v>11</v>
      </c>
      <c r="F94" s="160" t="s">
        <v>41</v>
      </c>
      <c r="G94" s="160"/>
      <c r="H94" s="17" t="s">
        <v>50</v>
      </c>
      <c r="I94" s="18" t="s">
        <v>42</v>
      </c>
    </row>
    <row r="95" spans="1:11" ht="30" customHeight="1" x14ac:dyDescent="0.25">
      <c r="A95" s="10" t="s">
        <v>43</v>
      </c>
      <c r="B95" s="19" t="s">
        <v>44</v>
      </c>
      <c r="C95" s="20" t="s">
        <v>45</v>
      </c>
      <c r="D95" s="20" t="s">
        <v>46</v>
      </c>
      <c r="E95" s="20" t="s">
        <v>46</v>
      </c>
      <c r="F95" s="161" t="s">
        <v>51</v>
      </c>
      <c r="G95" s="161"/>
      <c r="H95" s="20"/>
      <c r="I95" s="21"/>
    </row>
    <row r="96" spans="1:11" ht="30" customHeight="1" x14ac:dyDescent="0.25">
      <c r="A96" s="22">
        <v>68.099999999999994</v>
      </c>
      <c r="B96" s="23" t="s">
        <v>17</v>
      </c>
      <c r="C96" s="24">
        <v>4</v>
      </c>
      <c r="D96" s="24">
        <v>203.2</v>
      </c>
      <c r="E96" s="24">
        <v>76.2</v>
      </c>
      <c r="F96" s="24">
        <v>14</v>
      </c>
      <c r="G96" s="24">
        <v>24</v>
      </c>
      <c r="H96" s="24" t="s">
        <v>48</v>
      </c>
      <c r="I96" s="25" t="s">
        <v>59</v>
      </c>
      <c r="K96" s="3">
        <f t="shared" si="0"/>
        <v>6.1935360000000002E-2</v>
      </c>
    </row>
    <row r="97" spans="1:11" ht="30" customHeight="1" x14ac:dyDescent="0.25">
      <c r="A97" s="22">
        <v>68.199999999999989</v>
      </c>
      <c r="B97" s="23" t="s">
        <v>17</v>
      </c>
      <c r="C97" s="24">
        <v>7.3</v>
      </c>
      <c r="D97" s="24">
        <v>203.2</v>
      </c>
      <c r="E97" s="24">
        <v>76.2</v>
      </c>
      <c r="F97" s="24">
        <v>24</v>
      </c>
      <c r="G97" s="24" t="s">
        <v>62</v>
      </c>
      <c r="H97" s="24" t="s">
        <v>48</v>
      </c>
      <c r="I97" s="25" t="s">
        <v>26</v>
      </c>
      <c r="K97" s="3">
        <f t="shared" si="0"/>
        <v>0.11303203199999999</v>
      </c>
    </row>
    <row r="98" spans="1:11" ht="30" customHeight="1" x14ac:dyDescent="0.25">
      <c r="A98" s="22">
        <v>68.3</v>
      </c>
      <c r="B98" s="23" t="s">
        <v>17</v>
      </c>
      <c r="C98" s="24">
        <v>3.5</v>
      </c>
      <c r="D98" s="24">
        <v>203.2</v>
      </c>
      <c r="E98" s="24">
        <v>76.2</v>
      </c>
      <c r="F98" s="24" t="s">
        <v>62</v>
      </c>
      <c r="G98" s="24">
        <v>49</v>
      </c>
      <c r="H98" s="24" t="s">
        <v>48</v>
      </c>
      <c r="I98" s="25" t="s">
        <v>52</v>
      </c>
      <c r="K98" s="3">
        <f t="shared" si="0"/>
        <v>5.4193439999999996E-2</v>
      </c>
    </row>
    <row r="99" spans="1:11" ht="30" customHeight="1" x14ac:dyDescent="0.25">
      <c r="A99" s="22">
        <v>68.399999999999977</v>
      </c>
      <c r="B99" s="23" t="s">
        <v>17</v>
      </c>
      <c r="C99" s="24">
        <v>2.2000000000000002</v>
      </c>
      <c r="D99" s="24">
        <v>285</v>
      </c>
      <c r="E99" s="24">
        <v>76.2</v>
      </c>
      <c r="F99" s="24">
        <v>85</v>
      </c>
      <c r="G99" s="24" t="s">
        <v>63</v>
      </c>
      <c r="H99" s="24" t="s">
        <v>48</v>
      </c>
      <c r="I99" s="25" t="s">
        <v>52</v>
      </c>
      <c r="K99" s="3">
        <f t="shared" si="0"/>
        <v>4.7777400000000005E-2</v>
      </c>
    </row>
    <row r="100" spans="1:11" ht="30" customHeight="1" x14ac:dyDescent="0.25">
      <c r="A100" s="22">
        <v>68.499999999999972</v>
      </c>
      <c r="B100" s="23" t="s">
        <v>17</v>
      </c>
      <c r="C100" s="24">
        <v>7.4</v>
      </c>
      <c r="D100" s="24">
        <v>285</v>
      </c>
      <c r="E100" s="24">
        <v>76.2</v>
      </c>
      <c r="F100" s="24" t="s">
        <v>63</v>
      </c>
      <c r="G100" s="24">
        <v>107</v>
      </c>
      <c r="H100" s="24" t="s">
        <v>48</v>
      </c>
      <c r="I100" s="25" t="s">
        <v>26</v>
      </c>
      <c r="K100" s="3">
        <f t="shared" si="0"/>
        <v>0.16070580000000001</v>
      </c>
    </row>
    <row r="101" spans="1:11" ht="30" customHeight="1" x14ac:dyDescent="0.25">
      <c r="A101" s="22">
        <v>68.599999999999966</v>
      </c>
      <c r="B101" s="23" t="s">
        <v>17</v>
      </c>
      <c r="C101" s="24">
        <v>6.8</v>
      </c>
      <c r="D101" s="24">
        <v>310</v>
      </c>
      <c r="E101" s="24">
        <v>76.2</v>
      </c>
      <c r="F101" s="24">
        <v>107</v>
      </c>
      <c r="G101" s="24">
        <v>125</v>
      </c>
      <c r="H101" s="24" t="s">
        <v>48</v>
      </c>
      <c r="I101" s="25" t="s">
        <v>64</v>
      </c>
      <c r="K101" s="3">
        <f t="shared" si="0"/>
        <v>0.16062960000000001</v>
      </c>
    </row>
    <row r="102" spans="1:11" ht="30" customHeight="1" x14ac:dyDescent="0.25">
      <c r="A102" s="22">
        <v>68.69999999999996</v>
      </c>
      <c r="B102" s="23" t="s">
        <v>17</v>
      </c>
      <c r="C102" s="24">
        <v>4.4000000000000004</v>
      </c>
      <c r="D102" s="24">
        <v>265</v>
      </c>
      <c r="E102" s="24">
        <v>76.2</v>
      </c>
      <c r="F102" s="24">
        <v>125</v>
      </c>
      <c r="G102" s="24">
        <v>135</v>
      </c>
      <c r="H102" s="24" t="s">
        <v>48</v>
      </c>
      <c r="I102" s="25" t="s">
        <v>26</v>
      </c>
      <c r="K102" s="3">
        <f t="shared" si="0"/>
        <v>8.8849200000000003E-2</v>
      </c>
    </row>
    <row r="103" spans="1:11" ht="30" customHeight="1" x14ac:dyDescent="0.25">
      <c r="A103" s="22">
        <v>68.799999999999955</v>
      </c>
      <c r="B103" s="23" t="s">
        <v>17</v>
      </c>
      <c r="C103" s="24">
        <v>3</v>
      </c>
      <c r="D103" s="24">
        <v>270</v>
      </c>
      <c r="E103" s="24">
        <v>76.2</v>
      </c>
      <c r="F103" s="24">
        <v>138</v>
      </c>
      <c r="G103" s="24">
        <v>145</v>
      </c>
      <c r="H103" s="24" t="s">
        <v>48</v>
      </c>
      <c r="I103" s="25" t="s">
        <v>26</v>
      </c>
      <c r="K103" s="3">
        <f t="shared" si="0"/>
        <v>6.1721999999999999E-2</v>
      </c>
    </row>
    <row r="104" spans="1:11" ht="30" customHeight="1" x14ac:dyDescent="0.25">
      <c r="A104" s="22">
        <v>68.899999999999949</v>
      </c>
      <c r="B104" s="23" t="s">
        <v>17</v>
      </c>
      <c r="C104" s="24">
        <v>2.2999999999999998</v>
      </c>
      <c r="D104" s="24">
        <v>290</v>
      </c>
      <c r="E104" s="24">
        <v>76.2</v>
      </c>
      <c r="F104" s="24">
        <v>148</v>
      </c>
      <c r="G104" s="24">
        <v>154</v>
      </c>
      <c r="H104" s="24" t="s">
        <v>48</v>
      </c>
      <c r="I104" s="25" t="s">
        <v>26</v>
      </c>
      <c r="K104" s="3">
        <f t="shared" si="0"/>
        <v>5.08254E-2</v>
      </c>
    </row>
    <row r="105" spans="1:11" ht="30" customHeight="1" thickBot="1" x14ac:dyDescent="0.3">
      <c r="A105" s="31">
        <v>68.099999999999994</v>
      </c>
      <c r="B105" s="27" t="s">
        <v>17</v>
      </c>
      <c r="C105" s="28">
        <v>1.8</v>
      </c>
      <c r="D105" s="28">
        <v>310</v>
      </c>
      <c r="E105" s="28">
        <v>76.2</v>
      </c>
      <c r="F105" s="28">
        <v>157</v>
      </c>
      <c r="G105" s="28">
        <v>162</v>
      </c>
      <c r="H105" s="28" t="s">
        <v>48</v>
      </c>
      <c r="I105" s="29" t="s">
        <v>26</v>
      </c>
      <c r="K105" s="3">
        <f t="shared" si="0"/>
        <v>4.2519599999999998E-2</v>
      </c>
    </row>
    <row r="106" spans="1:11" ht="30" customHeight="1" thickTop="1" thickBot="1" x14ac:dyDescent="0.3"/>
    <row r="107" spans="1:11" ht="30" customHeight="1" thickTop="1" x14ac:dyDescent="0.25">
      <c r="A107" s="9" t="s">
        <v>65</v>
      </c>
      <c r="B107" s="16" t="s">
        <v>66</v>
      </c>
      <c r="C107" s="17" t="s">
        <v>40</v>
      </c>
      <c r="D107" s="17" t="s">
        <v>9</v>
      </c>
      <c r="E107" s="17" t="s">
        <v>11</v>
      </c>
      <c r="F107" s="160" t="s">
        <v>41</v>
      </c>
      <c r="G107" s="160"/>
      <c r="H107" s="17" t="s">
        <v>50</v>
      </c>
      <c r="I107" s="18" t="s">
        <v>42</v>
      </c>
    </row>
    <row r="108" spans="1:11" ht="30" customHeight="1" x14ac:dyDescent="0.25">
      <c r="A108" s="10" t="s">
        <v>43</v>
      </c>
      <c r="B108" s="19" t="s">
        <v>44</v>
      </c>
      <c r="C108" s="20" t="s">
        <v>45</v>
      </c>
      <c r="D108" s="20" t="s">
        <v>46</v>
      </c>
      <c r="E108" s="20" t="s">
        <v>46</v>
      </c>
      <c r="F108" s="161" t="s">
        <v>51</v>
      </c>
      <c r="G108" s="161"/>
      <c r="H108" s="20"/>
      <c r="I108" s="21" t="s">
        <v>67</v>
      </c>
    </row>
    <row r="109" spans="1:11" ht="30" customHeight="1" x14ac:dyDescent="0.25">
      <c r="A109" s="22">
        <v>67.099999999999994</v>
      </c>
      <c r="B109" s="23" t="s">
        <v>18</v>
      </c>
      <c r="C109" s="24">
        <v>7.6</v>
      </c>
      <c r="D109" s="24">
        <v>355</v>
      </c>
      <c r="E109" s="24">
        <v>101.6</v>
      </c>
      <c r="F109" s="24">
        <v>14</v>
      </c>
      <c r="G109" s="24">
        <v>33</v>
      </c>
      <c r="H109" s="24" t="s">
        <v>48</v>
      </c>
      <c r="I109" s="25" t="s">
        <v>59</v>
      </c>
      <c r="K109" s="3">
        <f t="shared" si="0"/>
        <v>0.27411679999999999</v>
      </c>
    </row>
    <row r="110" spans="1:11" ht="30" customHeight="1" x14ac:dyDescent="0.25">
      <c r="A110" s="22">
        <v>67.199999999999989</v>
      </c>
      <c r="B110" s="23" t="s">
        <v>18</v>
      </c>
      <c r="C110" s="24">
        <v>9.1999999999999993</v>
      </c>
      <c r="D110" s="24">
        <v>355</v>
      </c>
      <c r="E110" s="24">
        <v>101.6</v>
      </c>
      <c r="F110" s="24">
        <v>33</v>
      </c>
      <c r="G110" s="24">
        <v>54</v>
      </c>
      <c r="H110" s="24" t="s">
        <v>48</v>
      </c>
      <c r="I110" s="25" t="s">
        <v>26</v>
      </c>
      <c r="K110" s="3">
        <f t="shared" si="0"/>
        <v>0.33182559999999994</v>
      </c>
    </row>
    <row r="111" spans="1:11" ht="30" customHeight="1" x14ac:dyDescent="0.25">
      <c r="A111" s="22">
        <v>67.299999999999983</v>
      </c>
      <c r="B111" s="23" t="s">
        <v>18</v>
      </c>
      <c r="C111" s="24">
        <v>8.6999999999999993</v>
      </c>
      <c r="D111" s="24">
        <v>355</v>
      </c>
      <c r="E111" s="24">
        <v>101.6</v>
      </c>
      <c r="F111" s="24">
        <v>52</v>
      </c>
      <c r="G111" s="24">
        <v>71</v>
      </c>
      <c r="H111" s="24" t="s">
        <v>48</v>
      </c>
      <c r="I111" s="25" t="s">
        <v>52</v>
      </c>
      <c r="K111" s="3">
        <f t="shared" si="0"/>
        <v>0.31379159999999989</v>
      </c>
    </row>
    <row r="112" spans="1:11" ht="30" customHeight="1" x14ac:dyDescent="0.25">
      <c r="A112" s="22">
        <v>67.399999999999977</v>
      </c>
      <c r="B112" s="23" t="s">
        <v>18</v>
      </c>
      <c r="C112" s="24">
        <v>11.1</v>
      </c>
      <c r="D112" s="24">
        <v>355</v>
      </c>
      <c r="E112" s="24">
        <v>101.6</v>
      </c>
      <c r="F112" s="24">
        <v>68</v>
      </c>
      <c r="G112" s="24">
        <v>94</v>
      </c>
      <c r="H112" s="24" t="s">
        <v>48</v>
      </c>
      <c r="I112" s="25" t="s">
        <v>52</v>
      </c>
      <c r="K112" s="3">
        <f t="shared" si="0"/>
        <v>0.40035480000000001</v>
      </c>
    </row>
    <row r="113" spans="1:11" ht="30" customHeight="1" x14ac:dyDescent="0.25">
      <c r="A113" s="22">
        <v>67.499999999999972</v>
      </c>
      <c r="B113" s="23" t="s">
        <v>18</v>
      </c>
      <c r="C113" s="24">
        <v>8.5</v>
      </c>
      <c r="D113" s="24">
        <v>355</v>
      </c>
      <c r="E113" s="24">
        <v>101.6</v>
      </c>
      <c r="F113" s="24">
        <v>94</v>
      </c>
      <c r="G113" s="24">
        <v>112</v>
      </c>
      <c r="H113" s="24" t="s">
        <v>48</v>
      </c>
      <c r="I113" s="25" t="s">
        <v>26</v>
      </c>
      <c r="K113" s="3">
        <f t="shared" si="0"/>
        <v>0.30657800000000002</v>
      </c>
    </row>
    <row r="114" spans="1:11" ht="30" customHeight="1" x14ac:dyDescent="0.25">
      <c r="A114" s="22">
        <v>67.599999999999966</v>
      </c>
      <c r="B114" s="23" t="s">
        <v>18</v>
      </c>
      <c r="C114" s="24">
        <v>7.4</v>
      </c>
      <c r="D114" s="24">
        <v>355</v>
      </c>
      <c r="E114" s="24">
        <v>101.6</v>
      </c>
      <c r="F114" s="24">
        <v>112</v>
      </c>
      <c r="G114" s="24">
        <v>131</v>
      </c>
      <c r="H114" s="24" t="s">
        <v>48</v>
      </c>
      <c r="I114" s="25" t="s">
        <v>26</v>
      </c>
      <c r="K114" s="3">
        <f t="shared" ref="K114:K177" si="1">(C114*D114*E114)/1000000</f>
        <v>0.26690320000000001</v>
      </c>
    </row>
    <row r="115" spans="1:11" ht="30" customHeight="1" x14ac:dyDescent="0.25">
      <c r="A115" s="22">
        <v>67.69999999999996</v>
      </c>
      <c r="B115" s="23" t="s">
        <v>18</v>
      </c>
      <c r="C115" s="24">
        <v>5.6</v>
      </c>
      <c r="D115" s="24">
        <v>355</v>
      </c>
      <c r="E115" s="24">
        <v>101.6</v>
      </c>
      <c r="F115" s="24">
        <v>131</v>
      </c>
      <c r="G115" s="24">
        <v>145</v>
      </c>
      <c r="H115" s="24" t="s">
        <v>48</v>
      </c>
      <c r="I115" s="25" t="s">
        <v>26</v>
      </c>
      <c r="K115" s="3">
        <f t="shared" si="1"/>
        <v>0.20198079999999996</v>
      </c>
    </row>
    <row r="116" spans="1:11" ht="30" customHeight="1" x14ac:dyDescent="0.25">
      <c r="A116" s="22">
        <v>67.799999999999955</v>
      </c>
      <c r="B116" s="23" t="s">
        <v>18</v>
      </c>
      <c r="C116" s="24">
        <v>2.2999999999999998</v>
      </c>
      <c r="D116" s="24">
        <v>355</v>
      </c>
      <c r="E116" s="24">
        <v>101.6</v>
      </c>
      <c r="F116" s="24">
        <v>148</v>
      </c>
      <c r="G116" s="24">
        <v>154</v>
      </c>
      <c r="H116" s="24" t="s">
        <v>48</v>
      </c>
      <c r="I116" s="25" t="s">
        <v>26</v>
      </c>
      <c r="K116" s="3">
        <f t="shared" si="1"/>
        <v>8.2956399999999986E-2</v>
      </c>
    </row>
    <row r="117" spans="1:11" ht="30" customHeight="1" thickBot="1" x14ac:dyDescent="0.3">
      <c r="A117" s="26">
        <v>67.899999999999949</v>
      </c>
      <c r="B117" s="27" t="s">
        <v>18</v>
      </c>
      <c r="C117" s="28">
        <v>1.7</v>
      </c>
      <c r="D117" s="28">
        <v>355</v>
      </c>
      <c r="E117" s="28">
        <v>101.6</v>
      </c>
      <c r="F117" s="28">
        <v>157</v>
      </c>
      <c r="G117" s="28">
        <v>161</v>
      </c>
      <c r="H117" s="28" t="s">
        <v>48</v>
      </c>
      <c r="I117" s="29" t="s">
        <v>26</v>
      </c>
      <c r="K117" s="3">
        <f t="shared" si="1"/>
        <v>6.1315599999999998E-2</v>
      </c>
    </row>
    <row r="118" spans="1:11" ht="30" customHeight="1" thickTop="1" thickBot="1" x14ac:dyDescent="0.3"/>
    <row r="119" spans="1:11" ht="30" customHeight="1" thickTop="1" x14ac:dyDescent="0.25">
      <c r="A119" s="9" t="s">
        <v>68</v>
      </c>
      <c r="B119" s="16" t="s">
        <v>66</v>
      </c>
      <c r="C119" s="17" t="s">
        <v>40</v>
      </c>
      <c r="D119" s="17" t="s">
        <v>9</v>
      </c>
      <c r="E119" s="17" t="s">
        <v>11</v>
      </c>
      <c r="F119" s="160" t="s">
        <v>41</v>
      </c>
      <c r="G119" s="160"/>
      <c r="H119" s="17" t="s">
        <v>50</v>
      </c>
      <c r="I119" s="18" t="s">
        <v>42</v>
      </c>
    </row>
    <row r="120" spans="1:11" ht="30" customHeight="1" x14ac:dyDescent="0.25">
      <c r="A120" s="10" t="s">
        <v>43</v>
      </c>
      <c r="B120" s="19" t="s">
        <v>44</v>
      </c>
      <c r="C120" s="20" t="s">
        <v>45</v>
      </c>
      <c r="D120" s="20" t="s">
        <v>46</v>
      </c>
      <c r="E120" s="20" t="s">
        <v>46</v>
      </c>
      <c r="F120" s="161" t="s">
        <v>51</v>
      </c>
      <c r="G120" s="161"/>
      <c r="H120" s="20"/>
      <c r="I120" s="21" t="s">
        <v>69</v>
      </c>
    </row>
    <row r="121" spans="1:11" ht="30" customHeight="1" x14ac:dyDescent="0.25">
      <c r="A121" s="22">
        <v>66.099999999999994</v>
      </c>
      <c r="B121" s="23" t="s">
        <v>18</v>
      </c>
      <c r="C121" s="24">
        <v>5.7</v>
      </c>
      <c r="D121" s="24">
        <v>355</v>
      </c>
      <c r="E121" s="24">
        <v>101.6</v>
      </c>
      <c r="F121" s="24">
        <v>14</v>
      </c>
      <c r="G121" s="24">
        <v>28</v>
      </c>
      <c r="H121" s="24" t="s">
        <v>48</v>
      </c>
      <c r="I121" s="25" t="s">
        <v>59</v>
      </c>
      <c r="K121" s="3">
        <f t="shared" si="1"/>
        <v>0.20558759999999998</v>
      </c>
    </row>
    <row r="122" spans="1:11" ht="30" customHeight="1" x14ac:dyDescent="0.25">
      <c r="A122" s="22">
        <v>66.199999999999989</v>
      </c>
      <c r="B122" s="23" t="s">
        <v>18</v>
      </c>
      <c r="C122" s="24">
        <v>7.4</v>
      </c>
      <c r="D122" s="24">
        <v>355</v>
      </c>
      <c r="E122" s="24">
        <v>101.6</v>
      </c>
      <c r="F122" s="24">
        <v>28</v>
      </c>
      <c r="G122" s="24">
        <v>45</v>
      </c>
      <c r="H122" s="24" t="s">
        <v>48</v>
      </c>
      <c r="I122" s="25" t="s">
        <v>26</v>
      </c>
      <c r="K122" s="3">
        <f t="shared" si="1"/>
        <v>0.26690320000000001</v>
      </c>
    </row>
    <row r="123" spans="1:11" ht="30" customHeight="1" x14ac:dyDescent="0.25">
      <c r="A123" s="22">
        <v>66.299999999999983</v>
      </c>
      <c r="B123" s="23" t="s">
        <v>18</v>
      </c>
      <c r="C123" s="24">
        <v>7.4</v>
      </c>
      <c r="D123" s="24">
        <v>400</v>
      </c>
      <c r="E123" s="24">
        <v>101.6</v>
      </c>
      <c r="F123" s="24">
        <v>45</v>
      </c>
      <c r="G123" s="24">
        <v>62</v>
      </c>
      <c r="H123" s="24" t="s">
        <v>48</v>
      </c>
      <c r="I123" s="25" t="s">
        <v>70</v>
      </c>
      <c r="K123" s="3">
        <f t="shared" si="1"/>
        <v>0.300736</v>
      </c>
    </row>
    <row r="124" spans="1:11" ht="30" customHeight="1" x14ac:dyDescent="0.25">
      <c r="A124" s="22">
        <v>66.399999999999977</v>
      </c>
      <c r="B124" s="23" t="s">
        <v>18</v>
      </c>
      <c r="C124" s="24">
        <v>8.1999999999999993</v>
      </c>
      <c r="D124" s="24">
        <v>370</v>
      </c>
      <c r="E124" s="24">
        <v>101.6</v>
      </c>
      <c r="F124" s="24">
        <v>59</v>
      </c>
      <c r="G124" s="24">
        <v>79</v>
      </c>
      <c r="H124" s="24" t="s">
        <v>48</v>
      </c>
      <c r="I124" s="25" t="s">
        <v>71</v>
      </c>
      <c r="K124" s="3">
        <f t="shared" si="1"/>
        <v>0.30825439999999998</v>
      </c>
    </row>
    <row r="125" spans="1:11" ht="30" customHeight="1" x14ac:dyDescent="0.25">
      <c r="A125" s="22">
        <v>66.499999999999972</v>
      </c>
      <c r="B125" s="23" t="s">
        <v>18</v>
      </c>
      <c r="C125" s="24">
        <v>11.1</v>
      </c>
      <c r="D125" s="24">
        <v>475</v>
      </c>
      <c r="E125" s="24">
        <v>101.6</v>
      </c>
      <c r="F125" s="24">
        <v>76</v>
      </c>
      <c r="G125" s="24">
        <v>102</v>
      </c>
      <c r="H125" s="24" t="s">
        <v>48</v>
      </c>
      <c r="I125" s="25" t="s">
        <v>72</v>
      </c>
      <c r="K125" s="3">
        <f t="shared" si="1"/>
        <v>0.535686</v>
      </c>
    </row>
    <row r="126" spans="1:11" ht="30" customHeight="1" x14ac:dyDescent="0.25">
      <c r="A126" s="22">
        <v>66.599999999999966</v>
      </c>
      <c r="B126" s="23" t="s">
        <v>18</v>
      </c>
      <c r="C126" s="24">
        <v>8</v>
      </c>
      <c r="D126" s="24">
        <v>355</v>
      </c>
      <c r="E126" s="24">
        <v>101.6</v>
      </c>
      <c r="F126" s="24">
        <v>102</v>
      </c>
      <c r="G126" s="24">
        <v>121</v>
      </c>
      <c r="H126" s="24" t="s">
        <v>48</v>
      </c>
      <c r="I126" s="25" t="s">
        <v>26</v>
      </c>
      <c r="K126" s="3">
        <f t="shared" si="1"/>
        <v>0.28854400000000002</v>
      </c>
    </row>
    <row r="127" spans="1:11" ht="30" customHeight="1" x14ac:dyDescent="0.25">
      <c r="A127" s="22">
        <v>66.69999999999996</v>
      </c>
      <c r="B127" s="23" t="s">
        <v>18</v>
      </c>
      <c r="C127" s="24">
        <v>7.4</v>
      </c>
      <c r="D127" s="24">
        <v>355</v>
      </c>
      <c r="E127" s="24">
        <v>101.6</v>
      </c>
      <c r="F127" s="24">
        <v>121</v>
      </c>
      <c r="G127" s="24">
        <v>141</v>
      </c>
      <c r="H127" s="24" t="s">
        <v>48</v>
      </c>
      <c r="I127" s="25" t="s">
        <v>26</v>
      </c>
      <c r="K127" s="3">
        <f t="shared" si="1"/>
        <v>0.26690320000000001</v>
      </c>
    </row>
    <row r="128" spans="1:11" ht="30" customHeight="1" x14ac:dyDescent="0.25">
      <c r="A128" s="22">
        <v>66.799999999999955</v>
      </c>
      <c r="B128" s="23" t="s">
        <v>18</v>
      </c>
      <c r="C128" s="24">
        <v>4.8</v>
      </c>
      <c r="D128" s="24">
        <v>441</v>
      </c>
      <c r="E128" s="24">
        <v>101.6</v>
      </c>
      <c r="F128" s="24">
        <v>141</v>
      </c>
      <c r="G128" s="24">
        <v>154</v>
      </c>
      <c r="H128" s="24" t="s">
        <v>48</v>
      </c>
      <c r="I128" s="25" t="s">
        <v>73</v>
      </c>
      <c r="K128" s="3">
        <f t="shared" si="1"/>
        <v>0.21506687999999996</v>
      </c>
    </row>
    <row r="129" spans="1:11" ht="30" customHeight="1" thickBot="1" x14ac:dyDescent="0.3">
      <c r="A129" s="26">
        <v>66.899999999999949</v>
      </c>
      <c r="B129" s="27" t="s">
        <v>18</v>
      </c>
      <c r="C129" s="28">
        <v>1.6</v>
      </c>
      <c r="D129" s="28">
        <v>355</v>
      </c>
      <c r="E129" s="28">
        <v>101.6</v>
      </c>
      <c r="F129" s="28">
        <v>157</v>
      </c>
      <c r="G129" s="28">
        <v>161</v>
      </c>
      <c r="H129" s="28" t="s">
        <v>48</v>
      </c>
      <c r="I129" s="29" t="s">
        <v>74</v>
      </c>
      <c r="K129" s="3">
        <f t="shared" si="1"/>
        <v>5.7708799999999998E-2</v>
      </c>
    </row>
    <row r="130" spans="1:11" ht="30" customHeight="1" thickTop="1" thickBot="1" x14ac:dyDescent="0.3"/>
    <row r="131" spans="1:11" ht="30" customHeight="1" thickTop="1" x14ac:dyDescent="0.25">
      <c r="A131" s="9" t="s">
        <v>75</v>
      </c>
      <c r="B131" s="16" t="s">
        <v>39</v>
      </c>
      <c r="C131" s="17" t="s">
        <v>40</v>
      </c>
      <c r="D131" s="17" t="s">
        <v>9</v>
      </c>
      <c r="E131" s="17" t="s">
        <v>11</v>
      </c>
      <c r="F131" s="160" t="s">
        <v>41</v>
      </c>
      <c r="G131" s="160"/>
      <c r="H131" s="17" t="s">
        <v>50</v>
      </c>
      <c r="I131" s="18" t="s">
        <v>42</v>
      </c>
    </row>
    <row r="132" spans="1:11" ht="30" customHeight="1" x14ac:dyDescent="0.25">
      <c r="A132" s="10" t="s">
        <v>43</v>
      </c>
      <c r="B132" s="19" t="s">
        <v>44</v>
      </c>
      <c r="C132" s="20" t="s">
        <v>45</v>
      </c>
      <c r="D132" s="20" t="s">
        <v>46</v>
      </c>
      <c r="E132" s="20" t="s">
        <v>46</v>
      </c>
      <c r="F132" s="161" t="s">
        <v>51</v>
      </c>
      <c r="G132" s="161"/>
      <c r="H132" s="20"/>
      <c r="I132" s="21"/>
    </row>
    <row r="133" spans="1:11" ht="30" customHeight="1" x14ac:dyDescent="0.25">
      <c r="A133" s="22">
        <v>65.099999999999994</v>
      </c>
      <c r="B133" s="23" t="s">
        <v>17</v>
      </c>
      <c r="C133" s="24">
        <v>2.1</v>
      </c>
      <c r="D133" s="24">
        <v>267</v>
      </c>
      <c r="E133" s="24">
        <v>76.2</v>
      </c>
      <c r="F133" s="24">
        <v>14</v>
      </c>
      <c r="G133" s="24">
        <v>19</v>
      </c>
      <c r="H133" s="24" t="s">
        <v>48</v>
      </c>
      <c r="I133" s="25" t="s">
        <v>59</v>
      </c>
      <c r="K133" s="3">
        <f t="shared" si="1"/>
        <v>4.2725340000000001E-2</v>
      </c>
    </row>
    <row r="134" spans="1:11" ht="30" customHeight="1" x14ac:dyDescent="0.25">
      <c r="A134" s="22">
        <v>65.199999999999989</v>
      </c>
      <c r="B134" s="23" t="s">
        <v>17</v>
      </c>
      <c r="C134" s="24">
        <v>7.4</v>
      </c>
      <c r="D134" s="24">
        <v>392</v>
      </c>
      <c r="E134" s="24">
        <v>76.2</v>
      </c>
      <c r="F134" s="24">
        <v>19</v>
      </c>
      <c r="G134" s="24">
        <v>36</v>
      </c>
      <c r="H134" s="24" t="s">
        <v>48</v>
      </c>
      <c r="I134" s="25" t="s">
        <v>76</v>
      </c>
      <c r="K134" s="3">
        <f t="shared" si="1"/>
        <v>0.22104096000000001</v>
      </c>
    </row>
    <row r="135" spans="1:11" ht="30" customHeight="1" x14ac:dyDescent="0.25">
      <c r="A135" s="22">
        <v>65.299999999999983</v>
      </c>
      <c r="B135" s="23" t="s">
        <v>17</v>
      </c>
      <c r="C135" s="24">
        <v>5</v>
      </c>
      <c r="D135" s="24">
        <v>267</v>
      </c>
      <c r="E135" s="24">
        <v>76.2</v>
      </c>
      <c r="F135" s="24">
        <v>36</v>
      </c>
      <c r="G135" s="24">
        <v>48</v>
      </c>
      <c r="H135" s="24"/>
      <c r="I135" s="25" t="s">
        <v>26</v>
      </c>
      <c r="K135" s="3">
        <f t="shared" si="1"/>
        <v>0.101727</v>
      </c>
    </row>
    <row r="136" spans="1:11" ht="30" customHeight="1" x14ac:dyDescent="0.25">
      <c r="A136" s="22">
        <v>65.399999999999977</v>
      </c>
      <c r="B136" s="23" t="s">
        <v>17</v>
      </c>
      <c r="C136" s="24">
        <v>2.6</v>
      </c>
      <c r="D136" s="24">
        <v>267</v>
      </c>
      <c r="E136" s="24">
        <v>76.2</v>
      </c>
      <c r="F136" s="24">
        <v>51</v>
      </c>
      <c r="G136" s="24">
        <v>57</v>
      </c>
      <c r="H136" s="24" t="s">
        <v>48</v>
      </c>
      <c r="I136" s="25" t="s">
        <v>52</v>
      </c>
      <c r="K136" s="3">
        <f t="shared" si="1"/>
        <v>5.2898040000000007E-2</v>
      </c>
    </row>
    <row r="137" spans="1:11" ht="30" customHeight="1" x14ac:dyDescent="0.25">
      <c r="A137" s="22">
        <v>65.499999999999972</v>
      </c>
      <c r="B137" s="23" t="s">
        <v>17</v>
      </c>
      <c r="C137" s="24">
        <v>2.6</v>
      </c>
      <c r="D137" s="24">
        <v>267</v>
      </c>
      <c r="E137" s="24">
        <v>76.2</v>
      </c>
      <c r="F137" s="24">
        <v>58</v>
      </c>
      <c r="G137" s="24">
        <v>64</v>
      </c>
      <c r="H137" s="24" t="s">
        <v>48</v>
      </c>
      <c r="I137" s="25" t="s">
        <v>52</v>
      </c>
      <c r="K137" s="3">
        <f t="shared" si="1"/>
        <v>5.2898040000000007E-2</v>
      </c>
    </row>
    <row r="138" spans="1:11" ht="30" customHeight="1" x14ac:dyDescent="0.25">
      <c r="A138" s="22">
        <v>65.599999999999966</v>
      </c>
      <c r="B138" s="23" t="s">
        <v>17</v>
      </c>
      <c r="C138" s="24">
        <v>2.6</v>
      </c>
      <c r="D138" s="24">
        <v>267</v>
      </c>
      <c r="E138" s="24">
        <v>76.2</v>
      </c>
      <c r="F138" s="24">
        <v>66</v>
      </c>
      <c r="G138" s="24">
        <v>72</v>
      </c>
      <c r="H138" s="24" t="s">
        <v>48</v>
      </c>
      <c r="I138" s="25" t="s">
        <v>52</v>
      </c>
      <c r="K138" s="3">
        <f t="shared" si="1"/>
        <v>5.2898040000000007E-2</v>
      </c>
    </row>
    <row r="139" spans="1:11" ht="30" customHeight="1" x14ac:dyDescent="0.25">
      <c r="A139" s="22">
        <v>65.69999999999996</v>
      </c>
      <c r="B139" s="23" t="s">
        <v>17</v>
      </c>
      <c r="C139" s="24">
        <v>2.6</v>
      </c>
      <c r="D139" s="24">
        <v>267</v>
      </c>
      <c r="E139" s="24">
        <v>76.2</v>
      </c>
      <c r="F139" s="24">
        <v>74</v>
      </c>
      <c r="G139" s="24">
        <v>80</v>
      </c>
      <c r="H139" s="24" t="s">
        <v>48</v>
      </c>
      <c r="I139" s="25" t="s">
        <v>52</v>
      </c>
      <c r="K139" s="3">
        <f t="shared" si="1"/>
        <v>5.2898040000000007E-2</v>
      </c>
    </row>
    <row r="140" spans="1:11" ht="30" customHeight="1" x14ac:dyDescent="0.25">
      <c r="A140" s="22">
        <v>65.799999999999955</v>
      </c>
      <c r="B140" s="23" t="s">
        <v>17</v>
      </c>
      <c r="C140" s="24">
        <v>2.9</v>
      </c>
      <c r="D140" s="24">
        <v>267</v>
      </c>
      <c r="E140" s="24">
        <v>76.2</v>
      </c>
      <c r="F140" s="24">
        <v>82</v>
      </c>
      <c r="G140" s="24">
        <v>89</v>
      </c>
      <c r="H140" s="24" t="s">
        <v>48</v>
      </c>
      <c r="I140" s="25" t="s">
        <v>52</v>
      </c>
      <c r="K140" s="3">
        <f t="shared" si="1"/>
        <v>5.9001659999999997E-2</v>
      </c>
    </row>
    <row r="141" spans="1:11" ht="30" customHeight="1" x14ac:dyDescent="0.25">
      <c r="A141" s="22">
        <v>65.899999999999949</v>
      </c>
      <c r="B141" s="23" t="s">
        <v>17</v>
      </c>
      <c r="C141" s="24">
        <v>2.6</v>
      </c>
      <c r="D141" s="24">
        <v>267</v>
      </c>
      <c r="E141" s="24">
        <v>76.2</v>
      </c>
      <c r="F141" s="24">
        <v>92</v>
      </c>
      <c r="G141" s="24">
        <v>97</v>
      </c>
      <c r="H141" s="24" t="s">
        <v>48</v>
      </c>
      <c r="I141" s="25" t="s">
        <v>52</v>
      </c>
      <c r="K141" s="3">
        <f t="shared" si="1"/>
        <v>5.2898040000000007E-2</v>
      </c>
    </row>
    <row r="142" spans="1:11" ht="30" customHeight="1" x14ac:dyDescent="0.25">
      <c r="A142" s="32">
        <v>65.099999999999994</v>
      </c>
      <c r="B142" s="23" t="s">
        <v>17</v>
      </c>
      <c r="C142" s="24">
        <v>7.1</v>
      </c>
      <c r="D142" s="24">
        <v>267</v>
      </c>
      <c r="E142" s="24">
        <v>76.2</v>
      </c>
      <c r="F142" s="24">
        <v>100</v>
      </c>
      <c r="G142" s="24">
        <v>116</v>
      </c>
      <c r="H142" s="24" t="s">
        <v>48</v>
      </c>
      <c r="I142" s="25" t="s">
        <v>26</v>
      </c>
      <c r="K142" s="3">
        <f t="shared" si="1"/>
        <v>0.14445233999999998</v>
      </c>
    </row>
    <row r="143" spans="1:11" ht="30" customHeight="1" x14ac:dyDescent="0.25">
      <c r="A143" s="32">
        <v>65.11</v>
      </c>
      <c r="B143" s="23" t="s">
        <v>17</v>
      </c>
      <c r="C143" s="24">
        <v>7.4</v>
      </c>
      <c r="D143" s="24">
        <v>267</v>
      </c>
      <c r="E143" s="24">
        <v>76.2</v>
      </c>
      <c r="F143" s="24">
        <v>116</v>
      </c>
      <c r="G143" s="24">
        <v>136</v>
      </c>
      <c r="H143" s="24" t="s">
        <v>48</v>
      </c>
      <c r="I143" s="25" t="s">
        <v>26</v>
      </c>
      <c r="K143" s="3">
        <f t="shared" si="1"/>
        <v>0.15055596000000002</v>
      </c>
    </row>
    <row r="144" spans="1:11" ht="30" customHeight="1" x14ac:dyDescent="0.25">
      <c r="A144" s="32">
        <v>65.12</v>
      </c>
      <c r="B144" s="23" t="s">
        <v>17</v>
      </c>
      <c r="C144" s="24">
        <v>6.8</v>
      </c>
      <c r="D144" s="24">
        <v>267</v>
      </c>
      <c r="E144" s="24">
        <v>76.2</v>
      </c>
      <c r="F144" s="24">
        <v>136</v>
      </c>
      <c r="G144" s="24">
        <v>154</v>
      </c>
      <c r="H144" s="24" t="s">
        <v>48</v>
      </c>
      <c r="I144" s="25" t="s">
        <v>26</v>
      </c>
      <c r="K144" s="3">
        <f t="shared" si="1"/>
        <v>0.13834872000000001</v>
      </c>
    </row>
    <row r="145" spans="1:11" ht="30" customHeight="1" thickBot="1" x14ac:dyDescent="0.3">
      <c r="A145" s="31">
        <v>65.13</v>
      </c>
      <c r="B145" s="27" t="s">
        <v>17</v>
      </c>
      <c r="C145" s="28">
        <v>1.4</v>
      </c>
      <c r="D145" s="28">
        <v>267</v>
      </c>
      <c r="E145" s="28">
        <v>76.2</v>
      </c>
      <c r="F145" s="28">
        <v>157</v>
      </c>
      <c r="G145" s="28">
        <v>161</v>
      </c>
      <c r="H145" s="28" t="s">
        <v>48</v>
      </c>
      <c r="I145" s="29" t="s">
        <v>74</v>
      </c>
      <c r="K145" s="3">
        <f t="shared" si="1"/>
        <v>2.8483559999999998E-2</v>
      </c>
    </row>
    <row r="146" spans="1:11" ht="30" customHeight="1" thickTop="1" thickBot="1" x14ac:dyDescent="0.3">
      <c r="A146" s="33"/>
    </row>
    <row r="147" spans="1:11" ht="27.95" customHeight="1" thickTop="1" x14ac:dyDescent="0.25">
      <c r="A147" s="9" t="s">
        <v>77</v>
      </c>
      <c r="B147" s="16" t="s">
        <v>39</v>
      </c>
      <c r="C147" s="17" t="s">
        <v>40</v>
      </c>
      <c r="D147" s="17" t="s">
        <v>9</v>
      </c>
      <c r="E147" s="17" t="s">
        <v>11</v>
      </c>
      <c r="F147" s="160" t="s">
        <v>41</v>
      </c>
      <c r="G147" s="160"/>
      <c r="H147" s="17" t="s">
        <v>50</v>
      </c>
      <c r="I147" s="18" t="s">
        <v>42</v>
      </c>
    </row>
    <row r="148" spans="1:11" ht="27.95" customHeight="1" x14ac:dyDescent="0.25">
      <c r="A148" s="10" t="s">
        <v>43</v>
      </c>
      <c r="B148" s="19" t="s">
        <v>44</v>
      </c>
      <c r="C148" s="20" t="s">
        <v>45</v>
      </c>
      <c r="D148" s="20" t="s">
        <v>46</v>
      </c>
      <c r="E148" s="20" t="s">
        <v>46</v>
      </c>
      <c r="F148" s="161" t="s">
        <v>51</v>
      </c>
      <c r="G148" s="161"/>
      <c r="H148" s="20"/>
      <c r="I148" s="21" t="s">
        <v>78</v>
      </c>
    </row>
    <row r="149" spans="1:11" ht="27.95" customHeight="1" x14ac:dyDescent="0.25">
      <c r="A149" s="22">
        <v>64.099999999999994</v>
      </c>
      <c r="B149" s="23" t="s">
        <v>17</v>
      </c>
      <c r="C149" s="24">
        <v>7.4</v>
      </c>
      <c r="D149" s="24">
        <v>267</v>
      </c>
      <c r="E149" s="24">
        <v>76.2</v>
      </c>
      <c r="F149" s="24">
        <v>14</v>
      </c>
      <c r="G149" s="24">
        <v>32</v>
      </c>
      <c r="H149" s="24" t="s">
        <v>48</v>
      </c>
      <c r="I149" s="25" t="s">
        <v>59</v>
      </c>
      <c r="K149" s="3">
        <f t="shared" si="1"/>
        <v>0.15055596000000002</v>
      </c>
    </row>
    <row r="150" spans="1:11" ht="27.95" customHeight="1" x14ac:dyDescent="0.25">
      <c r="A150" s="22">
        <v>64.199999999999989</v>
      </c>
      <c r="B150" s="23" t="s">
        <v>17</v>
      </c>
      <c r="C150" s="24">
        <v>2.6</v>
      </c>
      <c r="D150" s="24">
        <v>267</v>
      </c>
      <c r="E150" s="24">
        <v>76.2</v>
      </c>
      <c r="F150" s="24">
        <v>34</v>
      </c>
      <c r="G150" s="24">
        <v>36</v>
      </c>
      <c r="H150" s="24" t="s">
        <v>48</v>
      </c>
      <c r="I150" s="25" t="s">
        <v>26</v>
      </c>
      <c r="K150" s="3">
        <f t="shared" si="1"/>
        <v>5.2898040000000007E-2</v>
      </c>
    </row>
    <row r="151" spans="1:11" ht="27.95" customHeight="1" x14ac:dyDescent="0.25">
      <c r="A151" s="22">
        <v>64.299999999999983</v>
      </c>
      <c r="B151" s="23" t="s">
        <v>17</v>
      </c>
      <c r="C151" s="24">
        <v>2.6</v>
      </c>
      <c r="D151" s="24">
        <v>267</v>
      </c>
      <c r="E151" s="24">
        <v>76.2</v>
      </c>
      <c r="F151" s="24">
        <v>42</v>
      </c>
      <c r="G151" s="24">
        <v>48</v>
      </c>
      <c r="H151" s="24" t="s">
        <v>48</v>
      </c>
      <c r="I151" s="25" t="s">
        <v>52</v>
      </c>
      <c r="K151" s="3">
        <f t="shared" si="1"/>
        <v>5.2898040000000007E-2</v>
      </c>
    </row>
    <row r="152" spans="1:11" ht="27.95" customHeight="1" x14ac:dyDescent="0.25">
      <c r="A152" s="22">
        <v>64.399999999999977</v>
      </c>
      <c r="B152" s="23" t="s">
        <v>17</v>
      </c>
      <c r="C152" s="24">
        <v>2.6</v>
      </c>
      <c r="D152" s="24">
        <v>267</v>
      </c>
      <c r="E152" s="24">
        <v>76.2</v>
      </c>
      <c r="F152" s="24">
        <v>51</v>
      </c>
      <c r="G152" s="24">
        <v>57</v>
      </c>
      <c r="H152" s="24" t="s">
        <v>48</v>
      </c>
      <c r="I152" s="25" t="s">
        <v>52</v>
      </c>
      <c r="K152" s="3">
        <f t="shared" si="1"/>
        <v>5.2898040000000007E-2</v>
      </c>
    </row>
    <row r="153" spans="1:11" ht="27.95" customHeight="1" x14ac:dyDescent="0.25">
      <c r="A153" s="22">
        <v>64.499999999999972</v>
      </c>
      <c r="B153" s="23" t="s">
        <v>17</v>
      </c>
      <c r="C153" s="24">
        <v>2.6</v>
      </c>
      <c r="D153" s="24">
        <v>267</v>
      </c>
      <c r="E153" s="24">
        <v>76.2</v>
      </c>
      <c r="F153" s="24">
        <v>58</v>
      </c>
      <c r="G153" s="24">
        <v>64</v>
      </c>
      <c r="H153" s="24" t="s">
        <v>48</v>
      </c>
      <c r="I153" s="25" t="s">
        <v>52</v>
      </c>
      <c r="K153" s="3">
        <f t="shared" si="1"/>
        <v>5.2898040000000007E-2</v>
      </c>
    </row>
    <row r="154" spans="1:11" ht="27.95" customHeight="1" x14ac:dyDescent="0.25">
      <c r="A154" s="22">
        <v>64.599999999999966</v>
      </c>
      <c r="B154" s="23" t="s">
        <v>17</v>
      </c>
      <c r="C154" s="24">
        <v>2.6</v>
      </c>
      <c r="D154" s="24">
        <v>267</v>
      </c>
      <c r="E154" s="24">
        <v>76.2</v>
      </c>
      <c r="F154" s="24">
        <v>66</v>
      </c>
      <c r="G154" s="24">
        <v>72</v>
      </c>
      <c r="H154" s="24" t="s">
        <v>48</v>
      </c>
      <c r="I154" s="25" t="s">
        <v>52</v>
      </c>
      <c r="K154" s="3">
        <f t="shared" si="1"/>
        <v>5.2898040000000007E-2</v>
      </c>
    </row>
    <row r="155" spans="1:11" ht="27.95" customHeight="1" x14ac:dyDescent="0.25">
      <c r="A155" s="22">
        <v>64.69999999999996</v>
      </c>
      <c r="B155" s="23" t="s">
        <v>17</v>
      </c>
      <c r="C155" s="24">
        <v>2.6</v>
      </c>
      <c r="D155" s="24">
        <v>267</v>
      </c>
      <c r="E155" s="24">
        <v>76.2</v>
      </c>
      <c r="F155" s="24">
        <v>74</v>
      </c>
      <c r="G155" s="24">
        <v>80</v>
      </c>
      <c r="H155" s="24" t="s">
        <v>48</v>
      </c>
      <c r="I155" s="25" t="s">
        <v>52</v>
      </c>
      <c r="K155" s="3">
        <f t="shared" si="1"/>
        <v>5.2898040000000007E-2</v>
      </c>
    </row>
    <row r="156" spans="1:11" ht="27.95" customHeight="1" x14ac:dyDescent="0.25">
      <c r="A156" s="22">
        <v>64.799999999999955</v>
      </c>
      <c r="B156" s="23" t="s">
        <v>17</v>
      </c>
      <c r="C156" s="24">
        <v>2.9</v>
      </c>
      <c r="D156" s="24">
        <v>267</v>
      </c>
      <c r="E156" s="24">
        <v>76.2</v>
      </c>
      <c r="F156" s="24">
        <v>82</v>
      </c>
      <c r="G156" s="24">
        <v>89</v>
      </c>
      <c r="H156" s="24" t="s">
        <v>48</v>
      </c>
      <c r="I156" s="25" t="s">
        <v>52</v>
      </c>
      <c r="K156" s="3">
        <f t="shared" si="1"/>
        <v>5.9001659999999997E-2</v>
      </c>
    </row>
    <row r="157" spans="1:11" ht="27.95" customHeight="1" x14ac:dyDescent="0.25">
      <c r="A157" s="22">
        <v>64.899999999999949</v>
      </c>
      <c r="B157" s="23" t="s">
        <v>17</v>
      </c>
      <c r="C157" s="24">
        <v>2.6</v>
      </c>
      <c r="D157" s="24">
        <v>267</v>
      </c>
      <c r="E157" s="24">
        <v>76.2</v>
      </c>
      <c r="F157" s="24">
        <v>92</v>
      </c>
      <c r="G157" s="24">
        <v>97</v>
      </c>
      <c r="H157" s="24" t="s">
        <v>48</v>
      </c>
      <c r="I157" s="25" t="s">
        <v>52</v>
      </c>
      <c r="K157" s="3">
        <f t="shared" si="1"/>
        <v>5.2898040000000007E-2</v>
      </c>
    </row>
    <row r="158" spans="1:11" ht="27.95" customHeight="1" x14ac:dyDescent="0.25">
      <c r="A158" s="32">
        <v>64.099999999999994</v>
      </c>
      <c r="B158" s="23" t="s">
        <v>17</v>
      </c>
      <c r="C158" s="24">
        <v>2.5</v>
      </c>
      <c r="D158" s="24">
        <v>267</v>
      </c>
      <c r="E158" s="24">
        <v>76.2</v>
      </c>
      <c r="F158" s="24">
        <v>100</v>
      </c>
      <c r="G158" s="24">
        <v>105</v>
      </c>
      <c r="H158" s="24" t="s">
        <v>48</v>
      </c>
      <c r="I158" s="25" t="s">
        <v>52</v>
      </c>
      <c r="K158" s="3">
        <f t="shared" si="1"/>
        <v>5.0863499999999999E-2</v>
      </c>
    </row>
    <row r="159" spans="1:11" ht="27.95" customHeight="1" x14ac:dyDescent="0.25">
      <c r="A159" s="32">
        <v>64.11</v>
      </c>
      <c r="B159" s="23" t="s">
        <v>17</v>
      </c>
      <c r="C159" s="24">
        <v>2.6</v>
      </c>
      <c r="D159" s="24">
        <v>267</v>
      </c>
      <c r="E159" s="24">
        <v>76.2</v>
      </c>
      <c r="F159" s="24">
        <v>107</v>
      </c>
      <c r="G159" s="24">
        <v>113</v>
      </c>
      <c r="H159" s="24" t="s">
        <v>48</v>
      </c>
      <c r="I159" s="25" t="s">
        <v>26</v>
      </c>
      <c r="K159" s="3">
        <f t="shared" si="1"/>
        <v>5.2898040000000007E-2</v>
      </c>
    </row>
    <row r="160" spans="1:11" ht="27.95" customHeight="1" x14ac:dyDescent="0.25">
      <c r="A160" s="32">
        <v>64.12</v>
      </c>
      <c r="B160" s="23" t="s">
        <v>17</v>
      </c>
      <c r="C160" s="24">
        <v>4.3</v>
      </c>
      <c r="D160" s="24">
        <v>267</v>
      </c>
      <c r="E160" s="24">
        <v>76.2</v>
      </c>
      <c r="F160" s="24">
        <v>116</v>
      </c>
      <c r="G160" s="24">
        <v>127</v>
      </c>
      <c r="H160" s="24" t="s">
        <v>48</v>
      </c>
      <c r="I160" s="25" t="s">
        <v>26</v>
      </c>
      <c r="K160" s="3">
        <f t="shared" si="1"/>
        <v>8.7485220000000002E-2</v>
      </c>
    </row>
    <row r="161" spans="1:11" ht="27.95" customHeight="1" x14ac:dyDescent="0.25">
      <c r="A161" s="32">
        <v>64.13000000000001</v>
      </c>
      <c r="B161" s="23" t="s">
        <v>17</v>
      </c>
      <c r="C161" s="24">
        <v>7.4</v>
      </c>
      <c r="D161" s="24">
        <v>344</v>
      </c>
      <c r="E161" s="24">
        <v>76.2</v>
      </c>
      <c r="F161" s="24">
        <v>127</v>
      </c>
      <c r="G161" s="24">
        <v>146</v>
      </c>
      <c r="H161" s="24" t="s">
        <v>48</v>
      </c>
      <c r="I161" s="25" t="s">
        <v>79</v>
      </c>
      <c r="K161" s="3">
        <f t="shared" si="1"/>
        <v>0.19397471999999999</v>
      </c>
    </row>
    <row r="162" spans="1:11" ht="27.95" customHeight="1" thickBot="1" x14ac:dyDescent="0.3">
      <c r="A162" s="31">
        <v>64.140000000000015</v>
      </c>
      <c r="B162" s="27" t="s">
        <v>17</v>
      </c>
      <c r="C162" s="28">
        <v>4.9000000000000004</v>
      </c>
      <c r="D162" s="28">
        <v>417</v>
      </c>
      <c r="E162" s="28">
        <v>76.2</v>
      </c>
      <c r="F162" s="28">
        <v>146</v>
      </c>
      <c r="G162" s="28">
        <v>160</v>
      </c>
      <c r="H162" s="28" t="s">
        <v>48</v>
      </c>
      <c r="I162" s="29" t="s">
        <v>80</v>
      </c>
      <c r="K162" s="3">
        <f t="shared" si="1"/>
        <v>0.15569946000000001</v>
      </c>
    </row>
    <row r="163" spans="1:11" ht="30" customHeight="1" thickTop="1" thickBot="1" x14ac:dyDescent="0.3"/>
    <row r="164" spans="1:11" ht="27.95" customHeight="1" thickTop="1" x14ac:dyDescent="0.25">
      <c r="A164" s="9" t="s">
        <v>81</v>
      </c>
      <c r="B164" s="16" t="s">
        <v>39</v>
      </c>
      <c r="C164" s="17" t="s">
        <v>40</v>
      </c>
      <c r="D164" s="17" t="s">
        <v>9</v>
      </c>
      <c r="E164" s="17" t="s">
        <v>11</v>
      </c>
      <c r="F164" s="160" t="s">
        <v>41</v>
      </c>
      <c r="G164" s="160"/>
      <c r="H164" s="17" t="s">
        <v>50</v>
      </c>
      <c r="I164" s="18" t="s">
        <v>42</v>
      </c>
    </row>
    <row r="165" spans="1:11" ht="27.95" customHeight="1" x14ac:dyDescent="0.25">
      <c r="A165" s="10" t="s">
        <v>43</v>
      </c>
      <c r="B165" s="19" t="s">
        <v>44</v>
      </c>
      <c r="C165" s="20" t="s">
        <v>45</v>
      </c>
      <c r="D165" s="20" t="s">
        <v>46</v>
      </c>
      <c r="E165" s="20" t="s">
        <v>46</v>
      </c>
      <c r="F165" s="161" t="s">
        <v>51</v>
      </c>
      <c r="G165" s="161"/>
      <c r="H165" s="20"/>
      <c r="I165" s="21"/>
    </row>
    <row r="166" spans="1:11" ht="27.95" customHeight="1" x14ac:dyDescent="0.25">
      <c r="A166" s="22">
        <v>63.1</v>
      </c>
      <c r="B166" s="23" t="s">
        <v>17</v>
      </c>
      <c r="C166" s="24">
        <v>3.8</v>
      </c>
      <c r="D166" s="24">
        <v>267</v>
      </c>
      <c r="E166" s="24">
        <v>76.2</v>
      </c>
      <c r="F166" s="24">
        <v>14</v>
      </c>
      <c r="G166" s="24">
        <v>23</v>
      </c>
      <c r="H166" s="24" t="s">
        <v>48</v>
      </c>
      <c r="I166" s="25" t="s">
        <v>59</v>
      </c>
      <c r="K166" s="3">
        <f t="shared" si="1"/>
        <v>7.7312519999999996E-2</v>
      </c>
    </row>
    <row r="167" spans="1:11" ht="27.95" customHeight="1" x14ac:dyDescent="0.25">
      <c r="A167" s="22">
        <v>63.2</v>
      </c>
      <c r="B167" s="23" t="s">
        <v>17</v>
      </c>
      <c r="C167" s="24">
        <v>3</v>
      </c>
      <c r="D167" s="24">
        <v>267</v>
      </c>
      <c r="E167" s="24">
        <v>76.2</v>
      </c>
      <c r="F167" s="24">
        <v>23</v>
      </c>
      <c r="G167" s="24">
        <v>32</v>
      </c>
      <c r="H167" s="24" t="s">
        <v>48</v>
      </c>
      <c r="I167" s="25" t="s">
        <v>28</v>
      </c>
      <c r="K167" s="3">
        <f t="shared" si="1"/>
        <v>6.1036200000000006E-2</v>
      </c>
    </row>
    <row r="168" spans="1:11" ht="27.95" customHeight="1" x14ac:dyDescent="0.25">
      <c r="A168" s="22">
        <v>63.300000000000004</v>
      </c>
      <c r="B168" s="23" t="s">
        <v>17</v>
      </c>
      <c r="C168" s="24">
        <v>2.6</v>
      </c>
      <c r="D168" s="24">
        <v>267</v>
      </c>
      <c r="E168" s="24">
        <v>76.2</v>
      </c>
      <c r="F168" s="24">
        <v>34</v>
      </c>
      <c r="G168" s="24">
        <v>36</v>
      </c>
      <c r="H168" s="24" t="s">
        <v>48</v>
      </c>
      <c r="I168" s="25" t="s">
        <v>26</v>
      </c>
      <c r="K168" s="3">
        <f t="shared" si="1"/>
        <v>5.2898040000000007E-2</v>
      </c>
    </row>
    <row r="169" spans="1:11" ht="27.95" customHeight="1" x14ac:dyDescent="0.25">
      <c r="A169" s="22">
        <v>63.400000000000006</v>
      </c>
      <c r="B169" s="23" t="s">
        <v>17</v>
      </c>
      <c r="C169" s="24">
        <v>2.6</v>
      </c>
      <c r="D169" s="24">
        <v>267</v>
      </c>
      <c r="E169" s="24">
        <v>76.2</v>
      </c>
      <c r="F169" s="24">
        <v>42</v>
      </c>
      <c r="G169" s="24">
        <v>48</v>
      </c>
      <c r="H169" s="24" t="s">
        <v>48</v>
      </c>
      <c r="I169" s="25" t="s">
        <v>52</v>
      </c>
      <c r="K169" s="3">
        <f t="shared" si="1"/>
        <v>5.2898040000000007E-2</v>
      </c>
    </row>
    <row r="170" spans="1:11" ht="27.95" customHeight="1" x14ac:dyDescent="0.25">
      <c r="A170" s="22">
        <v>63.500000000000007</v>
      </c>
      <c r="B170" s="23" t="s">
        <v>17</v>
      </c>
      <c r="C170" s="24">
        <v>2.6</v>
      </c>
      <c r="D170" s="24">
        <v>267</v>
      </c>
      <c r="E170" s="24">
        <v>76.2</v>
      </c>
      <c r="F170" s="24">
        <v>51</v>
      </c>
      <c r="G170" s="24">
        <v>57</v>
      </c>
      <c r="H170" s="24" t="s">
        <v>48</v>
      </c>
      <c r="I170" s="25" t="s">
        <v>52</v>
      </c>
      <c r="K170" s="3">
        <f t="shared" si="1"/>
        <v>5.2898040000000007E-2</v>
      </c>
    </row>
    <row r="171" spans="1:11" ht="27.95" customHeight="1" x14ac:dyDescent="0.25">
      <c r="A171" s="22">
        <v>63.600000000000009</v>
      </c>
      <c r="B171" s="23" t="s">
        <v>17</v>
      </c>
      <c r="C171" s="24">
        <v>2.6</v>
      </c>
      <c r="D171" s="24">
        <v>267</v>
      </c>
      <c r="E171" s="24">
        <v>76.2</v>
      </c>
      <c r="F171" s="24">
        <v>58</v>
      </c>
      <c r="G171" s="24">
        <v>64</v>
      </c>
      <c r="H171" s="24" t="s">
        <v>48</v>
      </c>
      <c r="I171" s="25" t="s">
        <v>52</v>
      </c>
      <c r="K171" s="3">
        <f t="shared" si="1"/>
        <v>5.2898040000000007E-2</v>
      </c>
    </row>
    <row r="172" spans="1:11" ht="27.95" customHeight="1" x14ac:dyDescent="0.25">
      <c r="A172" s="22">
        <v>63.70000000000001</v>
      </c>
      <c r="B172" s="23" t="s">
        <v>17</v>
      </c>
      <c r="C172" s="24">
        <v>2.6</v>
      </c>
      <c r="D172" s="24">
        <v>267</v>
      </c>
      <c r="E172" s="24">
        <v>76.2</v>
      </c>
      <c r="F172" s="24">
        <v>66</v>
      </c>
      <c r="G172" s="24">
        <v>72</v>
      </c>
      <c r="H172" s="24" t="s">
        <v>48</v>
      </c>
      <c r="I172" s="25" t="s">
        <v>52</v>
      </c>
      <c r="K172" s="3">
        <f t="shared" si="1"/>
        <v>5.2898040000000007E-2</v>
      </c>
    </row>
    <row r="173" spans="1:11" ht="27.95" customHeight="1" x14ac:dyDescent="0.25">
      <c r="A173" s="22">
        <v>63.800000000000011</v>
      </c>
      <c r="B173" s="23" t="s">
        <v>17</v>
      </c>
      <c r="C173" s="24">
        <v>2.6</v>
      </c>
      <c r="D173" s="24">
        <v>267</v>
      </c>
      <c r="E173" s="24">
        <v>76.2</v>
      </c>
      <c r="F173" s="24">
        <v>74</v>
      </c>
      <c r="G173" s="24">
        <v>80</v>
      </c>
      <c r="H173" s="24" t="s">
        <v>48</v>
      </c>
      <c r="I173" s="25" t="s">
        <v>52</v>
      </c>
      <c r="K173" s="3">
        <f t="shared" si="1"/>
        <v>5.2898040000000007E-2</v>
      </c>
    </row>
    <row r="174" spans="1:11" ht="27.95" customHeight="1" x14ac:dyDescent="0.25">
      <c r="A174" s="22">
        <v>63.900000000000013</v>
      </c>
      <c r="B174" s="23" t="s">
        <v>17</v>
      </c>
      <c r="C174" s="24">
        <v>2.9</v>
      </c>
      <c r="D174" s="24">
        <v>267</v>
      </c>
      <c r="E174" s="24">
        <v>76.2</v>
      </c>
      <c r="F174" s="24">
        <v>82</v>
      </c>
      <c r="G174" s="24">
        <v>89</v>
      </c>
      <c r="H174" s="24" t="s">
        <v>48</v>
      </c>
      <c r="I174" s="25" t="s">
        <v>52</v>
      </c>
      <c r="K174" s="3">
        <f t="shared" si="1"/>
        <v>5.9001659999999997E-2</v>
      </c>
    </row>
    <row r="175" spans="1:11" ht="27.95" customHeight="1" x14ac:dyDescent="0.25">
      <c r="A175" s="32">
        <v>63.1</v>
      </c>
      <c r="B175" s="23" t="s">
        <v>17</v>
      </c>
      <c r="C175" s="24">
        <v>2.6</v>
      </c>
      <c r="D175" s="24">
        <v>267</v>
      </c>
      <c r="E175" s="24">
        <v>76.2</v>
      </c>
      <c r="F175" s="24">
        <v>92</v>
      </c>
      <c r="G175" s="24">
        <v>97</v>
      </c>
      <c r="H175" s="24" t="s">
        <v>48</v>
      </c>
      <c r="I175" s="25" t="s">
        <v>52</v>
      </c>
      <c r="K175" s="3">
        <f t="shared" si="1"/>
        <v>5.2898040000000007E-2</v>
      </c>
    </row>
    <row r="176" spans="1:11" ht="27.95" customHeight="1" x14ac:dyDescent="0.25">
      <c r="A176" s="32">
        <v>63.11</v>
      </c>
      <c r="B176" s="23" t="s">
        <v>17</v>
      </c>
      <c r="C176" s="24">
        <v>2.5</v>
      </c>
      <c r="D176" s="24">
        <v>267</v>
      </c>
      <c r="E176" s="24">
        <v>76.2</v>
      </c>
      <c r="F176" s="24">
        <v>100</v>
      </c>
      <c r="G176" s="24">
        <v>105</v>
      </c>
      <c r="H176" s="24" t="s">
        <v>48</v>
      </c>
      <c r="I176" s="25" t="s">
        <v>52</v>
      </c>
      <c r="K176" s="3">
        <f t="shared" si="1"/>
        <v>5.0863499999999999E-2</v>
      </c>
    </row>
    <row r="177" spans="1:11" ht="27.95" customHeight="1" x14ac:dyDescent="0.25">
      <c r="A177" s="32">
        <v>63.12</v>
      </c>
      <c r="B177" s="23" t="s">
        <v>17</v>
      </c>
      <c r="C177" s="24">
        <v>2.6</v>
      </c>
      <c r="D177" s="24">
        <v>267</v>
      </c>
      <c r="E177" s="24">
        <v>76.2</v>
      </c>
      <c r="F177" s="24">
        <v>107</v>
      </c>
      <c r="G177" s="24">
        <v>113</v>
      </c>
      <c r="H177" s="24" t="s">
        <v>48</v>
      </c>
      <c r="I177" s="25" t="s">
        <v>26</v>
      </c>
      <c r="K177" s="3">
        <f t="shared" si="1"/>
        <v>5.2898040000000007E-2</v>
      </c>
    </row>
    <row r="178" spans="1:11" ht="27.95" customHeight="1" x14ac:dyDescent="0.25">
      <c r="A178" s="32">
        <v>63.129999999999995</v>
      </c>
      <c r="B178" s="23" t="s">
        <v>17</v>
      </c>
      <c r="C178" s="24">
        <v>2.7</v>
      </c>
      <c r="D178" s="24">
        <v>267</v>
      </c>
      <c r="E178" s="24">
        <v>76.2</v>
      </c>
      <c r="F178" s="24">
        <v>116</v>
      </c>
      <c r="G178" s="24">
        <v>122</v>
      </c>
      <c r="H178" s="24" t="s">
        <v>48</v>
      </c>
      <c r="I178" s="25" t="s">
        <v>26</v>
      </c>
      <c r="K178" s="3">
        <f t="shared" ref="K178:K237" si="2">(C178*D178*E178)/1000000</f>
        <v>5.4932580000000009E-2</v>
      </c>
    </row>
    <row r="179" spans="1:11" ht="27.95" customHeight="1" x14ac:dyDescent="0.25">
      <c r="A179" s="32">
        <v>63.139999999999993</v>
      </c>
      <c r="B179" s="23" t="s">
        <v>17</v>
      </c>
      <c r="C179" s="24">
        <v>2.2999999999999998</v>
      </c>
      <c r="D179" s="24">
        <v>267</v>
      </c>
      <c r="E179" s="24">
        <v>76.2</v>
      </c>
      <c r="F179" s="24">
        <v>126</v>
      </c>
      <c r="G179" s="24">
        <v>131</v>
      </c>
      <c r="H179" s="24" t="s">
        <v>48</v>
      </c>
      <c r="I179" s="25" t="s">
        <v>26</v>
      </c>
      <c r="K179" s="3">
        <f t="shared" si="2"/>
        <v>4.6794419999999996E-2</v>
      </c>
    </row>
    <row r="180" spans="1:11" ht="27.95" customHeight="1" thickBot="1" x14ac:dyDescent="0.3">
      <c r="A180" s="31">
        <v>63.15</v>
      </c>
      <c r="B180" s="27" t="s">
        <v>17</v>
      </c>
      <c r="C180" s="28">
        <v>9.6999999999999993</v>
      </c>
      <c r="D180" s="28">
        <v>267</v>
      </c>
      <c r="E180" s="28">
        <v>76.2</v>
      </c>
      <c r="F180" s="28">
        <v>134</v>
      </c>
      <c r="G180" s="28">
        <v>160</v>
      </c>
      <c r="H180" s="28" t="s">
        <v>48</v>
      </c>
      <c r="I180" s="29" t="s">
        <v>74</v>
      </c>
      <c r="K180" s="3">
        <f t="shared" si="2"/>
        <v>0.19735037999999996</v>
      </c>
    </row>
    <row r="181" spans="1:11" ht="20.25" customHeight="1" thickTop="1" thickBot="1" x14ac:dyDescent="0.3"/>
    <row r="182" spans="1:11" ht="30" customHeight="1" thickTop="1" x14ac:dyDescent="0.25">
      <c r="A182" s="9" t="s">
        <v>82</v>
      </c>
      <c r="B182" s="16" t="s">
        <v>39</v>
      </c>
      <c r="C182" s="17" t="s">
        <v>40</v>
      </c>
      <c r="D182" s="17" t="s">
        <v>9</v>
      </c>
      <c r="E182" s="17" t="s">
        <v>11</v>
      </c>
      <c r="F182" s="160" t="s">
        <v>41</v>
      </c>
      <c r="G182" s="160"/>
      <c r="H182" s="17" t="s">
        <v>50</v>
      </c>
      <c r="I182" s="18" t="s">
        <v>42</v>
      </c>
    </row>
    <row r="183" spans="1:11" ht="30" customHeight="1" x14ac:dyDescent="0.25">
      <c r="A183" s="10" t="s">
        <v>43</v>
      </c>
      <c r="B183" s="19" t="s">
        <v>44</v>
      </c>
      <c r="C183" s="20" t="s">
        <v>45</v>
      </c>
      <c r="D183" s="20" t="s">
        <v>46</v>
      </c>
      <c r="E183" s="20" t="s">
        <v>46</v>
      </c>
      <c r="F183" s="161" t="s">
        <v>51</v>
      </c>
      <c r="G183" s="161"/>
      <c r="H183" s="20"/>
      <c r="I183" s="21"/>
    </row>
    <row r="184" spans="1:11" ht="30" customHeight="1" x14ac:dyDescent="0.25">
      <c r="A184" s="22">
        <v>62.1</v>
      </c>
      <c r="B184" s="23" t="s">
        <v>17</v>
      </c>
      <c r="C184" s="24">
        <v>3.8</v>
      </c>
      <c r="D184" s="24">
        <v>267</v>
      </c>
      <c r="E184" s="24">
        <v>76.2</v>
      </c>
      <c r="F184" s="24">
        <v>14</v>
      </c>
      <c r="G184" s="24">
        <v>23</v>
      </c>
      <c r="H184" s="24" t="s">
        <v>48</v>
      </c>
      <c r="I184" s="25" t="s">
        <v>59</v>
      </c>
      <c r="K184" s="3">
        <f t="shared" si="2"/>
        <v>7.7312519999999996E-2</v>
      </c>
    </row>
    <row r="185" spans="1:11" ht="30" customHeight="1" x14ac:dyDescent="0.25">
      <c r="A185" s="22">
        <v>62.2</v>
      </c>
      <c r="B185" s="23" t="s">
        <v>17</v>
      </c>
      <c r="C185" s="24">
        <v>3</v>
      </c>
      <c r="D185" s="24">
        <v>267</v>
      </c>
      <c r="E185" s="24">
        <v>76.2</v>
      </c>
      <c r="F185" s="24">
        <v>23</v>
      </c>
      <c r="G185" s="24">
        <v>32</v>
      </c>
      <c r="H185" s="24" t="s">
        <v>48</v>
      </c>
      <c r="I185" s="25" t="s">
        <v>28</v>
      </c>
      <c r="K185" s="3">
        <f t="shared" si="2"/>
        <v>6.1036200000000006E-2</v>
      </c>
    </row>
    <row r="186" spans="1:11" ht="30" customHeight="1" x14ac:dyDescent="0.25">
      <c r="A186" s="22">
        <v>62.300000000000004</v>
      </c>
      <c r="B186" s="23" t="s">
        <v>17</v>
      </c>
      <c r="C186" s="24">
        <v>2.6</v>
      </c>
      <c r="D186" s="24">
        <v>267</v>
      </c>
      <c r="E186" s="24">
        <v>76.2</v>
      </c>
      <c r="F186" s="24">
        <v>34</v>
      </c>
      <c r="G186" s="24">
        <v>36</v>
      </c>
      <c r="H186" s="24" t="s">
        <v>48</v>
      </c>
      <c r="I186" s="25" t="s">
        <v>26</v>
      </c>
      <c r="K186" s="3">
        <f t="shared" si="2"/>
        <v>5.2898040000000007E-2</v>
      </c>
    </row>
    <row r="187" spans="1:11" ht="30" customHeight="1" x14ac:dyDescent="0.25">
      <c r="A187" s="22">
        <v>62.400000000000006</v>
      </c>
      <c r="B187" s="23" t="s">
        <v>17</v>
      </c>
      <c r="C187" s="24">
        <v>2.6</v>
      </c>
      <c r="D187" s="24">
        <v>267</v>
      </c>
      <c r="E187" s="24">
        <v>76.2</v>
      </c>
      <c r="F187" s="24">
        <v>42</v>
      </c>
      <c r="G187" s="24">
        <v>48</v>
      </c>
      <c r="H187" s="24" t="s">
        <v>48</v>
      </c>
      <c r="I187" s="25" t="s">
        <v>52</v>
      </c>
      <c r="K187" s="3">
        <f t="shared" si="2"/>
        <v>5.2898040000000007E-2</v>
      </c>
    </row>
    <row r="188" spans="1:11" ht="30" customHeight="1" x14ac:dyDescent="0.25">
      <c r="A188" s="22">
        <v>62.500000000000007</v>
      </c>
      <c r="B188" s="23" t="s">
        <v>17</v>
      </c>
      <c r="C188" s="24">
        <v>8.4</v>
      </c>
      <c r="D188" s="24">
        <v>267</v>
      </c>
      <c r="E188" s="24">
        <v>76.2</v>
      </c>
      <c r="F188" s="24">
        <v>51</v>
      </c>
      <c r="G188" s="24">
        <v>70</v>
      </c>
      <c r="H188" s="24" t="s">
        <v>48</v>
      </c>
      <c r="I188" s="25" t="s">
        <v>52</v>
      </c>
      <c r="K188" s="3">
        <f t="shared" si="2"/>
        <v>0.17090136</v>
      </c>
    </row>
    <row r="189" spans="1:11" ht="30" customHeight="1" x14ac:dyDescent="0.25">
      <c r="A189" s="22">
        <v>62.600000000000009</v>
      </c>
      <c r="B189" s="23" t="s">
        <v>17</v>
      </c>
      <c r="C189" s="24">
        <v>7</v>
      </c>
      <c r="D189" s="24">
        <v>267</v>
      </c>
      <c r="E189" s="24">
        <v>76.2</v>
      </c>
      <c r="F189" s="24">
        <v>70</v>
      </c>
      <c r="G189" s="24">
        <v>86</v>
      </c>
      <c r="H189" s="24" t="s">
        <v>48</v>
      </c>
      <c r="I189" s="25" t="s">
        <v>52</v>
      </c>
      <c r="K189" s="3">
        <f t="shared" si="2"/>
        <v>0.14241780000000001</v>
      </c>
    </row>
    <row r="190" spans="1:11" ht="30" customHeight="1" x14ac:dyDescent="0.25">
      <c r="A190" s="22">
        <v>62.70000000000001</v>
      </c>
      <c r="B190" s="23" t="s">
        <v>17</v>
      </c>
      <c r="C190" s="24">
        <v>4.8</v>
      </c>
      <c r="D190" s="24">
        <v>267</v>
      </c>
      <c r="E190" s="24">
        <v>76.2</v>
      </c>
      <c r="F190" s="24">
        <v>86</v>
      </c>
      <c r="G190" s="24">
        <v>97</v>
      </c>
      <c r="H190" s="24" t="s">
        <v>48</v>
      </c>
      <c r="I190" s="25" t="s">
        <v>52</v>
      </c>
      <c r="K190" s="3">
        <f t="shared" si="2"/>
        <v>9.7657919999999995E-2</v>
      </c>
    </row>
    <row r="191" spans="1:11" ht="30" customHeight="1" x14ac:dyDescent="0.25">
      <c r="A191" s="22">
        <v>62.800000000000011</v>
      </c>
      <c r="B191" s="23" t="s">
        <v>17</v>
      </c>
      <c r="C191" s="24">
        <v>2.5</v>
      </c>
      <c r="D191" s="24">
        <v>267</v>
      </c>
      <c r="E191" s="24">
        <v>76.2</v>
      </c>
      <c r="F191" s="24">
        <v>100</v>
      </c>
      <c r="G191" s="24">
        <v>105</v>
      </c>
      <c r="H191" s="24" t="s">
        <v>48</v>
      </c>
      <c r="I191" s="25" t="s">
        <v>52</v>
      </c>
      <c r="K191" s="3">
        <f t="shared" si="2"/>
        <v>5.0863499999999999E-2</v>
      </c>
    </row>
    <row r="192" spans="1:11" ht="30" customHeight="1" x14ac:dyDescent="0.25">
      <c r="A192" s="22">
        <v>62.900000000000013</v>
      </c>
      <c r="B192" s="23" t="s">
        <v>17</v>
      </c>
      <c r="C192" s="24">
        <v>2.6</v>
      </c>
      <c r="D192" s="24">
        <v>267</v>
      </c>
      <c r="E192" s="24">
        <v>76.2</v>
      </c>
      <c r="F192" s="24">
        <v>107</v>
      </c>
      <c r="G192" s="24">
        <v>113</v>
      </c>
      <c r="H192" s="24" t="s">
        <v>48</v>
      </c>
      <c r="I192" s="25" t="s">
        <v>52</v>
      </c>
      <c r="K192" s="3">
        <f t="shared" si="2"/>
        <v>5.2898040000000007E-2</v>
      </c>
    </row>
    <row r="193" spans="1:11" ht="30" customHeight="1" x14ac:dyDescent="0.25">
      <c r="A193" s="32">
        <v>62.1</v>
      </c>
      <c r="B193" s="23" t="s">
        <v>17</v>
      </c>
      <c r="C193" s="24">
        <v>2.7</v>
      </c>
      <c r="D193" s="24">
        <v>267</v>
      </c>
      <c r="E193" s="24">
        <v>76.2</v>
      </c>
      <c r="F193" s="24">
        <v>116</v>
      </c>
      <c r="G193" s="24">
        <v>122</v>
      </c>
      <c r="H193" s="24" t="s">
        <v>48</v>
      </c>
      <c r="I193" s="25" t="s">
        <v>26</v>
      </c>
      <c r="K193" s="3">
        <f t="shared" si="2"/>
        <v>5.4932580000000009E-2</v>
      </c>
    </row>
    <row r="194" spans="1:11" ht="30" customHeight="1" x14ac:dyDescent="0.25">
      <c r="A194" s="32">
        <v>62.11</v>
      </c>
      <c r="B194" s="23" t="s">
        <v>17</v>
      </c>
      <c r="C194" s="24">
        <v>2.2999999999999998</v>
      </c>
      <c r="D194" s="24">
        <v>267</v>
      </c>
      <c r="E194" s="24">
        <v>76.2</v>
      </c>
      <c r="F194" s="24">
        <v>126</v>
      </c>
      <c r="G194" s="24">
        <v>131</v>
      </c>
      <c r="H194" s="24" t="s">
        <v>48</v>
      </c>
      <c r="I194" s="25" t="s">
        <v>26</v>
      </c>
      <c r="K194" s="3">
        <f t="shared" si="2"/>
        <v>4.6794419999999996E-2</v>
      </c>
    </row>
    <row r="195" spans="1:11" ht="30" customHeight="1" x14ac:dyDescent="0.25">
      <c r="A195" s="32">
        <v>62.12</v>
      </c>
      <c r="B195" s="23" t="s">
        <v>17</v>
      </c>
      <c r="C195" s="24">
        <v>2.2999999999999998</v>
      </c>
      <c r="D195" s="24">
        <v>267</v>
      </c>
      <c r="E195" s="24">
        <v>76.2</v>
      </c>
      <c r="F195" s="24">
        <v>134</v>
      </c>
      <c r="G195" s="24">
        <v>139</v>
      </c>
      <c r="H195" s="24" t="s">
        <v>48</v>
      </c>
      <c r="I195" s="25" t="s">
        <v>26</v>
      </c>
      <c r="K195" s="3">
        <f t="shared" si="2"/>
        <v>4.6794419999999996E-2</v>
      </c>
    </row>
    <row r="196" spans="1:11" ht="30" customHeight="1" x14ac:dyDescent="0.25">
      <c r="A196" s="32">
        <v>62.129999999999995</v>
      </c>
      <c r="B196" s="23" t="s">
        <v>17</v>
      </c>
      <c r="C196" s="24">
        <v>3.4</v>
      </c>
      <c r="D196" s="24">
        <v>267</v>
      </c>
      <c r="E196" s="24">
        <v>76.2</v>
      </c>
      <c r="F196" s="24">
        <v>142</v>
      </c>
      <c r="G196" s="24">
        <v>151</v>
      </c>
      <c r="H196" s="24" t="s">
        <v>48</v>
      </c>
      <c r="I196" s="25" t="s">
        <v>74</v>
      </c>
      <c r="K196" s="3">
        <f t="shared" si="2"/>
        <v>6.9174360000000004E-2</v>
      </c>
    </row>
    <row r="197" spans="1:11" ht="30" customHeight="1" thickBot="1" x14ac:dyDescent="0.3">
      <c r="A197" s="31">
        <v>62.139999999999993</v>
      </c>
      <c r="B197" s="27" t="s">
        <v>17</v>
      </c>
      <c r="C197" s="28">
        <v>2.2000000000000002</v>
      </c>
      <c r="D197" s="28">
        <v>267</v>
      </c>
      <c r="E197" s="28">
        <v>76.2</v>
      </c>
      <c r="F197" s="28">
        <v>154</v>
      </c>
      <c r="G197" s="28">
        <v>160</v>
      </c>
      <c r="H197" s="28" t="s">
        <v>48</v>
      </c>
      <c r="I197" s="29" t="s">
        <v>74</v>
      </c>
      <c r="K197" s="3">
        <f t="shared" si="2"/>
        <v>4.4759880000000009E-2</v>
      </c>
    </row>
    <row r="198" spans="1:11" ht="20.25" customHeight="1" thickTop="1" thickBot="1" x14ac:dyDescent="0.3"/>
    <row r="199" spans="1:11" ht="30" customHeight="1" thickTop="1" x14ac:dyDescent="0.25">
      <c r="A199" s="9" t="s">
        <v>83</v>
      </c>
      <c r="B199" s="16" t="s">
        <v>39</v>
      </c>
      <c r="C199" s="17" t="s">
        <v>40</v>
      </c>
      <c r="D199" s="17" t="s">
        <v>9</v>
      </c>
      <c r="E199" s="17" t="s">
        <v>11</v>
      </c>
      <c r="F199" s="160" t="s">
        <v>41</v>
      </c>
      <c r="G199" s="160"/>
      <c r="H199" s="17" t="s">
        <v>50</v>
      </c>
      <c r="I199" s="18" t="s">
        <v>42</v>
      </c>
    </row>
    <row r="200" spans="1:11" ht="30" customHeight="1" x14ac:dyDescent="0.25">
      <c r="A200" s="10" t="s">
        <v>43</v>
      </c>
      <c r="B200" s="19" t="s">
        <v>44</v>
      </c>
      <c r="C200" s="20" t="s">
        <v>45</v>
      </c>
      <c r="D200" s="20" t="s">
        <v>46</v>
      </c>
      <c r="E200" s="20" t="s">
        <v>46</v>
      </c>
      <c r="F200" s="161" t="s">
        <v>51</v>
      </c>
      <c r="G200" s="161"/>
      <c r="H200" s="20"/>
      <c r="I200" s="21"/>
    </row>
    <row r="201" spans="1:11" ht="30" customHeight="1" x14ac:dyDescent="0.25">
      <c r="A201" s="22">
        <v>61.1</v>
      </c>
      <c r="B201" s="23" t="s">
        <v>17</v>
      </c>
      <c r="C201" s="24">
        <v>3.8</v>
      </c>
      <c r="D201" s="24">
        <v>267</v>
      </c>
      <c r="E201" s="24">
        <v>76.2</v>
      </c>
      <c r="F201" s="24">
        <v>14</v>
      </c>
      <c r="G201" s="24">
        <v>23</v>
      </c>
      <c r="H201" s="24" t="s">
        <v>48</v>
      </c>
      <c r="I201" s="25" t="s">
        <v>59</v>
      </c>
      <c r="K201" s="3">
        <f t="shared" si="2"/>
        <v>7.7312519999999996E-2</v>
      </c>
    </row>
    <row r="202" spans="1:11" ht="30" customHeight="1" x14ac:dyDescent="0.25">
      <c r="A202" s="22">
        <v>61.2</v>
      </c>
      <c r="B202" s="23" t="s">
        <v>17</v>
      </c>
      <c r="C202" s="24">
        <v>4.5</v>
      </c>
      <c r="D202" s="24">
        <v>267</v>
      </c>
      <c r="E202" s="24">
        <v>76.2</v>
      </c>
      <c r="F202" s="24">
        <v>26</v>
      </c>
      <c r="G202" s="24">
        <v>35</v>
      </c>
      <c r="H202" s="24" t="s">
        <v>48</v>
      </c>
      <c r="I202" s="25" t="s">
        <v>28</v>
      </c>
      <c r="K202" s="3">
        <f t="shared" si="2"/>
        <v>9.1554300000000005E-2</v>
      </c>
    </row>
    <row r="203" spans="1:11" ht="30" customHeight="1" x14ac:dyDescent="0.25">
      <c r="A203" s="22">
        <v>61.300000000000004</v>
      </c>
      <c r="B203" s="23" t="s">
        <v>17</v>
      </c>
      <c r="C203" s="24">
        <v>7.3</v>
      </c>
      <c r="D203" s="24">
        <v>422</v>
      </c>
      <c r="E203" s="24">
        <v>76.2</v>
      </c>
      <c r="F203" s="24">
        <v>35</v>
      </c>
      <c r="G203" s="24">
        <v>53</v>
      </c>
      <c r="H203" s="24" t="s">
        <v>48</v>
      </c>
      <c r="I203" s="25" t="s">
        <v>84</v>
      </c>
      <c r="K203" s="3">
        <f t="shared" si="2"/>
        <v>0.23474172000000001</v>
      </c>
    </row>
    <row r="204" spans="1:11" ht="30" customHeight="1" x14ac:dyDescent="0.25">
      <c r="A204" s="22">
        <v>61.400000000000006</v>
      </c>
      <c r="B204" s="23" t="s">
        <v>17</v>
      </c>
      <c r="C204" s="24">
        <v>10.6</v>
      </c>
      <c r="D204" s="24">
        <v>267</v>
      </c>
      <c r="E204" s="24">
        <v>76.2</v>
      </c>
      <c r="F204" s="24">
        <v>53</v>
      </c>
      <c r="G204" s="24">
        <v>77</v>
      </c>
      <c r="H204" s="24" t="s">
        <v>48</v>
      </c>
      <c r="I204" s="25" t="s">
        <v>52</v>
      </c>
      <c r="K204" s="3">
        <f t="shared" si="2"/>
        <v>0.21566124</v>
      </c>
    </row>
    <row r="205" spans="1:11" ht="30" customHeight="1" x14ac:dyDescent="0.25">
      <c r="A205" s="22">
        <v>61.500000000000007</v>
      </c>
      <c r="B205" s="23" t="s">
        <v>17</v>
      </c>
      <c r="C205" s="24">
        <v>7.3</v>
      </c>
      <c r="D205" s="24">
        <v>267</v>
      </c>
      <c r="E205" s="24">
        <v>76.2</v>
      </c>
      <c r="F205" s="24">
        <v>77</v>
      </c>
      <c r="G205" s="24">
        <v>94</v>
      </c>
      <c r="H205" s="24" t="s">
        <v>48</v>
      </c>
      <c r="I205" s="25" t="s">
        <v>52</v>
      </c>
      <c r="K205" s="3">
        <f t="shared" si="2"/>
        <v>0.14852142000000002</v>
      </c>
    </row>
    <row r="206" spans="1:11" ht="30" customHeight="1" x14ac:dyDescent="0.25">
      <c r="A206" s="22">
        <v>61.600000000000009</v>
      </c>
      <c r="B206" s="23" t="s">
        <v>17</v>
      </c>
      <c r="C206" s="24">
        <v>7.4</v>
      </c>
      <c r="D206" s="24">
        <v>267</v>
      </c>
      <c r="E206" s="24">
        <v>76.2</v>
      </c>
      <c r="F206" s="24">
        <v>94</v>
      </c>
      <c r="G206" s="24">
        <v>112</v>
      </c>
      <c r="H206" s="24" t="s">
        <v>48</v>
      </c>
      <c r="I206" s="25" t="s">
        <v>52</v>
      </c>
      <c r="K206" s="3">
        <f t="shared" si="2"/>
        <v>0.15055596000000002</v>
      </c>
    </row>
    <row r="207" spans="1:11" ht="30" customHeight="1" x14ac:dyDescent="0.25">
      <c r="A207" s="22">
        <v>61.70000000000001</v>
      </c>
      <c r="B207" s="23" t="s">
        <v>17</v>
      </c>
      <c r="C207" s="24">
        <v>4.3</v>
      </c>
      <c r="D207" s="24">
        <v>341</v>
      </c>
      <c r="E207" s="24">
        <v>76.2</v>
      </c>
      <c r="F207" s="24">
        <v>112</v>
      </c>
      <c r="G207" s="24">
        <v>122</v>
      </c>
      <c r="H207" s="24" t="s">
        <v>48</v>
      </c>
      <c r="I207" s="25" t="s">
        <v>85</v>
      </c>
      <c r="K207" s="3">
        <f t="shared" si="2"/>
        <v>0.11173205999999999</v>
      </c>
    </row>
    <row r="208" spans="1:11" ht="30" customHeight="1" x14ac:dyDescent="0.25">
      <c r="A208" s="22">
        <v>61.800000000000011</v>
      </c>
      <c r="B208" s="23" t="s">
        <v>17</v>
      </c>
      <c r="C208" s="24">
        <v>2.2999999999999998</v>
      </c>
      <c r="D208" s="24">
        <v>267</v>
      </c>
      <c r="E208" s="24">
        <v>76.2</v>
      </c>
      <c r="F208" s="24">
        <v>126</v>
      </c>
      <c r="G208" s="24">
        <v>131</v>
      </c>
      <c r="H208" s="24" t="s">
        <v>48</v>
      </c>
      <c r="I208" s="25" t="s">
        <v>26</v>
      </c>
      <c r="K208" s="3">
        <f t="shared" si="2"/>
        <v>4.6794419999999996E-2</v>
      </c>
    </row>
    <row r="209" spans="1:11" ht="30" customHeight="1" x14ac:dyDescent="0.25">
      <c r="A209" s="22">
        <v>61.900000000000013</v>
      </c>
      <c r="B209" s="23" t="s">
        <v>17</v>
      </c>
      <c r="C209" s="24">
        <v>2.2999999999999998</v>
      </c>
      <c r="D209" s="24">
        <v>267</v>
      </c>
      <c r="E209" s="24">
        <v>76.2</v>
      </c>
      <c r="F209" s="24">
        <v>134</v>
      </c>
      <c r="G209" s="24">
        <v>139</v>
      </c>
      <c r="H209" s="24" t="s">
        <v>48</v>
      </c>
      <c r="I209" s="25" t="s">
        <v>26</v>
      </c>
      <c r="K209" s="3">
        <f t="shared" si="2"/>
        <v>4.6794419999999996E-2</v>
      </c>
    </row>
    <row r="210" spans="1:11" ht="30" customHeight="1" x14ac:dyDescent="0.25">
      <c r="A210" s="32">
        <v>61.1</v>
      </c>
      <c r="B210" s="23" t="s">
        <v>17</v>
      </c>
      <c r="C210" s="24">
        <v>3.4</v>
      </c>
      <c r="D210" s="24">
        <v>267</v>
      </c>
      <c r="E210" s="24">
        <v>76.2</v>
      </c>
      <c r="F210" s="24">
        <v>142</v>
      </c>
      <c r="G210" s="24">
        <v>151</v>
      </c>
      <c r="H210" s="24" t="s">
        <v>48</v>
      </c>
      <c r="I210" s="25" t="s">
        <v>74</v>
      </c>
      <c r="K210" s="3">
        <f t="shared" si="2"/>
        <v>6.9174360000000004E-2</v>
      </c>
    </row>
    <row r="211" spans="1:11" ht="30" customHeight="1" thickBot="1" x14ac:dyDescent="0.3">
      <c r="A211" s="31">
        <v>61.11</v>
      </c>
      <c r="B211" s="27" t="s">
        <v>17</v>
      </c>
      <c r="C211" s="28">
        <v>2.1</v>
      </c>
      <c r="D211" s="28">
        <v>267</v>
      </c>
      <c r="E211" s="28">
        <v>76.2</v>
      </c>
      <c r="F211" s="28">
        <v>154</v>
      </c>
      <c r="G211" s="28">
        <v>159</v>
      </c>
      <c r="H211" s="28" t="s">
        <v>48</v>
      </c>
      <c r="I211" s="29" t="s">
        <v>74</v>
      </c>
      <c r="K211" s="3">
        <f t="shared" si="2"/>
        <v>4.2725340000000001E-2</v>
      </c>
    </row>
    <row r="212" spans="1:11" ht="24" customHeight="1" thickTop="1" thickBot="1" x14ac:dyDescent="0.3"/>
    <row r="213" spans="1:11" ht="30" customHeight="1" thickTop="1" x14ac:dyDescent="0.25">
      <c r="A213" s="9" t="s">
        <v>86</v>
      </c>
      <c r="B213" s="16" t="s">
        <v>66</v>
      </c>
      <c r="C213" s="17" t="s">
        <v>40</v>
      </c>
      <c r="D213" s="17" t="s">
        <v>9</v>
      </c>
      <c r="E213" s="17" t="s">
        <v>11</v>
      </c>
      <c r="F213" s="160" t="s">
        <v>41</v>
      </c>
      <c r="G213" s="160"/>
      <c r="H213" s="17" t="s">
        <v>50</v>
      </c>
      <c r="I213" s="18" t="s">
        <v>42</v>
      </c>
    </row>
    <row r="214" spans="1:11" ht="30" customHeight="1" x14ac:dyDescent="0.25">
      <c r="A214" s="10" t="s">
        <v>43</v>
      </c>
      <c r="B214" s="19" t="s">
        <v>44</v>
      </c>
      <c r="C214" s="20" t="s">
        <v>45</v>
      </c>
      <c r="D214" s="20" t="s">
        <v>46</v>
      </c>
      <c r="E214" s="20" t="s">
        <v>46</v>
      </c>
      <c r="F214" s="161" t="s">
        <v>51</v>
      </c>
      <c r="G214" s="161"/>
      <c r="H214" s="20"/>
      <c r="I214" s="21"/>
    </row>
    <row r="215" spans="1:11" ht="30" customHeight="1" x14ac:dyDescent="0.25">
      <c r="A215" s="22">
        <v>60.1</v>
      </c>
      <c r="B215" s="23" t="s">
        <v>87</v>
      </c>
      <c r="C215" s="24">
        <v>3.2</v>
      </c>
      <c r="D215" s="24">
        <v>299</v>
      </c>
      <c r="E215" s="24">
        <v>101.6</v>
      </c>
      <c r="F215" s="24" t="s">
        <v>88</v>
      </c>
      <c r="G215" s="24">
        <v>8</v>
      </c>
      <c r="H215" s="24" t="s">
        <v>48</v>
      </c>
      <c r="I215" s="25" t="s">
        <v>89</v>
      </c>
      <c r="K215" s="3">
        <f t="shared" si="2"/>
        <v>9.721088E-2</v>
      </c>
    </row>
    <row r="216" spans="1:11" ht="30" customHeight="1" x14ac:dyDescent="0.25">
      <c r="A216" s="22">
        <v>60.2</v>
      </c>
      <c r="B216" s="23" t="s">
        <v>87</v>
      </c>
      <c r="C216" s="24">
        <v>7.3</v>
      </c>
      <c r="D216" s="24">
        <v>376</v>
      </c>
      <c r="E216" s="24">
        <v>101.6</v>
      </c>
      <c r="F216" s="24">
        <f>G215</f>
        <v>8</v>
      </c>
      <c r="G216" s="24">
        <v>27</v>
      </c>
      <c r="H216" s="24" t="s">
        <v>48</v>
      </c>
      <c r="I216" s="25" t="s">
        <v>90</v>
      </c>
      <c r="K216" s="3">
        <f t="shared" si="2"/>
        <v>0.27887167999999996</v>
      </c>
    </row>
    <row r="217" spans="1:11" ht="30" customHeight="1" x14ac:dyDescent="0.25">
      <c r="A217" s="22">
        <v>60.300000000000004</v>
      </c>
      <c r="B217" s="23" t="s">
        <v>87</v>
      </c>
      <c r="C217" s="24">
        <v>7.4</v>
      </c>
      <c r="D217" s="24">
        <v>299</v>
      </c>
      <c r="E217" s="24">
        <v>101.6</v>
      </c>
      <c r="F217" s="24">
        <f t="shared" ref="F217:F222" si="3">G216</f>
        <v>27</v>
      </c>
      <c r="G217" s="24">
        <v>44</v>
      </c>
      <c r="H217" s="24" t="s">
        <v>48</v>
      </c>
      <c r="I217" s="25" t="s">
        <v>26</v>
      </c>
      <c r="K217" s="3">
        <f t="shared" si="2"/>
        <v>0.22480015999999997</v>
      </c>
    </row>
    <row r="218" spans="1:11" ht="30" customHeight="1" x14ac:dyDescent="0.25">
      <c r="A218" s="22">
        <v>60.400000000000006</v>
      </c>
      <c r="B218" s="23" t="s">
        <v>87</v>
      </c>
      <c r="C218" s="24">
        <v>7.4</v>
      </c>
      <c r="D218" s="24">
        <v>299</v>
      </c>
      <c r="E218" s="24">
        <v>101.6</v>
      </c>
      <c r="F218" s="24">
        <f t="shared" si="3"/>
        <v>44</v>
      </c>
      <c r="G218" s="24">
        <v>61</v>
      </c>
      <c r="H218" s="24" t="s">
        <v>48</v>
      </c>
      <c r="I218" s="25" t="s">
        <v>52</v>
      </c>
      <c r="K218" s="3">
        <f t="shared" si="2"/>
        <v>0.22480015999999997</v>
      </c>
    </row>
    <row r="219" spans="1:11" ht="30" customHeight="1" x14ac:dyDescent="0.25">
      <c r="A219" s="22">
        <v>60.500000000000007</v>
      </c>
      <c r="B219" s="23" t="s">
        <v>87</v>
      </c>
      <c r="C219" s="24">
        <v>9</v>
      </c>
      <c r="D219" s="24">
        <v>299</v>
      </c>
      <c r="E219" s="24">
        <v>101.6</v>
      </c>
      <c r="F219" s="24">
        <f t="shared" si="3"/>
        <v>61</v>
      </c>
      <c r="G219" s="24" t="s">
        <v>91</v>
      </c>
      <c r="H219" s="24" t="s">
        <v>48</v>
      </c>
      <c r="I219" s="25" t="s">
        <v>52</v>
      </c>
      <c r="K219" s="3">
        <f t="shared" si="2"/>
        <v>0.27340559999999997</v>
      </c>
    </row>
    <row r="220" spans="1:11" ht="30" customHeight="1" x14ac:dyDescent="0.25">
      <c r="A220" s="22">
        <v>60.600000000000009</v>
      </c>
      <c r="B220" s="23" t="s">
        <v>87</v>
      </c>
      <c r="C220" s="24">
        <v>9</v>
      </c>
      <c r="D220" s="24">
        <v>299</v>
      </c>
      <c r="E220" s="24">
        <v>101.6</v>
      </c>
      <c r="F220" s="24" t="str">
        <f t="shared" si="3"/>
        <v>83B</v>
      </c>
      <c r="G220" s="24">
        <v>103</v>
      </c>
      <c r="H220" s="24" t="s">
        <v>48</v>
      </c>
      <c r="I220" s="25" t="s">
        <v>52</v>
      </c>
      <c r="K220" s="3">
        <f t="shared" si="2"/>
        <v>0.27340559999999997</v>
      </c>
    </row>
    <row r="221" spans="1:11" ht="30" customHeight="1" x14ac:dyDescent="0.25">
      <c r="A221" s="22">
        <v>60.70000000000001</v>
      </c>
      <c r="B221" s="23" t="s">
        <v>87</v>
      </c>
      <c r="C221" s="24">
        <v>7.4</v>
      </c>
      <c r="D221" s="24">
        <v>299</v>
      </c>
      <c r="E221" s="24">
        <v>101.6</v>
      </c>
      <c r="F221" s="24">
        <f t="shared" si="3"/>
        <v>103</v>
      </c>
      <c r="G221" s="24">
        <v>121</v>
      </c>
      <c r="H221" s="24" t="s">
        <v>48</v>
      </c>
      <c r="I221" s="25" t="s">
        <v>26</v>
      </c>
      <c r="K221" s="3">
        <f t="shared" si="2"/>
        <v>0.22480015999999997</v>
      </c>
    </row>
    <row r="222" spans="1:11" ht="30" customHeight="1" x14ac:dyDescent="0.25">
      <c r="A222" s="22">
        <v>60.800000000000011</v>
      </c>
      <c r="B222" s="23" t="s">
        <v>87</v>
      </c>
      <c r="C222" s="24">
        <v>7.1</v>
      </c>
      <c r="D222" s="24">
        <v>341</v>
      </c>
      <c r="E222" s="24">
        <v>101.6</v>
      </c>
      <c r="F222" s="24">
        <f t="shared" si="3"/>
        <v>121</v>
      </c>
      <c r="G222" s="24">
        <v>139</v>
      </c>
      <c r="H222" s="24" t="s">
        <v>48</v>
      </c>
      <c r="I222" s="25" t="s">
        <v>92</v>
      </c>
      <c r="K222" s="3">
        <f t="shared" si="2"/>
        <v>0.24598375999999997</v>
      </c>
    </row>
    <row r="223" spans="1:11" ht="30" customHeight="1" x14ac:dyDescent="0.25">
      <c r="A223" s="22">
        <v>60.900000000000013</v>
      </c>
      <c r="B223" s="23" t="s">
        <v>87</v>
      </c>
      <c r="C223" s="24">
        <v>3.4</v>
      </c>
      <c r="D223" s="24">
        <v>299</v>
      </c>
      <c r="E223" s="24">
        <v>101.6</v>
      </c>
      <c r="F223" s="24">
        <v>142</v>
      </c>
      <c r="G223" s="24">
        <v>151</v>
      </c>
      <c r="H223" s="24" t="s">
        <v>48</v>
      </c>
      <c r="I223" s="25" t="s">
        <v>26</v>
      </c>
      <c r="K223" s="3">
        <f t="shared" si="2"/>
        <v>0.10328656</v>
      </c>
    </row>
    <row r="224" spans="1:11" ht="30" customHeight="1" thickBot="1" x14ac:dyDescent="0.3">
      <c r="A224" s="31">
        <v>60.1</v>
      </c>
      <c r="B224" s="27" t="s">
        <v>87</v>
      </c>
      <c r="C224" s="28">
        <v>2</v>
      </c>
      <c r="D224" s="28">
        <v>299</v>
      </c>
      <c r="E224" s="28">
        <v>101.6</v>
      </c>
      <c r="F224" s="28">
        <v>154</v>
      </c>
      <c r="G224" s="28">
        <v>159</v>
      </c>
      <c r="H224" s="28" t="s">
        <v>48</v>
      </c>
      <c r="I224" s="29" t="s">
        <v>74</v>
      </c>
      <c r="K224" s="3">
        <f t="shared" si="2"/>
        <v>6.0756799999999993E-2</v>
      </c>
    </row>
    <row r="225" spans="1:11" ht="30" customHeight="1" thickTop="1" thickBot="1" x14ac:dyDescent="0.3"/>
    <row r="226" spans="1:11" ht="30" customHeight="1" thickTop="1" x14ac:dyDescent="0.25">
      <c r="A226" s="9" t="s">
        <v>93</v>
      </c>
      <c r="B226" s="16" t="s">
        <v>66</v>
      </c>
      <c r="C226" s="17" t="s">
        <v>40</v>
      </c>
      <c r="D226" s="17" t="s">
        <v>9</v>
      </c>
      <c r="E226" s="17" t="s">
        <v>11</v>
      </c>
      <c r="F226" s="160" t="s">
        <v>41</v>
      </c>
      <c r="G226" s="160"/>
      <c r="H226" s="17" t="s">
        <v>50</v>
      </c>
      <c r="I226" s="18" t="s">
        <v>42</v>
      </c>
    </row>
    <row r="227" spans="1:11" ht="30" customHeight="1" x14ac:dyDescent="0.25">
      <c r="A227" s="10" t="s">
        <v>43</v>
      </c>
      <c r="B227" s="19" t="s">
        <v>44</v>
      </c>
      <c r="C227" s="20" t="s">
        <v>45</v>
      </c>
      <c r="D227" s="20" t="s">
        <v>46</v>
      </c>
      <c r="E227" s="20" t="s">
        <v>46</v>
      </c>
      <c r="F227" s="161" t="s">
        <v>51</v>
      </c>
      <c r="G227" s="161"/>
      <c r="H227" s="20"/>
      <c r="I227" s="21"/>
    </row>
    <row r="228" spans="1:11" ht="30" customHeight="1" x14ac:dyDescent="0.25">
      <c r="A228" s="22">
        <v>59.1</v>
      </c>
      <c r="B228" s="23" t="s">
        <v>87</v>
      </c>
      <c r="C228" s="24">
        <v>1.4</v>
      </c>
      <c r="D228" s="24">
        <v>299</v>
      </c>
      <c r="E228" s="24">
        <v>101.6</v>
      </c>
      <c r="F228" s="24" t="s">
        <v>88</v>
      </c>
      <c r="G228" s="24">
        <v>3</v>
      </c>
      <c r="H228" s="24" t="s">
        <v>48</v>
      </c>
      <c r="I228" s="25" t="s">
        <v>89</v>
      </c>
      <c r="K228" s="3">
        <f t="shared" si="2"/>
        <v>4.2529759999999993E-2</v>
      </c>
    </row>
    <row r="229" spans="1:11" ht="30" customHeight="1" x14ac:dyDescent="0.25">
      <c r="A229" s="22">
        <v>59.2</v>
      </c>
      <c r="B229" s="23" t="s">
        <v>87</v>
      </c>
      <c r="C229" s="24">
        <v>7.3</v>
      </c>
      <c r="D229" s="24">
        <v>299</v>
      </c>
      <c r="E229" s="24">
        <v>101.6</v>
      </c>
      <c r="F229" s="24">
        <f>G228</f>
        <v>3</v>
      </c>
      <c r="G229" s="24">
        <v>23</v>
      </c>
      <c r="H229" s="24" t="s">
        <v>48</v>
      </c>
      <c r="I229" s="25" t="s">
        <v>89</v>
      </c>
      <c r="K229" s="3">
        <f t="shared" si="2"/>
        <v>0.22176231999999999</v>
      </c>
    </row>
    <row r="230" spans="1:11" ht="30" customHeight="1" x14ac:dyDescent="0.25">
      <c r="A230" s="22">
        <v>59.300000000000004</v>
      </c>
      <c r="B230" s="23" t="s">
        <v>87</v>
      </c>
      <c r="C230" s="24">
        <v>7.3</v>
      </c>
      <c r="D230" s="24">
        <v>299</v>
      </c>
      <c r="E230" s="24">
        <v>101.6</v>
      </c>
      <c r="F230" s="24">
        <f t="shared" ref="F230:F236" si="4">G229</f>
        <v>23</v>
      </c>
      <c r="G230" s="24">
        <v>40</v>
      </c>
      <c r="H230" s="24" t="s">
        <v>48</v>
      </c>
      <c r="I230" s="25" t="s">
        <v>26</v>
      </c>
      <c r="K230" s="3">
        <f t="shared" si="2"/>
        <v>0.22176231999999999</v>
      </c>
    </row>
    <row r="231" spans="1:11" ht="30" customHeight="1" x14ac:dyDescent="0.25">
      <c r="A231" s="22">
        <v>59.400000000000006</v>
      </c>
      <c r="B231" s="23" t="s">
        <v>87</v>
      </c>
      <c r="C231" s="24">
        <v>7.4</v>
      </c>
      <c r="D231" s="24">
        <v>299</v>
      </c>
      <c r="E231" s="24">
        <v>101.6</v>
      </c>
      <c r="F231" s="24">
        <f t="shared" si="4"/>
        <v>40</v>
      </c>
      <c r="G231" s="24">
        <v>58</v>
      </c>
      <c r="H231" s="24" t="s">
        <v>48</v>
      </c>
      <c r="I231" s="25" t="s">
        <v>52</v>
      </c>
      <c r="K231" s="3">
        <f t="shared" si="2"/>
        <v>0.22480015999999997</v>
      </c>
    </row>
    <row r="232" spans="1:11" ht="30" customHeight="1" x14ac:dyDescent="0.25">
      <c r="A232" s="22">
        <v>59.500000000000007</v>
      </c>
      <c r="B232" s="23" t="s">
        <v>87</v>
      </c>
      <c r="C232" s="24">
        <v>7.4</v>
      </c>
      <c r="D232" s="24">
        <v>299</v>
      </c>
      <c r="E232" s="24">
        <v>101.6</v>
      </c>
      <c r="F232" s="24">
        <f t="shared" si="4"/>
        <v>58</v>
      </c>
      <c r="G232" s="24">
        <v>74</v>
      </c>
      <c r="H232" s="24" t="s">
        <v>48</v>
      </c>
      <c r="I232" s="25" t="s">
        <v>52</v>
      </c>
      <c r="K232" s="3">
        <f t="shared" si="2"/>
        <v>0.22480015999999997</v>
      </c>
    </row>
    <row r="233" spans="1:11" ht="30" customHeight="1" x14ac:dyDescent="0.25">
      <c r="A233" s="22">
        <v>59.600000000000009</v>
      </c>
      <c r="B233" s="23" t="s">
        <v>87</v>
      </c>
      <c r="C233" s="24">
        <v>10.8</v>
      </c>
      <c r="D233" s="24">
        <v>299</v>
      </c>
      <c r="E233" s="24">
        <v>101.6</v>
      </c>
      <c r="F233" s="24">
        <f t="shared" si="4"/>
        <v>74</v>
      </c>
      <c r="G233" s="24" t="s">
        <v>60</v>
      </c>
      <c r="H233" s="24" t="s">
        <v>48</v>
      </c>
      <c r="I233" s="25" t="s">
        <v>52</v>
      </c>
      <c r="K233" s="3">
        <f t="shared" si="2"/>
        <v>0.32808672000000005</v>
      </c>
    </row>
    <row r="234" spans="1:11" ht="30" customHeight="1" x14ac:dyDescent="0.25">
      <c r="A234" s="22">
        <v>59.70000000000001</v>
      </c>
      <c r="B234" s="23" t="s">
        <v>87</v>
      </c>
      <c r="C234" s="24">
        <v>7.4</v>
      </c>
      <c r="D234" s="24">
        <v>299</v>
      </c>
      <c r="E234" s="24">
        <v>101.6</v>
      </c>
      <c r="F234" s="24" t="str">
        <f t="shared" si="4"/>
        <v>99B</v>
      </c>
      <c r="G234" s="24">
        <v>116</v>
      </c>
      <c r="H234" s="24" t="s">
        <v>48</v>
      </c>
      <c r="I234" s="25" t="s">
        <v>26</v>
      </c>
      <c r="K234" s="3">
        <f t="shared" si="2"/>
        <v>0.22480015999999997</v>
      </c>
    </row>
    <row r="235" spans="1:11" ht="30" customHeight="1" x14ac:dyDescent="0.25">
      <c r="A235" s="22">
        <v>59.800000000000011</v>
      </c>
      <c r="B235" s="23" t="s">
        <v>87</v>
      </c>
      <c r="C235" s="24">
        <v>7.4</v>
      </c>
      <c r="D235" s="24">
        <v>299</v>
      </c>
      <c r="E235" s="24">
        <v>101.6</v>
      </c>
      <c r="F235" s="24">
        <f t="shared" si="4"/>
        <v>116</v>
      </c>
      <c r="G235" s="24">
        <v>136</v>
      </c>
      <c r="H235" s="24" t="s">
        <v>48</v>
      </c>
      <c r="I235" s="25" t="s">
        <v>26</v>
      </c>
      <c r="K235" s="3">
        <f t="shared" si="2"/>
        <v>0.22480015999999997</v>
      </c>
    </row>
    <row r="236" spans="1:11" ht="30" customHeight="1" x14ac:dyDescent="0.25">
      <c r="A236" s="22">
        <v>59.900000000000013</v>
      </c>
      <c r="B236" s="23" t="s">
        <v>87</v>
      </c>
      <c r="C236" s="24">
        <v>5.9</v>
      </c>
      <c r="D236" s="24">
        <v>340</v>
      </c>
      <c r="E236" s="24">
        <v>101.6</v>
      </c>
      <c r="F236" s="24">
        <f t="shared" si="4"/>
        <v>136</v>
      </c>
      <c r="G236" s="24">
        <v>151</v>
      </c>
      <c r="H236" s="24" t="s">
        <v>48</v>
      </c>
      <c r="I236" s="25" t="s">
        <v>94</v>
      </c>
      <c r="K236" s="3">
        <f t="shared" si="2"/>
        <v>0.20380960000000001</v>
      </c>
    </row>
    <row r="237" spans="1:11" ht="30" customHeight="1" thickBot="1" x14ac:dyDescent="0.3">
      <c r="A237" s="31">
        <v>59.1</v>
      </c>
      <c r="B237" s="27" t="s">
        <v>87</v>
      </c>
      <c r="C237" s="28">
        <v>1.9</v>
      </c>
      <c r="D237" s="28">
        <v>299</v>
      </c>
      <c r="E237" s="28">
        <v>101.6</v>
      </c>
      <c r="F237" s="28">
        <v>154</v>
      </c>
      <c r="G237" s="28">
        <v>159</v>
      </c>
      <c r="H237" s="28" t="s">
        <v>48</v>
      </c>
      <c r="I237" s="29" t="s">
        <v>74</v>
      </c>
      <c r="K237" s="3">
        <f t="shared" si="2"/>
        <v>5.771896E-2</v>
      </c>
    </row>
    <row r="238" spans="1:11" ht="30" customHeight="1" thickTop="1" thickBot="1" x14ac:dyDescent="0.3"/>
    <row r="239" spans="1:11" ht="30" customHeight="1" thickTop="1" x14ac:dyDescent="0.25">
      <c r="A239" s="9" t="s">
        <v>95</v>
      </c>
      <c r="B239" s="16" t="s">
        <v>66</v>
      </c>
      <c r="C239" s="17" t="s">
        <v>40</v>
      </c>
      <c r="D239" s="17" t="s">
        <v>9</v>
      </c>
      <c r="E239" s="17" t="s">
        <v>11</v>
      </c>
      <c r="F239" s="160" t="s">
        <v>41</v>
      </c>
      <c r="G239" s="160"/>
      <c r="H239" s="17" t="s">
        <v>50</v>
      </c>
      <c r="I239" s="18" t="s">
        <v>42</v>
      </c>
    </row>
    <row r="240" spans="1:11" ht="30" customHeight="1" x14ac:dyDescent="0.25">
      <c r="A240" s="10" t="s">
        <v>43</v>
      </c>
      <c r="B240" s="19" t="s">
        <v>44</v>
      </c>
      <c r="C240" s="20" t="s">
        <v>45</v>
      </c>
      <c r="D240" s="20" t="s">
        <v>46</v>
      </c>
      <c r="E240" s="20" t="s">
        <v>46</v>
      </c>
      <c r="F240" s="161" t="s">
        <v>51</v>
      </c>
      <c r="G240" s="161"/>
      <c r="H240" s="20"/>
      <c r="I240" s="21"/>
    </row>
    <row r="241" spans="1:12" ht="30" customHeight="1" x14ac:dyDescent="0.25">
      <c r="A241" s="22">
        <v>58.1</v>
      </c>
      <c r="B241" s="23" t="s">
        <v>87</v>
      </c>
      <c r="C241" s="24">
        <v>5</v>
      </c>
      <c r="D241" s="24">
        <v>299</v>
      </c>
      <c r="E241" s="24">
        <v>101.6</v>
      </c>
      <c r="F241" s="24" t="s">
        <v>88</v>
      </c>
      <c r="G241" s="24">
        <v>12</v>
      </c>
      <c r="H241" s="24" t="s">
        <v>48</v>
      </c>
      <c r="I241" s="25" t="s">
        <v>89</v>
      </c>
      <c r="K241" s="3">
        <f t="shared" ref="K241:K303" si="5">(C241*D241*E241)/1000000</f>
        <v>0.151892</v>
      </c>
    </row>
    <row r="242" spans="1:12" ht="30" customHeight="1" x14ac:dyDescent="0.25">
      <c r="A242" s="22">
        <v>58.2</v>
      </c>
      <c r="B242" s="23" t="s">
        <v>87</v>
      </c>
      <c r="C242" s="24">
        <v>7.4</v>
      </c>
      <c r="D242" s="24">
        <v>299</v>
      </c>
      <c r="E242" s="24">
        <v>101.6</v>
      </c>
      <c r="F242" s="24">
        <v>12</v>
      </c>
      <c r="G242" s="24">
        <v>31</v>
      </c>
      <c r="H242" s="24" t="s">
        <v>48</v>
      </c>
      <c r="I242" s="25" t="s">
        <v>89</v>
      </c>
      <c r="K242" s="3">
        <f t="shared" si="5"/>
        <v>0.22480015999999997</v>
      </c>
    </row>
    <row r="243" spans="1:12" ht="30" customHeight="1" x14ac:dyDescent="0.25">
      <c r="A243" s="22">
        <v>58.300000000000004</v>
      </c>
      <c r="B243" s="23" t="s">
        <v>87</v>
      </c>
      <c r="C243" s="24">
        <v>7.4</v>
      </c>
      <c r="D243" s="24">
        <v>464</v>
      </c>
      <c r="E243" s="24">
        <v>101.6</v>
      </c>
      <c r="F243" s="24">
        <v>31</v>
      </c>
      <c r="G243" s="24">
        <v>49</v>
      </c>
      <c r="H243" s="24" t="s">
        <v>48</v>
      </c>
      <c r="I243" s="25" t="s">
        <v>96</v>
      </c>
      <c r="K243" s="3">
        <f t="shared" si="5"/>
        <v>0.34885376000000001</v>
      </c>
    </row>
    <row r="244" spans="1:12" ht="30" customHeight="1" x14ac:dyDescent="0.25">
      <c r="A244" s="22">
        <v>58.400000000000006</v>
      </c>
      <c r="B244" s="23" t="s">
        <v>87</v>
      </c>
      <c r="C244" s="24">
        <v>7.4</v>
      </c>
      <c r="D244" s="24">
        <v>359</v>
      </c>
      <c r="E244" s="24">
        <v>101.6</v>
      </c>
      <c r="F244" s="24">
        <v>49</v>
      </c>
      <c r="G244" s="24">
        <v>66</v>
      </c>
      <c r="H244" s="24" t="s">
        <v>48</v>
      </c>
      <c r="I244" s="25" t="s">
        <v>97</v>
      </c>
      <c r="K244" s="3">
        <f t="shared" si="5"/>
        <v>0.26991056000000002</v>
      </c>
    </row>
    <row r="245" spans="1:12" ht="30" customHeight="1" x14ac:dyDescent="0.25">
      <c r="A245" s="22">
        <v>58.500000000000007</v>
      </c>
      <c r="B245" s="23" t="s">
        <v>87</v>
      </c>
      <c r="C245" s="24">
        <v>10.3</v>
      </c>
      <c r="D245" s="24">
        <v>407</v>
      </c>
      <c r="E245" s="24">
        <v>101.6</v>
      </c>
      <c r="F245" s="24">
        <v>66</v>
      </c>
      <c r="G245" s="24">
        <v>90</v>
      </c>
      <c r="H245" s="24" t="s">
        <v>48</v>
      </c>
      <c r="I245" s="25" t="s">
        <v>98</v>
      </c>
      <c r="K245" s="3">
        <f t="shared" si="5"/>
        <v>0.42591735999999997</v>
      </c>
    </row>
    <row r="246" spans="1:12" ht="30" customHeight="1" x14ac:dyDescent="0.25">
      <c r="A246" s="22">
        <v>58.600000000000009</v>
      </c>
      <c r="B246" s="23" t="s">
        <v>87</v>
      </c>
      <c r="C246" s="24">
        <v>7.4</v>
      </c>
      <c r="D246" s="24">
        <v>427</v>
      </c>
      <c r="E246" s="24">
        <v>101.6</v>
      </c>
      <c r="F246" s="24">
        <v>90</v>
      </c>
      <c r="G246" s="24" t="s">
        <v>99</v>
      </c>
      <c r="H246" s="24" t="s">
        <v>48</v>
      </c>
      <c r="I246" s="25" t="s">
        <v>100</v>
      </c>
      <c r="K246" s="3">
        <f t="shared" si="5"/>
        <v>0.32103567999999999</v>
      </c>
    </row>
    <row r="247" spans="1:12" ht="30" customHeight="1" x14ac:dyDescent="0.25">
      <c r="A247" s="22">
        <v>58.70000000000001</v>
      </c>
      <c r="B247" s="23" t="s">
        <v>87</v>
      </c>
      <c r="C247" s="24">
        <v>7.4</v>
      </c>
      <c r="D247" s="24">
        <v>299</v>
      </c>
      <c r="E247" s="24">
        <v>101.6</v>
      </c>
      <c r="F247" s="24" t="s">
        <v>99</v>
      </c>
      <c r="G247" s="24">
        <v>126</v>
      </c>
      <c r="H247" s="24" t="s">
        <v>48</v>
      </c>
      <c r="I247" s="25" t="s">
        <v>26</v>
      </c>
      <c r="K247" s="3">
        <f t="shared" si="5"/>
        <v>0.22480015999999997</v>
      </c>
    </row>
    <row r="248" spans="1:12" ht="30" customHeight="1" x14ac:dyDescent="0.25">
      <c r="A248" s="22">
        <v>58.800000000000011</v>
      </c>
      <c r="B248" s="23" t="s">
        <v>87</v>
      </c>
      <c r="C248" s="24">
        <v>7.4</v>
      </c>
      <c r="D248" s="24">
        <v>299</v>
      </c>
      <c r="E248" s="24">
        <v>101.6</v>
      </c>
      <c r="F248" s="24">
        <v>126</v>
      </c>
      <c r="G248" s="24">
        <v>145</v>
      </c>
      <c r="H248" s="24" t="s">
        <v>48</v>
      </c>
      <c r="I248" s="25" t="s">
        <v>26</v>
      </c>
      <c r="K248" s="3">
        <f t="shared" si="5"/>
        <v>0.22480015999999997</v>
      </c>
    </row>
    <row r="249" spans="1:12" ht="30" customHeight="1" thickBot="1" x14ac:dyDescent="0.3">
      <c r="A249" s="26">
        <v>58.900000000000013</v>
      </c>
      <c r="B249" s="27" t="s">
        <v>87</v>
      </c>
      <c r="C249" s="28">
        <v>4.8</v>
      </c>
      <c r="D249" s="28">
        <v>299</v>
      </c>
      <c r="E249" s="28">
        <v>101.6</v>
      </c>
      <c r="F249" s="28">
        <v>145</v>
      </c>
      <c r="G249" s="28">
        <v>158</v>
      </c>
      <c r="H249" s="28" t="s">
        <v>48</v>
      </c>
      <c r="I249" s="29" t="s">
        <v>74</v>
      </c>
      <c r="K249" s="3">
        <f t="shared" si="5"/>
        <v>0.14581632</v>
      </c>
    </row>
    <row r="250" spans="1:12" ht="30" customHeight="1" thickTop="1" thickBot="1" x14ac:dyDescent="0.3"/>
    <row r="251" spans="1:12" ht="30" customHeight="1" thickTop="1" x14ac:dyDescent="0.25">
      <c r="A251" s="9" t="s">
        <v>101</v>
      </c>
      <c r="B251" s="16" t="s">
        <v>102</v>
      </c>
      <c r="C251" s="17" t="s">
        <v>40</v>
      </c>
      <c r="D251" s="17" t="s">
        <v>9</v>
      </c>
      <c r="E251" s="17" t="s">
        <v>11</v>
      </c>
      <c r="F251" s="160" t="s">
        <v>41</v>
      </c>
      <c r="G251" s="160"/>
      <c r="H251" s="17" t="s">
        <v>50</v>
      </c>
      <c r="I251" s="18" t="s">
        <v>42</v>
      </c>
    </row>
    <row r="252" spans="1:12" ht="30" customHeight="1" x14ac:dyDescent="0.25">
      <c r="A252" s="10" t="s">
        <v>43</v>
      </c>
      <c r="B252" s="19" t="s">
        <v>44</v>
      </c>
      <c r="C252" s="20" t="s">
        <v>45</v>
      </c>
      <c r="D252" s="20" t="s">
        <v>46</v>
      </c>
      <c r="E252" s="20" t="s">
        <v>46</v>
      </c>
      <c r="F252" s="161" t="s">
        <v>51</v>
      </c>
      <c r="G252" s="161"/>
      <c r="H252" s="20"/>
      <c r="I252" s="21" t="s">
        <v>103</v>
      </c>
    </row>
    <row r="253" spans="1:12" ht="30" customHeight="1" x14ac:dyDescent="0.25">
      <c r="A253" s="22">
        <v>57.1</v>
      </c>
      <c r="B253" s="23" t="s">
        <v>17</v>
      </c>
      <c r="C253" s="24">
        <v>7</v>
      </c>
      <c r="D253" s="24">
        <v>288</v>
      </c>
      <c r="E253" s="24">
        <v>89</v>
      </c>
      <c r="F253" s="24" t="s">
        <v>88</v>
      </c>
      <c r="G253" s="24">
        <v>18</v>
      </c>
      <c r="H253" s="24" t="s">
        <v>48</v>
      </c>
      <c r="I253" s="25" t="s">
        <v>89</v>
      </c>
      <c r="K253" s="3">
        <f t="shared" si="5"/>
        <v>0.179424</v>
      </c>
    </row>
    <row r="254" spans="1:12" ht="30" customHeight="1" x14ac:dyDescent="0.25">
      <c r="A254" s="22">
        <v>57.2</v>
      </c>
      <c r="B254" s="23" t="s">
        <v>17</v>
      </c>
      <c r="C254" s="24">
        <v>7.3</v>
      </c>
      <c r="D254" s="24">
        <v>343</v>
      </c>
      <c r="E254" s="24">
        <v>89</v>
      </c>
      <c r="F254" s="24">
        <v>18</v>
      </c>
      <c r="G254" s="24">
        <v>35</v>
      </c>
      <c r="H254" s="24" t="s">
        <v>48</v>
      </c>
      <c r="I254" s="25" t="s">
        <v>104</v>
      </c>
      <c r="K254" s="3">
        <f t="shared" si="5"/>
        <v>0.22284709999999999</v>
      </c>
      <c r="L254" s="34"/>
    </row>
    <row r="255" spans="1:12" ht="30" customHeight="1" x14ac:dyDescent="0.25">
      <c r="A255" s="22">
        <v>57.300000000000004</v>
      </c>
      <c r="B255" s="23" t="s">
        <v>17</v>
      </c>
      <c r="C255" s="24">
        <v>2.5</v>
      </c>
      <c r="D255" s="24">
        <v>288</v>
      </c>
      <c r="E255" s="24">
        <v>89</v>
      </c>
      <c r="F255" s="24">
        <v>38</v>
      </c>
      <c r="G255" s="24">
        <v>43</v>
      </c>
      <c r="H255" s="24" t="s">
        <v>48</v>
      </c>
      <c r="I255" s="25" t="s">
        <v>26</v>
      </c>
      <c r="K255" s="3">
        <f t="shared" si="5"/>
        <v>6.4079999999999998E-2</v>
      </c>
    </row>
    <row r="256" spans="1:12" ht="30" customHeight="1" x14ac:dyDescent="0.25">
      <c r="A256" s="22">
        <v>57.400000000000006</v>
      </c>
      <c r="B256" s="23" t="s">
        <v>17</v>
      </c>
      <c r="C256" s="24">
        <v>2.5</v>
      </c>
      <c r="D256" s="24">
        <v>288</v>
      </c>
      <c r="E256" s="24">
        <v>89</v>
      </c>
      <c r="F256" s="24">
        <v>46</v>
      </c>
      <c r="G256" s="24">
        <v>52</v>
      </c>
      <c r="H256" s="24" t="s">
        <v>48</v>
      </c>
      <c r="I256" s="25" t="s">
        <v>52</v>
      </c>
      <c r="K256" s="3">
        <f t="shared" si="5"/>
        <v>6.4079999999999998E-2</v>
      </c>
    </row>
    <row r="257" spans="1:12" ht="30" customHeight="1" x14ac:dyDescent="0.25">
      <c r="A257" s="22">
        <v>57.500000000000007</v>
      </c>
      <c r="B257" s="23" t="s">
        <v>17</v>
      </c>
      <c r="C257" s="24">
        <v>2.5</v>
      </c>
      <c r="D257" s="24">
        <v>288</v>
      </c>
      <c r="E257" s="24">
        <v>89</v>
      </c>
      <c r="F257" s="24">
        <v>55</v>
      </c>
      <c r="G257" s="24">
        <v>59</v>
      </c>
      <c r="H257" s="24" t="s">
        <v>48</v>
      </c>
      <c r="I257" s="25" t="s">
        <v>52</v>
      </c>
      <c r="K257" s="3">
        <f t="shared" si="5"/>
        <v>6.4079999999999998E-2</v>
      </c>
    </row>
    <row r="258" spans="1:12" ht="30" customHeight="1" x14ac:dyDescent="0.25">
      <c r="A258" s="22">
        <v>57.600000000000009</v>
      </c>
      <c r="B258" s="23" t="s">
        <v>17</v>
      </c>
      <c r="C258" s="24">
        <v>2.5</v>
      </c>
      <c r="D258" s="24">
        <v>288</v>
      </c>
      <c r="E258" s="24">
        <v>89</v>
      </c>
      <c r="F258" s="24">
        <v>62</v>
      </c>
      <c r="G258" s="24">
        <v>67</v>
      </c>
      <c r="H258" s="24" t="s">
        <v>48</v>
      </c>
      <c r="I258" s="25" t="s">
        <v>52</v>
      </c>
      <c r="K258" s="3">
        <f t="shared" si="5"/>
        <v>6.4079999999999998E-2</v>
      </c>
    </row>
    <row r="259" spans="1:12" ht="30" customHeight="1" x14ac:dyDescent="0.25">
      <c r="A259" s="22">
        <v>57.70000000000001</v>
      </c>
      <c r="B259" s="23" t="s">
        <v>17</v>
      </c>
      <c r="C259" s="24">
        <v>2.5</v>
      </c>
      <c r="D259" s="24">
        <v>288</v>
      </c>
      <c r="E259" s="24">
        <v>89</v>
      </c>
      <c r="F259" s="24">
        <v>70</v>
      </c>
      <c r="G259" s="24">
        <v>75</v>
      </c>
      <c r="H259" s="24" t="s">
        <v>48</v>
      </c>
      <c r="I259" s="25" t="s">
        <v>52</v>
      </c>
      <c r="K259" s="3">
        <f t="shared" si="5"/>
        <v>6.4079999999999998E-2</v>
      </c>
    </row>
    <row r="260" spans="1:12" ht="30" customHeight="1" x14ac:dyDescent="0.25">
      <c r="A260" s="22">
        <v>57.800000000000011</v>
      </c>
      <c r="B260" s="23" t="s">
        <v>17</v>
      </c>
      <c r="C260" s="24">
        <v>2.8</v>
      </c>
      <c r="D260" s="24">
        <v>288</v>
      </c>
      <c r="E260" s="24">
        <v>89</v>
      </c>
      <c r="F260" s="24">
        <v>78</v>
      </c>
      <c r="G260" s="24">
        <v>84</v>
      </c>
      <c r="H260" s="24" t="s">
        <v>48</v>
      </c>
      <c r="I260" s="25" t="s">
        <v>52</v>
      </c>
      <c r="K260" s="3">
        <f t="shared" si="5"/>
        <v>7.1769599999999989E-2</v>
      </c>
    </row>
    <row r="261" spans="1:12" ht="30" customHeight="1" x14ac:dyDescent="0.25">
      <c r="A261" s="22">
        <v>57.900000000000013</v>
      </c>
      <c r="B261" s="23" t="s">
        <v>17</v>
      </c>
      <c r="C261" s="24">
        <v>3</v>
      </c>
      <c r="D261" s="24">
        <v>288</v>
      </c>
      <c r="E261" s="24">
        <v>89</v>
      </c>
      <c r="F261" s="24">
        <v>87</v>
      </c>
      <c r="G261" s="24">
        <v>93</v>
      </c>
      <c r="H261" s="24" t="s">
        <v>48</v>
      </c>
      <c r="I261" s="25" t="s">
        <v>52</v>
      </c>
      <c r="K261" s="3">
        <f t="shared" si="5"/>
        <v>7.6896000000000006E-2</v>
      </c>
    </row>
    <row r="262" spans="1:12" ht="30" customHeight="1" x14ac:dyDescent="0.25">
      <c r="A262" s="32">
        <v>57.1</v>
      </c>
      <c r="B262" s="23" t="s">
        <v>17</v>
      </c>
      <c r="C262" s="24">
        <v>7.3</v>
      </c>
      <c r="D262" s="24">
        <v>288</v>
      </c>
      <c r="E262" s="24">
        <v>89</v>
      </c>
      <c r="F262" s="24">
        <v>96</v>
      </c>
      <c r="G262" s="24">
        <v>112</v>
      </c>
      <c r="H262" s="24" t="s">
        <v>48</v>
      </c>
      <c r="I262" s="25" t="s">
        <v>52</v>
      </c>
      <c r="K262" s="3">
        <f t="shared" si="5"/>
        <v>0.18711360000000002</v>
      </c>
    </row>
    <row r="263" spans="1:12" ht="30" customHeight="1" x14ac:dyDescent="0.25">
      <c r="A263" s="32">
        <v>57.11</v>
      </c>
      <c r="B263" s="23" t="s">
        <v>17</v>
      </c>
      <c r="C263" s="24">
        <v>7.3</v>
      </c>
      <c r="D263" s="24">
        <v>380</v>
      </c>
      <c r="E263" s="24">
        <v>89</v>
      </c>
      <c r="F263" s="24">
        <v>112</v>
      </c>
      <c r="G263" s="24">
        <v>132</v>
      </c>
      <c r="H263" s="24" t="s">
        <v>48</v>
      </c>
      <c r="I263" s="25" t="s">
        <v>105</v>
      </c>
      <c r="K263" s="3">
        <f t="shared" si="5"/>
        <v>0.24688599999999999</v>
      </c>
    </row>
    <row r="264" spans="1:12" ht="30" customHeight="1" x14ac:dyDescent="0.25">
      <c r="A264" s="32">
        <v>57.12</v>
      </c>
      <c r="B264" s="23" t="s">
        <v>17</v>
      </c>
      <c r="C264" s="24">
        <v>7.2</v>
      </c>
      <c r="D264" s="24">
        <v>288</v>
      </c>
      <c r="E264" s="24">
        <v>89</v>
      </c>
      <c r="F264" s="24">
        <v>132</v>
      </c>
      <c r="G264" s="24">
        <v>150</v>
      </c>
      <c r="H264" s="24" t="s">
        <v>48</v>
      </c>
      <c r="I264" s="25" t="s">
        <v>26</v>
      </c>
      <c r="K264" s="3">
        <f t="shared" si="5"/>
        <v>0.1845504</v>
      </c>
    </row>
    <row r="265" spans="1:12" ht="30" customHeight="1" thickBot="1" x14ac:dyDescent="0.3">
      <c r="A265" s="31">
        <v>57.129999999999995</v>
      </c>
      <c r="B265" s="27" t="s">
        <v>17</v>
      </c>
      <c r="C265" s="28">
        <v>2.9</v>
      </c>
      <c r="D265" s="28">
        <v>288</v>
      </c>
      <c r="E265" s="28">
        <v>89</v>
      </c>
      <c r="F265" s="28">
        <v>150</v>
      </c>
      <c r="G265" s="28">
        <v>158</v>
      </c>
      <c r="H265" s="28" t="s">
        <v>48</v>
      </c>
      <c r="I265" s="29" t="s">
        <v>74</v>
      </c>
      <c r="K265" s="3">
        <f t="shared" si="5"/>
        <v>7.4332799999999991E-2</v>
      </c>
    </row>
    <row r="266" spans="1:12" ht="30" customHeight="1" thickTop="1" thickBot="1" x14ac:dyDescent="0.3"/>
    <row r="267" spans="1:12" ht="27.95" customHeight="1" thickTop="1" x14ac:dyDescent="0.25">
      <c r="A267" s="9" t="s">
        <v>106</v>
      </c>
      <c r="B267" s="16" t="s">
        <v>66</v>
      </c>
      <c r="C267" s="17" t="s">
        <v>40</v>
      </c>
      <c r="D267" s="17" t="s">
        <v>9</v>
      </c>
      <c r="E267" s="17" t="s">
        <v>11</v>
      </c>
      <c r="F267" s="160" t="s">
        <v>41</v>
      </c>
      <c r="G267" s="160"/>
      <c r="H267" s="17" t="s">
        <v>50</v>
      </c>
      <c r="I267" s="18" t="s">
        <v>42</v>
      </c>
    </row>
    <row r="268" spans="1:12" ht="27.95" customHeight="1" x14ac:dyDescent="0.25">
      <c r="A268" s="10" t="s">
        <v>43</v>
      </c>
      <c r="B268" s="19" t="s">
        <v>44</v>
      </c>
      <c r="C268" s="20" t="s">
        <v>45</v>
      </c>
      <c r="D268" s="20" t="s">
        <v>46</v>
      </c>
      <c r="E268" s="20" t="s">
        <v>46</v>
      </c>
      <c r="F268" s="161" t="s">
        <v>51</v>
      </c>
      <c r="G268" s="161"/>
      <c r="H268" s="20"/>
      <c r="I268" s="21" t="s">
        <v>107</v>
      </c>
    </row>
    <row r="269" spans="1:12" ht="27.95" customHeight="1" x14ac:dyDescent="0.25">
      <c r="A269" s="22">
        <v>56.1</v>
      </c>
      <c r="B269" s="23" t="s">
        <v>17</v>
      </c>
      <c r="C269" s="24">
        <v>3.3</v>
      </c>
      <c r="D269" s="24">
        <v>288</v>
      </c>
      <c r="E269" s="24">
        <v>101.6</v>
      </c>
      <c r="F269" s="24" t="s">
        <v>88</v>
      </c>
      <c r="G269" s="24">
        <v>8</v>
      </c>
      <c r="H269" s="24" t="s">
        <v>48</v>
      </c>
      <c r="I269" s="25" t="s">
        <v>89</v>
      </c>
      <c r="K269" s="3">
        <f t="shared" si="5"/>
        <v>9.6560640000000003E-2</v>
      </c>
      <c r="L269" s="34"/>
    </row>
    <row r="270" spans="1:12" ht="27.95" customHeight="1" x14ac:dyDescent="0.25">
      <c r="A270" s="22">
        <v>56.2</v>
      </c>
      <c r="B270" s="23" t="s">
        <v>17</v>
      </c>
      <c r="C270" s="24">
        <v>7.4</v>
      </c>
      <c r="D270" s="24">
        <v>338</v>
      </c>
      <c r="E270" s="24">
        <v>101.6</v>
      </c>
      <c r="F270" s="24">
        <v>8</v>
      </c>
      <c r="G270" s="24">
        <v>27</v>
      </c>
      <c r="H270" s="24" t="s">
        <v>48</v>
      </c>
      <c r="I270" s="25" t="s">
        <v>108</v>
      </c>
      <c r="K270" s="3">
        <f t="shared" si="5"/>
        <v>0.25412192</v>
      </c>
    </row>
    <row r="271" spans="1:12" ht="27.95" customHeight="1" x14ac:dyDescent="0.25">
      <c r="A271" s="22">
        <v>56.300000000000004</v>
      </c>
      <c r="B271" s="23" t="s">
        <v>17</v>
      </c>
      <c r="C271" s="24">
        <v>2.6</v>
      </c>
      <c r="D271" s="24">
        <v>288</v>
      </c>
      <c r="E271" s="24">
        <v>101.6</v>
      </c>
      <c r="F271" s="24">
        <v>30</v>
      </c>
      <c r="G271" s="24">
        <v>35</v>
      </c>
      <c r="H271" s="24" t="s">
        <v>48</v>
      </c>
      <c r="I271" s="25" t="s">
        <v>26</v>
      </c>
      <c r="K271" s="3">
        <f t="shared" si="5"/>
        <v>7.6078080000000006E-2</v>
      </c>
    </row>
    <row r="272" spans="1:12" ht="27.95" customHeight="1" x14ac:dyDescent="0.25">
      <c r="A272" s="22">
        <v>56.400000000000006</v>
      </c>
      <c r="B272" s="23" t="s">
        <v>17</v>
      </c>
      <c r="C272" s="24">
        <v>2.5</v>
      </c>
      <c r="D272" s="24">
        <v>288</v>
      </c>
      <c r="E272" s="24">
        <v>101.6</v>
      </c>
      <c r="F272" s="24">
        <v>38</v>
      </c>
      <c r="G272" s="24">
        <v>43</v>
      </c>
      <c r="H272" s="24" t="s">
        <v>48</v>
      </c>
      <c r="I272" s="25" t="s">
        <v>52</v>
      </c>
      <c r="K272" s="3">
        <f t="shared" si="5"/>
        <v>7.3151999999999995E-2</v>
      </c>
    </row>
    <row r="273" spans="1:11" ht="27.95" customHeight="1" x14ac:dyDescent="0.25">
      <c r="A273" s="22">
        <v>56.500000000000007</v>
      </c>
      <c r="B273" s="23" t="s">
        <v>17</v>
      </c>
      <c r="C273" s="24">
        <v>2.5</v>
      </c>
      <c r="D273" s="24">
        <v>288</v>
      </c>
      <c r="E273" s="24">
        <v>101.6</v>
      </c>
      <c r="F273" s="24">
        <v>46</v>
      </c>
      <c r="G273" s="24">
        <v>52</v>
      </c>
      <c r="H273" s="24" t="s">
        <v>48</v>
      </c>
      <c r="I273" s="25" t="s">
        <v>52</v>
      </c>
      <c r="K273" s="3">
        <f t="shared" si="5"/>
        <v>7.3151999999999995E-2</v>
      </c>
    </row>
    <row r="274" spans="1:11" ht="27.95" customHeight="1" x14ac:dyDescent="0.25">
      <c r="A274" s="22">
        <v>56.600000000000009</v>
      </c>
      <c r="B274" s="23" t="s">
        <v>17</v>
      </c>
      <c r="C274" s="24">
        <v>2.5</v>
      </c>
      <c r="D274" s="24">
        <v>288</v>
      </c>
      <c r="E274" s="24">
        <v>101.6</v>
      </c>
      <c r="F274" s="24">
        <v>55</v>
      </c>
      <c r="G274" s="24">
        <v>59</v>
      </c>
      <c r="H274" s="24" t="s">
        <v>48</v>
      </c>
      <c r="I274" s="25" t="s">
        <v>52</v>
      </c>
      <c r="K274" s="3">
        <f t="shared" si="5"/>
        <v>7.3151999999999995E-2</v>
      </c>
    </row>
    <row r="275" spans="1:11" ht="27.95" customHeight="1" x14ac:dyDescent="0.25">
      <c r="A275" s="22">
        <v>56.70000000000001</v>
      </c>
      <c r="B275" s="23" t="s">
        <v>17</v>
      </c>
      <c r="C275" s="24">
        <v>2.5</v>
      </c>
      <c r="D275" s="24">
        <v>288</v>
      </c>
      <c r="E275" s="24">
        <v>101.6</v>
      </c>
      <c r="F275" s="24">
        <v>62</v>
      </c>
      <c r="G275" s="24">
        <v>67</v>
      </c>
      <c r="H275" s="24" t="s">
        <v>48</v>
      </c>
      <c r="I275" s="25" t="s">
        <v>52</v>
      </c>
      <c r="K275" s="3">
        <f t="shared" si="5"/>
        <v>7.3151999999999995E-2</v>
      </c>
    </row>
    <row r="276" spans="1:11" ht="27.95" customHeight="1" x14ac:dyDescent="0.25">
      <c r="A276" s="22">
        <v>56.800000000000011</v>
      </c>
      <c r="B276" s="23" t="s">
        <v>17</v>
      </c>
      <c r="C276" s="24">
        <v>2.5</v>
      </c>
      <c r="D276" s="24">
        <v>288</v>
      </c>
      <c r="E276" s="24">
        <v>101.6</v>
      </c>
      <c r="F276" s="24">
        <v>70</v>
      </c>
      <c r="G276" s="24">
        <v>75</v>
      </c>
      <c r="H276" s="24" t="s">
        <v>48</v>
      </c>
      <c r="I276" s="25" t="s">
        <v>52</v>
      </c>
      <c r="K276" s="3">
        <f t="shared" si="5"/>
        <v>7.3151999999999995E-2</v>
      </c>
    </row>
    <row r="277" spans="1:11" ht="27.95" customHeight="1" x14ac:dyDescent="0.25">
      <c r="A277" s="22">
        <v>56.900000000000013</v>
      </c>
      <c r="B277" s="23" t="s">
        <v>17</v>
      </c>
      <c r="C277" s="24">
        <v>2.8</v>
      </c>
      <c r="D277" s="24">
        <v>288</v>
      </c>
      <c r="E277" s="24">
        <v>101.6</v>
      </c>
      <c r="F277" s="24">
        <v>78</v>
      </c>
      <c r="G277" s="24">
        <v>84</v>
      </c>
      <c r="H277" s="24" t="s">
        <v>48</v>
      </c>
      <c r="I277" s="25" t="s">
        <v>52</v>
      </c>
      <c r="K277" s="3">
        <f t="shared" si="5"/>
        <v>8.1930239999999988E-2</v>
      </c>
    </row>
    <row r="278" spans="1:11" ht="27.95" customHeight="1" x14ac:dyDescent="0.25">
      <c r="A278" s="32">
        <v>56.1</v>
      </c>
      <c r="B278" s="23" t="s">
        <v>17</v>
      </c>
      <c r="C278" s="24">
        <v>3</v>
      </c>
      <c r="D278" s="24">
        <v>288</v>
      </c>
      <c r="E278" s="24">
        <v>101.6</v>
      </c>
      <c r="F278" s="24">
        <v>87</v>
      </c>
      <c r="G278" s="24">
        <v>93</v>
      </c>
      <c r="H278" s="24" t="s">
        <v>48</v>
      </c>
      <c r="I278" s="25" t="s">
        <v>52</v>
      </c>
      <c r="K278" s="3">
        <f t="shared" si="5"/>
        <v>8.7782399999999997E-2</v>
      </c>
    </row>
    <row r="279" spans="1:11" ht="27.95" customHeight="1" x14ac:dyDescent="0.25">
      <c r="A279" s="32">
        <v>56.11</v>
      </c>
      <c r="B279" s="23" t="s">
        <v>17</v>
      </c>
      <c r="C279" s="24">
        <v>2.5</v>
      </c>
      <c r="D279" s="24">
        <v>288</v>
      </c>
      <c r="E279" s="24">
        <v>101.6</v>
      </c>
      <c r="F279" s="24">
        <v>96</v>
      </c>
      <c r="G279" s="24">
        <v>101</v>
      </c>
      <c r="H279" s="24" t="s">
        <v>48</v>
      </c>
      <c r="I279" s="25" t="s">
        <v>52</v>
      </c>
      <c r="K279" s="3">
        <f t="shared" si="5"/>
        <v>7.3151999999999995E-2</v>
      </c>
    </row>
    <row r="280" spans="1:11" ht="27.95" customHeight="1" x14ac:dyDescent="0.25">
      <c r="A280" s="32">
        <v>56.12</v>
      </c>
      <c r="B280" s="23" t="s">
        <v>17</v>
      </c>
      <c r="C280" s="24">
        <v>2.6</v>
      </c>
      <c r="D280" s="24">
        <v>288</v>
      </c>
      <c r="E280" s="24">
        <v>101.6</v>
      </c>
      <c r="F280" s="24">
        <v>104</v>
      </c>
      <c r="G280" s="24">
        <v>109</v>
      </c>
      <c r="H280" s="24" t="s">
        <v>48</v>
      </c>
      <c r="I280" s="25" t="s">
        <v>52</v>
      </c>
      <c r="K280" s="3">
        <f t="shared" si="5"/>
        <v>7.6078080000000006E-2</v>
      </c>
    </row>
    <row r="281" spans="1:11" ht="27.95" customHeight="1" x14ac:dyDescent="0.25">
      <c r="A281" s="32">
        <v>56.129999999999995</v>
      </c>
      <c r="B281" s="23" t="s">
        <v>17</v>
      </c>
      <c r="C281" s="24">
        <v>2.5</v>
      </c>
      <c r="D281" s="24">
        <v>288</v>
      </c>
      <c r="E281" s="24">
        <v>101.6</v>
      </c>
      <c r="F281" s="24">
        <v>112</v>
      </c>
      <c r="G281" s="24">
        <v>117</v>
      </c>
      <c r="H281" s="24" t="s">
        <v>48</v>
      </c>
      <c r="I281" s="25" t="s">
        <v>26</v>
      </c>
      <c r="K281" s="3">
        <f t="shared" si="5"/>
        <v>7.3151999999999995E-2</v>
      </c>
    </row>
    <row r="282" spans="1:11" ht="27.95" customHeight="1" x14ac:dyDescent="0.25">
      <c r="A282" s="32">
        <v>56.139999999999993</v>
      </c>
      <c r="B282" s="23" t="s">
        <v>17</v>
      </c>
      <c r="C282" s="24">
        <v>7.4</v>
      </c>
      <c r="D282" s="24">
        <v>410</v>
      </c>
      <c r="E282" s="24">
        <v>101.6</v>
      </c>
      <c r="F282" s="24">
        <v>121</v>
      </c>
      <c r="G282" s="24">
        <v>140</v>
      </c>
      <c r="H282" s="24" t="s">
        <v>48</v>
      </c>
      <c r="I282" s="25" t="s">
        <v>109</v>
      </c>
      <c r="K282" s="3">
        <f t="shared" si="5"/>
        <v>0.30825439999999998</v>
      </c>
    </row>
    <row r="283" spans="1:11" ht="30" customHeight="1" thickBot="1" x14ac:dyDescent="0.3">
      <c r="A283" s="31">
        <v>56.149999999999991</v>
      </c>
      <c r="B283" s="27" t="s">
        <v>17</v>
      </c>
      <c r="C283" s="28">
        <v>6.6</v>
      </c>
      <c r="D283" s="28">
        <v>288</v>
      </c>
      <c r="E283" s="28">
        <v>101.6</v>
      </c>
      <c r="F283" s="28">
        <v>140</v>
      </c>
      <c r="G283" s="28">
        <v>158</v>
      </c>
      <c r="H283" s="28" t="s">
        <v>48</v>
      </c>
      <c r="I283" s="29" t="s">
        <v>74</v>
      </c>
      <c r="K283" s="3">
        <f t="shared" si="5"/>
        <v>0.19312128000000001</v>
      </c>
    </row>
    <row r="284" spans="1:11" ht="18.75" customHeight="1" thickTop="1" thickBot="1" x14ac:dyDescent="0.3"/>
    <row r="285" spans="1:11" ht="24.95" customHeight="1" thickTop="1" x14ac:dyDescent="0.25">
      <c r="A285" s="9" t="s">
        <v>110</v>
      </c>
      <c r="B285" s="16" t="s">
        <v>111</v>
      </c>
      <c r="C285" s="17" t="s">
        <v>40</v>
      </c>
      <c r="D285" s="17" t="s">
        <v>9</v>
      </c>
      <c r="E285" s="17" t="s">
        <v>11</v>
      </c>
      <c r="F285" s="160" t="s">
        <v>41</v>
      </c>
      <c r="G285" s="160"/>
      <c r="H285" s="17" t="s">
        <v>50</v>
      </c>
      <c r="I285" s="18" t="s">
        <v>42</v>
      </c>
    </row>
    <row r="286" spans="1:11" ht="24.95" customHeight="1" x14ac:dyDescent="0.25">
      <c r="A286" s="10" t="s">
        <v>43</v>
      </c>
      <c r="B286" s="19" t="s">
        <v>44</v>
      </c>
      <c r="C286" s="20" t="s">
        <v>45</v>
      </c>
      <c r="D286" s="20" t="s">
        <v>46</v>
      </c>
      <c r="E286" s="20" t="s">
        <v>46</v>
      </c>
      <c r="F286" s="161" t="s">
        <v>51</v>
      </c>
      <c r="G286" s="161"/>
      <c r="H286" s="20"/>
      <c r="I286" s="21" t="s">
        <v>112</v>
      </c>
    </row>
    <row r="287" spans="1:11" ht="24.95" customHeight="1" x14ac:dyDescent="0.25">
      <c r="A287" s="22">
        <v>55.1</v>
      </c>
      <c r="B287" s="23" t="s">
        <v>17</v>
      </c>
      <c r="C287" s="24">
        <v>3.7</v>
      </c>
      <c r="D287" s="24">
        <v>288</v>
      </c>
      <c r="E287" s="24">
        <v>108</v>
      </c>
      <c r="F287" s="24" t="s">
        <v>88</v>
      </c>
      <c r="G287" s="24">
        <v>10</v>
      </c>
      <c r="H287" s="24" t="s">
        <v>48</v>
      </c>
      <c r="I287" s="25" t="s">
        <v>89</v>
      </c>
      <c r="K287" s="3">
        <f t="shared" si="5"/>
        <v>0.11508480000000001</v>
      </c>
    </row>
    <row r="288" spans="1:11" ht="24.95" customHeight="1" x14ac:dyDescent="0.25">
      <c r="A288" s="22">
        <v>55.2</v>
      </c>
      <c r="B288" s="23" t="s">
        <v>17</v>
      </c>
      <c r="C288" s="24">
        <v>2.8</v>
      </c>
      <c r="D288" s="24">
        <v>288</v>
      </c>
      <c r="E288" s="24">
        <v>108</v>
      </c>
      <c r="F288" s="24">
        <v>13</v>
      </c>
      <c r="G288" s="24">
        <v>19</v>
      </c>
      <c r="H288" s="24" t="s">
        <v>48</v>
      </c>
      <c r="I288" s="25" t="s">
        <v>89</v>
      </c>
      <c r="K288" s="3">
        <f t="shared" si="5"/>
        <v>8.7091199999999994E-2</v>
      </c>
    </row>
    <row r="289" spans="1:11" ht="24.95" customHeight="1" x14ac:dyDescent="0.25">
      <c r="A289" s="22">
        <v>55.300000000000004</v>
      </c>
      <c r="B289" s="23" t="s">
        <v>17</v>
      </c>
      <c r="C289" s="24">
        <v>2.5</v>
      </c>
      <c r="D289" s="24">
        <v>288</v>
      </c>
      <c r="E289" s="24">
        <v>108</v>
      </c>
      <c r="F289" s="24">
        <v>22</v>
      </c>
      <c r="G289" s="24">
        <v>27</v>
      </c>
      <c r="H289" s="24" t="s">
        <v>48</v>
      </c>
      <c r="I289" s="25" t="s">
        <v>26</v>
      </c>
      <c r="K289" s="3">
        <f t="shared" si="5"/>
        <v>7.7759999999999996E-2</v>
      </c>
    </row>
    <row r="290" spans="1:11" ht="24.95" customHeight="1" x14ac:dyDescent="0.25">
      <c r="A290" s="22">
        <v>55.400000000000006</v>
      </c>
      <c r="B290" s="23" t="s">
        <v>17</v>
      </c>
      <c r="C290" s="24">
        <v>2.6</v>
      </c>
      <c r="D290" s="24">
        <v>288</v>
      </c>
      <c r="E290" s="24">
        <v>108</v>
      </c>
      <c r="F290" s="24">
        <v>30</v>
      </c>
      <c r="G290" s="24">
        <v>35</v>
      </c>
      <c r="H290" s="24" t="s">
        <v>48</v>
      </c>
      <c r="I290" s="25" t="s">
        <v>26</v>
      </c>
      <c r="K290" s="3">
        <f t="shared" si="5"/>
        <v>8.0870400000000009E-2</v>
      </c>
    </row>
    <row r="291" spans="1:11" ht="24.95" customHeight="1" x14ac:dyDescent="0.25">
      <c r="A291" s="22">
        <v>55.500000000000007</v>
      </c>
      <c r="B291" s="23" t="s">
        <v>17</v>
      </c>
      <c r="C291" s="24">
        <v>2.5</v>
      </c>
      <c r="D291" s="24">
        <v>288</v>
      </c>
      <c r="E291" s="24">
        <v>108</v>
      </c>
      <c r="F291" s="24">
        <v>38</v>
      </c>
      <c r="G291" s="24">
        <v>43</v>
      </c>
      <c r="H291" s="24" t="s">
        <v>48</v>
      </c>
      <c r="I291" s="25" t="s">
        <v>52</v>
      </c>
      <c r="K291" s="3">
        <f t="shared" si="5"/>
        <v>7.7759999999999996E-2</v>
      </c>
    </row>
    <row r="292" spans="1:11" ht="24.95" customHeight="1" x14ac:dyDescent="0.25">
      <c r="A292" s="22">
        <v>55.600000000000009</v>
      </c>
      <c r="B292" s="23" t="s">
        <v>17</v>
      </c>
      <c r="C292" s="24">
        <v>2.5</v>
      </c>
      <c r="D292" s="24">
        <v>288</v>
      </c>
      <c r="E292" s="24">
        <v>108</v>
      </c>
      <c r="F292" s="24">
        <v>46</v>
      </c>
      <c r="G292" s="24">
        <v>52</v>
      </c>
      <c r="H292" s="24" t="s">
        <v>48</v>
      </c>
      <c r="I292" s="25" t="s">
        <v>52</v>
      </c>
      <c r="K292" s="3">
        <f t="shared" si="5"/>
        <v>7.7759999999999996E-2</v>
      </c>
    </row>
    <row r="293" spans="1:11" ht="24.95" customHeight="1" x14ac:dyDescent="0.25">
      <c r="A293" s="22">
        <v>55.70000000000001</v>
      </c>
      <c r="B293" s="23" t="s">
        <v>17</v>
      </c>
      <c r="C293" s="24">
        <v>2.5</v>
      </c>
      <c r="D293" s="24">
        <v>288</v>
      </c>
      <c r="E293" s="24">
        <v>108</v>
      </c>
      <c r="F293" s="24">
        <v>55</v>
      </c>
      <c r="G293" s="24">
        <v>59</v>
      </c>
      <c r="H293" s="24" t="s">
        <v>48</v>
      </c>
      <c r="I293" s="25" t="s">
        <v>52</v>
      </c>
      <c r="K293" s="3">
        <f t="shared" si="5"/>
        <v>7.7759999999999996E-2</v>
      </c>
    </row>
    <row r="294" spans="1:11" ht="24.95" customHeight="1" x14ac:dyDescent="0.25">
      <c r="A294" s="22">
        <v>55.800000000000011</v>
      </c>
      <c r="B294" s="23" t="s">
        <v>17</v>
      </c>
      <c r="C294" s="24">
        <v>2.5</v>
      </c>
      <c r="D294" s="24">
        <v>288</v>
      </c>
      <c r="E294" s="24">
        <v>108</v>
      </c>
      <c r="F294" s="24">
        <v>62</v>
      </c>
      <c r="G294" s="24">
        <v>67</v>
      </c>
      <c r="H294" s="24" t="s">
        <v>48</v>
      </c>
      <c r="I294" s="25" t="s">
        <v>52</v>
      </c>
      <c r="K294" s="3">
        <f t="shared" si="5"/>
        <v>7.7759999999999996E-2</v>
      </c>
    </row>
    <row r="295" spans="1:11" ht="24.95" customHeight="1" x14ac:dyDescent="0.25">
      <c r="A295" s="22">
        <v>55.900000000000013</v>
      </c>
      <c r="B295" s="23" t="s">
        <v>17</v>
      </c>
      <c r="C295" s="24">
        <v>2.5</v>
      </c>
      <c r="D295" s="24">
        <v>288</v>
      </c>
      <c r="E295" s="24">
        <v>108</v>
      </c>
      <c r="F295" s="24">
        <v>70</v>
      </c>
      <c r="G295" s="24">
        <v>75</v>
      </c>
      <c r="H295" s="24" t="s">
        <v>48</v>
      </c>
      <c r="I295" s="25" t="s">
        <v>52</v>
      </c>
      <c r="K295" s="3">
        <f t="shared" si="5"/>
        <v>7.7759999999999996E-2</v>
      </c>
    </row>
    <row r="296" spans="1:11" ht="24.95" customHeight="1" x14ac:dyDescent="0.25">
      <c r="A296" s="32">
        <v>55.1</v>
      </c>
      <c r="B296" s="23" t="s">
        <v>17</v>
      </c>
      <c r="C296" s="24">
        <v>2.8</v>
      </c>
      <c r="D296" s="24">
        <v>288</v>
      </c>
      <c r="E296" s="24">
        <v>108</v>
      </c>
      <c r="F296" s="24">
        <v>78</v>
      </c>
      <c r="G296" s="24">
        <v>84</v>
      </c>
      <c r="H296" s="24" t="s">
        <v>48</v>
      </c>
      <c r="I296" s="25" t="s">
        <v>52</v>
      </c>
      <c r="K296" s="3">
        <f t="shared" si="5"/>
        <v>8.7091199999999994E-2</v>
      </c>
    </row>
    <row r="297" spans="1:11" ht="24.95" customHeight="1" x14ac:dyDescent="0.25">
      <c r="A297" s="32">
        <v>55.11</v>
      </c>
      <c r="B297" s="23" t="s">
        <v>17</v>
      </c>
      <c r="C297" s="24">
        <v>3</v>
      </c>
      <c r="D297" s="24">
        <v>288</v>
      </c>
      <c r="E297" s="24">
        <v>108</v>
      </c>
      <c r="F297" s="24">
        <v>87</v>
      </c>
      <c r="G297" s="24">
        <v>93</v>
      </c>
      <c r="H297" s="24" t="s">
        <v>48</v>
      </c>
      <c r="I297" s="25" t="s">
        <v>52</v>
      </c>
      <c r="K297" s="3">
        <f t="shared" si="5"/>
        <v>9.3312000000000006E-2</v>
      </c>
    </row>
    <row r="298" spans="1:11" ht="24.95" customHeight="1" x14ac:dyDescent="0.25">
      <c r="A298" s="32">
        <v>55.12</v>
      </c>
      <c r="B298" s="23" t="s">
        <v>17</v>
      </c>
      <c r="C298" s="24">
        <v>2.5</v>
      </c>
      <c r="D298" s="24">
        <v>288</v>
      </c>
      <c r="E298" s="24">
        <v>108</v>
      </c>
      <c r="F298" s="24">
        <v>96</v>
      </c>
      <c r="G298" s="24">
        <v>101</v>
      </c>
      <c r="H298" s="24" t="s">
        <v>48</v>
      </c>
      <c r="I298" s="25" t="s">
        <v>52</v>
      </c>
      <c r="K298" s="3">
        <f t="shared" si="5"/>
        <v>7.7759999999999996E-2</v>
      </c>
    </row>
    <row r="299" spans="1:11" ht="24.95" customHeight="1" x14ac:dyDescent="0.25">
      <c r="A299" s="32">
        <v>55.129999999999995</v>
      </c>
      <c r="B299" s="23" t="s">
        <v>17</v>
      </c>
      <c r="C299" s="24">
        <v>2.6</v>
      </c>
      <c r="D299" s="24">
        <v>288</v>
      </c>
      <c r="E299" s="24">
        <v>108</v>
      </c>
      <c r="F299" s="24">
        <v>104</v>
      </c>
      <c r="G299" s="24">
        <v>109</v>
      </c>
      <c r="H299" s="24" t="s">
        <v>48</v>
      </c>
      <c r="I299" s="25" t="s">
        <v>52</v>
      </c>
      <c r="K299" s="3">
        <f t="shared" si="5"/>
        <v>8.0870400000000009E-2</v>
      </c>
    </row>
    <row r="300" spans="1:11" ht="24.95" customHeight="1" x14ac:dyDescent="0.25">
      <c r="A300" s="32">
        <v>55.139999999999993</v>
      </c>
      <c r="B300" s="23" t="s">
        <v>17</v>
      </c>
      <c r="C300" s="24">
        <v>2.5</v>
      </c>
      <c r="D300" s="24">
        <v>288</v>
      </c>
      <c r="E300" s="24">
        <v>108</v>
      </c>
      <c r="F300" s="24">
        <v>112</v>
      </c>
      <c r="G300" s="24">
        <v>117</v>
      </c>
      <c r="H300" s="24" t="s">
        <v>48</v>
      </c>
      <c r="I300" s="25" t="s">
        <v>26</v>
      </c>
      <c r="K300" s="3">
        <f t="shared" si="5"/>
        <v>7.7759999999999996E-2</v>
      </c>
    </row>
    <row r="301" spans="1:11" ht="24.95" customHeight="1" x14ac:dyDescent="0.25">
      <c r="A301" s="32">
        <v>55.149999999999991</v>
      </c>
      <c r="B301" s="23" t="s">
        <v>17</v>
      </c>
      <c r="C301" s="24">
        <v>2.5</v>
      </c>
      <c r="D301" s="24">
        <v>288</v>
      </c>
      <c r="E301" s="24">
        <v>108</v>
      </c>
      <c r="F301" s="24">
        <v>121</v>
      </c>
      <c r="G301" s="24">
        <v>127</v>
      </c>
      <c r="H301" s="24" t="s">
        <v>48</v>
      </c>
      <c r="I301" s="25" t="s">
        <v>26</v>
      </c>
      <c r="K301" s="3">
        <f t="shared" si="5"/>
        <v>7.7759999999999996E-2</v>
      </c>
    </row>
    <row r="302" spans="1:11" ht="24.95" customHeight="1" x14ac:dyDescent="0.25">
      <c r="A302" s="32">
        <v>55.159999999999989</v>
      </c>
      <c r="B302" s="23" t="s">
        <v>17</v>
      </c>
      <c r="C302" s="24">
        <v>2.5</v>
      </c>
      <c r="D302" s="24">
        <v>288</v>
      </c>
      <c r="E302" s="24">
        <v>108</v>
      </c>
      <c r="F302" s="24">
        <v>130</v>
      </c>
      <c r="G302" s="24">
        <v>135</v>
      </c>
      <c r="H302" s="24" t="s">
        <v>48</v>
      </c>
      <c r="I302" s="25" t="s">
        <v>26</v>
      </c>
      <c r="K302" s="3">
        <f t="shared" si="5"/>
        <v>7.7759999999999996E-2</v>
      </c>
    </row>
    <row r="303" spans="1:11" ht="24.95" customHeight="1" thickBot="1" x14ac:dyDescent="0.3">
      <c r="A303" s="31">
        <v>55.169999999999987</v>
      </c>
      <c r="B303" s="27" t="s">
        <v>17</v>
      </c>
      <c r="C303" s="28">
        <v>7</v>
      </c>
      <c r="D303" s="28">
        <v>288</v>
      </c>
      <c r="E303" s="28">
        <v>108</v>
      </c>
      <c r="F303" s="28">
        <v>139</v>
      </c>
      <c r="G303" s="28">
        <v>158</v>
      </c>
      <c r="H303" s="28" t="s">
        <v>48</v>
      </c>
      <c r="I303" s="29" t="s">
        <v>113</v>
      </c>
      <c r="K303" s="3">
        <f t="shared" si="5"/>
        <v>0.217728</v>
      </c>
    </row>
    <row r="304" spans="1:11" ht="12.75" customHeight="1" thickTop="1" thickBot="1" x14ac:dyDescent="0.3"/>
    <row r="305" spans="1:11" ht="24.95" customHeight="1" thickTop="1" x14ac:dyDescent="0.25">
      <c r="A305" s="9" t="s">
        <v>114</v>
      </c>
      <c r="B305" s="16" t="s">
        <v>115</v>
      </c>
      <c r="C305" s="17" t="s">
        <v>40</v>
      </c>
      <c r="D305" s="17" t="s">
        <v>9</v>
      </c>
      <c r="E305" s="17" t="s">
        <v>11</v>
      </c>
      <c r="F305" s="160" t="s">
        <v>41</v>
      </c>
      <c r="G305" s="160"/>
      <c r="H305" s="17" t="s">
        <v>50</v>
      </c>
      <c r="I305" s="18" t="s">
        <v>42</v>
      </c>
    </row>
    <row r="306" spans="1:11" ht="24.95" customHeight="1" x14ac:dyDescent="0.25">
      <c r="A306" s="10" t="s">
        <v>43</v>
      </c>
      <c r="B306" s="19" t="s">
        <v>44</v>
      </c>
      <c r="C306" s="20" t="s">
        <v>45</v>
      </c>
      <c r="D306" s="20" t="s">
        <v>46</v>
      </c>
      <c r="E306" s="20" t="s">
        <v>46</v>
      </c>
      <c r="F306" s="161" t="s">
        <v>51</v>
      </c>
      <c r="G306" s="161"/>
      <c r="H306" s="20"/>
      <c r="I306" s="21" t="s">
        <v>116</v>
      </c>
    </row>
    <row r="307" spans="1:11" ht="24.95" customHeight="1" x14ac:dyDescent="0.25">
      <c r="A307" s="22">
        <v>54.1</v>
      </c>
      <c r="B307" s="23" t="s">
        <v>17</v>
      </c>
      <c r="C307" s="24">
        <v>3.7</v>
      </c>
      <c r="D307" s="24">
        <v>288</v>
      </c>
      <c r="E307" s="24">
        <v>112</v>
      </c>
      <c r="F307" s="24" t="s">
        <v>88</v>
      </c>
      <c r="G307" s="24">
        <v>10</v>
      </c>
      <c r="H307" s="24" t="s">
        <v>48</v>
      </c>
      <c r="I307" s="25" t="s">
        <v>89</v>
      </c>
      <c r="K307" s="3">
        <f t="shared" ref="K307:K364" si="6">(C307*D307*E307)/1000000</f>
        <v>0.11934720000000001</v>
      </c>
    </row>
    <row r="308" spans="1:11" ht="24.95" customHeight="1" x14ac:dyDescent="0.25">
      <c r="A308" s="22">
        <v>54.2</v>
      </c>
      <c r="B308" s="23" t="s">
        <v>17</v>
      </c>
      <c r="C308" s="24">
        <v>2.8</v>
      </c>
      <c r="D308" s="24">
        <v>288</v>
      </c>
      <c r="E308" s="24">
        <v>112</v>
      </c>
      <c r="F308" s="24">
        <v>13</v>
      </c>
      <c r="G308" s="24">
        <v>19</v>
      </c>
      <c r="H308" s="24" t="s">
        <v>48</v>
      </c>
      <c r="I308" s="25" t="s">
        <v>89</v>
      </c>
      <c r="K308" s="3">
        <f t="shared" si="6"/>
        <v>9.0316800000000003E-2</v>
      </c>
    </row>
    <row r="309" spans="1:11" ht="24.95" customHeight="1" x14ac:dyDescent="0.25">
      <c r="A309" s="22">
        <v>54.300000000000004</v>
      </c>
      <c r="B309" s="23" t="s">
        <v>17</v>
      </c>
      <c r="C309" s="24">
        <v>2.5</v>
      </c>
      <c r="D309" s="24">
        <v>288</v>
      </c>
      <c r="E309" s="24">
        <v>112</v>
      </c>
      <c r="F309" s="24">
        <v>22</v>
      </c>
      <c r="G309" s="24">
        <v>27</v>
      </c>
      <c r="H309" s="24" t="s">
        <v>48</v>
      </c>
      <c r="I309" s="25" t="s">
        <v>26</v>
      </c>
      <c r="K309" s="3">
        <f t="shared" si="6"/>
        <v>8.0640000000000003E-2</v>
      </c>
    </row>
    <row r="310" spans="1:11" ht="24.95" customHeight="1" x14ac:dyDescent="0.25">
      <c r="A310" s="22">
        <v>54.400000000000006</v>
      </c>
      <c r="B310" s="23" t="s">
        <v>17</v>
      </c>
      <c r="C310" s="24">
        <v>2.6</v>
      </c>
      <c r="D310" s="24">
        <v>288</v>
      </c>
      <c r="E310" s="24">
        <v>112</v>
      </c>
      <c r="F310" s="24">
        <v>30</v>
      </c>
      <c r="G310" s="24">
        <v>35</v>
      </c>
      <c r="H310" s="24" t="s">
        <v>48</v>
      </c>
      <c r="I310" s="25" t="s">
        <v>26</v>
      </c>
      <c r="K310" s="3">
        <f t="shared" si="6"/>
        <v>8.3865600000000012E-2</v>
      </c>
    </row>
    <row r="311" spans="1:11" ht="24.95" customHeight="1" x14ac:dyDescent="0.25">
      <c r="A311" s="22">
        <v>54.500000000000007</v>
      </c>
      <c r="B311" s="23" t="s">
        <v>17</v>
      </c>
      <c r="C311" s="24">
        <v>2.5</v>
      </c>
      <c r="D311" s="24">
        <v>288</v>
      </c>
      <c r="E311" s="24">
        <v>112</v>
      </c>
      <c r="F311" s="24">
        <v>38</v>
      </c>
      <c r="G311" s="24">
        <v>43</v>
      </c>
      <c r="H311" s="24" t="s">
        <v>48</v>
      </c>
      <c r="I311" s="25" t="s">
        <v>26</v>
      </c>
      <c r="K311" s="3">
        <f t="shared" si="6"/>
        <v>8.0640000000000003E-2</v>
      </c>
    </row>
    <row r="312" spans="1:11" ht="24.95" customHeight="1" x14ac:dyDescent="0.25">
      <c r="A312" s="22">
        <v>54.600000000000009</v>
      </c>
      <c r="B312" s="23" t="s">
        <v>17</v>
      </c>
      <c r="C312" s="24">
        <v>2.5</v>
      </c>
      <c r="D312" s="24">
        <v>288</v>
      </c>
      <c r="E312" s="24">
        <v>112</v>
      </c>
      <c r="F312" s="24">
        <v>46</v>
      </c>
      <c r="G312" s="24">
        <v>52</v>
      </c>
      <c r="H312" s="24" t="s">
        <v>48</v>
      </c>
      <c r="I312" s="25" t="s">
        <v>52</v>
      </c>
      <c r="K312" s="3">
        <f t="shared" si="6"/>
        <v>8.0640000000000003E-2</v>
      </c>
    </row>
    <row r="313" spans="1:11" ht="24.95" customHeight="1" x14ac:dyDescent="0.25">
      <c r="A313" s="22">
        <v>54.70000000000001</v>
      </c>
      <c r="B313" s="23" t="s">
        <v>17</v>
      </c>
      <c r="C313" s="24">
        <v>2.5</v>
      </c>
      <c r="D313" s="24">
        <v>288</v>
      </c>
      <c r="E313" s="24">
        <v>112</v>
      </c>
      <c r="F313" s="24">
        <v>55</v>
      </c>
      <c r="G313" s="24">
        <v>59</v>
      </c>
      <c r="H313" s="24" t="s">
        <v>48</v>
      </c>
      <c r="I313" s="25" t="s">
        <v>52</v>
      </c>
      <c r="K313" s="3">
        <f t="shared" si="6"/>
        <v>8.0640000000000003E-2</v>
      </c>
    </row>
    <row r="314" spans="1:11" ht="24.95" customHeight="1" x14ac:dyDescent="0.25">
      <c r="A314" s="22">
        <v>54.800000000000011</v>
      </c>
      <c r="B314" s="23" t="s">
        <v>17</v>
      </c>
      <c r="C314" s="24">
        <v>2.5</v>
      </c>
      <c r="D314" s="24">
        <v>288</v>
      </c>
      <c r="E314" s="24">
        <v>112</v>
      </c>
      <c r="F314" s="24">
        <v>62</v>
      </c>
      <c r="G314" s="24">
        <v>67</v>
      </c>
      <c r="H314" s="24" t="s">
        <v>48</v>
      </c>
      <c r="I314" s="25" t="s">
        <v>52</v>
      </c>
      <c r="K314" s="3">
        <f t="shared" si="6"/>
        <v>8.0640000000000003E-2</v>
      </c>
    </row>
    <row r="315" spans="1:11" ht="24.95" customHeight="1" x14ac:dyDescent="0.25">
      <c r="A315" s="22">
        <v>54.900000000000013</v>
      </c>
      <c r="B315" s="23" t="s">
        <v>17</v>
      </c>
      <c r="C315" s="24">
        <v>2.5</v>
      </c>
      <c r="D315" s="24">
        <v>288</v>
      </c>
      <c r="E315" s="24">
        <v>112</v>
      </c>
      <c r="F315" s="24">
        <v>70</v>
      </c>
      <c r="G315" s="24">
        <v>75</v>
      </c>
      <c r="H315" s="24" t="s">
        <v>48</v>
      </c>
      <c r="I315" s="25" t="s">
        <v>52</v>
      </c>
      <c r="K315" s="3">
        <f t="shared" si="6"/>
        <v>8.0640000000000003E-2</v>
      </c>
    </row>
    <row r="316" spans="1:11" ht="24.95" customHeight="1" x14ac:dyDescent="0.25">
      <c r="A316" s="32">
        <v>54.1</v>
      </c>
      <c r="B316" s="23" t="s">
        <v>17</v>
      </c>
      <c r="C316" s="24">
        <v>2.8</v>
      </c>
      <c r="D316" s="24">
        <v>288</v>
      </c>
      <c r="E316" s="24">
        <v>112</v>
      </c>
      <c r="F316" s="24">
        <v>78</v>
      </c>
      <c r="G316" s="24">
        <v>84</v>
      </c>
      <c r="H316" s="24" t="s">
        <v>48</v>
      </c>
      <c r="I316" s="25" t="s">
        <v>52</v>
      </c>
      <c r="K316" s="3">
        <f t="shared" si="6"/>
        <v>9.0316800000000003E-2</v>
      </c>
    </row>
    <row r="317" spans="1:11" ht="24.95" customHeight="1" x14ac:dyDescent="0.25">
      <c r="A317" s="32">
        <v>54.11</v>
      </c>
      <c r="B317" s="23" t="s">
        <v>17</v>
      </c>
      <c r="C317" s="24">
        <v>3</v>
      </c>
      <c r="D317" s="24">
        <v>288</v>
      </c>
      <c r="E317" s="24">
        <v>112</v>
      </c>
      <c r="F317" s="24">
        <v>87</v>
      </c>
      <c r="G317" s="24">
        <v>93</v>
      </c>
      <c r="H317" s="24" t="s">
        <v>48</v>
      </c>
      <c r="I317" s="25" t="s">
        <v>52</v>
      </c>
      <c r="K317" s="3">
        <f t="shared" si="6"/>
        <v>9.6768000000000007E-2</v>
      </c>
    </row>
    <row r="318" spans="1:11" ht="24.95" customHeight="1" x14ac:dyDescent="0.25">
      <c r="A318" s="32">
        <v>54.12</v>
      </c>
      <c r="B318" s="23" t="s">
        <v>17</v>
      </c>
      <c r="C318" s="24">
        <v>2.5</v>
      </c>
      <c r="D318" s="24">
        <v>288</v>
      </c>
      <c r="E318" s="24">
        <v>112</v>
      </c>
      <c r="F318" s="24">
        <v>96</v>
      </c>
      <c r="G318" s="24">
        <v>101</v>
      </c>
      <c r="H318" s="24" t="s">
        <v>48</v>
      </c>
      <c r="I318" s="25" t="s">
        <v>52</v>
      </c>
      <c r="K318" s="3">
        <f t="shared" si="6"/>
        <v>8.0640000000000003E-2</v>
      </c>
    </row>
    <row r="319" spans="1:11" ht="24.95" customHeight="1" x14ac:dyDescent="0.25">
      <c r="A319" s="32">
        <v>54.13</v>
      </c>
      <c r="B319" s="23" t="s">
        <v>17</v>
      </c>
      <c r="C319" s="24">
        <v>2.6</v>
      </c>
      <c r="D319" s="24">
        <v>288</v>
      </c>
      <c r="E319" s="24">
        <v>112</v>
      </c>
      <c r="F319" s="24">
        <v>104</v>
      </c>
      <c r="G319" s="24">
        <v>109</v>
      </c>
      <c r="H319" s="24" t="s">
        <v>48</v>
      </c>
      <c r="I319" s="25" t="s">
        <v>52</v>
      </c>
      <c r="K319" s="3">
        <f t="shared" si="6"/>
        <v>8.3865600000000012E-2</v>
      </c>
    </row>
    <row r="320" spans="1:11" ht="24.95" customHeight="1" x14ac:dyDescent="0.25">
      <c r="A320" s="32">
        <v>54.14</v>
      </c>
      <c r="B320" s="23" t="s">
        <v>17</v>
      </c>
      <c r="C320" s="24">
        <v>2.5</v>
      </c>
      <c r="D320" s="24">
        <v>288</v>
      </c>
      <c r="E320" s="24">
        <v>112</v>
      </c>
      <c r="F320" s="24">
        <v>112</v>
      </c>
      <c r="G320" s="24">
        <v>117</v>
      </c>
      <c r="H320" s="24" t="s">
        <v>48</v>
      </c>
      <c r="I320" s="25" t="s">
        <v>26</v>
      </c>
      <c r="K320" s="3">
        <f t="shared" si="6"/>
        <v>8.0640000000000003E-2</v>
      </c>
    </row>
    <row r="321" spans="1:11" ht="24.95" customHeight="1" x14ac:dyDescent="0.25">
      <c r="A321" s="32">
        <v>54.15</v>
      </c>
      <c r="B321" s="23" t="s">
        <v>17</v>
      </c>
      <c r="C321" s="24">
        <v>2.5</v>
      </c>
      <c r="D321" s="24">
        <v>288</v>
      </c>
      <c r="E321" s="24">
        <v>112</v>
      </c>
      <c r="F321" s="24">
        <v>121</v>
      </c>
      <c r="G321" s="24">
        <v>127</v>
      </c>
      <c r="H321" s="24" t="s">
        <v>48</v>
      </c>
      <c r="I321" s="25" t="s">
        <v>26</v>
      </c>
      <c r="K321" s="3">
        <f t="shared" si="6"/>
        <v>8.0640000000000003E-2</v>
      </c>
    </row>
    <row r="322" spans="1:11" ht="24.95" customHeight="1" x14ac:dyDescent="0.25">
      <c r="A322" s="32">
        <v>54.16</v>
      </c>
      <c r="B322" s="23" t="s">
        <v>17</v>
      </c>
      <c r="C322" s="24">
        <v>2.5</v>
      </c>
      <c r="D322" s="24">
        <v>288</v>
      </c>
      <c r="E322" s="24">
        <v>112</v>
      </c>
      <c r="F322" s="24">
        <v>130</v>
      </c>
      <c r="G322" s="24">
        <v>135</v>
      </c>
      <c r="H322" s="24" t="s">
        <v>48</v>
      </c>
      <c r="I322" s="25" t="s">
        <v>26</v>
      </c>
      <c r="K322" s="3">
        <f t="shared" si="6"/>
        <v>8.0640000000000003E-2</v>
      </c>
    </row>
    <row r="323" spans="1:11" ht="24.95" customHeight="1" thickBot="1" x14ac:dyDescent="0.3">
      <c r="A323" s="31">
        <v>54.17</v>
      </c>
      <c r="B323" s="27" t="s">
        <v>17</v>
      </c>
      <c r="C323" s="28">
        <v>6.9</v>
      </c>
      <c r="D323" s="28">
        <v>288</v>
      </c>
      <c r="E323" s="28">
        <v>112</v>
      </c>
      <c r="F323" s="28">
        <v>139</v>
      </c>
      <c r="G323" s="28">
        <v>157</v>
      </c>
      <c r="H323" s="28" t="s">
        <v>48</v>
      </c>
      <c r="I323" s="29" t="s">
        <v>113</v>
      </c>
      <c r="K323" s="3">
        <f t="shared" si="6"/>
        <v>0.2225664</v>
      </c>
    </row>
    <row r="324" spans="1:11" ht="18" customHeight="1" thickTop="1" thickBot="1" x14ac:dyDescent="0.3">
      <c r="A324" s="33"/>
    </row>
    <row r="325" spans="1:11" ht="30" customHeight="1" thickTop="1" x14ac:dyDescent="0.25">
      <c r="A325" s="9" t="s">
        <v>117</v>
      </c>
      <c r="B325" s="16" t="s">
        <v>118</v>
      </c>
      <c r="C325" s="17" t="s">
        <v>40</v>
      </c>
      <c r="D325" s="17" t="s">
        <v>9</v>
      </c>
      <c r="E325" s="17" t="s">
        <v>11</v>
      </c>
      <c r="F325" s="160" t="s">
        <v>41</v>
      </c>
      <c r="G325" s="160"/>
      <c r="H325" s="17" t="s">
        <v>50</v>
      </c>
      <c r="I325" s="18" t="s">
        <v>42</v>
      </c>
    </row>
    <row r="326" spans="1:11" ht="30" customHeight="1" x14ac:dyDescent="0.25">
      <c r="A326" s="10" t="s">
        <v>43</v>
      </c>
      <c r="B326" s="19" t="s">
        <v>44</v>
      </c>
      <c r="C326" s="20" t="s">
        <v>45</v>
      </c>
      <c r="D326" s="20" t="s">
        <v>46</v>
      </c>
      <c r="E326" s="20" t="s">
        <v>46</v>
      </c>
      <c r="F326" s="161" t="s">
        <v>51</v>
      </c>
      <c r="G326" s="161"/>
      <c r="H326" s="20"/>
      <c r="I326" s="21" t="s">
        <v>119</v>
      </c>
    </row>
    <row r="327" spans="1:11" ht="30" customHeight="1" x14ac:dyDescent="0.25">
      <c r="A327" s="22">
        <v>53.1</v>
      </c>
      <c r="B327" s="23" t="s">
        <v>17</v>
      </c>
      <c r="C327" s="24">
        <v>3.7</v>
      </c>
      <c r="D327" s="24">
        <v>288</v>
      </c>
      <c r="E327" s="24">
        <v>114.3</v>
      </c>
      <c r="F327" s="24" t="s">
        <v>88</v>
      </c>
      <c r="G327" s="24">
        <v>10</v>
      </c>
      <c r="H327" s="24" t="s">
        <v>48</v>
      </c>
      <c r="I327" s="25" t="s">
        <v>89</v>
      </c>
      <c r="K327" s="3">
        <f t="shared" si="6"/>
        <v>0.12179808000000002</v>
      </c>
    </row>
    <row r="328" spans="1:11" ht="30" customHeight="1" x14ac:dyDescent="0.25">
      <c r="A328" s="22">
        <v>53.2</v>
      </c>
      <c r="B328" s="23" t="s">
        <v>17</v>
      </c>
      <c r="C328" s="24">
        <v>2.8</v>
      </c>
      <c r="D328" s="24">
        <v>288</v>
      </c>
      <c r="E328" s="24">
        <v>114.3</v>
      </c>
      <c r="F328" s="24">
        <v>13</v>
      </c>
      <c r="G328" s="24">
        <v>19</v>
      </c>
      <c r="H328" s="24" t="s">
        <v>48</v>
      </c>
      <c r="I328" s="25" t="s">
        <v>89</v>
      </c>
      <c r="K328" s="3">
        <f t="shared" si="6"/>
        <v>9.2171519999999993E-2</v>
      </c>
    </row>
    <row r="329" spans="1:11" ht="30" customHeight="1" x14ac:dyDescent="0.25">
      <c r="A329" s="22">
        <v>53.300000000000004</v>
      </c>
      <c r="B329" s="23" t="s">
        <v>17</v>
      </c>
      <c r="C329" s="24">
        <v>7.4</v>
      </c>
      <c r="D329" s="24">
        <v>350</v>
      </c>
      <c r="E329" s="24">
        <v>114.3</v>
      </c>
      <c r="F329" s="24">
        <v>22</v>
      </c>
      <c r="G329" s="24">
        <v>39</v>
      </c>
      <c r="H329" s="24" t="s">
        <v>48</v>
      </c>
      <c r="I329" s="25" t="s">
        <v>120</v>
      </c>
      <c r="K329" s="3">
        <f t="shared" si="6"/>
        <v>0.29603699999999999</v>
      </c>
    </row>
    <row r="330" spans="1:11" ht="30" customHeight="1" x14ac:dyDescent="0.25">
      <c r="A330" s="22">
        <v>53.400000000000006</v>
      </c>
      <c r="B330" s="23" t="s">
        <v>17</v>
      </c>
      <c r="C330" s="24">
        <v>7.4</v>
      </c>
      <c r="D330" s="24">
        <v>420</v>
      </c>
      <c r="E330" s="24">
        <v>114.3</v>
      </c>
      <c r="F330" s="24">
        <v>39</v>
      </c>
      <c r="G330" s="24">
        <v>57</v>
      </c>
      <c r="H330" s="24" t="s">
        <v>48</v>
      </c>
      <c r="I330" s="25" t="s">
        <v>121</v>
      </c>
      <c r="K330" s="3">
        <f t="shared" si="6"/>
        <v>0.35524439999999996</v>
      </c>
    </row>
    <row r="331" spans="1:11" ht="30" customHeight="1" x14ac:dyDescent="0.25">
      <c r="A331" s="22">
        <v>53.500000000000007</v>
      </c>
      <c r="B331" s="23" t="s">
        <v>17</v>
      </c>
      <c r="C331" s="24">
        <v>7.4</v>
      </c>
      <c r="D331" s="24">
        <v>412</v>
      </c>
      <c r="E331" s="24">
        <v>114.3</v>
      </c>
      <c r="F331" s="24">
        <v>57</v>
      </c>
      <c r="G331" s="24">
        <v>73</v>
      </c>
      <c r="H331" s="24" t="s">
        <v>48</v>
      </c>
      <c r="I331" s="25" t="s">
        <v>122</v>
      </c>
      <c r="K331" s="3">
        <f t="shared" si="6"/>
        <v>0.34847784000000004</v>
      </c>
    </row>
    <row r="332" spans="1:11" ht="30" customHeight="1" x14ac:dyDescent="0.25">
      <c r="A332" s="22">
        <v>53.600000000000009</v>
      </c>
      <c r="B332" s="23" t="s">
        <v>17</v>
      </c>
      <c r="C332" s="24">
        <v>4.8</v>
      </c>
      <c r="D332" s="24">
        <v>344</v>
      </c>
      <c r="E332" s="24">
        <v>114.3</v>
      </c>
      <c r="F332" s="24">
        <v>73</v>
      </c>
      <c r="G332" s="24">
        <v>84</v>
      </c>
      <c r="H332" s="24" t="s">
        <v>48</v>
      </c>
      <c r="I332" s="25" t="s">
        <v>123</v>
      </c>
      <c r="K332" s="3">
        <f t="shared" si="6"/>
        <v>0.18873216000000001</v>
      </c>
    </row>
    <row r="333" spans="1:11" ht="30" customHeight="1" x14ac:dyDescent="0.25">
      <c r="A333" s="22">
        <v>53.70000000000001</v>
      </c>
      <c r="B333" s="23" t="s">
        <v>17</v>
      </c>
      <c r="C333" s="24">
        <v>4.9000000000000004</v>
      </c>
      <c r="D333" s="24">
        <v>381</v>
      </c>
      <c r="E333" s="24">
        <v>114.3</v>
      </c>
      <c r="F333" s="24">
        <v>87</v>
      </c>
      <c r="G333" s="24">
        <v>98</v>
      </c>
      <c r="H333" s="24" t="s">
        <v>48</v>
      </c>
      <c r="I333" s="25" t="s">
        <v>124</v>
      </c>
      <c r="K333" s="3">
        <f t="shared" si="6"/>
        <v>0.21338667</v>
      </c>
    </row>
    <row r="334" spans="1:11" ht="30" customHeight="1" x14ac:dyDescent="0.25">
      <c r="A334" s="22">
        <v>53.800000000000011</v>
      </c>
      <c r="B334" s="23" t="s">
        <v>17</v>
      </c>
      <c r="C334" s="24">
        <v>7.4</v>
      </c>
      <c r="D334" s="24">
        <v>347</v>
      </c>
      <c r="E334" s="24">
        <v>114.3</v>
      </c>
      <c r="F334" s="24">
        <v>98</v>
      </c>
      <c r="G334" s="24">
        <v>115</v>
      </c>
      <c r="H334" s="24" t="s">
        <v>48</v>
      </c>
      <c r="I334" s="25" t="s">
        <v>125</v>
      </c>
      <c r="K334" s="3">
        <f t="shared" si="6"/>
        <v>0.29349954000000006</v>
      </c>
    </row>
    <row r="335" spans="1:11" ht="30" customHeight="1" x14ac:dyDescent="0.25">
      <c r="A335" s="22">
        <v>53.900000000000013</v>
      </c>
      <c r="B335" s="23" t="s">
        <v>17</v>
      </c>
      <c r="C335" s="24">
        <v>4.5</v>
      </c>
      <c r="D335" s="24">
        <v>288</v>
      </c>
      <c r="E335" s="24">
        <v>114.3</v>
      </c>
      <c r="F335" s="24">
        <v>115</v>
      </c>
      <c r="G335" s="24">
        <v>127</v>
      </c>
      <c r="H335" s="24" t="s">
        <v>48</v>
      </c>
      <c r="I335" s="25" t="s">
        <v>126</v>
      </c>
      <c r="K335" s="3">
        <f t="shared" si="6"/>
        <v>0.14813279999999998</v>
      </c>
    </row>
    <row r="336" spans="1:11" ht="30" customHeight="1" x14ac:dyDescent="0.25">
      <c r="A336" s="32">
        <v>53.1</v>
      </c>
      <c r="B336" s="23" t="s">
        <v>17</v>
      </c>
      <c r="C336" s="24">
        <v>2.5</v>
      </c>
      <c r="D336" s="24">
        <v>288</v>
      </c>
      <c r="E336" s="24">
        <v>114.3</v>
      </c>
      <c r="F336" s="24">
        <v>130</v>
      </c>
      <c r="G336" s="24">
        <v>135</v>
      </c>
      <c r="H336" s="24" t="s">
        <v>48</v>
      </c>
      <c r="I336" s="25" t="s">
        <v>126</v>
      </c>
      <c r="K336" s="3">
        <f t="shared" si="6"/>
        <v>8.2295999999999994E-2</v>
      </c>
    </row>
    <row r="337" spans="1:11" ht="30" customHeight="1" x14ac:dyDescent="0.25">
      <c r="A337" s="32">
        <v>53.11</v>
      </c>
      <c r="B337" s="23" t="s">
        <v>17</v>
      </c>
      <c r="C337" s="24">
        <v>4.5</v>
      </c>
      <c r="D337" s="24">
        <v>288</v>
      </c>
      <c r="E337" s="24">
        <v>114.3</v>
      </c>
      <c r="F337" s="24">
        <v>139</v>
      </c>
      <c r="G337" s="24">
        <v>150</v>
      </c>
      <c r="H337" s="24" t="s">
        <v>48</v>
      </c>
      <c r="I337" s="25" t="s">
        <v>113</v>
      </c>
      <c r="K337" s="3">
        <f t="shared" si="6"/>
        <v>0.14813279999999998</v>
      </c>
    </row>
    <row r="338" spans="1:11" ht="30" customHeight="1" thickBot="1" x14ac:dyDescent="0.3">
      <c r="A338" s="31">
        <v>53.12</v>
      </c>
      <c r="B338" s="27" t="s">
        <v>17</v>
      </c>
      <c r="C338" s="28">
        <v>1.7</v>
      </c>
      <c r="D338" s="28">
        <v>288</v>
      </c>
      <c r="E338" s="28">
        <v>114.3</v>
      </c>
      <c r="F338" s="28">
        <v>153</v>
      </c>
      <c r="G338" s="28">
        <v>157</v>
      </c>
      <c r="H338" s="28" t="s">
        <v>48</v>
      </c>
      <c r="I338" s="29" t="s">
        <v>113</v>
      </c>
      <c r="K338" s="3">
        <f t="shared" si="6"/>
        <v>5.5961279999999988E-2</v>
      </c>
    </row>
    <row r="339" spans="1:11" ht="31.5" customHeight="1" thickTop="1" thickBot="1" x14ac:dyDescent="0.3"/>
    <row r="340" spans="1:11" ht="30" customHeight="1" thickTop="1" x14ac:dyDescent="0.25">
      <c r="A340" s="9" t="s">
        <v>127</v>
      </c>
      <c r="B340" s="16" t="s">
        <v>128</v>
      </c>
      <c r="C340" s="17" t="s">
        <v>40</v>
      </c>
      <c r="D340" s="17" t="s">
        <v>9</v>
      </c>
      <c r="E340" s="17" t="s">
        <v>11</v>
      </c>
      <c r="F340" s="160" t="s">
        <v>41</v>
      </c>
      <c r="G340" s="160"/>
      <c r="H340" s="17" t="s">
        <v>50</v>
      </c>
      <c r="I340" s="18" t="s">
        <v>42</v>
      </c>
    </row>
    <row r="341" spans="1:11" ht="30" customHeight="1" x14ac:dyDescent="0.25">
      <c r="A341" s="10" t="s">
        <v>43</v>
      </c>
      <c r="B341" s="19" t="s">
        <v>44</v>
      </c>
      <c r="C341" s="20" t="s">
        <v>45</v>
      </c>
      <c r="D341" s="20" t="s">
        <v>46</v>
      </c>
      <c r="E341" s="20" t="s">
        <v>46</v>
      </c>
      <c r="F341" s="161" t="s">
        <v>51</v>
      </c>
      <c r="G341" s="161"/>
      <c r="H341" s="20"/>
      <c r="I341" s="21"/>
    </row>
    <row r="342" spans="1:11" ht="30" customHeight="1" x14ac:dyDescent="0.25">
      <c r="A342" s="22">
        <v>52.1</v>
      </c>
      <c r="B342" s="23" t="s">
        <v>197</v>
      </c>
      <c r="C342" s="24">
        <v>4.8</v>
      </c>
      <c r="D342" s="24">
        <v>431</v>
      </c>
      <c r="E342" s="24">
        <v>140</v>
      </c>
      <c r="F342" s="24" t="s">
        <v>88</v>
      </c>
      <c r="G342" s="24">
        <v>13</v>
      </c>
      <c r="H342" s="24" t="s">
        <v>48</v>
      </c>
      <c r="I342" s="25" t="s">
        <v>89</v>
      </c>
      <c r="K342" s="3">
        <f t="shared" si="6"/>
        <v>0.28963199999999995</v>
      </c>
    </row>
    <row r="343" spans="1:11" ht="30" customHeight="1" x14ac:dyDescent="0.25">
      <c r="A343" s="22">
        <v>52.2</v>
      </c>
      <c r="B343" s="23" t="s">
        <v>197</v>
      </c>
      <c r="C343" s="24">
        <v>7.4</v>
      </c>
      <c r="D343" s="24">
        <v>431</v>
      </c>
      <c r="E343" s="24">
        <v>140</v>
      </c>
      <c r="F343" s="24">
        <f>G342</f>
        <v>13</v>
      </c>
      <c r="G343" s="24">
        <v>31</v>
      </c>
      <c r="H343" s="24" t="s">
        <v>48</v>
      </c>
      <c r="I343" s="25" t="s">
        <v>89</v>
      </c>
      <c r="K343" s="3">
        <f t="shared" si="6"/>
        <v>0.44651600000000002</v>
      </c>
    </row>
    <row r="344" spans="1:11" ht="30" customHeight="1" x14ac:dyDescent="0.25">
      <c r="A344" s="22">
        <v>52.300000000000004</v>
      </c>
      <c r="B344" s="23" t="s">
        <v>197</v>
      </c>
      <c r="C344" s="24">
        <v>7.4</v>
      </c>
      <c r="D344" s="24">
        <v>431</v>
      </c>
      <c r="E344" s="24">
        <v>140</v>
      </c>
      <c r="F344" s="24">
        <f t="shared" ref="F344:F350" si="7">G343</f>
        <v>31</v>
      </c>
      <c r="G344" s="24">
        <v>49</v>
      </c>
      <c r="H344" s="24" t="s">
        <v>48</v>
      </c>
      <c r="I344" s="25" t="s">
        <v>126</v>
      </c>
      <c r="K344" s="3">
        <f t="shared" si="6"/>
        <v>0.44651600000000002</v>
      </c>
    </row>
    <row r="345" spans="1:11" ht="30" customHeight="1" x14ac:dyDescent="0.25">
      <c r="A345" s="22">
        <v>52.400000000000006</v>
      </c>
      <c r="B345" s="23" t="s">
        <v>197</v>
      </c>
      <c r="C345" s="24">
        <v>7.4</v>
      </c>
      <c r="D345" s="24">
        <v>431</v>
      </c>
      <c r="E345" s="24">
        <v>140</v>
      </c>
      <c r="F345" s="24">
        <f t="shared" si="7"/>
        <v>49</v>
      </c>
      <c r="G345" s="24">
        <v>65</v>
      </c>
      <c r="H345" s="24" t="s">
        <v>48</v>
      </c>
      <c r="I345" s="25" t="s">
        <v>52</v>
      </c>
      <c r="K345" s="3">
        <f t="shared" si="6"/>
        <v>0.44651600000000002</v>
      </c>
    </row>
    <row r="346" spans="1:11" ht="30" customHeight="1" x14ac:dyDescent="0.25">
      <c r="A346" s="22">
        <v>52.500000000000007</v>
      </c>
      <c r="B346" s="23" t="s">
        <v>197</v>
      </c>
      <c r="C346" s="24">
        <v>7.4</v>
      </c>
      <c r="D346" s="24">
        <v>431</v>
      </c>
      <c r="E346" s="24">
        <v>140</v>
      </c>
      <c r="F346" s="24">
        <f t="shared" si="7"/>
        <v>65</v>
      </c>
      <c r="G346" s="24">
        <v>83</v>
      </c>
      <c r="H346" s="24" t="s">
        <v>48</v>
      </c>
      <c r="I346" s="25" t="s">
        <v>52</v>
      </c>
      <c r="K346" s="3">
        <f t="shared" si="6"/>
        <v>0.44651600000000002</v>
      </c>
    </row>
    <row r="347" spans="1:11" ht="30" customHeight="1" x14ac:dyDescent="0.25">
      <c r="A347" s="22">
        <v>52.600000000000009</v>
      </c>
      <c r="B347" s="23" t="s">
        <v>197</v>
      </c>
      <c r="C347" s="24">
        <v>10.3</v>
      </c>
      <c r="D347" s="24">
        <v>431</v>
      </c>
      <c r="E347" s="24">
        <v>140</v>
      </c>
      <c r="F347" s="24">
        <f t="shared" si="7"/>
        <v>83</v>
      </c>
      <c r="G347" s="24">
        <v>108</v>
      </c>
      <c r="H347" s="24" t="s">
        <v>48</v>
      </c>
      <c r="I347" s="25" t="s">
        <v>52</v>
      </c>
      <c r="K347" s="3">
        <f t="shared" si="6"/>
        <v>0.621502</v>
      </c>
    </row>
    <row r="348" spans="1:11" ht="30" customHeight="1" x14ac:dyDescent="0.25">
      <c r="A348" s="22">
        <v>52.70000000000001</v>
      </c>
      <c r="B348" s="23" t="s">
        <v>197</v>
      </c>
      <c r="C348" s="24">
        <v>7.4</v>
      </c>
      <c r="D348" s="24">
        <v>431</v>
      </c>
      <c r="E348" s="24">
        <v>140</v>
      </c>
      <c r="F348" s="24">
        <f t="shared" si="7"/>
        <v>108</v>
      </c>
      <c r="G348" s="24">
        <v>126</v>
      </c>
      <c r="H348" s="24" t="s">
        <v>48</v>
      </c>
      <c r="I348" s="25" t="s">
        <v>126</v>
      </c>
      <c r="K348" s="3">
        <f t="shared" si="6"/>
        <v>0.44651600000000002</v>
      </c>
    </row>
    <row r="349" spans="1:11" ht="30" customHeight="1" x14ac:dyDescent="0.25">
      <c r="A349" s="22">
        <v>52.800000000000011</v>
      </c>
      <c r="B349" s="23" t="s">
        <v>197</v>
      </c>
      <c r="C349" s="24">
        <v>7.4</v>
      </c>
      <c r="D349" s="24">
        <v>431</v>
      </c>
      <c r="E349" s="24">
        <v>140</v>
      </c>
      <c r="F349" s="24">
        <f t="shared" si="7"/>
        <v>126</v>
      </c>
      <c r="G349" s="24">
        <v>145</v>
      </c>
      <c r="H349" s="24" t="s">
        <v>48</v>
      </c>
      <c r="I349" s="25" t="s">
        <v>126</v>
      </c>
      <c r="K349" s="3">
        <f t="shared" si="6"/>
        <v>0.44651600000000002</v>
      </c>
    </row>
    <row r="350" spans="1:11" ht="30" customHeight="1" x14ac:dyDescent="0.25">
      <c r="A350" s="22">
        <v>52.900000000000013</v>
      </c>
      <c r="B350" s="23" t="s">
        <v>197</v>
      </c>
      <c r="C350" s="24">
        <v>2.1</v>
      </c>
      <c r="D350" s="24">
        <v>431</v>
      </c>
      <c r="E350" s="24">
        <v>140</v>
      </c>
      <c r="F350" s="24">
        <f t="shared" si="7"/>
        <v>145</v>
      </c>
      <c r="G350" s="24">
        <v>150</v>
      </c>
      <c r="H350" s="24" t="s">
        <v>48</v>
      </c>
      <c r="I350" s="25" t="s">
        <v>113</v>
      </c>
      <c r="K350" s="3">
        <f t="shared" si="6"/>
        <v>0.12671399999999999</v>
      </c>
    </row>
    <row r="351" spans="1:11" ht="30" customHeight="1" thickBot="1" x14ac:dyDescent="0.3">
      <c r="A351" s="31">
        <v>52.1</v>
      </c>
      <c r="B351" s="27" t="s">
        <v>197</v>
      </c>
      <c r="C351" s="28">
        <v>1.6</v>
      </c>
      <c r="D351" s="28">
        <v>431</v>
      </c>
      <c r="E351" s="28">
        <v>140</v>
      </c>
      <c r="F351" s="28">
        <v>153</v>
      </c>
      <c r="G351" s="28">
        <v>157</v>
      </c>
      <c r="H351" s="28" t="s">
        <v>48</v>
      </c>
      <c r="I351" s="29" t="s">
        <v>113</v>
      </c>
      <c r="K351" s="3">
        <f t="shared" si="6"/>
        <v>9.6544000000000005E-2</v>
      </c>
    </row>
    <row r="352" spans="1:11" ht="30" customHeight="1" thickTop="1" thickBot="1" x14ac:dyDescent="0.3"/>
    <row r="353" spans="1:11" ht="30" customHeight="1" thickTop="1" x14ac:dyDescent="0.25">
      <c r="A353" s="9" t="s">
        <v>129</v>
      </c>
      <c r="B353" s="16" t="s">
        <v>128</v>
      </c>
      <c r="C353" s="17" t="s">
        <v>40</v>
      </c>
      <c r="D353" s="17" t="s">
        <v>9</v>
      </c>
      <c r="E353" s="17" t="s">
        <v>11</v>
      </c>
      <c r="F353" s="160" t="s">
        <v>41</v>
      </c>
      <c r="G353" s="160"/>
      <c r="H353" s="17" t="s">
        <v>50</v>
      </c>
      <c r="I353" s="18" t="s">
        <v>42</v>
      </c>
    </row>
    <row r="354" spans="1:11" ht="30" customHeight="1" x14ac:dyDescent="0.25">
      <c r="A354" s="10" t="s">
        <v>43</v>
      </c>
      <c r="B354" s="19" t="s">
        <v>44</v>
      </c>
      <c r="C354" s="20" t="s">
        <v>45</v>
      </c>
      <c r="D354" s="20" t="s">
        <v>46</v>
      </c>
      <c r="E354" s="20" t="s">
        <v>46</v>
      </c>
      <c r="F354" s="161" t="s">
        <v>51</v>
      </c>
      <c r="G354" s="161"/>
      <c r="H354" s="20"/>
      <c r="I354" s="21"/>
    </row>
    <row r="355" spans="1:11" ht="30" customHeight="1" x14ac:dyDescent="0.25">
      <c r="A355" s="22">
        <v>51.1</v>
      </c>
      <c r="B355" s="23" t="s">
        <v>197</v>
      </c>
      <c r="C355" s="24">
        <v>3</v>
      </c>
      <c r="D355" s="24">
        <v>431</v>
      </c>
      <c r="E355" s="24">
        <v>140</v>
      </c>
      <c r="F355" s="24" t="s">
        <v>88</v>
      </c>
      <c r="G355" s="24">
        <v>8</v>
      </c>
      <c r="H355" s="24" t="s">
        <v>130</v>
      </c>
      <c r="I355" s="25" t="s">
        <v>89</v>
      </c>
      <c r="K355" s="3">
        <f t="shared" si="6"/>
        <v>0.18101999999999999</v>
      </c>
    </row>
    <row r="356" spans="1:11" ht="30" customHeight="1" x14ac:dyDescent="0.25">
      <c r="A356" s="22">
        <v>51.2</v>
      </c>
      <c r="B356" s="23" t="s">
        <v>197</v>
      </c>
      <c r="C356" s="24">
        <v>7.4</v>
      </c>
      <c r="D356" s="24">
        <v>431</v>
      </c>
      <c r="E356" s="24">
        <v>140</v>
      </c>
      <c r="F356" s="24">
        <f>G355</f>
        <v>8</v>
      </c>
      <c r="G356" s="24">
        <v>27</v>
      </c>
      <c r="H356" s="24" t="s">
        <v>130</v>
      </c>
      <c r="I356" s="25" t="s">
        <v>89</v>
      </c>
      <c r="K356" s="3">
        <f t="shared" si="6"/>
        <v>0.44651600000000002</v>
      </c>
    </row>
    <row r="357" spans="1:11" ht="30" customHeight="1" x14ac:dyDescent="0.25">
      <c r="A357" s="22">
        <v>51.300000000000004</v>
      </c>
      <c r="B357" s="23" t="s">
        <v>197</v>
      </c>
      <c r="C357" s="24">
        <v>7.4</v>
      </c>
      <c r="D357" s="24">
        <v>431</v>
      </c>
      <c r="E357" s="24">
        <v>140</v>
      </c>
      <c r="F357" s="24">
        <f t="shared" ref="F357:F363" si="8">G356</f>
        <v>27</v>
      </c>
      <c r="G357" s="24">
        <v>44</v>
      </c>
      <c r="H357" s="24" t="s">
        <v>130</v>
      </c>
      <c r="I357" s="25" t="s">
        <v>126</v>
      </c>
      <c r="K357" s="3">
        <f t="shared" si="6"/>
        <v>0.44651600000000002</v>
      </c>
    </row>
    <row r="358" spans="1:11" ht="30" customHeight="1" x14ac:dyDescent="0.25">
      <c r="A358" s="22">
        <v>51.400000000000006</v>
      </c>
      <c r="B358" s="23" t="s">
        <v>197</v>
      </c>
      <c r="C358" s="24">
        <v>7.4</v>
      </c>
      <c r="D358" s="24">
        <v>431</v>
      </c>
      <c r="E358" s="24">
        <v>140</v>
      </c>
      <c r="F358" s="24">
        <f t="shared" si="8"/>
        <v>44</v>
      </c>
      <c r="G358" s="24">
        <v>61</v>
      </c>
      <c r="H358" s="24" t="s">
        <v>130</v>
      </c>
      <c r="I358" s="25" t="s">
        <v>52</v>
      </c>
      <c r="K358" s="3">
        <f t="shared" si="6"/>
        <v>0.44651600000000002</v>
      </c>
    </row>
    <row r="359" spans="1:11" ht="30" customHeight="1" x14ac:dyDescent="0.25">
      <c r="A359" s="22">
        <v>51.500000000000007</v>
      </c>
      <c r="B359" s="23" t="s">
        <v>197</v>
      </c>
      <c r="C359" s="24">
        <v>7.4</v>
      </c>
      <c r="D359" s="24">
        <v>431</v>
      </c>
      <c r="E359" s="24">
        <v>140</v>
      </c>
      <c r="F359" s="24">
        <f t="shared" si="8"/>
        <v>61</v>
      </c>
      <c r="G359" s="24">
        <v>78</v>
      </c>
      <c r="H359" s="24" t="s">
        <v>130</v>
      </c>
      <c r="I359" s="25" t="s">
        <v>52</v>
      </c>
      <c r="K359" s="3">
        <f t="shared" si="6"/>
        <v>0.44651600000000002</v>
      </c>
    </row>
    <row r="360" spans="1:11" ht="30" customHeight="1" x14ac:dyDescent="0.25">
      <c r="A360" s="22">
        <v>51.600000000000009</v>
      </c>
      <c r="B360" s="23" t="s">
        <v>197</v>
      </c>
      <c r="C360" s="24">
        <v>10.3</v>
      </c>
      <c r="D360" s="24">
        <v>431</v>
      </c>
      <c r="E360" s="24">
        <v>140</v>
      </c>
      <c r="F360" s="24">
        <f t="shared" si="8"/>
        <v>78</v>
      </c>
      <c r="G360" s="24">
        <v>103</v>
      </c>
      <c r="H360" s="24" t="s">
        <v>130</v>
      </c>
      <c r="I360" s="25" t="s">
        <v>52</v>
      </c>
      <c r="K360" s="3">
        <f t="shared" si="6"/>
        <v>0.621502</v>
      </c>
    </row>
    <row r="361" spans="1:11" ht="30" customHeight="1" x14ac:dyDescent="0.25">
      <c r="A361" s="22">
        <v>51.70000000000001</v>
      </c>
      <c r="B361" s="23" t="s">
        <v>197</v>
      </c>
      <c r="C361" s="24">
        <v>7.4</v>
      </c>
      <c r="D361" s="24">
        <v>431</v>
      </c>
      <c r="E361" s="24">
        <v>140</v>
      </c>
      <c r="F361" s="24">
        <f t="shared" si="8"/>
        <v>103</v>
      </c>
      <c r="G361" s="24">
        <v>121</v>
      </c>
      <c r="H361" s="24" t="s">
        <v>130</v>
      </c>
      <c r="I361" s="25" t="s">
        <v>126</v>
      </c>
      <c r="K361" s="3">
        <f t="shared" si="6"/>
        <v>0.44651600000000002</v>
      </c>
    </row>
    <row r="362" spans="1:11" ht="30" customHeight="1" x14ac:dyDescent="0.25">
      <c r="A362" s="22">
        <v>51.800000000000011</v>
      </c>
      <c r="B362" s="23" t="s">
        <v>197</v>
      </c>
      <c r="C362" s="24">
        <v>7.4</v>
      </c>
      <c r="D362" s="24">
        <v>431</v>
      </c>
      <c r="E362" s="24">
        <v>140</v>
      </c>
      <c r="F362" s="24">
        <f t="shared" si="8"/>
        <v>121</v>
      </c>
      <c r="G362" s="24">
        <v>140</v>
      </c>
      <c r="H362" s="24" t="s">
        <v>130</v>
      </c>
      <c r="I362" s="25" t="s">
        <v>126</v>
      </c>
      <c r="K362" s="3">
        <f t="shared" si="6"/>
        <v>0.44651600000000002</v>
      </c>
    </row>
    <row r="363" spans="1:11" ht="30" customHeight="1" x14ac:dyDescent="0.25">
      <c r="A363" s="22">
        <v>51.900000000000013</v>
      </c>
      <c r="B363" s="23" t="s">
        <v>197</v>
      </c>
      <c r="C363" s="24">
        <v>3.9</v>
      </c>
      <c r="D363" s="24">
        <v>431</v>
      </c>
      <c r="E363" s="24">
        <v>140</v>
      </c>
      <c r="F363" s="24">
        <f t="shared" si="8"/>
        <v>140</v>
      </c>
      <c r="G363" s="24">
        <v>150</v>
      </c>
      <c r="H363" s="24" t="s">
        <v>130</v>
      </c>
      <c r="I363" s="25" t="s">
        <v>113</v>
      </c>
      <c r="K363" s="3">
        <f t="shared" si="6"/>
        <v>0.23532599999999998</v>
      </c>
    </row>
    <row r="364" spans="1:11" ht="30" customHeight="1" thickBot="1" x14ac:dyDescent="0.3">
      <c r="A364" s="31">
        <v>51.1</v>
      </c>
      <c r="B364" s="27" t="s">
        <v>197</v>
      </c>
      <c r="C364" s="28">
        <v>1.5</v>
      </c>
      <c r="D364" s="28">
        <v>431</v>
      </c>
      <c r="E364" s="28">
        <v>140</v>
      </c>
      <c r="F364" s="28">
        <v>153</v>
      </c>
      <c r="G364" s="28">
        <v>156</v>
      </c>
      <c r="H364" s="28" t="s">
        <v>130</v>
      </c>
      <c r="I364" s="29" t="s">
        <v>113</v>
      </c>
      <c r="K364" s="3">
        <f t="shared" si="6"/>
        <v>9.0509999999999993E-2</v>
      </c>
    </row>
    <row r="365" spans="1:11" ht="30" customHeight="1" thickTop="1" thickBot="1" x14ac:dyDescent="0.3"/>
    <row r="366" spans="1:11" ht="30" customHeight="1" thickTop="1" x14ac:dyDescent="0.25">
      <c r="A366" s="9" t="s">
        <v>131</v>
      </c>
      <c r="B366" s="16" t="s">
        <v>128</v>
      </c>
      <c r="C366" s="17" t="s">
        <v>40</v>
      </c>
      <c r="D366" s="17" t="s">
        <v>9</v>
      </c>
      <c r="E366" s="17" t="s">
        <v>11</v>
      </c>
      <c r="F366" s="160" t="s">
        <v>41</v>
      </c>
      <c r="G366" s="160"/>
      <c r="H366" s="17" t="s">
        <v>50</v>
      </c>
      <c r="I366" s="18" t="s">
        <v>42</v>
      </c>
    </row>
    <row r="367" spans="1:11" ht="30" customHeight="1" x14ac:dyDescent="0.25">
      <c r="A367" s="10" t="s">
        <v>43</v>
      </c>
      <c r="B367" s="19" t="s">
        <v>44</v>
      </c>
      <c r="C367" s="20" t="s">
        <v>45</v>
      </c>
      <c r="D367" s="20" t="s">
        <v>46</v>
      </c>
      <c r="E367" s="20" t="s">
        <v>46</v>
      </c>
      <c r="F367" s="161" t="s">
        <v>51</v>
      </c>
      <c r="G367" s="161"/>
      <c r="H367" s="20"/>
      <c r="I367" s="21"/>
    </row>
    <row r="368" spans="1:11" ht="30" customHeight="1" x14ac:dyDescent="0.25">
      <c r="A368" s="22">
        <v>50.1</v>
      </c>
      <c r="B368" s="23" t="s">
        <v>197</v>
      </c>
      <c r="C368" s="24">
        <v>6.6</v>
      </c>
      <c r="D368" s="24">
        <v>431</v>
      </c>
      <c r="E368" s="24">
        <v>140</v>
      </c>
      <c r="F368" s="24" t="s">
        <v>88</v>
      </c>
      <c r="G368" s="24">
        <v>18</v>
      </c>
      <c r="H368" s="24" t="s">
        <v>130</v>
      </c>
      <c r="I368" s="25" t="s">
        <v>89</v>
      </c>
      <c r="K368" s="3">
        <f t="shared" ref="K368:K428" si="9">(C368*D368*E368)/1000000</f>
        <v>0.39824399999999999</v>
      </c>
    </row>
    <row r="369" spans="1:11" ht="30" customHeight="1" x14ac:dyDescent="0.25">
      <c r="A369" s="22">
        <v>50.2</v>
      </c>
      <c r="B369" s="23" t="s">
        <v>197</v>
      </c>
      <c r="C369" s="24">
        <v>7.4</v>
      </c>
      <c r="D369" s="24">
        <v>431</v>
      </c>
      <c r="E369" s="24">
        <v>140</v>
      </c>
      <c r="F369" s="24">
        <v>18</v>
      </c>
      <c r="G369" s="24">
        <v>35</v>
      </c>
      <c r="H369" s="24" t="s">
        <v>130</v>
      </c>
      <c r="I369" s="25" t="s">
        <v>89</v>
      </c>
      <c r="K369" s="3">
        <f t="shared" si="9"/>
        <v>0.44651600000000002</v>
      </c>
    </row>
    <row r="370" spans="1:11" ht="30" customHeight="1" x14ac:dyDescent="0.25">
      <c r="A370" s="22">
        <v>50.300000000000004</v>
      </c>
      <c r="B370" s="23" t="s">
        <v>197</v>
      </c>
      <c r="C370" s="24">
        <v>7.4</v>
      </c>
      <c r="D370" s="24">
        <v>536</v>
      </c>
      <c r="E370" s="24">
        <v>140</v>
      </c>
      <c r="F370" s="24">
        <v>35</v>
      </c>
      <c r="G370" s="24">
        <v>54</v>
      </c>
      <c r="H370" s="24" t="s">
        <v>130</v>
      </c>
      <c r="I370" s="25" t="s">
        <v>132</v>
      </c>
      <c r="K370" s="3">
        <f t="shared" si="9"/>
        <v>0.55529600000000001</v>
      </c>
    </row>
    <row r="371" spans="1:11" ht="30" customHeight="1" x14ac:dyDescent="0.25">
      <c r="A371" s="22">
        <v>50.400000000000006</v>
      </c>
      <c r="B371" s="23" t="s">
        <v>197</v>
      </c>
      <c r="C371" s="24">
        <v>7.4</v>
      </c>
      <c r="D371" s="24">
        <v>508</v>
      </c>
      <c r="E371" s="24">
        <v>140</v>
      </c>
      <c r="F371" s="24">
        <v>54</v>
      </c>
      <c r="G371" s="24">
        <v>70</v>
      </c>
      <c r="H371" s="24" t="s">
        <v>130</v>
      </c>
      <c r="I371" s="25" t="s">
        <v>133</v>
      </c>
      <c r="K371" s="3">
        <f t="shared" si="9"/>
        <v>0.52628799999999998</v>
      </c>
    </row>
    <row r="372" spans="1:11" ht="30" customHeight="1" x14ac:dyDescent="0.25">
      <c r="A372" s="22">
        <v>50.500000000000007</v>
      </c>
      <c r="B372" s="23" t="s">
        <v>197</v>
      </c>
      <c r="C372" s="24">
        <v>10.199999999999999</v>
      </c>
      <c r="D372" s="24">
        <v>531</v>
      </c>
      <c r="E372" s="24">
        <v>140</v>
      </c>
      <c r="F372" s="24">
        <v>70</v>
      </c>
      <c r="G372" s="24">
        <v>94</v>
      </c>
      <c r="H372" s="24" t="s">
        <v>130</v>
      </c>
      <c r="I372" s="25" t="s">
        <v>134</v>
      </c>
      <c r="K372" s="3">
        <f t="shared" si="9"/>
        <v>0.75826800000000005</v>
      </c>
    </row>
    <row r="373" spans="1:11" ht="30" customHeight="1" x14ac:dyDescent="0.25">
      <c r="A373" s="22">
        <v>50.600000000000009</v>
      </c>
      <c r="B373" s="23" t="s">
        <v>197</v>
      </c>
      <c r="C373" s="24">
        <v>7.4</v>
      </c>
      <c r="D373" s="24">
        <v>431</v>
      </c>
      <c r="E373" s="24">
        <v>140</v>
      </c>
      <c r="F373" s="24">
        <v>94</v>
      </c>
      <c r="G373" s="24">
        <v>111</v>
      </c>
      <c r="H373" s="24" t="s">
        <v>130</v>
      </c>
      <c r="I373" s="25" t="s">
        <v>52</v>
      </c>
      <c r="K373" s="3">
        <f t="shared" si="9"/>
        <v>0.44651600000000002</v>
      </c>
    </row>
    <row r="374" spans="1:11" ht="30" customHeight="1" x14ac:dyDescent="0.25">
      <c r="A374" s="22">
        <v>50.70000000000001</v>
      </c>
      <c r="B374" s="23" t="s">
        <v>197</v>
      </c>
      <c r="C374" s="24">
        <v>7.4</v>
      </c>
      <c r="D374" s="24">
        <v>431</v>
      </c>
      <c r="E374" s="24">
        <v>140</v>
      </c>
      <c r="F374" s="24">
        <v>111</v>
      </c>
      <c r="G374" s="24">
        <v>130</v>
      </c>
      <c r="H374" s="24" t="s">
        <v>130</v>
      </c>
      <c r="I374" s="25" t="s">
        <v>126</v>
      </c>
      <c r="K374" s="3">
        <f t="shared" si="9"/>
        <v>0.44651600000000002</v>
      </c>
    </row>
    <row r="375" spans="1:11" ht="30" customHeight="1" x14ac:dyDescent="0.25">
      <c r="A375" s="22">
        <v>50.800000000000011</v>
      </c>
      <c r="B375" s="23" t="s">
        <v>197</v>
      </c>
      <c r="C375" s="24">
        <v>7.7</v>
      </c>
      <c r="D375" s="24">
        <v>431</v>
      </c>
      <c r="E375" s="24">
        <v>140</v>
      </c>
      <c r="F375" s="24">
        <v>130</v>
      </c>
      <c r="G375" s="24">
        <v>150</v>
      </c>
      <c r="H375" s="24" t="s">
        <v>130</v>
      </c>
      <c r="I375" s="25" t="s">
        <v>126</v>
      </c>
      <c r="K375" s="3">
        <f t="shared" si="9"/>
        <v>0.46461800000000003</v>
      </c>
    </row>
    <row r="376" spans="1:11" ht="30" customHeight="1" thickBot="1" x14ac:dyDescent="0.3">
      <c r="A376" s="26">
        <v>50.900000000000013</v>
      </c>
      <c r="B376" s="27" t="s">
        <v>197</v>
      </c>
      <c r="C376" s="28">
        <v>1.3</v>
      </c>
      <c r="D376" s="28">
        <v>431</v>
      </c>
      <c r="E376" s="28">
        <v>140</v>
      </c>
      <c r="F376" s="28">
        <v>153</v>
      </c>
      <c r="G376" s="28">
        <v>156</v>
      </c>
      <c r="H376" s="28" t="s">
        <v>130</v>
      </c>
      <c r="I376" s="29" t="s">
        <v>113</v>
      </c>
      <c r="K376" s="3">
        <f t="shared" si="9"/>
        <v>7.8442000000000012E-2</v>
      </c>
    </row>
    <row r="377" spans="1:11" ht="30" customHeight="1" thickTop="1" thickBot="1" x14ac:dyDescent="0.3"/>
    <row r="378" spans="1:11" ht="30" customHeight="1" thickTop="1" x14ac:dyDescent="0.25">
      <c r="A378" s="9" t="s">
        <v>135</v>
      </c>
      <c r="B378" s="16" t="s">
        <v>136</v>
      </c>
      <c r="C378" s="17" t="s">
        <v>40</v>
      </c>
      <c r="D378" s="17" t="s">
        <v>9</v>
      </c>
      <c r="E378" s="17" t="s">
        <v>11</v>
      </c>
      <c r="F378" s="160" t="s">
        <v>41</v>
      </c>
      <c r="G378" s="160"/>
      <c r="H378" s="17" t="s">
        <v>50</v>
      </c>
      <c r="I378" s="18" t="s">
        <v>42</v>
      </c>
    </row>
    <row r="379" spans="1:11" ht="30" customHeight="1" x14ac:dyDescent="0.25">
      <c r="A379" s="10" t="s">
        <v>43</v>
      </c>
      <c r="B379" s="19" t="s">
        <v>44</v>
      </c>
      <c r="C379" s="20" t="s">
        <v>45</v>
      </c>
      <c r="D379" s="20" t="s">
        <v>46</v>
      </c>
      <c r="E379" s="20" t="s">
        <v>46</v>
      </c>
      <c r="F379" s="161" t="s">
        <v>51</v>
      </c>
      <c r="G379" s="161"/>
      <c r="H379" s="20"/>
      <c r="I379" s="21" t="s">
        <v>137</v>
      </c>
    </row>
    <row r="380" spans="1:11" ht="30" customHeight="1" x14ac:dyDescent="0.25">
      <c r="A380" s="22">
        <v>49.1</v>
      </c>
      <c r="B380" s="23" t="s">
        <v>198</v>
      </c>
      <c r="C380" s="24">
        <v>1.6</v>
      </c>
      <c r="D380" s="24">
        <v>260</v>
      </c>
      <c r="E380" s="24">
        <v>127</v>
      </c>
      <c r="F380" s="24" t="s">
        <v>88</v>
      </c>
      <c r="G380" s="24">
        <v>6</v>
      </c>
      <c r="H380" s="24" t="s">
        <v>48</v>
      </c>
      <c r="I380" s="25" t="s">
        <v>138</v>
      </c>
      <c r="K380" s="3">
        <f t="shared" si="9"/>
        <v>5.2831999999999997E-2</v>
      </c>
    </row>
    <row r="381" spans="1:11" ht="30" customHeight="1" x14ac:dyDescent="0.25">
      <c r="A381" s="22">
        <v>49.2</v>
      </c>
      <c r="B381" s="23" t="s">
        <v>198</v>
      </c>
      <c r="C381" s="24">
        <v>7.4</v>
      </c>
      <c r="D381" s="24">
        <v>260</v>
      </c>
      <c r="E381" s="24">
        <v>127</v>
      </c>
      <c r="F381" s="24">
        <v>6</v>
      </c>
      <c r="G381" s="24">
        <v>22</v>
      </c>
      <c r="H381" s="24" t="s">
        <v>48</v>
      </c>
      <c r="I381" s="25" t="s">
        <v>138</v>
      </c>
      <c r="K381" s="3">
        <f t="shared" si="9"/>
        <v>0.24434800000000001</v>
      </c>
    </row>
    <row r="382" spans="1:11" ht="30" customHeight="1" x14ac:dyDescent="0.25">
      <c r="A382" s="22">
        <v>49.300000000000004</v>
      </c>
      <c r="B382" s="23" t="s">
        <v>198</v>
      </c>
      <c r="C382" s="24">
        <v>7.4</v>
      </c>
      <c r="D382" s="24">
        <v>260</v>
      </c>
      <c r="E382" s="24">
        <v>127</v>
      </c>
      <c r="F382" s="24">
        <v>22</v>
      </c>
      <c r="G382" s="24">
        <v>39</v>
      </c>
      <c r="H382" s="24" t="s">
        <v>48</v>
      </c>
      <c r="I382" s="25" t="s">
        <v>26</v>
      </c>
      <c r="K382" s="3">
        <f t="shared" si="9"/>
        <v>0.24434800000000001</v>
      </c>
    </row>
    <row r="383" spans="1:11" ht="30" customHeight="1" x14ac:dyDescent="0.25">
      <c r="A383" s="22">
        <v>49.400000000000006</v>
      </c>
      <c r="B383" s="23" t="s">
        <v>198</v>
      </c>
      <c r="C383" s="24">
        <v>2.4</v>
      </c>
      <c r="D383" s="24">
        <v>260</v>
      </c>
      <c r="E383" s="24">
        <v>127</v>
      </c>
      <c r="F383" s="24">
        <v>42</v>
      </c>
      <c r="G383" s="24">
        <v>47</v>
      </c>
      <c r="H383" s="24" t="s">
        <v>48</v>
      </c>
      <c r="I383" s="25" t="s">
        <v>26</v>
      </c>
      <c r="K383" s="3">
        <f t="shared" si="9"/>
        <v>7.9247999999999999E-2</v>
      </c>
    </row>
    <row r="384" spans="1:11" ht="30" customHeight="1" x14ac:dyDescent="0.25">
      <c r="A384" s="22">
        <v>49.500000000000007</v>
      </c>
      <c r="B384" s="23" t="s">
        <v>198</v>
      </c>
      <c r="C384" s="24">
        <v>2.2999999999999998</v>
      </c>
      <c r="D384" s="24">
        <v>260</v>
      </c>
      <c r="E384" s="24">
        <v>127</v>
      </c>
      <c r="F384" s="24">
        <v>51</v>
      </c>
      <c r="G384" s="24">
        <v>56</v>
      </c>
      <c r="H384" s="24" t="s">
        <v>48</v>
      </c>
      <c r="I384" s="25" t="s">
        <v>52</v>
      </c>
      <c r="K384" s="3">
        <f t="shared" si="9"/>
        <v>7.5946E-2</v>
      </c>
    </row>
    <row r="385" spans="1:13" ht="30" customHeight="1" x14ac:dyDescent="0.25">
      <c r="A385" s="22">
        <v>49.600000000000009</v>
      </c>
      <c r="B385" s="23" t="s">
        <v>198</v>
      </c>
      <c r="C385" s="24">
        <v>2.4</v>
      </c>
      <c r="D385" s="24">
        <v>260</v>
      </c>
      <c r="E385" s="24">
        <v>127</v>
      </c>
      <c r="F385" s="24">
        <v>58</v>
      </c>
      <c r="G385" s="24">
        <v>63</v>
      </c>
      <c r="H385" s="24" t="s">
        <v>48</v>
      </c>
      <c r="I385" s="25" t="s">
        <v>52</v>
      </c>
      <c r="K385" s="3">
        <f t="shared" si="9"/>
        <v>7.9247999999999999E-2</v>
      </c>
    </row>
    <row r="386" spans="1:13" ht="30" customHeight="1" x14ac:dyDescent="0.25">
      <c r="A386" s="22">
        <v>49.70000000000001</v>
      </c>
      <c r="B386" s="23" t="s">
        <v>198</v>
      </c>
      <c r="C386" s="24">
        <v>2.4</v>
      </c>
      <c r="D386" s="24">
        <v>260</v>
      </c>
      <c r="E386" s="24">
        <v>127</v>
      </c>
      <c r="F386" s="24">
        <v>66</v>
      </c>
      <c r="G386" s="24">
        <v>71</v>
      </c>
      <c r="H386" s="24" t="s">
        <v>48</v>
      </c>
      <c r="I386" s="25" t="s">
        <v>52</v>
      </c>
      <c r="K386" s="3">
        <f t="shared" si="9"/>
        <v>7.9247999999999999E-2</v>
      </c>
    </row>
    <row r="387" spans="1:13" ht="30" customHeight="1" x14ac:dyDescent="0.25">
      <c r="A387" s="22">
        <v>49.800000000000011</v>
      </c>
      <c r="B387" s="23" t="s">
        <v>198</v>
      </c>
      <c r="C387" s="24">
        <v>2.4</v>
      </c>
      <c r="D387" s="24">
        <v>260</v>
      </c>
      <c r="E387" s="24">
        <v>127</v>
      </c>
      <c r="F387" s="24">
        <v>74</v>
      </c>
      <c r="G387" s="24">
        <v>79</v>
      </c>
      <c r="H387" s="24" t="s">
        <v>48</v>
      </c>
      <c r="I387" s="25" t="s">
        <v>52</v>
      </c>
      <c r="K387" s="3">
        <f t="shared" si="9"/>
        <v>7.9247999999999999E-2</v>
      </c>
    </row>
    <row r="388" spans="1:13" ht="30" customHeight="1" x14ac:dyDescent="0.25">
      <c r="A388" s="22">
        <v>49.900000000000013</v>
      </c>
      <c r="B388" s="23" t="s">
        <v>198</v>
      </c>
      <c r="C388" s="24">
        <v>3.1</v>
      </c>
      <c r="D388" s="24">
        <v>260</v>
      </c>
      <c r="E388" s="24">
        <v>127</v>
      </c>
      <c r="F388" s="24">
        <v>82</v>
      </c>
      <c r="G388" s="24">
        <v>89</v>
      </c>
      <c r="H388" s="24" t="s">
        <v>48</v>
      </c>
      <c r="I388" s="25" t="s">
        <v>52</v>
      </c>
      <c r="K388" s="3">
        <f t="shared" si="9"/>
        <v>0.10236199999999999</v>
      </c>
    </row>
    <row r="389" spans="1:13" ht="30" customHeight="1" x14ac:dyDescent="0.25">
      <c r="A389" s="32">
        <v>49.1</v>
      </c>
      <c r="B389" s="23" t="s">
        <v>198</v>
      </c>
      <c r="C389" s="24">
        <v>10.7</v>
      </c>
      <c r="D389" s="24">
        <v>300</v>
      </c>
      <c r="E389" s="24">
        <v>127</v>
      </c>
      <c r="F389" s="24">
        <v>92</v>
      </c>
      <c r="G389" s="24">
        <v>117</v>
      </c>
      <c r="H389" s="24" t="s">
        <v>48</v>
      </c>
      <c r="I389" s="25" t="s">
        <v>139</v>
      </c>
      <c r="K389" s="3">
        <f t="shared" si="9"/>
        <v>0.40766999999999998</v>
      </c>
    </row>
    <row r="390" spans="1:13" ht="30" customHeight="1" x14ac:dyDescent="0.25">
      <c r="A390" s="32">
        <v>49.11</v>
      </c>
      <c r="B390" s="23" t="s">
        <v>198</v>
      </c>
      <c r="C390" s="24">
        <v>7</v>
      </c>
      <c r="D390" s="24">
        <v>260</v>
      </c>
      <c r="E390" s="24">
        <v>127</v>
      </c>
      <c r="F390" s="24">
        <v>117</v>
      </c>
      <c r="G390" s="24">
        <v>135</v>
      </c>
      <c r="H390" s="24" t="s">
        <v>48</v>
      </c>
      <c r="I390" s="25" t="s">
        <v>126</v>
      </c>
      <c r="K390" s="3">
        <f t="shared" si="9"/>
        <v>0.23114000000000001</v>
      </c>
    </row>
    <row r="391" spans="1:13" ht="30" customHeight="1" thickBot="1" x14ac:dyDescent="0.3">
      <c r="A391" s="31">
        <v>49.12</v>
      </c>
      <c r="B391" s="27" t="s">
        <v>198</v>
      </c>
      <c r="C391" s="28">
        <v>7.6</v>
      </c>
      <c r="D391" s="28">
        <v>260</v>
      </c>
      <c r="E391" s="28">
        <v>127</v>
      </c>
      <c r="F391" s="28">
        <v>135</v>
      </c>
      <c r="G391" s="28">
        <v>156</v>
      </c>
      <c r="H391" s="28" t="s">
        <v>48</v>
      </c>
      <c r="I391" s="29" t="s">
        <v>113</v>
      </c>
      <c r="K391" s="3">
        <f t="shared" si="9"/>
        <v>0.25095200000000001</v>
      </c>
    </row>
    <row r="392" spans="1:13" ht="30" customHeight="1" thickTop="1" thickBot="1" x14ac:dyDescent="0.3"/>
    <row r="393" spans="1:13" ht="27.95" customHeight="1" thickTop="1" x14ac:dyDescent="0.25">
      <c r="A393" s="9" t="s">
        <v>140</v>
      </c>
      <c r="B393" s="16" t="s">
        <v>141</v>
      </c>
      <c r="C393" s="17" t="s">
        <v>40</v>
      </c>
      <c r="D393" s="17" t="s">
        <v>9</v>
      </c>
      <c r="E393" s="17" t="s">
        <v>11</v>
      </c>
      <c r="F393" s="160" t="s">
        <v>41</v>
      </c>
      <c r="G393" s="160"/>
      <c r="H393" s="17" t="s">
        <v>50</v>
      </c>
      <c r="I393" s="18" t="s">
        <v>42</v>
      </c>
    </row>
    <row r="394" spans="1:13" ht="27.95" customHeight="1" x14ac:dyDescent="0.25">
      <c r="A394" s="10" t="s">
        <v>43</v>
      </c>
      <c r="B394" s="19" t="s">
        <v>44</v>
      </c>
      <c r="C394" s="20" t="s">
        <v>45</v>
      </c>
      <c r="D394" s="20" t="s">
        <v>46</v>
      </c>
      <c r="E394" s="20" t="s">
        <v>46</v>
      </c>
      <c r="F394" s="161" t="s">
        <v>51</v>
      </c>
      <c r="G394" s="161"/>
      <c r="H394" s="20"/>
      <c r="I394" s="21" t="s">
        <v>142</v>
      </c>
    </row>
    <row r="395" spans="1:13" ht="27.95" customHeight="1" x14ac:dyDescent="0.25">
      <c r="A395" s="22">
        <v>48.1</v>
      </c>
      <c r="B395" s="23" t="s">
        <v>198</v>
      </c>
      <c r="C395" s="24">
        <v>4.8</v>
      </c>
      <c r="D395" s="24">
        <v>260</v>
      </c>
      <c r="E395" s="24">
        <v>142</v>
      </c>
      <c r="F395" s="24" t="s">
        <v>88</v>
      </c>
      <c r="G395" s="24">
        <v>13</v>
      </c>
      <c r="H395" s="24" t="s">
        <v>48</v>
      </c>
      <c r="I395" s="25" t="s">
        <v>143</v>
      </c>
      <c r="K395" s="3">
        <f t="shared" si="9"/>
        <v>0.17721600000000001</v>
      </c>
      <c r="M395" s="34"/>
    </row>
    <row r="396" spans="1:13" ht="27.95" customHeight="1" x14ac:dyDescent="0.25">
      <c r="A396" s="22">
        <v>48.2</v>
      </c>
      <c r="B396" s="23" t="s">
        <v>198</v>
      </c>
      <c r="C396" s="24">
        <v>7.4</v>
      </c>
      <c r="D396" s="24">
        <v>260</v>
      </c>
      <c r="E396" s="24">
        <v>142</v>
      </c>
      <c r="F396" s="24">
        <v>13</v>
      </c>
      <c r="G396" s="24">
        <v>31</v>
      </c>
      <c r="H396" s="24" t="s">
        <v>48</v>
      </c>
      <c r="I396" s="25" t="s">
        <v>143</v>
      </c>
      <c r="K396" s="3">
        <f t="shared" si="9"/>
        <v>0.27320800000000001</v>
      </c>
    </row>
    <row r="397" spans="1:13" ht="27.95" customHeight="1" x14ac:dyDescent="0.25">
      <c r="A397" s="22">
        <v>48.300000000000004</v>
      </c>
      <c r="B397" s="23" t="s">
        <v>198</v>
      </c>
      <c r="C397" s="24">
        <v>2.4</v>
      </c>
      <c r="D397" s="24">
        <v>260</v>
      </c>
      <c r="E397" s="24">
        <v>142</v>
      </c>
      <c r="F397" s="24">
        <v>34</v>
      </c>
      <c r="G397" s="24">
        <v>39</v>
      </c>
      <c r="H397" s="24" t="s">
        <v>48</v>
      </c>
      <c r="I397" s="25" t="s">
        <v>26</v>
      </c>
      <c r="K397" s="3">
        <f t="shared" si="9"/>
        <v>8.8608000000000006E-2</v>
      </c>
    </row>
    <row r="398" spans="1:13" ht="27.95" customHeight="1" x14ac:dyDescent="0.25">
      <c r="A398" s="22">
        <v>48.400000000000006</v>
      </c>
      <c r="B398" s="23" t="s">
        <v>198</v>
      </c>
      <c r="C398" s="24">
        <v>2.4</v>
      </c>
      <c r="D398" s="24">
        <v>260</v>
      </c>
      <c r="E398" s="24">
        <v>142</v>
      </c>
      <c r="F398" s="24">
        <v>42</v>
      </c>
      <c r="G398" s="24">
        <v>47</v>
      </c>
      <c r="H398" s="24" t="s">
        <v>48</v>
      </c>
      <c r="I398" s="25" t="s">
        <v>26</v>
      </c>
      <c r="K398" s="3">
        <f t="shared" si="9"/>
        <v>8.8608000000000006E-2</v>
      </c>
    </row>
    <row r="399" spans="1:13" ht="27.95" customHeight="1" x14ac:dyDescent="0.25">
      <c r="A399" s="22">
        <v>48.500000000000007</v>
      </c>
      <c r="B399" s="23" t="s">
        <v>198</v>
      </c>
      <c r="C399" s="24">
        <v>2.2999999999999998</v>
      </c>
      <c r="D399" s="24">
        <v>260</v>
      </c>
      <c r="E399" s="24">
        <v>142</v>
      </c>
      <c r="F399" s="24">
        <v>51</v>
      </c>
      <c r="G399" s="24">
        <v>56</v>
      </c>
      <c r="H399" s="24" t="s">
        <v>48</v>
      </c>
      <c r="I399" s="25" t="s">
        <v>52</v>
      </c>
      <c r="K399" s="3">
        <f t="shared" si="9"/>
        <v>8.4916000000000005E-2</v>
      </c>
    </row>
    <row r="400" spans="1:13" ht="27.95" customHeight="1" x14ac:dyDescent="0.25">
      <c r="A400" s="22">
        <v>48.600000000000009</v>
      </c>
      <c r="B400" s="23" t="s">
        <v>198</v>
      </c>
      <c r="C400" s="24">
        <v>2.4</v>
      </c>
      <c r="D400" s="24">
        <v>260</v>
      </c>
      <c r="E400" s="24">
        <v>142</v>
      </c>
      <c r="F400" s="24">
        <v>58</v>
      </c>
      <c r="G400" s="24">
        <v>63</v>
      </c>
      <c r="H400" s="24" t="s">
        <v>48</v>
      </c>
      <c r="I400" s="25" t="s">
        <v>52</v>
      </c>
      <c r="K400" s="3">
        <f t="shared" si="9"/>
        <v>8.8608000000000006E-2</v>
      </c>
    </row>
    <row r="401" spans="1:11" ht="27.95" customHeight="1" x14ac:dyDescent="0.25">
      <c r="A401" s="22">
        <v>48.70000000000001</v>
      </c>
      <c r="B401" s="23" t="s">
        <v>198</v>
      </c>
      <c r="C401" s="24">
        <v>2.4</v>
      </c>
      <c r="D401" s="24">
        <v>260</v>
      </c>
      <c r="E401" s="24">
        <v>142</v>
      </c>
      <c r="F401" s="24">
        <v>66</v>
      </c>
      <c r="G401" s="24">
        <v>71</v>
      </c>
      <c r="H401" s="24" t="s">
        <v>48</v>
      </c>
      <c r="I401" s="25" t="s">
        <v>52</v>
      </c>
      <c r="K401" s="3">
        <f t="shared" si="9"/>
        <v>8.8608000000000006E-2</v>
      </c>
    </row>
    <row r="402" spans="1:11" ht="27.95" customHeight="1" x14ac:dyDescent="0.25">
      <c r="A402" s="22">
        <v>48.800000000000011</v>
      </c>
      <c r="B402" s="23" t="s">
        <v>198</v>
      </c>
      <c r="C402" s="24">
        <v>2.4</v>
      </c>
      <c r="D402" s="24">
        <v>260</v>
      </c>
      <c r="E402" s="24">
        <v>142</v>
      </c>
      <c r="F402" s="24">
        <v>74</v>
      </c>
      <c r="G402" s="24">
        <v>79</v>
      </c>
      <c r="H402" s="24" t="s">
        <v>48</v>
      </c>
      <c r="I402" s="25" t="s">
        <v>52</v>
      </c>
      <c r="K402" s="3">
        <f t="shared" si="9"/>
        <v>8.8608000000000006E-2</v>
      </c>
    </row>
    <row r="403" spans="1:11" ht="27.95" customHeight="1" x14ac:dyDescent="0.25">
      <c r="A403" s="22">
        <v>48.900000000000013</v>
      </c>
      <c r="B403" s="23" t="s">
        <v>198</v>
      </c>
      <c r="C403" s="24">
        <v>3.1</v>
      </c>
      <c r="D403" s="24">
        <v>260</v>
      </c>
      <c r="E403" s="24">
        <v>142</v>
      </c>
      <c r="F403" s="24">
        <v>82</v>
      </c>
      <c r="G403" s="24">
        <v>89</v>
      </c>
      <c r="H403" s="24" t="s">
        <v>48</v>
      </c>
      <c r="I403" s="25" t="s">
        <v>52</v>
      </c>
      <c r="K403" s="3">
        <f t="shared" si="9"/>
        <v>0.114452</v>
      </c>
    </row>
    <row r="404" spans="1:11" ht="27.95" customHeight="1" x14ac:dyDescent="0.25">
      <c r="A404" s="32">
        <v>48.1</v>
      </c>
      <c r="B404" s="23" t="s">
        <v>198</v>
      </c>
      <c r="C404" s="24">
        <v>2.4</v>
      </c>
      <c r="D404" s="24">
        <v>260</v>
      </c>
      <c r="E404" s="24">
        <v>142</v>
      </c>
      <c r="F404" s="24">
        <v>92</v>
      </c>
      <c r="G404" s="24">
        <v>97</v>
      </c>
      <c r="H404" s="24" t="s">
        <v>48</v>
      </c>
      <c r="I404" s="25" t="s">
        <v>52</v>
      </c>
      <c r="K404" s="3">
        <f t="shared" si="9"/>
        <v>8.8608000000000006E-2</v>
      </c>
    </row>
    <row r="405" spans="1:11" ht="27.95" customHeight="1" x14ac:dyDescent="0.25">
      <c r="A405" s="32">
        <v>48.11</v>
      </c>
      <c r="B405" s="23" t="s">
        <v>198</v>
      </c>
      <c r="C405" s="24">
        <v>2.5</v>
      </c>
      <c r="D405" s="24">
        <v>260</v>
      </c>
      <c r="E405" s="24">
        <v>142</v>
      </c>
      <c r="F405" s="24">
        <v>100</v>
      </c>
      <c r="G405" s="24">
        <v>105</v>
      </c>
      <c r="H405" s="24" t="s">
        <v>48</v>
      </c>
      <c r="I405" s="25" t="s">
        <v>52</v>
      </c>
      <c r="K405" s="3">
        <f t="shared" si="9"/>
        <v>9.2299999999999993E-2</v>
      </c>
    </row>
    <row r="406" spans="1:11" ht="27.95" customHeight="1" x14ac:dyDescent="0.25">
      <c r="A406" s="32">
        <v>48.12</v>
      </c>
      <c r="B406" s="23" t="s">
        <v>198</v>
      </c>
      <c r="C406" s="24">
        <v>2.4</v>
      </c>
      <c r="D406" s="24">
        <v>260</v>
      </c>
      <c r="E406" s="24">
        <v>142</v>
      </c>
      <c r="F406" s="24">
        <v>108</v>
      </c>
      <c r="G406" s="24">
        <v>113</v>
      </c>
      <c r="H406" s="24" t="s">
        <v>48</v>
      </c>
      <c r="I406" s="25" t="s">
        <v>126</v>
      </c>
      <c r="K406" s="3">
        <f t="shared" si="9"/>
        <v>8.8608000000000006E-2</v>
      </c>
    </row>
    <row r="407" spans="1:11" ht="27.95" customHeight="1" x14ac:dyDescent="0.25">
      <c r="A407" s="32">
        <v>48.129999999999995</v>
      </c>
      <c r="B407" s="23" t="s">
        <v>198</v>
      </c>
      <c r="C407" s="24">
        <v>4</v>
      </c>
      <c r="D407" s="24">
        <v>260</v>
      </c>
      <c r="E407" s="24">
        <v>142</v>
      </c>
      <c r="F407" s="24">
        <v>116</v>
      </c>
      <c r="G407" s="24">
        <v>127</v>
      </c>
      <c r="H407" s="24" t="s">
        <v>48</v>
      </c>
      <c r="I407" s="25" t="s">
        <v>126</v>
      </c>
      <c r="K407" s="3">
        <f t="shared" si="9"/>
        <v>0.14768000000000001</v>
      </c>
    </row>
    <row r="408" spans="1:11" ht="27.95" customHeight="1" x14ac:dyDescent="0.25">
      <c r="A408" s="32">
        <v>48.139999999999993</v>
      </c>
      <c r="B408" s="23" t="s">
        <v>198</v>
      </c>
      <c r="C408" s="24">
        <v>7.4</v>
      </c>
      <c r="D408" s="24">
        <v>260</v>
      </c>
      <c r="E408" s="24">
        <v>142</v>
      </c>
      <c r="F408" s="24">
        <v>127</v>
      </c>
      <c r="G408" s="24">
        <v>145</v>
      </c>
      <c r="H408" s="24" t="s">
        <v>48</v>
      </c>
      <c r="I408" s="25" t="s">
        <v>126</v>
      </c>
      <c r="K408" s="3">
        <f t="shared" si="9"/>
        <v>0.27320800000000001</v>
      </c>
    </row>
    <row r="409" spans="1:11" ht="30" customHeight="1" thickBot="1" x14ac:dyDescent="0.3">
      <c r="A409" s="31">
        <v>48.149999999999991</v>
      </c>
      <c r="B409" s="27" t="s">
        <v>198</v>
      </c>
      <c r="C409" s="28">
        <v>3.6</v>
      </c>
      <c r="D409" s="28">
        <v>260</v>
      </c>
      <c r="E409" s="28">
        <v>142</v>
      </c>
      <c r="F409" s="28">
        <v>145</v>
      </c>
      <c r="G409" s="28">
        <v>155</v>
      </c>
      <c r="H409" s="28" t="s">
        <v>48</v>
      </c>
      <c r="I409" s="29" t="s">
        <v>113</v>
      </c>
      <c r="K409" s="3">
        <f t="shared" si="9"/>
        <v>0.132912</v>
      </c>
    </row>
    <row r="410" spans="1:11" ht="16.5" customHeight="1" thickTop="1" thickBot="1" x14ac:dyDescent="0.3"/>
    <row r="411" spans="1:11" ht="27" customHeight="1" thickTop="1" x14ac:dyDescent="0.25">
      <c r="A411" s="9" t="s">
        <v>144</v>
      </c>
      <c r="B411" s="16" t="s">
        <v>145</v>
      </c>
      <c r="C411" s="17" t="s">
        <v>40</v>
      </c>
      <c r="D411" s="17" t="s">
        <v>9</v>
      </c>
      <c r="E411" s="17" t="s">
        <v>11</v>
      </c>
      <c r="F411" s="160" t="s">
        <v>41</v>
      </c>
      <c r="G411" s="160"/>
      <c r="H411" s="17" t="s">
        <v>50</v>
      </c>
      <c r="I411" s="18" t="s">
        <v>42</v>
      </c>
    </row>
    <row r="412" spans="1:11" ht="27" customHeight="1" x14ac:dyDescent="0.25">
      <c r="A412" s="10" t="s">
        <v>43</v>
      </c>
      <c r="B412" s="19" t="s">
        <v>44</v>
      </c>
      <c r="C412" s="20" t="s">
        <v>45</v>
      </c>
      <c r="D412" s="20" t="s">
        <v>46</v>
      </c>
      <c r="E412" s="20" t="s">
        <v>46</v>
      </c>
      <c r="F412" s="161" t="s">
        <v>51</v>
      </c>
      <c r="G412" s="161"/>
      <c r="H412" s="20"/>
      <c r="I412" s="21" t="s">
        <v>146</v>
      </c>
    </row>
    <row r="413" spans="1:11" ht="27" customHeight="1" x14ac:dyDescent="0.25">
      <c r="A413" s="22">
        <v>47.1</v>
      </c>
      <c r="B413" s="23" t="s">
        <v>198</v>
      </c>
      <c r="C413" s="24">
        <v>5.4</v>
      </c>
      <c r="D413" s="24">
        <v>260</v>
      </c>
      <c r="E413" s="24">
        <v>159</v>
      </c>
      <c r="F413" s="24" t="s">
        <v>88</v>
      </c>
      <c r="G413" s="24">
        <v>14</v>
      </c>
      <c r="H413" s="24" t="s">
        <v>48</v>
      </c>
      <c r="I413" s="25" t="s">
        <v>143</v>
      </c>
      <c r="K413" s="3">
        <f t="shared" si="9"/>
        <v>0.22323599999999999</v>
      </c>
    </row>
    <row r="414" spans="1:11" ht="27" customHeight="1" x14ac:dyDescent="0.25">
      <c r="A414" s="22">
        <v>47.2</v>
      </c>
      <c r="B414" s="23" t="s">
        <v>198</v>
      </c>
      <c r="C414" s="24">
        <v>3.1</v>
      </c>
      <c r="D414" s="24">
        <v>260</v>
      </c>
      <c r="E414" s="24">
        <v>159</v>
      </c>
      <c r="F414" s="24">
        <v>17</v>
      </c>
      <c r="G414" s="24">
        <v>23</v>
      </c>
      <c r="H414" s="24" t="s">
        <v>48</v>
      </c>
      <c r="I414" s="25" t="s">
        <v>143</v>
      </c>
      <c r="K414" s="3">
        <f t="shared" si="9"/>
        <v>0.12815399999999999</v>
      </c>
    </row>
    <row r="415" spans="1:11" ht="27" customHeight="1" x14ac:dyDescent="0.25">
      <c r="A415" s="22">
        <v>47.300000000000004</v>
      </c>
      <c r="B415" s="23" t="s">
        <v>198</v>
      </c>
      <c r="C415" s="24">
        <v>2.7</v>
      </c>
      <c r="D415" s="24">
        <v>260</v>
      </c>
      <c r="E415" s="24">
        <v>159</v>
      </c>
      <c r="F415" s="24">
        <v>26</v>
      </c>
      <c r="G415" s="24">
        <v>31</v>
      </c>
      <c r="H415" s="24" t="s">
        <v>48</v>
      </c>
      <c r="I415" s="25" t="s">
        <v>147</v>
      </c>
      <c r="K415" s="3">
        <f t="shared" si="9"/>
        <v>0.11161799999999999</v>
      </c>
    </row>
    <row r="416" spans="1:11" ht="27" customHeight="1" x14ac:dyDescent="0.25">
      <c r="A416" s="22">
        <v>47.400000000000006</v>
      </c>
      <c r="B416" s="23" t="s">
        <v>198</v>
      </c>
      <c r="C416" s="24">
        <v>2.4</v>
      </c>
      <c r="D416" s="24">
        <v>260</v>
      </c>
      <c r="E416" s="24">
        <v>159</v>
      </c>
      <c r="F416" s="24">
        <v>34</v>
      </c>
      <c r="G416" s="24">
        <v>39</v>
      </c>
      <c r="H416" s="24" t="s">
        <v>48</v>
      </c>
      <c r="I416" s="25" t="s">
        <v>26</v>
      </c>
      <c r="K416" s="3">
        <f t="shared" si="9"/>
        <v>9.9215999999999999E-2</v>
      </c>
    </row>
    <row r="417" spans="1:11" ht="27" customHeight="1" x14ac:dyDescent="0.25">
      <c r="A417" s="22">
        <v>47.500000000000007</v>
      </c>
      <c r="B417" s="23" t="s">
        <v>198</v>
      </c>
      <c r="C417" s="24">
        <v>2.4</v>
      </c>
      <c r="D417" s="24">
        <v>260</v>
      </c>
      <c r="E417" s="24">
        <v>159</v>
      </c>
      <c r="F417" s="24">
        <v>42</v>
      </c>
      <c r="G417" s="24">
        <v>47</v>
      </c>
      <c r="H417" s="24" t="s">
        <v>48</v>
      </c>
      <c r="I417" s="25" t="s">
        <v>26</v>
      </c>
      <c r="K417" s="3">
        <f t="shared" si="9"/>
        <v>9.9215999999999999E-2</v>
      </c>
    </row>
    <row r="418" spans="1:11" ht="27" customHeight="1" x14ac:dyDescent="0.25">
      <c r="A418" s="22">
        <v>47.600000000000009</v>
      </c>
      <c r="B418" s="23" t="s">
        <v>198</v>
      </c>
      <c r="C418" s="24">
        <v>2.2999999999999998</v>
      </c>
      <c r="D418" s="24">
        <v>260</v>
      </c>
      <c r="E418" s="24">
        <v>159</v>
      </c>
      <c r="F418" s="24">
        <v>51</v>
      </c>
      <c r="G418" s="24">
        <v>56</v>
      </c>
      <c r="H418" s="24" t="s">
        <v>48</v>
      </c>
      <c r="I418" s="25" t="s">
        <v>52</v>
      </c>
      <c r="K418" s="3">
        <f t="shared" si="9"/>
        <v>9.5082E-2</v>
      </c>
    </row>
    <row r="419" spans="1:11" ht="27" customHeight="1" x14ac:dyDescent="0.25">
      <c r="A419" s="22">
        <v>47.70000000000001</v>
      </c>
      <c r="B419" s="23" t="s">
        <v>198</v>
      </c>
      <c r="C419" s="24">
        <v>2.4</v>
      </c>
      <c r="D419" s="24">
        <v>260</v>
      </c>
      <c r="E419" s="24">
        <v>159</v>
      </c>
      <c r="F419" s="24">
        <v>58</v>
      </c>
      <c r="G419" s="24">
        <v>63</v>
      </c>
      <c r="H419" s="24" t="s">
        <v>48</v>
      </c>
      <c r="I419" s="25" t="s">
        <v>52</v>
      </c>
      <c r="K419" s="3">
        <f t="shared" si="9"/>
        <v>9.9215999999999999E-2</v>
      </c>
    </row>
    <row r="420" spans="1:11" ht="27" customHeight="1" x14ac:dyDescent="0.25">
      <c r="A420" s="22">
        <v>47.800000000000011</v>
      </c>
      <c r="B420" s="23" t="s">
        <v>198</v>
      </c>
      <c r="C420" s="24">
        <v>2.4</v>
      </c>
      <c r="D420" s="24">
        <v>260</v>
      </c>
      <c r="E420" s="24">
        <v>159</v>
      </c>
      <c r="F420" s="24">
        <v>66</v>
      </c>
      <c r="G420" s="24">
        <v>71</v>
      </c>
      <c r="H420" s="24" t="s">
        <v>48</v>
      </c>
      <c r="I420" s="25" t="s">
        <v>52</v>
      </c>
      <c r="K420" s="3">
        <f t="shared" si="9"/>
        <v>9.9215999999999999E-2</v>
      </c>
    </row>
    <row r="421" spans="1:11" ht="27" customHeight="1" x14ac:dyDescent="0.25">
      <c r="A421" s="22">
        <v>47.900000000000013</v>
      </c>
      <c r="B421" s="23" t="s">
        <v>198</v>
      </c>
      <c r="C421" s="24">
        <v>2.4</v>
      </c>
      <c r="D421" s="24">
        <v>260</v>
      </c>
      <c r="E421" s="24">
        <v>159</v>
      </c>
      <c r="F421" s="24">
        <v>74</v>
      </c>
      <c r="G421" s="24">
        <v>79</v>
      </c>
      <c r="H421" s="24" t="s">
        <v>48</v>
      </c>
      <c r="I421" s="25" t="s">
        <v>52</v>
      </c>
      <c r="K421" s="3">
        <f t="shared" si="9"/>
        <v>9.9215999999999999E-2</v>
      </c>
    </row>
    <row r="422" spans="1:11" ht="27" customHeight="1" x14ac:dyDescent="0.25">
      <c r="A422" s="32">
        <v>47.1</v>
      </c>
      <c r="B422" s="23" t="s">
        <v>198</v>
      </c>
      <c r="C422" s="24">
        <v>3.1</v>
      </c>
      <c r="D422" s="24">
        <v>260</v>
      </c>
      <c r="E422" s="24">
        <v>159</v>
      </c>
      <c r="F422" s="24">
        <v>82</v>
      </c>
      <c r="G422" s="24">
        <v>89</v>
      </c>
      <c r="H422" s="24" t="s">
        <v>48</v>
      </c>
      <c r="I422" s="25" t="s">
        <v>52</v>
      </c>
      <c r="K422" s="3">
        <f t="shared" si="9"/>
        <v>0.12815399999999999</v>
      </c>
    </row>
    <row r="423" spans="1:11" ht="27" customHeight="1" x14ac:dyDescent="0.25">
      <c r="A423" s="32">
        <v>47.11</v>
      </c>
      <c r="B423" s="23" t="s">
        <v>198</v>
      </c>
      <c r="C423" s="24">
        <v>2.4</v>
      </c>
      <c r="D423" s="24">
        <v>260</v>
      </c>
      <c r="E423" s="24">
        <v>159</v>
      </c>
      <c r="F423" s="24">
        <v>92</v>
      </c>
      <c r="G423" s="24">
        <v>97</v>
      </c>
      <c r="H423" s="24" t="s">
        <v>48</v>
      </c>
      <c r="I423" s="25" t="s">
        <v>52</v>
      </c>
      <c r="K423" s="3">
        <f t="shared" si="9"/>
        <v>9.9215999999999999E-2</v>
      </c>
    </row>
    <row r="424" spans="1:11" ht="27" customHeight="1" x14ac:dyDescent="0.25">
      <c r="A424" s="32">
        <v>47.12</v>
      </c>
      <c r="B424" s="23" t="s">
        <v>198</v>
      </c>
      <c r="C424" s="24">
        <v>2.5</v>
      </c>
      <c r="D424" s="24">
        <v>260</v>
      </c>
      <c r="E424" s="24">
        <v>159</v>
      </c>
      <c r="F424" s="24">
        <v>100</v>
      </c>
      <c r="G424" s="24">
        <v>105</v>
      </c>
      <c r="H424" s="24" t="s">
        <v>48</v>
      </c>
      <c r="I424" s="25" t="s">
        <v>52</v>
      </c>
      <c r="K424" s="3">
        <f t="shared" si="9"/>
        <v>0.10335</v>
      </c>
    </row>
    <row r="425" spans="1:11" ht="27" customHeight="1" x14ac:dyDescent="0.25">
      <c r="A425" s="32">
        <v>47.13</v>
      </c>
      <c r="B425" s="23" t="s">
        <v>198</v>
      </c>
      <c r="C425" s="24">
        <v>2.4</v>
      </c>
      <c r="D425" s="24">
        <v>260</v>
      </c>
      <c r="E425" s="24">
        <v>159</v>
      </c>
      <c r="F425" s="24">
        <v>108</v>
      </c>
      <c r="G425" s="24">
        <v>113</v>
      </c>
      <c r="H425" s="24" t="s">
        <v>48</v>
      </c>
      <c r="I425" s="25" t="s">
        <v>126</v>
      </c>
      <c r="K425" s="3">
        <f t="shared" si="9"/>
        <v>9.9215999999999999E-2</v>
      </c>
    </row>
    <row r="426" spans="1:11" ht="27" customHeight="1" x14ac:dyDescent="0.25">
      <c r="A426" s="32">
        <v>47.14</v>
      </c>
      <c r="B426" s="23" t="s">
        <v>198</v>
      </c>
      <c r="C426" s="24">
        <v>2.5</v>
      </c>
      <c r="D426" s="24">
        <v>260</v>
      </c>
      <c r="E426" s="24">
        <v>159</v>
      </c>
      <c r="F426" s="24">
        <v>116</v>
      </c>
      <c r="G426" s="24">
        <v>122</v>
      </c>
      <c r="H426" s="24" t="s">
        <v>48</v>
      </c>
      <c r="I426" s="25" t="s">
        <v>126</v>
      </c>
      <c r="K426" s="3">
        <f t="shared" si="9"/>
        <v>0.10335</v>
      </c>
    </row>
    <row r="427" spans="1:11" ht="27" customHeight="1" x14ac:dyDescent="0.25">
      <c r="A427" s="32">
        <v>47.15</v>
      </c>
      <c r="B427" s="23" t="s">
        <v>198</v>
      </c>
      <c r="C427" s="24">
        <v>5.4</v>
      </c>
      <c r="D427" s="24">
        <v>260</v>
      </c>
      <c r="E427" s="24">
        <v>159</v>
      </c>
      <c r="F427" s="24">
        <v>126</v>
      </c>
      <c r="G427" s="24">
        <v>139</v>
      </c>
      <c r="H427" s="24" t="s">
        <v>48</v>
      </c>
      <c r="I427" s="25" t="s">
        <v>126</v>
      </c>
      <c r="K427" s="3">
        <f t="shared" si="9"/>
        <v>0.22323599999999999</v>
      </c>
    </row>
    <row r="428" spans="1:11" ht="27" customHeight="1" thickBot="1" x14ac:dyDescent="0.3">
      <c r="A428" s="31">
        <v>47.16</v>
      </c>
      <c r="B428" s="27" t="s">
        <v>198</v>
      </c>
      <c r="C428" s="28">
        <v>5.8</v>
      </c>
      <c r="D428" s="28">
        <v>300</v>
      </c>
      <c r="E428" s="28">
        <v>159</v>
      </c>
      <c r="F428" s="28">
        <v>139</v>
      </c>
      <c r="G428" s="28">
        <v>154</v>
      </c>
      <c r="H428" s="28" t="s">
        <v>48</v>
      </c>
      <c r="I428" s="29" t="s">
        <v>148</v>
      </c>
      <c r="K428" s="3">
        <f t="shared" si="9"/>
        <v>0.27666000000000002</v>
      </c>
    </row>
    <row r="429" spans="1:11" ht="9" customHeight="1" thickTop="1" thickBot="1" x14ac:dyDescent="0.3"/>
    <row r="430" spans="1:11" ht="24.95" customHeight="1" thickTop="1" x14ac:dyDescent="0.25">
      <c r="A430" s="9" t="s">
        <v>149</v>
      </c>
      <c r="B430" s="16" t="s">
        <v>150</v>
      </c>
      <c r="C430" s="17" t="s">
        <v>40</v>
      </c>
      <c r="D430" s="17" t="s">
        <v>9</v>
      </c>
      <c r="E430" s="17" t="s">
        <v>11</v>
      </c>
      <c r="F430" s="160" t="s">
        <v>41</v>
      </c>
      <c r="G430" s="160"/>
      <c r="H430" s="17" t="s">
        <v>50</v>
      </c>
      <c r="I430" s="18" t="s">
        <v>42</v>
      </c>
    </row>
    <row r="431" spans="1:11" ht="24.95" customHeight="1" x14ac:dyDescent="0.25">
      <c r="A431" s="10" t="s">
        <v>43</v>
      </c>
      <c r="B431" s="19" t="s">
        <v>44</v>
      </c>
      <c r="C431" s="20" t="s">
        <v>45</v>
      </c>
      <c r="D431" s="20" t="s">
        <v>46</v>
      </c>
      <c r="E431" s="20" t="s">
        <v>46</v>
      </c>
      <c r="F431" s="161" t="s">
        <v>51</v>
      </c>
      <c r="G431" s="161"/>
      <c r="H431" s="20"/>
      <c r="I431" s="21" t="s">
        <v>151</v>
      </c>
    </row>
    <row r="432" spans="1:11" ht="24.95" customHeight="1" x14ac:dyDescent="0.25">
      <c r="A432" s="22">
        <v>46.1</v>
      </c>
      <c r="B432" s="23" t="s">
        <v>198</v>
      </c>
      <c r="C432" s="24">
        <v>5.4</v>
      </c>
      <c r="D432" s="24">
        <v>260</v>
      </c>
      <c r="E432" s="24">
        <v>178</v>
      </c>
      <c r="F432" s="24" t="s">
        <v>88</v>
      </c>
      <c r="G432" s="24">
        <v>14</v>
      </c>
      <c r="H432" s="24" t="s">
        <v>48</v>
      </c>
      <c r="I432" s="25" t="s">
        <v>143</v>
      </c>
      <c r="K432" s="3">
        <f t="shared" ref="K432:K495" si="10">(C432*D432*E432)/1000000</f>
        <v>0.249912</v>
      </c>
    </row>
    <row r="433" spans="1:11" ht="24.95" customHeight="1" x14ac:dyDescent="0.25">
      <c r="A433" s="22">
        <v>46.2</v>
      </c>
      <c r="B433" s="23" t="s">
        <v>198</v>
      </c>
      <c r="C433" s="24">
        <v>3.1</v>
      </c>
      <c r="D433" s="24">
        <v>260</v>
      </c>
      <c r="E433" s="24">
        <v>178</v>
      </c>
      <c r="F433" s="24">
        <v>17</v>
      </c>
      <c r="G433" s="24">
        <v>23</v>
      </c>
      <c r="H433" s="24" t="s">
        <v>48</v>
      </c>
      <c r="I433" s="25" t="s">
        <v>143</v>
      </c>
      <c r="K433" s="3">
        <f t="shared" si="10"/>
        <v>0.14346800000000001</v>
      </c>
    </row>
    <row r="434" spans="1:11" ht="24.95" customHeight="1" x14ac:dyDescent="0.25">
      <c r="A434" s="22">
        <v>46.300000000000004</v>
      </c>
      <c r="B434" s="23" t="s">
        <v>198</v>
      </c>
      <c r="C434" s="24">
        <v>2.7</v>
      </c>
      <c r="D434" s="24">
        <v>260</v>
      </c>
      <c r="E434" s="24">
        <v>178</v>
      </c>
      <c r="F434" s="24">
        <v>26</v>
      </c>
      <c r="G434" s="24">
        <v>31</v>
      </c>
      <c r="H434" s="24" t="s">
        <v>48</v>
      </c>
      <c r="I434" s="25" t="s">
        <v>147</v>
      </c>
      <c r="K434" s="3">
        <f t="shared" si="10"/>
        <v>0.124956</v>
      </c>
    </row>
    <row r="435" spans="1:11" ht="24.95" customHeight="1" x14ac:dyDescent="0.25">
      <c r="A435" s="22">
        <v>46.400000000000006</v>
      </c>
      <c r="B435" s="23" t="s">
        <v>198</v>
      </c>
      <c r="C435" s="24">
        <v>2.4</v>
      </c>
      <c r="D435" s="24">
        <v>260</v>
      </c>
      <c r="E435" s="24">
        <v>178</v>
      </c>
      <c r="F435" s="24">
        <v>34</v>
      </c>
      <c r="G435" s="24">
        <v>39</v>
      </c>
      <c r="H435" s="24" t="s">
        <v>48</v>
      </c>
      <c r="I435" s="25" t="s">
        <v>26</v>
      </c>
      <c r="K435" s="3">
        <f t="shared" si="10"/>
        <v>0.111072</v>
      </c>
    </row>
    <row r="436" spans="1:11" ht="24.95" customHeight="1" x14ac:dyDescent="0.25">
      <c r="A436" s="22">
        <v>46.500000000000007</v>
      </c>
      <c r="B436" s="23" t="s">
        <v>198</v>
      </c>
      <c r="C436" s="24">
        <v>2.4</v>
      </c>
      <c r="D436" s="24">
        <v>260</v>
      </c>
      <c r="E436" s="24">
        <v>178</v>
      </c>
      <c r="F436" s="24">
        <v>42</v>
      </c>
      <c r="G436" s="24">
        <v>47</v>
      </c>
      <c r="H436" s="24" t="s">
        <v>48</v>
      </c>
      <c r="I436" s="25" t="s">
        <v>26</v>
      </c>
      <c r="K436" s="3">
        <f t="shared" si="10"/>
        <v>0.111072</v>
      </c>
    </row>
    <row r="437" spans="1:11" ht="24.95" customHeight="1" x14ac:dyDescent="0.25">
      <c r="A437" s="22">
        <v>46.600000000000009</v>
      </c>
      <c r="B437" s="23" t="s">
        <v>198</v>
      </c>
      <c r="C437" s="24">
        <v>2.2999999999999998</v>
      </c>
      <c r="D437" s="24">
        <v>260</v>
      </c>
      <c r="E437" s="24">
        <v>178</v>
      </c>
      <c r="F437" s="24">
        <v>51</v>
      </c>
      <c r="G437" s="24">
        <v>56</v>
      </c>
      <c r="H437" s="24" t="s">
        <v>48</v>
      </c>
      <c r="I437" s="25" t="s">
        <v>52</v>
      </c>
      <c r="K437" s="3">
        <f t="shared" si="10"/>
        <v>0.106444</v>
      </c>
    </row>
    <row r="438" spans="1:11" ht="24.95" customHeight="1" x14ac:dyDescent="0.25">
      <c r="A438" s="22">
        <v>46.70000000000001</v>
      </c>
      <c r="B438" s="23" t="s">
        <v>198</v>
      </c>
      <c r="C438" s="24">
        <v>2.4</v>
      </c>
      <c r="D438" s="24">
        <v>260</v>
      </c>
      <c r="E438" s="24">
        <v>178</v>
      </c>
      <c r="F438" s="24">
        <v>58</v>
      </c>
      <c r="G438" s="24">
        <v>63</v>
      </c>
      <c r="H438" s="24" t="s">
        <v>48</v>
      </c>
      <c r="I438" s="25" t="s">
        <v>52</v>
      </c>
      <c r="K438" s="3">
        <f t="shared" si="10"/>
        <v>0.111072</v>
      </c>
    </row>
    <row r="439" spans="1:11" ht="24.95" customHeight="1" x14ac:dyDescent="0.25">
      <c r="A439" s="22">
        <v>46.800000000000011</v>
      </c>
      <c r="B439" s="23" t="s">
        <v>198</v>
      </c>
      <c r="C439" s="24">
        <v>2.4</v>
      </c>
      <c r="D439" s="24">
        <v>260</v>
      </c>
      <c r="E439" s="24">
        <v>178</v>
      </c>
      <c r="F439" s="24">
        <v>66</v>
      </c>
      <c r="G439" s="24">
        <v>71</v>
      </c>
      <c r="H439" s="24" t="s">
        <v>48</v>
      </c>
      <c r="I439" s="25" t="s">
        <v>52</v>
      </c>
      <c r="K439" s="3">
        <f t="shared" si="10"/>
        <v>0.111072</v>
      </c>
    </row>
    <row r="440" spans="1:11" ht="24.95" customHeight="1" x14ac:dyDescent="0.25">
      <c r="A440" s="22">
        <v>46.900000000000013</v>
      </c>
      <c r="B440" s="23" t="s">
        <v>198</v>
      </c>
      <c r="C440" s="24">
        <v>2.4</v>
      </c>
      <c r="D440" s="24">
        <v>260</v>
      </c>
      <c r="E440" s="24">
        <v>178</v>
      </c>
      <c r="F440" s="24">
        <v>74</v>
      </c>
      <c r="G440" s="24">
        <v>79</v>
      </c>
      <c r="H440" s="24" t="s">
        <v>48</v>
      </c>
      <c r="I440" s="25" t="s">
        <v>52</v>
      </c>
      <c r="K440" s="3">
        <f t="shared" si="10"/>
        <v>0.111072</v>
      </c>
    </row>
    <row r="441" spans="1:11" ht="24.95" customHeight="1" x14ac:dyDescent="0.25">
      <c r="A441" s="32">
        <v>46.1</v>
      </c>
      <c r="B441" s="23" t="s">
        <v>198</v>
      </c>
      <c r="C441" s="24">
        <v>3.1</v>
      </c>
      <c r="D441" s="24">
        <v>260</v>
      </c>
      <c r="E441" s="24">
        <v>178</v>
      </c>
      <c r="F441" s="24">
        <v>82</v>
      </c>
      <c r="G441" s="24">
        <v>89</v>
      </c>
      <c r="H441" s="24" t="s">
        <v>48</v>
      </c>
      <c r="I441" s="25" t="s">
        <v>52</v>
      </c>
      <c r="K441" s="3">
        <f t="shared" si="10"/>
        <v>0.14346800000000001</v>
      </c>
    </row>
    <row r="442" spans="1:11" ht="24.95" customHeight="1" x14ac:dyDescent="0.25">
      <c r="A442" s="32">
        <v>46.11</v>
      </c>
      <c r="B442" s="23" t="s">
        <v>198</v>
      </c>
      <c r="C442" s="24">
        <v>2.4</v>
      </c>
      <c r="D442" s="24">
        <v>260</v>
      </c>
      <c r="E442" s="24">
        <v>178</v>
      </c>
      <c r="F442" s="24">
        <v>92</v>
      </c>
      <c r="G442" s="24">
        <v>97</v>
      </c>
      <c r="H442" s="24" t="s">
        <v>48</v>
      </c>
      <c r="I442" s="25" t="s">
        <v>52</v>
      </c>
      <c r="K442" s="3">
        <f t="shared" si="10"/>
        <v>0.111072</v>
      </c>
    </row>
    <row r="443" spans="1:11" ht="24.95" customHeight="1" x14ac:dyDescent="0.25">
      <c r="A443" s="32">
        <v>46.12</v>
      </c>
      <c r="B443" s="23" t="s">
        <v>198</v>
      </c>
      <c r="C443" s="24">
        <v>2.5</v>
      </c>
      <c r="D443" s="24">
        <v>260</v>
      </c>
      <c r="E443" s="24">
        <v>178</v>
      </c>
      <c r="F443" s="24">
        <v>100</v>
      </c>
      <c r="G443" s="24">
        <v>105</v>
      </c>
      <c r="H443" s="24" t="s">
        <v>48</v>
      </c>
      <c r="I443" s="25" t="s">
        <v>52</v>
      </c>
      <c r="K443" s="3">
        <f t="shared" si="10"/>
        <v>0.1157</v>
      </c>
    </row>
    <row r="444" spans="1:11" ht="24.95" customHeight="1" x14ac:dyDescent="0.25">
      <c r="A444" s="32">
        <v>46.13</v>
      </c>
      <c r="B444" s="23" t="s">
        <v>198</v>
      </c>
      <c r="C444" s="24">
        <v>2.4</v>
      </c>
      <c r="D444" s="24">
        <v>260</v>
      </c>
      <c r="E444" s="24">
        <v>178</v>
      </c>
      <c r="F444" s="24">
        <v>108</v>
      </c>
      <c r="G444" s="24">
        <v>113</v>
      </c>
      <c r="H444" s="24" t="s">
        <v>48</v>
      </c>
      <c r="I444" s="25" t="s">
        <v>126</v>
      </c>
      <c r="K444" s="3">
        <f t="shared" si="10"/>
        <v>0.111072</v>
      </c>
    </row>
    <row r="445" spans="1:11" ht="24.95" customHeight="1" x14ac:dyDescent="0.25">
      <c r="A445" s="32">
        <v>46.14</v>
      </c>
      <c r="B445" s="23" t="s">
        <v>198</v>
      </c>
      <c r="C445" s="24">
        <v>2.5</v>
      </c>
      <c r="D445" s="24">
        <v>260</v>
      </c>
      <c r="E445" s="24">
        <v>178</v>
      </c>
      <c r="F445" s="24">
        <v>116</v>
      </c>
      <c r="G445" s="24">
        <v>122</v>
      </c>
      <c r="H445" s="24" t="s">
        <v>48</v>
      </c>
      <c r="I445" s="25" t="s">
        <v>126</v>
      </c>
      <c r="K445" s="3">
        <f t="shared" si="10"/>
        <v>0.1157</v>
      </c>
    </row>
    <row r="446" spans="1:11" ht="24.95" customHeight="1" x14ac:dyDescent="0.25">
      <c r="A446" s="32">
        <v>46.15</v>
      </c>
      <c r="B446" s="23" t="s">
        <v>198</v>
      </c>
      <c r="C446" s="24">
        <v>2.4</v>
      </c>
      <c r="D446" s="24">
        <v>260</v>
      </c>
      <c r="E446" s="24">
        <v>178</v>
      </c>
      <c r="F446" s="24">
        <v>126</v>
      </c>
      <c r="G446" s="24">
        <v>131</v>
      </c>
      <c r="H446" s="24" t="s">
        <v>48</v>
      </c>
      <c r="I446" s="25" t="s">
        <v>126</v>
      </c>
      <c r="K446" s="3">
        <f t="shared" si="10"/>
        <v>0.111072</v>
      </c>
    </row>
    <row r="447" spans="1:11" ht="24.95" customHeight="1" x14ac:dyDescent="0.25">
      <c r="A447" s="32">
        <v>46.16</v>
      </c>
      <c r="B447" s="23" t="s">
        <v>198</v>
      </c>
      <c r="C447" s="24">
        <v>2.4</v>
      </c>
      <c r="D447" s="24">
        <v>260</v>
      </c>
      <c r="E447" s="24">
        <v>178</v>
      </c>
      <c r="F447" s="24">
        <v>134</v>
      </c>
      <c r="G447" s="24">
        <v>140</v>
      </c>
      <c r="H447" s="24" t="s">
        <v>48</v>
      </c>
      <c r="I447" s="25" t="s">
        <v>126</v>
      </c>
      <c r="K447" s="3">
        <f t="shared" si="10"/>
        <v>0.111072</v>
      </c>
    </row>
    <row r="448" spans="1:11" ht="24.95" customHeight="1" thickBot="1" x14ac:dyDescent="0.3">
      <c r="A448" s="31">
        <v>46.17</v>
      </c>
      <c r="B448" s="27" t="s">
        <v>198</v>
      </c>
      <c r="C448" s="28">
        <v>4.2</v>
      </c>
      <c r="D448" s="28">
        <v>260</v>
      </c>
      <c r="E448" s="28">
        <v>178</v>
      </c>
      <c r="F448" s="28">
        <v>143</v>
      </c>
      <c r="G448" s="28">
        <v>154</v>
      </c>
      <c r="H448" s="28" t="s">
        <v>48</v>
      </c>
      <c r="I448" s="29" t="s">
        <v>113</v>
      </c>
      <c r="K448" s="3">
        <f t="shared" si="10"/>
        <v>0.19437599999999999</v>
      </c>
    </row>
    <row r="449" spans="1:11" ht="24" customHeight="1" thickTop="1" thickBot="1" x14ac:dyDescent="0.3"/>
    <row r="450" spans="1:11" ht="30" customHeight="1" thickTop="1" x14ac:dyDescent="0.25">
      <c r="A450" s="9" t="s">
        <v>152</v>
      </c>
      <c r="B450" s="16" t="s">
        <v>153</v>
      </c>
      <c r="C450" s="17" t="s">
        <v>40</v>
      </c>
      <c r="D450" s="17" t="s">
        <v>9</v>
      </c>
      <c r="E450" s="17" t="s">
        <v>11</v>
      </c>
      <c r="F450" s="160" t="s">
        <v>41</v>
      </c>
      <c r="G450" s="160"/>
      <c r="H450" s="17" t="s">
        <v>50</v>
      </c>
      <c r="I450" s="18" t="s">
        <v>42</v>
      </c>
    </row>
    <row r="451" spans="1:11" ht="30" customHeight="1" x14ac:dyDescent="0.25">
      <c r="A451" s="10" t="s">
        <v>43</v>
      </c>
      <c r="B451" s="19" t="s">
        <v>44</v>
      </c>
      <c r="C451" s="20" t="s">
        <v>45</v>
      </c>
      <c r="D451" s="20" t="s">
        <v>46</v>
      </c>
      <c r="E451" s="20" t="s">
        <v>46</v>
      </c>
      <c r="F451" s="161" t="s">
        <v>51</v>
      </c>
      <c r="G451" s="161"/>
      <c r="H451" s="20"/>
      <c r="I451" s="21" t="s">
        <v>154</v>
      </c>
    </row>
    <row r="452" spans="1:11" ht="30" customHeight="1" x14ac:dyDescent="0.25">
      <c r="A452" s="22">
        <v>45.1</v>
      </c>
      <c r="B452" s="23" t="s">
        <v>22</v>
      </c>
      <c r="C452" s="24">
        <v>5.4</v>
      </c>
      <c r="D452" s="24">
        <v>330</v>
      </c>
      <c r="E452" s="24">
        <v>203</v>
      </c>
      <c r="F452" s="24" t="s">
        <v>88</v>
      </c>
      <c r="G452" s="24">
        <v>14</v>
      </c>
      <c r="H452" s="24" t="s">
        <v>48</v>
      </c>
      <c r="I452" s="25" t="s">
        <v>138</v>
      </c>
      <c r="K452" s="3">
        <f t="shared" si="10"/>
        <v>0.36174600000000007</v>
      </c>
    </row>
    <row r="453" spans="1:11" ht="30" customHeight="1" x14ac:dyDescent="0.25">
      <c r="A453" s="22">
        <v>45.2</v>
      </c>
      <c r="B453" s="23" t="s">
        <v>22</v>
      </c>
      <c r="C453" s="24">
        <v>3.1</v>
      </c>
      <c r="D453" s="24">
        <v>330</v>
      </c>
      <c r="E453" s="24">
        <v>203</v>
      </c>
      <c r="F453" s="24">
        <v>17</v>
      </c>
      <c r="G453" s="24">
        <v>23</v>
      </c>
      <c r="H453" s="24" t="s">
        <v>48</v>
      </c>
      <c r="I453" s="25" t="s">
        <v>143</v>
      </c>
      <c r="K453" s="3">
        <f t="shared" si="10"/>
        <v>0.20766899999999999</v>
      </c>
    </row>
    <row r="454" spans="1:11" ht="30" customHeight="1" x14ac:dyDescent="0.25">
      <c r="A454" s="22">
        <v>45.300000000000004</v>
      </c>
      <c r="B454" s="23" t="s">
        <v>22</v>
      </c>
      <c r="C454" s="24">
        <v>4.5</v>
      </c>
      <c r="D454" s="24">
        <v>330</v>
      </c>
      <c r="E454" s="24">
        <v>203</v>
      </c>
      <c r="F454" s="24">
        <v>26</v>
      </c>
      <c r="G454" s="24">
        <v>36</v>
      </c>
      <c r="H454" s="24" t="s">
        <v>48</v>
      </c>
      <c r="I454" s="25" t="s">
        <v>147</v>
      </c>
      <c r="K454" s="3">
        <f t="shared" si="10"/>
        <v>0.30145499999999997</v>
      </c>
    </row>
    <row r="455" spans="1:11" ht="30" customHeight="1" x14ac:dyDescent="0.25">
      <c r="A455" s="22">
        <v>45.400000000000006</v>
      </c>
      <c r="B455" s="23" t="s">
        <v>22</v>
      </c>
      <c r="C455" s="24">
        <v>7.4</v>
      </c>
      <c r="D455" s="24">
        <v>361</v>
      </c>
      <c r="E455" s="24">
        <v>203</v>
      </c>
      <c r="F455" s="24">
        <f>G454</f>
        <v>36</v>
      </c>
      <c r="G455" s="24">
        <v>54</v>
      </c>
      <c r="H455" s="24" t="s">
        <v>48</v>
      </c>
      <c r="I455" s="25" t="s">
        <v>155</v>
      </c>
      <c r="K455" s="3">
        <f t="shared" si="10"/>
        <v>0.54229420000000006</v>
      </c>
    </row>
    <row r="456" spans="1:11" ht="30" customHeight="1" x14ac:dyDescent="0.25">
      <c r="A456" s="22">
        <v>45.500000000000007</v>
      </c>
      <c r="B456" s="23" t="s">
        <v>22</v>
      </c>
      <c r="C456" s="24">
        <v>7.1</v>
      </c>
      <c r="D456" s="24">
        <v>374</v>
      </c>
      <c r="E456" s="24">
        <v>203</v>
      </c>
      <c r="F456" s="24">
        <f>G455</f>
        <v>54</v>
      </c>
      <c r="G456" s="24">
        <v>70</v>
      </c>
      <c r="H456" s="24" t="s">
        <v>48</v>
      </c>
      <c r="I456" s="25" t="s">
        <v>156</v>
      </c>
      <c r="K456" s="3">
        <f t="shared" si="10"/>
        <v>0.53904620000000003</v>
      </c>
    </row>
    <row r="457" spans="1:11" ht="30" customHeight="1" x14ac:dyDescent="0.25">
      <c r="A457" s="22">
        <v>45.600000000000009</v>
      </c>
      <c r="B457" s="23" t="s">
        <v>22</v>
      </c>
      <c r="C457" s="24">
        <v>9.6999999999999993</v>
      </c>
      <c r="D457" s="24">
        <v>330</v>
      </c>
      <c r="E457" s="24">
        <v>203</v>
      </c>
      <c r="F457" s="24">
        <f>G456</f>
        <v>70</v>
      </c>
      <c r="G457" s="24">
        <v>93</v>
      </c>
      <c r="H457" s="24" t="s">
        <v>48</v>
      </c>
      <c r="I457" s="25" t="s">
        <v>52</v>
      </c>
      <c r="K457" s="3">
        <f t="shared" si="10"/>
        <v>0.64980299999999991</v>
      </c>
    </row>
    <row r="458" spans="1:11" ht="30" customHeight="1" x14ac:dyDescent="0.25">
      <c r="A458" s="22">
        <v>45.70000000000001</v>
      </c>
      <c r="B458" s="23" t="s">
        <v>22</v>
      </c>
      <c r="C458" s="24">
        <v>7.4</v>
      </c>
      <c r="D458" s="24">
        <v>330</v>
      </c>
      <c r="E458" s="24">
        <v>203</v>
      </c>
      <c r="F458" s="24">
        <f>G457</f>
        <v>93</v>
      </c>
      <c r="G458" s="24">
        <v>110</v>
      </c>
      <c r="H458" s="24" t="s">
        <v>48</v>
      </c>
      <c r="I458" s="25" t="s">
        <v>52</v>
      </c>
      <c r="K458" s="3">
        <f t="shared" si="10"/>
        <v>0.495726</v>
      </c>
    </row>
    <row r="459" spans="1:11" ht="30" customHeight="1" x14ac:dyDescent="0.25">
      <c r="A459" s="22">
        <v>45.800000000000011</v>
      </c>
      <c r="B459" s="23" t="s">
        <v>22</v>
      </c>
      <c r="C459" s="24">
        <v>5</v>
      </c>
      <c r="D459" s="24">
        <v>330</v>
      </c>
      <c r="E459" s="24">
        <v>203</v>
      </c>
      <c r="F459" s="24">
        <f>G458</f>
        <v>110</v>
      </c>
      <c r="G459" s="24">
        <v>122</v>
      </c>
      <c r="H459" s="24" t="s">
        <v>48</v>
      </c>
      <c r="I459" s="25" t="s">
        <v>126</v>
      </c>
      <c r="K459" s="3">
        <f t="shared" si="10"/>
        <v>0.33495000000000003</v>
      </c>
    </row>
    <row r="460" spans="1:11" ht="30" customHeight="1" x14ac:dyDescent="0.25">
      <c r="A460" s="22">
        <v>45.900000000000013</v>
      </c>
      <c r="B460" s="23" t="s">
        <v>22</v>
      </c>
      <c r="C460" s="24">
        <v>2.5</v>
      </c>
      <c r="D460" s="24">
        <v>330</v>
      </c>
      <c r="E460" s="24">
        <v>203</v>
      </c>
      <c r="F460" s="24">
        <v>126</v>
      </c>
      <c r="G460" s="24">
        <v>131</v>
      </c>
      <c r="H460" s="24" t="s">
        <v>48</v>
      </c>
      <c r="I460" s="25" t="s">
        <v>126</v>
      </c>
      <c r="K460" s="3">
        <f t="shared" si="10"/>
        <v>0.16747500000000001</v>
      </c>
    </row>
    <row r="461" spans="1:11" ht="30" customHeight="1" x14ac:dyDescent="0.25">
      <c r="A461" s="32">
        <v>45.1</v>
      </c>
      <c r="B461" s="23" t="s">
        <v>22</v>
      </c>
      <c r="C461" s="24">
        <v>2.4</v>
      </c>
      <c r="D461" s="24">
        <v>330</v>
      </c>
      <c r="E461" s="24">
        <v>203</v>
      </c>
      <c r="F461" s="24">
        <v>134</v>
      </c>
      <c r="G461" s="24">
        <v>140</v>
      </c>
      <c r="H461" s="24" t="s">
        <v>48</v>
      </c>
      <c r="I461" s="25" t="s">
        <v>126</v>
      </c>
      <c r="K461" s="3">
        <f t="shared" si="10"/>
        <v>0.160776</v>
      </c>
    </row>
    <row r="462" spans="1:11" ht="30" customHeight="1" thickBot="1" x14ac:dyDescent="0.3">
      <c r="A462" s="31">
        <v>45.11</v>
      </c>
      <c r="B462" s="27" t="s">
        <v>22</v>
      </c>
      <c r="C462" s="28">
        <v>3.9</v>
      </c>
      <c r="D462" s="28">
        <v>330</v>
      </c>
      <c r="E462" s="28">
        <v>203</v>
      </c>
      <c r="F462" s="28">
        <v>143</v>
      </c>
      <c r="G462" s="28" t="s">
        <v>157</v>
      </c>
      <c r="H462" s="28" t="s">
        <v>48</v>
      </c>
      <c r="I462" s="29" t="s">
        <v>126</v>
      </c>
      <c r="K462" s="3">
        <f t="shared" si="10"/>
        <v>0.26126100000000002</v>
      </c>
    </row>
    <row r="463" spans="1:11" ht="30" customHeight="1" thickTop="1" thickBot="1" x14ac:dyDescent="0.3"/>
    <row r="464" spans="1:11" ht="30" customHeight="1" thickTop="1" x14ac:dyDescent="0.25">
      <c r="A464" s="9" t="s">
        <v>158</v>
      </c>
      <c r="B464" s="16" t="s">
        <v>159</v>
      </c>
      <c r="C464" s="17" t="s">
        <v>40</v>
      </c>
      <c r="D464" s="17" t="s">
        <v>9</v>
      </c>
      <c r="E464" s="17" t="s">
        <v>11</v>
      </c>
      <c r="F464" s="160" t="s">
        <v>41</v>
      </c>
      <c r="G464" s="160"/>
      <c r="H464" s="17" t="s">
        <v>50</v>
      </c>
      <c r="I464" s="18" t="s">
        <v>42</v>
      </c>
    </row>
    <row r="465" spans="1:11" ht="30" customHeight="1" x14ac:dyDescent="0.25">
      <c r="A465" s="10" t="s">
        <v>43</v>
      </c>
      <c r="B465" s="19" t="s">
        <v>44</v>
      </c>
      <c r="C465" s="20" t="s">
        <v>45</v>
      </c>
      <c r="D465" s="20" t="s">
        <v>46</v>
      </c>
      <c r="E465" s="20" t="s">
        <v>46</v>
      </c>
      <c r="F465" s="161" t="s">
        <v>51</v>
      </c>
      <c r="G465" s="161"/>
      <c r="H465" s="20"/>
      <c r="I465" s="21"/>
    </row>
    <row r="466" spans="1:11" ht="30" customHeight="1" x14ac:dyDescent="0.25">
      <c r="A466" s="22">
        <v>44.1</v>
      </c>
      <c r="B466" s="23" t="s">
        <v>202</v>
      </c>
      <c r="C466" s="24">
        <v>3.8</v>
      </c>
      <c r="D466" s="24">
        <v>474</v>
      </c>
      <c r="E466" s="24">
        <v>254</v>
      </c>
      <c r="F466" s="24" t="s">
        <v>88</v>
      </c>
      <c r="G466" s="24">
        <v>14</v>
      </c>
      <c r="H466" s="24" t="s">
        <v>160</v>
      </c>
      <c r="I466" s="25" t="s">
        <v>138</v>
      </c>
      <c r="K466" s="3">
        <f t="shared" si="10"/>
        <v>0.45750479999999993</v>
      </c>
    </row>
    <row r="467" spans="1:11" ht="30" customHeight="1" x14ac:dyDescent="0.25">
      <c r="A467" s="22">
        <v>44.2</v>
      </c>
      <c r="B467" s="23" t="s">
        <v>202</v>
      </c>
      <c r="C467" s="24">
        <v>7.4</v>
      </c>
      <c r="D467" s="24">
        <v>496</v>
      </c>
      <c r="E467" s="24">
        <v>254</v>
      </c>
      <c r="F467" s="24">
        <f t="shared" ref="F467:F474" si="11">G466</f>
        <v>14</v>
      </c>
      <c r="G467" s="24">
        <v>27</v>
      </c>
      <c r="H467" s="24" t="s">
        <v>160</v>
      </c>
      <c r="I467" s="25" t="s">
        <v>161</v>
      </c>
      <c r="K467" s="3">
        <f t="shared" si="10"/>
        <v>0.93228159999999993</v>
      </c>
    </row>
    <row r="468" spans="1:11" ht="30" customHeight="1" x14ac:dyDescent="0.25">
      <c r="A468" s="22">
        <v>44.300000000000004</v>
      </c>
      <c r="B468" s="23" t="s">
        <v>202</v>
      </c>
      <c r="C468" s="24">
        <v>7.4</v>
      </c>
      <c r="D468" s="24">
        <v>474</v>
      </c>
      <c r="E468" s="24">
        <v>254</v>
      </c>
      <c r="F468" s="24">
        <f t="shared" si="11"/>
        <v>27</v>
      </c>
      <c r="G468" s="24">
        <v>45</v>
      </c>
      <c r="H468" s="24" t="s">
        <v>160</v>
      </c>
      <c r="I468" s="25" t="s">
        <v>147</v>
      </c>
      <c r="K468" s="3">
        <f t="shared" si="10"/>
        <v>0.89093040000000012</v>
      </c>
    </row>
    <row r="469" spans="1:11" ht="30" customHeight="1" x14ac:dyDescent="0.25">
      <c r="A469" s="22">
        <v>44.400000000000006</v>
      </c>
      <c r="B469" s="23" t="s">
        <v>202</v>
      </c>
      <c r="C469" s="24">
        <v>7.4</v>
      </c>
      <c r="D469" s="24">
        <v>474</v>
      </c>
      <c r="E469" s="24">
        <v>254</v>
      </c>
      <c r="F469" s="24">
        <f t="shared" si="11"/>
        <v>45</v>
      </c>
      <c r="G469" s="24">
        <v>62</v>
      </c>
      <c r="H469" s="24" t="s">
        <v>160</v>
      </c>
      <c r="I469" s="25" t="s">
        <v>52</v>
      </c>
      <c r="K469" s="3">
        <f t="shared" si="10"/>
        <v>0.89093040000000012</v>
      </c>
    </row>
    <row r="470" spans="1:11" ht="30" customHeight="1" x14ac:dyDescent="0.25">
      <c r="A470" s="22">
        <v>44.500000000000007</v>
      </c>
      <c r="B470" s="23" t="s">
        <v>202</v>
      </c>
      <c r="C470" s="24">
        <v>9.1999999999999993</v>
      </c>
      <c r="D470" s="24">
        <v>474</v>
      </c>
      <c r="E470" s="24">
        <v>254</v>
      </c>
      <c r="F470" s="24">
        <f t="shared" si="11"/>
        <v>62</v>
      </c>
      <c r="G470" s="24">
        <v>84</v>
      </c>
      <c r="H470" s="24" t="s">
        <v>160</v>
      </c>
      <c r="I470" s="25" t="s">
        <v>52</v>
      </c>
      <c r="K470" s="3">
        <f t="shared" si="10"/>
        <v>1.1076431999999998</v>
      </c>
    </row>
    <row r="471" spans="1:11" ht="30" customHeight="1" x14ac:dyDescent="0.25">
      <c r="A471" s="22">
        <v>44.600000000000009</v>
      </c>
      <c r="B471" s="23" t="s">
        <v>202</v>
      </c>
      <c r="C471" s="24">
        <v>7.4</v>
      </c>
      <c r="D471" s="24">
        <v>474</v>
      </c>
      <c r="E471" s="24">
        <v>254</v>
      </c>
      <c r="F471" s="24">
        <f t="shared" si="11"/>
        <v>84</v>
      </c>
      <c r="G471" s="24">
        <v>101</v>
      </c>
      <c r="H471" s="24" t="s">
        <v>160</v>
      </c>
      <c r="I471" s="25" t="s">
        <v>52</v>
      </c>
      <c r="K471" s="3">
        <f t="shared" si="10"/>
        <v>0.89093040000000012</v>
      </c>
    </row>
    <row r="472" spans="1:11" ht="30" customHeight="1" x14ac:dyDescent="0.25">
      <c r="A472" s="22">
        <v>44.70000000000001</v>
      </c>
      <c r="B472" s="23" t="s">
        <v>202</v>
      </c>
      <c r="C472" s="24">
        <v>7.4</v>
      </c>
      <c r="D472" s="24">
        <v>474</v>
      </c>
      <c r="E472" s="24">
        <v>254</v>
      </c>
      <c r="F472" s="24">
        <f t="shared" si="11"/>
        <v>101</v>
      </c>
      <c r="G472" s="24">
        <v>118</v>
      </c>
      <c r="H472" s="24" t="s">
        <v>160</v>
      </c>
      <c r="I472" s="25" t="s">
        <v>26</v>
      </c>
      <c r="K472" s="3">
        <f t="shared" si="10"/>
        <v>0.89093040000000012</v>
      </c>
    </row>
    <row r="473" spans="1:11" ht="30" customHeight="1" x14ac:dyDescent="0.25">
      <c r="A473" s="22">
        <v>44.800000000000011</v>
      </c>
      <c r="B473" s="23" t="s">
        <v>202</v>
      </c>
      <c r="C473" s="24">
        <v>8.3000000000000007</v>
      </c>
      <c r="D473" s="24">
        <v>474</v>
      </c>
      <c r="E473" s="24">
        <v>254</v>
      </c>
      <c r="F473" s="24">
        <f t="shared" si="11"/>
        <v>118</v>
      </c>
      <c r="G473" s="24">
        <v>140</v>
      </c>
      <c r="H473" s="24" t="s">
        <v>160</v>
      </c>
      <c r="I473" s="25" t="s">
        <v>162</v>
      </c>
      <c r="K473" s="3">
        <f t="shared" si="10"/>
        <v>0.99928680000000003</v>
      </c>
    </row>
    <row r="474" spans="1:11" ht="30" customHeight="1" thickBot="1" x14ac:dyDescent="0.3">
      <c r="A474" s="26">
        <v>44.900000000000013</v>
      </c>
      <c r="B474" s="27" t="s">
        <v>202</v>
      </c>
      <c r="C474" s="28">
        <v>3</v>
      </c>
      <c r="D474" s="28">
        <v>474</v>
      </c>
      <c r="E474" s="28">
        <v>254</v>
      </c>
      <c r="F474" s="28">
        <f t="shared" si="11"/>
        <v>140</v>
      </c>
      <c r="G474" s="28" t="s">
        <v>157</v>
      </c>
      <c r="H474" s="28" t="s">
        <v>160</v>
      </c>
      <c r="I474" s="29" t="s">
        <v>163</v>
      </c>
      <c r="K474" s="3">
        <f t="shared" si="10"/>
        <v>0.36118800000000001</v>
      </c>
    </row>
    <row r="475" spans="1:11" ht="30" customHeight="1" thickTop="1" thickBot="1" x14ac:dyDescent="0.3"/>
    <row r="476" spans="1:11" ht="30" customHeight="1" thickTop="1" x14ac:dyDescent="0.25">
      <c r="A476" s="9" t="s">
        <v>164</v>
      </c>
      <c r="B476" s="16" t="s">
        <v>159</v>
      </c>
      <c r="C476" s="17" t="s">
        <v>40</v>
      </c>
      <c r="D476" s="17" t="s">
        <v>9</v>
      </c>
      <c r="E476" s="17" t="s">
        <v>11</v>
      </c>
      <c r="F476" s="160" t="s">
        <v>41</v>
      </c>
      <c r="G476" s="160"/>
      <c r="H476" s="17" t="s">
        <v>50</v>
      </c>
      <c r="I476" s="18" t="s">
        <v>42</v>
      </c>
    </row>
    <row r="477" spans="1:11" ht="30" customHeight="1" x14ac:dyDescent="0.25">
      <c r="A477" s="10" t="s">
        <v>43</v>
      </c>
      <c r="B477" s="19" t="s">
        <v>44</v>
      </c>
      <c r="C477" s="20" t="s">
        <v>45</v>
      </c>
      <c r="D477" s="20" t="s">
        <v>46</v>
      </c>
      <c r="E477" s="20" t="s">
        <v>46</v>
      </c>
      <c r="F477" s="161" t="s">
        <v>51</v>
      </c>
      <c r="G477" s="161"/>
      <c r="H477" s="20"/>
      <c r="I477" s="21"/>
    </row>
    <row r="478" spans="1:11" ht="30" customHeight="1" x14ac:dyDescent="0.25">
      <c r="A478" s="22">
        <v>43.1</v>
      </c>
      <c r="B478" s="23" t="s">
        <v>202</v>
      </c>
      <c r="C478" s="24">
        <v>1.9</v>
      </c>
      <c r="D478" s="24">
        <v>474</v>
      </c>
      <c r="E478" s="24">
        <v>254</v>
      </c>
      <c r="F478" s="24" t="s">
        <v>88</v>
      </c>
      <c r="G478" s="24">
        <v>5</v>
      </c>
      <c r="H478" s="24" t="s">
        <v>160</v>
      </c>
      <c r="I478" s="25" t="s">
        <v>138</v>
      </c>
      <c r="K478" s="3">
        <f t="shared" si="10"/>
        <v>0.22875239999999997</v>
      </c>
    </row>
    <row r="479" spans="1:11" ht="30" customHeight="1" x14ac:dyDescent="0.25">
      <c r="A479" s="22">
        <v>43.2</v>
      </c>
      <c r="B479" s="23" t="s">
        <v>202</v>
      </c>
      <c r="C479" s="24">
        <v>7.4</v>
      </c>
      <c r="D479" s="24">
        <v>474</v>
      </c>
      <c r="E479" s="24">
        <v>254</v>
      </c>
      <c r="F479" s="24">
        <f t="shared" ref="F479:F486" si="12">G478</f>
        <v>5</v>
      </c>
      <c r="G479" s="24">
        <v>23</v>
      </c>
      <c r="H479" s="24" t="s">
        <v>160</v>
      </c>
      <c r="I479" s="25" t="s">
        <v>165</v>
      </c>
      <c r="K479" s="3">
        <f t="shared" si="10"/>
        <v>0.89093040000000012</v>
      </c>
    </row>
    <row r="480" spans="1:11" ht="30" customHeight="1" x14ac:dyDescent="0.25">
      <c r="A480" s="22">
        <v>43.300000000000004</v>
      </c>
      <c r="B480" s="23" t="s">
        <v>202</v>
      </c>
      <c r="C480" s="24">
        <v>7.4</v>
      </c>
      <c r="D480" s="24">
        <v>474</v>
      </c>
      <c r="E480" s="24">
        <v>254</v>
      </c>
      <c r="F480" s="24">
        <f t="shared" si="12"/>
        <v>23</v>
      </c>
      <c r="G480" s="24">
        <v>40</v>
      </c>
      <c r="H480" s="24" t="s">
        <v>160</v>
      </c>
      <c r="I480" s="25" t="s">
        <v>147</v>
      </c>
      <c r="K480" s="3">
        <f t="shared" si="10"/>
        <v>0.89093040000000012</v>
      </c>
    </row>
    <row r="481" spans="1:11" ht="30" customHeight="1" x14ac:dyDescent="0.25">
      <c r="A481" s="22">
        <v>43.400000000000006</v>
      </c>
      <c r="B481" s="23" t="s">
        <v>202</v>
      </c>
      <c r="C481" s="24">
        <v>7.4</v>
      </c>
      <c r="D481" s="24">
        <v>474</v>
      </c>
      <c r="E481" s="24">
        <v>254</v>
      </c>
      <c r="F481" s="24">
        <f t="shared" si="12"/>
        <v>40</v>
      </c>
      <c r="G481" s="24">
        <v>57</v>
      </c>
      <c r="H481" s="24" t="s">
        <v>160</v>
      </c>
      <c r="I481" s="25" t="s">
        <v>26</v>
      </c>
      <c r="K481" s="3">
        <f t="shared" si="10"/>
        <v>0.89093040000000012</v>
      </c>
    </row>
    <row r="482" spans="1:11" ht="30" customHeight="1" x14ac:dyDescent="0.25">
      <c r="A482" s="22">
        <v>43.500000000000007</v>
      </c>
      <c r="B482" s="23" t="s">
        <v>202</v>
      </c>
      <c r="C482" s="24">
        <v>7.4</v>
      </c>
      <c r="D482" s="24">
        <v>474</v>
      </c>
      <c r="E482" s="24">
        <v>254</v>
      </c>
      <c r="F482" s="24">
        <f t="shared" si="12"/>
        <v>57</v>
      </c>
      <c r="G482" s="24">
        <v>75</v>
      </c>
      <c r="H482" s="24" t="s">
        <v>160</v>
      </c>
      <c r="I482" s="25" t="s">
        <v>52</v>
      </c>
      <c r="K482" s="3">
        <f t="shared" si="10"/>
        <v>0.89093040000000012</v>
      </c>
    </row>
    <row r="483" spans="1:11" ht="30" customHeight="1" x14ac:dyDescent="0.25">
      <c r="A483" s="22">
        <v>43.600000000000009</v>
      </c>
      <c r="B483" s="23" t="s">
        <v>202</v>
      </c>
      <c r="C483" s="24">
        <v>9.1999999999999993</v>
      </c>
      <c r="D483" s="24">
        <v>474</v>
      </c>
      <c r="E483" s="24">
        <v>254</v>
      </c>
      <c r="F483" s="24">
        <f t="shared" si="12"/>
        <v>75</v>
      </c>
      <c r="G483" s="24">
        <v>97</v>
      </c>
      <c r="H483" s="24" t="s">
        <v>160</v>
      </c>
      <c r="I483" s="25" t="s">
        <v>52</v>
      </c>
      <c r="K483" s="3">
        <f t="shared" si="10"/>
        <v>1.1076431999999998</v>
      </c>
    </row>
    <row r="484" spans="1:11" ht="30" customHeight="1" x14ac:dyDescent="0.25">
      <c r="A484" s="22">
        <v>43.70000000000001</v>
      </c>
      <c r="B484" s="23" t="s">
        <v>202</v>
      </c>
      <c r="C484" s="24">
        <v>7.4</v>
      </c>
      <c r="D484" s="24">
        <v>474</v>
      </c>
      <c r="E484" s="24">
        <v>254</v>
      </c>
      <c r="F484" s="24">
        <f t="shared" si="12"/>
        <v>97</v>
      </c>
      <c r="G484" s="24">
        <v>114</v>
      </c>
      <c r="H484" s="24" t="s">
        <v>160</v>
      </c>
      <c r="I484" s="25" t="s">
        <v>26</v>
      </c>
      <c r="K484" s="3">
        <f t="shared" si="10"/>
        <v>0.89093040000000012</v>
      </c>
    </row>
    <row r="485" spans="1:11" ht="30" customHeight="1" x14ac:dyDescent="0.25">
      <c r="A485" s="22">
        <v>43.800000000000011</v>
      </c>
      <c r="B485" s="23" t="s">
        <v>202</v>
      </c>
      <c r="C485" s="24">
        <v>7.4</v>
      </c>
      <c r="D485" s="24">
        <v>474</v>
      </c>
      <c r="E485" s="24">
        <v>254</v>
      </c>
      <c r="F485" s="24">
        <f t="shared" si="12"/>
        <v>114</v>
      </c>
      <c r="G485" s="24">
        <v>133</v>
      </c>
      <c r="H485" s="24" t="s">
        <v>160</v>
      </c>
      <c r="I485" s="25" t="s">
        <v>162</v>
      </c>
      <c r="K485" s="3">
        <f t="shared" si="10"/>
        <v>0.89093040000000012</v>
      </c>
    </row>
    <row r="486" spans="1:11" ht="30" customHeight="1" thickBot="1" x14ac:dyDescent="0.3">
      <c r="A486" s="26">
        <v>43.900000000000013</v>
      </c>
      <c r="B486" s="27" t="s">
        <v>202</v>
      </c>
      <c r="C486" s="28">
        <v>6.4</v>
      </c>
      <c r="D486" s="28">
        <v>474</v>
      </c>
      <c r="E486" s="28">
        <v>254</v>
      </c>
      <c r="F486" s="28">
        <f t="shared" si="12"/>
        <v>133</v>
      </c>
      <c r="G486" s="28" t="s">
        <v>157</v>
      </c>
      <c r="H486" s="28" t="s">
        <v>160</v>
      </c>
      <c r="I486" s="29" t="s">
        <v>163</v>
      </c>
      <c r="K486" s="3">
        <f t="shared" si="10"/>
        <v>0.77053440000000017</v>
      </c>
    </row>
    <row r="487" spans="1:11" ht="30" customHeight="1" thickTop="1" thickBot="1" x14ac:dyDescent="0.3"/>
    <row r="488" spans="1:11" ht="30" customHeight="1" thickTop="1" x14ac:dyDescent="0.25">
      <c r="A488" s="9" t="s">
        <v>166</v>
      </c>
      <c r="B488" s="16" t="s">
        <v>159</v>
      </c>
      <c r="C488" s="17" t="s">
        <v>40</v>
      </c>
      <c r="D488" s="17" t="s">
        <v>9</v>
      </c>
      <c r="E488" s="17" t="s">
        <v>11</v>
      </c>
      <c r="F488" s="160" t="s">
        <v>41</v>
      </c>
      <c r="G488" s="160"/>
      <c r="H488" s="17" t="s">
        <v>50</v>
      </c>
      <c r="I488" s="18" t="s">
        <v>42</v>
      </c>
    </row>
    <row r="489" spans="1:11" ht="30" customHeight="1" x14ac:dyDescent="0.25">
      <c r="A489" s="10" t="s">
        <v>43</v>
      </c>
      <c r="B489" s="19" t="s">
        <v>44</v>
      </c>
      <c r="C489" s="20" t="s">
        <v>45</v>
      </c>
      <c r="D489" s="20" t="s">
        <v>46</v>
      </c>
      <c r="E489" s="20" t="s">
        <v>46</v>
      </c>
      <c r="F489" s="161" t="s">
        <v>51</v>
      </c>
      <c r="G489" s="161"/>
      <c r="H489" s="20"/>
      <c r="I489" s="21"/>
    </row>
    <row r="490" spans="1:11" ht="30" customHeight="1" x14ac:dyDescent="0.25">
      <c r="A490" s="22">
        <v>42.1</v>
      </c>
      <c r="B490" s="23" t="s">
        <v>202</v>
      </c>
      <c r="C490" s="24">
        <v>5.4</v>
      </c>
      <c r="D490" s="24">
        <v>474</v>
      </c>
      <c r="E490" s="24">
        <v>254</v>
      </c>
      <c r="F490" s="24" t="s">
        <v>88</v>
      </c>
      <c r="G490" s="24">
        <v>14</v>
      </c>
      <c r="H490" s="24" t="s">
        <v>160</v>
      </c>
      <c r="I490" s="25" t="s">
        <v>143</v>
      </c>
      <c r="K490" s="3">
        <f t="shared" si="10"/>
        <v>0.65013840000000012</v>
      </c>
    </row>
    <row r="491" spans="1:11" ht="30" customHeight="1" x14ac:dyDescent="0.25">
      <c r="A491" s="22">
        <v>42.2</v>
      </c>
      <c r="B491" s="23" t="s">
        <v>202</v>
      </c>
      <c r="C491" s="24">
        <v>7.4</v>
      </c>
      <c r="D491" s="24">
        <v>474</v>
      </c>
      <c r="E491" s="24">
        <v>254</v>
      </c>
      <c r="F491" s="24">
        <f t="shared" ref="F491:F498" si="13">G490</f>
        <v>14</v>
      </c>
      <c r="G491" s="24">
        <v>32</v>
      </c>
      <c r="H491" s="24" t="s">
        <v>160</v>
      </c>
      <c r="I491" s="25" t="s">
        <v>165</v>
      </c>
      <c r="K491" s="3">
        <f t="shared" si="10"/>
        <v>0.89093040000000012</v>
      </c>
    </row>
    <row r="492" spans="1:11" ht="30" customHeight="1" x14ac:dyDescent="0.25">
      <c r="A492" s="22">
        <v>42.300000000000004</v>
      </c>
      <c r="B492" s="23" t="s">
        <v>202</v>
      </c>
      <c r="C492" s="24">
        <v>7.4</v>
      </c>
      <c r="D492" s="24">
        <v>474</v>
      </c>
      <c r="E492" s="24">
        <v>254</v>
      </c>
      <c r="F492" s="24">
        <f t="shared" si="13"/>
        <v>32</v>
      </c>
      <c r="G492" s="24">
        <v>49</v>
      </c>
      <c r="H492" s="24" t="s">
        <v>160</v>
      </c>
      <c r="I492" s="25" t="s">
        <v>26</v>
      </c>
      <c r="K492" s="3">
        <f t="shared" si="10"/>
        <v>0.89093040000000012</v>
      </c>
    </row>
    <row r="493" spans="1:11" ht="30" customHeight="1" x14ac:dyDescent="0.25">
      <c r="A493" s="22">
        <v>42.400000000000006</v>
      </c>
      <c r="B493" s="23" t="s">
        <v>202</v>
      </c>
      <c r="C493" s="24">
        <v>7.4</v>
      </c>
      <c r="D493" s="24">
        <v>474</v>
      </c>
      <c r="E493" s="24">
        <v>254</v>
      </c>
      <c r="F493" s="24">
        <f t="shared" si="13"/>
        <v>49</v>
      </c>
      <c r="G493" s="24">
        <v>66</v>
      </c>
      <c r="H493" s="24" t="s">
        <v>160</v>
      </c>
      <c r="I493" s="25" t="s">
        <v>52</v>
      </c>
      <c r="K493" s="3">
        <f t="shared" si="10"/>
        <v>0.89093040000000012</v>
      </c>
    </row>
    <row r="494" spans="1:11" ht="30" customHeight="1" x14ac:dyDescent="0.25">
      <c r="A494" s="22">
        <v>42.500000000000007</v>
      </c>
      <c r="B494" s="23" t="s">
        <v>202</v>
      </c>
      <c r="C494" s="24">
        <v>9.1999999999999993</v>
      </c>
      <c r="D494" s="24">
        <v>474</v>
      </c>
      <c r="E494" s="24">
        <v>254</v>
      </c>
      <c r="F494" s="24">
        <f t="shared" si="13"/>
        <v>66</v>
      </c>
      <c r="G494" s="24">
        <v>88</v>
      </c>
      <c r="H494" s="24" t="s">
        <v>160</v>
      </c>
      <c r="I494" s="25" t="s">
        <v>52</v>
      </c>
      <c r="K494" s="3">
        <f t="shared" si="10"/>
        <v>1.1076431999999998</v>
      </c>
    </row>
    <row r="495" spans="1:11" ht="30" customHeight="1" x14ac:dyDescent="0.25">
      <c r="A495" s="22">
        <v>42.600000000000009</v>
      </c>
      <c r="B495" s="23" t="s">
        <v>202</v>
      </c>
      <c r="C495" s="24">
        <v>7.4</v>
      </c>
      <c r="D495" s="24">
        <v>474</v>
      </c>
      <c r="E495" s="24">
        <v>254</v>
      </c>
      <c r="F495" s="24">
        <f t="shared" si="13"/>
        <v>88</v>
      </c>
      <c r="G495" s="24">
        <v>105</v>
      </c>
      <c r="H495" s="24" t="s">
        <v>160</v>
      </c>
      <c r="I495" s="25" t="s">
        <v>52</v>
      </c>
      <c r="K495" s="3">
        <f t="shared" si="10"/>
        <v>0.89093040000000012</v>
      </c>
    </row>
    <row r="496" spans="1:11" ht="30" customHeight="1" x14ac:dyDescent="0.25">
      <c r="A496" s="22">
        <v>42.70000000000001</v>
      </c>
      <c r="B496" s="23" t="s">
        <v>202</v>
      </c>
      <c r="C496" s="24">
        <v>7.4</v>
      </c>
      <c r="D496" s="24">
        <v>474</v>
      </c>
      <c r="E496" s="24">
        <v>254</v>
      </c>
      <c r="F496" s="24">
        <f t="shared" si="13"/>
        <v>105</v>
      </c>
      <c r="G496" s="24">
        <v>124</v>
      </c>
      <c r="H496" s="24" t="s">
        <v>160</v>
      </c>
      <c r="I496" s="25" t="s">
        <v>26</v>
      </c>
      <c r="K496" s="3">
        <f t="shared" ref="K496:K559" si="14">(C496*D496*E496)/1000000</f>
        <v>0.89093040000000012</v>
      </c>
    </row>
    <row r="497" spans="1:11" ht="30" customHeight="1" x14ac:dyDescent="0.25">
      <c r="A497" s="22">
        <v>42.800000000000011</v>
      </c>
      <c r="B497" s="23" t="s">
        <v>202</v>
      </c>
      <c r="C497" s="24">
        <v>7.4</v>
      </c>
      <c r="D497" s="24">
        <v>474</v>
      </c>
      <c r="E497" s="24">
        <v>254</v>
      </c>
      <c r="F497" s="24">
        <f t="shared" si="13"/>
        <v>124</v>
      </c>
      <c r="G497" s="24">
        <v>142</v>
      </c>
      <c r="H497" s="24" t="s">
        <v>160</v>
      </c>
      <c r="I497" s="25" t="s">
        <v>163</v>
      </c>
      <c r="K497" s="3">
        <f t="shared" si="14"/>
        <v>0.89093040000000012</v>
      </c>
    </row>
    <row r="498" spans="1:11" ht="30" customHeight="1" thickBot="1" x14ac:dyDescent="0.3">
      <c r="A498" s="26">
        <v>42.900000000000013</v>
      </c>
      <c r="B498" s="27" t="s">
        <v>202</v>
      </c>
      <c r="C498" s="28">
        <v>4.4000000000000004</v>
      </c>
      <c r="D498" s="28">
        <v>474</v>
      </c>
      <c r="E498" s="28">
        <v>254</v>
      </c>
      <c r="F498" s="28">
        <f t="shared" si="13"/>
        <v>142</v>
      </c>
      <c r="G498" s="28" t="s">
        <v>157</v>
      </c>
      <c r="H498" s="28" t="s">
        <v>160</v>
      </c>
      <c r="I498" s="29" t="s">
        <v>167</v>
      </c>
      <c r="K498" s="3">
        <f t="shared" si="14"/>
        <v>0.52974240000000017</v>
      </c>
    </row>
    <row r="499" spans="1:11" ht="30" customHeight="1" thickTop="1" thickBot="1" x14ac:dyDescent="0.3"/>
    <row r="500" spans="1:11" ht="30" customHeight="1" thickTop="1" x14ac:dyDescent="0.25">
      <c r="A500" s="9" t="s">
        <v>168</v>
      </c>
      <c r="B500" s="16" t="s">
        <v>159</v>
      </c>
      <c r="C500" s="17" t="s">
        <v>40</v>
      </c>
      <c r="D500" s="17" t="s">
        <v>9</v>
      </c>
      <c r="E500" s="17" t="s">
        <v>11</v>
      </c>
      <c r="F500" s="160" t="s">
        <v>41</v>
      </c>
      <c r="G500" s="160"/>
      <c r="H500" s="17" t="s">
        <v>50</v>
      </c>
      <c r="I500" s="18" t="s">
        <v>42</v>
      </c>
    </row>
    <row r="501" spans="1:11" ht="30" customHeight="1" x14ac:dyDescent="0.25">
      <c r="A501" s="10" t="s">
        <v>43</v>
      </c>
      <c r="B501" s="19" t="s">
        <v>44</v>
      </c>
      <c r="C501" s="20" t="s">
        <v>45</v>
      </c>
      <c r="D501" s="20" t="s">
        <v>46</v>
      </c>
      <c r="E501" s="20" t="s">
        <v>46</v>
      </c>
      <c r="F501" s="161" t="s">
        <v>51</v>
      </c>
      <c r="G501" s="161"/>
      <c r="H501" s="20"/>
      <c r="I501" s="21"/>
    </row>
    <row r="502" spans="1:11" ht="30" customHeight="1" x14ac:dyDescent="0.25">
      <c r="A502" s="22">
        <v>41.1</v>
      </c>
      <c r="B502" s="23" t="s">
        <v>202</v>
      </c>
      <c r="C502" s="24">
        <v>7</v>
      </c>
      <c r="D502" s="24">
        <v>474</v>
      </c>
      <c r="E502" s="24">
        <v>254</v>
      </c>
      <c r="F502" s="24" t="s">
        <v>88</v>
      </c>
      <c r="G502" s="24">
        <v>18</v>
      </c>
      <c r="H502" s="24" t="s">
        <v>160</v>
      </c>
      <c r="I502" s="25" t="s">
        <v>143</v>
      </c>
      <c r="K502" s="3">
        <f t="shared" si="14"/>
        <v>0.84277199999999997</v>
      </c>
    </row>
    <row r="503" spans="1:11" ht="30" customHeight="1" x14ac:dyDescent="0.25">
      <c r="A503" s="22">
        <v>41.2</v>
      </c>
      <c r="B503" s="23" t="s">
        <v>202</v>
      </c>
      <c r="C503" s="24">
        <v>7.4</v>
      </c>
      <c r="D503" s="24">
        <v>474</v>
      </c>
      <c r="E503" s="24">
        <v>254</v>
      </c>
      <c r="F503" s="24">
        <f t="shared" ref="F503:F510" si="15">G502</f>
        <v>18</v>
      </c>
      <c r="G503" s="24">
        <v>36</v>
      </c>
      <c r="H503" s="24" t="s">
        <v>160</v>
      </c>
      <c r="I503" s="25" t="s">
        <v>143</v>
      </c>
      <c r="K503" s="3">
        <f t="shared" si="14"/>
        <v>0.89093040000000012</v>
      </c>
    </row>
    <row r="504" spans="1:11" ht="30" customHeight="1" x14ac:dyDescent="0.25">
      <c r="A504" s="22">
        <v>41.300000000000004</v>
      </c>
      <c r="B504" s="23" t="s">
        <v>202</v>
      </c>
      <c r="C504" s="24">
        <v>7.4</v>
      </c>
      <c r="D504" s="24">
        <v>474</v>
      </c>
      <c r="E504" s="24">
        <v>254</v>
      </c>
      <c r="F504" s="24">
        <f t="shared" si="15"/>
        <v>36</v>
      </c>
      <c r="G504" s="24">
        <v>54</v>
      </c>
      <c r="H504" s="24" t="s">
        <v>160</v>
      </c>
      <c r="I504" s="25" t="s">
        <v>26</v>
      </c>
      <c r="K504" s="3">
        <f t="shared" si="14"/>
        <v>0.89093040000000012</v>
      </c>
    </row>
    <row r="505" spans="1:11" ht="30" customHeight="1" x14ac:dyDescent="0.25">
      <c r="A505" s="22">
        <v>41.400000000000006</v>
      </c>
      <c r="B505" s="23" t="s">
        <v>202</v>
      </c>
      <c r="C505" s="24">
        <v>7.4</v>
      </c>
      <c r="D505" s="24">
        <v>474</v>
      </c>
      <c r="E505" s="24">
        <v>254</v>
      </c>
      <c r="F505" s="24">
        <f t="shared" si="15"/>
        <v>54</v>
      </c>
      <c r="G505" s="24">
        <v>71</v>
      </c>
      <c r="H505" s="24" t="s">
        <v>160</v>
      </c>
      <c r="I505" s="25" t="s">
        <v>52</v>
      </c>
      <c r="K505" s="3">
        <f t="shared" si="14"/>
        <v>0.89093040000000012</v>
      </c>
    </row>
    <row r="506" spans="1:11" ht="30" customHeight="1" x14ac:dyDescent="0.25">
      <c r="A506" s="22">
        <v>41.500000000000007</v>
      </c>
      <c r="B506" s="23" t="s">
        <v>202</v>
      </c>
      <c r="C506" s="24">
        <v>9.1999999999999993</v>
      </c>
      <c r="D506" s="24">
        <v>474</v>
      </c>
      <c r="E506" s="24">
        <v>254</v>
      </c>
      <c r="F506" s="24">
        <f t="shared" si="15"/>
        <v>71</v>
      </c>
      <c r="G506" s="24">
        <v>93</v>
      </c>
      <c r="H506" s="24" t="s">
        <v>160</v>
      </c>
      <c r="I506" s="25" t="s">
        <v>52</v>
      </c>
      <c r="K506" s="3">
        <f t="shared" si="14"/>
        <v>1.1076431999999998</v>
      </c>
    </row>
    <row r="507" spans="1:11" ht="30" customHeight="1" x14ac:dyDescent="0.25">
      <c r="A507" s="22">
        <v>41.600000000000009</v>
      </c>
      <c r="B507" s="23" t="s">
        <v>202</v>
      </c>
      <c r="C507" s="24">
        <v>7.4</v>
      </c>
      <c r="D507" s="24">
        <v>474</v>
      </c>
      <c r="E507" s="24">
        <v>254</v>
      </c>
      <c r="F507" s="24">
        <f t="shared" si="15"/>
        <v>93</v>
      </c>
      <c r="G507" s="24">
        <v>110</v>
      </c>
      <c r="H507" s="24" t="s">
        <v>160</v>
      </c>
      <c r="I507" s="25" t="s">
        <v>52</v>
      </c>
      <c r="K507" s="3">
        <f t="shared" si="14"/>
        <v>0.89093040000000012</v>
      </c>
    </row>
    <row r="508" spans="1:11" ht="30" customHeight="1" x14ac:dyDescent="0.25">
      <c r="A508" s="22">
        <v>41.70000000000001</v>
      </c>
      <c r="B508" s="23" t="s">
        <v>202</v>
      </c>
      <c r="C508" s="24">
        <v>7.4</v>
      </c>
      <c r="D508" s="24">
        <v>474</v>
      </c>
      <c r="E508" s="24">
        <v>254</v>
      </c>
      <c r="F508" s="24">
        <f t="shared" si="15"/>
        <v>110</v>
      </c>
      <c r="G508" s="24">
        <v>128</v>
      </c>
      <c r="H508" s="24" t="s">
        <v>160</v>
      </c>
      <c r="I508" s="25" t="s">
        <v>26</v>
      </c>
      <c r="K508" s="3">
        <f t="shared" si="14"/>
        <v>0.89093040000000012</v>
      </c>
    </row>
    <row r="509" spans="1:11" ht="30" customHeight="1" x14ac:dyDescent="0.25">
      <c r="A509" s="22">
        <v>41.800000000000011</v>
      </c>
      <c r="B509" s="23" t="s">
        <v>202</v>
      </c>
      <c r="C509" s="24">
        <v>7</v>
      </c>
      <c r="D509" s="24">
        <v>474</v>
      </c>
      <c r="E509" s="24">
        <v>254</v>
      </c>
      <c r="F509" s="24">
        <f t="shared" si="15"/>
        <v>128</v>
      </c>
      <c r="G509" s="24">
        <v>146</v>
      </c>
      <c r="H509" s="24" t="s">
        <v>160</v>
      </c>
      <c r="I509" s="25" t="s">
        <v>163</v>
      </c>
      <c r="K509" s="3">
        <f t="shared" si="14"/>
        <v>0.84277199999999997</v>
      </c>
    </row>
    <row r="510" spans="1:11" ht="30" customHeight="1" thickBot="1" x14ac:dyDescent="0.3">
      <c r="A510" s="26">
        <v>41.900000000000013</v>
      </c>
      <c r="B510" s="27" t="s">
        <v>202</v>
      </c>
      <c r="C510" s="28">
        <v>2.4</v>
      </c>
      <c r="D510" s="28">
        <v>474</v>
      </c>
      <c r="E510" s="28">
        <v>254</v>
      </c>
      <c r="F510" s="28">
        <f t="shared" si="15"/>
        <v>146</v>
      </c>
      <c r="G510" s="28" t="s">
        <v>157</v>
      </c>
      <c r="H510" s="28" t="s">
        <v>160</v>
      </c>
      <c r="I510" s="29" t="s">
        <v>167</v>
      </c>
      <c r="K510" s="3">
        <f t="shared" si="14"/>
        <v>0.28895039999999994</v>
      </c>
    </row>
    <row r="511" spans="1:11" ht="30" customHeight="1" thickTop="1" thickBot="1" x14ac:dyDescent="0.3">
      <c r="F511" s="165"/>
      <c r="G511" s="165"/>
      <c r="K511" s="3">
        <f t="shared" si="14"/>
        <v>0</v>
      </c>
    </row>
    <row r="512" spans="1:11" ht="30" customHeight="1" thickTop="1" x14ac:dyDescent="0.25">
      <c r="A512" s="9" t="s">
        <v>169</v>
      </c>
      <c r="B512" s="16" t="s">
        <v>153</v>
      </c>
      <c r="C512" s="17" t="s">
        <v>40</v>
      </c>
      <c r="D512" s="17" t="s">
        <v>9</v>
      </c>
      <c r="E512" s="17" t="s">
        <v>11</v>
      </c>
      <c r="F512" s="160" t="s">
        <v>41</v>
      </c>
      <c r="G512" s="160"/>
      <c r="H512" s="17" t="s">
        <v>50</v>
      </c>
      <c r="I512" s="18" t="s">
        <v>42</v>
      </c>
    </row>
    <row r="513" spans="1:11" ht="30" customHeight="1" x14ac:dyDescent="0.25">
      <c r="A513" s="10" t="s">
        <v>43</v>
      </c>
      <c r="B513" s="19" t="s">
        <v>44</v>
      </c>
      <c r="C513" s="20" t="s">
        <v>45</v>
      </c>
      <c r="D513" s="20" t="s">
        <v>46</v>
      </c>
      <c r="E513" s="20" t="s">
        <v>46</v>
      </c>
      <c r="F513" s="161" t="s">
        <v>51</v>
      </c>
      <c r="G513" s="161"/>
      <c r="H513" s="20"/>
      <c r="I513" s="21" t="s">
        <v>170</v>
      </c>
    </row>
    <row r="514" spans="1:11" ht="30" customHeight="1" x14ac:dyDescent="0.25">
      <c r="A514" s="22">
        <v>40.1</v>
      </c>
      <c r="B514" s="23" t="s">
        <v>195</v>
      </c>
      <c r="C514" s="24">
        <v>3.1</v>
      </c>
      <c r="D514" s="24">
        <v>370</v>
      </c>
      <c r="E514" s="24">
        <v>203</v>
      </c>
      <c r="F514" s="24" t="s">
        <v>88</v>
      </c>
      <c r="G514" s="24">
        <v>8</v>
      </c>
      <c r="H514" s="24" t="s">
        <v>160</v>
      </c>
      <c r="I514" s="25" t="s">
        <v>143</v>
      </c>
      <c r="K514" s="3">
        <f t="shared" si="14"/>
        <v>0.23284099999999999</v>
      </c>
    </row>
    <row r="515" spans="1:11" ht="30" customHeight="1" x14ac:dyDescent="0.25">
      <c r="A515" s="22">
        <v>40.200000000000003</v>
      </c>
      <c r="B515" s="23" t="s">
        <v>195</v>
      </c>
      <c r="C515" s="24">
        <v>7.4</v>
      </c>
      <c r="D515" s="24">
        <v>370</v>
      </c>
      <c r="E515" s="24">
        <v>203</v>
      </c>
      <c r="F515" s="24">
        <f t="shared" ref="F515:F522" si="16">G514</f>
        <v>8</v>
      </c>
      <c r="G515" s="24">
        <v>28</v>
      </c>
      <c r="H515" s="24" t="s">
        <v>160</v>
      </c>
      <c r="I515" s="25" t="s">
        <v>143</v>
      </c>
      <c r="K515" s="3">
        <f t="shared" si="14"/>
        <v>0.55581400000000003</v>
      </c>
    </row>
    <row r="516" spans="1:11" ht="30" customHeight="1" x14ac:dyDescent="0.25">
      <c r="A516" s="22">
        <v>40.300000000000004</v>
      </c>
      <c r="B516" s="23" t="s">
        <v>195</v>
      </c>
      <c r="C516" s="24">
        <v>7.4</v>
      </c>
      <c r="D516" s="24">
        <v>370</v>
      </c>
      <c r="E516" s="24">
        <v>203</v>
      </c>
      <c r="F516" s="24">
        <f t="shared" si="16"/>
        <v>28</v>
      </c>
      <c r="G516" s="24">
        <v>45</v>
      </c>
      <c r="H516" s="24" t="s">
        <v>160</v>
      </c>
      <c r="I516" s="25" t="s">
        <v>26</v>
      </c>
      <c r="K516" s="3">
        <f t="shared" si="14"/>
        <v>0.55581400000000003</v>
      </c>
    </row>
    <row r="517" spans="1:11" ht="30" customHeight="1" x14ac:dyDescent="0.25">
      <c r="A517" s="22">
        <v>40.400000000000006</v>
      </c>
      <c r="B517" s="23" t="s">
        <v>195</v>
      </c>
      <c r="C517" s="24">
        <v>7.4</v>
      </c>
      <c r="D517" s="24">
        <v>370</v>
      </c>
      <c r="E517" s="24">
        <v>203</v>
      </c>
      <c r="F517" s="24">
        <f t="shared" si="16"/>
        <v>45</v>
      </c>
      <c r="G517" s="24">
        <v>62</v>
      </c>
      <c r="H517" s="24" t="s">
        <v>160</v>
      </c>
      <c r="I517" s="25" t="s">
        <v>52</v>
      </c>
      <c r="K517" s="3">
        <f t="shared" si="14"/>
        <v>0.55581400000000003</v>
      </c>
    </row>
    <row r="518" spans="1:11" ht="30" customHeight="1" x14ac:dyDescent="0.25">
      <c r="A518" s="22">
        <v>40.500000000000007</v>
      </c>
      <c r="B518" s="23" t="s">
        <v>195</v>
      </c>
      <c r="C518" s="24">
        <v>7.4</v>
      </c>
      <c r="D518" s="24">
        <v>370</v>
      </c>
      <c r="E518" s="24">
        <v>203</v>
      </c>
      <c r="F518" s="24">
        <f t="shared" si="16"/>
        <v>62</v>
      </c>
      <c r="G518" s="24">
        <v>79</v>
      </c>
      <c r="H518" s="24" t="s">
        <v>160</v>
      </c>
      <c r="I518" s="25" t="s">
        <v>52</v>
      </c>
      <c r="K518" s="3">
        <f t="shared" si="14"/>
        <v>0.55581400000000003</v>
      </c>
    </row>
    <row r="519" spans="1:11" ht="30" customHeight="1" x14ac:dyDescent="0.25">
      <c r="A519" s="22">
        <v>40.600000000000009</v>
      </c>
      <c r="B519" s="23" t="s">
        <v>195</v>
      </c>
      <c r="C519" s="24">
        <v>9.1999999999999993</v>
      </c>
      <c r="D519" s="24">
        <v>370</v>
      </c>
      <c r="E519" s="24">
        <v>203</v>
      </c>
      <c r="F519" s="24">
        <f t="shared" si="16"/>
        <v>79</v>
      </c>
      <c r="G519" s="24">
        <v>101</v>
      </c>
      <c r="H519" s="24" t="s">
        <v>160</v>
      </c>
      <c r="I519" s="25" t="s">
        <v>52</v>
      </c>
      <c r="K519" s="3">
        <f t="shared" si="14"/>
        <v>0.69101199999999985</v>
      </c>
    </row>
    <row r="520" spans="1:11" ht="30" customHeight="1" x14ac:dyDescent="0.25">
      <c r="A520" s="22">
        <v>40.70000000000001</v>
      </c>
      <c r="B520" s="23" t="s">
        <v>195</v>
      </c>
      <c r="C520" s="24">
        <v>7.4</v>
      </c>
      <c r="D520" s="24">
        <v>370</v>
      </c>
      <c r="E520" s="24">
        <v>203</v>
      </c>
      <c r="F520" s="24">
        <f t="shared" si="16"/>
        <v>101</v>
      </c>
      <c r="G520" s="24">
        <v>118</v>
      </c>
      <c r="H520" s="24" t="s">
        <v>160</v>
      </c>
      <c r="I520" s="25" t="s">
        <v>26</v>
      </c>
      <c r="K520" s="3">
        <f t="shared" si="14"/>
        <v>0.55581400000000003</v>
      </c>
    </row>
    <row r="521" spans="1:11" ht="30" customHeight="1" x14ac:dyDescent="0.25">
      <c r="A521" s="22">
        <v>40.800000000000011</v>
      </c>
      <c r="B521" s="23" t="s">
        <v>195</v>
      </c>
      <c r="C521" s="24">
        <v>7.4</v>
      </c>
      <c r="D521" s="24">
        <v>370</v>
      </c>
      <c r="E521" s="24">
        <v>203</v>
      </c>
      <c r="F521" s="24">
        <f t="shared" si="16"/>
        <v>118</v>
      </c>
      <c r="G521" s="24">
        <v>138</v>
      </c>
      <c r="H521" s="24" t="s">
        <v>160</v>
      </c>
      <c r="I521" s="25" t="s">
        <v>171</v>
      </c>
      <c r="K521" s="3">
        <f t="shared" si="14"/>
        <v>0.55581400000000003</v>
      </c>
    </row>
    <row r="522" spans="1:11" ht="30" customHeight="1" thickBot="1" x14ac:dyDescent="0.3">
      <c r="A522" s="26">
        <v>40.900000000000013</v>
      </c>
      <c r="B522" s="27" t="s">
        <v>195</v>
      </c>
      <c r="C522" s="28">
        <v>6.3</v>
      </c>
      <c r="D522" s="28">
        <v>370</v>
      </c>
      <c r="E522" s="28">
        <v>203</v>
      </c>
      <c r="F522" s="28">
        <f t="shared" si="16"/>
        <v>138</v>
      </c>
      <c r="G522" s="28" t="s">
        <v>157</v>
      </c>
      <c r="H522" s="28" t="s">
        <v>160</v>
      </c>
      <c r="I522" s="29" t="s">
        <v>167</v>
      </c>
      <c r="K522" s="3">
        <f t="shared" si="14"/>
        <v>0.47319299999999997</v>
      </c>
    </row>
    <row r="523" spans="1:11" ht="30" customHeight="1" thickTop="1" thickBot="1" x14ac:dyDescent="0.3"/>
    <row r="524" spans="1:11" ht="30" customHeight="1" thickTop="1" x14ac:dyDescent="0.25">
      <c r="A524" s="9" t="s">
        <v>172</v>
      </c>
      <c r="B524" s="16" t="s">
        <v>173</v>
      </c>
      <c r="C524" s="17" t="s">
        <v>40</v>
      </c>
      <c r="D524" s="17" t="s">
        <v>9</v>
      </c>
      <c r="E524" s="17" t="s">
        <v>11</v>
      </c>
      <c r="F524" s="160" t="s">
        <v>41</v>
      </c>
      <c r="G524" s="160"/>
      <c r="H524" s="17" t="s">
        <v>50</v>
      </c>
      <c r="I524" s="18" t="s">
        <v>42</v>
      </c>
    </row>
    <row r="525" spans="1:11" ht="30" customHeight="1" x14ac:dyDescent="0.25">
      <c r="A525" s="10" t="s">
        <v>43</v>
      </c>
      <c r="B525" s="19" t="s">
        <v>44</v>
      </c>
      <c r="C525" s="20" t="s">
        <v>45</v>
      </c>
      <c r="D525" s="20" t="s">
        <v>46</v>
      </c>
      <c r="E525" s="20" t="s">
        <v>46</v>
      </c>
      <c r="F525" s="161" t="s">
        <v>51</v>
      </c>
      <c r="G525" s="161"/>
      <c r="H525" s="20"/>
      <c r="I525" s="21" t="s">
        <v>174</v>
      </c>
    </row>
    <row r="526" spans="1:11" ht="30" customHeight="1" x14ac:dyDescent="0.25">
      <c r="A526" s="22">
        <v>39.1</v>
      </c>
      <c r="B526" s="23" t="s">
        <v>195</v>
      </c>
      <c r="C526" s="24">
        <v>1.3</v>
      </c>
      <c r="D526" s="24">
        <v>370</v>
      </c>
      <c r="E526" s="24">
        <v>197</v>
      </c>
      <c r="F526" s="24" t="s">
        <v>88</v>
      </c>
      <c r="G526" s="24">
        <v>3</v>
      </c>
      <c r="H526" s="24" t="s">
        <v>160</v>
      </c>
      <c r="I526" s="25" t="s">
        <v>138</v>
      </c>
      <c r="K526" s="3">
        <f t="shared" si="14"/>
        <v>9.4756999999999994E-2</v>
      </c>
    </row>
    <row r="527" spans="1:11" ht="30" customHeight="1" x14ac:dyDescent="0.25">
      <c r="A527" s="22">
        <v>39.200000000000003</v>
      </c>
      <c r="B527" s="23" t="s">
        <v>195</v>
      </c>
      <c r="C527" s="24">
        <v>7.4</v>
      </c>
      <c r="D527" s="24">
        <v>370</v>
      </c>
      <c r="E527" s="24">
        <v>197</v>
      </c>
      <c r="F527" s="24">
        <f t="shared" ref="F527:F535" si="17">G526</f>
        <v>3</v>
      </c>
      <c r="G527" s="24">
        <v>23</v>
      </c>
      <c r="H527" s="24" t="s">
        <v>160</v>
      </c>
      <c r="I527" s="25" t="s">
        <v>143</v>
      </c>
      <c r="K527" s="3">
        <f t="shared" si="14"/>
        <v>0.53938600000000003</v>
      </c>
    </row>
    <row r="528" spans="1:11" ht="30" customHeight="1" x14ac:dyDescent="0.25">
      <c r="A528" s="22">
        <v>39.300000000000004</v>
      </c>
      <c r="B528" s="23" t="s">
        <v>195</v>
      </c>
      <c r="C528" s="24">
        <v>7.4</v>
      </c>
      <c r="D528" s="24">
        <v>370</v>
      </c>
      <c r="E528" s="24">
        <v>197</v>
      </c>
      <c r="F528" s="24">
        <f t="shared" si="17"/>
        <v>23</v>
      </c>
      <c r="G528" s="24">
        <v>40</v>
      </c>
      <c r="H528" s="24" t="s">
        <v>160</v>
      </c>
      <c r="I528" s="25" t="s">
        <v>165</v>
      </c>
      <c r="K528" s="3">
        <f t="shared" si="14"/>
        <v>0.53938600000000003</v>
      </c>
    </row>
    <row r="529" spans="1:11" ht="30" customHeight="1" x14ac:dyDescent="0.25">
      <c r="A529" s="22">
        <v>39.400000000000006</v>
      </c>
      <c r="B529" s="23" t="s">
        <v>195</v>
      </c>
      <c r="C529" s="24">
        <v>7.4</v>
      </c>
      <c r="D529" s="24">
        <v>370</v>
      </c>
      <c r="E529" s="24">
        <v>197</v>
      </c>
      <c r="F529" s="24">
        <f t="shared" si="17"/>
        <v>40</v>
      </c>
      <c r="G529" s="24">
        <v>58</v>
      </c>
      <c r="H529" s="24" t="s">
        <v>160</v>
      </c>
      <c r="I529" s="25" t="s">
        <v>26</v>
      </c>
      <c r="K529" s="3">
        <f t="shared" si="14"/>
        <v>0.53938600000000003</v>
      </c>
    </row>
    <row r="530" spans="1:11" ht="30" customHeight="1" x14ac:dyDescent="0.25">
      <c r="A530" s="22">
        <v>39.500000000000007</v>
      </c>
      <c r="B530" s="23" t="s">
        <v>195</v>
      </c>
      <c r="C530" s="24">
        <v>7.4</v>
      </c>
      <c r="D530" s="24">
        <v>370</v>
      </c>
      <c r="E530" s="24">
        <v>197</v>
      </c>
      <c r="F530" s="24">
        <f t="shared" si="17"/>
        <v>58</v>
      </c>
      <c r="G530" s="24">
        <v>75</v>
      </c>
      <c r="H530" s="24" t="s">
        <v>160</v>
      </c>
      <c r="I530" s="25" t="s">
        <v>52</v>
      </c>
      <c r="K530" s="3">
        <f t="shared" si="14"/>
        <v>0.53938600000000003</v>
      </c>
    </row>
    <row r="531" spans="1:11" ht="30" customHeight="1" x14ac:dyDescent="0.25">
      <c r="A531" s="22">
        <v>39.600000000000009</v>
      </c>
      <c r="B531" s="23" t="s">
        <v>195</v>
      </c>
      <c r="C531" s="24">
        <v>9.1999999999999993</v>
      </c>
      <c r="D531" s="24">
        <v>370</v>
      </c>
      <c r="E531" s="24">
        <v>197</v>
      </c>
      <c r="F531" s="24">
        <f t="shared" si="17"/>
        <v>75</v>
      </c>
      <c r="G531" s="24">
        <v>97</v>
      </c>
      <c r="H531" s="24" t="s">
        <v>160</v>
      </c>
      <c r="I531" s="25" t="s">
        <v>52</v>
      </c>
      <c r="K531" s="3">
        <f t="shared" si="14"/>
        <v>0.67058799999999985</v>
      </c>
    </row>
    <row r="532" spans="1:11" ht="30" customHeight="1" x14ac:dyDescent="0.25">
      <c r="A532" s="22">
        <v>39.70000000000001</v>
      </c>
      <c r="B532" s="23" t="s">
        <v>195</v>
      </c>
      <c r="C532" s="24">
        <v>7.4</v>
      </c>
      <c r="D532" s="24">
        <v>370</v>
      </c>
      <c r="E532" s="24">
        <v>197</v>
      </c>
      <c r="F532" s="24">
        <f t="shared" si="17"/>
        <v>97</v>
      </c>
      <c r="G532" s="24">
        <v>114</v>
      </c>
      <c r="H532" s="24" t="s">
        <v>160</v>
      </c>
      <c r="I532" s="25" t="s">
        <v>26</v>
      </c>
      <c r="K532" s="3">
        <f t="shared" si="14"/>
        <v>0.53938600000000003</v>
      </c>
    </row>
    <row r="533" spans="1:11" ht="30" customHeight="1" x14ac:dyDescent="0.25">
      <c r="A533" s="22">
        <v>39.800000000000011</v>
      </c>
      <c r="B533" s="23" t="s">
        <v>195</v>
      </c>
      <c r="C533" s="24">
        <v>7.4</v>
      </c>
      <c r="D533" s="24">
        <v>370</v>
      </c>
      <c r="E533" s="24">
        <v>197</v>
      </c>
      <c r="F533" s="24">
        <f t="shared" si="17"/>
        <v>114</v>
      </c>
      <c r="G533" s="24">
        <v>133</v>
      </c>
      <c r="H533" s="24" t="s">
        <v>160</v>
      </c>
      <c r="I533" s="25" t="s">
        <v>171</v>
      </c>
      <c r="K533" s="3">
        <f t="shared" si="14"/>
        <v>0.53938600000000003</v>
      </c>
    </row>
    <row r="534" spans="1:11" ht="30" customHeight="1" x14ac:dyDescent="0.25">
      <c r="A534" s="22">
        <v>39.900000000000013</v>
      </c>
      <c r="B534" s="23" t="s">
        <v>195</v>
      </c>
      <c r="C534" s="24">
        <v>7.4</v>
      </c>
      <c r="D534" s="24">
        <v>370</v>
      </c>
      <c r="E534" s="24">
        <v>197</v>
      </c>
      <c r="F534" s="24">
        <f t="shared" si="17"/>
        <v>133</v>
      </c>
      <c r="G534" s="24">
        <v>146</v>
      </c>
      <c r="H534" s="24" t="s">
        <v>160</v>
      </c>
      <c r="I534" s="25" t="s">
        <v>167</v>
      </c>
      <c r="K534" s="3">
        <f t="shared" si="14"/>
        <v>0.53938600000000003</v>
      </c>
    </row>
    <row r="535" spans="1:11" ht="30" customHeight="1" thickBot="1" x14ac:dyDescent="0.3">
      <c r="A535" s="31">
        <v>39.1</v>
      </c>
      <c r="B535" s="27" t="s">
        <v>195</v>
      </c>
      <c r="C535" s="28">
        <v>3</v>
      </c>
      <c r="D535" s="28">
        <v>370</v>
      </c>
      <c r="E535" s="28">
        <v>197</v>
      </c>
      <c r="F535" s="28">
        <f t="shared" si="17"/>
        <v>146</v>
      </c>
      <c r="G535" s="28" t="s">
        <v>157</v>
      </c>
      <c r="H535" s="28" t="s">
        <v>160</v>
      </c>
      <c r="I535" s="29" t="s">
        <v>167</v>
      </c>
      <c r="K535" s="3">
        <f t="shared" si="14"/>
        <v>0.21867</v>
      </c>
    </row>
    <row r="536" spans="1:11" ht="30" customHeight="1" thickTop="1" thickBot="1" x14ac:dyDescent="0.3"/>
    <row r="537" spans="1:11" ht="30" customHeight="1" thickTop="1" x14ac:dyDescent="0.25">
      <c r="A537" s="9" t="s">
        <v>175</v>
      </c>
      <c r="B537" s="16" t="s">
        <v>176</v>
      </c>
      <c r="C537" s="17" t="s">
        <v>40</v>
      </c>
      <c r="D537" s="17" t="s">
        <v>9</v>
      </c>
      <c r="E537" s="17" t="s">
        <v>11</v>
      </c>
      <c r="F537" s="160" t="s">
        <v>41</v>
      </c>
      <c r="G537" s="160"/>
      <c r="H537" s="17" t="s">
        <v>50</v>
      </c>
      <c r="I537" s="18" t="s">
        <v>42</v>
      </c>
    </row>
    <row r="538" spans="1:11" ht="30" customHeight="1" x14ac:dyDescent="0.25">
      <c r="A538" s="10" t="s">
        <v>43</v>
      </c>
      <c r="B538" s="19" t="s">
        <v>44</v>
      </c>
      <c r="C538" s="20" t="s">
        <v>45</v>
      </c>
      <c r="D538" s="20" t="s">
        <v>46</v>
      </c>
      <c r="E538" s="20" t="s">
        <v>46</v>
      </c>
      <c r="F538" s="161" t="s">
        <v>51</v>
      </c>
      <c r="G538" s="161"/>
      <c r="H538" s="20"/>
      <c r="I538" s="21" t="s">
        <v>177</v>
      </c>
    </row>
    <row r="539" spans="1:11" ht="30" customHeight="1" x14ac:dyDescent="0.25">
      <c r="A539" s="22">
        <v>38.1</v>
      </c>
      <c r="B539" s="23" t="s">
        <v>195</v>
      </c>
      <c r="C539" s="24">
        <v>5.2</v>
      </c>
      <c r="D539" s="24">
        <v>370</v>
      </c>
      <c r="E539" s="24">
        <v>190.5</v>
      </c>
      <c r="F539" s="24" t="s">
        <v>88</v>
      </c>
      <c r="G539" s="24">
        <v>14</v>
      </c>
      <c r="H539" s="24" t="s">
        <v>160</v>
      </c>
      <c r="I539" s="25" t="s">
        <v>143</v>
      </c>
      <c r="K539" s="3">
        <f t="shared" si="14"/>
        <v>0.36652200000000001</v>
      </c>
    </row>
    <row r="540" spans="1:11" ht="30" customHeight="1" x14ac:dyDescent="0.25">
      <c r="A540" s="22">
        <v>38.200000000000003</v>
      </c>
      <c r="B540" s="23" t="s">
        <v>195</v>
      </c>
      <c r="C540" s="24">
        <v>7.4</v>
      </c>
      <c r="D540" s="24">
        <v>370</v>
      </c>
      <c r="E540" s="24">
        <v>190.5</v>
      </c>
      <c r="F540" s="24">
        <v>14</v>
      </c>
      <c r="G540" s="24">
        <v>32</v>
      </c>
      <c r="H540" s="24" t="s">
        <v>160</v>
      </c>
      <c r="I540" s="25" t="s">
        <v>165</v>
      </c>
      <c r="K540" s="3">
        <f t="shared" si="14"/>
        <v>0.52158899999999997</v>
      </c>
    </row>
    <row r="541" spans="1:11" ht="30" customHeight="1" x14ac:dyDescent="0.25">
      <c r="A541" s="22">
        <v>38.300000000000004</v>
      </c>
      <c r="B541" s="23" t="s">
        <v>195</v>
      </c>
      <c r="C541" s="24">
        <v>7.4</v>
      </c>
      <c r="D541" s="24">
        <v>370</v>
      </c>
      <c r="E541" s="24">
        <v>190.5</v>
      </c>
      <c r="F541" s="24">
        <f t="shared" ref="F541:F547" si="18">G540</f>
        <v>32</v>
      </c>
      <c r="G541" s="24">
        <v>49</v>
      </c>
      <c r="H541" s="24" t="s">
        <v>160</v>
      </c>
      <c r="I541" s="25" t="s">
        <v>26</v>
      </c>
      <c r="K541" s="3">
        <f t="shared" si="14"/>
        <v>0.52158899999999997</v>
      </c>
    </row>
    <row r="542" spans="1:11" ht="30" customHeight="1" x14ac:dyDescent="0.25">
      <c r="A542" s="22">
        <v>38.400000000000006</v>
      </c>
      <c r="B542" s="23" t="s">
        <v>195</v>
      </c>
      <c r="C542" s="24">
        <v>7.4</v>
      </c>
      <c r="D542" s="24">
        <v>370</v>
      </c>
      <c r="E542" s="24">
        <v>190.5</v>
      </c>
      <c r="F542" s="24">
        <f t="shared" si="18"/>
        <v>49</v>
      </c>
      <c r="G542" s="24">
        <v>66</v>
      </c>
      <c r="H542" s="24" t="s">
        <v>160</v>
      </c>
      <c r="I542" s="25" t="s">
        <v>52</v>
      </c>
      <c r="K542" s="3">
        <f t="shared" si="14"/>
        <v>0.52158899999999997</v>
      </c>
    </row>
    <row r="543" spans="1:11" ht="30" customHeight="1" x14ac:dyDescent="0.25">
      <c r="A543" s="22">
        <v>38.500000000000007</v>
      </c>
      <c r="B543" s="23" t="s">
        <v>195</v>
      </c>
      <c r="C543" s="24">
        <v>7.4</v>
      </c>
      <c r="D543" s="24">
        <v>370</v>
      </c>
      <c r="E543" s="24">
        <v>190.5</v>
      </c>
      <c r="F543" s="24">
        <f t="shared" si="18"/>
        <v>66</v>
      </c>
      <c r="G543" s="24">
        <v>84</v>
      </c>
      <c r="H543" s="24" t="s">
        <v>160</v>
      </c>
      <c r="I543" s="25" t="s">
        <v>52</v>
      </c>
      <c r="K543" s="3">
        <f t="shared" si="14"/>
        <v>0.52158899999999997</v>
      </c>
    </row>
    <row r="544" spans="1:11" ht="30" customHeight="1" x14ac:dyDescent="0.25">
      <c r="A544" s="22">
        <v>38.600000000000009</v>
      </c>
      <c r="B544" s="23" t="s">
        <v>195</v>
      </c>
      <c r="C544" s="24">
        <v>9.1999999999999993</v>
      </c>
      <c r="D544" s="24">
        <v>370</v>
      </c>
      <c r="E544" s="24">
        <v>190.5</v>
      </c>
      <c r="F544" s="24">
        <f t="shared" si="18"/>
        <v>84</v>
      </c>
      <c r="G544" s="24">
        <v>106</v>
      </c>
      <c r="H544" s="24" t="s">
        <v>160</v>
      </c>
      <c r="I544" s="25" t="s">
        <v>52</v>
      </c>
      <c r="K544" s="3">
        <f t="shared" si="14"/>
        <v>0.64846199999999987</v>
      </c>
    </row>
    <row r="545" spans="1:13" ht="30" customHeight="1" x14ac:dyDescent="0.25">
      <c r="A545" s="22">
        <v>38.70000000000001</v>
      </c>
      <c r="B545" s="23" t="s">
        <v>195</v>
      </c>
      <c r="C545" s="24">
        <v>7.4</v>
      </c>
      <c r="D545" s="24">
        <v>370</v>
      </c>
      <c r="E545" s="24">
        <v>190.5</v>
      </c>
      <c r="F545" s="24">
        <f t="shared" si="18"/>
        <v>106</v>
      </c>
      <c r="G545" s="24">
        <v>124</v>
      </c>
      <c r="H545" s="24" t="s">
        <v>160</v>
      </c>
      <c r="I545" s="25" t="s">
        <v>26</v>
      </c>
      <c r="K545" s="3">
        <f t="shared" si="14"/>
        <v>0.52158899999999997</v>
      </c>
    </row>
    <row r="546" spans="1:13" ht="30" customHeight="1" x14ac:dyDescent="0.25">
      <c r="A546" s="22">
        <v>38.800000000000011</v>
      </c>
      <c r="B546" s="23" t="s">
        <v>195</v>
      </c>
      <c r="C546" s="24">
        <v>7.4</v>
      </c>
      <c r="D546" s="24">
        <v>370</v>
      </c>
      <c r="E546" s="24">
        <v>190.5</v>
      </c>
      <c r="F546" s="24">
        <f t="shared" si="18"/>
        <v>124</v>
      </c>
      <c r="G546" s="24">
        <v>142</v>
      </c>
      <c r="H546" s="24" t="s">
        <v>160</v>
      </c>
      <c r="I546" s="25" t="s">
        <v>163</v>
      </c>
      <c r="K546" s="3">
        <f t="shared" si="14"/>
        <v>0.52158899999999997</v>
      </c>
    </row>
    <row r="547" spans="1:13" ht="30" customHeight="1" thickBot="1" x14ac:dyDescent="0.3">
      <c r="A547" s="26">
        <v>38.900000000000013</v>
      </c>
      <c r="B547" s="27" t="s">
        <v>195</v>
      </c>
      <c r="C547" s="28">
        <v>4.5</v>
      </c>
      <c r="D547" s="28">
        <v>370</v>
      </c>
      <c r="E547" s="28">
        <v>190.5</v>
      </c>
      <c r="F547" s="28">
        <f t="shared" si="18"/>
        <v>142</v>
      </c>
      <c r="G547" s="28" t="s">
        <v>157</v>
      </c>
      <c r="H547" s="28" t="s">
        <v>160</v>
      </c>
      <c r="I547" s="29" t="s">
        <v>167</v>
      </c>
      <c r="K547" s="3">
        <f t="shared" si="14"/>
        <v>0.31718249999999998</v>
      </c>
    </row>
    <row r="548" spans="1:13" ht="30" customHeight="1" thickTop="1" thickBot="1" x14ac:dyDescent="0.3"/>
    <row r="549" spans="1:13" ht="30" customHeight="1" thickTop="1" x14ac:dyDescent="0.25">
      <c r="A549" s="9" t="s">
        <v>178</v>
      </c>
      <c r="B549" s="16" t="s">
        <v>179</v>
      </c>
      <c r="C549" s="17" t="s">
        <v>40</v>
      </c>
      <c r="D549" s="17" t="s">
        <v>9</v>
      </c>
      <c r="E549" s="17" t="s">
        <v>11</v>
      </c>
      <c r="F549" s="160" t="s">
        <v>41</v>
      </c>
      <c r="G549" s="160"/>
      <c r="H549" s="17" t="s">
        <v>50</v>
      </c>
      <c r="I549" s="18" t="s">
        <v>42</v>
      </c>
    </row>
    <row r="550" spans="1:13" ht="30" customHeight="1" x14ac:dyDescent="0.25">
      <c r="A550" s="10" t="s">
        <v>43</v>
      </c>
      <c r="B550" s="19" t="s">
        <v>44</v>
      </c>
      <c r="C550" s="20" t="s">
        <v>45</v>
      </c>
      <c r="D550" s="20" t="s">
        <v>46</v>
      </c>
      <c r="E550" s="20" t="s">
        <v>46</v>
      </c>
      <c r="F550" s="161" t="s">
        <v>51</v>
      </c>
      <c r="G550" s="161"/>
      <c r="H550" s="20"/>
      <c r="I550" s="21" t="s">
        <v>180</v>
      </c>
    </row>
    <row r="551" spans="1:13" ht="30" customHeight="1" x14ac:dyDescent="0.25">
      <c r="A551" s="22">
        <v>37.1</v>
      </c>
      <c r="B551" s="23" t="s">
        <v>195</v>
      </c>
      <c r="C551" s="24">
        <v>7.4</v>
      </c>
      <c r="D551" s="24">
        <v>370</v>
      </c>
      <c r="E551" s="24">
        <v>184</v>
      </c>
      <c r="F551" s="24" t="s">
        <v>88</v>
      </c>
      <c r="G551" s="24">
        <v>18</v>
      </c>
      <c r="H551" s="24" t="s">
        <v>160</v>
      </c>
      <c r="I551" s="25" t="s">
        <v>143</v>
      </c>
      <c r="K551" s="3">
        <f t="shared" si="14"/>
        <v>0.50379200000000002</v>
      </c>
      <c r="M551" s="34"/>
    </row>
    <row r="552" spans="1:13" ht="30" customHeight="1" x14ac:dyDescent="0.25">
      <c r="A552" s="22">
        <v>37.200000000000003</v>
      </c>
      <c r="B552" s="23" t="s">
        <v>195</v>
      </c>
      <c r="C552" s="24">
        <v>7.4</v>
      </c>
      <c r="D552" s="24">
        <v>370</v>
      </c>
      <c r="E552" s="24">
        <v>184</v>
      </c>
      <c r="F552" s="24">
        <v>18</v>
      </c>
      <c r="G552" s="24">
        <v>36</v>
      </c>
      <c r="H552" s="24" t="s">
        <v>160</v>
      </c>
      <c r="I552" s="25" t="s">
        <v>165</v>
      </c>
      <c r="K552" s="3">
        <f t="shared" si="14"/>
        <v>0.50379200000000002</v>
      </c>
    </row>
    <row r="553" spans="1:13" ht="30" customHeight="1" x14ac:dyDescent="0.25">
      <c r="A553" s="22">
        <v>37.300000000000004</v>
      </c>
      <c r="B553" s="23" t="s">
        <v>195</v>
      </c>
      <c r="C553" s="24">
        <v>7.4</v>
      </c>
      <c r="D553" s="24">
        <v>370</v>
      </c>
      <c r="E553" s="24">
        <v>184</v>
      </c>
      <c r="F553" s="24">
        <v>36</v>
      </c>
      <c r="G553" s="24">
        <v>54</v>
      </c>
      <c r="H553" s="24" t="s">
        <v>160</v>
      </c>
      <c r="I553" s="25" t="s">
        <v>26</v>
      </c>
      <c r="K553" s="3">
        <f t="shared" si="14"/>
        <v>0.50379200000000002</v>
      </c>
    </row>
    <row r="554" spans="1:13" ht="30" customHeight="1" x14ac:dyDescent="0.25">
      <c r="A554" s="22">
        <v>37.400000000000006</v>
      </c>
      <c r="B554" s="23" t="s">
        <v>195</v>
      </c>
      <c r="C554" s="24">
        <v>7.4</v>
      </c>
      <c r="D554" s="24">
        <v>370</v>
      </c>
      <c r="E554" s="24">
        <v>184</v>
      </c>
      <c r="F554" s="24">
        <v>54</v>
      </c>
      <c r="G554" s="24">
        <v>71</v>
      </c>
      <c r="H554" s="24" t="s">
        <v>160</v>
      </c>
      <c r="I554" s="25" t="s">
        <v>52</v>
      </c>
      <c r="K554" s="3">
        <f t="shared" si="14"/>
        <v>0.50379200000000002</v>
      </c>
    </row>
    <row r="555" spans="1:13" ht="30" customHeight="1" x14ac:dyDescent="0.25">
      <c r="A555" s="22">
        <v>37.500000000000007</v>
      </c>
      <c r="B555" s="23" t="s">
        <v>195</v>
      </c>
      <c r="C555" s="24">
        <v>7.4</v>
      </c>
      <c r="D555" s="24">
        <v>370</v>
      </c>
      <c r="E555" s="24">
        <v>184</v>
      </c>
      <c r="F555" s="24">
        <v>71</v>
      </c>
      <c r="G555" s="24">
        <v>88</v>
      </c>
      <c r="H555" s="24" t="s">
        <v>160</v>
      </c>
      <c r="I555" s="25" t="s">
        <v>52</v>
      </c>
      <c r="K555" s="3">
        <f t="shared" si="14"/>
        <v>0.50379200000000002</v>
      </c>
    </row>
    <row r="556" spans="1:13" ht="30" customHeight="1" x14ac:dyDescent="0.25">
      <c r="A556" s="22">
        <v>37.600000000000009</v>
      </c>
      <c r="B556" s="23" t="s">
        <v>195</v>
      </c>
      <c r="C556" s="24">
        <v>9.1999999999999993</v>
      </c>
      <c r="D556" s="24">
        <v>370</v>
      </c>
      <c r="E556" s="24">
        <v>184</v>
      </c>
      <c r="F556" s="24">
        <v>88</v>
      </c>
      <c r="G556" s="24">
        <v>110</v>
      </c>
      <c r="H556" s="24" t="s">
        <v>160</v>
      </c>
      <c r="I556" s="25" t="s">
        <v>52</v>
      </c>
      <c r="K556" s="3">
        <f t="shared" si="14"/>
        <v>0.62633599999999989</v>
      </c>
    </row>
    <row r="557" spans="1:13" ht="30" customHeight="1" x14ac:dyDescent="0.25">
      <c r="A557" s="22">
        <v>37.70000000000001</v>
      </c>
      <c r="B557" s="23" t="s">
        <v>195</v>
      </c>
      <c r="C557" s="24">
        <v>7.4</v>
      </c>
      <c r="D557" s="24">
        <v>370</v>
      </c>
      <c r="E557" s="24">
        <v>184</v>
      </c>
      <c r="F557" s="24">
        <v>110</v>
      </c>
      <c r="G557" s="24">
        <v>128</v>
      </c>
      <c r="H557" s="24" t="s">
        <v>160</v>
      </c>
      <c r="I557" s="25" t="s">
        <v>26</v>
      </c>
      <c r="K557" s="3">
        <f t="shared" si="14"/>
        <v>0.50379200000000002</v>
      </c>
    </row>
    <row r="558" spans="1:13" ht="30" customHeight="1" x14ac:dyDescent="0.25">
      <c r="A558" s="22">
        <v>37.800000000000011</v>
      </c>
      <c r="B558" s="23" t="s">
        <v>195</v>
      </c>
      <c r="C558" s="24">
        <v>6</v>
      </c>
      <c r="D558" s="24">
        <v>370</v>
      </c>
      <c r="E558" s="24">
        <v>184</v>
      </c>
      <c r="F558" s="24">
        <v>128</v>
      </c>
      <c r="G558" s="24">
        <v>142</v>
      </c>
      <c r="H558" s="24" t="s">
        <v>160</v>
      </c>
      <c r="I558" s="25" t="s">
        <v>163</v>
      </c>
      <c r="K558" s="3">
        <f t="shared" si="14"/>
        <v>0.40848000000000001</v>
      </c>
    </row>
    <row r="559" spans="1:13" ht="30" customHeight="1" thickBot="1" x14ac:dyDescent="0.3">
      <c r="A559" s="26">
        <v>37.900000000000013</v>
      </c>
      <c r="B559" s="27" t="s">
        <v>195</v>
      </c>
      <c r="C559" s="28">
        <v>5</v>
      </c>
      <c r="D559" s="28">
        <v>370</v>
      </c>
      <c r="E559" s="28">
        <v>184</v>
      </c>
      <c r="F559" s="28">
        <v>142</v>
      </c>
      <c r="G559" s="28" t="s">
        <v>181</v>
      </c>
      <c r="H559" s="28" t="s">
        <v>160</v>
      </c>
      <c r="I559" s="29" t="s">
        <v>167</v>
      </c>
      <c r="K559" s="3">
        <f t="shared" si="14"/>
        <v>0.34039999999999998</v>
      </c>
    </row>
    <row r="560" spans="1:13" ht="30" customHeight="1" thickTop="1" x14ac:dyDescent="0.25"/>
    <row r="561" spans="6:7" ht="15" customHeight="1" x14ac:dyDescent="0.25"/>
    <row r="565" spans="6:7" ht="30" customHeight="1" x14ac:dyDescent="0.25">
      <c r="F565" s="165"/>
      <c r="G565" s="165"/>
    </row>
  </sheetData>
  <mergeCells count="106">
    <mergeCell ref="F565:G565"/>
    <mergeCell ref="F525:G525"/>
    <mergeCell ref="F537:G537"/>
    <mergeCell ref="F538:G538"/>
    <mergeCell ref="F549:G549"/>
    <mergeCell ref="F550:G550"/>
    <mergeCell ref="F500:G500"/>
    <mergeCell ref="F501:G501"/>
    <mergeCell ref="F511:G511"/>
    <mergeCell ref="F512:G512"/>
    <mergeCell ref="F513:G513"/>
    <mergeCell ref="F524:G524"/>
    <mergeCell ref="F464:G464"/>
    <mergeCell ref="F465:G465"/>
    <mergeCell ref="F476:G476"/>
    <mergeCell ref="F477:G477"/>
    <mergeCell ref="F488:G488"/>
    <mergeCell ref="F489:G489"/>
    <mergeCell ref="F411:G411"/>
    <mergeCell ref="F412:G412"/>
    <mergeCell ref="F430:G430"/>
    <mergeCell ref="F431:G431"/>
    <mergeCell ref="F450:G450"/>
    <mergeCell ref="F451:G451"/>
    <mergeCell ref="F366:G366"/>
    <mergeCell ref="F367:G367"/>
    <mergeCell ref="F378:G378"/>
    <mergeCell ref="F379:G379"/>
    <mergeCell ref="F393:G393"/>
    <mergeCell ref="F394:G394"/>
    <mergeCell ref="F325:G325"/>
    <mergeCell ref="F326:G326"/>
    <mergeCell ref="F340:G340"/>
    <mergeCell ref="F341:G341"/>
    <mergeCell ref="F353:G353"/>
    <mergeCell ref="F354:G354"/>
    <mergeCell ref="F267:G267"/>
    <mergeCell ref="F268:G268"/>
    <mergeCell ref="F285:G285"/>
    <mergeCell ref="F286:G286"/>
    <mergeCell ref="F305:G305"/>
    <mergeCell ref="F306:G306"/>
    <mergeCell ref="F226:G226"/>
    <mergeCell ref="F227:G227"/>
    <mergeCell ref="F239:G239"/>
    <mergeCell ref="F240:G240"/>
    <mergeCell ref="F251:G251"/>
    <mergeCell ref="F252:G252"/>
    <mergeCell ref="F182:G182"/>
    <mergeCell ref="F183:G183"/>
    <mergeCell ref="F199:G199"/>
    <mergeCell ref="F200:G200"/>
    <mergeCell ref="F213:G213"/>
    <mergeCell ref="F214:G214"/>
    <mergeCell ref="F131:G131"/>
    <mergeCell ref="F132:G132"/>
    <mergeCell ref="F147:G147"/>
    <mergeCell ref="F148:G148"/>
    <mergeCell ref="F164:G164"/>
    <mergeCell ref="F165:G165"/>
    <mergeCell ref="F94:G94"/>
    <mergeCell ref="F95:G95"/>
    <mergeCell ref="F107:G107"/>
    <mergeCell ref="F108:G108"/>
    <mergeCell ref="F119:G119"/>
    <mergeCell ref="F120:G120"/>
    <mergeCell ref="F62:G62"/>
    <mergeCell ref="F63:G63"/>
    <mergeCell ref="F71:G71"/>
    <mergeCell ref="F72:G72"/>
    <mergeCell ref="F81:G81"/>
    <mergeCell ref="F82:G82"/>
    <mergeCell ref="B44:I44"/>
    <mergeCell ref="A46:I46"/>
    <mergeCell ref="F48:G48"/>
    <mergeCell ref="F49:G49"/>
    <mergeCell ref="F54:G54"/>
    <mergeCell ref="F55:G55"/>
    <mergeCell ref="B36:I36"/>
    <mergeCell ref="B37:I37"/>
    <mergeCell ref="B38:I38"/>
    <mergeCell ref="B39:I39"/>
    <mergeCell ref="B40:I40"/>
    <mergeCell ref="B41:I41"/>
    <mergeCell ref="B42:I42"/>
    <mergeCell ref="B43:I43"/>
    <mergeCell ref="B31:I31"/>
    <mergeCell ref="B32:I32"/>
    <mergeCell ref="B33:I33"/>
    <mergeCell ref="B34:I34"/>
    <mergeCell ref="B35:I35"/>
    <mergeCell ref="B24:I24"/>
    <mergeCell ref="B25:I25"/>
    <mergeCell ref="B26:I26"/>
    <mergeCell ref="B27:I27"/>
    <mergeCell ref="B28:I28"/>
    <mergeCell ref="B29:I29"/>
    <mergeCell ref="A1:I1"/>
    <mergeCell ref="A18:I18"/>
    <mergeCell ref="B20:I20"/>
    <mergeCell ref="B21:I21"/>
    <mergeCell ref="B22:I22"/>
    <mergeCell ref="B23:I23"/>
    <mergeCell ref="A14:I14"/>
    <mergeCell ref="A15:I15"/>
    <mergeCell ref="B30:I30"/>
  </mergeCells>
  <pageMargins left="0.70866141732283472" right="0.70866141732283472" top="0.74803149606299213" bottom="0.74803149606299213" header="0.31496062992125984" footer="0.31496062992125984"/>
  <pageSetup paperSize="9" orientation="landscape" r:id="rId1"/>
  <rowBreaks count="38" manualBreakCount="38">
    <brk id="17" max="16383" man="1"/>
    <brk id="32" max="8" man="1"/>
    <brk id="45" max="16383" man="1"/>
    <brk id="61" max="8" man="1"/>
    <brk id="70" max="8" man="1"/>
    <brk id="80" max="8" man="1"/>
    <brk id="93" max="8" man="1"/>
    <brk id="106" max="8" man="1"/>
    <brk id="118" max="8" man="1"/>
    <brk id="130" max="8" man="1"/>
    <brk id="146" max="8" man="1"/>
    <brk id="163" max="8" man="1"/>
    <brk id="181" max="8" man="1"/>
    <brk id="198" max="8" man="1"/>
    <brk id="212" max="8" man="1"/>
    <brk id="225" max="8" man="1"/>
    <brk id="238" max="8" man="1"/>
    <brk id="250" max="8" man="1"/>
    <brk id="266" max="8" man="1"/>
    <brk id="284" max="8" man="1"/>
    <brk id="304" max="8" man="1"/>
    <brk id="324" max="8" man="1"/>
    <brk id="339" max="8" man="1"/>
    <brk id="352" max="8" man="1"/>
    <brk id="365" max="8" man="1"/>
    <brk id="377" max="8" man="1"/>
    <brk id="392" max="8" man="1"/>
    <brk id="410" max="8" man="1"/>
    <brk id="429" max="8" man="1"/>
    <brk id="449" max="8" man="1"/>
    <brk id="463" max="8" man="1"/>
    <brk id="475" max="8" man="1"/>
    <brk id="487" max="8" man="1"/>
    <brk id="499" max="8" man="1"/>
    <brk id="511" max="8" man="1"/>
    <brk id="523" max="8" man="1"/>
    <brk id="536" max="8" man="1"/>
    <brk id="548"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3ADB43E42C281439908BEF7CFF74D21" ma:contentTypeVersion="0" ma:contentTypeDescription="Create a new document." ma:contentTypeScope="" ma:versionID="cc042408802050fa8faf7a73e992d3b1">
  <xsd:schema xmlns:xsd="http://www.w3.org/2001/XMLSchema" xmlns:xs="http://www.w3.org/2001/XMLSchema" xmlns:p="http://schemas.microsoft.com/office/2006/metadata/properties" targetNamespace="http://schemas.microsoft.com/office/2006/metadata/properties" ma:root="true" ma:fieldsID="d219b41e0cfa6fc342fc0aa3634f77b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1B6D67-4CA4-4247-B4EC-84570423EB67}">
  <ds:schemaRefs>
    <ds:schemaRef ds:uri="http://schemas.microsoft.com/sharepoint/v3/contenttype/forms"/>
  </ds:schemaRefs>
</ds:datastoreItem>
</file>

<file path=customXml/itemProps2.xml><?xml version="1.0" encoding="utf-8"?>
<ds:datastoreItem xmlns:ds="http://schemas.openxmlformats.org/officeDocument/2006/customXml" ds:itemID="{AFFF0B9D-6E25-46EE-A4EC-EA8C9D71DA0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7733A02-8EC0-4334-8892-DBDD5A010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Batch Summary</vt:lpstr>
      <vt:lpstr>1. Summary</vt:lpstr>
      <vt:lpstr>2. Pricing Document</vt:lpstr>
      <vt:lpstr>3. Day Rates &amp; OHP</vt:lpstr>
      <vt:lpstr>Pick List</vt:lpstr>
      <vt:lpstr>Nielsens Cutting List</vt:lpstr>
      <vt:lpstr>'1. Summary'!Print_Area</vt:lpstr>
      <vt:lpstr>'2. Pricing Document'!Print_Area</vt:lpstr>
      <vt:lpstr>'3. Day Rates &amp; OHP'!Print_Area</vt:lpstr>
      <vt:lpstr>'Nielsens Cutting 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Mills</dc:creator>
  <cp:lastModifiedBy>Dave Hartley</cp:lastModifiedBy>
  <cp:lastPrinted>2022-08-25T15:12:54Z</cp:lastPrinted>
  <dcterms:created xsi:type="dcterms:W3CDTF">2022-05-13T12:28:44Z</dcterms:created>
  <dcterms:modified xsi:type="dcterms:W3CDTF">2022-08-26T09:55:01Z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0x01010013ADB43E42C281439908BEF7CFF74D21</vt:lpwstr>
  </property>
</Properties>
</file>