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https://yhcloud.sharepoint.com/teams/Assurance/Procurement/Tenders Complete/2022-2023/13-23 Applicant Tracking System/7 ITT/"/>
    </mc:Choice>
  </mc:AlternateContent>
  <xr:revisionPtr revIDLastSave="30" documentId="8_{FB529775-4CDA-4D74-B569-EB5CB7F874CD}" xr6:coauthVersionLast="47" xr6:coauthVersionMax="47" xr10:uidLastSave="{05D58A34-99AB-4476-B4CC-F46D3D4AE167}"/>
  <bookViews>
    <workbookView showSheetTabs="0" xWindow="-120" yWindow="-120" windowWidth="29040" windowHeight="15840" activeTab="1" xr2:uid="{00000000-000D-0000-FFFF-FFFF00000000}"/>
  </bookViews>
  <sheets>
    <sheet name="Introduction" sheetId="4" r:id="rId1"/>
    <sheet name="Calculator" sheetId="1" r:id="rId2"/>
    <sheet name="Provision Options" sheetId="3" r:id="rId3"/>
    <sheet name="Yorkshire" sheetId="12" r:id="rId4"/>
    <sheet name="South Yorkshire" sheetId="6" r:id="rId5"/>
    <sheet name="North Yorkshire" sheetId="7" r:id="rId6"/>
    <sheet name="West Yorkshire" sheetId="10" r:id="rId7"/>
    <sheet name="East Yorkshire" sheetId="11" r:id="rId8"/>
    <sheet name="Leeds" sheetId="8" r:id="rId9"/>
    <sheet name="Bradford" sheetId="9" r:id="rId10"/>
    <sheet name="Workings - Do not edit" sheetId="2" state="hidden" r:id="rId11"/>
    <sheet name="Sheet1" sheetId="5" state="hidden" r:id="rId12"/>
  </sheets>
  <definedNames>
    <definedName name="Threshold">'Workings - Do not edit'!$A$1:$B$73</definedName>
    <definedName name="Thresholds">'Workings - Do not edit'!$A$1:$B$73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3" l="1"/>
  <c r="F16" i="3"/>
  <c r="F14" i="3"/>
  <c r="D28" i="3"/>
  <c r="D29" i="3"/>
  <c r="D30" i="3"/>
  <c r="D31" i="3"/>
  <c r="D32" i="3"/>
  <c r="D33" i="3"/>
  <c r="D27" i="3"/>
  <c r="C28" i="3"/>
  <c r="C29" i="3"/>
  <c r="C30" i="3"/>
  <c r="C15" i="3" s="1"/>
  <c r="C31" i="3"/>
  <c r="C32" i="3"/>
  <c r="C33" i="3"/>
  <c r="C27" i="3"/>
  <c r="G19" i="3"/>
  <c r="D15" i="3"/>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 r="J4" i="2"/>
  <c r="J3" i="2"/>
  <c r="B25" i="2"/>
  <c r="B26" i="2"/>
  <c r="B27" i="2"/>
  <c r="B28" i="2"/>
  <c r="B29" i="2"/>
  <c r="B30" i="2"/>
  <c r="B31" i="2"/>
  <c r="B32" i="2"/>
  <c r="B33" i="2"/>
  <c r="B34" i="2"/>
  <c r="B35" i="2"/>
  <c r="B36" i="2"/>
  <c r="B37" i="2"/>
  <c r="B38" i="2"/>
  <c r="B39" i="2"/>
  <c r="B40" i="2"/>
  <c r="B41" i="2"/>
  <c r="B3" i="2"/>
  <c r="C3" i="2" s="1"/>
  <c r="B4" i="2"/>
  <c r="B5" i="2"/>
  <c r="B6" i="2"/>
  <c r="B7" i="2"/>
  <c r="B8" i="2"/>
  <c r="B9" i="2"/>
  <c r="B10" i="2"/>
  <c r="B11" i="2"/>
  <c r="B12" i="2"/>
  <c r="B13" i="2"/>
  <c r="B14" i="2"/>
  <c r="B15" i="2"/>
  <c r="B16" i="2"/>
  <c r="B17" i="2"/>
  <c r="B18" i="2"/>
  <c r="B19" i="2"/>
  <c r="B20" i="2"/>
  <c r="B21" i="2"/>
  <c r="B22" i="2"/>
  <c r="B23" i="2"/>
  <c r="B24" i="2"/>
  <c r="C73" i="2"/>
  <c r="C13" i="3" l="1"/>
  <c r="D11" i="3"/>
  <c r="F11" i="3" s="1"/>
  <c r="C11" i="3"/>
  <c r="D13" i="3"/>
  <c r="F13" i="3" s="1"/>
  <c r="C12" i="3"/>
  <c r="D12" i="3"/>
  <c r="F12" i="3" s="1"/>
  <c r="F18" i="3"/>
  <c r="F15" i="3"/>
  <c r="F19" i="3" l="1"/>
  <c r="A4" i="2" l="1"/>
  <c r="C4" i="2" s="1"/>
  <c r="D3" i="2" s="1"/>
  <c r="A5" i="2" l="1"/>
  <c r="C19" i="1"/>
  <c r="C6" i="3" l="1"/>
  <c r="D18" i="3"/>
  <c r="A6" i="2"/>
  <c r="C5" i="2"/>
  <c r="D4" i="2" s="1"/>
  <c r="A7" i="2" l="1"/>
  <c r="C6" i="2"/>
  <c r="D5" i="2" s="1"/>
  <c r="A8" i="2" l="1"/>
  <c r="C7" i="2"/>
  <c r="D6" i="2" s="1"/>
  <c r="A9" i="2" l="1"/>
  <c r="C8" i="2"/>
  <c r="D7" i="2" s="1"/>
  <c r="A10" i="2" l="1"/>
  <c r="C9" i="2"/>
  <c r="D8" i="2" s="1"/>
  <c r="A11" i="2" l="1"/>
  <c r="C10" i="2"/>
  <c r="D9" i="2" s="1"/>
  <c r="A12" i="2" l="1"/>
  <c r="C11" i="2"/>
  <c r="D10" i="2" s="1"/>
  <c r="A13" i="2" l="1"/>
  <c r="C12" i="2"/>
  <c r="D11" i="2" s="1"/>
  <c r="A14" i="2" l="1"/>
  <c r="C13" i="2"/>
  <c r="D12" i="2" s="1"/>
  <c r="A15" i="2" l="1"/>
  <c r="C14" i="2"/>
  <c r="D13" i="2" s="1"/>
  <c r="A16" i="2" l="1"/>
  <c r="C15" i="2"/>
  <c r="D14" i="2" s="1"/>
  <c r="A17" i="2" l="1"/>
  <c r="C16" i="2"/>
  <c r="D15" i="2" s="1"/>
  <c r="A18" i="2" l="1"/>
  <c r="C17" i="2"/>
  <c r="D16" i="2" s="1"/>
  <c r="A19" i="2" l="1"/>
  <c r="C18" i="2"/>
  <c r="D17" i="2" s="1"/>
  <c r="A20" i="2" l="1"/>
  <c r="C19" i="2"/>
  <c r="D18" i="2" s="1"/>
  <c r="A21" i="2" l="1"/>
  <c r="C20" i="2"/>
  <c r="D19" i="2" s="1"/>
  <c r="A22" i="2" l="1"/>
  <c r="C21" i="2"/>
  <c r="D20" i="2" s="1"/>
  <c r="A23" i="2" l="1"/>
  <c r="C22" i="2"/>
  <c r="D21" i="2" s="1"/>
  <c r="A24" i="2" l="1"/>
  <c r="C23" i="2"/>
  <c r="D22" i="2" s="1"/>
  <c r="A25" i="2" l="1"/>
  <c r="C24" i="2"/>
  <c r="D23" i="2" s="1"/>
  <c r="A26" i="2" l="1"/>
  <c r="C25" i="2"/>
  <c r="D24" i="2" s="1"/>
  <c r="A27" i="2" l="1"/>
  <c r="C26" i="2"/>
  <c r="D25" i="2" s="1"/>
  <c r="A28" i="2" l="1"/>
  <c r="C27" i="2"/>
  <c r="D26" i="2" s="1"/>
  <c r="A29" i="2" l="1"/>
  <c r="C28" i="2"/>
  <c r="D27" i="2" s="1"/>
  <c r="A30" i="2" l="1"/>
  <c r="C29" i="2"/>
  <c r="D28" i="2" s="1"/>
  <c r="A31" i="2" l="1"/>
  <c r="C30" i="2"/>
  <c r="D29" i="2" s="1"/>
  <c r="A32" i="2" l="1"/>
  <c r="C31" i="2"/>
  <c r="D30" i="2" s="1"/>
  <c r="A33" i="2" l="1"/>
  <c r="C32" i="2"/>
  <c r="D31" i="2" s="1"/>
  <c r="A34" i="2" l="1"/>
  <c r="C33" i="2"/>
  <c r="D32" i="2" s="1"/>
  <c r="A35" i="2" l="1"/>
  <c r="C34" i="2"/>
  <c r="D33" i="2" s="1"/>
  <c r="A36" i="2" l="1"/>
  <c r="C35" i="2"/>
  <c r="D34" i="2" s="1"/>
  <c r="A37" i="2" l="1"/>
  <c r="C36" i="2"/>
  <c r="D35" i="2" s="1"/>
  <c r="A38" i="2" l="1"/>
  <c r="C37" i="2"/>
  <c r="D36" i="2" s="1"/>
  <c r="C18" i="1"/>
  <c r="C5" i="3" s="1"/>
  <c r="A39" i="2" l="1"/>
  <c r="C38" i="2"/>
  <c r="D37" i="2" s="1"/>
  <c r="C20" i="1"/>
  <c r="A40" i="2" l="1"/>
  <c r="C39" i="2"/>
  <c r="D38" i="2" s="1"/>
  <c r="C7" i="3"/>
  <c r="F20" i="3"/>
  <c r="F21" i="3" s="1"/>
  <c r="A41" i="2" l="1"/>
  <c r="C40" i="2"/>
  <c r="D39" i="2" s="1"/>
  <c r="A42" i="2" l="1"/>
  <c r="C41" i="2"/>
  <c r="D40" i="2" s="1"/>
  <c r="A43" i="2" l="1"/>
  <c r="C42" i="2"/>
  <c r="D41" i="2" s="1"/>
  <c r="A44" i="2" l="1"/>
  <c r="C43" i="2"/>
  <c r="D42" i="2" s="1"/>
  <c r="A45" i="2" l="1"/>
  <c r="C44" i="2"/>
  <c r="D43" i="2" s="1"/>
  <c r="A46" i="2" l="1"/>
  <c r="C45" i="2"/>
  <c r="D44" i="2" s="1"/>
  <c r="A47" i="2" l="1"/>
  <c r="C46" i="2"/>
  <c r="D45" i="2" s="1"/>
  <c r="A48" i="2" l="1"/>
  <c r="C47" i="2"/>
  <c r="D46" i="2" s="1"/>
  <c r="A49" i="2" l="1"/>
  <c r="C48" i="2"/>
  <c r="D47" i="2" s="1"/>
  <c r="A50" i="2" l="1"/>
  <c r="C49" i="2"/>
  <c r="D48" i="2" s="1"/>
  <c r="A51" i="2" l="1"/>
  <c r="C50" i="2"/>
  <c r="D49" i="2" s="1"/>
  <c r="A52" i="2" l="1"/>
  <c r="C51" i="2"/>
  <c r="D50" i="2" s="1"/>
  <c r="A53" i="2" l="1"/>
  <c r="C52" i="2"/>
  <c r="D51" i="2" s="1"/>
  <c r="A54" i="2" l="1"/>
  <c r="C53" i="2"/>
  <c r="D52" i="2" s="1"/>
  <c r="A55" i="2" l="1"/>
  <c r="C54" i="2"/>
  <c r="D53" i="2" s="1"/>
  <c r="A56" i="2" l="1"/>
  <c r="C55" i="2"/>
  <c r="D54" i="2" s="1"/>
  <c r="A57" i="2" l="1"/>
  <c r="C56" i="2"/>
  <c r="D55" i="2" s="1"/>
  <c r="A58" i="2" l="1"/>
  <c r="C57" i="2"/>
  <c r="D56" i="2" s="1"/>
  <c r="A59" i="2" l="1"/>
  <c r="C58" i="2"/>
  <c r="D57" i="2" s="1"/>
  <c r="A60" i="2" l="1"/>
  <c r="C59" i="2"/>
  <c r="D58" i="2" s="1"/>
  <c r="A61" i="2" l="1"/>
  <c r="C60" i="2"/>
  <c r="D59" i="2" s="1"/>
  <c r="A62" i="2" l="1"/>
  <c r="C61" i="2"/>
  <c r="D60" i="2" s="1"/>
  <c r="A63" i="2" l="1"/>
  <c r="C62" i="2"/>
  <c r="D61" i="2" s="1"/>
  <c r="A64" i="2" l="1"/>
  <c r="C63" i="2"/>
  <c r="D62" i="2" s="1"/>
  <c r="A65" i="2" l="1"/>
  <c r="C64" i="2"/>
  <c r="D63" i="2" s="1"/>
  <c r="A66" i="2" l="1"/>
  <c r="C65" i="2"/>
  <c r="D64" i="2" s="1"/>
  <c r="A67" i="2" l="1"/>
  <c r="C66" i="2"/>
  <c r="D65" i="2" s="1"/>
  <c r="A68" i="2" l="1"/>
  <c r="C67" i="2"/>
  <c r="D66" i="2" s="1"/>
  <c r="A69" i="2" l="1"/>
  <c r="C68" i="2"/>
  <c r="D67" i="2" s="1"/>
  <c r="A70" i="2" l="1"/>
  <c r="C69" i="2"/>
  <c r="D68" i="2" s="1"/>
  <c r="A71" i="2" l="1"/>
  <c r="C70" i="2"/>
  <c r="D69" i="2" s="1"/>
  <c r="A72" i="2" l="1"/>
  <c r="C72" i="2" s="1"/>
  <c r="C71" i="2"/>
  <c r="D70" i="2" s="1"/>
  <c r="D73" i="2" l="1"/>
  <c r="D72" i="2"/>
  <c r="D71" i="2"/>
</calcChain>
</file>

<file path=xl/sharedStrings.xml><?xml version="1.0" encoding="utf-8"?>
<sst xmlns="http://schemas.openxmlformats.org/spreadsheetml/2006/main" count="144" uniqueCount="108">
  <si>
    <t>Bidder Name</t>
  </si>
  <si>
    <t>Contract Value</t>
  </si>
  <si>
    <t>Baseline Expectation (%)</t>
  </si>
  <si>
    <t>Baseline expectation</t>
  </si>
  <si>
    <t>Donations/Work in-kind</t>
  </si>
  <si>
    <t>Other social value</t>
  </si>
  <si>
    <t>Number/Value pledged</t>
  </si>
  <si>
    <t>Value</t>
  </si>
  <si>
    <t>In Kind/Donations</t>
  </si>
  <si>
    <t>Total</t>
  </si>
  <si>
    <t>Baseline Expectation</t>
  </si>
  <si>
    <t xml:space="preserve">% of Total </t>
  </si>
  <si>
    <t>Threshold</t>
  </si>
  <si>
    <t>Percentage</t>
  </si>
  <si>
    <t>Difference</t>
  </si>
  <si>
    <t>Geographic Location</t>
  </si>
  <si>
    <t>North Yorkshire</t>
  </si>
  <si>
    <t>South Yorkshire</t>
  </si>
  <si>
    <t>East Yorkshire</t>
  </si>
  <si>
    <t>West Yorkshire</t>
  </si>
  <si>
    <t>Leeds</t>
  </si>
  <si>
    <t>Bradford</t>
  </si>
  <si>
    <t>York</t>
  </si>
  <si>
    <t>Geographical Area</t>
  </si>
  <si>
    <t>Social Value Outcome</t>
  </si>
  <si>
    <t>Option Number</t>
  </si>
  <si>
    <t>Provision</t>
  </si>
  <si>
    <t>Option</t>
  </si>
  <si>
    <t>SY1</t>
  </si>
  <si>
    <t>SY2</t>
  </si>
  <si>
    <t>SY3</t>
  </si>
  <si>
    <t>SY4</t>
  </si>
  <si>
    <t>SY5</t>
  </si>
  <si>
    <t>SY6</t>
  </si>
  <si>
    <t>SY7</t>
  </si>
  <si>
    <t>SY8</t>
  </si>
  <si>
    <t>SY9</t>
  </si>
  <si>
    <t>SY10</t>
  </si>
  <si>
    <t>NY1</t>
  </si>
  <si>
    <t>NY2</t>
  </si>
  <si>
    <t>NY3</t>
  </si>
  <si>
    <t>NY4</t>
  </si>
  <si>
    <t>NY5</t>
  </si>
  <si>
    <t>NY6</t>
  </si>
  <si>
    <t>NY7</t>
  </si>
  <si>
    <t>NY8</t>
  </si>
  <si>
    <t>NY9</t>
  </si>
  <si>
    <t>NY10</t>
  </si>
  <si>
    <t>L1</t>
  </si>
  <si>
    <t>L2</t>
  </si>
  <si>
    <t>L3</t>
  </si>
  <si>
    <t>L4</t>
  </si>
  <si>
    <t>L5</t>
  </si>
  <si>
    <t>L6</t>
  </si>
  <si>
    <t>L7</t>
  </si>
  <si>
    <t>L8</t>
  </si>
  <si>
    <t>L9</t>
  </si>
  <si>
    <t>L10</t>
  </si>
  <si>
    <t>B1</t>
  </si>
  <si>
    <t>B2</t>
  </si>
  <si>
    <t>B3</t>
  </si>
  <si>
    <t>B4</t>
  </si>
  <si>
    <t>B5</t>
  </si>
  <si>
    <t>B6</t>
  </si>
  <si>
    <t>B7</t>
  </si>
  <si>
    <t>B8</t>
  </si>
  <si>
    <t>B9</t>
  </si>
  <si>
    <t>B10</t>
  </si>
  <si>
    <t>WY1</t>
  </si>
  <si>
    <t>WY2</t>
  </si>
  <si>
    <t>WY3</t>
  </si>
  <si>
    <t>WY4</t>
  </si>
  <si>
    <t>WY5</t>
  </si>
  <si>
    <t>WY6</t>
  </si>
  <si>
    <t>WY7</t>
  </si>
  <si>
    <t>WY8</t>
  </si>
  <si>
    <t>WY9</t>
  </si>
  <si>
    <t>WY10</t>
  </si>
  <si>
    <t>EY1</t>
  </si>
  <si>
    <t>EY2</t>
  </si>
  <si>
    <t>EY3</t>
  </si>
  <si>
    <t>EY4</t>
  </si>
  <si>
    <t>EY5</t>
  </si>
  <si>
    <t>EY6</t>
  </si>
  <si>
    <t>EY7</t>
  </si>
  <si>
    <t>EY8</t>
  </si>
  <si>
    <t>EY9</t>
  </si>
  <si>
    <t>EY10</t>
  </si>
  <si>
    <t>Click Here for Calculator</t>
  </si>
  <si>
    <t>Click Here for Provision Options</t>
  </si>
  <si>
    <t>Provision Options</t>
  </si>
  <si>
    <t>Return to Calculator</t>
  </si>
  <si>
    <t>Return to Instructions</t>
  </si>
  <si>
    <t>Provision Cost</t>
  </si>
  <si>
    <t>Yorkshire</t>
  </si>
  <si>
    <t>Y9</t>
  </si>
  <si>
    <t>Y10</t>
  </si>
  <si>
    <r>
      <rPr>
        <b/>
        <sz val="11"/>
        <color theme="1"/>
        <rFont val="Calibri"/>
        <family val="2"/>
        <scheme val="minor"/>
      </rPr>
      <t>Digital</t>
    </r>
    <r>
      <rPr>
        <sz val="11"/>
        <color theme="1"/>
        <rFont val="Calibri"/>
        <family val="2"/>
        <scheme val="minor"/>
      </rPr>
      <t xml:space="preserve"> - Tablet x1 for digital course</t>
    </r>
  </si>
  <si>
    <r>
      <rPr>
        <b/>
        <sz val="11"/>
        <color theme="1"/>
        <rFont val="Calibri"/>
        <family val="2"/>
        <scheme val="minor"/>
      </rPr>
      <t>Digital</t>
    </r>
    <r>
      <rPr>
        <sz val="11"/>
        <color theme="1"/>
        <rFont val="Calibri"/>
        <family val="2"/>
        <scheme val="minor"/>
      </rPr>
      <t xml:space="preserve"> - WIFI Dongle x1 for 1 Year</t>
    </r>
  </si>
  <si>
    <r>
      <rPr>
        <b/>
        <sz val="11"/>
        <color theme="1"/>
        <rFont val="Calibri"/>
        <family val="2"/>
        <scheme val="minor"/>
      </rPr>
      <t>Digital</t>
    </r>
    <r>
      <rPr>
        <sz val="11"/>
        <color theme="1"/>
        <rFont val="Calibri"/>
        <family val="2"/>
        <scheme val="minor"/>
      </rPr>
      <t xml:space="preserve"> - Trainer for Digital Skills Course</t>
    </r>
  </si>
  <si>
    <r>
      <rPr>
        <b/>
        <sz val="11"/>
        <color theme="1"/>
        <rFont val="Calibri"/>
        <family val="2"/>
        <scheme val="minor"/>
      </rPr>
      <t>Digital</t>
    </r>
    <r>
      <rPr>
        <sz val="11"/>
        <color theme="1"/>
        <rFont val="Calibri"/>
        <family val="2"/>
        <scheme val="minor"/>
      </rPr>
      <t xml:space="preserve"> - Equipment for Digital Café</t>
    </r>
  </si>
  <si>
    <r>
      <rPr>
        <b/>
        <sz val="11"/>
        <color theme="1"/>
        <rFont val="Calibri"/>
        <family val="2"/>
        <scheme val="minor"/>
      </rPr>
      <t>E&amp;D</t>
    </r>
    <r>
      <rPr>
        <sz val="11"/>
        <color theme="1"/>
        <rFont val="Calibri"/>
        <family val="2"/>
        <scheme val="minor"/>
      </rPr>
      <t xml:space="preserve"> - Donation of plants, tools etc for intergenerational project at community centres/housig estates and schemes</t>
    </r>
  </si>
  <si>
    <r>
      <rPr>
        <b/>
        <sz val="11"/>
        <color theme="1"/>
        <rFont val="Calibri"/>
        <family val="2"/>
        <scheme val="minor"/>
      </rPr>
      <t>Health and Wellbeing</t>
    </r>
    <r>
      <rPr>
        <sz val="11"/>
        <color theme="1"/>
        <rFont val="Calibri"/>
        <family val="2"/>
        <scheme val="minor"/>
      </rPr>
      <t xml:space="preserve"> - Projector for Cinema Club</t>
    </r>
  </si>
  <si>
    <r>
      <rPr>
        <b/>
        <sz val="11"/>
        <color theme="1"/>
        <rFont val="Calibri"/>
        <family val="2"/>
        <scheme val="minor"/>
      </rPr>
      <t>Health and Wellbeing</t>
    </r>
    <r>
      <rPr>
        <sz val="11"/>
        <color theme="1"/>
        <rFont val="Calibri"/>
        <family val="2"/>
        <scheme val="minor"/>
      </rPr>
      <t xml:space="preserve"> - Sponsor Project in the local area od contractor work</t>
    </r>
  </si>
  <si>
    <r>
      <rPr>
        <b/>
        <sz val="11"/>
        <color theme="1"/>
        <rFont val="Calibri"/>
        <family val="2"/>
        <scheme val="minor"/>
      </rPr>
      <t>Community Project</t>
    </r>
    <r>
      <rPr>
        <sz val="11"/>
        <color theme="1"/>
        <rFont val="Calibri"/>
        <family val="2"/>
        <scheme val="minor"/>
      </rPr>
      <t xml:space="preserve"> - Contribution to community project. Fit kitchen, re-decoration, material/service donation etc</t>
    </r>
  </si>
  <si>
    <t>Digital - Equipment for Digital Café</t>
  </si>
  <si>
    <t>Health and Wellbeing - Projector for Cinema Club</t>
  </si>
  <si>
    <t>Health and Wellbeing - Sponsor Project in the local area od contractor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</si>
</sst>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64" formatCode="0.0"/>
    <numFmt numFmtId="165" formatCode="#,##0.0"/>
    <numFmt numFmtId="166" formatCode="&quot;£&quot;#,##0"/>
    <numFmt numFmtId="167" formatCode="&quot;£&quot;#,##0.00"/>
  </numFmts>
  <fonts count="11" x14ac:knownFonts="1">
    <font>
      <sz val="11"/>
      <color theme="1"/>
      <name val="Calibri"/>
      <family val="2"/>
      <scheme val="minor"/>
    </font>
    <font>
      <sz val="11"/>
      <color theme="1"/>
      <name val="Montserrat Light"/>
      <family val="3"/>
    </font>
    <font>
      <sz val="10"/>
      <color rgb="FF574123"/>
      <name val="Tahoma"/>
      <family val="2"/>
    </font>
    <font>
      <sz val="11"/>
      <color theme="0"/>
      <name val="Montserrat Light"/>
      <family val="3"/>
    </font>
    <font>
      <sz val="11"/>
      <color theme="0"/>
      <name val="Calibri"/>
      <family val="2"/>
      <scheme val="minor"/>
    </font>
    <font>
      <sz val="8"/>
      <name val="Calibri"/>
      <family val="2"/>
      <scheme val="minor"/>
    </font>
    <font>
      <u/>
      <sz val="11"/>
      <color theme="10"/>
      <name val="Calibri"/>
      <family val="2"/>
      <scheme val="minor"/>
    </font>
    <font>
      <u/>
      <sz val="24"/>
      <color theme="10"/>
      <name val="Calibri"/>
      <family val="2"/>
      <scheme val="minor"/>
    </font>
    <font>
      <u/>
      <sz val="14"/>
      <color theme="10"/>
      <name val="Calibri"/>
      <family val="2"/>
      <scheme val="minor"/>
    </font>
    <font>
      <sz val="20"/>
      <color theme="1"/>
      <name val="Calibri"/>
      <family val="2"/>
      <scheme val="minor"/>
    </font>
    <font>
      <b/>
      <sz val="11"/>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6" fillId="0" borderId="0" applyNumberFormat="0" applyFill="0" applyBorder="0" applyAlignment="0" applyProtection="0"/>
  </cellStyleXfs>
  <cellXfs count="64">
    <xf numFmtId="0" fontId="0" fillId="0" borderId="0" xfId="0"/>
    <xf numFmtId="0" fontId="3" fillId="0" borderId="0" xfId="0" applyFont="1" applyFill="1" applyBorder="1" applyProtection="1">
      <protection hidden="1"/>
    </xf>
    <xf numFmtId="3" fontId="3" fillId="0" borderId="0" xfId="0" applyNumberFormat="1" applyFont="1" applyFill="1" applyBorder="1" applyAlignment="1" applyProtection="1">
      <alignment horizontal="center"/>
      <protection hidden="1"/>
    </xf>
    <xf numFmtId="164" fontId="3" fillId="0" borderId="0" xfId="0" applyNumberFormat="1" applyFont="1" applyFill="1" applyBorder="1" applyAlignment="1" applyProtection="1">
      <alignment horizontal="center"/>
      <protection hidden="1"/>
    </xf>
    <xf numFmtId="0" fontId="1" fillId="0" borderId="0" xfId="0" applyFont="1"/>
    <xf numFmtId="0" fontId="3" fillId="0" borderId="0" xfId="0" applyFont="1"/>
    <xf numFmtId="0" fontId="4" fillId="0" borderId="0" xfId="0" applyFont="1"/>
    <xf numFmtId="2" fontId="3" fillId="0" borderId="0" xfId="0" applyNumberFormat="1" applyFont="1" applyFill="1" applyBorder="1" applyAlignment="1" applyProtection="1">
      <alignment horizontal="center"/>
      <protection hidden="1"/>
    </xf>
    <xf numFmtId="167" fontId="3" fillId="0" borderId="0" xfId="0" applyNumberFormat="1" applyFont="1"/>
    <xf numFmtId="166" fontId="1" fillId="3" borderId="1" xfId="0" applyNumberFormat="1" applyFont="1" applyFill="1" applyBorder="1" applyAlignment="1" applyProtection="1">
      <alignment horizontal="center"/>
      <protection locked="0"/>
    </xf>
    <xf numFmtId="0" fontId="0" fillId="3" borderId="1" xfId="0" applyFill="1" applyBorder="1" applyProtection="1">
      <protection locked="0"/>
    </xf>
    <xf numFmtId="0" fontId="0" fillId="4" borderId="0" xfId="0" applyFill="1" applyProtection="1"/>
    <xf numFmtId="0" fontId="0" fillId="0" borderId="0" xfId="0" applyProtection="1"/>
    <xf numFmtId="0" fontId="1" fillId="2" borderId="1" xfId="0" applyFont="1" applyFill="1" applyBorder="1" applyProtection="1"/>
    <xf numFmtId="0" fontId="1" fillId="2" borderId="1" xfId="0" applyFont="1" applyFill="1" applyBorder="1" applyAlignment="1" applyProtection="1">
      <alignment horizontal="center"/>
    </xf>
    <xf numFmtId="165" fontId="1" fillId="0" borderId="1" xfId="0" applyNumberFormat="1" applyFont="1" applyBorder="1" applyAlignment="1" applyProtection="1">
      <alignment horizontal="center"/>
    </xf>
    <xf numFmtId="166" fontId="1" fillId="0" borderId="1" xfId="0" applyNumberFormat="1" applyFont="1" applyBorder="1" applyAlignment="1" applyProtection="1">
      <alignment horizontal="center"/>
    </xf>
    <xf numFmtId="0" fontId="2" fillId="4" borderId="0" xfId="0" applyFont="1" applyFill="1" applyProtection="1"/>
    <xf numFmtId="0" fontId="1" fillId="0" borderId="0" xfId="0" applyFont="1" applyFill="1" applyBorder="1" applyProtection="1"/>
    <xf numFmtId="0" fontId="0" fillId="3" borderId="1" xfId="0" applyFill="1" applyBorder="1" applyAlignment="1" applyProtection="1">
      <alignment horizontal="center"/>
      <protection locked="0"/>
    </xf>
    <xf numFmtId="0" fontId="0" fillId="0" borderId="0" xfId="0" applyAlignment="1">
      <alignment horizontal="center" vertical="center"/>
    </xf>
    <xf numFmtId="0" fontId="0" fillId="4" borderId="7" xfId="0" applyFill="1" applyBorder="1" applyAlignment="1">
      <alignment horizontal="center" vertical="center"/>
    </xf>
    <xf numFmtId="0" fontId="0" fillId="4" borderId="1" xfId="0" applyFill="1" applyBorder="1" applyAlignment="1">
      <alignment horizontal="center" vertical="center"/>
    </xf>
    <xf numFmtId="0" fontId="0" fillId="4" borderId="8" xfId="0" applyFill="1" applyBorder="1" applyAlignment="1">
      <alignment horizontal="center" vertical="center"/>
    </xf>
    <xf numFmtId="0" fontId="0" fillId="4" borderId="9" xfId="0" applyFill="1" applyBorder="1" applyAlignment="1">
      <alignment horizontal="center"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0" fillId="4" borderId="14" xfId="0" applyFill="1" applyBorder="1" applyAlignment="1">
      <alignment horizontal="center" vertical="center"/>
    </xf>
    <xf numFmtId="1" fontId="1" fillId="3" borderId="1" xfId="0" applyNumberFormat="1" applyFont="1" applyFill="1" applyBorder="1" applyAlignment="1" applyProtection="1">
      <alignment horizontal="center" vertical="center"/>
      <protection locked="0"/>
    </xf>
    <xf numFmtId="167" fontId="1" fillId="3" borderId="1" xfId="0" applyNumberFormat="1" applyFont="1" applyFill="1" applyBorder="1" applyAlignment="1" applyProtection="1">
      <alignment horizontal="center" vertical="center"/>
      <protection locked="0"/>
    </xf>
    <xf numFmtId="6" fontId="0" fillId="4" borderId="8" xfId="0" applyNumberFormat="1" applyFill="1" applyBorder="1" applyAlignment="1">
      <alignment horizontal="center" vertical="center"/>
    </xf>
    <xf numFmtId="0" fontId="1" fillId="3" borderId="1" xfId="0" applyFont="1" applyFill="1" applyBorder="1" applyAlignment="1" applyProtection="1">
      <alignment horizontal="center" vertical="center" wrapText="1"/>
      <protection locked="0"/>
    </xf>
    <xf numFmtId="0" fontId="0" fillId="4" borderId="0" xfId="0" applyFill="1" applyAlignment="1" applyProtection="1">
      <alignment horizontal="center" vertical="center"/>
    </xf>
    <xf numFmtId="0" fontId="1" fillId="2" borderId="1" xfId="0" applyFont="1" applyFill="1" applyBorder="1" applyAlignment="1" applyProtection="1">
      <alignment horizontal="center" vertical="center"/>
    </xf>
    <xf numFmtId="166" fontId="1" fillId="0" borderId="1" xfId="0" applyNumberFormat="1" applyFont="1" applyBorder="1" applyAlignment="1" applyProtection="1">
      <alignment horizontal="center" vertical="center"/>
    </xf>
    <xf numFmtId="0" fontId="0" fillId="0" borderId="0" xfId="0" applyAlignment="1" applyProtection="1">
      <alignment horizontal="center" vertical="center"/>
    </xf>
    <xf numFmtId="0" fontId="1" fillId="2" borderId="1" xfId="0" applyFont="1" applyFill="1" applyBorder="1" applyAlignment="1" applyProtection="1">
      <alignment horizontal="center" vertical="center" wrapText="1"/>
    </xf>
    <xf numFmtId="0" fontId="1" fillId="2" borderId="2" xfId="0" applyFont="1" applyFill="1" applyBorder="1" applyAlignment="1" applyProtection="1">
      <alignment horizontal="center" vertical="center" wrapText="1"/>
    </xf>
    <xf numFmtId="167" fontId="1" fillId="2" borderId="2" xfId="0" applyNumberFormat="1" applyFont="1" applyFill="1" applyBorder="1" applyAlignment="1" applyProtection="1">
      <alignment horizontal="center" vertical="center" wrapText="1"/>
    </xf>
    <xf numFmtId="167" fontId="1" fillId="0" borderId="1" xfId="0" applyNumberFormat="1" applyFont="1" applyBorder="1" applyAlignment="1" applyProtection="1">
      <alignment horizontal="center" vertical="center"/>
    </xf>
    <xf numFmtId="167" fontId="1" fillId="0" borderId="1" xfId="0" applyNumberFormat="1" applyFont="1" applyBorder="1" applyAlignment="1" applyProtection="1">
      <alignment horizontal="center" vertical="center" wrapText="1"/>
    </xf>
    <xf numFmtId="0" fontId="1" fillId="0" borderId="3" xfId="0" applyFont="1" applyBorder="1" applyAlignment="1" applyProtection="1">
      <alignment horizontal="center" vertical="center"/>
    </xf>
    <xf numFmtId="167" fontId="1" fillId="0" borderId="3" xfId="0" applyNumberFormat="1" applyFont="1" applyBorder="1" applyAlignment="1" applyProtection="1">
      <alignment horizontal="center" vertical="center"/>
    </xf>
    <xf numFmtId="0" fontId="1" fillId="0" borderId="1" xfId="0" applyFont="1" applyBorder="1" applyAlignment="1" applyProtection="1">
      <alignment horizontal="center" vertical="center"/>
    </xf>
    <xf numFmtId="10" fontId="1" fillId="0" borderId="1" xfId="0" applyNumberFormat="1" applyFont="1" applyBorder="1" applyAlignment="1" applyProtection="1">
      <alignment horizontal="center" vertical="center"/>
    </xf>
    <xf numFmtId="0" fontId="0" fillId="4" borderId="4" xfId="0" applyFill="1" applyBorder="1" applyAlignment="1" applyProtection="1">
      <alignment horizontal="center" vertical="center"/>
    </xf>
    <xf numFmtId="0" fontId="0" fillId="4" borderId="5" xfId="0" applyFill="1" applyBorder="1" applyAlignment="1" applyProtection="1">
      <alignment horizontal="center" vertical="center"/>
    </xf>
    <xf numFmtId="0" fontId="0" fillId="4" borderId="3" xfId="0" applyFill="1" applyBorder="1" applyAlignment="1" applyProtection="1">
      <alignment horizontal="center" vertical="center"/>
    </xf>
    <xf numFmtId="167" fontId="0" fillId="4" borderId="6" xfId="0" applyNumberFormat="1" applyFill="1" applyBorder="1" applyAlignment="1" applyProtection="1">
      <alignment horizontal="center" vertical="center"/>
    </xf>
    <xf numFmtId="0" fontId="0" fillId="4" borderId="7" xfId="0" applyFill="1" applyBorder="1" applyAlignment="1" applyProtection="1">
      <alignment horizontal="center" vertical="center"/>
    </xf>
    <xf numFmtId="0" fontId="0" fillId="0" borderId="0" xfId="0" applyBorder="1" applyAlignment="1" applyProtection="1">
      <alignment horizontal="center" vertical="center"/>
    </xf>
    <xf numFmtId="0" fontId="0" fillId="0" borderId="0" xfId="0" applyFill="1" applyBorder="1" applyProtection="1"/>
    <xf numFmtId="0" fontId="0" fillId="0" borderId="0" xfId="0" applyAlignment="1">
      <alignment horizontal="center" vertical="center"/>
    </xf>
    <xf numFmtId="0" fontId="0" fillId="4" borderId="1" xfId="0" applyFill="1" applyBorder="1" applyAlignment="1">
      <alignment horizontal="center" vertical="center" wrapText="1"/>
    </xf>
    <xf numFmtId="3" fontId="0" fillId="4" borderId="8" xfId="0" applyNumberFormat="1" applyFill="1" applyBorder="1" applyAlignment="1">
      <alignment horizontal="center" vertical="center"/>
    </xf>
    <xf numFmtId="0" fontId="0" fillId="4" borderId="3" xfId="0" applyFill="1" applyBorder="1" applyAlignment="1" applyProtection="1">
      <alignment horizontal="center" vertical="center" wrapText="1"/>
    </xf>
    <xf numFmtId="0" fontId="7" fillId="4" borderId="0" xfId="1" applyFont="1" applyFill="1" applyAlignment="1" applyProtection="1">
      <alignment horizontal="center" vertical="center"/>
      <protection locked="0"/>
    </xf>
    <xf numFmtId="0" fontId="8" fillId="4" borderId="0" xfId="1" applyFont="1" applyFill="1" applyAlignment="1" applyProtection="1">
      <alignment horizontal="center"/>
      <protection locked="0"/>
    </xf>
    <xf numFmtId="0" fontId="6" fillId="4" borderId="0" xfId="1" applyFill="1" applyAlignment="1" applyProtection="1">
      <alignment horizontal="center"/>
      <protection locked="0"/>
    </xf>
    <xf numFmtId="49" fontId="0" fillId="3" borderId="10" xfId="0" applyNumberFormat="1" applyFill="1" applyBorder="1" applyAlignment="1" applyProtection="1">
      <alignment horizontal="center" vertical="center"/>
      <protection locked="0"/>
    </xf>
    <xf numFmtId="49" fontId="0" fillId="3" borderId="11" xfId="0" applyNumberFormat="1" applyFill="1" applyBorder="1" applyAlignment="1" applyProtection="1">
      <alignment horizontal="center" vertical="center"/>
      <protection locked="0"/>
    </xf>
    <xf numFmtId="0" fontId="9" fillId="0" borderId="0" xfId="0" applyFont="1" applyBorder="1" applyAlignment="1" applyProtection="1">
      <alignment horizontal="center" vertical="center"/>
    </xf>
    <xf numFmtId="0" fontId="6" fillId="4" borderId="0" xfId="1" applyFill="1" applyAlignment="1" applyProtection="1">
      <alignment horizontal="center" vertical="center"/>
      <protection locked="0"/>
    </xf>
    <xf numFmtId="0" fontId="0" fillId="0" borderId="0" xfId="0" applyAlignment="1">
      <alignment horizontal="center" vertical="center"/>
    </xf>
  </cellXfs>
  <cellStyles count="2">
    <cellStyle name="Hyperlink" xfId="1" builtinId="8"/>
    <cellStyle name="Normal" xfId="0" builtinId="0"/>
  </cellStyles>
  <dxfs count="3">
    <dxf>
      <font>
        <color rgb="FF9C0006"/>
      </font>
      <fill>
        <patternFill>
          <bgColor rgb="FFFFC7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6.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8</xdr:row>
      <xdr:rowOff>180973</xdr:rowOff>
    </xdr:from>
    <xdr:to>
      <xdr:col>15</xdr:col>
      <xdr:colOff>219075</xdr:colOff>
      <xdr:row>46</xdr:row>
      <xdr:rowOff>80962</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204788" y="1628773"/>
          <a:ext cx="9353550" cy="6777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GB" sz="1600">
              <a:latin typeface="Hero" pitchFamily="50" charset="0"/>
            </a:rPr>
            <a:t>Social Value Contribution</a:t>
          </a:r>
        </a:p>
        <a:p>
          <a:endParaRPr lang="en-GB" sz="1600">
            <a:latin typeface="Hero" pitchFamily="50" charset="0"/>
          </a:endParaRPr>
        </a:p>
        <a:p>
          <a:r>
            <a:rPr lang="en-GB" sz="1400">
              <a:latin typeface="Hero" pitchFamily="50" charset="0"/>
            </a:rPr>
            <a:t>Introduction</a:t>
          </a:r>
        </a:p>
        <a:p>
          <a:endParaRPr lang="en-GB" sz="1400">
            <a:latin typeface="Hero" pitchFamily="50" charset="0"/>
          </a:endParaRPr>
        </a:p>
        <a:p>
          <a:r>
            <a:rPr lang="en-GB" sz="1200">
              <a:latin typeface="Montserrat Light" pitchFamily="50" charset="0"/>
            </a:rPr>
            <a:t>As part of the tender</a:t>
          </a:r>
          <a:r>
            <a:rPr lang="en-GB" sz="1200" baseline="0">
              <a:latin typeface="Montserrat Light" pitchFamily="50" charset="0"/>
            </a:rPr>
            <a:t> process </a:t>
          </a:r>
          <a:r>
            <a:rPr lang="en-GB" sz="1200">
              <a:latin typeface="Montserrat Light" pitchFamily="50" charset="0"/>
            </a:rPr>
            <a:t>Yorkshire</a:t>
          </a:r>
          <a:r>
            <a:rPr lang="en-GB" sz="1200" baseline="0">
              <a:latin typeface="Montserrat Light" pitchFamily="50" charset="0"/>
            </a:rPr>
            <a:t> Housing a</a:t>
          </a:r>
          <a:r>
            <a:rPr lang="en-GB" sz="1200">
              <a:latin typeface="Montserrat Light" pitchFamily="50" charset="0"/>
            </a:rPr>
            <a:t>sk successful bidders to make commitments to maximise the social value of their contracts. This can be done by contributing time, money, expertise or a combination of these to Yorkshire</a:t>
          </a:r>
          <a:r>
            <a:rPr lang="en-GB" sz="1200" baseline="0">
              <a:latin typeface="Montserrat Light" pitchFamily="50" charset="0"/>
            </a:rPr>
            <a:t> Housing</a:t>
          </a:r>
          <a:r>
            <a:rPr lang="en-GB" sz="1200">
              <a:latin typeface="Montserrat Light" pitchFamily="50" charset="0"/>
            </a:rPr>
            <a:t>’s Community Independence Strategy.</a:t>
          </a:r>
        </a:p>
        <a:p>
          <a:endParaRPr lang="en-GB" sz="1200">
            <a:latin typeface="Montserrat Light" pitchFamily="50" charset="0"/>
          </a:endParaRPr>
        </a:p>
        <a:p>
          <a:r>
            <a:rPr lang="en-GB" sz="1200">
              <a:latin typeface="Montserrat Light" pitchFamily="50" charset="0"/>
            </a:rPr>
            <a:t>This</a:t>
          </a:r>
          <a:r>
            <a:rPr lang="en-GB" sz="1200" baseline="0">
              <a:latin typeface="Montserrat Light" pitchFamily="50" charset="0"/>
            </a:rPr>
            <a:t> calculator has been designed to quickly and easily show bidders what the Yorkshire Housing's Social Value expectations are for the contract they are bidding for and how they can fulfil them.</a:t>
          </a:r>
        </a:p>
        <a:p>
          <a:endParaRPr lang="en-GB" sz="1200" baseline="0">
            <a:latin typeface="Montserrat Light" pitchFamily="50" charset="0"/>
          </a:endParaRPr>
        </a:p>
        <a:p>
          <a:endParaRPr lang="en-GB" sz="1200" baseline="0">
            <a:latin typeface="Montserrat Light" pitchFamily="50" charset="0"/>
          </a:endParaRPr>
        </a:p>
        <a:p>
          <a:r>
            <a:rPr lang="en-GB" sz="1400" baseline="0">
              <a:latin typeface="Hero" pitchFamily="50" charset="0"/>
            </a:rPr>
            <a:t>Instructions</a:t>
          </a:r>
        </a:p>
        <a:p>
          <a:endParaRPr lang="en-GB" sz="1400" baseline="0">
            <a:latin typeface="Hero" pitchFamily="50" charset="0"/>
          </a:endParaRPr>
        </a:p>
        <a:p>
          <a:r>
            <a:rPr lang="en-GB" sz="1200" baseline="0">
              <a:latin typeface="Montserrat Light" pitchFamily="50" charset="0"/>
            </a:rPr>
            <a:t>Boxes which require a response have been highighted in yellow.</a:t>
          </a:r>
        </a:p>
        <a:p>
          <a:endParaRPr lang="en-GB" sz="1200" baseline="0">
            <a:latin typeface="Montserrat Light" pitchFamily="50" charset="0"/>
          </a:endParaRPr>
        </a:p>
        <a:p>
          <a:r>
            <a:rPr lang="en-GB" sz="1200" baseline="0">
              <a:latin typeface="Montserrat Light" pitchFamily="50" charset="0"/>
            </a:rPr>
            <a:t>1. On the "Calculator", enter the bidding organisation's name in the first yellow box and the contract value/your proprosed price into the second yellow box headed "Contract Value". You will also need to enter the Geogrpahic Area designated in the tender document.</a:t>
          </a: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endParaRPr lang="en-GB" sz="1200" baseline="0">
            <a:latin typeface="Montserrat Light" pitchFamily="50" charset="0"/>
          </a:endParaRPr>
        </a:p>
        <a:p>
          <a:r>
            <a:rPr lang="en-GB" sz="1200" baseline="0">
              <a:latin typeface="Montserrat Light" pitchFamily="50" charset="0"/>
            </a:rPr>
            <a:t>This will populate the three boxes below with your baseline expectation value, value of donations and work in-kind and other  social value activities. It will also show the percentage of contract value/price that the values below have been calculated on to right of the contract value box.</a:t>
          </a:r>
        </a:p>
        <a:p>
          <a:endParaRPr lang="en-GB" sz="1200" baseline="0">
            <a:latin typeface="Montserrat Light" pitchFamily="50" charset="0"/>
          </a:endParaRPr>
        </a:p>
        <a:p>
          <a:r>
            <a:rPr lang="en-GB" sz="1200" baseline="0">
              <a:latin typeface="Montserrat Light" pitchFamily="50" charset="0"/>
            </a:rPr>
            <a:t> </a:t>
          </a:r>
          <a:endParaRPr lang="en-GB" sz="1200">
            <a:latin typeface="Montserrat Light" pitchFamily="50" charset="0"/>
          </a:endParaRPr>
        </a:p>
        <a:p>
          <a:endParaRPr lang="en-GB" sz="1200">
            <a:latin typeface="Montserrat Light" pitchFamily="50" charset="0"/>
          </a:endParaRPr>
        </a:p>
      </xdr:txBody>
    </xdr:sp>
    <xdr:clientData/>
  </xdr:twoCellAnchor>
  <xdr:twoCellAnchor editAs="oneCell">
    <xdr:from>
      <xdr:col>3</xdr:col>
      <xdr:colOff>461963</xdr:colOff>
      <xdr:row>29</xdr:row>
      <xdr:rowOff>125272</xdr:rowOff>
    </xdr:from>
    <xdr:to>
      <xdr:col>11</xdr:col>
      <xdr:colOff>623889</xdr:colOff>
      <xdr:row>38</xdr:row>
      <xdr:rowOff>102598</xdr:rowOff>
    </xdr:to>
    <xdr:pic>
      <xdr:nvPicPr>
        <xdr:cNvPr id="3" name="Picture 2">
          <a:extLst>
            <a:ext uri="{FF2B5EF4-FFF2-40B4-BE49-F238E27FC236}">
              <a16:creationId xmlns:a16="http://schemas.microsoft.com/office/drawing/2014/main" id="{145DA694-B696-4C22-B2F9-95B0EA80370E}"/>
            </a:ext>
          </a:extLst>
        </xdr:cNvPr>
        <xdr:cNvPicPr>
          <a:picLocks noChangeAspect="1"/>
        </xdr:cNvPicPr>
      </xdr:nvPicPr>
      <xdr:blipFill rotWithShape="1">
        <a:blip xmlns:r="http://schemas.openxmlformats.org/officeDocument/2006/relationships" r:embed="rId1"/>
        <a:srcRect l="3472" t="45369" r="36049" b="26801"/>
        <a:stretch/>
      </xdr:blipFill>
      <xdr:spPr>
        <a:xfrm>
          <a:off x="1971676" y="5373547"/>
          <a:ext cx="5381626" cy="1606101"/>
        </a:xfrm>
        <a:prstGeom prst="rect">
          <a:avLst/>
        </a:prstGeom>
      </xdr:spPr>
    </xdr:pic>
    <xdr:clientData/>
  </xdr:twoCellAnchor>
  <xdr:twoCellAnchor>
    <xdr:from>
      <xdr:col>4</xdr:col>
      <xdr:colOff>447675</xdr:colOff>
      <xdr:row>32</xdr:row>
      <xdr:rowOff>161958</xdr:rowOff>
    </xdr:from>
    <xdr:to>
      <xdr:col>6</xdr:col>
      <xdr:colOff>628650</xdr:colOff>
      <xdr:row>34</xdr:row>
      <xdr:rowOff>133383</xdr:rowOff>
    </xdr:to>
    <xdr:sp macro="" textlink="">
      <xdr:nvSpPr>
        <xdr:cNvPr id="4" name="Oval 3">
          <a:extLst>
            <a:ext uri="{FF2B5EF4-FFF2-40B4-BE49-F238E27FC236}">
              <a16:creationId xmlns:a16="http://schemas.microsoft.com/office/drawing/2014/main" id="{00000000-0008-0000-0000-000004000000}"/>
            </a:ext>
          </a:extLst>
        </xdr:cNvPr>
        <xdr:cNvSpPr/>
      </xdr:nvSpPr>
      <xdr:spPr>
        <a:xfrm>
          <a:off x="2609850" y="5953158"/>
          <a:ext cx="1485900" cy="3333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xdr:from>
      <xdr:col>8</xdr:col>
      <xdr:colOff>442912</xdr:colOff>
      <xdr:row>31</xdr:row>
      <xdr:rowOff>19056</xdr:rowOff>
    </xdr:from>
    <xdr:to>
      <xdr:col>10</xdr:col>
      <xdr:colOff>623887</xdr:colOff>
      <xdr:row>32</xdr:row>
      <xdr:rowOff>171456</xdr:rowOff>
    </xdr:to>
    <xdr:sp macro="" textlink="">
      <xdr:nvSpPr>
        <xdr:cNvPr id="10" name="Oval 9">
          <a:extLst>
            <a:ext uri="{FF2B5EF4-FFF2-40B4-BE49-F238E27FC236}">
              <a16:creationId xmlns:a16="http://schemas.microsoft.com/office/drawing/2014/main" id="{00000000-0008-0000-0000-00000A000000}"/>
            </a:ext>
          </a:extLst>
        </xdr:cNvPr>
        <xdr:cNvSpPr/>
      </xdr:nvSpPr>
      <xdr:spPr>
        <a:xfrm>
          <a:off x="5214937" y="5629281"/>
          <a:ext cx="1485900" cy="3333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twoCellAnchor editAs="oneCell">
    <xdr:from>
      <xdr:col>5</xdr:col>
      <xdr:colOff>166687</xdr:colOff>
      <xdr:row>1</xdr:row>
      <xdr:rowOff>52387</xdr:rowOff>
    </xdr:from>
    <xdr:to>
      <xdr:col>9</xdr:col>
      <xdr:colOff>523875</xdr:colOff>
      <xdr:row>6</xdr:row>
      <xdr:rowOff>157334</xdr:rowOff>
    </xdr:to>
    <xdr:pic>
      <xdr:nvPicPr>
        <xdr:cNvPr id="8" name="Picture 7">
          <a:extLst>
            <a:ext uri="{FF2B5EF4-FFF2-40B4-BE49-F238E27FC236}">
              <a16:creationId xmlns:a16="http://schemas.microsoft.com/office/drawing/2014/main" id="{FBB08B74-30C1-4177-B2C0-5D06974B4274}"/>
            </a:ext>
          </a:extLst>
        </xdr:cNvPr>
        <xdr:cNvPicPr>
          <a:picLocks noChangeAspect="1"/>
        </xdr:cNvPicPr>
      </xdr:nvPicPr>
      <xdr:blipFill>
        <a:blip xmlns:r="http://schemas.openxmlformats.org/officeDocument/2006/relationships" r:embed="rId2"/>
        <a:stretch>
          <a:fillRect/>
        </a:stretch>
      </xdr:blipFill>
      <xdr:spPr>
        <a:xfrm>
          <a:off x="2981325" y="233362"/>
          <a:ext cx="2967038" cy="1009822"/>
        </a:xfrm>
        <a:prstGeom prst="rect">
          <a:avLst/>
        </a:prstGeom>
      </xdr:spPr>
    </xdr:pic>
    <xdr:clientData/>
  </xdr:twoCellAnchor>
  <xdr:twoCellAnchor>
    <xdr:from>
      <xdr:col>8</xdr:col>
      <xdr:colOff>438150</xdr:colOff>
      <xdr:row>29</xdr:row>
      <xdr:rowOff>104781</xdr:rowOff>
    </xdr:from>
    <xdr:to>
      <xdr:col>10</xdr:col>
      <xdr:colOff>619125</xdr:colOff>
      <xdr:row>31</xdr:row>
      <xdr:rowOff>76206</xdr:rowOff>
    </xdr:to>
    <xdr:sp macro="" textlink="">
      <xdr:nvSpPr>
        <xdr:cNvPr id="11" name="Oval 10">
          <a:extLst>
            <a:ext uri="{FF2B5EF4-FFF2-40B4-BE49-F238E27FC236}">
              <a16:creationId xmlns:a16="http://schemas.microsoft.com/office/drawing/2014/main" id="{0D28964A-D232-4E50-A9E0-61C6949871DD}"/>
            </a:ext>
          </a:extLst>
        </xdr:cNvPr>
        <xdr:cNvSpPr/>
      </xdr:nvSpPr>
      <xdr:spPr>
        <a:xfrm>
          <a:off x="5210175" y="5353056"/>
          <a:ext cx="1485900" cy="333375"/>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117198</xdr:colOff>
      <xdr:row>2</xdr:row>
      <xdr:rowOff>107675</xdr:rowOff>
    </xdr:from>
    <xdr:to>
      <xdr:col>3</xdr:col>
      <xdr:colOff>505239</xdr:colOff>
      <xdr:row>6</xdr:row>
      <xdr:rowOff>115958</xdr:rowOff>
    </xdr:to>
    <xdr:sp macro="" textlink="">
      <xdr:nvSpPr>
        <xdr:cNvPr id="7" name="TextBox 6">
          <a:extLst>
            <a:ext uri="{FF2B5EF4-FFF2-40B4-BE49-F238E27FC236}">
              <a16:creationId xmlns:a16="http://schemas.microsoft.com/office/drawing/2014/main" id="{00000000-0008-0000-0100-000007000000}"/>
            </a:ext>
          </a:extLst>
        </xdr:cNvPr>
        <xdr:cNvSpPr txBox="1"/>
      </xdr:nvSpPr>
      <xdr:spPr>
        <a:xfrm>
          <a:off x="3571046" y="488675"/>
          <a:ext cx="3386345" cy="770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2000">
              <a:latin typeface="Montserrat Light" pitchFamily="50" charset="0"/>
            </a:rPr>
            <a:t>Social Value Baseline </a:t>
          </a:r>
        </a:p>
        <a:p>
          <a:r>
            <a:rPr lang="en-GB" sz="2000">
              <a:latin typeface="Montserrat Light" pitchFamily="50" charset="0"/>
            </a:rPr>
            <a:t>Expectations Calculator</a:t>
          </a:r>
        </a:p>
        <a:p>
          <a:endParaRPr lang="en-GB" sz="2000">
            <a:latin typeface="Montserrat Light" pitchFamily="50" charset="0"/>
          </a:endParaRPr>
        </a:p>
        <a:p>
          <a:endParaRPr lang="en-GB" sz="2000">
            <a:latin typeface="Montserrat Light" pitchFamily="50" charset="0"/>
          </a:endParaRPr>
        </a:p>
      </xdr:txBody>
    </xdr:sp>
    <xdr:clientData/>
  </xdr:twoCellAnchor>
  <xdr:twoCellAnchor editAs="oneCell">
    <xdr:from>
      <xdr:col>1</xdr:col>
      <xdr:colOff>521805</xdr:colOff>
      <xdr:row>2</xdr:row>
      <xdr:rowOff>82827</xdr:rowOff>
    </xdr:from>
    <xdr:to>
      <xdr:col>1</xdr:col>
      <xdr:colOff>2649493</xdr:colOff>
      <xdr:row>6</xdr:row>
      <xdr:rowOff>78110</xdr:rowOff>
    </xdr:to>
    <xdr:pic>
      <xdr:nvPicPr>
        <xdr:cNvPr id="9" name="Picture 8">
          <a:extLst>
            <a:ext uri="{FF2B5EF4-FFF2-40B4-BE49-F238E27FC236}">
              <a16:creationId xmlns:a16="http://schemas.microsoft.com/office/drawing/2014/main" id="{A0C7D077-C24C-4688-9CFD-33466A45CD21}"/>
            </a:ext>
          </a:extLst>
        </xdr:cNvPr>
        <xdr:cNvPicPr>
          <a:picLocks noChangeAspect="1"/>
        </xdr:cNvPicPr>
      </xdr:nvPicPr>
      <xdr:blipFill>
        <a:blip xmlns:r="http://schemas.openxmlformats.org/officeDocument/2006/relationships" r:embed="rId1"/>
        <a:stretch>
          <a:fillRect/>
        </a:stretch>
      </xdr:blipFill>
      <xdr:spPr>
        <a:xfrm>
          <a:off x="737153" y="447262"/>
          <a:ext cx="2127688" cy="71939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50:N51"/>
  <sheetViews>
    <sheetView topLeftCell="A22" workbookViewId="0">
      <selection activeCell="C50" sqref="C50:N51"/>
    </sheetView>
  </sheetViews>
  <sheetFormatPr defaultColWidth="9.140625" defaultRowHeight="15" x14ac:dyDescent="0.25"/>
  <cols>
    <col min="1" max="1" width="2.85546875" style="11" customWidth="1"/>
    <col min="2" max="16384" width="9.140625" style="11"/>
  </cols>
  <sheetData>
    <row r="50" spans="3:14" x14ac:dyDescent="0.25">
      <c r="C50" s="56" t="s">
        <v>88</v>
      </c>
      <c r="D50" s="56"/>
      <c r="E50" s="56"/>
      <c r="F50" s="56"/>
      <c r="G50" s="56"/>
      <c r="H50" s="56"/>
      <c r="I50" s="56"/>
      <c r="J50" s="56"/>
      <c r="K50" s="56"/>
      <c r="L50" s="56"/>
      <c r="M50" s="56"/>
      <c r="N50" s="56"/>
    </row>
    <row r="51" spans="3:14" x14ac:dyDescent="0.25">
      <c r="C51" s="56"/>
      <c r="D51" s="56"/>
      <c r="E51" s="56"/>
      <c r="F51" s="56"/>
      <c r="G51" s="56"/>
      <c r="H51" s="56"/>
      <c r="I51" s="56"/>
      <c r="J51" s="56"/>
      <c r="K51" s="56"/>
      <c r="L51" s="56"/>
      <c r="M51" s="56"/>
      <c r="N51" s="56"/>
    </row>
  </sheetData>
  <sheetProtection algorithmName="SHA-512" hashValue="TJyTlyock43sk3lCKp2vayoAnGv8OKfNshrb6caUSXYvNvu155nFCT8QEKxauneYpqXLOYU5dUsMyu65/4ZcYA==" saltValue="/Y5fcL0V4rOG1o/3R5194A==" spinCount="100000" sheet="1" objects="1" scenarios="1"/>
  <mergeCells count="1">
    <mergeCell ref="C50:N51"/>
  </mergeCells>
  <hyperlinks>
    <hyperlink ref="C50:N51" location="Calculator!A1" display="Click Here for Calculator" xr:uid="{B4C98CE2-EDF2-4420-8EE6-7ED08D071189}"/>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1592B-4C90-4DD9-AB5B-410915C85B19}">
  <dimension ref="C2:E15"/>
  <sheetViews>
    <sheetView topLeftCell="A6" workbookViewId="0">
      <selection activeCell="D16" sqref="D16"/>
    </sheetView>
  </sheetViews>
  <sheetFormatPr defaultColWidth="9" defaultRowHeight="15" x14ac:dyDescent="0.25"/>
  <cols>
    <col min="1" max="2" width="9" style="20"/>
    <col min="3" max="3" width="21.28515625" style="20" customWidth="1"/>
    <col min="4" max="4" width="18.5703125" style="20" customWidth="1"/>
    <col min="5" max="5" width="32.140625" style="20" customWidth="1"/>
    <col min="6" max="16384" width="9" style="20"/>
  </cols>
  <sheetData>
    <row r="2" spans="3:5" x14ac:dyDescent="0.25">
      <c r="C2" s="63" t="s">
        <v>21</v>
      </c>
      <c r="D2" s="63"/>
      <c r="E2" s="63"/>
    </row>
    <row r="3" spans="3:5" x14ac:dyDescent="0.25">
      <c r="C3" s="63"/>
      <c r="D3" s="63"/>
      <c r="E3" s="63"/>
    </row>
    <row r="4" spans="3:5" ht="15.75" thickBot="1" x14ac:dyDescent="0.3"/>
    <row r="5" spans="3:5" ht="40.5" customHeight="1" x14ac:dyDescent="0.25">
      <c r="C5" s="25" t="s">
        <v>27</v>
      </c>
      <c r="D5" s="26" t="s">
        <v>26</v>
      </c>
      <c r="E5" s="27" t="s">
        <v>24</v>
      </c>
    </row>
    <row r="6" spans="3:5" ht="40.5" customHeight="1" x14ac:dyDescent="0.25">
      <c r="C6" s="21">
        <v>1</v>
      </c>
      <c r="D6" s="22" t="s">
        <v>58</v>
      </c>
      <c r="E6" s="23">
        <v>100</v>
      </c>
    </row>
    <row r="7" spans="3:5" ht="40.5" customHeight="1" x14ac:dyDescent="0.25">
      <c r="C7" s="21">
        <v>2</v>
      </c>
      <c r="D7" s="22" t="s">
        <v>59</v>
      </c>
      <c r="E7" s="23">
        <v>200</v>
      </c>
    </row>
    <row r="8" spans="3:5" ht="40.5" customHeight="1" x14ac:dyDescent="0.25">
      <c r="C8" s="21">
        <v>3</v>
      </c>
      <c r="D8" s="22" t="s">
        <v>60</v>
      </c>
      <c r="E8" s="23">
        <v>300</v>
      </c>
    </row>
    <row r="9" spans="3:5" ht="40.5" customHeight="1" x14ac:dyDescent="0.25">
      <c r="C9" s="21">
        <v>4</v>
      </c>
      <c r="D9" s="22" t="s">
        <v>61</v>
      </c>
      <c r="E9" s="23">
        <v>400</v>
      </c>
    </row>
    <row r="10" spans="3:5" ht="40.5" customHeight="1" x14ac:dyDescent="0.25">
      <c r="C10" s="21">
        <v>5</v>
      </c>
      <c r="D10" s="22" t="s">
        <v>62</v>
      </c>
      <c r="E10" s="30">
        <v>500</v>
      </c>
    </row>
    <row r="11" spans="3:5" ht="40.5" customHeight="1" x14ac:dyDescent="0.25">
      <c r="C11" s="21">
        <v>6</v>
      </c>
      <c r="D11" s="22" t="s">
        <v>63</v>
      </c>
      <c r="E11" s="23">
        <v>600</v>
      </c>
    </row>
    <row r="12" spans="3:5" ht="40.5" customHeight="1" x14ac:dyDescent="0.25">
      <c r="C12" s="21">
        <v>7</v>
      </c>
      <c r="D12" s="22" t="s">
        <v>64</v>
      </c>
      <c r="E12" s="23">
        <v>700</v>
      </c>
    </row>
    <row r="13" spans="3:5" ht="40.5" customHeight="1" x14ac:dyDescent="0.25">
      <c r="C13" s="21">
        <v>8</v>
      </c>
      <c r="D13" s="22" t="s">
        <v>65</v>
      </c>
      <c r="E13" s="23">
        <v>800</v>
      </c>
    </row>
    <row r="14" spans="3:5" ht="40.5" customHeight="1" x14ac:dyDescent="0.25">
      <c r="C14" s="21">
        <v>9</v>
      </c>
      <c r="D14" s="22" t="s">
        <v>66</v>
      </c>
      <c r="E14" s="23">
        <v>900</v>
      </c>
    </row>
    <row r="15" spans="3:5" ht="40.5" customHeight="1" thickBot="1" x14ac:dyDescent="0.3">
      <c r="C15" s="24">
        <v>10</v>
      </c>
      <c r="D15" s="22" t="s">
        <v>67</v>
      </c>
      <c r="E15" s="23">
        <v>1000</v>
      </c>
    </row>
  </sheetData>
  <mergeCells count="1">
    <mergeCell ref="C2:E3"/>
  </mergeCells>
  <phoneticPr fontId="5"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73"/>
  <sheetViews>
    <sheetView workbookViewId="0">
      <selection activeCell="L20" sqref="L20"/>
    </sheetView>
  </sheetViews>
  <sheetFormatPr defaultRowHeight="18" x14ac:dyDescent="0.35"/>
  <cols>
    <col min="1" max="1" width="11.7109375" bestFit="1" customWidth="1"/>
    <col min="2" max="2" width="13.7109375" bestFit="1" customWidth="1"/>
    <col min="3" max="3" width="24" style="4" bestFit="1" customWidth="1"/>
    <col min="4" max="4" width="13" style="4" customWidth="1"/>
  </cols>
  <sheetData>
    <row r="1" spans="1:10" x14ac:dyDescent="0.35">
      <c r="A1" s="1" t="s">
        <v>12</v>
      </c>
      <c r="B1" s="1" t="s">
        <v>13</v>
      </c>
      <c r="C1" s="5" t="s">
        <v>10</v>
      </c>
      <c r="D1" s="5" t="s">
        <v>14</v>
      </c>
      <c r="E1" s="6"/>
      <c r="F1" s="6"/>
      <c r="G1" s="6"/>
      <c r="H1" s="6"/>
      <c r="I1" s="6"/>
      <c r="J1" s="6"/>
    </row>
    <row r="2" spans="1:10" x14ac:dyDescent="0.35">
      <c r="A2" s="1">
        <v>1</v>
      </c>
      <c r="B2" s="1">
        <v>6.5</v>
      </c>
      <c r="C2" s="5"/>
      <c r="D2" s="5"/>
      <c r="E2" s="6"/>
      <c r="F2" s="6"/>
      <c r="G2" s="6"/>
      <c r="H2" s="6"/>
      <c r="I2" s="6"/>
      <c r="J2" s="6"/>
    </row>
    <row r="3" spans="1:10" x14ac:dyDescent="0.35">
      <c r="A3" s="2">
        <v>25000</v>
      </c>
      <c r="B3" s="7">
        <f>SUM(H3-1)</f>
        <v>6.5</v>
      </c>
      <c r="C3" s="8">
        <f>SUM(A3/100)*B3</f>
        <v>1625</v>
      </c>
      <c r="D3" s="8">
        <f>SUM(C4-C3)</f>
        <v>866.39199999999983</v>
      </c>
      <c r="E3" s="6"/>
      <c r="F3" s="3">
        <v>7.5</v>
      </c>
      <c r="G3" s="6"/>
      <c r="H3" s="7">
        <v>7.5</v>
      </c>
      <c r="I3" s="6"/>
      <c r="J3" s="7">
        <f>SUM(P3-1)</f>
        <v>-1</v>
      </c>
    </row>
    <row r="4" spans="1:10" x14ac:dyDescent="0.35">
      <c r="A4" s="2">
        <f t="shared" ref="A4:A35" si="0">SUM(A3+13928)</f>
        <v>38928</v>
      </c>
      <c r="B4" s="7">
        <f t="shared" ref="B4:B41" si="1">SUM(H4-1)</f>
        <v>6.4</v>
      </c>
      <c r="C4" s="8">
        <f t="shared" ref="C4:C67" si="2">SUM(A4/100)*B4</f>
        <v>2491.3919999999998</v>
      </c>
      <c r="D4" s="8">
        <f t="shared" ref="D4:D67" si="3">SUM(C5-C4)</f>
        <v>838.5359999999996</v>
      </c>
      <c r="E4" s="6"/>
      <c r="F4" s="3">
        <v>7.4</v>
      </c>
      <c r="G4" s="6"/>
      <c r="H4" s="7">
        <v>7.4</v>
      </c>
      <c r="I4" s="6"/>
      <c r="J4" s="7">
        <f t="shared" ref="J4:J41" si="4">SUM(P4-1)</f>
        <v>-1</v>
      </c>
    </row>
    <row r="5" spans="1:10" x14ac:dyDescent="0.35">
      <c r="A5" s="2">
        <f t="shared" si="0"/>
        <v>52856</v>
      </c>
      <c r="B5" s="7">
        <f t="shared" si="1"/>
        <v>6.3</v>
      </c>
      <c r="C5" s="8">
        <f t="shared" si="2"/>
        <v>3329.9279999999994</v>
      </c>
      <c r="D5" s="8">
        <f t="shared" si="3"/>
        <v>810.68000000000075</v>
      </c>
      <c r="E5" s="6"/>
      <c r="F5" s="3">
        <v>7.3</v>
      </c>
      <c r="G5" s="6"/>
      <c r="H5" s="7">
        <v>7.3</v>
      </c>
      <c r="I5" s="6"/>
      <c r="J5" s="7">
        <f t="shared" si="4"/>
        <v>-1</v>
      </c>
    </row>
    <row r="6" spans="1:10" x14ac:dyDescent="0.35">
      <c r="A6" s="2">
        <f t="shared" si="0"/>
        <v>66784</v>
      </c>
      <c r="B6" s="7">
        <f t="shared" si="1"/>
        <v>6.2</v>
      </c>
      <c r="C6" s="8">
        <f t="shared" si="2"/>
        <v>4140.6080000000002</v>
      </c>
      <c r="D6" s="8">
        <f t="shared" si="3"/>
        <v>782.82399999999961</v>
      </c>
      <c r="E6" s="6"/>
      <c r="F6" s="3">
        <v>7.2</v>
      </c>
      <c r="G6" s="6"/>
      <c r="H6" s="7">
        <v>7.2</v>
      </c>
      <c r="I6" s="6"/>
      <c r="J6" s="7">
        <f t="shared" si="4"/>
        <v>-1</v>
      </c>
    </row>
    <row r="7" spans="1:10" x14ac:dyDescent="0.35">
      <c r="A7" s="2">
        <f t="shared" si="0"/>
        <v>80712</v>
      </c>
      <c r="B7" s="7">
        <f t="shared" si="1"/>
        <v>6.1</v>
      </c>
      <c r="C7" s="8">
        <f t="shared" si="2"/>
        <v>4923.4319999999998</v>
      </c>
      <c r="D7" s="8">
        <f t="shared" si="3"/>
        <v>754.96799999999985</v>
      </c>
      <c r="E7" s="6"/>
      <c r="F7" s="3">
        <v>7.1</v>
      </c>
      <c r="G7" s="6"/>
      <c r="H7" s="7">
        <v>7.1</v>
      </c>
      <c r="I7" s="6"/>
      <c r="J7" s="7">
        <f t="shared" si="4"/>
        <v>-1</v>
      </c>
    </row>
    <row r="8" spans="1:10" x14ac:dyDescent="0.35">
      <c r="A8" s="2">
        <f t="shared" si="0"/>
        <v>94640</v>
      </c>
      <c r="B8" s="7">
        <f t="shared" si="1"/>
        <v>6</v>
      </c>
      <c r="C8" s="8">
        <f t="shared" si="2"/>
        <v>5678.4</v>
      </c>
      <c r="D8" s="8">
        <f t="shared" si="3"/>
        <v>727.11200000000099</v>
      </c>
      <c r="E8" s="6"/>
      <c r="F8" s="3">
        <v>7</v>
      </c>
      <c r="G8" s="6"/>
      <c r="H8" s="7">
        <v>7</v>
      </c>
      <c r="I8" s="6"/>
      <c r="J8" s="7">
        <f t="shared" si="4"/>
        <v>-1</v>
      </c>
    </row>
    <row r="9" spans="1:10" x14ac:dyDescent="0.35">
      <c r="A9" s="2">
        <f t="shared" si="0"/>
        <v>108568</v>
      </c>
      <c r="B9" s="7">
        <f t="shared" si="1"/>
        <v>5.9</v>
      </c>
      <c r="C9" s="8">
        <f t="shared" si="2"/>
        <v>6405.5120000000006</v>
      </c>
      <c r="D9" s="8">
        <f t="shared" si="3"/>
        <v>699.2559999999994</v>
      </c>
      <c r="E9" s="6"/>
      <c r="F9" s="3">
        <v>6.9</v>
      </c>
      <c r="G9" s="6"/>
      <c r="H9" s="7">
        <v>6.9</v>
      </c>
      <c r="I9" s="6"/>
      <c r="J9" s="7">
        <f t="shared" si="4"/>
        <v>-1</v>
      </c>
    </row>
    <row r="10" spans="1:10" x14ac:dyDescent="0.35">
      <c r="A10" s="2">
        <f t="shared" si="0"/>
        <v>122496</v>
      </c>
      <c r="B10" s="7">
        <f t="shared" si="1"/>
        <v>5.8</v>
      </c>
      <c r="C10" s="8">
        <f t="shared" si="2"/>
        <v>7104.768</v>
      </c>
      <c r="D10" s="8">
        <f t="shared" si="3"/>
        <v>671.40000000000055</v>
      </c>
      <c r="E10" s="6"/>
      <c r="F10" s="3">
        <v>6.8</v>
      </c>
      <c r="G10" s="6"/>
      <c r="H10" s="7">
        <v>6.8</v>
      </c>
      <c r="I10" s="6"/>
      <c r="J10" s="7">
        <f t="shared" si="4"/>
        <v>-1</v>
      </c>
    </row>
    <row r="11" spans="1:10" x14ac:dyDescent="0.35">
      <c r="A11" s="2">
        <f t="shared" si="0"/>
        <v>136424</v>
      </c>
      <c r="B11" s="7">
        <f t="shared" si="1"/>
        <v>5.7</v>
      </c>
      <c r="C11" s="8">
        <f t="shared" si="2"/>
        <v>7776.1680000000006</v>
      </c>
      <c r="D11" s="8">
        <f t="shared" si="3"/>
        <v>658.57919999999922</v>
      </c>
      <c r="E11" s="6"/>
      <c r="F11" s="3">
        <v>6.7</v>
      </c>
      <c r="G11" s="6"/>
      <c r="H11" s="7">
        <v>6.7</v>
      </c>
      <c r="I11" s="6"/>
      <c r="J11" s="7">
        <f t="shared" si="4"/>
        <v>-1</v>
      </c>
    </row>
    <row r="12" spans="1:10" x14ac:dyDescent="0.35">
      <c r="A12" s="2">
        <f t="shared" si="0"/>
        <v>150352</v>
      </c>
      <c r="B12" s="7">
        <f t="shared" si="1"/>
        <v>5.61</v>
      </c>
      <c r="C12" s="8">
        <f t="shared" si="2"/>
        <v>8434.7471999999998</v>
      </c>
      <c r="D12" s="8">
        <f t="shared" si="3"/>
        <v>633.50879999999961</v>
      </c>
      <c r="E12" s="6"/>
      <c r="F12" s="3">
        <v>6.6</v>
      </c>
      <c r="G12" s="6"/>
      <c r="H12" s="7">
        <v>6.61</v>
      </c>
      <c r="I12" s="6"/>
      <c r="J12" s="7">
        <f t="shared" si="4"/>
        <v>-1</v>
      </c>
    </row>
    <row r="13" spans="1:10" x14ac:dyDescent="0.35">
      <c r="A13" s="2">
        <f t="shared" si="0"/>
        <v>164280</v>
      </c>
      <c r="B13" s="7">
        <f t="shared" si="1"/>
        <v>5.52</v>
      </c>
      <c r="C13" s="8">
        <f t="shared" si="2"/>
        <v>9068.2559999999994</v>
      </c>
      <c r="D13" s="8">
        <f t="shared" si="3"/>
        <v>608.43839999999909</v>
      </c>
      <c r="E13" s="6"/>
      <c r="F13" s="3">
        <v>6.5</v>
      </c>
      <c r="G13" s="6"/>
      <c r="H13" s="7">
        <v>6.52</v>
      </c>
      <c r="I13" s="6"/>
      <c r="J13" s="7">
        <f t="shared" si="4"/>
        <v>-1</v>
      </c>
    </row>
    <row r="14" spans="1:10" x14ac:dyDescent="0.35">
      <c r="A14" s="2">
        <f t="shared" si="0"/>
        <v>178208</v>
      </c>
      <c r="B14" s="7">
        <f t="shared" si="1"/>
        <v>5.43</v>
      </c>
      <c r="C14" s="8">
        <f t="shared" si="2"/>
        <v>9676.6943999999985</v>
      </c>
      <c r="D14" s="8">
        <f t="shared" si="3"/>
        <v>583.36800000000039</v>
      </c>
      <c r="E14" s="6"/>
      <c r="F14" s="3">
        <v>6.4</v>
      </c>
      <c r="G14" s="6"/>
      <c r="H14" s="7">
        <v>6.43</v>
      </c>
      <c r="I14" s="6"/>
      <c r="J14" s="7">
        <f t="shared" si="4"/>
        <v>-1</v>
      </c>
    </row>
    <row r="15" spans="1:10" x14ac:dyDescent="0.35">
      <c r="A15" s="2">
        <f t="shared" si="0"/>
        <v>192136</v>
      </c>
      <c r="B15" s="7">
        <f t="shared" si="1"/>
        <v>5.34</v>
      </c>
      <c r="C15" s="8">
        <f t="shared" si="2"/>
        <v>10260.062399999999</v>
      </c>
      <c r="D15" s="8">
        <f t="shared" si="3"/>
        <v>578.90400000000045</v>
      </c>
      <c r="E15" s="6"/>
      <c r="F15" s="3">
        <v>6.3</v>
      </c>
      <c r="G15" s="6"/>
      <c r="H15" s="7">
        <v>6.34</v>
      </c>
      <c r="I15" s="6"/>
      <c r="J15" s="7">
        <f t="shared" si="4"/>
        <v>-1</v>
      </c>
    </row>
    <row r="16" spans="1:10" x14ac:dyDescent="0.35">
      <c r="A16" s="2">
        <f t="shared" si="0"/>
        <v>206064</v>
      </c>
      <c r="B16" s="7">
        <f t="shared" si="1"/>
        <v>5.26</v>
      </c>
      <c r="C16" s="8">
        <f t="shared" si="2"/>
        <v>10838.966399999999</v>
      </c>
      <c r="D16" s="8">
        <f t="shared" si="3"/>
        <v>556.619200000001</v>
      </c>
      <c r="E16" s="6"/>
      <c r="F16" s="3">
        <v>6.2</v>
      </c>
      <c r="G16" s="6"/>
      <c r="H16" s="7">
        <v>6.26</v>
      </c>
      <c r="I16" s="6"/>
      <c r="J16" s="7">
        <f t="shared" si="4"/>
        <v>-1</v>
      </c>
    </row>
    <row r="17" spans="1:10" x14ac:dyDescent="0.35">
      <c r="A17" s="2">
        <f t="shared" si="0"/>
        <v>219992</v>
      </c>
      <c r="B17" s="7">
        <f t="shared" si="1"/>
        <v>5.18</v>
      </c>
      <c r="C17" s="8">
        <f t="shared" si="2"/>
        <v>11395.5856</v>
      </c>
      <c r="D17" s="8">
        <f t="shared" si="3"/>
        <v>534.33439999999791</v>
      </c>
      <c r="E17" s="6"/>
      <c r="F17" s="3">
        <v>6.1</v>
      </c>
      <c r="G17" s="6"/>
      <c r="H17" s="7">
        <v>6.18</v>
      </c>
      <c r="I17" s="6"/>
      <c r="J17" s="7">
        <f t="shared" si="4"/>
        <v>-1</v>
      </c>
    </row>
    <row r="18" spans="1:10" x14ac:dyDescent="0.35">
      <c r="A18" s="2">
        <f t="shared" si="0"/>
        <v>233920</v>
      </c>
      <c r="B18" s="7">
        <f t="shared" si="1"/>
        <v>5.0999999999999996</v>
      </c>
      <c r="C18" s="8">
        <f t="shared" si="2"/>
        <v>11929.919999999998</v>
      </c>
      <c r="D18" s="8">
        <f t="shared" si="3"/>
        <v>536.83440000000155</v>
      </c>
      <c r="E18" s="6"/>
      <c r="F18" s="3">
        <v>6</v>
      </c>
      <c r="G18" s="6"/>
      <c r="H18" s="7">
        <v>6.1</v>
      </c>
      <c r="I18" s="6"/>
      <c r="J18" s="7">
        <f t="shared" si="4"/>
        <v>-1</v>
      </c>
    </row>
    <row r="19" spans="1:10" x14ac:dyDescent="0.35">
      <c r="A19" s="2">
        <f t="shared" si="0"/>
        <v>247848</v>
      </c>
      <c r="B19" s="7">
        <f t="shared" si="1"/>
        <v>5.03</v>
      </c>
      <c r="C19" s="8">
        <f t="shared" si="2"/>
        <v>12466.7544</v>
      </c>
      <c r="D19" s="8">
        <f>SUM(C20-C19)</f>
        <v>517.33520000000135</v>
      </c>
      <c r="E19" s="6"/>
      <c r="F19" s="3">
        <v>5.9</v>
      </c>
      <c r="G19" s="6"/>
      <c r="H19" s="7">
        <v>6.03</v>
      </c>
      <c r="I19" s="6"/>
      <c r="J19" s="7">
        <f t="shared" si="4"/>
        <v>-1</v>
      </c>
    </row>
    <row r="20" spans="1:10" x14ac:dyDescent="0.35">
      <c r="A20" s="2">
        <f t="shared" si="0"/>
        <v>261776</v>
      </c>
      <c r="B20" s="7">
        <f t="shared" si="1"/>
        <v>4.96</v>
      </c>
      <c r="C20" s="8">
        <f t="shared" si="2"/>
        <v>12984.089600000001</v>
      </c>
      <c r="D20" s="8">
        <f t="shared" si="3"/>
        <v>497.83599999999751</v>
      </c>
      <c r="E20" s="6"/>
      <c r="F20" s="3">
        <v>5.8</v>
      </c>
      <c r="G20" s="6"/>
      <c r="H20" s="7">
        <v>5.96</v>
      </c>
      <c r="I20" s="6"/>
      <c r="J20" s="7">
        <f t="shared" si="4"/>
        <v>-1</v>
      </c>
    </row>
    <row r="21" spans="1:10" x14ac:dyDescent="0.35">
      <c r="A21" s="2">
        <f t="shared" si="0"/>
        <v>275704</v>
      </c>
      <c r="B21" s="7">
        <f t="shared" si="1"/>
        <v>4.8899999999999997</v>
      </c>
      <c r="C21" s="8">
        <f t="shared" si="2"/>
        <v>13481.925599999999</v>
      </c>
      <c r="D21" s="8">
        <f t="shared" si="3"/>
        <v>507.30000000000291</v>
      </c>
      <c r="E21" s="6"/>
      <c r="F21" s="3">
        <v>5.7</v>
      </c>
      <c r="G21" s="6"/>
      <c r="H21" s="7">
        <v>5.89</v>
      </c>
      <c r="I21" s="6"/>
      <c r="J21" s="7">
        <f t="shared" si="4"/>
        <v>-1</v>
      </c>
    </row>
    <row r="22" spans="1:10" x14ac:dyDescent="0.35">
      <c r="A22" s="2">
        <f t="shared" si="0"/>
        <v>289632</v>
      </c>
      <c r="B22" s="7">
        <f t="shared" si="1"/>
        <v>4.83</v>
      </c>
      <c r="C22" s="8">
        <f t="shared" si="2"/>
        <v>13989.225600000002</v>
      </c>
      <c r="D22" s="8">
        <f t="shared" si="3"/>
        <v>490.5863999999965</v>
      </c>
      <c r="E22" s="6"/>
      <c r="F22" s="3">
        <v>5.6</v>
      </c>
      <c r="G22" s="6"/>
      <c r="H22" s="7">
        <v>5.83</v>
      </c>
      <c r="I22" s="6"/>
      <c r="J22" s="7">
        <f t="shared" si="4"/>
        <v>-1</v>
      </c>
    </row>
    <row r="23" spans="1:10" x14ac:dyDescent="0.35">
      <c r="A23" s="2">
        <f t="shared" si="0"/>
        <v>303560</v>
      </c>
      <c r="B23" s="7">
        <f t="shared" si="1"/>
        <v>4.7699999999999996</v>
      </c>
      <c r="C23" s="8">
        <f t="shared" si="2"/>
        <v>14479.811999999998</v>
      </c>
      <c r="D23" s="8">
        <f t="shared" si="3"/>
        <v>473.87280000000283</v>
      </c>
      <c r="E23" s="6"/>
      <c r="F23" s="3">
        <v>5.5</v>
      </c>
      <c r="G23" s="6"/>
      <c r="H23" s="7">
        <v>5.77</v>
      </c>
      <c r="I23" s="6"/>
      <c r="J23" s="7">
        <f t="shared" si="4"/>
        <v>-1</v>
      </c>
    </row>
    <row r="24" spans="1:10" x14ac:dyDescent="0.35">
      <c r="A24" s="2">
        <f t="shared" si="0"/>
        <v>317488</v>
      </c>
      <c r="B24" s="7">
        <f t="shared" si="1"/>
        <v>4.71</v>
      </c>
      <c r="C24" s="8">
        <f t="shared" si="2"/>
        <v>14953.684800000001</v>
      </c>
      <c r="D24" s="8">
        <f t="shared" si="3"/>
        <v>490.30079999999907</v>
      </c>
      <c r="E24" s="6"/>
      <c r="F24" s="3">
        <v>5.4</v>
      </c>
      <c r="G24" s="6"/>
      <c r="H24" s="7">
        <v>5.71</v>
      </c>
      <c r="I24" s="6"/>
      <c r="J24" s="7">
        <f t="shared" si="4"/>
        <v>-1</v>
      </c>
    </row>
    <row r="25" spans="1:10" x14ac:dyDescent="0.35">
      <c r="A25" s="2">
        <f t="shared" si="0"/>
        <v>331416</v>
      </c>
      <c r="B25" s="7">
        <f t="shared" si="1"/>
        <v>4.66</v>
      </c>
      <c r="C25" s="8">
        <f t="shared" si="2"/>
        <v>15443.9856</v>
      </c>
      <c r="D25" s="8">
        <f t="shared" si="3"/>
        <v>441.83839999999873</v>
      </c>
      <c r="E25" s="6"/>
      <c r="F25" s="3">
        <v>5.3</v>
      </c>
      <c r="G25" s="6"/>
      <c r="H25" s="7">
        <v>5.66</v>
      </c>
      <c r="I25" s="6"/>
      <c r="J25" s="7">
        <f t="shared" si="4"/>
        <v>-1</v>
      </c>
    </row>
    <row r="26" spans="1:10" x14ac:dyDescent="0.35">
      <c r="A26" s="2">
        <f t="shared" si="0"/>
        <v>345344</v>
      </c>
      <c r="B26" s="7">
        <f t="shared" si="1"/>
        <v>4.5999999999999996</v>
      </c>
      <c r="C26" s="8">
        <f t="shared" si="2"/>
        <v>15885.823999999999</v>
      </c>
      <c r="D26" s="8">
        <f t="shared" si="3"/>
        <v>425.12480000000141</v>
      </c>
      <c r="E26" s="6"/>
      <c r="F26" s="3">
        <v>5.2</v>
      </c>
      <c r="G26" s="6"/>
      <c r="H26" s="7">
        <v>5.6</v>
      </c>
      <c r="I26" s="6"/>
      <c r="J26" s="7">
        <f t="shared" si="4"/>
        <v>-1</v>
      </c>
    </row>
    <row r="27" spans="1:10" x14ac:dyDescent="0.35">
      <c r="A27" s="2">
        <f t="shared" si="0"/>
        <v>359272</v>
      </c>
      <c r="B27" s="7">
        <f t="shared" si="1"/>
        <v>4.54</v>
      </c>
      <c r="C27" s="8">
        <f t="shared" si="2"/>
        <v>16310.9488</v>
      </c>
      <c r="D27" s="8">
        <f t="shared" si="3"/>
        <v>445.73120000000017</v>
      </c>
      <c r="E27" s="6"/>
      <c r="F27" s="3">
        <v>5.0999999999999996</v>
      </c>
      <c r="G27" s="6"/>
      <c r="H27" s="7">
        <v>5.54</v>
      </c>
      <c r="I27" s="6"/>
      <c r="J27" s="7">
        <f t="shared" si="4"/>
        <v>-1</v>
      </c>
    </row>
    <row r="28" spans="1:10" x14ac:dyDescent="0.35">
      <c r="A28" s="2">
        <f t="shared" si="0"/>
        <v>373200</v>
      </c>
      <c r="B28" s="7">
        <f t="shared" si="1"/>
        <v>4.49</v>
      </c>
      <c r="C28" s="8">
        <f t="shared" si="2"/>
        <v>16756.68</v>
      </c>
      <c r="D28" s="8">
        <f>SUM(C29-C28)</f>
        <v>431.80320000000211</v>
      </c>
      <c r="E28" s="6"/>
      <c r="F28" s="3">
        <v>5</v>
      </c>
      <c r="G28" s="6"/>
      <c r="H28" s="7">
        <v>5.49</v>
      </c>
      <c r="I28" s="6"/>
      <c r="J28" s="7">
        <f t="shared" si="4"/>
        <v>-1</v>
      </c>
    </row>
    <row r="29" spans="1:10" x14ac:dyDescent="0.35">
      <c r="A29" s="2">
        <f t="shared" si="0"/>
        <v>387128</v>
      </c>
      <c r="B29" s="7">
        <f t="shared" si="1"/>
        <v>4.4400000000000004</v>
      </c>
      <c r="C29" s="8">
        <f t="shared" si="2"/>
        <v>17188.483200000002</v>
      </c>
      <c r="D29" s="8">
        <f t="shared" si="3"/>
        <v>417.87519999999495</v>
      </c>
      <c r="E29" s="6"/>
      <c r="F29" s="3">
        <v>4.9000000000000004</v>
      </c>
      <c r="G29" s="6"/>
      <c r="H29" s="7">
        <v>5.44</v>
      </c>
      <c r="I29" s="6"/>
      <c r="J29" s="7">
        <f t="shared" si="4"/>
        <v>-1</v>
      </c>
    </row>
    <row r="30" spans="1:10" x14ac:dyDescent="0.35">
      <c r="A30" s="2">
        <f t="shared" si="0"/>
        <v>401056</v>
      </c>
      <c r="B30" s="7">
        <f t="shared" si="1"/>
        <v>4.3899999999999997</v>
      </c>
      <c r="C30" s="8">
        <f t="shared" si="2"/>
        <v>17606.358399999997</v>
      </c>
      <c r="D30" s="8">
        <f t="shared" si="3"/>
        <v>445.44560000000274</v>
      </c>
      <c r="E30" s="6"/>
      <c r="F30" s="3">
        <v>4.8</v>
      </c>
      <c r="G30" s="6"/>
      <c r="H30" s="7">
        <v>5.39</v>
      </c>
      <c r="I30" s="6"/>
      <c r="J30" s="7">
        <f t="shared" si="4"/>
        <v>-1</v>
      </c>
    </row>
    <row r="31" spans="1:10" x14ac:dyDescent="0.35">
      <c r="A31" s="2">
        <f t="shared" si="0"/>
        <v>414984</v>
      </c>
      <c r="B31" s="7">
        <f t="shared" si="1"/>
        <v>4.3499999999999996</v>
      </c>
      <c r="C31" s="8">
        <f t="shared" si="2"/>
        <v>18051.804</v>
      </c>
      <c r="D31" s="8">
        <f t="shared" si="3"/>
        <v>434.30319999999847</v>
      </c>
      <c r="E31" s="6"/>
      <c r="F31" s="3">
        <v>4.7</v>
      </c>
      <c r="G31" s="6"/>
      <c r="H31" s="7">
        <v>5.35</v>
      </c>
      <c r="I31" s="6"/>
      <c r="J31" s="7">
        <f t="shared" si="4"/>
        <v>-1</v>
      </c>
    </row>
    <row r="32" spans="1:10" x14ac:dyDescent="0.35">
      <c r="A32" s="2">
        <f t="shared" si="0"/>
        <v>428912</v>
      </c>
      <c r="B32" s="7">
        <f t="shared" si="1"/>
        <v>4.3099999999999996</v>
      </c>
      <c r="C32" s="8">
        <f t="shared" si="2"/>
        <v>18486.107199999999</v>
      </c>
      <c r="D32" s="8">
        <f t="shared" si="3"/>
        <v>467.44480000000112</v>
      </c>
      <c r="E32" s="6"/>
      <c r="F32" s="3">
        <v>4.5999999999999996</v>
      </c>
      <c r="G32" s="6"/>
      <c r="H32" s="7">
        <v>5.31</v>
      </c>
      <c r="I32" s="6"/>
      <c r="J32" s="7">
        <f t="shared" si="4"/>
        <v>-1</v>
      </c>
    </row>
    <row r="33" spans="1:10" x14ac:dyDescent="0.35">
      <c r="A33" s="2">
        <f t="shared" si="0"/>
        <v>442840</v>
      </c>
      <c r="B33" s="7">
        <f t="shared" si="1"/>
        <v>4.28</v>
      </c>
      <c r="C33" s="8">
        <f t="shared" si="2"/>
        <v>18953.552</v>
      </c>
      <c r="D33" s="8">
        <f t="shared" si="3"/>
        <v>459.08799999999974</v>
      </c>
      <c r="E33" s="6"/>
      <c r="F33" s="3">
        <v>4.5</v>
      </c>
      <c r="G33" s="6"/>
      <c r="H33" s="7">
        <v>5.28</v>
      </c>
      <c r="I33" s="6"/>
      <c r="J33" s="7">
        <f t="shared" si="4"/>
        <v>-1</v>
      </c>
    </row>
    <row r="34" spans="1:10" x14ac:dyDescent="0.35">
      <c r="A34" s="2">
        <f t="shared" si="0"/>
        <v>456768</v>
      </c>
      <c r="B34" s="7">
        <f t="shared" si="1"/>
        <v>4.25</v>
      </c>
      <c r="C34" s="8">
        <f t="shared" si="2"/>
        <v>19412.64</v>
      </c>
      <c r="D34" s="8">
        <f t="shared" si="3"/>
        <v>450.73119999999835</v>
      </c>
      <c r="E34" s="6"/>
      <c r="F34" s="3">
        <v>4.4000000000000004</v>
      </c>
      <c r="G34" s="6"/>
      <c r="H34" s="7">
        <v>5.25</v>
      </c>
      <c r="I34" s="6"/>
      <c r="J34" s="7">
        <f t="shared" si="4"/>
        <v>-1</v>
      </c>
    </row>
    <row r="35" spans="1:10" x14ac:dyDescent="0.35">
      <c r="A35" s="2">
        <f t="shared" si="0"/>
        <v>470696</v>
      </c>
      <c r="B35" s="7">
        <f t="shared" si="1"/>
        <v>4.22</v>
      </c>
      <c r="C35" s="8">
        <f t="shared" si="2"/>
        <v>19863.371199999998</v>
      </c>
      <c r="D35" s="8">
        <f t="shared" si="3"/>
        <v>442.37440000000424</v>
      </c>
      <c r="E35" s="6"/>
      <c r="F35" s="3">
        <v>4.3</v>
      </c>
      <c r="G35" s="6"/>
      <c r="H35" s="7">
        <v>5.22</v>
      </c>
      <c r="I35" s="6"/>
      <c r="J35" s="7">
        <f t="shared" si="4"/>
        <v>-1</v>
      </c>
    </row>
    <row r="36" spans="1:10" x14ac:dyDescent="0.35">
      <c r="A36" s="2">
        <f t="shared" ref="A36:A72" si="5">SUM(A35+13928)</f>
        <v>484624</v>
      </c>
      <c r="B36" s="7">
        <f t="shared" si="1"/>
        <v>4.1900000000000004</v>
      </c>
      <c r="C36" s="8">
        <f t="shared" si="2"/>
        <v>20305.745600000002</v>
      </c>
      <c r="D36" s="8">
        <f t="shared" si="3"/>
        <v>434.01759999999922</v>
      </c>
      <c r="E36" s="6"/>
      <c r="F36" s="3">
        <v>4.2</v>
      </c>
      <c r="G36" s="6"/>
      <c r="H36" s="7">
        <v>5.19</v>
      </c>
      <c r="I36" s="6"/>
      <c r="J36" s="7">
        <f t="shared" si="4"/>
        <v>-1</v>
      </c>
    </row>
    <row r="37" spans="1:10" x14ac:dyDescent="0.35">
      <c r="A37" s="2">
        <f t="shared" si="5"/>
        <v>498552</v>
      </c>
      <c r="B37" s="7">
        <f t="shared" si="1"/>
        <v>4.16</v>
      </c>
      <c r="C37" s="8">
        <f t="shared" si="2"/>
        <v>20739.763200000001</v>
      </c>
      <c r="D37" s="8">
        <f t="shared" si="3"/>
        <v>425.66079999999783</v>
      </c>
      <c r="E37" s="6"/>
      <c r="F37" s="3">
        <v>4.0999999999999996</v>
      </c>
      <c r="G37" s="6"/>
      <c r="H37" s="7">
        <v>5.16</v>
      </c>
      <c r="I37" s="6"/>
      <c r="J37" s="7">
        <f t="shared" si="4"/>
        <v>-1</v>
      </c>
    </row>
    <row r="38" spans="1:10" x14ac:dyDescent="0.35">
      <c r="A38" s="2">
        <f t="shared" si="5"/>
        <v>512480</v>
      </c>
      <c r="B38" s="7">
        <f t="shared" si="1"/>
        <v>4.13</v>
      </c>
      <c r="C38" s="8">
        <f t="shared" si="2"/>
        <v>21165.423999999999</v>
      </c>
      <c r="D38" s="8">
        <f t="shared" si="3"/>
        <v>417.30400000000009</v>
      </c>
      <c r="E38" s="6"/>
      <c r="F38" s="3">
        <v>4</v>
      </c>
      <c r="G38" s="6"/>
      <c r="H38" s="7">
        <v>5.13</v>
      </c>
      <c r="I38" s="6"/>
      <c r="J38" s="7">
        <f t="shared" si="4"/>
        <v>-1</v>
      </c>
    </row>
    <row r="39" spans="1:10" x14ac:dyDescent="0.35">
      <c r="A39" s="2">
        <f t="shared" si="5"/>
        <v>526408</v>
      </c>
      <c r="B39" s="7">
        <f t="shared" si="1"/>
        <v>4.0999999999999996</v>
      </c>
      <c r="C39" s="8">
        <f t="shared" si="2"/>
        <v>21582.727999999999</v>
      </c>
      <c r="D39" s="8">
        <f t="shared" si="3"/>
        <v>408.94720000000234</v>
      </c>
      <c r="E39" s="6"/>
      <c r="F39" s="3">
        <v>3.9</v>
      </c>
      <c r="G39" s="6"/>
      <c r="H39" s="7">
        <v>5.0999999999999996</v>
      </c>
      <c r="I39" s="6"/>
      <c r="J39" s="7">
        <f t="shared" si="4"/>
        <v>-1</v>
      </c>
    </row>
    <row r="40" spans="1:10" x14ac:dyDescent="0.35">
      <c r="A40" s="2">
        <f t="shared" si="5"/>
        <v>540336</v>
      </c>
      <c r="B40" s="7">
        <f t="shared" si="1"/>
        <v>4.07</v>
      </c>
      <c r="C40" s="8">
        <f t="shared" si="2"/>
        <v>21991.675200000001</v>
      </c>
      <c r="D40" s="8">
        <f t="shared" si="3"/>
        <v>400.59040000000095</v>
      </c>
      <c r="E40" s="6"/>
      <c r="F40" s="3">
        <v>3.8</v>
      </c>
      <c r="G40" s="6"/>
      <c r="H40" s="7">
        <v>5.07</v>
      </c>
      <c r="I40" s="6"/>
      <c r="J40" s="7">
        <f t="shared" si="4"/>
        <v>-1</v>
      </c>
    </row>
    <row r="41" spans="1:10" x14ac:dyDescent="0.35">
      <c r="A41" s="2">
        <f t="shared" si="5"/>
        <v>554264</v>
      </c>
      <c r="B41" s="7">
        <f t="shared" si="1"/>
        <v>4.04</v>
      </c>
      <c r="C41" s="8">
        <f t="shared" si="2"/>
        <v>22392.265600000002</v>
      </c>
      <c r="D41" s="8">
        <f t="shared" si="3"/>
        <v>392.23359999999593</v>
      </c>
      <c r="E41" s="6"/>
      <c r="F41" s="3">
        <v>3.7</v>
      </c>
      <c r="G41" s="6"/>
      <c r="H41" s="7">
        <v>5.04</v>
      </c>
      <c r="I41" s="6"/>
      <c r="J41" s="7">
        <f t="shared" si="4"/>
        <v>-1</v>
      </c>
    </row>
    <row r="42" spans="1:10" x14ac:dyDescent="0.35">
      <c r="A42" s="2">
        <f t="shared" si="5"/>
        <v>568192</v>
      </c>
      <c r="B42" s="7">
        <v>4.01</v>
      </c>
      <c r="C42" s="8">
        <f t="shared" si="2"/>
        <v>22784.499199999998</v>
      </c>
      <c r="D42" s="8">
        <f t="shared" si="3"/>
        <v>383.87680000000182</v>
      </c>
      <c r="E42" s="6"/>
      <c r="F42" s="3">
        <v>3.6</v>
      </c>
      <c r="G42" s="6"/>
      <c r="H42" s="7">
        <v>4.9800000000000004</v>
      </c>
      <c r="I42" s="6"/>
      <c r="J42" s="6"/>
    </row>
    <row r="43" spans="1:10" x14ac:dyDescent="0.35">
      <c r="A43" s="2">
        <f t="shared" si="5"/>
        <v>582120</v>
      </c>
      <c r="B43" s="7">
        <v>3.98</v>
      </c>
      <c r="C43" s="8">
        <f t="shared" si="2"/>
        <v>23168.376</v>
      </c>
      <c r="D43" s="8">
        <f t="shared" si="3"/>
        <v>375.52000000000044</v>
      </c>
      <c r="E43" s="6"/>
      <c r="F43" s="3">
        <v>3.5</v>
      </c>
      <c r="G43" s="6"/>
      <c r="H43" s="7">
        <v>4.95</v>
      </c>
      <c r="I43" s="6"/>
      <c r="J43" s="6"/>
    </row>
    <row r="44" spans="1:10" x14ac:dyDescent="0.35">
      <c r="A44" s="2">
        <f t="shared" si="5"/>
        <v>596048</v>
      </c>
      <c r="B44" s="7">
        <v>3.95</v>
      </c>
      <c r="C44" s="8">
        <f t="shared" si="2"/>
        <v>23543.896000000001</v>
      </c>
      <c r="D44" s="8">
        <f t="shared" si="3"/>
        <v>367.16319999999905</v>
      </c>
      <c r="E44" s="6"/>
      <c r="F44" s="3">
        <v>3.4</v>
      </c>
      <c r="G44" s="6"/>
      <c r="H44" s="7">
        <v>4.92</v>
      </c>
      <c r="I44" s="6"/>
      <c r="J44" s="6"/>
    </row>
    <row r="45" spans="1:10" x14ac:dyDescent="0.35">
      <c r="A45" s="2">
        <f t="shared" si="5"/>
        <v>609976</v>
      </c>
      <c r="B45" s="7">
        <v>3.92</v>
      </c>
      <c r="C45" s="8">
        <f t="shared" si="2"/>
        <v>23911.0592</v>
      </c>
      <c r="D45" s="8">
        <f t="shared" si="3"/>
        <v>358.8064000000013</v>
      </c>
      <c r="E45" s="6"/>
      <c r="F45" s="3">
        <v>3.3</v>
      </c>
      <c r="G45" s="6"/>
      <c r="H45" s="7">
        <v>4.8899999999999997</v>
      </c>
      <c r="I45" s="6"/>
      <c r="J45" s="6"/>
    </row>
    <row r="46" spans="1:10" x14ac:dyDescent="0.35">
      <c r="A46" s="2">
        <f t="shared" si="5"/>
        <v>623904</v>
      </c>
      <c r="B46" s="7">
        <v>3.89</v>
      </c>
      <c r="C46" s="8">
        <f t="shared" si="2"/>
        <v>24269.865600000001</v>
      </c>
      <c r="D46" s="8">
        <f t="shared" si="3"/>
        <v>350.44959999999628</v>
      </c>
      <c r="E46" s="6"/>
      <c r="F46" s="3">
        <v>3.2</v>
      </c>
      <c r="G46" s="6"/>
      <c r="H46" s="7">
        <v>4.8600000000000003</v>
      </c>
      <c r="I46" s="6"/>
      <c r="J46" s="6"/>
    </row>
    <row r="47" spans="1:10" x14ac:dyDescent="0.35">
      <c r="A47" s="2">
        <f t="shared" si="5"/>
        <v>637832</v>
      </c>
      <c r="B47" s="7">
        <v>3.86</v>
      </c>
      <c r="C47" s="8">
        <f t="shared" si="2"/>
        <v>24620.315199999997</v>
      </c>
      <c r="D47" s="8">
        <f t="shared" si="3"/>
        <v>342.09280000000581</v>
      </c>
      <c r="E47" s="6"/>
      <c r="F47" s="3">
        <v>3.1</v>
      </c>
      <c r="G47" s="6"/>
      <c r="H47" s="7">
        <v>4.83</v>
      </c>
      <c r="I47" s="6"/>
      <c r="J47" s="6"/>
    </row>
    <row r="48" spans="1:10" x14ac:dyDescent="0.35">
      <c r="A48" s="2">
        <f t="shared" si="5"/>
        <v>651760</v>
      </c>
      <c r="B48" s="7">
        <v>3.83</v>
      </c>
      <c r="C48" s="8">
        <f t="shared" si="2"/>
        <v>24962.408000000003</v>
      </c>
      <c r="D48" s="8">
        <f t="shared" si="3"/>
        <v>333.73599999999715</v>
      </c>
      <c r="E48" s="6"/>
      <c r="F48" s="3">
        <v>3</v>
      </c>
      <c r="G48" s="6"/>
      <c r="H48" s="7">
        <v>4.8</v>
      </c>
      <c r="I48" s="6"/>
      <c r="J48" s="6"/>
    </row>
    <row r="49" spans="1:10" x14ac:dyDescent="0.35">
      <c r="A49" s="2">
        <f t="shared" si="5"/>
        <v>665688</v>
      </c>
      <c r="B49" s="7">
        <v>3.8</v>
      </c>
      <c r="C49" s="8">
        <f t="shared" si="2"/>
        <v>25296.144</v>
      </c>
      <c r="D49" s="8">
        <f t="shared" si="3"/>
        <v>325.3791999999994</v>
      </c>
      <c r="E49" s="6"/>
      <c r="F49" s="3">
        <v>3</v>
      </c>
      <c r="G49" s="6"/>
      <c r="H49" s="7">
        <v>4.7699999999999996</v>
      </c>
      <c r="I49" s="6"/>
      <c r="J49" s="6"/>
    </row>
    <row r="50" spans="1:10" x14ac:dyDescent="0.35">
      <c r="A50" s="2">
        <f t="shared" si="5"/>
        <v>679616</v>
      </c>
      <c r="B50" s="7">
        <v>3.77</v>
      </c>
      <c r="C50" s="8">
        <f t="shared" si="2"/>
        <v>25621.5232</v>
      </c>
      <c r="D50" s="8">
        <f t="shared" si="3"/>
        <v>317.02240000000165</v>
      </c>
      <c r="E50" s="6"/>
      <c r="F50" s="3">
        <v>3</v>
      </c>
      <c r="G50" s="6"/>
      <c r="H50" s="7">
        <v>4.7699999999999996</v>
      </c>
      <c r="I50" s="6"/>
      <c r="J50" s="6"/>
    </row>
    <row r="51" spans="1:10" x14ac:dyDescent="0.35">
      <c r="A51" s="2">
        <f t="shared" si="5"/>
        <v>693544</v>
      </c>
      <c r="B51" s="7">
        <v>3.74</v>
      </c>
      <c r="C51" s="8">
        <f t="shared" si="2"/>
        <v>25938.545600000001</v>
      </c>
      <c r="D51" s="8">
        <f t="shared" si="3"/>
        <v>308.66560000000027</v>
      </c>
      <c r="E51" s="6"/>
      <c r="F51" s="3">
        <v>3</v>
      </c>
      <c r="G51" s="6"/>
      <c r="H51" s="7">
        <v>4.7699999999999996</v>
      </c>
      <c r="I51" s="6"/>
      <c r="J51" s="6"/>
    </row>
    <row r="52" spans="1:10" x14ac:dyDescent="0.35">
      <c r="A52" s="2">
        <f t="shared" si="5"/>
        <v>707472</v>
      </c>
      <c r="B52" s="7">
        <v>3.71</v>
      </c>
      <c r="C52" s="8">
        <f t="shared" si="2"/>
        <v>26247.211200000002</v>
      </c>
      <c r="D52" s="8">
        <f t="shared" si="3"/>
        <v>300.30879999999888</v>
      </c>
      <c r="E52" s="6"/>
      <c r="F52" s="3">
        <v>3</v>
      </c>
      <c r="G52" s="6"/>
      <c r="H52" s="7">
        <v>4.7699999999999996</v>
      </c>
      <c r="I52" s="6"/>
      <c r="J52" s="6"/>
    </row>
    <row r="53" spans="1:10" x14ac:dyDescent="0.35">
      <c r="A53" s="2">
        <f t="shared" si="5"/>
        <v>721400</v>
      </c>
      <c r="B53" s="7">
        <v>3.68</v>
      </c>
      <c r="C53" s="8">
        <f t="shared" si="2"/>
        <v>26547.52</v>
      </c>
      <c r="D53" s="8">
        <f>SUM(C54-C53)</f>
        <v>291.9519999999975</v>
      </c>
      <c r="E53" s="6"/>
      <c r="F53" s="3">
        <v>3</v>
      </c>
      <c r="G53" s="6"/>
      <c r="H53" s="7">
        <v>4.7699999999999996</v>
      </c>
      <c r="I53" s="6"/>
      <c r="J53" s="6"/>
    </row>
    <row r="54" spans="1:10" x14ac:dyDescent="0.35">
      <c r="A54" s="2">
        <f t="shared" si="5"/>
        <v>735328</v>
      </c>
      <c r="B54" s="7">
        <v>3.65</v>
      </c>
      <c r="C54" s="8">
        <f t="shared" si="2"/>
        <v>26839.471999999998</v>
      </c>
      <c r="D54" s="8">
        <f t="shared" si="3"/>
        <v>283.59520000000339</v>
      </c>
      <c r="E54" s="6"/>
      <c r="F54" s="3">
        <v>3</v>
      </c>
      <c r="G54" s="6"/>
      <c r="H54" s="7">
        <v>4.7699999999999996</v>
      </c>
      <c r="I54" s="6"/>
      <c r="J54" s="6"/>
    </row>
    <row r="55" spans="1:10" x14ac:dyDescent="0.35">
      <c r="A55" s="2">
        <f t="shared" si="5"/>
        <v>749256</v>
      </c>
      <c r="B55" s="7">
        <v>3.62</v>
      </c>
      <c r="C55" s="8">
        <f t="shared" si="2"/>
        <v>27123.067200000001</v>
      </c>
      <c r="D55" s="8">
        <f t="shared" si="3"/>
        <v>275.23839999999836</v>
      </c>
      <c r="E55" s="6"/>
      <c r="F55" s="3">
        <v>3</v>
      </c>
      <c r="G55" s="6"/>
      <c r="H55" s="7">
        <v>4.7699999999999996</v>
      </c>
      <c r="I55" s="6"/>
      <c r="J55" s="6"/>
    </row>
    <row r="56" spans="1:10" x14ac:dyDescent="0.35">
      <c r="A56" s="2">
        <f t="shared" si="5"/>
        <v>763184</v>
      </c>
      <c r="B56" s="7">
        <v>3.59</v>
      </c>
      <c r="C56" s="8">
        <f t="shared" si="2"/>
        <v>27398.3056</v>
      </c>
      <c r="D56" s="8">
        <f t="shared" si="3"/>
        <v>266.88160000000062</v>
      </c>
      <c r="E56" s="6"/>
      <c r="F56" s="3">
        <v>3</v>
      </c>
      <c r="G56" s="6"/>
      <c r="H56" s="7">
        <v>4.7699999999999996</v>
      </c>
      <c r="I56" s="6"/>
      <c r="J56" s="6"/>
    </row>
    <row r="57" spans="1:10" x14ac:dyDescent="0.35">
      <c r="A57" s="2">
        <f t="shared" si="5"/>
        <v>777112</v>
      </c>
      <c r="B57" s="7">
        <v>3.56</v>
      </c>
      <c r="C57" s="8">
        <f t="shared" si="2"/>
        <v>27665.1872</v>
      </c>
      <c r="D57" s="8">
        <f t="shared" si="3"/>
        <v>258.52479999999559</v>
      </c>
      <c r="E57" s="6"/>
      <c r="F57" s="3">
        <v>3</v>
      </c>
      <c r="G57" s="6"/>
      <c r="H57" s="7">
        <v>4.7699999999999996</v>
      </c>
      <c r="I57" s="6"/>
      <c r="J57" s="6"/>
    </row>
    <row r="58" spans="1:10" x14ac:dyDescent="0.35">
      <c r="A58" s="2">
        <f t="shared" si="5"/>
        <v>791040</v>
      </c>
      <c r="B58" s="7">
        <v>3.53</v>
      </c>
      <c r="C58" s="8">
        <f t="shared" si="2"/>
        <v>27923.711999999996</v>
      </c>
      <c r="D58" s="8">
        <f t="shared" si="3"/>
        <v>250.16800000000512</v>
      </c>
      <c r="E58" s="6"/>
      <c r="F58" s="3">
        <v>3</v>
      </c>
      <c r="G58" s="6"/>
      <c r="H58" s="7">
        <v>4.7699999999999996</v>
      </c>
      <c r="I58" s="6"/>
      <c r="J58" s="6"/>
    </row>
    <row r="59" spans="1:10" x14ac:dyDescent="0.35">
      <c r="A59" s="2">
        <f t="shared" si="5"/>
        <v>804968</v>
      </c>
      <c r="B59" s="7">
        <v>3.5</v>
      </c>
      <c r="C59" s="8">
        <f t="shared" si="2"/>
        <v>28173.88</v>
      </c>
      <c r="D59" s="8">
        <f t="shared" si="3"/>
        <v>241.8112000000001</v>
      </c>
      <c r="E59" s="6"/>
      <c r="F59" s="3">
        <v>3</v>
      </c>
      <c r="G59" s="6"/>
      <c r="H59" s="7">
        <v>4.7699999999999996</v>
      </c>
      <c r="I59" s="6"/>
      <c r="J59" s="6"/>
    </row>
    <row r="60" spans="1:10" x14ac:dyDescent="0.35">
      <c r="A60" s="2">
        <f t="shared" si="5"/>
        <v>818896</v>
      </c>
      <c r="B60" s="7">
        <v>3.47</v>
      </c>
      <c r="C60" s="8">
        <f t="shared" si="2"/>
        <v>28415.691200000001</v>
      </c>
      <c r="D60" s="8">
        <f t="shared" si="3"/>
        <v>233.45439999999871</v>
      </c>
      <c r="E60" s="6"/>
      <c r="F60" s="3">
        <v>3</v>
      </c>
      <c r="G60" s="6"/>
      <c r="H60" s="7">
        <v>4.7699999999999996</v>
      </c>
      <c r="I60" s="6"/>
      <c r="J60" s="6"/>
    </row>
    <row r="61" spans="1:10" x14ac:dyDescent="0.35">
      <c r="A61" s="2">
        <f t="shared" si="5"/>
        <v>832824</v>
      </c>
      <c r="B61" s="7">
        <v>3.44</v>
      </c>
      <c r="C61" s="8">
        <f t="shared" si="2"/>
        <v>28649.1456</v>
      </c>
      <c r="D61" s="8">
        <f t="shared" si="3"/>
        <v>225.0976000000046</v>
      </c>
      <c r="E61" s="6"/>
      <c r="F61" s="3">
        <v>3</v>
      </c>
      <c r="G61" s="6"/>
      <c r="H61" s="7">
        <v>4.7699999999999996</v>
      </c>
      <c r="I61" s="6"/>
      <c r="J61" s="6"/>
    </row>
    <row r="62" spans="1:10" x14ac:dyDescent="0.35">
      <c r="A62" s="2">
        <f t="shared" si="5"/>
        <v>846752</v>
      </c>
      <c r="B62" s="7">
        <v>3.41</v>
      </c>
      <c r="C62" s="8">
        <f t="shared" si="2"/>
        <v>28874.243200000004</v>
      </c>
      <c r="D62" s="8">
        <f t="shared" si="3"/>
        <v>216.7407999999923</v>
      </c>
      <c r="E62" s="6"/>
      <c r="F62" s="3">
        <v>3</v>
      </c>
      <c r="G62" s="6"/>
      <c r="H62" s="7">
        <v>4.7699999999999996</v>
      </c>
      <c r="I62" s="6"/>
      <c r="J62" s="6"/>
    </row>
    <row r="63" spans="1:10" x14ac:dyDescent="0.35">
      <c r="A63" s="2">
        <f t="shared" si="5"/>
        <v>860680</v>
      </c>
      <c r="B63" s="7">
        <v>3.38</v>
      </c>
      <c r="C63" s="8">
        <f t="shared" si="2"/>
        <v>29090.983999999997</v>
      </c>
      <c r="D63" s="8">
        <f t="shared" si="3"/>
        <v>208.38400000000547</v>
      </c>
      <c r="E63" s="6"/>
      <c r="F63" s="3">
        <v>3</v>
      </c>
      <c r="G63" s="6"/>
      <c r="H63" s="7">
        <v>4.7699999999999996</v>
      </c>
      <c r="I63" s="6"/>
      <c r="J63" s="6"/>
    </row>
    <row r="64" spans="1:10" x14ac:dyDescent="0.35">
      <c r="A64" s="2">
        <f t="shared" si="5"/>
        <v>874608</v>
      </c>
      <c r="B64" s="7">
        <v>3.35</v>
      </c>
      <c r="C64" s="8">
        <f t="shared" si="2"/>
        <v>29299.368000000002</v>
      </c>
      <c r="D64" s="8">
        <f t="shared" si="3"/>
        <v>200.02719999999681</v>
      </c>
      <c r="E64" s="6"/>
      <c r="F64" s="3">
        <v>3</v>
      </c>
      <c r="G64" s="6"/>
      <c r="H64" s="7">
        <v>4.7699999999999996</v>
      </c>
      <c r="I64" s="6"/>
      <c r="J64" s="6"/>
    </row>
    <row r="65" spans="1:10" x14ac:dyDescent="0.35">
      <c r="A65" s="2">
        <f t="shared" si="5"/>
        <v>888536</v>
      </c>
      <c r="B65" s="7">
        <v>3.32</v>
      </c>
      <c r="C65" s="8">
        <f t="shared" si="2"/>
        <v>29499.395199999999</v>
      </c>
      <c r="D65" s="8">
        <f t="shared" si="3"/>
        <v>191.67039999999906</v>
      </c>
      <c r="E65" s="6"/>
      <c r="F65" s="3">
        <v>3</v>
      </c>
      <c r="G65" s="6"/>
      <c r="H65" s="7">
        <v>4.7699999999999996</v>
      </c>
      <c r="I65" s="6"/>
      <c r="J65" s="6"/>
    </row>
    <row r="66" spans="1:10" x14ac:dyDescent="0.35">
      <c r="A66" s="2">
        <f t="shared" si="5"/>
        <v>902464</v>
      </c>
      <c r="B66" s="7">
        <v>3.29</v>
      </c>
      <c r="C66" s="8">
        <f t="shared" si="2"/>
        <v>29691.065599999998</v>
      </c>
      <c r="D66" s="8">
        <f t="shared" si="3"/>
        <v>183.31360000000132</v>
      </c>
      <c r="E66" s="6"/>
      <c r="F66" s="3">
        <v>3</v>
      </c>
      <c r="G66" s="6"/>
      <c r="H66" s="7">
        <v>4.7699999999999996</v>
      </c>
      <c r="I66" s="6"/>
      <c r="J66" s="6"/>
    </row>
    <row r="67" spans="1:10" x14ac:dyDescent="0.35">
      <c r="A67" s="2">
        <f t="shared" si="5"/>
        <v>916392</v>
      </c>
      <c r="B67" s="7">
        <v>3.26</v>
      </c>
      <c r="C67" s="8">
        <f t="shared" si="2"/>
        <v>29874.379199999999</v>
      </c>
      <c r="D67" s="8">
        <f t="shared" si="3"/>
        <v>174.95680000000357</v>
      </c>
      <c r="E67" s="6"/>
      <c r="F67" s="3">
        <v>3</v>
      </c>
      <c r="G67" s="6"/>
      <c r="H67" s="7">
        <v>4.7699999999999996</v>
      </c>
      <c r="I67" s="6"/>
      <c r="J67" s="6"/>
    </row>
    <row r="68" spans="1:10" x14ac:dyDescent="0.35">
      <c r="A68" s="2">
        <f t="shared" si="5"/>
        <v>930320</v>
      </c>
      <c r="B68" s="7">
        <v>3.23</v>
      </c>
      <c r="C68" s="8">
        <f t="shared" ref="C68:C73" si="6">SUM(A68/100)*B68</f>
        <v>30049.336000000003</v>
      </c>
      <c r="D68" s="8">
        <f t="shared" ref="D68:D72" si="7">SUM(C69-C68)</f>
        <v>166.59999999999854</v>
      </c>
      <c r="E68" s="6"/>
      <c r="F68" s="3">
        <v>3</v>
      </c>
      <c r="G68" s="6"/>
      <c r="H68" s="7">
        <v>4.7699999999999996</v>
      </c>
      <c r="I68" s="6"/>
      <c r="J68" s="6"/>
    </row>
    <row r="69" spans="1:10" x14ac:dyDescent="0.35">
      <c r="A69" s="2">
        <f t="shared" si="5"/>
        <v>944248</v>
      </c>
      <c r="B69" s="7">
        <v>3.2</v>
      </c>
      <c r="C69" s="8">
        <f t="shared" si="6"/>
        <v>30215.936000000002</v>
      </c>
      <c r="D69" s="8">
        <f t="shared" si="7"/>
        <v>158.24319999999716</v>
      </c>
      <c r="E69" s="6"/>
      <c r="F69" s="3">
        <v>3</v>
      </c>
      <c r="G69" s="6"/>
      <c r="H69" s="7">
        <v>4.7699999999999996</v>
      </c>
      <c r="I69" s="6"/>
      <c r="J69" s="6"/>
    </row>
    <row r="70" spans="1:10" x14ac:dyDescent="0.35">
      <c r="A70" s="2">
        <f t="shared" si="5"/>
        <v>958176</v>
      </c>
      <c r="B70" s="7">
        <v>3.17</v>
      </c>
      <c r="C70" s="8">
        <f t="shared" si="6"/>
        <v>30374.179199999999</v>
      </c>
      <c r="D70" s="8">
        <f t="shared" si="7"/>
        <v>149.88640000000669</v>
      </c>
      <c r="E70" s="6"/>
      <c r="F70" s="3">
        <v>3</v>
      </c>
      <c r="G70" s="6"/>
      <c r="H70" s="7">
        <v>4.7699999999999996</v>
      </c>
      <c r="I70" s="6"/>
      <c r="J70" s="6"/>
    </row>
    <row r="71" spans="1:10" x14ac:dyDescent="0.35">
      <c r="A71" s="2">
        <f t="shared" si="5"/>
        <v>972104</v>
      </c>
      <c r="B71" s="7">
        <v>3.14</v>
      </c>
      <c r="C71" s="8">
        <f t="shared" si="6"/>
        <v>30524.065600000005</v>
      </c>
      <c r="D71" s="8">
        <f t="shared" si="7"/>
        <v>141.52959999999075</v>
      </c>
      <c r="E71" s="6"/>
      <c r="F71" s="3">
        <v>3</v>
      </c>
      <c r="G71" s="6"/>
      <c r="H71" s="7">
        <v>4.7699999999999996</v>
      </c>
      <c r="I71" s="6"/>
      <c r="J71" s="6"/>
    </row>
    <row r="72" spans="1:10" x14ac:dyDescent="0.35">
      <c r="A72" s="2">
        <f t="shared" si="5"/>
        <v>986032</v>
      </c>
      <c r="B72" s="7">
        <v>3.11</v>
      </c>
      <c r="C72" s="8">
        <f t="shared" si="6"/>
        <v>30665.595199999996</v>
      </c>
      <c r="D72" s="8">
        <f t="shared" si="7"/>
        <v>134.40480000000389</v>
      </c>
      <c r="E72" s="6"/>
      <c r="F72" s="3">
        <v>3</v>
      </c>
      <c r="G72" s="6"/>
      <c r="H72" s="7">
        <v>4.7699999999999996</v>
      </c>
      <c r="I72" s="6"/>
      <c r="J72" s="6"/>
    </row>
    <row r="73" spans="1:10" x14ac:dyDescent="0.35">
      <c r="A73" s="2">
        <v>1000000</v>
      </c>
      <c r="B73" s="7">
        <v>3.08</v>
      </c>
      <c r="C73" s="8">
        <f t="shared" si="6"/>
        <v>30800</v>
      </c>
      <c r="D73" s="8">
        <f>SUM(C73-C72)</f>
        <v>134.40480000000389</v>
      </c>
      <c r="E73" s="6"/>
      <c r="F73" s="3">
        <v>3</v>
      </c>
      <c r="G73" s="6"/>
      <c r="H73" s="7">
        <v>4.7699999999999996</v>
      </c>
      <c r="I73" s="6"/>
      <c r="J73" s="6"/>
    </row>
  </sheetData>
  <sheetProtection password="E573" sheet="1" objects="1" scenarios="1" selectLockedCell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election activeCell="E38" sqref="E38"/>
    </sheetView>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80"/>
  <sheetViews>
    <sheetView tabSelected="1" zoomScale="115" zoomScaleNormal="115" workbookViewId="0">
      <selection sqref="A1:B1"/>
    </sheetView>
  </sheetViews>
  <sheetFormatPr defaultColWidth="9" defaultRowHeight="15" x14ac:dyDescent="0.25"/>
  <cols>
    <col min="1" max="1" width="3" style="11" customWidth="1"/>
    <col min="2" max="2" width="48.85546875" style="12" customWidth="1"/>
    <col min="3" max="3" width="45" style="12" customWidth="1"/>
    <col min="4" max="22" width="9.140625" style="11" customWidth="1"/>
    <col min="23" max="16384" width="9" style="12"/>
  </cols>
  <sheetData>
    <row r="1" spans="1:3" x14ac:dyDescent="0.25">
      <c r="A1" s="58" t="s">
        <v>92</v>
      </c>
      <c r="B1" s="58"/>
      <c r="C1" s="11"/>
    </row>
    <row r="2" spans="1:3" x14ac:dyDescent="0.25">
      <c r="B2" s="11"/>
      <c r="C2" s="11"/>
    </row>
    <row r="3" spans="1:3" x14ac:dyDescent="0.25">
      <c r="B3" s="11"/>
      <c r="C3" s="11"/>
    </row>
    <row r="4" spans="1:3" x14ac:dyDescent="0.25">
      <c r="B4" s="11"/>
      <c r="C4" s="11"/>
    </row>
    <row r="5" spans="1:3" x14ac:dyDescent="0.25">
      <c r="B5" s="11"/>
      <c r="C5" s="11"/>
    </row>
    <row r="6" spans="1:3" x14ac:dyDescent="0.25">
      <c r="B6" s="11"/>
      <c r="C6" s="11"/>
    </row>
    <row r="7" spans="1:3" x14ac:dyDescent="0.25">
      <c r="B7" s="11"/>
      <c r="C7" s="11"/>
    </row>
    <row r="8" spans="1:3" x14ac:dyDescent="0.25">
      <c r="B8" s="11"/>
      <c r="C8" s="11"/>
    </row>
    <row r="9" spans="1:3" x14ac:dyDescent="0.25">
      <c r="B9" s="11"/>
      <c r="C9" s="11"/>
    </row>
    <row r="10" spans="1:3" ht="18" x14ac:dyDescent="0.35">
      <c r="B10" s="13" t="s">
        <v>0</v>
      </c>
      <c r="C10" s="10"/>
    </row>
    <row r="11" spans="1:3" ht="18" x14ac:dyDescent="0.35">
      <c r="B11" s="18"/>
      <c r="C11" s="51"/>
    </row>
    <row r="12" spans="1:3" ht="18" x14ac:dyDescent="0.35">
      <c r="B12" s="13" t="s">
        <v>15</v>
      </c>
      <c r="C12" s="19" t="s">
        <v>94</v>
      </c>
    </row>
    <row r="14" spans="1:3" ht="18" x14ac:dyDescent="0.35">
      <c r="B14" s="14" t="s">
        <v>1</v>
      </c>
      <c r="C14" s="14" t="s">
        <v>2</v>
      </c>
    </row>
    <row r="15" spans="1:3" ht="18" x14ac:dyDescent="0.35">
      <c r="B15" s="9">
        <v>150000</v>
      </c>
      <c r="C15" s="15">
        <v>2.5</v>
      </c>
    </row>
    <row r="16" spans="1:3" s="11" customFormat="1" x14ac:dyDescent="0.25"/>
    <row r="17" spans="2:13" s="11" customFormat="1" x14ac:dyDescent="0.25"/>
    <row r="18" spans="2:13" ht="18" x14ac:dyDescent="0.35">
      <c r="B18" s="13" t="s">
        <v>3</v>
      </c>
      <c r="C18" s="16">
        <f>SUM(B15/100*C15)</f>
        <v>3750</v>
      </c>
      <c r="M18" s="17"/>
    </row>
    <row r="19" spans="2:13" ht="18" x14ac:dyDescent="0.35">
      <c r="B19" s="13" t="s">
        <v>4</v>
      </c>
      <c r="C19" s="16">
        <f>SUM(B15/100*1)</f>
        <v>1500</v>
      </c>
    </row>
    <row r="20" spans="2:13" ht="18" x14ac:dyDescent="0.35">
      <c r="B20" s="13" t="s">
        <v>5</v>
      </c>
      <c r="C20" s="16">
        <f>SUM(C18-C19)</f>
        <v>2250</v>
      </c>
    </row>
    <row r="21" spans="2:13" s="11" customFormat="1" x14ac:dyDescent="0.25"/>
    <row r="22" spans="2:13" s="11" customFormat="1" x14ac:dyDescent="0.25"/>
    <row r="23" spans="2:13" s="11" customFormat="1" ht="18.75" x14ac:dyDescent="0.3">
      <c r="B23" s="57" t="s">
        <v>89</v>
      </c>
      <c r="C23" s="57"/>
    </row>
    <row r="24" spans="2:13" s="11" customFormat="1" x14ac:dyDescent="0.25"/>
    <row r="25" spans="2:13" s="11" customFormat="1" x14ac:dyDescent="0.25"/>
    <row r="26" spans="2:13" s="11" customFormat="1" x14ac:dyDescent="0.25"/>
    <row r="27" spans="2:13" s="11" customFormat="1" x14ac:dyDescent="0.25"/>
    <row r="28" spans="2:13" s="11" customFormat="1" x14ac:dyDescent="0.25"/>
    <row r="29" spans="2:13" s="11" customFormat="1" x14ac:dyDescent="0.25"/>
    <row r="30" spans="2:13" s="11" customFormat="1" x14ac:dyDescent="0.25"/>
    <row r="31" spans="2:13" s="11" customFormat="1" x14ac:dyDescent="0.25"/>
    <row r="32" spans="2:13" s="11" customFormat="1" x14ac:dyDescent="0.25"/>
    <row r="33" s="11" customFormat="1" x14ac:dyDescent="0.25"/>
    <row r="34" s="11" customFormat="1" x14ac:dyDescent="0.25"/>
    <row r="35" s="11" customFormat="1" x14ac:dyDescent="0.25"/>
    <row r="36" s="11" customFormat="1" x14ac:dyDescent="0.25"/>
    <row r="37" s="11" customFormat="1" x14ac:dyDescent="0.25"/>
    <row r="38" s="11" customFormat="1" x14ac:dyDescent="0.25"/>
    <row r="39" s="11" customFormat="1" x14ac:dyDescent="0.25"/>
    <row r="40" s="11" customFormat="1" x14ac:dyDescent="0.25"/>
    <row r="73" spans="3:3" x14ac:dyDescent="0.25">
      <c r="C73" s="12" t="s">
        <v>94</v>
      </c>
    </row>
    <row r="74" spans="3:3" x14ac:dyDescent="0.25">
      <c r="C74" s="12" t="s">
        <v>16</v>
      </c>
    </row>
    <row r="75" spans="3:3" x14ac:dyDescent="0.25">
      <c r="C75" s="12" t="s">
        <v>17</v>
      </c>
    </row>
    <row r="76" spans="3:3" x14ac:dyDescent="0.25">
      <c r="C76" s="12" t="s">
        <v>18</v>
      </c>
    </row>
    <row r="77" spans="3:3" x14ac:dyDescent="0.25">
      <c r="C77" s="12" t="s">
        <v>19</v>
      </c>
    </row>
    <row r="78" spans="3:3" x14ac:dyDescent="0.25">
      <c r="C78" s="12" t="s">
        <v>20</v>
      </c>
    </row>
    <row r="79" spans="3:3" x14ac:dyDescent="0.25">
      <c r="C79" s="12" t="s">
        <v>21</v>
      </c>
    </row>
    <row r="80" spans="3:3" x14ac:dyDescent="0.25">
      <c r="C80" s="12" t="s">
        <v>22</v>
      </c>
    </row>
  </sheetData>
  <sheetProtection algorithmName="SHA-512" hashValue="uRd0/yQIcjWS+o+TUW0pKNQ60JjcgJ8XHtrAOLyGp4C1KvsacIbKwTGNMAzEfhHbDGWKaEojTe7NTZYU3ilgCw==" saltValue="4uUoH7E4015G/o02wD9zhg==" spinCount="100000" sheet="1" selectLockedCells="1"/>
  <mergeCells count="2">
    <mergeCell ref="B23:C23"/>
    <mergeCell ref="A1:B1"/>
  </mergeCells>
  <dataValidations count="1">
    <dataValidation type="list" allowBlank="1" showInputMessage="1" showErrorMessage="1" sqref="C12" xr:uid="{50B526DD-B655-487B-B339-302ADCA0B8A8}">
      <formula1>$C$73:$C$80</formula1>
    </dataValidation>
  </dataValidations>
  <hyperlinks>
    <hyperlink ref="B23:C23" location="'Provision Options'!A1" display="Click Here for Provision Options" xr:uid="{52781656-BC53-4082-B112-4365C0FC9971}"/>
    <hyperlink ref="A1:B1" location="Introduction!A1" display="Return to Instructions" xr:uid="{D05512FC-CA56-4471-86BA-E4D3172433C6}"/>
  </hyperlinks>
  <pageMargins left="0.7" right="0.7" top="0.75" bottom="0.75" header="0.3" footer="0.3"/>
  <pageSetup paperSize="9" scale="5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47272"/>
  <sheetViews>
    <sheetView showGridLines="0" workbookViewId="0">
      <selection sqref="A1:B1"/>
    </sheetView>
  </sheetViews>
  <sheetFormatPr defaultColWidth="9" defaultRowHeight="15" x14ac:dyDescent="0.25"/>
  <cols>
    <col min="1" max="1" width="5.5703125" style="32" customWidth="1"/>
    <col min="2" max="2" width="27" style="35" bestFit="1" customWidth="1"/>
    <col min="3" max="3" width="32.42578125" style="35" customWidth="1"/>
    <col min="4" max="4" width="18.7109375" style="35" customWidth="1"/>
    <col min="5" max="5" width="24" style="35" bestFit="1" customWidth="1"/>
    <col min="6" max="6" width="18.7109375" style="35" customWidth="1"/>
    <col min="7" max="7" width="22.85546875" style="32" customWidth="1"/>
    <col min="8" max="8" width="20.7109375" style="32" customWidth="1"/>
    <col min="9" max="9" width="27.5703125" style="32" customWidth="1"/>
    <col min="10" max="10" width="22.140625" style="32" customWidth="1"/>
    <col min="11" max="24" width="38.5703125" style="32" customWidth="1"/>
    <col min="25" max="16384" width="9" style="35"/>
  </cols>
  <sheetData>
    <row r="1" spans="1:7" x14ac:dyDescent="0.25">
      <c r="A1" s="62" t="s">
        <v>91</v>
      </c>
      <c r="B1" s="62"/>
      <c r="C1" s="50"/>
      <c r="D1" s="50"/>
      <c r="E1" s="50"/>
      <c r="F1" s="50"/>
    </row>
    <row r="2" spans="1:7" x14ac:dyDescent="0.25">
      <c r="B2" s="61" t="s">
        <v>90</v>
      </c>
      <c r="C2" s="61"/>
      <c r="D2" s="61"/>
      <c r="E2" s="61"/>
      <c r="F2" s="61"/>
    </row>
    <row r="3" spans="1:7" s="32" customFormat="1" x14ac:dyDescent="0.25">
      <c r="B3" s="61"/>
      <c r="C3" s="61"/>
      <c r="D3" s="61"/>
      <c r="E3" s="61"/>
      <c r="F3" s="61"/>
    </row>
    <row r="4" spans="1:7" s="32" customFormat="1" x14ac:dyDescent="0.25"/>
    <row r="5" spans="1:7" ht="18" x14ac:dyDescent="0.25">
      <c r="B5" s="33" t="s">
        <v>3</v>
      </c>
      <c r="C5" s="34">
        <f>SUM(Calculator!C18)</f>
        <v>3750</v>
      </c>
      <c r="D5" s="32"/>
      <c r="E5" s="32"/>
      <c r="F5" s="32"/>
    </row>
    <row r="6" spans="1:7" ht="18" x14ac:dyDescent="0.25">
      <c r="B6" s="33" t="s">
        <v>4</v>
      </c>
      <c r="C6" s="34">
        <f>SUM(Calculator!C19)</f>
        <v>1500</v>
      </c>
      <c r="D6" s="32"/>
      <c r="E6" s="32"/>
      <c r="F6" s="32"/>
    </row>
    <row r="7" spans="1:7" ht="18" x14ac:dyDescent="0.25">
      <c r="B7" s="33" t="s">
        <v>5</v>
      </c>
      <c r="C7" s="34">
        <f>SUM(C5-C6)</f>
        <v>2250</v>
      </c>
      <c r="D7" s="32"/>
      <c r="E7" s="32"/>
      <c r="F7" s="32"/>
    </row>
    <row r="8" spans="1:7" s="32" customFormat="1" x14ac:dyDescent="0.25"/>
    <row r="9" spans="1:7" s="32" customFormat="1" x14ac:dyDescent="0.25"/>
    <row r="10" spans="1:7" ht="36" x14ac:dyDescent="0.25">
      <c r="B10" s="36" t="s">
        <v>27</v>
      </c>
      <c r="C10" s="37" t="s">
        <v>26</v>
      </c>
      <c r="D10" s="37" t="s">
        <v>93</v>
      </c>
      <c r="E10" s="36" t="s">
        <v>6</v>
      </c>
      <c r="F10" s="36" t="s">
        <v>7</v>
      </c>
      <c r="G10" s="36" t="s">
        <v>24</v>
      </c>
    </row>
    <row r="11" spans="1:7" ht="90" x14ac:dyDescent="0.25">
      <c r="B11" s="31">
        <v>1</v>
      </c>
      <c r="C11" s="37" t="str">
        <f>IF(B11=1,($C$27),IF(B11=2,($C$28),IF(B11=3,($C$29),IF(B11=4,(#REF!),IF(B11=5,($C$30),IF(B11=6,($C$31),IF(B11=7,($C$32),IF(B11=8,($C$33),IF(B11=9,(#REF!),IF(B11=10,(#REF!)))))))))))</f>
        <v>Community Project - Contribution to community project. Fit kitchen, re-decoration, material/service donation etc</v>
      </c>
      <c r="D11" s="38">
        <f>IF(B11=1,($D$27),IF(B11=2,($D$28),IF(B11=3,($D$29),IF(B11=4,(#REF!),IF(B11=5,($D$30),IF(B11=6,($D$31),IF(B11=7,($D$32),IF(B11=8,($D$33),IF(B11=9,(#REF!),IF(B11=10,(#REF!)))))))))))</f>
        <v>1000</v>
      </c>
      <c r="E11" s="28">
        <v>0</v>
      </c>
      <c r="F11" s="39">
        <f>SUM(E11*D11)</f>
        <v>0</v>
      </c>
      <c r="G11" s="39"/>
    </row>
    <row r="12" spans="1:7" ht="36" x14ac:dyDescent="0.25">
      <c r="B12" s="31">
        <v>2</v>
      </c>
      <c r="C12" s="37" t="str">
        <f>IF(B12=1,($C$27),IF(B12=2,($C$28),IF(B12=3,($C$29),IF(B12=4,(#REF!),IF(B12=5,($C$30),IF(B12=6,($C$31),IF(B12=7,($C$32),IF(B12=8,($C$33),IF(B12=9,(#REF!),IF(B12=10,(#REF!)))))))))))</f>
        <v>Digital - Tablet x1 for digital course</v>
      </c>
      <c r="D12" s="38">
        <f>IF(B12=1,($D$27),IF(B12=2,($D$28),IF(B12=3,($D$29),IF(B12=4,(#REF!),IF(B12=5,($D$30),IF(B12=6,($D$31),IF(B12=7,($D$32),IF(B12=8,($D$33),IF(B12=9,(#REF!),IF(B12=10,(#REF!)))))))))))</f>
        <v>70</v>
      </c>
      <c r="E12" s="28">
        <v>0</v>
      </c>
      <c r="F12" s="39">
        <f>SUM(E12*D12)</f>
        <v>0</v>
      </c>
      <c r="G12" s="39"/>
    </row>
    <row r="13" spans="1:7" ht="36" x14ac:dyDescent="0.25">
      <c r="B13" s="31">
        <v>3</v>
      </c>
      <c r="C13" s="37" t="str">
        <f>IF(B13=1,($C$27),IF(B13=2,($C$28),IF(B13=3,($C$29),IF(B13=4,(#REF!),IF(B13=5,($C$30),IF(B13=6,($C$31),IF(B13=7,($C$32),IF(B13=8,($C$33),IF(B13=9,(#REF!),IF(B13=10,(#REF!)))))))))))</f>
        <v>Digital - WIFI Dongle x1 for 1 Year</v>
      </c>
      <c r="D13" s="38">
        <f>IF(B13=1,($D$27),IF(B13=2,($D$28),IF(B13=3,($D$29),IF(B13=4,(#REF!),IF(B13=5,($D$30),IF(B13=6,($D$31),IF(B13=7,($D$32),IF(B13=8,($D$33),IF(B13=9,(#REF!),IF(B13=10,(#REF!)))))))))))</f>
        <v>240</v>
      </c>
      <c r="E13" s="28">
        <v>0</v>
      </c>
      <c r="F13" s="39">
        <f>SUM(E13*D13)</f>
        <v>0</v>
      </c>
      <c r="G13" s="39"/>
    </row>
    <row r="14" spans="1:7" ht="36" x14ac:dyDescent="0.25">
      <c r="B14" s="31">
        <v>4</v>
      </c>
      <c r="C14" s="37" t="s">
        <v>105</v>
      </c>
      <c r="D14" s="38">
        <v>1000</v>
      </c>
      <c r="E14" s="28">
        <v>0</v>
      </c>
      <c r="F14" s="39">
        <f>SUM(E14*D14)</f>
        <v>0</v>
      </c>
      <c r="G14" s="39"/>
    </row>
    <row r="15" spans="1:7" ht="36" x14ac:dyDescent="0.25">
      <c r="B15" s="31">
        <v>5</v>
      </c>
      <c r="C15" s="37" t="str">
        <f>IF(B15=1,($C$27),IF(B15=2,($C$28),IF(B15=3,($C$29),IF(B15=4,(#REF!),IF(B15=5,($C$30),IF(B15=6,($C$31),IF(B15=7,($C$32),IF(B15=8,($C$33),IF(B15=9,(#REF!),IF(B15=10,(#REF!)))))))))))</f>
        <v>Digital - Equipment for Digital Café</v>
      </c>
      <c r="D15" s="38">
        <f>IF(B15=1,($D$27),IF(B15=2,($D$28),IF(B15=3,($D$29),IF(B15=4,(#REF!),IF(B15=5,($D$30),IF(B15=6,($D$31),IF(B15=7,($D$32),IF(B15=8,($D$33),IF(B15=9,(#REF!),IF(B15=10,(#REF!)))))))))))</f>
        <v>1000</v>
      </c>
      <c r="E15" s="28">
        <v>0</v>
      </c>
      <c r="F15" s="39">
        <f>SUM(E15*D15)</f>
        <v>0</v>
      </c>
      <c r="G15" s="39"/>
    </row>
    <row r="16" spans="1:7" ht="36" x14ac:dyDescent="0.25">
      <c r="B16" s="31">
        <v>6</v>
      </c>
      <c r="C16" s="37" t="s">
        <v>106</v>
      </c>
      <c r="D16" s="38">
        <v>1000</v>
      </c>
      <c r="E16" s="28">
        <v>0</v>
      </c>
      <c r="F16" s="39">
        <f>SUM(E16*D16)</f>
        <v>0</v>
      </c>
      <c r="G16" s="39"/>
    </row>
    <row r="17" spans="2:7" ht="54" x14ac:dyDescent="0.25">
      <c r="B17" s="31">
        <v>7</v>
      </c>
      <c r="C17" s="37" t="s">
        <v>107</v>
      </c>
      <c r="D17" s="38">
        <v>1000</v>
      </c>
      <c r="E17" s="28">
        <v>0</v>
      </c>
      <c r="F17" s="39">
        <f>SUM(E17*D17)</f>
        <v>0</v>
      </c>
      <c r="G17" s="39"/>
    </row>
    <row r="18" spans="2:7" ht="18" x14ac:dyDescent="0.25">
      <c r="B18" s="36" t="s">
        <v>8</v>
      </c>
      <c r="C18" s="36"/>
      <c r="D18" s="40">
        <f>SUM(Calculator!C19)</f>
        <v>1500</v>
      </c>
      <c r="E18" s="29"/>
      <c r="F18" s="39">
        <f>SUM(E18)</f>
        <v>0</v>
      </c>
      <c r="G18" s="39"/>
    </row>
    <row r="19" spans="2:7" ht="18" x14ac:dyDescent="0.25">
      <c r="B19" s="32"/>
      <c r="C19" s="32"/>
      <c r="D19" s="32"/>
      <c r="E19" s="41" t="s">
        <v>9</v>
      </c>
      <c r="F19" s="42">
        <f>SUM(F11:F18)</f>
        <v>0</v>
      </c>
      <c r="G19" s="42">
        <f>SUM(G11:G18)</f>
        <v>0</v>
      </c>
    </row>
    <row r="20" spans="2:7" ht="18" x14ac:dyDescent="0.25">
      <c r="B20" s="32"/>
      <c r="C20" s="32"/>
      <c r="D20" s="32"/>
      <c r="E20" s="43" t="s">
        <v>10</v>
      </c>
      <c r="F20" s="34">
        <f>SUM(C5)</f>
        <v>3750</v>
      </c>
    </row>
    <row r="21" spans="2:7" ht="18" x14ac:dyDescent="0.25">
      <c r="B21" s="32"/>
      <c r="C21" s="32"/>
      <c r="D21" s="32"/>
      <c r="E21" s="43" t="s">
        <v>11</v>
      </c>
      <c r="F21" s="44">
        <f>SUM(F19/F20)</f>
        <v>0</v>
      </c>
    </row>
    <row r="22" spans="2:7" x14ac:dyDescent="0.25">
      <c r="B22" s="32"/>
      <c r="C22" s="32"/>
      <c r="D22" s="32"/>
      <c r="E22" s="32"/>
      <c r="F22" s="32"/>
    </row>
    <row r="23" spans="2:7" ht="15.75" thickBot="1" x14ac:dyDescent="0.3">
      <c r="B23" s="32"/>
      <c r="C23" s="32"/>
      <c r="D23" s="32"/>
      <c r="E23" s="32"/>
      <c r="F23" s="32"/>
    </row>
    <row r="24" spans="2:7" ht="15.75" thickBot="1" x14ac:dyDescent="0.3">
      <c r="B24" s="45" t="s">
        <v>23</v>
      </c>
      <c r="C24" s="59" t="s">
        <v>94</v>
      </c>
      <c r="D24" s="60"/>
      <c r="E24" s="32"/>
      <c r="F24" s="32"/>
    </row>
    <row r="25" spans="2:7" ht="15.75" thickBot="1" x14ac:dyDescent="0.3">
      <c r="B25" s="32"/>
      <c r="C25" s="32"/>
      <c r="D25" s="32"/>
      <c r="E25" s="32"/>
      <c r="F25" s="32"/>
    </row>
    <row r="26" spans="2:7" ht="15.75" thickBot="1" x14ac:dyDescent="0.3">
      <c r="B26" s="45" t="s">
        <v>25</v>
      </c>
      <c r="C26" s="45" t="s">
        <v>26</v>
      </c>
      <c r="D26" s="45" t="s">
        <v>93</v>
      </c>
      <c r="E26" s="32"/>
      <c r="F26" s="32"/>
    </row>
    <row r="27" spans="2:7" ht="60" x14ac:dyDescent="0.25">
      <c r="B27" s="46">
        <v>1</v>
      </c>
      <c r="C27" s="55" t="str">
        <f>IF($C$24="Yorkshire",(Yorkshire!D6),IF($C$24="South Yorkshire",('South Yorkshire'!D6),IF($C$24="North Yorkshire",('North Yorkshire'!D6),IF($C$24="Leeds",(Leeds!D6),IF($C$24="Bradford",(Bradford!D6),IF($C$24="West Yorkshire",('West Yorkshire'!D6),IF($C$24="East Yorkshire",('East Yorkshire'!D6))))))))</f>
        <v>Community Project - Contribution to community project. Fit kitchen, re-decoration, material/service donation etc</v>
      </c>
      <c r="D27" s="48">
        <f>IF($C$24="Yorkshire",(Yorkshire!E6),IF($C$24="South Yorkshire",('South Yorkshire'!E6),IF($C$24="North Yorkshire",('North Yorkshire'!E6),IF($C$24="Leeds",(Leeds!E6),IF($C$24="Bradford",(Bradford!E6),IF($C$24="West Yorkshire",('West Yorkshire'!E6),IF($C$24="East Yorkshire",('East Yorkshire'!E6))))))))</f>
        <v>1000</v>
      </c>
      <c r="E27" s="32"/>
      <c r="F27" s="32"/>
    </row>
    <row r="28" spans="2:7" x14ac:dyDescent="0.25">
      <c r="B28" s="49">
        <v>2</v>
      </c>
      <c r="C28" s="55" t="str">
        <f>IF($C$24="Yorkshire",(Yorkshire!D7),IF($C$24="South Yorkshire",('South Yorkshire'!D7),IF($C$24="North Yorkshire",('North Yorkshire'!D7),IF($C$24="Leeds",(Leeds!D7),IF($C$24="Bradford",(Bradford!D7),IF($C$24="West Yorkshire",('West Yorkshire'!D7),IF($C$24="East Yorkshire",('East Yorkshire'!D7))))))))</f>
        <v>Digital - Tablet x1 for digital course</v>
      </c>
      <c r="D28" s="48">
        <f>IF($C$24="Yorkshire",(Yorkshire!E7),IF($C$24="South Yorkshire",('South Yorkshire'!E7),IF($C$24="North Yorkshire",('North Yorkshire'!E7),IF($C$24="Leeds",(Leeds!E7),IF($C$24="Bradford",(Bradford!E7),IF($C$24="West Yorkshire",('West Yorkshire'!E7),IF($C$24="East Yorkshire",('East Yorkshire'!E7))))))))</f>
        <v>70</v>
      </c>
      <c r="E28" s="32"/>
      <c r="F28" s="32"/>
    </row>
    <row r="29" spans="2:7" x14ac:dyDescent="0.25">
      <c r="B29" s="49">
        <v>3</v>
      </c>
      <c r="C29" s="55" t="str">
        <f>IF($C$24="Yorkshire",(Yorkshire!D8),IF($C$24="South Yorkshire",('South Yorkshire'!D8),IF($C$24="North Yorkshire",('North Yorkshire'!D8),IF($C$24="Leeds",(Leeds!D8),IF($C$24="Bradford",(Bradford!D8),IF($C$24="West Yorkshire",('West Yorkshire'!D8),IF($C$24="East Yorkshire",('East Yorkshire'!D8))))))))</f>
        <v>Digital - WIFI Dongle x1 for 1 Year</v>
      </c>
      <c r="D29" s="48">
        <f>IF($C$24="Yorkshire",(Yorkshire!E8),IF($C$24="South Yorkshire",('South Yorkshire'!E8),IF($C$24="North Yorkshire",('North Yorkshire'!E8),IF($C$24="Leeds",(Leeds!E8),IF($C$24="Bradford",(Bradford!E8),IF($C$24="West Yorkshire",('West Yorkshire'!E8),IF($C$24="East Yorkshire",('East Yorkshire'!E8))))))))</f>
        <v>240</v>
      </c>
      <c r="E29" s="32"/>
      <c r="F29" s="32"/>
    </row>
    <row r="30" spans="2:7" x14ac:dyDescent="0.25">
      <c r="B30" s="46">
        <v>4</v>
      </c>
      <c r="C30" s="55" t="str">
        <f>IF($C$24="Yorkshire",(Yorkshire!D10),IF($C$24="South Yorkshire",('South Yorkshire'!D10),IF($C$24="North Yorkshire",('North Yorkshire'!D10),IF($C$24="Leeds",(Leeds!D10),IF($C$24="Bradford",(Bradford!D10),IF($C$24="West Yorkshire",('West Yorkshire'!D10),IF($C$24="East Yorkshire",('East Yorkshire'!D10))))))))</f>
        <v>Digital - Equipment for Digital Café</v>
      </c>
      <c r="D30" s="48">
        <f>IF($C$24="Yorkshire",(Yorkshire!E10),IF($C$24="South Yorkshire",('South Yorkshire'!E10),IF($C$24="North Yorkshire",('North Yorkshire'!E10),IF($C$24="Leeds",(Leeds!E10),IF($C$24="Bradford",(Bradford!E10),IF($C$24="West Yorkshire",('West Yorkshire'!E10),IF($C$24="East Yorkshire",('East Yorkshire'!E10))))))))</f>
        <v>1000</v>
      </c>
      <c r="E30" s="32"/>
      <c r="F30" s="32"/>
    </row>
    <row r="31" spans="2:7" ht="60" x14ac:dyDescent="0.25">
      <c r="B31" s="49">
        <v>5</v>
      </c>
      <c r="C31" s="55" t="str">
        <f>IF($C$24="Yorkshire",(Yorkshire!D11),IF($C$24="South Yorkshire",('South Yorkshire'!D11),IF($C$24="North Yorkshire",('North Yorkshire'!D11),IF($C$24="Leeds",(Leeds!D11),IF($C$24="Bradford",(Bradford!D11),IF($C$24="West Yorkshire",('West Yorkshire'!D11),IF($C$24="East Yorkshire",('East Yorkshire'!D11))))))))</f>
        <v>E&amp;D - Donation of plants, tools etc for intergenerational project at community centres/housig estates and schemes</v>
      </c>
      <c r="D31" s="48">
        <f>IF($C$24="Yorkshire",(Yorkshire!E11),IF($C$24="South Yorkshire",('South Yorkshire'!E11),IF($C$24="North Yorkshire",('North Yorkshire'!E11),IF($C$24="Leeds",(Leeds!E11),IF($C$24="Bradford",(Bradford!E11),IF($C$24="West Yorkshire",('West Yorkshire'!E11),IF($C$24="East Yorkshire",('East Yorkshire'!E11))))))))</f>
        <v>1000</v>
      </c>
      <c r="E31" s="32"/>
      <c r="F31" s="32"/>
    </row>
    <row r="32" spans="2:7" ht="30" x14ac:dyDescent="0.25">
      <c r="B32" s="49">
        <v>6</v>
      </c>
      <c r="C32" s="55" t="str">
        <f>IF($C$24="Yorkshire",(Yorkshire!D12),IF($C$24="South Yorkshire",('South Yorkshire'!D12),IF($C$24="North Yorkshire",('North Yorkshire'!D12),IF($C$24="Leeds",(Leeds!D12),IF($C$24="Bradford",(Bradford!D12),IF($C$24="West Yorkshire",('West Yorkshire'!D12),IF($C$24="East Yorkshire",('East Yorkshire'!D12))))))))</f>
        <v>Health and Wellbeing - Projector for Cinema Club</v>
      </c>
      <c r="D32" s="48">
        <f>IF($C$24="Yorkshire",(Yorkshire!E12),IF($C$24="South Yorkshire",('South Yorkshire'!E12),IF($C$24="North Yorkshire",('North Yorkshire'!E12),IF($C$24="Leeds",(Leeds!E12),IF($C$24="Bradford",(Bradford!E12),IF($C$24="West Yorkshire",('West Yorkshire'!E12),IF($C$24="East Yorkshire",('East Yorkshire'!E12))))))))</f>
        <v>1000</v>
      </c>
      <c r="E32" s="32"/>
      <c r="F32" s="32"/>
    </row>
    <row r="33" spans="2:6" ht="45" x14ac:dyDescent="0.25">
      <c r="B33" s="46">
        <v>7</v>
      </c>
      <c r="C33" s="55" t="str">
        <f>IF($C$24="Yorkshire",(Yorkshire!D13),IF($C$24="South Yorkshire",('South Yorkshire'!D13),IF($C$24="North Yorkshire",('North Yorkshire'!D13),IF($C$24="Leeds",(Leeds!D13),IF($C$24="Bradford",(Bradford!D13),IF($C$24="West Yorkshire",('West Yorkshire'!D13),IF($C$24="East Yorkshire",('East Yorkshire'!D13))))))))</f>
        <v>Health and Wellbeing - Sponsor Project in the local area od contractor work</v>
      </c>
      <c r="D33" s="48">
        <f>IF($C$24="Yorkshire",(Yorkshire!E13),IF($C$24="South Yorkshire",('South Yorkshire'!E13),IF($C$24="North Yorkshire",('North Yorkshire'!E13),IF($C$24="Leeds",(Leeds!E13),IF($C$24="Bradford",(Bradford!E13),IF($C$24="West Yorkshire",('West Yorkshire'!E13),IF($C$24="East Yorkshire",('East Yorkshire'!E13))))))))</f>
        <v>1000</v>
      </c>
      <c r="E33" s="32"/>
      <c r="F33" s="32"/>
    </row>
    <row r="34" spans="2:6" x14ac:dyDescent="0.25">
      <c r="B34" s="32"/>
      <c r="C34" s="32"/>
      <c r="D34" s="32"/>
      <c r="E34" s="32"/>
      <c r="F34" s="32"/>
    </row>
    <row r="1047272" spans="9:9" x14ac:dyDescent="0.25">
      <c r="I1047272" s="47"/>
    </row>
  </sheetData>
  <sheetProtection selectLockedCells="1"/>
  <mergeCells count="3">
    <mergeCell ref="C24:D24"/>
    <mergeCell ref="B2:F3"/>
    <mergeCell ref="A1:B1"/>
  </mergeCells>
  <conditionalFormatting sqref="F21">
    <cfRule type="cellIs" dxfId="2" priority="1" operator="greaterThan">
      <formula>0.9999</formula>
    </cfRule>
    <cfRule type="cellIs" dxfId="1" priority="2" operator="greaterThan">
      <formula>0.9999</formula>
    </cfRule>
    <cfRule type="cellIs" dxfId="0" priority="3" operator="lessThan">
      <formula>0.9999</formula>
    </cfRule>
  </conditionalFormatting>
  <hyperlinks>
    <hyperlink ref="A1:B1" location="Calculator!A1" display="Return to Calculator" xr:uid="{E44EEFFE-83AB-430A-B115-FC5ABED29FF9}"/>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682A131E-1022-474D-87F0-4A3B532454D8}">
          <x14:formula1>
            <xm:f>Calculator!$C$73:$C$80</xm:f>
          </x14:formula1>
          <xm:sqref>C24:D24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DE6B6D-481F-4BB0-B2CC-6918B48C80FA}">
  <dimension ref="C2:E15"/>
  <sheetViews>
    <sheetView topLeftCell="B2" workbookViewId="0">
      <selection activeCell="D7" sqref="D7"/>
    </sheetView>
  </sheetViews>
  <sheetFormatPr defaultColWidth="9" defaultRowHeight="15" x14ac:dyDescent="0.25"/>
  <cols>
    <col min="1" max="2" width="9" style="52"/>
    <col min="3" max="3" width="21.28515625" style="52" customWidth="1"/>
    <col min="4" max="4" width="18.5703125" style="52" customWidth="1"/>
    <col min="5" max="5" width="32.140625" style="52" customWidth="1"/>
    <col min="6" max="16384" width="9" style="52"/>
  </cols>
  <sheetData>
    <row r="2" spans="3:5" x14ac:dyDescent="0.25">
      <c r="C2" s="63" t="s">
        <v>94</v>
      </c>
      <c r="D2" s="63"/>
      <c r="E2" s="63"/>
    </row>
    <row r="3" spans="3:5" x14ac:dyDescent="0.25">
      <c r="C3" s="63"/>
      <c r="D3" s="63"/>
      <c r="E3" s="63"/>
    </row>
    <row r="4" spans="3:5" ht="15.75" thickBot="1" x14ac:dyDescent="0.3"/>
    <row r="5" spans="3:5" ht="40.5" customHeight="1" x14ac:dyDescent="0.25">
      <c r="C5" s="25" t="s">
        <v>27</v>
      </c>
      <c r="D5" s="26" t="s">
        <v>26</v>
      </c>
      <c r="E5" s="27" t="s">
        <v>24</v>
      </c>
    </row>
    <row r="6" spans="3:5" ht="105" x14ac:dyDescent="0.25">
      <c r="C6" s="21">
        <v>1</v>
      </c>
      <c r="D6" s="53" t="s">
        <v>104</v>
      </c>
      <c r="E6" s="23">
        <v>1000</v>
      </c>
    </row>
    <row r="7" spans="3:5" ht="40.5" customHeight="1" x14ac:dyDescent="0.25">
      <c r="C7" s="21">
        <v>2</v>
      </c>
      <c r="D7" s="53" t="s">
        <v>97</v>
      </c>
      <c r="E7" s="23">
        <v>70</v>
      </c>
    </row>
    <row r="8" spans="3:5" ht="40.5" customHeight="1" x14ac:dyDescent="0.25">
      <c r="C8" s="21">
        <v>3</v>
      </c>
      <c r="D8" s="53" t="s">
        <v>98</v>
      </c>
      <c r="E8" s="23">
        <v>240</v>
      </c>
    </row>
    <row r="9" spans="3:5" ht="40.5" customHeight="1" x14ac:dyDescent="0.25">
      <c r="C9" s="21">
        <v>4</v>
      </c>
      <c r="D9" s="53" t="s">
        <v>99</v>
      </c>
      <c r="E9" s="54">
        <v>20000</v>
      </c>
    </row>
    <row r="10" spans="3:5" ht="40.5" customHeight="1" x14ac:dyDescent="0.25">
      <c r="C10" s="21">
        <v>5</v>
      </c>
      <c r="D10" s="53" t="s">
        <v>100</v>
      </c>
      <c r="E10" s="23">
        <v>1000</v>
      </c>
    </row>
    <row r="11" spans="3:5" ht="120" x14ac:dyDescent="0.25">
      <c r="C11" s="21">
        <v>6</v>
      </c>
      <c r="D11" s="53" t="s">
        <v>101</v>
      </c>
      <c r="E11" s="23">
        <v>1000</v>
      </c>
    </row>
    <row r="12" spans="3:5" ht="40.5" customHeight="1" x14ac:dyDescent="0.25">
      <c r="C12" s="21">
        <v>7</v>
      </c>
      <c r="D12" s="53" t="s">
        <v>102</v>
      </c>
      <c r="E12" s="23">
        <v>1000</v>
      </c>
    </row>
    <row r="13" spans="3:5" ht="40.5" customHeight="1" x14ac:dyDescent="0.25">
      <c r="C13" s="21">
        <v>8</v>
      </c>
      <c r="D13" s="53" t="s">
        <v>103</v>
      </c>
      <c r="E13" s="23">
        <v>1000</v>
      </c>
    </row>
    <row r="14" spans="3:5" ht="40.5" customHeight="1" x14ac:dyDescent="0.25">
      <c r="C14" s="21">
        <v>9</v>
      </c>
      <c r="D14" s="53" t="s">
        <v>95</v>
      </c>
      <c r="E14" s="23">
        <v>900</v>
      </c>
    </row>
    <row r="15" spans="3:5" ht="40.5" customHeight="1" thickBot="1" x14ac:dyDescent="0.3">
      <c r="C15" s="24">
        <v>10</v>
      </c>
      <c r="D15" s="53" t="s">
        <v>96</v>
      </c>
      <c r="E15" s="23">
        <v>1000</v>
      </c>
    </row>
  </sheetData>
  <mergeCells count="1">
    <mergeCell ref="C2:E3"/>
  </mergeCells>
  <phoneticPr fontId="5"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6443A-CAE8-4533-A7AC-4999D1EBD031}">
  <dimension ref="C2:E15"/>
  <sheetViews>
    <sheetView workbookViewId="0">
      <selection activeCell="F1" sqref="F1"/>
    </sheetView>
  </sheetViews>
  <sheetFormatPr defaultColWidth="9" defaultRowHeight="15" x14ac:dyDescent="0.25"/>
  <cols>
    <col min="1" max="2" width="9" style="20"/>
    <col min="3" max="3" width="21.28515625" style="20" customWidth="1"/>
    <col min="4" max="4" width="18.5703125" style="20" customWidth="1"/>
    <col min="5" max="5" width="32.140625" style="20" customWidth="1"/>
    <col min="6" max="16384" width="9" style="20"/>
  </cols>
  <sheetData>
    <row r="2" spans="3:5" x14ac:dyDescent="0.25">
      <c r="C2" s="63" t="s">
        <v>17</v>
      </c>
      <c r="D2" s="63"/>
      <c r="E2" s="63"/>
    </row>
    <row r="3" spans="3:5" x14ac:dyDescent="0.25">
      <c r="C3" s="63"/>
      <c r="D3" s="63"/>
      <c r="E3" s="63"/>
    </row>
    <row r="4" spans="3:5" ht="15.75" thickBot="1" x14ac:dyDescent="0.3"/>
    <row r="5" spans="3:5" ht="40.5" customHeight="1" x14ac:dyDescent="0.25">
      <c r="C5" s="25" t="s">
        <v>27</v>
      </c>
      <c r="D5" s="26" t="s">
        <v>26</v>
      </c>
      <c r="E5" s="27" t="s">
        <v>24</v>
      </c>
    </row>
    <row r="6" spans="3:5" ht="40.5" customHeight="1" x14ac:dyDescent="0.25">
      <c r="C6" s="21">
        <v>1</v>
      </c>
      <c r="D6" s="22" t="s">
        <v>28</v>
      </c>
      <c r="E6" s="23">
        <v>100</v>
      </c>
    </row>
    <row r="7" spans="3:5" ht="40.5" customHeight="1" x14ac:dyDescent="0.25">
      <c r="C7" s="21">
        <v>2</v>
      </c>
      <c r="D7" s="22" t="s">
        <v>29</v>
      </c>
      <c r="E7" s="23">
        <v>200</v>
      </c>
    </row>
    <row r="8" spans="3:5" ht="40.5" customHeight="1" x14ac:dyDescent="0.25">
      <c r="C8" s="21">
        <v>3</v>
      </c>
      <c r="D8" s="22" t="s">
        <v>30</v>
      </c>
      <c r="E8" s="23">
        <v>300</v>
      </c>
    </row>
    <row r="9" spans="3:5" ht="40.5" customHeight="1" x14ac:dyDescent="0.25">
      <c r="C9" s="21">
        <v>4</v>
      </c>
      <c r="D9" s="22" t="s">
        <v>31</v>
      </c>
      <c r="E9" s="23">
        <v>400</v>
      </c>
    </row>
    <row r="10" spans="3:5" ht="40.5" customHeight="1" x14ac:dyDescent="0.25">
      <c r="C10" s="21">
        <v>5</v>
      </c>
      <c r="D10" s="22" t="s">
        <v>32</v>
      </c>
      <c r="E10" s="23">
        <v>500</v>
      </c>
    </row>
    <row r="11" spans="3:5" ht="40.5" customHeight="1" x14ac:dyDescent="0.25">
      <c r="C11" s="21">
        <v>6</v>
      </c>
      <c r="D11" s="22" t="s">
        <v>33</v>
      </c>
      <c r="E11" s="23">
        <v>600</v>
      </c>
    </row>
    <row r="12" spans="3:5" ht="40.5" customHeight="1" x14ac:dyDescent="0.25">
      <c r="C12" s="21">
        <v>7</v>
      </c>
      <c r="D12" s="22" t="s">
        <v>34</v>
      </c>
      <c r="E12" s="23">
        <v>700</v>
      </c>
    </row>
    <row r="13" spans="3:5" ht="40.5" customHeight="1" x14ac:dyDescent="0.25">
      <c r="C13" s="21">
        <v>8</v>
      </c>
      <c r="D13" s="22" t="s">
        <v>35</v>
      </c>
      <c r="E13" s="23">
        <v>800</v>
      </c>
    </row>
    <row r="14" spans="3:5" ht="40.5" customHeight="1" x14ac:dyDescent="0.25">
      <c r="C14" s="21">
        <v>9</v>
      </c>
      <c r="D14" s="22" t="s">
        <v>36</v>
      </c>
      <c r="E14" s="23">
        <v>900</v>
      </c>
    </row>
    <row r="15" spans="3:5" ht="40.5" customHeight="1" thickBot="1" x14ac:dyDescent="0.3">
      <c r="C15" s="24">
        <v>10</v>
      </c>
      <c r="D15" s="22" t="s">
        <v>37</v>
      </c>
      <c r="E15" s="23">
        <v>1000</v>
      </c>
    </row>
  </sheetData>
  <mergeCells count="1">
    <mergeCell ref="C2:E3"/>
  </mergeCells>
  <phoneticPr fontId="5"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7ED73-C929-4EFD-A3C6-CA5B35D42859}">
  <dimension ref="C2:E15"/>
  <sheetViews>
    <sheetView workbookViewId="0">
      <selection activeCell="E1" sqref="E1"/>
    </sheetView>
  </sheetViews>
  <sheetFormatPr defaultColWidth="9" defaultRowHeight="15" x14ac:dyDescent="0.25"/>
  <cols>
    <col min="1" max="2" width="9" style="20"/>
    <col min="3" max="3" width="21.28515625" style="20" customWidth="1"/>
    <col min="4" max="4" width="18.5703125" style="20" customWidth="1"/>
    <col min="5" max="5" width="32.140625" style="20" customWidth="1"/>
    <col min="6" max="16384" width="9" style="20"/>
  </cols>
  <sheetData>
    <row r="2" spans="3:5" x14ac:dyDescent="0.25">
      <c r="C2" s="63" t="s">
        <v>16</v>
      </c>
      <c r="D2" s="63"/>
      <c r="E2" s="63"/>
    </row>
    <row r="3" spans="3:5" x14ac:dyDescent="0.25">
      <c r="C3" s="63"/>
      <c r="D3" s="63"/>
      <c r="E3" s="63"/>
    </row>
    <row r="4" spans="3:5" ht="15.75" thickBot="1" x14ac:dyDescent="0.3"/>
    <row r="5" spans="3:5" ht="40.5" customHeight="1" x14ac:dyDescent="0.25">
      <c r="C5" s="25" t="s">
        <v>27</v>
      </c>
      <c r="D5" s="26" t="s">
        <v>26</v>
      </c>
      <c r="E5" s="27" t="s">
        <v>24</v>
      </c>
    </row>
    <row r="6" spans="3:5" ht="40.5" customHeight="1" x14ac:dyDescent="0.25">
      <c r="C6" s="21">
        <v>1</v>
      </c>
      <c r="D6" s="22" t="s">
        <v>38</v>
      </c>
      <c r="E6" s="23">
        <v>100</v>
      </c>
    </row>
    <row r="7" spans="3:5" ht="40.5" customHeight="1" x14ac:dyDescent="0.25">
      <c r="C7" s="21">
        <v>2</v>
      </c>
      <c r="D7" s="22" t="s">
        <v>39</v>
      </c>
      <c r="E7" s="23">
        <v>200</v>
      </c>
    </row>
    <row r="8" spans="3:5" ht="40.5" customHeight="1" x14ac:dyDescent="0.25">
      <c r="C8" s="21">
        <v>3</v>
      </c>
      <c r="D8" s="22" t="s">
        <v>40</v>
      </c>
      <c r="E8" s="23">
        <v>300</v>
      </c>
    </row>
    <row r="9" spans="3:5" ht="40.5" customHeight="1" x14ac:dyDescent="0.25">
      <c r="C9" s="21">
        <v>4</v>
      </c>
      <c r="D9" s="22" t="s">
        <v>41</v>
      </c>
      <c r="E9" s="23">
        <v>400</v>
      </c>
    </row>
    <row r="10" spans="3:5" ht="40.5" customHeight="1" x14ac:dyDescent="0.25">
      <c r="C10" s="21">
        <v>5</v>
      </c>
      <c r="D10" s="22" t="s">
        <v>42</v>
      </c>
      <c r="E10" s="23">
        <v>500</v>
      </c>
    </row>
    <row r="11" spans="3:5" ht="40.5" customHeight="1" x14ac:dyDescent="0.25">
      <c r="C11" s="21">
        <v>6</v>
      </c>
      <c r="D11" s="22" t="s">
        <v>43</v>
      </c>
      <c r="E11" s="23">
        <v>600</v>
      </c>
    </row>
    <row r="12" spans="3:5" ht="40.5" customHeight="1" x14ac:dyDescent="0.25">
      <c r="C12" s="21">
        <v>7</v>
      </c>
      <c r="D12" s="22" t="s">
        <v>44</v>
      </c>
      <c r="E12" s="23">
        <v>700</v>
      </c>
    </row>
    <row r="13" spans="3:5" ht="40.5" customHeight="1" x14ac:dyDescent="0.25">
      <c r="C13" s="21">
        <v>8</v>
      </c>
      <c r="D13" s="22" t="s">
        <v>45</v>
      </c>
      <c r="E13" s="23">
        <v>800</v>
      </c>
    </row>
    <row r="14" spans="3:5" ht="40.5" customHeight="1" x14ac:dyDescent="0.25">
      <c r="C14" s="21">
        <v>9</v>
      </c>
      <c r="D14" s="22" t="s">
        <v>46</v>
      </c>
      <c r="E14" s="23">
        <v>900</v>
      </c>
    </row>
    <row r="15" spans="3:5" ht="40.5" customHeight="1" thickBot="1" x14ac:dyDescent="0.3">
      <c r="C15" s="24">
        <v>10</v>
      </c>
      <c r="D15" s="22" t="s">
        <v>47</v>
      </c>
      <c r="E15" s="23">
        <v>1000</v>
      </c>
    </row>
  </sheetData>
  <mergeCells count="1">
    <mergeCell ref="C2:E3"/>
  </mergeCells>
  <phoneticPr fontId="5"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B713D-4A8D-4518-A409-3255540A3399}">
  <dimension ref="C2:E15"/>
  <sheetViews>
    <sheetView topLeftCell="A5" workbookViewId="0">
      <selection activeCell="G11" sqref="G11"/>
    </sheetView>
  </sheetViews>
  <sheetFormatPr defaultColWidth="9" defaultRowHeight="15" x14ac:dyDescent="0.25"/>
  <cols>
    <col min="1" max="2" width="9" style="20"/>
    <col min="3" max="3" width="21.28515625" style="20" customWidth="1"/>
    <col min="4" max="4" width="18.5703125" style="20" customWidth="1"/>
    <col min="5" max="5" width="32.140625" style="20" customWidth="1"/>
    <col min="6" max="16384" width="9" style="20"/>
  </cols>
  <sheetData>
    <row r="2" spans="3:5" x14ac:dyDescent="0.25">
      <c r="C2" s="63" t="s">
        <v>19</v>
      </c>
      <c r="D2" s="63"/>
      <c r="E2" s="63"/>
    </row>
    <row r="3" spans="3:5" x14ac:dyDescent="0.25">
      <c r="C3" s="63"/>
      <c r="D3" s="63"/>
      <c r="E3" s="63"/>
    </row>
    <row r="4" spans="3:5" ht="15.75" thickBot="1" x14ac:dyDescent="0.3"/>
    <row r="5" spans="3:5" ht="40.5" customHeight="1" x14ac:dyDescent="0.25">
      <c r="C5" s="25" t="s">
        <v>27</v>
      </c>
      <c r="D5" s="26" t="s">
        <v>26</v>
      </c>
      <c r="E5" s="27" t="s">
        <v>24</v>
      </c>
    </row>
    <row r="6" spans="3:5" ht="40.5" customHeight="1" x14ac:dyDescent="0.25">
      <c r="C6" s="21">
        <v>1</v>
      </c>
      <c r="D6" s="22" t="s">
        <v>68</v>
      </c>
      <c r="E6" s="23">
        <v>100</v>
      </c>
    </row>
    <row r="7" spans="3:5" ht="40.5" customHeight="1" x14ac:dyDescent="0.25">
      <c r="C7" s="21">
        <v>2</v>
      </c>
      <c r="D7" s="22" t="s">
        <v>69</v>
      </c>
      <c r="E7" s="23">
        <v>200</v>
      </c>
    </row>
    <row r="8" spans="3:5" ht="40.5" customHeight="1" x14ac:dyDescent="0.25">
      <c r="C8" s="21">
        <v>3</v>
      </c>
      <c r="D8" s="22" t="s">
        <v>70</v>
      </c>
      <c r="E8" s="23">
        <v>300</v>
      </c>
    </row>
    <row r="9" spans="3:5" ht="40.5" customHeight="1" x14ac:dyDescent="0.25">
      <c r="C9" s="21">
        <v>4</v>
      </c>
      <c r="D9" s="22" t="s">
        <v>71</v>
      </c>
      <c r="E9" s="23">
        <v>400</v>
      </c>
    </row>
    <row r="10" spans="3:5" ht="40.5" customHeight="1" x14ac:dyDescent="0.25">
      <c r="C10" s="21">
        <v>5</v>
      </c>
      <c r="D10" s="22" t="s">
        <v>72</v>
      </c>
      <c r="E10" s="23">
        <v>500</v>
      </c>
    </row>
    <row r="11" spans="3:5" ht="40.5" customHeight="1" x14ac:dyDescent="0.25">
      <c r="C11" s="21">
        <v>6</v>
      </c>
      <c r="D11" s="22" t="s">
        <v>73</v>
      </c>
      <c r="E11" s="23">
        <v>600</v>
      </c>
    </row>
    <row r="12" spans="3:5" ht="40.5" customHeight="1" x14ac:dyDescent="0.25">
      <c r="C12" s="21">
        <v>7</v>
      </c>
      <c r="D12" s="22" t="s">
        <v>74</v>
      </c>
      <c r="E12" s="23">
        <v>700</v>
      </c>
    </row>
    <row r="13" spans="3:5" ht="40.5" customHeight="1" x14ac:dyDescent="0.25">
      <c r="C13" s="21">
        <v>8</v>
      </c>
      <c r="D13" s="22" t="s">
        <v>75</v>
      </c>
      <c r="E13" s="23">
        <v>800</v>
      </c>
    </row>
    <row r="14" spans="3:5" ht="40.5" customHeight="1" x14ac:dyDescent="0.25">
      <c r="C14" s="21">
        <v>9</v>
      </c>
      <c r="D14" s="22" t="s">
        <v>76</v>
      </c>
      <c r="E14" s="23">
        <v>900</v>
      </c>
    </row>
    <row r="15" spans="3:5" ht="40.5" customHeight="1" thickBot="1" x14ac:dyDescent="0.3">
      <c r="C15" s="24">
        <v>10</v>
      </c>
      <c r="D15" s="22" t="s">
        <v>77</v>
      </c>
      <c r="E15" s="23">
        <v>1000</v>
      </c>
    </row>
  </sheetData>
  <mergeCells count="1">
    <mergeCell ref="C2:E3"/>
  </mergeCells>
  <phoneticPr fontId="5"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96883B-B353-4E7D-A756-3B2BE4AC0A4A}">
  <dimension ref="C2:E15"/>
  <sheetViews>
    <sheetView topLeftCell="A5" workbookViewId="0">
      <selection activeCell="H11" sqref="H11"/>
    </sheetView>
  </sheetViews>
  <sheetFormatPr defaultColWidth="9" defaultRowHeight="15" x14ac:dyDescent="0.25"/>
  <cols>
    <col min="1" max="2" width="9" style="20"/>
    <col min="3" max="3" width="21.28515625" style="20" customWidth="1"/>
    <col min="4" max="4" width="18.5703125" style="20" customWidth="1"/>
    <col min="5" max="5" width="32.140625" style="20" customWidth="1"/>
    <col min="6" max="16384" width="9" style="20"/>
  </cols>
  <sheetData>
    <row r="2" spans="3:5" x14ac:dyDescent="0.25">
      <c r="C2" s="63" t="s">
        <v>18</v>
      </c>
      <c r="D2" s="63"/>
      <c r="E2" s="63"/>
    </row>
    <row r="3" spans="3:5" x14ac:dyDescent="0.25">
      <c r="C3" s="63"/>
      <c r="D3" s="63"/>
      <c r="E3" s="63"/>
    </row>
    <row r="4" spans="3:5" ht="15.75" thickBot="1" x14ac:dyDescent="0.3"/>
    <row r="5" spans="3:5" ht="40.5" customHeight="1" x14ac:dyDescent="0.25">
      <c r="C5" s="25" t="s">
        <v>27</v>
      </c>
      <c r="D5" s="26" t="s">
        <v>26</v>
      </c>
      <c r="E5" s="27" t="s">
        <v>24</v>
      </c>
    </row>
    <row r="6" spans="3:5" ht="40.5" customHeight="1" x14ac:dyDescent="0.25">
      <c r="C6" s="21">
        <v>1</v>
      </c>
      <c r="D6" s="22" t="s">
        <v>78</v>
      </c>
      <c r="E6" s="23">
        <v>100</v>
      </c>
    </row>
    <row r="7" spans="3:5" ht="40.5" customHeight="1" x14ac:dyDescent="0.25">
      <c r="C7" s="21">
        <v>2</v>
      </c>
      <c r="D7" s="22" t="s">
        <v>79</v>
      </c>
      <c r="E7" s="23">
        <v>200</v>
      </c>
    </row>
    <row r="8" spans="3:5" ht="40.5" customHeight="1" x14ac:dyDescent="0.25">
      <c r="C8" s="21">
        <v>3</v>
      </c>
      <c r="D8" s="22" t="s">
        <v>80</v>
      </c>
      <c r="E8" s="23">
        <v>300</v>
      </c>
    </row>
    <row r="9" spans="3:5" ht="40.5" customHeight="1" x14ac:dyDescent="0.25">
      <c r="C9" s="21">
        <v>4</v>
      </c>
      <c r="D9" s="22" t="s">
        <v>81</v>
      </c>
      <c r="E9" s="23">
        <v>400</v>
      </c>
    </row>
    <row r="10" spans="3:5" ht="40.5" customHeight="1" x14ac:dyDescent="0.25">
      <c r="C10" s="21">
        <v>5</v>
      </c>
      <c r="D10" s="22" t="s">
        <v>82</v>
      </c>
      <c r="E10" s="23">
        <v>500</v>
      </c>
    </row>
    <row r="11" spans="3:5" ht="40.5" customHeight="1" x14ac:dyDescent="0.25">
      <c r="C11" s="21">
        <v>6</v>
      </c>
      <c r="D11" s="22" t="s">
        <v>83</v>
      </c>
      <c r="E11" s="23">
        <v>600</v>
      </c>
    </row>
    <row r="12" spans="3:5" ht="40.5" customHeight="1" x14ac:dyDescent="0.25">
      <c r="C12" s="21">
        <v>7</v>
      </c>
      <c r="D12" s="22" t="s">
        <v>84</v>
      </c>
      <c r="E12" s="23">
        <v>700</v>
      </c>
    </row>
    <row r="13" spans="3:5" ht="40.5" customHeight="1" x14ac:dyDescent="0.25">
      <c r="C13" s="21">
        <v>8</v>
      </c>
      <c r="D13" s="22" t="s">
        <v>85</v>
      </c>
      <c r="E13" s="23">
        <v>800</v>
      </c>
    </row>
    <row r="14" spans="3:5" ht="40.5" customHeight="1" x14ac:dyDescent="0.25">
      <c r="C14" s="21">
        <v>9</v>
      </c>
      <c r="D14" s="22" t="s">
        <v>86</v>
      </c>
      <c r="E14" s="23">
        <v>900</v>
      </c>
    </row>
    <row r="15" spans="3:5" ht="40.5" customHeight="1" thickBot="1" x14ac:dyDescent="0.3">
      <c r="C15" s="24">
        <v>10</v>
      </c>
      <c r="D15" s="22" t="s">
        <v>87</v>
      </c>
      <c r="E15" s="23">
        <v>1000</v>
      </c>
    </row>
  </sheetData>
  <mergeCells count="1">
    <mergeCell ref="C2:E3"/>
  </mergeCells>
  <phoneticPr fontId="5"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75890-EE54-46EF-91CA-372B087D5E56}">
  <dimension ref="C2:E15"/>
  <sheetViews>
    <sheetView workbookViewId="0">
      <selection activeCell="D4" sqref="D4"/>
    </sheetView>
  </sheetViews>
  <sheetFormatPr defaultColWidth="9" defaultRowHeight="15" x14ac:dyDescent="0.25"/>
  <cols>
    <col min="1" max="2" width="9" style="20"/>
    <col min="3" max="3" width="21.28515625" style="20" customWidth="1"/>
    <col min="4" max="4" width="18.5703125" style="20" customWidth="1"/>
    <col min="5" max="5" width="32.140625" style="20" customWidth="1"/>
    <col min="6" max="16384" width="9" style="20"/>
  </cols>
  <sheetData>
    <row r="2" spans="3:5" x14ac:dyDescent="0.25">
      <c r="C2" s="63" t="s">
        <v>20</v>
      </c>
      <c r="D2" s="63"/>
      <c r="E2" s="63"/>
    </row>
    <row r="3" spans="3:5" x14ac:dyDescent="0.25">
      <c r="C3" s="63"/>
      <c r="D3" s="63"/>
      <c r="E3" s="63"/>
    </row>
    <row r="4" spans="3:5" ht="15.75" thickBot="1" x14ac:dyDescent="0.3"/>
    <row r="5" spans="3:5" ht="40.5" customHeight="1" x14ac:dyDescent="0.25">
      <c r="C5" s="25" t="s">
        <v>27</v>
      </c>
      <c r="D5" s="26" t="s">
        <v>26</v>
      </c>
      <c r="E5" s="27" t="s">
        <v>24</v>
      </c>
    </row>
    <row r="6" spans="3:5" ht="40.5" customHeight="1" x14ac:dyDescent="0.25">
      <c r="C6" s="21">
        <v>1</v>
      </c>
      <c r="D6" s="22" t="s">
        <v>48</v>
      </c>
      <c r="E6" s="23">
        <v>100</v>
      </c>
    </row>
    <row r="7" spans="3:5" ht="40.5" customHeight="1" x14ac:dyDescent="0.25">
      <c r="C7" s="21">
        <v>2</v>
      </c>
      <c r="D7" s="22" t="s">
        <v>49</v>
      </c>
      <c r="E7" s="23">
        <v>200</v>
      </c>
    </row>
    <row r="8" spans="3:5" ht="40.5" customHeight="1" x14ac:dyDescent="0.25">
      <c r="C8" s="21">
        <v>3</v>
      </c>
      <c r="D8" s="22" t="s">
        <v>50</v>
      </c>
      <c r="E8" s="23">
        <v>300</v>
      </c>
    </row>
    <row r="9" spans="3:5" ht="40.5" customHeight="1" x14ac:dyDescent="0.25">
      <c r="C9" s="21">
        <v>4</v>
      </c>
      <c r="D9" s="22" t="s">
        <v>51</v>
      </c>
      <c r="E9" s="23">
        <v>400</v>
      </c>
    </row>
    <row r="10" spans="3:5" ht="40.5" customHeight="1" x14ac:dyDescent="0.25">
      <c r="C10" s="21">
        <v>5</v>
      </c>
      <c r="D10" s="22" t="s">
        <v>52</v>
      </c>
      <c r="E10" s="30">
        <v>500</v>
      </c>
    </row>
    <row r="11" spans="3:5" ht="40.5" customHeight="1" x14ac:dyDescent="0.25">
      <c r="C11" s="21">
        <v>6</v>
      </c>
      <c r="D11" s="22" t="s">
        <v>53</v>
      </c>
      <c r="E11" s="23">
        <v>600</v>
      </c>
    </row>
    <row r="12" spans="3:5" ht="40.5" customHeight="1" x14ac:dyDescent="0.25">
      <c r="C12" s="21">
        <v>7</v>
      </c>
      <c r="D12" s="22" t="s">
        <v>54</v>
      </c>
      <c r="E12" s="23">
        <v>700</v>
      </c>
    </row>
    <row r="13" spans="3:5" ht="40.5" customHeight="1" x14ac:dyDescent="0.25">
      <c r="C13" s="21">
        <v>8</v>
      </c>
      <c r="D13" s="22" t="s">
        <v>55</v>
      </c>
      <c r="E13" s="23">
        <v>800</v>
      </c>
    </row>
    <row r="14" spans="3:5" ht="40.5" customHeight="1" x14ac:dyDescent="0.25">
      <c r="C14" s="21">
        <v>9</v>
      </c>
      <c r="D14" s="22" t="s">
        <v>56</v>
      </c>
      <c r="E14" s="23">
        <v>900</v>
      </c>
    </row>
    <row r="15" spans="3:5" ht="40.5" customHeight="1" thickBot="1" x14ac:dyDescent="0.3">
      <c r="C15" s="24">
        <v>10</v>
      </c>
      <c r="D15" s="22" t="s">
        <v>57</v>
      </c>
      <c r="E15" s="23">
        <v>1000</v>
      </c>
    </row>
  </sheetData>
  <mergeCells count="1">
    <mergeCell ref="C2:E3"/>
  </mergeCells>
  <phoneticPr fontId="5"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dc6aff4-6934-4309-9bee-21223d86c341" xsi:nil="true"/>
    <_dlc_ExpireDateSaved xmlns="http://schemas.microsoft.com/sharepoint/v3" xsi:nil="true"/>
    <_dlc_ExpireDate xmlns="http://schemas.microsoft.com/sharepoint/v3">2025-01-06T16:14:04+00:00</_dlc_ExpireDate>
  </documentManagement>
</p:properties>
</file>

<file path=customXml/item2.xml><?xml version="1.0" encoding="utf-8"?>
<ct:contentTypeSchema xmlns:ct="http://schemas.microsoft.com/office/2006/metadata/contentType" xmlns:ma="http://schemas.microsoft.com/office/2006/metadata/properties/metaAttributes" ct:_="" ma:_="" ma:contentTypeName="Word Document" ma:contentTypeID="0x010100B5A6C737BCDD4C47B4DAC6471A15C65F0D00DD01F984915CF64C8110D0D0EB3EE54B" ma:contentTypeVersion="59" ma:contentTypeDescription="Create a generic blank Word document" ma:contentTypeScope="" ma:versionID="a466a768b874b5ca4c2e1f8eca34b6e7">
  <xsd:schema xmlns:xsd="http://www.w3.org/2001/XMLSchema" xmlns:xs="http://www.w3.org/2001/XMLSchema" xmlns:p="http://schemas.microsoft.com/office/2006/metadata/properties" xmlns:ns1="http://schemas.microsoft.com/sharepoint/v3" xmlns:ns2="adc6aff4-6934-4309-9bee-21223d86c341" targetNamespace="http://schemas.microsoft.com/office/2006/metadata/properties" ma:root="true" ma:fieldsID="864ca11a4366b9852c79f444f960618a" ns1:_="" ns2:_="">
    <xsd:import namespace="http://schemas.microsoft.com/sharepoint/v3"/>
    <xsd:import namespace="adc6aff4-6934-4309-9bee-21223d86c341"/>
    <xsd:element name="properties">
      <xsd:complexType>
        <xsd:sequence>
          <xsd:element name="documentManagement">
            <xsd:complexType>
              <xsd:all>
                <xsd:element ref="ns2:TaxCatchAll" minOccurs="0"/>
                <xsd:element ref="ns2:TaxCatchAllLabel" minOccurs="0"/>
                <xsd:element ref="ns1:_dlc_Exempt" minOccurs="0"/>
                <xsd:element ref="ns1:_dlc_ExpireDateSaved" minOccurs="0"/>
                <xsd:element ref="ns1:_dlc_Expire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0" nillable="true" ma:displayName="Exempt from Policy" ma:description="" ma:hidden="true" ma:internalName="_dlc_Exempt" ma:readOnly="true">
      <xsd:simpleType>
        <xsd:restriction base="dms:Unknown"/>
      </xsd:simpleType>
    </xsd:element>
    <xsd:element name="_dlc_ExpireDateSaved" ma:index="11" nillable="true" ma:displayName="Original Expiration Date" ma:description="" ma:hidden="true" ma:internalName="_dlc_ExpireDateSaved" ma:readOnly="true">
      <xsd:simpleType>
        <xsd:restriction base="dms:DateTime"/>
      </xsd:simpleType>
    </xsd:element>
    <xsd:element name="_dlc_ExpireDate" ma:index="12"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adc6aff4-6934-4309-9bee-21223d86c341"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3b43f2c1-4946-40b5-8c28-852c4ae15c7d}" ma:internalName="TaxCatchAll" ma:showField="CatchAllData" ma:web="6c2c6079-f000-4dfb-a61d-57e43be14860">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3b43f2c1-4946-40b5-8c28-852c4ae15c7d}" ma:internalName="TaxCatchAllLabel" ma:readOnly="true" ma:showField="CatchAllDataLabel" ma:web="6c2c6079-f000-4dfb-a61d-57e43be1486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p:Policy xmlns:p="office.server.policy" id="" local="true">
  <p:Name>Document Root</p:Name>
  <p:Description/>
  <p:Statement/>
  <p:PolicyItems>
    <p:PolicyItem featureId="Microsoft.Office.RecordsManagement.PolicyFeatures.Expiration" staticId="0x010100B5A6C737BCDD4C47B4DAC6471A15C65F|142719687" UniqueId="a6669cde-381d-4bdb-86cc-8f5ee8302e2c">
      <p:Name>Retention</p:Name>
      <p:Description>Automatic scheduling of content for processing, and performing a retention action on content that has reached its due date.</p:Description>
      <p:CustomData>
        <Schedules nextStageId="2">
          <Schedule type="Default">
            <stages>
              <data stageId="1" recur="true" offset="1" unit="months">
                <formula id="Microsoft.Office.RecordsManagement.PolicyFeatures.Expiration.Formula.BuiltIn">
                  <number>2</number>
                  <property>Modified</property>
                  <propertyId>28cf69c5-fa48-462a-b5cd-27b6f9d2bd5f</propertyId>
                  <period>years</period>
                </formula>
                <action type="workflow" id="d7fb7eec-07f6-4ac6-ba66-69a91a35b80b"/>
              </data>
            </stages>
          </Schedule>
        </Schedules>
      </p:CustomData>
    </p:PolicyItem>
    <p:PolicyItem featureId="Microsoft.Office.RecordsManagement.PolicyFeatures.PolicyAudit" staticId="0x010100B5A6C737BCDD4C47B4DAC6471A15C65F|-1152541523" UniqueId="a5496a49-7edf-4b28-8fdb-ef31a226153b">
      <p:Name>Auditing</p:Name>
      <p:Description>Audits user actions on documents and list items to the Audit Log.</p:Description>
      <p:CustomData>
        <Audit>
          <Update/>
          <CheckInOut/>
          <DeleteRestore/>
        </Audit>
      </p:CustomData>
    </p:PolicyItem>
  </p:PolicyItems>
</p:Policy>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Policy Auditing</Name>
    <Synchronization>Synchronous</Synchronization>
    <Type>10001</Type>
    <SequenceNumber>1100</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10002</Type>
    <SequenceNumber>1101</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10004</Type>
    <SequenceNumber>1102</SequenceNumber>
    <Url/>
    <Assembly>Microsoft.Office.Policy, Version=16.0.0.0, Culture=neutral, PublicKeyToken=71e9bce111e9429c</Assembly>
    <Class>Microsoft.Office.RecordsManagement.Internal.AuditHandler</Class>
    <Data/>
    <Filter/>
  </Receiver>
  <Receiver>
    <Name>Policy Auditing</Name>
    <Synchronization>Synchronous</Synchronization>
    <Type>10006</Type>
    <SequenceNumber>1103</SequenceNumber>
    <Url/>
    <Assembly>Microsoft.Office.Policy, Version=16.0.0.0, Culture=neutral, PublicKeyToken=71e9bce111e9429c</Assembly>
    <Class>Microsoft.Office.RecordsManagement.Internal.AuditHandler</Class>
    <Data/>
    <Filter/>
  </Receiver>
</spe:Receivers>
</file>

<file path=customXml/item6.xml><?xml version="1.0" encoding="utf-8"?>
<?mso-contentType ?>
<SharedContentType xmlns="Microsoft.SharePoint.Taxonomy.ContentTypeSync" SourceId="5c105274-9cd3-4342-bf46-13c52bd746b6" ContentTypeId="0x010100B5A6C737BCDD4C47B4DAC6471A15C65F0D" PreviousValue="false"/>
</file>

<file path=customXml/itemProps1.xml><?xml version="1.0" encoding="utf-8"?>
<ds:datastoreItem xmlns:ds="http://schemas.openxmlformats.org/officeDocument/2006/customXml" ds:itemID="{23D22E23-47FA-42CC-82EF-3187A7874CAB}">
  <ds:schemaRefs>
    <ds:schemaRef ds:uri="http://schemas.microsoft.com/office/infopath/2007/PartnerControls"/>
    <ds:schemaRef ds:uri="http://www.w3.org/XML/1998/namespace"/>
    <ds:schemaRef ds:uri="http://schemas.microsoft.com/sharepoint/v3"/>
    <ds:schemaRef ds:uri="http://schemas.microsoft.com/office/2006/documentManagement/types"/>
    <ds:schemaRef ds:uri="http://purl.org/dc/elements/1.1/"/>
    <ds:schemaRef ds:uri="adc6aff4-6934-4309-9bee-21223d86c341"/>
    <ds:schemaRef ds:uri="http://purl.org/dc/terms/"/>
    <ds:schemaRef ds:uri="http://schemas.openxmlformats.org/package/2006/metadata/core-propertie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C50608A8-E3EA-4B26-9EFC-36C7B7BBE1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dc6aff4-6934-4309-9bee-21223d86c3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CB8AEE-11B4-4171-9972-A1B172027C82}">
  <ds:schemaRefs>
    <ds:schemaRef ds:uri="office.server.policy"/>
  </ds:schemaRefs>
</ds:datastoreItem>
</file>

<file path=customXml/itemProps4.xml><?xml version="1.0" encoding="utf-8"?>
<ds:datastoreItem xmlns:ds="http://schemas.openxmlformats.org/officeDocument/2006/customXml" ds:itemID="{53E6D3D0-D1D9-4347-A1B7-10DDE68E271E}">
  <ds:schemaRefs>
    <ds:schemaRef ds:uri="http://schemas.microsoft.com/sharepoint/v3/contenttype/forms"/>
  </ds:schemaRefs>
</ds:datastoreItem>
</file>

<file path=customXml/itemProps5.xml><?xml version="1.0" encoding="utf-8"?>
<ds:datastoreItem xmlns:ds="http://schemas.openxmlformats.org/officeDocument/2006/customXml" ds:itemID="{D859A6A6-29B5-40CD-8DC2-042649C1D28F}">
  <ds:schemaRefs>
    <ds:schemaRef ds:uri="http://schemas.microsoft.com/sharepoint/events"/>
  </ds:schemaRefs>
</ds:datastoreItem>
</file>

<file path=customXml/itemProps6.xml><?xml version="1.0" encoding="utf-8"?>
<ds:datastoreItem xmlns:ds="http://schemas.openxmlformats.org/officeDocument/2006/customXml" ds:itemID="{E5DB5991-3E66-4C7D-98C3-97238373F6E9}">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2</vt:i4>
      </vt:variant>
    </vt:vector>
  </HeadingPairs>
  <TitlesOfParts>
    <vt:vector size="14" baseType="lpstr">
      <vt:lpstr>Introduction</vt:lpstr>
      <vt:lpstr>Calculator</vt:lpstr>
      <vt:lpstr>Provision Options</vt:lpstr>
      <vt:lpstr>Yorkshire</vt:lpstr>
      <vt:lpstr>South Yorkshire</vt:lpstr>
      <vt:lpstr>North Yorkshire</vt:lpstr>
      <vt:lpstr>West Yorkshire</vt:lpstr>
      <vt:lpstr>East Yorkshire</vt:lpstr>
      <vt:lpstr>Leeds</vt:lpstr>
      <vt:lpstr>Bradford</vt:lpstr>
      <vt:lpstr>Workings - Do not edit</vt:lpstr>
      <vt:lpstr>Sheet1</vt:lpstr>
      <vt:lpstr>Threshold</vt:lpstr>
      <vt:lpstr>Thresholds</vt:lpstr>
    </vt:vector>
  </TitlesOfParts>
  <Manager/>
  <Company>Your Organization Name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Peter Locke</dc:creator>
  <cp:keywords/>
  <dc:description/>
  <cp:lastModifiedBy>Jonathan Turton</cp:lastModifiedBy>
  <cp:revision/>
  <dcterms:created xsi:type="dcterms:W3CDTF">2016-06-21T09:13:28Z</dcterms:created>
  <dcterms:modified xsi:type="dcterms:W3CDTF">2022-12-02T11:41:13Z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0x010100B5A6C737BCDD4C47B4DAC6471A15C65F0D00DD01F984915CF64C8110D0D0EB3EE54B</vt:lpwstr>
  </property>
  <property fmtid="{D5CDD505-2E9C-101B-9397-08002B2CF9AE}" pid="3" name="_dlc_policyId">
    <vt:lpwstr>0x010100B5A6C737BCDD4C47B4DAC6471A15C65F|142719687</vt:lpwstr>
  </property>
  <property fmtid="{D5CDD505-2E9C-101B-9397-08002B2CF9AE}" pid="4" name="ItemRetentionFormula">
    <vt:lpwstr>&lt;formula id="Microsoft.Office.RecordsManagement.PolicyFeatures.Expiration.Formula.BuiltIn"&gt;&lt;number&gt;2&lt;/number&gt;&lt;property&gt;Modified&lt;/property&gt;&lt;propertyId&gt;28cf69c5-fa48-462a-b5cd-27b6f9d2bd5f&lt;/propertyId&gt;&lt;period&gt;years&lt;/period&gt;&lt;/formula&gt;</vt:lpwstr>
  </property>
</Properties>
</file>