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0" activeTab="0"/>
  </bookViews>
  <sheets>
    <sheet name="Summary" sheetId="1" r:id="rId1"/>
    <sheet name="tenderdoc  append 2" sheetId="2" r:id="rId2"/>
    <sheet name="tenddoc append 3" sheetId="3" r:id="rId3"/>
    <sheet name="tenddoc append 4" sheetId="4" r:id="rId4"/>
    <sheet name="tenddoc append 5" sheetId="5" r:id="rId5"/>
    <sheet name="tenddoc append 6" sheetId="6" r:id="rId6"/>
  </sheets>
  <definedNames/>
  <calcPr fullCalcOnLoad="1"/>
</workbook>
</file>

<file path=xl/sharedStrings.xml><?xml version="1.0" encoding="utf-8"?>
<sst xmlns="http://schemas.openxmlformats.org/spreadsheetml/2006/main" count="1518" uniqueCount="1043">
  <si>
    <t>Item No.</t>
  </si>
  <si>
    <t>1.</t>
  </si>
  <si>
    <t>Property/Material Damage</t>
  </si>
  <si>
    <t>1.1</t>
  </si>
  <si>
    <t>Premises Address</t>
  </si>
  <si>
    <t>Use of Building</t>
  </si>
  <si>
    <t>Construction Type</t>
  </si>
  <si>
    <t>Good State</t>
  </si>
  <si>
    <t>of Repair</t>
  </si>
  <si>
    <t>Alarm</t>
  </si>
  <si>
    <t>Y/N</t>
  </si>
  <si>
    <t>£</t>
  </si>
  <si>
    <t>Brick</t>
  </si>
  <si>
    <t>Tiles</t>
  </si>
  <si>
    <t>Y</t>
  </si>
  <si>
    <t>1.2</t>
  </si>
  <si>
    <t>N</t>
  </si>
  <si>
    <t>1.3</t>
  </si>
  <si>
    <t>1.4</t>
  </si>
  <si>
    <t>1.5</t>
  </si>
  <si>
    <t>Pavilion</t>
  </si>
  <si>
    <t>1.6</t>
  </si>
  <si>
    <t>1.7</t>
  </si>
  <si>
    <t>1.8</t>
  </si>
  <si>
    <t>1.9</t>
  </si>
  <si>
    <t>Toilets for public use</t>
  </si>
  <si>
    <t>1.10</t>
  </si>
  <si>
    <t>1.11</t>
  </si>
  <si>
    <t>1.12</t>
  </si>
  <si>
    <t>Excesses to apply to each &amp; every loss arising for each &amp; every separate premises as follows:-</t>
  </si>
  <si>
    <t>Theft</t>
  </si>
  <si>
    <t>Contents</t>
  </si>
  <si>
    <t>2.</t>
  </si>
  <si>
    <t>2.1</t>
  </si>
  <si>
    <t>2.2</t>
  </si>
  <si>
    <t>2.3</t>
  </si>
  <si>
    <t>Within Town Boundary</t>
  </si>
  <si>
    <t>Gardening equipment</t>
  </si>
  <si>
    <t>Christmas lights</t>
  </si>
  <si>
    <t>War memorial</t>
  </si>
  <si>
    <t>Civic regalia</t>
  </si>
  <si>
    <t xml:space="preserve">Excesses to apply to each &amp; every loss </t>
  </si>
  <si>
    <t>2.4</t>
  </si>
  <si>
    <t>2.5</t>
  </si>
  <si>
    <t>Playground equipment</t>
  </si>
  <si>
    <t>3.</t>
  </si>
  <si>
    <t>Business Interruption</t>
  </si>
  <si>
    <t>3.1</t>
  </si>
  <si>
    <t>3.2</t>
  </si>
  <si>
    <t>3.3</t>
  </si>
  <si>
    <t>Indemnity period</t>
  </si>
  <si>
    <t>12 months</t>
  </si>
  <si>
    <t>Money</t>
  </si>
  <si>
    <t>4.</t>
  </si>
  <si>
    <t>Loss of other Money</t>
  </si>
  <si>
    <t>in transit in the custody of any Member or Employee or in transit by registered</t>
  </si>
  <si>
    <t>in the private residence of any Member or Employee</t>
  </si>
  <si>
    <t>in the Premises</t>
  </si>
  <si>
    <t>(ii)</t>
  </si>
  <si>
    <t>(i)</t>
  </si>
  <si>
    <t>in the custody of or under the actual supervision of any Member or Employee</t>
  </si>
  <si>
    <t>in locked safes or strongrooms</t>
  </si>
  <si>
    <t>(iii)</t>
  </si>
  <si>
    <t>in locked receptacles other than safes or strongrooms</t>
  </si>
  <si>
    <t>Public Liability</t>
  </si>
  <si>
    <t>4.1</t>
  </si>
  <si>
    <t>Limit of Indemnity</t>
  </si>
  <si>
    <t>5.</t>
  </si>
  <si>
    <t>Employer's Liability</t>
  </si>
  <si>
    <t>5.1</t>
  </si>
  <si>
    <t>6.</t>
  </si>
  <si>
    <t>Libel and Slander</t>
  </si>
  <si>
    <t>Excesses to apply to each &amp; every claim - the lower of</t>
  </si>
  <si>
    <t>10% of claim</t>
  </si>
  <si>
    <t>or</t>
  </si>
  <si>
    <t>7.</t>
  </si>
  <si>
    <t>Motor Vehicles</t>
  </si>
  <si>
    <t>Any motor vehicle the property of or in the custody of the policyholder</t>
  </si>
  <si>
    <t>Value</t>
  </si>
  <si>
    <t>Persons Entitled To Drive</t>
  </si>
  <si>
    <t>Any person who is driving on the order or with the permission of the Policyholder</t>
  </si>
  <si>
    <t>Limitations As To Use</t>
  </si>
  <si>
    <t>Use for Social, Domestic and Pleasure purposes</t>
  </si>
  <si>
    <t>Use in connection with the Policyholder's business</t>
  </si>
  <si>
    <t>The Policy does not cover:-</t>
  </si>
  <si>
    <t>Use for racing,pacemaking, reliability trials, competitions, rallies or trials.</t>
  </si>
  <si>
    <t>Use for hire or reward or the carriage of passengers for reward.</t>
  </si>
  <si>
    <t>Use while the vehicle is let on hire.</t>
  </si>
  <si>
    <t>Use whilst drawing a greater number of trailers in all than is lawful.</t>
  </si>
  <si>
    <t>Cover</t>
  </si>
  <si>
    <t>Accidental damage, fire, theft, windscreens</t>
  </si>
  <si>
    <t>Third Party claims</t>
  </si>
  <si>
    <t>Nil</t>
  </si>
  <si>
    <t>Theft total loss</t>
  </si>
  <si>
    <t>Age and Inexperienced driver excess</t>
  </si>
  <si>
    <t>Under 21 years</t>
  </si>
  <si>
    <t>Under 25 years</t>
  </si>
  <si>
    <t>Over 25 years inexperienced</t>
  </si>
  <si>
    <t>Personal Effects limit</t>
  </si>
  <si>
    <t>Medical Expenses limit</t>
  </si>
  <si>
    <t>8.</t>
  </si>
  <si>
    <t>Legal Expenses and Uninsured Loss Recovery</t>
  </si>
  <si>
    <t>4.2</t>
  </si>
  <si>
    <t>4.2.1</t>
  </si>
  <si>
    <t>4.2.2</t>
  </si>
  <si>
    <t>4.2.3</t>
  </si>
  <si>
    <t>6.1</t>
  </si>
  <si>
    <t>8.1</t>
  </si>
  <si>
    <t>8.1.1</t>
  </si>
  <si>
    <t>8.2</t>
  </si>
  <si>
    <t>8.2.1</t>
  </si>
  <si>
    <t>8.3</t>
  </si>
  <si>
    <t>8.3.1</t>
  </si>
  <si>
    <t>8.3.2</t>
  </si>
  <si>
    <t>8.4</t>
  </si>
  <si>
    <t>8.4.1</t>
  </si>
  <si>
    <t>8.4.2</t>
  </si>
  <si>
    <t>8.4.3</t>
  </si>
  <si>
    <t>8.4.4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</si>
  <si>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</si>
  <si>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</si>
  <si>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</si>
  <si>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</si>
  <si>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</si>
  <si>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</si>
  <si>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</si>
  <si>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</si>
  <si>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</si>
  <si>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</si>
  <si>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</si>
  <si>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</si>
  <si>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</si>
  <si>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8.7.3</t>
  </si>
  <si>
    <t>9.</t>
  </si>
  <si>
    <t>9.1</t>
  </si>
  <si>
    <t>10.</t>
  </si>
  <si>
    <t>Fidelity Guarantee</t>
  </si>
  <si>
    <t>10.1</t>
  </si>
  <si>
    <t>All Members and Employees</t>
  </si>
  <si>
    <t>Excesses to apply to each and every claim</t>
  </si>
  <si>
    <t>Sum Insured</t>
  </si>
  <si>
    <t>Per Insured incident</t>
  </si>
  <si>
    <t xml:space="preserve">Limit of indemnity </t>
  </si>
  <si>
    <t>Excesses to apply to each &amp; every claim</t>
  </si>
  <si>
    <t>10.2</t>
  </si>
  <si>
    <t>11.</t>
  </si>
  <si>
    <t>Personal Accident</t>
  </si>
  <si>
    <t>11.1</t>
  </si>
  <si>
    <t>Limit to apply to any one person</t>
  </si>
  <si>
    <t>11.2</t>
  </si>
  <si>
    <t>Limit to apply to any one incident</t>
  </si>
  <si>
    <t>11.3</t>
  </si>
  <si>
    <t>Persons Insured</t>
  </si>
  <si>
    <t>11.3.1</t>
  </si>
  <si>
    <t>Capital sum</t>
  </si>
  <si>
    <t>Weekly sum</t>
  </si>
  <si>
    <t>Employees</t>
  </si>
  <si>
    <t>11.3.2</t>
  </si>
  <si>
    <t>11.3.3</t>
  </si>
  <si>
    <t>11.3.4</t>
  </si>
  <si>
    <t>Members</t>
  </si>
  <si>
    <t>12.</t>
  </si>
  <si>
    <t>12.1</t>
  </si>
  <si>
    <t>12.2</t>
  </si>
  <si>
    <t>Employment Disputes</t>
  </si>
  <si>
    <t>Legal Expenses - Sections Operative</t>
  </si>
  <si>
    <t>12.1.1</t>
  </si>
  <si>
    <t>12.1.2</t>
  </si>
  <si>
    <t>Legal Defence</t>
  </si>
  <si>
    <t>12.3</t>
  </si>
  <si>
    <t>Property and Personal Injury</t>
  </si>
  <si>
    <t>12.3.1</t>
  </si>
  <si>
    <t>12.3.2</t>
  </si>
  <si>
    <t>--Personal Protection</t>
  </si>
  <si>
    <t>--Personal Injury</t>
  </si>
  <si>
    <t>--Legal Expenses</t>
  </si>
  <si>
    <t>--Employment Compensation Awards</t>
  </si>
  <si>
    <t>12.4</t>
  </si>
  <si>
    <t>Tax Protection</t>
  </si>
  <si>
    <t>12.5</t>
  </si>
  <si>
    <t>Contract Disputes. Standard Contract Cover</t>
  </si>
  <si>
    <t>Contract Minimum</t>
  </si>
  <si>
    <t>12.6</t>
  </si>
  <si>
    <t>4.3</t>
  </si>
  <si>
    <t>5.2</t>
  </si>
  <si>
    <t>7.1</t>
  </si>
  <si>
    <t>6.1.1</t>
  </si>
  <si>
    <t>6.1.2</t>
  </si>
  <si>
    <t>6.2.3</t>
  </si>
  <si>
    <t>6.1.4</t>
  </si>
  <si>
    <t>6.1.5</t>
  </si>
  <si>
    <t>5.3</t>
  </si>
  <si>
    <t>Item no. 5.3 in main specification - Public Liability section</t>
  </si>
  <si>
    <t>Type</t>
  </si>
  <si>
    <t>Name and Location</t>
  </si>
  <si>
    <t xml:space="preserve">Loss of Non-Negotiable Money </t>
  </si>
  <si>
    <t>4.4</t>
  </si>
  <si>
    <t>4.5</t>
  </si>
  <si>
    <t>Estimated annual money in transit:-</t>
  </si>
  <si>
    <t>Cash</t>
  </si>
  <si>
    <t>Cheques</t>
  </si>
  <si>
    <t>4.6</t>
  </si>
  <si>
    <t>Item no. 8.1.1 in main specification - Vehicles to be insured</t>
  </si>
  <si>
    <t>1.13</t>
  </si>
  <si>
    <t>1.14</t>
  </si>
  <si>
    <t>1.15</t>
  </si>
  <si>
    <t>1.16</t>
  </si>
  <si>
    <t>1.17</t>
  </si>
  <si>
    <t>4. Skateboard Park</t>
  </si>
  <si>
    <t>Total Estimated Value</t>
  </si>
  <si>
    <t>3.4</t>
  </si>
  <si>
    <t>1.10.1</t>
  </si>
  <si>
    <t>1.10.2</t>
  </si>
  <si>
    <t>1.10.3</t>
  </si>
  <si>
    <t>1.10.4</t>
  </si>
  <si>
    <t>1.10.5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</si>
  <si>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</si>
  <si>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</si>
  <si>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</si>
  <si>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</si>
  <si>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</si>
  <si>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</si>
  <si>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</si>
  <si>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</si>
  <si>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</si>
  <si>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</si>
  <si>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8.8</t>
  </si>
  <si>
    <t>Drivers' History</t>
  </si>
  <si>
    <t>8.8.1</t>
  </si>
  <si>
    <t>No motor insurance cancelled or refused, and no driver has been asked to pay an increased premium</t>
  </si>
  <si>
    <t>8.8.2</t>
  </si>
  <si>
    <t>8.8.3</t>
  </si>
  <si>
    <t>8.8.4</t>
  </si>
  <si>
    <t>8.8.5</t>
  </si>
  <si>
    <t>No driver has been convicted of any motoring offence during the last 5 years, nor has any prosection pending</t>
  </si>
  <si>
    <t>Additional expenditure including the restitution of computer records</t>
  </si>
  <si>
    <t xml:space="preserve">Town clock </t>
  </si>
  <si>
    <t xml:space="preserve">Make of safe: </t>
  </si>
  <si>
    <t>Lymington sports ground</t>
  </si>
  <si>
    <t>1.1.1</t>
  </si>
  <si>
    <t>1.1.2</t>
  </si>
  <si>
    <t>1.1.3</t>
  </si>
  <si>
    <t>1.1.4</t>
  </si>
  <si>
    <t>1.1.5</t>
  </si>
  <si>
    <t>1.1.6</t>
  </si>
  <si>
    <t>1.1.7</t>
  </si>
  <si>
    <t>Machine equipment store</t>
  </si>
  <si>
    <t>Football/cricket pavilion</t>
  </si>
  <si>
    <t>Garage</t>
  </si>
  <si>
    <t>Spectator stand</t>
  </si>
  <si>
    <t>Changing room,meetings</t>
  </si>
  <si>
    <t>Storing equipment</t>
  </si>
  <si>
    <t>Changing rooms</t>
  </si>
  <si>
    <t>Storing plant/equipment</t>
  </si>
  <si>
    <t>Spectators' seating</t>
  </si>
  <si>
    <t>Pennington pavilion</t>
  </si>
  <si>
    <t>SO41 8HH</t>
  </si>
  <si>
    <t>Woodside Park</t>
  </si>
  <si>
    <t>1.3.1</t>
  </si>
  <si>
    <t>1.3.2</t>
  </si>
  <si>
    <t>SO41 8FP</t>
  </si>
  <si>
    <t>Woodside Depot</t>
  </si>
  <si>
    <t>1.4.1</t>
  </si>
  <si>
    <t>1.4.2</t>
  </si>
  <si>
    <t>1.4.3</t>
  </si>
  <si>
    <t>1.4.4</t>
  </si>
  <si>
    <t>1.4.5</t>
  </si>
  <si>
    <t>1.4.6</t>
  </si>
  <si>
    <t>Office</t>
  </si>
  <si>
    <t>Chemical store</t>
  </si>
  <si>
    <t>Lock up garages x9</t>
  </si>
  <si>
    <t>Workshop &amp; 2 garages</t>
  </si>
  <si>
    <t>Mechanics workshop</t>
  </si>
  <si>
    <t>Mess room (Portacabin)</t>
  </si>
  <si>
    <t>Storing chemicals</t>
  </si>
  <si>
    <t>Workshop/storing plant</t>
  </si>
  <si>
    <t>Workshop</t>
  </si>
  <si>
    <t>Rest room for groundstaff</t>
  </si>
  <si>
    <t>House - occupied</t>
  </si>
  <si>
    <t>Woodside Park Toilets</t>
  </si>
  <si>
    <t>Sea Water Baths</t>
  </si>
  <si>
    <t>1.8.1</t>
  </si>
  <si>
    <t>1.8.2</t>
  </si>
  <si>
    <t>Swimming pool</t>
  </si>
  <si>
    <t>SO41 3SE</t>
  </si>
  <si>
    <t>1.8.3</t>
  </si>
  <si>
    <t xml:space="preserve">Kiosk </t>
  </si>
  <si>
    <t>Change rooms/office/store</t>
  </si>
  <si>
    <t>Change rooms/off/store</t>
  </si>
  <si>
    <t>Retail-snacks/refreshments</t>
  </si>
  <si>
    <t>Woodside Gardens</t>
  </si>
  <si>
    <t>Pennington Common</t>
  </si>
  <si>
    <t>Emsworth Road</t>
  </si>
  <si>
    <t>Bath Road</t>
  </si>
  <si>
    <t>Deneside Copse</t>
  </si>
  <si>
    <t>Lymington Meadows</t>
  </si>
  <si>
    <t>Howards Mead</t>
  </si>
  <si>
    <t>Recreation Grounds</t>
  </si>
  <si>
    <t>Town Hall</t>
  </si>
  <si>
    <t>Woodside depot</t>
  </si>
  <si>
    <t>2.4.2</t>
  </si>
  <si>
    <t>2.4.3</t>
  </si>
  <si>
    <t>2.4.4</t>
  </si>
  <si>
    <t>2.4.5</t>
  </si>
  <si>
    <t>2.4.6</t>
  </si>
  <si>
    <t>2.4.7</t>
  </si>
  <si>
    <t>2.4.1</t>
  </si>
  <si>
    <t>2.1.1</t>
  </si>
  <si>
    <t>2.1.2</t>
  </si>
  <si>
    <t>IT equipment</t>
  </si>
  <si>
    <t>Furniture &amp; office equipment</t>
  </si>
  <si>
    <t>2.1.3</t>
  </si>
  <si>
    <t>2.1.4</t>
  </si>
  <si>
    <t>Skatepark</t>
  </si>
  <si>
    <t>Bandstand</t>
  </si>
  <si>
    <t>Seats/benches</t>
  </si>
  <si>
    <t>St Thomas Street</t>
  </si>
  <si>
    <t>Pennington</t>
  </si>
  <si>
    <t>Walhampton</t>
  </si>
  <si>
    <t>2.3.11</t>
  </si>
  <si>
    <t>Safety surfacing at childrens' recs</t>
  </si>
  <si>
    <t>Chubb combination 10H-7328</t>
  </si>
  <si>
    <t>--Risk assessments and training are to be carried out and recorded</t>
  </si>
  <si>
    <t>Bowls Club pavilion</t>
  </si>
  <si>
    <t>Item</t>
  </si>
  <si>
    <t>Reg No./</t>
  </si>
  <si>
    <t>Date</t>
  </si>
  <si>
    <t>Insure</t>
  </si>
  <si>
    <t>Inspect</t>
  </si>
  <si>
    <t>Use</t>
  </si>
  <si>
    <t>Req</t>
  </si>
  <si>
    <t>Ref</t>
  </si>
  <si>
    <t>Ser.No.</t>
  </si>
  <si>
    <t>Acq.</t>
  </si>
  <si>
    <t>Mazda B series pick-up - double cab</t>
  </si>
  <si>
    <t>HD06RNJ</t>
  </si>
  <si>
    <t>29/08/06</t>
  </si>
  <si>
    <t>01/04/05</t>
  </si>
  <si>
    <t>John Deere tractor 5215/gangs</t>
  </si>
  <si>
    <t>HF54LLE</t>
  </si>
  <si>
    <t>31/01/05</t>
  </si>
  <si>
    <t>John Deere tractor 1750</t>
  </si>
  <si>
    <t>K552WEL</t>
  </si>
  <si>
    <t>John Deere 14SX pro rotary mower</t>
  </si>
  <si>
    <t>Allet 30RD cylinder mower &amp; trailer seat</t>
  </si>
  <si>
    <t>8530030</t>
  </si>
  <si>
    <t>8530031</t>
  </si>
  <si>
    <t>Allet Tournament cylinder mower (cricket)</t>
  </si>
  <si>
    <t>097080</t>
  </si>
  <si>
    <t>1999</t>
  </si>
  <si>
    <t>097081</t>
  </si>
  <si>
    <t>Allet shaver mower</t>
  </si>
  <si>
    <t>2007</t>
  </si>
  <si>
    <t>Hayter rotary mower 48 486A LPK 105</t>
  </si>
  <si>
    <t>486A002725</t>
  </si>
  <si>
    <t>Sisis auto rotorake</t>
  </si>
  <si>
    <t>192</t>
  </si>
  <si>
    <t>Sisis auto core PVA/60</t>
  </si>
  <si>
    <t>5210</t>
  </si>
  <si>
    <t>Twose tandem roller</t>
  </si>
  <si>
    <t>085B172</t>
  </si>
  <si>
    <t>Twose towed roller</t>
  </si>
  <si>
    <t>Bearcat chipper</t>
  </si>
  <si>
    <t>605140</t>
  </si>
  <si>
    <t>2005</t>
  </si>
  <si>
    <t>2000</t>
  </si>
  <si>
    <t>2004</t>
  </si>
  <si>
    <t>2006</t>
  </si>
  <si>
    <t>Stihl leaf blower</t>
  </si>
  <si>
    <t>163560849</t>
  </si>
  <si>
    <t>Hawk fertiliser hopper</t>
  </si>
  <si>
    <t>Trailer Supatough 8'6"x4'</t>
  </si>
  <si>
    <t>18778</t>
  </si>
  <si>
    <t>Isis slitter TDS24</t>
  </si>
  <si>
    <t>Farmura sprayer (walkover type) 120</t>
  </si>
  <si>
    <t>Fleet transfer wheel line marker</t>
  </si>
  <si>
    <t>Dry line marker</t>
  </si>
  <si>
    <t>Nomix 700 lance</t>
  </si>
  <si>
    <t>Caddy 530 trailer 5'x3'6"</t>
  </si>
  <si>
    <t>SEC530GBOST070137</t>
  </si>
  <si>
    <t>Chain harrow</t>
  </si>
  <si>
    <t>Cricket square marking out frames x3</t>
  </si>
  <si>
    <t>Trailer 3'6"x4'</t>
  </si>
  <si>
    <t>Ifor Williams trailer 6'x4"</t>
  </si>
  <si>
    <t>Kumutsu G2KC reciprocating strimmer</t>
  </si>
  <si>
    <t>969973</t>
  </si>
  <si>
    <t>1995</t>
  </si>
  <si>
    <t>Husqvana 28" chainsaw 395XP</t>
  </si>
  <si>
    <t>4400004</t>
  </si>
  <si>
    <t>Husqvana 340 17" chainsaw</t>
  </si>
  <si>
    <t>Trimax Procut 237</t>
  </si>
  <si>
    <t>7352370020624</t>
  </si>
  <si>
    <t>2008</t>
  </si>
  <si>
    <t>Ransomes 5 gang mower HYDMTD5</t>
  </si>
  <si>
    <t>LF000339</t>
  </si>
  <si>
    <t>2003</t>
  </si>
  <si>
    <t>Air-Force compressor mod FIAC AF11/100</t>
  </si>
  <si>
    <t>Wolf grinding wheel Type 83/56</t>
  </si>
  <si>
    <t>478A</t>
  </si>
  <si>
    <t>Clarke arc welder 240 turbo</t>
  </si>
  <si>
    <t>Saxon wheelbarrows x3  (£200 each)</t>
  </si>
  <si>
    <t>Sarel roller</t>
  </si>
  <si>
    <t>Fleet pressurejet wheel to wheel line marker</t>
  </si>
  <si>
    <t>Hose pipe carrier</t>
  </si>
  <si>
    <t>Sealey battery super boost charger (200)</t>
  </si>
  <si>
    <t>360925</t>
  </si>
  <si>
    <t>Professional R&amp;R ramp bench AGWB</t>
  </si>
  <si>
    <t>Viking tractor jack 5000kg</t>
  </si>
  <si>
    <t>522532</t>
  </si>
  <si>
    <t>2001</t>
  </si>
  <si>
    <t>Ajax pillar drill type AJBM12</t>
  </si>
  <si>
    <t>0699</t>
  </si>
  <si>
    <t>1996</t>
  </si>
  <si>
    <t>Beaver 3 gang mower mod TM308</t>
  </si>
  <si>
    <t>Spare set of wheels for 175 John Deere tractor (2 front, 2 rear)</t>
  </si>
  <si>
    <t>Water irrigation wheel and hosepipe</t>
  </si>
  <si>
    <t>Water bowser 1000litre plastic</t>
  </si>
  <si>
    <t>Warrior pallet truck</t>
  </si>
  <si>
    <t>Bunded tank for diesel fuel</t>
  </si>
  <si>
    <t>Waste oil storage tank</t>
  </si>
  <si>
    <t>Twose large towed roller</t>
  </si>
  <si>
    <t>OFFICE EQUIPMENT</t>
  </si>
  <si>
    <t>--Town Hall</t>
  </si>
  <si>
    <t>HP PSC 1610 All-in-one printer-scanner-copier</t>
  </si>
  <si>
    <t>MY61GC31VR</t>
  </si>
  <si>
    <t>--Woodside Depot</t>
  </si>
  <si>
    <t>CCTV Vsta MPEG4-4/8/16 chanel</t>
  </si>
  <si>
    <t>SUB TOTAL IT EQUIPMENT WOODSIDE DEPOT</t>
  </si>
  <si>
    <t>Desk on castors 4'x3'6"</t>
  </si>
  <si>
    <t>Medium high back operator's chair x5</t>
  </si>
  <si>
    <t>Desk with 5 drawers 5'x2'6"</t>
  </si>
  <si>
    <t>Desk with 6 drawers 4'6"x2'6"  x 2</t>
  </si>
  <si>
    <t>Neopost franking machine mod. IJ25R</t>
  </si>
  <si>
    <t>2DHG020</t>
  </si>
  <si>
    <t>Epson Stylus Photo 1400 colour copier</t>
  </si>
  <si>
    <t>C655030IRA8418121</t>
  </si>
  <si>
    <t>Jul 2008</t>
  </si>
  <si>
    <t>Fellowes PS-67s shredder</t>
  </si>
  <si>
    <t>Double metal filing cabinet 6'6"x3'9"</t>
  </si>
  <si>
    <t>3 shelve bookcase 2'3"x4'6"  x2</t>
  </si>
  <si>
    <t>4 drawer wooden filing cabinet</t>
  </si>
  <si>
    <t>Chubb combination safe 10H-7328</t>
  </si>
  <si>
    <t>Soteco vacuum cleaner type D1</t>
  </si>
  <si>
    <t>01/99-392</t>
  </si>
  <si>
    <t>Solid wood table with 6 carved legs on castors 10'x4'6"</t>
  </si>
  <si>
    <t>Glass fronted display cabinet with 3 shelves 3'x3'</t>
  </si>
  <si>
    <t>Old drop leaf table</t>
  </si>
  <si>
    <t>Double metal filing cabinet with 2 retractable doors 6'6"x3'6"</t>
  </si>
  <si>
    <t>Double metal filing cabinet  6'x3'</t>
  </si>
  <si>
    <t>Marantz CD player CD5400</t>
  </si>
  <si>
    <t>RCF audio system control unit</t>
  </si>
  <si>
    <t>Microphone boxes for use with RCF audio system  x11</t>
  </si>
  <si>
    <t>Wall mounted speakers for use with RCF audio system  x4</t>
  </si>
  <si>
    <t>Whirlpool fridge/freezer</t>
  </si>
  <si>
    <t>pre 1999</t>
  </si>
  <si>
    <t>OFFICE EQUIP TOWN HALL SUB TOTAL</t>
  </si>
  <si>
    <t>BT telephone rented</t>
  </si>
  <si>
    <t>OFFICE EQUIP WOODSIDE DEPOT SUB TOTAL</t>
  </si>
  <si>
    <t>OFFICE EQUIP TOTALS</t>
  </si>
  <si>
    <t>Pair stirling silver 4 candlelabra, 1968, presented by Wellworthy 1969</t>
  </si>
  <si>
    <t>1969</t>
  </si>
  <si>
    <t>Stirling silver fruit bowl,(Sheffield), made 1921, presented by Mr locker 1969</t>
  </si>
  <si>
    <t>Mappen &amp; Webb Sheffield stirling silver teapot, sugar bowl, &amp; milk jug, made 1912</t>
  </si>
  <si>
    <t>Sheffield stirling silver salver, made 1919, presented by Reddy 1969</t>
  </si>
  <si>
    <t>S&amp;B Ltd stirling silver cigarette case (London), made 1932</t>
  </si>
  <si>
    <t>Sheffield stirling silver salver, made 1963, presented by Mrs Croft Feb 1967</t>
  </si>
  <si>
    <t>1967</t>
  </si>
  <si>
    <t>Set of 12 Apostle coffee spoons &amp; 1 sugar spoon EPNS, in case</t>
  </si>
  <si>
    <t>George V medal</t>
  </si>
  <si>
    <t>OBE medal</t>
  </si>
  <si>
    <t xml:space="preserve">1897 Queen Victoria golden jubilee medal </t>
  </si>
  <si>
    <t>Yellow metal &amp; enamal 4' mayoral chain of office, presented by Colonel Kennard in 1877</t>
  </si>
  <si>
    <t>1877</t>
  </si>
  <si>
    <t>9 ct gold 3' deputy mayor's chain &amp; badge (Birmingham), made in 1937</t>
  </si>
  <si>
    <t>1937</t>
  </si>
  <si>
    <t>1962</t>
  </si>
  <si>
    <t>9 ct gold 2' mayor's chain of office (Birmingham), made in 1934</t>
  </si>
  <si>
    <t>1934</t>
  </si>
  <si>
    <t>9 ct gold Alderman Dinham ex mayor's chain of office (Birmingham), made in 1934</t>
  </si>
  <si>
    <t>Stirling silver fruit bowl with grapes motive (Sheffield), made 1881</t>
  </si>
  <si>
    <t>Stirling silver rose bowl,(Sheffield), made 1914, presented by Mew Langton 1914</t>
  </si>
  <si>
    <t>1914</t>
  </si>
  <si>
    <t>Stirling silver Walker &amp; Hall scroll box for Cllr John Howlett, made 1954</t>
  </si>
  <si>
    <t>1954</t>
  </si>
  <si>
    <t>Stirling silver box with silver gilded fittings (London) for Alderman E.A.G. Stone 23/04/1930</t>
  </si>
  <si>
    <t>Britannia silver &amp; silver gilt Lymington mace, made 1697</t>
  </si>
  <si>
    <t>Police truncheons</t>
  </si>
  <si>
    <t xml:space="preserve">  (ii) Inscription 'William IV 1830'</t>
  </si>
  <si>
    <t xml:space="preserve">  (iii) Inscription 'In memory of H.G. Alexander, 1830'</t>
  </si>
  <si>
    <t xml:space="preserve">  (iv) Lymington Borough crest, circa 1830</t>
  </si>
  <si>
    <t>Oak panel 12'x6' inscribed mayors of Lymington from 1319 to 2005</t>
  </si>
  <si>
    <t>Sargeant-at-arms wooden staffs circa 1830 x2</t>
  </si>
  <si>
    <t>--Alarmed Left Hand Cabinet, Council Chamber</t>
  </si>
  <si>
    <t>--Alarmed Right Hand Cabinet, Council Chamber</t>
  </si>
  <si>
    <t>CIVIC REGALIA LEFT HAND CABINET SUB TOTAL</t>
  </si>
  <si>
    <t>CIVIC REGALIA RIGHT HAND CABINET SUB TOTAL</t>
  </si>
  <si>
    <t>CIVIC REGALIA TOTAL</t>
  </si>
  <si>
    <t>CIVIC REGALIA</t>
  </si>
  <si>
    <t>Civic Gowns</t>
  </si>
  <si>
    <t>Mayor and Deputy Mayor x2</t>
  </si>
  <si>
    <t>Town Clerk's</t>
  </si>
  <si>
    <t>Councillors' x14</t>
  </si>
  <si>
    <t>CIVIC GOWNS SUB TOTAL</t>
  </si>
  <si>
    <t xml:space="preserve"> (i) Inscription 'Borough of Lymington, 1830', presented to Lymington in 1937</t>
  </si>
  <si>
    <t>Item 2.3.1 in main specification</t>
  </si>
  <si>
    <t>No.</t>
  </si>
  <si>
    <t xml:space="preserve">  Bath Road</t>
  </si>
  <si>
    <t xml:space="preserve">  Deneside Copse</t>
  </si>
  <si>
    <t xml:space="preserve">  Emsworth Road</t>
  </si>
  <si>
    <t xml:space="preserve">  Howards Mead</t>
  </si>
  <si>
    <t xml:space="preserve">  Lymington Meadows</t>
  </si>
  <si>
    <t xml:space="preserve">  Pennington Common</t>
  </si>
  <si>
    <t xml:space="preserve">  Woodside</t>
  </si>
  <si>
    <t xml:space="preserve">  Buckland Park/Marsh Lane</t>
  </si>
  <si>
    <t xml:space="preserve">  Captains Row</t>
  </si>
  <si>
    <t xml:space="preserve">  Chequers Green</t>
  </si>
  <si>
    <t xml:space="preserve">  Farnleys Ford</t>
  </si>
  <si>
    <t xml:space="preserve">  Forest Gate</t>
  </si>
  <si>
    <t xml:space="preserve">  Grove Gardens</t>
  </si>
  <si>
    <t xml:space="preserve">  Highfield/Priestlands Place</t>
  </si>
  <si>
    <t xml:space="preserve">  Gurney Dixon</t>
  </si>
  <si>
    <t xml:space="preserve">  Little Dene/Deneside</t>
  </si>
  <si>
    <t xml:space="preserve">  Meadowlands</t>
  </si>
  <si>
    <t xml:space="preserve">  Old Orchards</t>
  </si>
  <si>
    <t xml:space="preserve">  St Thomas Park</t>
  </si>
  <si>
    <t xml:space="preserve">  St Thomas graveyard</t>
  </si>
  <si>
    <t xml:space="preserve">  Woodside Gardens</t>
  </si>
  <si>
    <t>1. Gardens</t>
  </si>
  <si>
    <t>1.18</t>
  </si>
  <si>
    <t xml:space="preserve">  Lymington sports ground</t>
  </si>
  <si>
    <t xml:space="preserve">  Pennington recreation ground</t>
  </si>
  <si>
    <t xml:space="preserve">  Woodside Park</t>
  </si>
  <si>
    <t>2. Playgrounds</t>
  </si>
  <si>
    <t>2.6</t>
  </si>
  <si>
    <t>2.7</t>
  </si>
  <si>
    <t>3. Sports Grounds</t>
  </si>
  <si>
    <t xml:space="preserve">  Vitre Gardens</t>
  </si>
  <si>
    <t xml:space="preserve">  Woodley III</t>
  </si>
  <si>
    <t xml:space="preserve">  Woodside Park Copse</t>
  </si>
  <si>
    <t>1.19</t>
  </si>
  <si>
    <t>1.20</t>
  </si>
  <si>
    <t>1.21</t>
  </si>
  <si>
    <t xml:space="preserve">  Forest Vale</t>
  </si>
  <si>
    <t>1.22</t>
  </si>
  <si>
    <t xml:space="preserve">  Marsh Lane</t>
  </si>
  <si>
    <t>1 Woodville Cottages</t>
  </si>
  <si>
    <t>2 Woodville Cottages</t>
  </si>
  <si>
    <t>Portacabin</t>
  </si>
  <si>
    <t>Asphalt</t>
  </si>
  <si>
    <t>Corrug iron</t>
  </si>
  <si>
    <t>Concrete</t>
  </si>
  <si>
    <t xml:space="preserve">  Woodside depot (rear of)</t>
  </si>
  <si>
    <t>5. Allotments</t>
  </si>
  <si>
    <t>Corr asbestos</t>
  </si>
  <si>
    <t xml:space="preserve"> </t>
  </si>
  <si>
    <t>Lymington &amp; Pennington Town Council  is responsible for the following:-</t>
  </si>
  <si>
    <t>Item 2.3.7 in main specification</t>
  </si>
  <si>
    <t>Items 2.1.1 and 2.1.2 in main specification</t>
  </si>
  <si>
    <t>Roof</t>
  </si>
  <si>
    <t>Wood/Asphalt</t>
  </si>
  <si>
    <t>Comprehensive, including claims for the breakage of glass windscreens, windows and sunroofs.</t>
  </si>
  <si>
    <t>1 driver has a physical defect or infirmity, &amp; 1 driver suffers from a heart complaint</t>
  </si>
  <si>
    <t>1 driver has had one motoring accident and/or claim during the last 3 years</t>
  </si>
  <si>
    <t>See Appendix 4 for details</t>
  </si>
  <si>
    <t>See Appendix 3, page 4 for details</t>
  </si>
  <si>
    <t xml:space="preserve">Cover to include the activities of the Council </t>
  </si>
  <si>
    <t>See appendix 7 for details</t>
  </si>
  <si>
    <t>--Town Hall: Laptop computers</t>
  </si>
  <si>
    <t>LAPTOPS SUB TOTAL</t>
  </si>
  <si>
    <t>Stirling silver deputy mayor's chain, made 1962,</t>
  </si>
  <si>
    <t>6.Toilets</t>
  </si>
  <si>
    <t>7. Street Market  (weekly)</t>
  </si>
  <si>
    <t xml:space="preserve">  High Street</t>
  </si>
  <si>
    <t>2.1.5</t>
  </si>
  <si>
    <t>Lap top computers</t>
  </si>
  <si>
    <t>See Appendix 3, page 1 for details</t>
  </si>
  <si>
    <t>See Appendix 3, pages 2&amp;3 for details</t>
  </si>
  <si>
    <t>See Appendix 3, page 3 for details</t>
  </si>
  <si>
    <t>No driver has had a licence under suspension during the past 5 years</t>
  </si>
  <si>
    <t>Sub Total</t>
  </si>
  <si>
    <t>Year</t>
  </si>
  <si>
    <t>Built</t>
  </si>
  <si>
    <t>Approx</t>
  </si>
  <si>
    <t>pre 1990</t>
  </si>
  <si>
    <t>pre 1980</t>
  </si>
  <si>
    <t>pre 1950</t>
  </si>
  <si>
    <t>pre 1900</t>
  </si>
  <si>
    <t>2010</t>
  </si>
  <si>
    <t>281735027</t>
  </si>
  <si>
    <t>Mayors and Deputy mayors chains of office</t>
  </si>
  <si>
    <t>Mayors badge and chain, inscribed with Lym and Penn TC</t>
  </si>
  <si>
    <t>Mayor &amp; Crest, silver gilt, 27 links gold chain 40 ins</t>
  </si>
  <si>
    <t>1979</t>
  </si>
  <si>
    <t>Deputy mayor's badge &amp; ribbon blue, inscribed with</t>
  </si>
  <si>
    <t>Lym and Pen TC, deputy mayor, badge silver gilt</t>
  </si>
  <si>
    <t>Consort's silver gilt badge &amp; blue ribbon</t>
  </si>
  <si>
    <t>2.1.6</t>
  </si>
  <si>
    <t>Vehicles to be insured (see Appendix 6 attached)</t>
  </si>
  <si>
    <t>Sea Water baths &amp; kiosk</t>
  </si>
  <si>
    <t>2011</t>
  </si>
  <si>
    <t>8. Sea Water Baths</t>
  </si>
  <si>
    <t>Tennis Club Pavilion</t>
  </si>
  <si>
    <t>y</t>
  </si>
  <si>
    <t xml:space="preserve">--L&amp;PTC has a Health &amp; Safety Policy </t>
  </si>
  <si>
    <t>--L&amp;PTC has Health &amp; Safety updated by Peninsula HR services</t>
  </si>
  <si>
    <t>10/12/15</t>
  </si>
  <si>
    <t>post ( limit £250 ), or in a bank night safe</t>
  </si>
  <si>
    <t>Damage to property limit ( applicable to any private car)</t>
  </si>
  <si>
    <t>Damage to property limit ( applicable to any commercial vehicle, or agricultural vehicle</t>
  </si>
  <si>
    <t>2012</t>
  </si>
  <si>
    <t>2014</t>
  </si>
  <si>
    <t xml:space="preserve">Laptop Toshiba (Planning) </t>
  </si>
  <si>
    <t>3C316271K</t>
  </si>
  <si>
    <t>Toshiba R50-B i3 Laptop</t>
  </si>
  <si>
    <t>8E099724H</t>
  </si>
  <si>
    <t>1.8.4</t>
  </si>
  <si>
    <t>1.8.5</t>
  </si>
  <si>
    <t>1.8.6</t>
  </si>
  <si>
    <t>1.8.7</t>
  </si>
  <si>
    <t>RORC Office</t>
  </si>
  <si>
    <t>Asphalt &amp; tiles</t>
  </si>
  <si>
    <t>Outside Toliets</t>
  </si>
  <si>
    <t>Male, female, accessible WC's and stores</t>
  </si>
  <si>
    <t>Block</t>
  </si>
  <si>
    <t>Corr asbestos &amp; plastic</t>
  </si>
  <si>
    <t>Covered seating</t>
  </si>
  <si>
    <t>Pump Room</t>
  </si>
  <si>
    <t>Pump and store</t>
  </si>
  <si>
    <t>Prefab conc</t>
  </si>
  <si>
    <t>2015</t>
  </si>
  <si>
    <t>65024505PV7239117</t>
  </si>
  <si>
    <t>10/4/15</t>
  </si>
  <si>
    <t>CG Office chair</t>
  </si>
  <si>
    <t>130030BL</t>
  </si>
  <si>
    <t>22/2/16</t>
  </si>
  <si>
    <t>IN00358302</t>
  </si>
  <si>
    <t>9/3/16</t>
  </si>
  <si>
    <t>Office chair</t>
  </si>
  <si>
    <t>11/3/16</t>
  </si>
  <si>
    <t>102684</t>
  </si>
  <si>
    <t xml:space="preserve">Tower ASUS </t>
  </si>
  <si>
    <t>Mar 2010</t>
  </si>
  <si>
    <t xml:space="preserve">Commander 1900 Series Safe </t>
  </si>
  <si>
    <t>PO409190100017</t>
  </si>
  <si>
    <t>LG Screen</t>
  </si>
  <si>
    <t>Server HP 00152008861</t>
  </si>
  <si>
    <t>2013</t>
  </si>
  <si>
    <t>2009</t>
  </si>
  <si>
    <t>291974496</t>
  </si>
  <si>
    <t>STIHL Leaf Blower BG86</t>
  </si>
  <si>
    <t xml:space="preserve">Kawasaki Strimmer KBH35B  </t>
  </si>
  <si>
    <t>HA035F - AS50-001497</t>
  </si>
  <si>
    <t>Kawasaki Brush cutter d handle strimmer</t>
  </si>
  <si>
    <t>HA035A - AS50-001497</t>
  </si>
  <si>
    <t xml:space="preserve">Shear Hedge Trimmers </t>
  </si>
  <si>
    <t xml:space="preserve">BACO p51H </t>
  </si>
  <si>
    <t xml:space="preserve">McConnel PA 3420 Hedge Trimmer </t>
  </si>
  <si>
    <t xml:space="preserve">M1331987 </t>
  </si>
  <si>
    <t xml:space="preserve">Stihl FS56 CE Strimmer </t>
  </si>
  <si>
    <t>504758888</t>
  </si>
  <si>
    <t>New Forest Farm Machinery Allett Power Unit  - MOWER</t>
  </si>
  <si>
    <t>c34/5 1</t>
  </si>
  <si>
    <t xml:space="preserve">New Forest Farm Machinery Blade Cassette </t>
  </si>
  <si>
    <t>c34/15-012</t>
  </si>
  <si>
    <t xml:space="preserve">New Forest Farm Machinery Trailing  Seat </t>
  </si>
  <si>
    <t>c34/5-15-772</t>
  </si>
  <si>
    <t>M &amp; S Enterprises  Rotorake  R600</t>
  </si>
  <si>
    <t>RR60058</t>
  </si>
  <si>
    <t>Dennis FT610 From 16 03 10  Engine GC AFT 2485365</t>
  </si>
  <si>
    <t>FT 610-2010-FT241562</t>
  </si>
  <si>
    <t>Rigid fertiliser spreader</t>
  </si>
  <si>
    <t>mantis cultivator</t>
  </si>
  <si>
    <t>2009/10</t>
  </si>
  <si>
    <t>Stihl HL95 Long arm Hedge Trimmer</t>
  </si>
  <si>
    <t>Honda generator mod E3500</t>
  </si>
  <si>
    <t>Dewalt SDS max breaker 110v</t>
  </si>
  <si>
    <t>D25899K</t>
  </si>
  <si>
    <t>two defribrillators - woodside and bowls pavilion</t>
  </si>
  <si>
    <t>Kubota ride on mower G216OUK</t>
  </si>
  <si>
    <t>4DW2298</t>
  </si>
  <si>
    <t>Self-watering baskets</t>
  </si>
  <si>
    <t>Water trough</t>
  </si>
  <si>
    <t>Hardi NK-400 boom sprayer</t>
  </si>
  <si>
    <t>107858</t>
  </si>
  <si>
    <t>Stihl Strimmer 56 C FS 56 c r rc 501545914 4144.011.2332</t>
  </si>
  <si>
    <t xml:space="preserve">Southern Tank Services  Karcher Multi Pressure Washer </t>
  </si>
  <si>
    <t>HD5801B</t>
  </si>
  <si>
    <t xml:space="preserve">Southern Tank Services  Water Bowser </t>
  </si>
  <si>
    <t xml:space="preserve">Model SHE - 25H </t>
  </si>
  <si>
    <t>9.Petanque Court</t>
  </si>
  <si>
    <t>valuation dated 18/4/18</t>
  </si>
  <si>
    <t>valuation at may 2016 was 245000</t>
  </si>
  <si>
    <t>valuation at may 2016 was 2385000</t>
  </si>
  <si>
    <t>valuation for whole depot at may 2016 was £240000</t>
  </si>
  <si>
    <t>Loss of Rental Income for premises</t>
  </si>
  <si>
    <t>SWB - kiosk</t>
  </si>
  <si>
    <t>refurbished in 2016</t>
  </si>
  <si>
    <t>new in 2016</t>
  </si>
  <si>
    <t>new in 2014</t>
  </si>
  <si>
    <t>new in 2018</t>
  </si>
  <si>
    <t>new in 2017</t>
  </si>
  <si>
    <t>Playground equipment &amp; kick wall</t>
  </si>
  <si>
    <t>2.3.12</t>
  </si>
  <si>
    <t>Defribrillators</t>
  </si>
  <si>
    <t>CCTV equipment</t>
  </si>
  <si>
    <t>2.3.13</t>
  </si>
  <si>
    <t>2.4.8</t>
  </si>
  <si>
    <t>Petanque court</t>
  </si>
  <si>
    <t>2.4.9</t>
  </si>
  <si>
    <t>Outdoor gym</t>
  </si>
  <si>
    <t>2.4.10</t>
  </si>
  <si>
    <t>Concrete table tennis table</t>
  </si>
  <si>
    <t>2.4.11</t>
  </si>
  <si>
    <t>Outdoor Chess table</t>
  </si>
  <si>
    <t>2.3.14</t>
  </si>
  <si>
    <t>trimax snake mowing system</t>
  </si>
  <si>
    <t>2.3.15</t>
  </si>
  <si>
    <t>cricket grounds safety netting</t>
  </si>
  <si>
    <t>L&amp;PTC is responsible for (see attached appendix 5)</t>
  </si>
  <si>
    <t>Hirers liability</t>
  </si>
  <si>
    <t>7</t>
  </si>
  <si>
    <t>6.1.3</t>
  </si>
  <si>
    <t>06/04/2017</t>
  </si>
  <si>
    <t>HF14 4TZ</t>
  </si>
  <si>
    <t>Bowls pavilion and tennis pavilion have been part of the same building since approx 2013</t>
  </si>
  <si>
    <t>Building was refurbished in 2017</t>
  </si>
  <si>
    <t>Changing rooms/nursery</t>
  </si>
  <si>
    <t xml:space="preserve">Building was refurbished in 2019 - no valuation has been done since then </t>
  </si>
  <si>
    <t>Building was last valued in 2018, includes 4 tennis courts</t>
  </si>
  <si>
    <t>Building was refurbished in 2016.</t>
  </si>
  <si>
    <t>valuation dated april 2018</t>
  </si>
  <si>
    <t>Separate storage building was rebuilt in 2019</t>
  </si>
  <si>
    <t>This is site where town council houses equipment, tractors and workshops for maintaining outside spaces</t>
  </si>
  <si>
    <t>The pool is over 100m long and dates back to the 1800's</t>
  </si>
  <si>
    <t>Open air sea water pool</t>
  </si>
  <si>
    <t>This insurance value includes items 1.8.2 to 1.8.6</t>
  </si>
  <si>
    <t>insurance value includes items 1.4.1 , 1.4.2 and 1.4.6</t>
  </si>
  <si>
    <t>Accidental damage</t>
  </si>
  <si>
    <t>Malicious damage</t>
  </si>
  <si>
    <t>Storm or flood</t>
  </si>
  <si>
    <t>Escape of water</t>
  </si>
  <si>
    <t>Falling trees</t>
  </si>
  <si>
    <t>1.10.6</t>
  </si>
  <si>
    <t>Subsidence</t>
  </si>
  <si>
    <t>Town Hall, Avenue Road, SO41 9ZG</t>
  </si>
  <si>
    <t>premises are rented by Council for use by admin staff</t>
  </si>
  <si>
    <t>Council grounds staff are based at this location</t>
  </si>
  <si>
    <t>2.1.7</t>
  </si>
  <si>
    <t>2.1.8</t>
  </si>
  <si>
    <t>Pennington Pavilion</t>
  </si>
  <si>
    <t>furniture</t>
  </si>
  <si>
    <t>Woodside Pavilion</t>
  </si>
  <si>
    <t>all risks cover provided</t>
  </si>
  <si>
    <t>Throughout the town</t>
  </si>
  <si>
    <t>Sports grounds</t>
  </si>
  <si>
    <t>Goal posts and nets</t>
  </si>
  <si>
    <t>at various pavilions and premises</t>
  </si>
  <si>
    <t>Various</t>
  </si>
  <si>
    <t>part refurbished in 2020</t>
  </si>
  <si>
    <t>2.3.16</t>
  </si>
  <si>
    <t>Sea water pool</t>
  </si>
  <si>
    <t>Pent log cabin for first aid</t>
  </si>
  <si>
    <t>Laptops</t>
  </si>
  <si>
    <t>2.3.17</t>
  </si>
  <si>
    <t>John Deere Lawn Tractor</t>
  </si>
  <si>
    <t>2.3.18</t>
  </si>
  <si>
    <t>Redexim Overseeder</t>
  </si>
  <si>
    <t>model no 1575 serial no C2184025</t>
  </si>
  <si>
    <t>2.3.19</t>
  </si>
  <si>
    <t>Wrights stander mower</t>
  </si>
  <si>
    <t>Precept income 2020/21 £806,665</t>
  </si>
  <si>
    <t>Total Council Income (including Precept Income) - Estimated 2021/22</t>
  </si>
  <si>
    <t>-Est for 2021/22 No. of employees - clerical = 7 (f.t.e. = 5), salaries (excluding Employer's N.I. &amp; Superan) = £170,000</t>
  </si>
  <si>
    <t>-Est for 2021/22 No. of employees - groundstaff  &amp; Market Supervisors= 11 (f.t.e.), salaries (excluding Employer's N.I. &amp; Superan) = £260,000</t>
  </si>
  <si>
    <t>- For 2021/22 no of councillors is 15</t>
  </si>
  <si>
    <t>INSURANCE SPECIFICATION WITH EFFECT FROM 1 JUNE 2021</t>
  </si>
  <si>
    <t>01.06.20</t>
  </si>
  <si>
    <t>Additional Notes</t>
  </si>
  <si>
    <t>LYMINGTON &amp; PENNINGTON TOWN  COUNCIL</t>
  </si>
  <si>
    <t>Summary of information presented</t>
  </si>
  <si>
    <t>Full details of current cover in place</t>
  </si>
  <si>
    <t>Appendix 2</t>
  </si>
  <si>
    <t>Appendix 3</t>
  </si>
  <si>
    <t xml:space="preserve">Further details of </t>
  </si>
  <si>
    <t>office equipment</t>
  </si>
  <si>
    <t>civic regalia</t>
  </si>
  <si>
    <t>Appendix 4</t>
  </si>
  <si>
    <t>gardening plant and machinery</t>
  </si>
  <si>
    <t>Appendix 5</t>
  </si>
  <si>
    <t>Further details of</t>
  </si>
  <si>
    <t>all open spaces</t>
  </si>
  <si>
    <t>vehicles</t>
  </si>
  <si>
    <t>Appendix 6</t>
  </si>
  <si>
    <t>PROVISION OF INSURANCE SERVICES</t>
  </si>
  <si>
    <t>Contract start date</t>
  </si>
  <si>
    <t>Contract end date</t>
  </si>
  <si>
    <t>01.06.21</t>
  </si>
  <si>
    <t>31.05.24</t>
  </si>
  <si>
    <t>For further info contact</t>
  </si>
  <si>
    <t>rfo@lymandpentc.org.uk</t>
  </si>
  <si>
    <t>Closing date</t>
  </si>
  <si>
    <t>Cost</t>
  </si>
  <si>
    <t>INSURED VALUE</t>
  </si>
  <si>
    <t>5.4</t>
  </si>
  <si>
    <t>Alexandra Road</t>
  </si>
  <si>
    <t>This is operated by a tenant under license</t>
  </si>
  <si>
    <t>10.Events</t>
  </si>
  <si>
    <t>The Town Council organises one or two limited events</t>
  </si>
  <si>
    <t>a year - eg Christmas light switch on.</t>
  </si>
  <si>
    <t>LTPC</t>
  </si>
  <si>
    <t>SAGE</t>
  </si>
  <si>
    <t>Bk Val</t>
  </si>
  <si>
    <t>I.T. Equipment</t>
  </si>
  <si>
    <t>RFO</t>
  </si>
  <si>
    <t>Vou 19</t>
  </si>
  <si>
    <t>127688</t>
  </si>
  <si>
    <t>08 04 13</t>
  </si>
  <si>
    <t xml:space="preserve">IIYama 22" Monitor </t>
  </si>
  <si>
    <t>Priced with the Tower</t>
  </si>
  <si>
    <t>LD</t>
  </si>
  <si>
    <t>Asus Tower pc</t>
  </si>
  <si>
    <t>122646</t>
  </si>
  <si>
    <t>04/04/12</t>
  </si>
  <si>
    <t>LK</t>
  </si>
  <si>
    <t xml:space="preserve">Toshiba Laptop Europe GMGH </t>
  </si>
  <si>
    <t>8E0997524H</t>
  </si>
  <si>
    <t xml:space="preserve">Gen </t>
  </si>
  <si>
    <t>CM</t>
  </si>
  <si>
    <t>Tower ASUS - i3-3220 inc screen</t>
  </si>
  <si>
    <t>X89</t>
  </si>
  <si>
    <t>MY61GC31TH</t>
  </si>
  <si>
    <t>SC</t>
  </si>
  <si>
    <t>Vou 504</t>
  </si>
  <si>
    <t xml:space="preserve"> 9120X5K14 830</t>
  </si>
  <si>
    <t>Gen of</t>
  </si>
  <si>
    <t>Vou 39</t>
  </si>
  <si>
    <t>Vou1161</t>
  </si>
  <si>
    <t xml:space="preserve">Quantam Ext Tape Drive </t>
  </si>
  <si>
    <t xml:space="preserve">CB </t>
  </si>
  <si>
    <t>vou 860</t>
  </si>
  <si>
    <t xml:space="preserve">PC 21.5" 1080P System </t>
  </si>
  <si>
    <t>136005</t>
  </si>
  <si>
    <t>18/12/2014</t>
  </si>
  <si>
    <t>EK</t>
  </si>
  <si>
    <t>Vou 860</t>
  </si>
  <si>
    <t>PC 21.5" 1080P System</t>
  </si>
  <si>
    <t>136006</t>
  </si>
  <si>
    <t>Market</t>
  </si>
  <si>
    <t>Vou 600</t>
  </si>
  <si>
    <t>ASUS PC Tower</t>
  </si>
  <si>
    <t>142528</t>
  </si>
  <si>
    <t>25/10/2016</t>
  </si>
  <si>
    <t>IIYama 19" Prolite Monitor with VGA</t>
  </si>
  <si>
    <t>11168A3A00553</t>
  </si>
  <si>
    <t>CG</t>
  </si>
  <si>
    <t>Vou 690</t>
  </si>
  <si>
    <t xml:space="preserve">ASUS Mini Tower </t>
  </si>
  <si>
    <t>0142593</t>
  </si>
  <si>
    <t>14/11/16</t>
  </si>
  <si>
    <t>Backup system Bufalo</t>
  </si>
  <si>
    <t xml:space="preserve">Studiocare </t>
  </si>
  <si>
    <t>Marantz Handheld Recorder  Serial No 20011210021743</t>
  </si>
  <si>
    <t>vou 1166</t>
  </si>
  <si>
    <t>Watchguard firewall and two draytek modems</t>
  </si>
  <si>
    <t>SUB TOTAL IT EQUIPMENT (EXCLUDING LAPTOPS) TOWN HALL</t>
  </si>
  <si>
    <t>Hp Compaq model nx6125</t>
  </si>
  <si>
    <t>CND6313D4P</t>
  </si>
  <si>
    <t>Iridium model 5300C</t>
  </si>
  <si>
    <t>L4PK5100CX12</t>
  </si>
  <si>
    <t>Toshiba model PSAE4E-03000WEN</t>
  </si>
  <si>
    <t>38117076K</t>
  </si>
  <si>
    <t>three fujitsu laptops for office E458 models</t>
  </si>
  <si>
    <t>three further replacement laptops/pc's</t>
  </si>
  <si>
    <t>SUB TOTAL ALL IT EQUIPMENT TOWN HALL</t>
  </si>
  <si>
    <t>Neil computer</t>
  </si>
  <si>
    <t>16/09/11</t>
  </si>
  <si>
    <t>Chris computer - CG old computer</t>
  </si>
  <si>
    <t>IT EQUIPMENT TOTALS</t>
  </si>
  <si>
    <t>Furniture and Equipment</t>
  </si>
  <si>
    <t>Store</t>
  </si>
  <si>
    <t>Comm</t>
  </si>
  <si>
    <t>parlour</t>
  </si>
  <si>
    <t>Blue stacking chairs for mayors parlour</t>
  </si>
  <si>
    <t>03/06/14</t>
  </si>
  <si>
    <t>oak table for meeting room</t>
  </si>
  <si>
    <t>Corrid</t>
  </si>
  <si>
    <t>CnChm</t>
  </si>
  <si>
    <t>Kitch</t>
  </si>
  <si>
    <t>Vou1024</t>
  </si>
  <si>
    <t xml:space="preserve">Phoenix Fire Resitance Safe </t>
  </si>
  <si>
    <t>FS/50</t>
  </si>
  <si>
    <t xml:space="preserve">17 09 12 </t>
  </si>
  <si>
    <t>Genb</t>
  </si>
  <si>
    <t>Vou564</t>
  </si>
  <si>
    <t xml:space="preserve">Rexell Shredder </t>
  </si>
  <si>
    <t xml:space="preserve">Sharp Photocopier MX4140 </t>
  </si>
  <si>
    <t>Serial No. 550070410</t>
  </si>
  <si>
    <t>Corridor</t>
  </si>
  <si>
    <t>Vou 163</t>
  </si>
  <si>
    <t>Dysan Vacuum</t>
  </si>
  <si>
    <t>21/05/14</t>
  </si>
  <si>
    <t>Kitchen</t>
  </si>
  <si>
    <t>Baumatic Wine Cooler</t>
  </si>
  <si>
    <t>Morphy Richard Microvawe</t>
  </si>
  <si>
    <t>Kryups Coffee Maker</t>
  </si>
  <si>
    <t>vou 648</t>
  </si>
  <si>
    <t>Fellowes cross cut shredder</t>
  </si>
  <si>
    <t>19/09/2018</t>
  </si>
  <si>
    <t>Fellowes paper shredder PS-67CS√</t>
  </si>
  <si>
    <t>8 Mobile Phone (Groundstaff)</t>
  </si>
  <si>
    <t>Filing cabinet, desk</t>
  </si>
  <si>
    <t>15/8/16</t>
  </si>
  <si>
    <t>System 100 Deep fitted Key safe with mechanical lock</t>
  </si>
  <si>
    <t>100DEEPMDIGI</t>
  </si>
  <si>
    <t>22/7/15</t>
  </si>
  <si>
    <t>TC off</t>
  </si>
  <si>
    <t>High back operator's chair x2</t>
  </si>
  <si>
    <t>3 drawer wooden filing cabinet</t>
  </si>
  <si>
    <t>209/210</t>
  </si>
  <si>
    <t>Double door cupboard</t>
  </si>
  <si>
    <t>depot</t>
  </si>
  <si>
    <t xml:space="preserve">Chlorine Shorage Container  July 2013 </t>
  </si>
  <si>
    <t>EH</t>
  </si>
  <si>
    <t>Vertical blinds Blackout</t>
  </si>
  <si>
    <t>9/12/2015</t>
  </si>
  <si>
    <t>EH Office chair</t>
  </si>
  <si>
    <t>Desk, drawers screen configuration back office (4 spaces)</t>
  </si>
  <si>
    <t>PLANT &amp; MACHINERY</t>
  </si>
  <si>
    <t xml:space="preserve">Hayter Harrier </t>
  </si>
  <si>
    <t>310000879</t>
  </si>
  <si>
    <t>23/03/11</t>
  </si>
  <si>
    <t>Quadraplane</t>
  </si>
  <si>
    <t>Stihl Long arm Hedge cutter</t>
  </si>
  <si>
    <t>J08177117</t>
  </si>
  <si>
    <t xml:space="preserve">5 Ton Trolley Jack </t>
  </si>
  <si>
    <t>Model CTJ5GLS</t>
  </si>
  <si>
    <t>2 Ton Trolley Jack</t>
  </si>
  <si>
    <t>Model CTJ2MB</t>
  </si>
  <si>
    <t>Push Spreader</t>
  </si>
  <si>
    <t>PLANT &amp; MACHINERY PAGE TOTALS</t>
  </si>
  <si>
    <t>PLANT &amp; MACHINERY (continued)</t>
  </si>
  <si>
    <t>28/2/17</t>
  </si>
  <si>
    <t xml:space="preserve">Bowcom line sprayer GMX  </t>
  </si>
  <si>
    <t>08/07/2010</t>
  </si>
  <si>
    <t>PLANT &amp; MACHINERY (spare/specialist equip)</t>
  </si>
  <si>
    <t>28/04/14</t>
  </si>
  <si>
    <t>06/05/14</t>
  </si>
  <si>
    <t>01/04/2015</t>
  </si>
  <si>
    <t>19/06/2014</t>
  </si>
  <si>
    <t>02/0614</t>
  </si>
  <si>
    <t>01 04 2015</t>
  </si>
  <si>
    <t xml:space="preserve">08 05 15 </t>
  </si>
  <si>
    <t>Stihl MS461 25" Chainsaw c/w scabbard 25"</t>
  </si>
  <si>
    <t>180901834</t>
  </si>
  <si>
    <t>28/10/16</t>
  </si>
  <si>
    <t>Stihl MS171 14" Chainsaw Scabbard 12-14" 3005 Mini</t>
  </si>
  <si>
    <t>500365812</t>
  </si>
  <si>
    <t>Stihl HT131 Pole Pruner</t>
  </si>
  <si>
    <t>507711224</t>
  </si>
  <si>
    <t>Stihl HL95K Hedge Trimmer</t>
  </si>
  <si>
    <t>508177126</t>
  </si>
  <si>
    <t>Stihl TS410 12" Petrol Cutter</t>
  </si>
  <si>
    <t>181241017</t>
  </si>
  <si>
    <t>Stihl HS82 RC-E Hedgetrimmer</t>
  </si>
  <si>
    <t>181664861</t>
  </si>
  <si>
    <t>Stihl BG86 Blower</t>
  </si>
  <si>
    <t>509342653</t>
  </si>
  <si>
    <t>Stihl MS362 Powerhead c/w scabbard20-22"</t>
  </si>
  <si>
    <t>182093094</t>
  </si>
  <si>
    <t>12/11/16</t>
  </si>
  <si>
    <t>182093103</t>
  </si>
  <si>
    <t>Stihl HC81 TC Hedge Trimmer</t>
  </si>
  <si>
    <t>Dennis Roller Cutter</t>
  </si>
  <si>
    <t>FT242115</t>
  </si>
  <si>
    <t>2017/18</t>
  </si>
  <si>
    <t>222 piece tool set with drawers</t>
  </si>
  <si>
    <t>4/4/2018</t>
  </si>
  <si>
    <t>dragmat</t>
  </si>
  <si>
    <t>bosch sds max drill</t>
  </si>
  <si>
    <t>3/4/2018</t>
  </si>
  <si>
    <t>cobra 212 rotary mower</t>
  </si>
  <si>
    <t>s/no 7240368</t>
  </si>
  <si>
    <t>gmx marking machine</t>
  </si>
  <si>
    <t>5/4/2018</t>
  </si>
  <si>
    <t>trimax roller mower</t>
  </si>
  <si>
    <t>s/no 722-320-120-0173</t>
  </si>
  <si>
    <t>16/04/2018</t>
  </si>
  <si>
    <t>orma lead 40 irrigation hose</t>
  </si>
  <si>
    <t>03/05/2018</t>
  </si>
  <si>
    <t xml:space="preserve">flymo xl50 honda </t>
  </si>
  <si>
    <t>642001115</t>
  </si>
  <si>
    <t>15/05/2018</t>
  </si>
  <si>
    <t>light scarifying reel s137</t>
  </si>
  <si>
    <t>FS1098</t>
  </si>
  <si>
    <t>12/06/2018</t>
  </si>
  <si>
    <t>clarke XEV 16/150 industrial air compressor</t>
  </si>
  <si>
    <t>21/06/2018</t>
  </si>
  <si>
    <t>Defib - heartsine samaraitan - in high street</t>
  </si>
  <si>
    <t>01/10/2018</t>
  </si>
  <si>
    <t>Charterhouse overseeder</t>
  </si>
  <si>
    <t>C2184025</t>
  </si>
  <si>
    <t>stihl earth auger</t>
  </si>
  <si>
    <t>519722930</t>
  </si>
  <si>
    <t>wrights 36inch stander mower</t>
  </si>
  <si>
    <t>91119511</t>
  </si>
  <si>
    <t>bucket and ram for john deere 1750</t>
  </si>
  <si>
    <t>27024</t>
  </si>
  <si>
    <t>evenspray professional sprayer</t>
  </si>
  <si>
    <t>HORTICULTURAL PLANT &amp; MACHINERY TOTALS</t>
  </si>
  <si>
    <t>listed separately in ins schedule</t>
  </si>
  <si>
    <t>insured value</t>
  </si>
  <si>
    <t>Marley</t>
  </si>
  <si>
    <t>Hospitality</t>
  </si>
  <si>
    <t>SO41 9GJ</t>
  </si>
  <si>
    <t>Pool &amp; kiosk are operated under licence by tenant and most contents are property of tenant - contents  cover no longer needed</t>
  </si>
  <si>
    <t>SO41 9GH</t>
  </si>
  <si>
    <t>31/3/21</t>
  </si>
  <si>
    <t xml:space="preserve">Renault Kangoo Van </t>
  </si>
  <si>
    <t>HV60AVX</t>
  </si>
  <si>
    <t>29 /09/10</t>
  </si>
  <si>
    <t>John Deere 4520E35804</t>
  </si>
  <si>
    <t xml:space="preserve">HV55 DVU  </t>
  </si>
  <si>
    <t xml:space="preserve">18/10/11 </t>
  </si>
  <si>
    <t>John Deere Lawn Tractror LR135F</t>
  </si>
  <si>
    <t>Serial Number STL135H103632</t>
  </si>
  <si>
    <t>05 /10/12</t>
  </si>
  <si>
    <t>Nissan Cabstar</t>
  </si>
  <si>
    <t>HG65DZO  vwasvtf24f618260</t>
  </si>
  <si>
    <t>Kubota Mowing Machine - G2160</t>
  </si>
  <si>
    <t>16/9/14</t>
  </si>
  <si>
    <t>Nissan Cabstar - NT400</t>
  </si>
  <si>
    <t>HJ17 ABF</t>
  </si>
  <si>
    <t>Iseki Tractor</t>
  </si>
  <si>
    <t>WX19 EBN</t>
  </si>
  <si>
    <t>30/04/19</t>
  </si>
  <si>
    <t>Kangoo van, incl graphics and charging</t>
  </si>
  <si>
    <t>HC19HHF</t>
  </si>
  <si>
    <t>08/08/19</t>
  </si>
  <si>
    <t>Kubota F3090 tractor with rear dexk and muching</t>
  </si>
  <si>
    <t>HX20ADO</t>
  </si>
  <si>
    <t>ROAD REGISTERED VEHICLES &amp; PLANT TOTALS</t>
  </si>
  <si>
    <t>Insured</t>
  </si>
  <si>
    <t>Friday 9th April 2021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</si>
</sst>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Arial"/>
      <family val="2"/>
    </font>
    <font>
      <sz val="8"/>
      <color theme="7" tint="-0.24997000396251678"/>
      <name val="Arial"/>
      <family val="2"/>
    </font>
    <font>
      <b/>
      <sz val="8"/>
      <color theme="7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sz val="10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sz val="8"/>
      <color theme="7"/>
      <name val="Arial"/>
      <family val="2"/>
    </font>
    <font>
      <b/>
      <sz val="10"/>
      <color theme="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wrapText="1"/>
    </xf>
    <xf numFmtId="3" fontId="3" fillId="0" borderId="2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2" fillId="0" borderId="15" xfId="0" applyNumberFormat="1" applyFont="1" applyBorder="1" applyAlignment="1">
      <alignment vertical="top"/>
    </xf>
    <xf numFmtId="49" fontId="10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3" fontId="2" fillId="0" borderId="11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2" fillId="0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47" fillId="0" borderId="0" xfId="53" applyAlignment="1">
      <alignment/>
    </xf>
    <xf numFmtId="14" fontId="3" fillId="0" borderId="11" xfId="0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10" fillId="33" borderId="15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 vertical="top"/>
    </xf>
    <xf numFmtId="0" fontId="9" fillId="0" borderId="15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3" fontId="10" fillId="0" borderId="10" xfId="0" applyNumberFormat="1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49" fontId="2" fillId="7" borderId="15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49" fontId="9" fillId="7" borderId="15" xfId="0" applyNumberFormat="1" applyFont="1" applyFill="1" applyBorder="1" applyAlignment="1">
      <alignment/>
    </xf>
    <xf numFmtId="49" fontId="2" fillId="7" borderId="15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/>
    </xf>
    <xf numFmtId="49" fontId="55" fillId="0" borderId="15" xfId="0" applyNumberFormat="1" applyFont="1" applyBorder="1" applyAlignment="1">
      <alignment/>
    </xf>
    <xf numFmtId="49" fontId="55" fillId="0" borderId="22" xfId="0" applyNumberFormat="1" applyFont="1" applyBorder="1" applyAlignment="1">
      <alignment/>
    </xf>
    <xf numFmtId="0" fontId="55" fillId="0" borderId="15" xfId="0" applyFont="1" applyBorder="1" applyAlignment="1">
      <alignment horizontal="right"/>
    </xf>
    <xf numFmtId="0" fontId="55" fillId="0" borderId="11" xfId="0" applyFont="1" applyBorder="1" applyAlignment="1">
      <alignment horizontal="right"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49" fontId="56" fillId="0" borderId="15" xfId="0" applyNumberFormat="1" applyFont="1" applyBorder="1" applyAlignment="1">
      <alignment/>
    </xf>
    <xf numFmtId="49" fontId="56" fillId="0" borderId="22" xfId="0" applyNumberFormat="1" applyFont="1" applyBorder="1" applyAlignment="1">
      <alignment/>
    </xf>
    <xf numFmtId="0" fontId="56" fillId="0" borderId="11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49" fontId="56" fillId="0" borderId="15" xfId="0" applyNumberFormat="1" applyFont="1" applyBorder="1" applyAlignment="1" quotePrefix="1">
      <alignment/>
    </xf>
    <xf numFmtId="0" fontId="56" fillId="0" borderId="21" xfId="0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14" fontId="55" fillId="0" borderId="17" xfId="0" applyNumberFormat="1" applyFont="1" applyBorder="1" applyAlignment="1">
      <alignment horizontal="center"/>
    </xf>
    <xf numFmtId="0" fontId="55" fillId="0" borderId="24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55" fillId="0" borderId="17" xfId="0" applyFont="1" applyBorder="1" applyAlignment="1">
      <alignment horizontal="left"/>
    </xf>
    <xf numFmtId="11" fontId="55" fillId="0" borderId="17" xfId="0" applyNumberFormat="1" applyFont="1" applyBorder="1" applyAlignment="1">
      <alignment horizontal="left"/>
    </xf>
    <xf numFmtId="0" fontId="55" fillId="0" borderId="21" xfId="0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0" fontId="2" fillId="34" borderId="15" xfId="0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49" fontId="57" fillId="0" borderId="15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7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" fontId="2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1" fillId="35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/>
    </xf>
    <xf numFmtId="3" fontId="2" fillId="0" borderId="21" xfId="0" applyNumberFormat="1" applyFont="1" applyBorder="1" applyAlignment="1">
      <alignment/>
    </xf>
    <xf numFmtId="49" fontId="2" fillId="34" borderId="14" xfId="0" applyNumberFormat="1" applyFont="1" applyFill="1" applyBorder="1" applyAlignment="1">
      <alignment/>
    </xf>
    <xf numFmtId="49" fontId="2" fillId="34" borderId="19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 horizontal="right"/>
    </xf>
    <xf numFmtId="3" fontId="3" fillId="34" borderId="3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55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49" fontId="58" fillId="0" borderId="0" xfId="0" applyNumberFormat="1" applyFont="1" applyAlignment="1">
      <alignment horizontal="right"/>
    </xf>
    <xf numFmtId="3" fontId="58" fillId="0" borderId="0" xfId="0" applyNumberFormat="1" applyFont="1" applyAlignment="1">
      <alignment vertical="top"/>
    </xf>
    <xf numFmtId="49" fontId="55" fillId="0" borderId="22" xfId="0" applyNumberFormat="1" applyFont="1" applyBorder="1" applyAlignment="1" quotePrefix="1">
      <alignment horizontal="right"/>
    </xf>
    <xf numFmtId="3" fontId="55" fillId="0" borderId="11" xfId="0" applyNumberFormat="1" applyFont="1" applyBorder="1" applyAlignment="1">
      <alignment vertical="top"/>
    </xf>
    <xf numFmtId="49" fontId="58" fillId="0" borderId="22" xfId="0" applyNumberFormat="1" applyFont="1" applyBorder="1" applyAlignment="1">
      <alignment horizontal="right"/>
    </xf>
    <xf numFmtId="3" fontId="58" fillId="0" borderId="11" xfId="0" applyNumberFormat="1" applyFont="1" applyBorder="1" applyAlignment="1">
      <alignment vertical="top"/>
    </xf>
    <xf numFmtId="49" fontId="58" fillId="0" borderId="15" xfId="0" applyNumberFormat="1" applyFont="1" applyBorder="1" applyAlignment="1">
      <alignment horizontal="right"/>
    </xf>
    <xf numFmtId="3" fontId="58" fillId="0" borderId="15" xfId="0" applyNumberFormat="1" applyFont="1" applyBorder="1" applyAlignment="1">
      <alignment vertical="top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3" fontId="55" fillId="0" borderId="10" xfId="0" applyNumberFormat="1" applyFont="1" applyBorder="1" applyAlignment="1" quotePrefix="1">
      <alignment/>
    </xf>
    <xf numFmtId="3" fontId="55" fillId="0" borderId="10" xfId="0" applyNumberFormat="1" applyFont="1" applyBorder="1" applyAlignment="1">
      <alignment/>
    </xf>
    <xf numFmtId="14" fontId="3" fillId="0" borderId="11" xfId="0" applyNumberFormat="1" applyFont="1" applyBorder="1" applyAlignment="1" quotePrefix="1">
      <alignment horizontal="center"/>
    </xf>
    <xf numFmtId="3" fontId="59" fillId="0" borderId="15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6" borderId="15" xfId="0" applyFont="1" applyFill="1" applyBorder="1" applyAlignment="1">
      <alignment vertical="top"/>
    </xf>
    <xf numFmtId="49" fontId="2" fillId="6" borderId="15" xfId="0" applyNumberFormat="1" applyFont="1" applyFill="1" applyBorder="1" applyAlignment="1">
      <alignment wrapText="1"/>
    </xf>
    <xf numFmtId="49" fontId="2" fillId="6" borderId="15" xfId="0" applyNumberFormat="1" applyFont="1" applyFill="1" applyBorder="1" applyAlignment="1">
      <alignment horizontal="center" vertical="top"/>
    </xf>
    <xf numFmtId="3" fontId="2" fillId="6" borderId="15" xfId="0" applyNumberFormat="1" applyFont="1" applyFill="1" applyBorder="1" applyAlignment="1">
      <alignment vertical="top"/>
    </xf>
    <xf numFmtId="3" fontId="2" fillId="6" borderId="15" xfId="0" applyNumberFormat="1" applyFont="1" applyFill="1" applyBorder="1" applyAlignment="1">
      <alignment horizontal="right" vertical="top"/>
    </xf>
    <xf numFmtId="0" fontId="2" fillId="6" borderId="15" xfId="0" applyFont="1" applyFill="1" applyBorder="1" applyAlignment="1">
      <alignment/>
    </xf>
    <xf numFmtId="49" fontId="2" fillId="6" borderId="15" xfId="0" applyNumberFormat="1" applyFont="1" applyFill="1" applyBorder="1" applyAlignment="1">
      <alignment/>
    </xf>
    <xf numFmtId="49" fontId="2" fillId="6" borderId="15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/>
    </xf>
    <xf numFmtId="3" fontId="2" fillId="6" borderId="15" xfId="0" applyNumberFormat="1" applyFont="1" applyFill="1" applyBorder="1" applyAlignment="1">
      <alignment horizontal="right"/>
    </xf>
    <xf numFmtId="0" fontId="60" fillId="0" borderId="15" xfId="0" applyFont="1" applyBorder="1" applyAlignment="1">
      <alignment/>
    </xf>
    <xf numFmtId="0" fontId="61" fillId="0" borderId="15" xfId="0" applyFont="1" applyBorder="1" applyAlignment="1">
      <alignment/>
    </xf>
    <xf numFmtId="49" fontId="61" fillId="0" borderId="11" xfId="0" applyNumberFormat="1" applyFont="1" applyBorder="1" applyAlignment="1">
      <alignment wrapText="1"/>
    </xf>
    <xf numFmtId="49" fontId="61" fillId="0" borderId="11" xfId="0" applyNumberFormat="1" applyFont="1" applyBorder="1" applyAlignment="1">
      <alignment horizontal="center"/>
    </xf>
    <xf numFmtId="3" fontId="61" fillId="0" borderId="15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/>
    </xf>
    <xf numFmtId="0" fontId="62" fillId="0" borderId="15" xfId="0" applyFont="1" applyBorder="1" applyAlignment="1">
      <alignment/>
    </xf>
    <xf numFmtId="49" fontId="62" fillId="0" borderId="15" xfId="0" applyNumberFormat="1" applyFont="1" applyBorder="1" applyAlignment="1">
      <alignment/>
    </xf>
    <xf numFmtId="49" fontId="62" fillId="0" borderId="15" xfId="0" applyNumberFormat="1" applyFont="1" applyBorder="1" applyAlignment="1">
      <alignment horizontal="center"/>
    </xf>
    <xf numFmtId="3" fontId="62" fillId="0" borderId="15" xfId="0" applyNumberFormat="1" applyFont="1" applyBorder="1" applyAlignment="1">
      <alignment horizontal="right"/>
    </xf>
    <xf numFmtId="0" fontId="63" fillId="0" borderId="15" xfId="0" applyFont="1" applyBorder="1" applyAlignment="1">
      <alignment/>
    </xf>
    <xf numFmtId="0" fontId="57" fillId="0" borderId="15" xfId="0" applyFont="1" applyBorder="1" applyAlignment="1">
      <alignment/>
    </xf>
    <xf numFmtId="49" fontId="57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20" xfId="0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4" fontId="1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3" fontId="3" fillId="34" borderId="34" xfId="0" applyNumberFormat="1" applyFont="1" applyFill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o@lymandpentc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2" max="2" width="6.7109375" style="0" customWidth="1"/>
    <col min="6" max="6" width="7.28125" style="0" customWidth="1"/>
    <col min="11" max="11" width="9.140625" style="0" hidden="1" customWidth="1"/>
    <col min="12" max="12" width="2.7109375" style="0" hidden="1" customWidth="1"/>
    <col min="13" max="13" width="9.140625" style="0" hidden="1" customWidth="1"/>
  </cols>
  <sheetData>
    <row r="1" spans="1:13" ht="15.75">
      <c r="A1" s="368" t="s">
        <v>778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3" spans="1:13" ht="15.75">
      <c r="A3" s="368" t="s">
        <v>793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5" spans="1:13" ht="15.75">
      <c r="A5" s="367" t="s">
        <v>775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8" spans="1:14" ht="15">
      <c r="A8" s="225" t="s">
        <v>779</v>
      </c>
      <c r="N8" s="113" t="s">
        <v>554</v>
      </c>
    </row>
    <row r="11" spans="1:3" ht="12.75">
      <c r="A11" s="113" t="s">
        <v>781</v>
      </c>
      <c r="C11" s="113" t="s">
        <v>780</v>
      </c>
    </row>
    <row r="13" spans="1:5" ht="12.75">
      <c r="A13" s="113" t="s">
        <v>782</v>
      </c>
      <c r="C13" s="113" t="s">
        <v>783</v>
      </c>
      <c r="E13" s="113" t="s">
        <v>784</v>
      </c>
    </row>
    <row r="14" ht="12.75">
      <c r="E14" s="113" t="s">
        <v>785</v>
      </c>
    </row>
    <row r="16" spans="1:5" ht="12.75">
      <c r="A16" s="113" t="s">
        <v>786</v>
      </c>
      <c r="C16" s="113" t="s">
        <v>783</v>
      </c>
      <c r="E16" s="113" t="s">
        <v>787</v>
      </c>
    </row>
    <row r="18" spans="1:5" ht="12.75">
      <c r="A18" s="113" t="s">
        <v>788</v>
      </c>
      <c r="C18" s="113" t="s">
        <v>789</v>
      </c>
      <c r="E18" s="113" t="s">
        <v>790</v>
      </c>
    </row>
    <row r="20" spans="1:5" ht="12.75">
      <c r="A20" s="113" t="s">
        <v>792</v>
      </c>
      <c r="C20" s="113" t="s">
        <v>783</v>
      </c>
      <c r="E20" s="113" t="s">
        <v>791</v>
      </c>
    </row>
    <row r="25" spans="1:4" ht="12.75">
      <c r="A25" s="113" t="s">
        <v>794</v>
      </c>
      <c r="D25" s="113" t="s">
        <v>796</v>
      </c>
    </row>
    <row r="27" spans="1:4" ht="12.75">
      <c r="A27" s="113" t="s">
        <v>795</v>
      </c>
      <c r="D27" s="113" t="s">
        <v>797</v>
      </c>
    </row>
    <row r="29" spans="1:4" ht="12.75">
      <c r="A29" s="113" t="s">
        <v>798</v>
      </c>
      <c r="D29" s="226" t="s">
        <v>799</v>
      </c>
    </row>
    <row r="32" spans="1:4" ht="12.75">
      <c r="A32" s="113" t="s">
        <v>800</v>
      </c>
      <c r="D32" t="s">
        <v>1042</v>
      </c>
    </row>
  </sheetData>
  <sheetProtection/>
  <mergeCells count="3">
    <mergeCell ref="A5:M5"/>
    <mergeCell ref="A1:M1"/>
    <mergeCell ref="A3:M3"/>
  </mergeCells>
  <hyperlinks>
    <hyperlink ref="D29" r:id="rId1" display="rfo@lymandpentc.org.uk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"/>
  <sheetViews>
    <sheetView zoomScalePageLayoutView="0" workbookViewId="0" topLeftCell="A206">
      <selection activeCell="N77" sqref="N77"/>
    </sheetView>
  </sheetViews>
  <sheetFormatPr defaultColWidth="9.140625" defaultRowHeight="12.75"/>
  <cols>
    <col min="1" max="1" width="8.140625" style="136" customWidth="1"/>
    <col min="2" max="2" width="9.140625" style="136" customWidth="1"/>
    <col min="3" max="3" width="9.57421875" style="136" customWidth="1"/>
    <col min="4" max="5" width="9.140625" style="136" customWidth="1"/>
    <col min="6" max="6" width="10.421875" style="136" customWidth="1"/>
    <col min="7" max="7" width="9.140625" style="136" customWidth="1"/>
    <col min="8" max="8" width="10.28125" style="136" customWidth="1"/>
    <col min="9" max="9" width="6.8515625" style="136" customWidth="1"/>
    <col min="10" max="10" width="10.7109375" style="136" customWidth="1"/>
    <col min="11" max="11" width="11.7109375" style="136" customWidth="1"/>
    <col min="12" max="12" width="12.00390625" style="136" customWidth="1"/>
    <col min="13" max="13" width="2.421875" style="136" customWidth="1"/>
    <col min="14" max="16384" width="9.140625" style="136" customWidth="1"/>
  </cols>
  <sheetData>
    <row r="1" spans="1:13" ht="19.5" customHeight="1">
      <c r="A1" s="367" t="s">
        <v>775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3" ht="12.75">
      <c r="A3" s="137" t="s">
        <v>0</v>
      </c>
    </row>
    <row r="4" spans="1:14" ht="12.75">
      <c r="A4" s="138" t="s">
        <v>1</v>
      </c>
      <c r="B4" s="139" t="s">
        <v>2</v>
      </c>
      <c r="I4" s="140" t="s">
        <v>580</v>
      </c>
      <c r="J4" s="140" t="s">
        <v>7</v>
      </c>
      <c r="K4" s="140" t="s">
        <v>9</v>
      </c>
      <c r="L4" s="140" t="s">
        <v>140</v>
      </c>
      <c r="N4" s="222" t="s">
        <v>777</v>
      </c>
    </row>
    <row r="5" spans="1:12" ht="12.75">
      <c r="A5" s="141"/>
      <c r="B5" s="369" t="s">
        <v>4</v>
      </c>
      <c r="C5" s="369"/>
      <c r="D5" s="370"/>
      <c r="E5" s="371" t="s">
        <v>5</v>
      </c>
      <c r="F5" s="370"/>
      <c r="G5" s="371" t="s">
        <v>6</v>
      </c>
      <c r="H5" s="369"/>
      <c r="I5" s="145" t="s">
        <v>581</v>
      </c>
      <c r="J5" s="146" t="s">
        <v>8</v>
      </c>
      <c r="K5" s="146" t="s">
        <v>10</v>
      </c>
      <c r="L5" s="146" t="s">
        <v>776</v>
      </c>
    </row>
    <row r="6" spans="1:12" ht="12.75">
      <c r="A6" s="147"/>
      <c r="B6" s="148"/>
      <c r="E6" s="149"/>
      <c r="G6" s="150"/>
      <c r="H6" s="151" t="s">
        <v>558</v>
      </c>
      <c r="I6" s="146" t="s">
        <v>582</v>
      </c>
      <c r="J6" s="150"/>
      <c r="K6" s="150"/>
      <c r="L6" s="140" t="s">
        <v>11</v>
      </c>
    </row>
    <row r="7" spans="1:12" ht="9.75" customHeight="1">
      <c r="A7" s="152" t="s">
        <v>3</v>
      </c>
      <c r="B7" s="153" t="s">
        <v>238</v>
      </c>
      <c r="C7" s="154"/>
      <c r="D7" s="154"/>
      <c r="E7" s="109"/>
      <c r="F7" s="154"/>
      <c r="G7" s="155"/>
      <c r="H7" s="154"/>
      <c r="I7" s="155"/>
      <c r="J7" s="156"/>
      <c r="K7" s="156"/>
      <c r="L7" s="157"/>
    </row>
    <row r="8" spans="1:20" ht="9.75" customHeight="1">
      <c r="A8" s="152" t="s">
        <v>239</v>
      </c>
      <c r="B8" s="153" t="s">
        <v>323</v>
      </c>
      <c r="C8" s="154"/>
      <c r="D8" s="154" t="s">
        <v>1013</v>
      </c>
      <c r="E8" s="109" t="s">
        <v>250</v>
      </c>
      <c r="F8" s="154"/>
      <c r="G8" s="155" t="s">
        <v>12</v>
      </c>
      <c r="H8" s="154" t="s">
        <v>13</v>
      </c>
      <c r="I8" s="155">
        <v>1930</v>
      </c>
      <c r="J8" s="156" t="s">
        <v>14</v>
      </c>
      <c r="K8" s="156" t="s">
        <v>14</v>
      </c>
      <c r="L8" s="157">
        <v>878425</v>
      </c>
      <c r="N8" s="223" t="s">
        <v>724</v>
      </c>
      <c r="O8" s="223"/>
      <c r="P8" s="223"/>
      <c r="Q8" s="223"/>
      <c r="R8" s="223"/>
      <c r="S8" s="223"/>
      <c r="T8" s="223"/>
    </row>
    <row r="9" spans="1:20" ht="11.25" customHeight="1">
      <c r="A9" s="152" t="s">
        <v>240</v>
      </c>
      <c r="B9" s="153" t="s">
        <v>601</v>
      </c>
      <c r="C9" s="154"/>
      <c r="D9" s="154" t="s">
        <v>1013</v>
      </c>
      <c r="E9" s="109" t="s">
        <v>250</v>
      </c>
      <c r="F9" s="154"/>
      <c r="G9" s="155" t="s">
        <v>12</v>
      </c>
      <c r="H9" s="154" t="s">
        <v>13</v>
      </c>
      <c r="I9" s="155">
        <v>2014</v>
      </c>
      <c r="J9" s="156" t="s">
        <v>602</v>
      </c>
      <c r="K9" s="156" t="s">
        <v>16</v>
      </c>
      <c r="L9" s="157"/>
      <c r="N9" s="223" t="s">
        <v>728</v>
      </c>
      <c r="O9" s="223"/>
      <c r="P9" s="223"/>
      <c r="Q9" s="223"/>
      <c r="R9" s="223"/>
      <c r="S9" s="223"/>
      <c r="T9" s="223"/>
    </row>
    <row r="10" spans="1:20" ht="11.25" customHeight="1">
      <c r="A10" s="152" t="s">
        <v>241</v>
      </c>
      <c r="B10" s="359" t="s">
        <v>246</v>
      </c>
      <c r="C10" s="154"/>
      <c r="D10" s="154" t="s">
        <v>1013</v>
      </c>
      <c r="E10" s="109" t="s">
        <v>251</v>
      </c>
      <c r="F10" s="154"/>
      <c r="G10" s="155" t="s">
        <v>1011</v>
      </c>
      <c r="H10" s="154" t="s">
        <v>559</v>
      </c>
      <c r="I10" s="155" t="s">
        <v>584</v>
      </c>
      <c r="J10" s="156" t="s">
        <v>14</v>
      </c>
      <c r="K10" s="156" t="s">
        <v>16</v>
      </c>
      <c r="L10" s="157">
        <v>14632</v>
      </c>
      <c r="N10" s="223"/>
      <c r="O10" s="223"/>
      <c r="P10" s="223"/>
      <c r="Q10" s="223"/>
      <c r="R10" s="223"/>
      <c r="S10" s="223"/>
      <c r="T10" s="223"/>
    </row>
    <row r="11" spans="1:20" ht="11.25" customHeight="1">
      <c r="A11" s="152"/>
      <c r="B11" s="359"/>
      <c r="C11" s="154"/>
      <c r="D11" s="154"/>
      <c r="E11" s="109"/>
      <c r="F11" s="154"/>
      <c r="G11" s="155"/>
      <c r="H11" s="154"/>
      <c r="I11" s="155"/>
      <c r="J11" s="156"/>
      <c r="K11" s="156"/>
      <c r="L11" s="157"/>
      <c r="N11" s="223"/>
      <c r="O11" s="223"/>
      <c r="P11" s="223"/>
      <c r="Q11" s="223"/>
      <c r="R11" s="223"/>
      <c r="S11" s="223"/>
      <c r="T11" s="223"/>
    </row>
    <row r="12" spans="1:20" ht="9.75" customHeight="1">
      <c r="A12" s="152" t="s">
        <v>242</v>
      </c>
      <c r="B12" s="153" t="s">
        <v>247</v>
      </c>
      <c r="C12" s="154"/>
      <c r="D12" s="154" t="s">
        <v>1015</v>
      </c>
      <c r="E12" s="109" t="s">
        <v>252</v>
      </c>
      <c r="F12" s="154"/>
      <c r="G12" s="155" t="s">
        <v>12</v>
      </c>
      <c r="H12" s="154" t="s">
        <v>559</v>
      </c>
      <c r="I12" s="155">
        <v>1970</v>
      </c>
      <c r="J12" s="156" t="s">
        <v>14</v>
      </c>
      <c r="K12" s="156" t="s">
        <v>14</v>
      </c>
      <c r="L12" s="157">
        <v>603652</v>
      </c>
      <c r="N12" s="223" t="s">
        <v>725</v>
      </c>
      <c r="O12" s="223"/>
      <c r="P12" s="223"/>
      <c r="Q12" s="223" t="s">
        <v>690</v>
      </c>
      <c r="R12" s="223"/>
      <c r="S12" s="223"/>
      <c r="T12" s="223"/>
    </row>
    <row r="13" spans="1:20" ht="9.75" customHeight="1">
      <c r="A13" s="152" t="s">
        <v>243</v>
      </c>
      <c r="B13" s="359" t="s">
        <v>547</v>
      </c>
      <c r="C13" s="154"/>
      <c r="D13" s="154" t="s">
        <v>1015</v>
      </c>
      <c r="E13" s="109" t="s">
        <v>1012</v>
      </c>
      <c r="F13" s="154"/>
      <c r="G13" s="155"/>
      <c r="H13" s="154"/>
      <c r="I13" s="155" t="s">
        <v>583</v>
      </c>
      <c r="J13" s="156" t="s">
        <v>14</v>
      </c>
      <c r="K13" s="156" t="s">
        <v>16</v>
      </c>
      <c r="L13" s="157">
        <v>9004</v>
      </c>
      <c r="N13" s="223"/>
      <c r="O13" s="223"/>
      <c r="P13" s="223"/>
      <c r="Q13" s="223"/>
      <c r="R13" s="223"/>
      <c r="S13" s="223"/>
      <c r="T13" s="223"/>
    </row>
    <row r="14" spans="1:20" ht="9.75" customHeight="1">
      <c r="A14" s="152" t="s">
        <v>244</v>
      </c>
      <c r="B14" s="359" t="s">
        <v>248</v>
      </c>
      <c r="C14" s="154"/>
      <c r="D14" s="154" t="s">
        <v>1015</v>
      </c>
      <c r="E14" s="109" t="s">
        <v>253</v>
      </c>
      <c r="F14" s="154"/>
      <c r="G14" s="155" t="s">
        <v>12</v>
      </c>
      <c r="H14" s="154" t="s">
        <v>548</v>
      </c>
      <c r="I14" s="155" t="s">
        <v>584</v>
      </c>
      <c r="J14" s="156" t="s">
        <v>14</v>
      </c>
      <c r="K14" s="156" t="s">
        <v>16</v>
      </c>
      <c r="L14" s="157">
        <v>39392</v>
      </c>
      <c r="N14" s="223"/>
      <c r="O14" s="223"/>
      <c r="P14" s="223"/>
      <c r="Q14" s="223"/>
      <c r="R14" s="223"/>
      <c r="S14" s="223"/>
      <c r="T14" s="223"/>
    </row>
    <row r="15" spans="1:20" ht="9.75" customHeight="1">
      <c r="A15" s="158" t="s">
        <v>245</v>
      </c>
      <c r="B15" s="159" t="s">
        <v>249</v>
      </c>
      <c r="C15" s="159"/>
      <c r="D15" s="154" t="s">
        <v>1015</v>
      </c>
      <c r="E15" s="161" t="s">
        <v>254</v>
      </c>
      <c r="F15" s="159"/>
      <c r="G15" s="162" t="s">
        <v>12</v>
      </c>
      <c r="H15" s="159" t="s">
        <v>549</v>
      </c>
      <c r="I15" s="155" t="s">
        <v>584</v>
      </c>
      <c r="J15" s="163" t="s">
        <v>14</v>
      </c>
      <c r="K15" s="163" t="s">
        <v>16</v>
      </c>
      <c r="L15" s="128">
        <v>95668.25</v>
      </c>
      <c r="N15" s="223"/>
      <c r="O15" s="223"/>
      <c r="P15" s="223"/>
      <c r="Q15" s="223"/>
      <c r="R15" s="223"/>
      <c r="S15" s="223"/>
      <c r="T15" s="223"/>
    </row>
    <row r="16" spans="1:20" ht="9.75" customHeight="1">
      <c r="A16" s="158"/>
      <c r="B16" s="159"/>
      <c r="C16" s="159"/>
      <c r="D16" s="159"/>
      <c r="E16" s="161"/>
      <c r="F16" s="159"/>
      <c r="G16" s="162"/>
      <c r="H16" s="159"/>
      <c r="I16" s="155"/>
      <c r="J16" s="163"/>
      <c r="K16" s="163"/>
      <c r="L16" s="128"/>
      <c r="N16" s="223"/>
      <c r="O16" s="223"/>
      <c r="P16" s="223"/>
      <c r="Q16" s="223"/>
      <c r="R16" s="223"/>
      <c r="S16" s="223"/>
      <c r="T16" s="223"/>
    </row>
    <row r="17" spans="1:20" ht="9.75" customHeight="1">
      <c r="A17" s="164" t="s">
        <v>15</v>
      </c>
      <c r="B17" s="165" t="s">
        <v>255</v>
      </c>
      <c r="C17" s="165"/>
      <c r="D17" s="165" t="s">
        <v>256</v>
      </c>
      <c r="E17" s="166" t="s">
        <v>726</v>
      </c>
      <c r="F17" s="165"/>
      <c r="G17" s="167" t="s">
        <v>12</v>
      </c>
      <c r="H17" s="165" t="s">
        <v>13</v>
      </c>
      <c r="I17" s="167">
        <v>1970</v>
      </c>
      <c r="J17" s="168" t="s">
        <v>14</v>
      </c>
      <c r="K17" s="168" t="s">
        <v>14</v>
      </c>
      <c r="L17" s="115">
        <v>609478</v>
      </c>
      <c r="N17" s="223" t="s">
        <v>727</v>
      </c>
      <c r="O17" s="223"/>
      <c r="P17" s="223"/>
      <c r="Q17" s="223"/>
      <c r="R17" s="223"/>
      <c r="S17" s="223"/>
      <c r="T17" s="223"/>
    </row>
    <row r="18" spans="1:20" ht="9.75" customHeight="1">
      <c r="A18" s="152"/>
      <c r="B18" s="153"/>
      <c r="C18" s="153"/>
      <c r="D18" s="153"/>
      <c r="E18" s="109"/>
      <c r="F18" s="153"/>
      <c r="G18" s="155"/>
      <c r="H18" s="153"/>
      <c r="I18" s="155"/>
      <c r="J18" s="156"/>
      <c r="K18" s="156"/>
      <c r="L18" s="157"/>
      <c r="N18" s="223"/>
      <c r="O18" s="223"/>
      <c r="P18" s="223"/>
      <c r="Q18" s="223"/>
      <c r="R18" s="223"/>
      <c r="S18" s="223"/>
      <c r="T18" s="223"/>
    </row>
    <row r="19" spans="1:20" ht="9.75" customHeight="1">
      <c r="A19" s="152" t="s">
        <v>17</v>
      </c>
      <c r="B19" s="153" t="s">
        <v>257</v>
      </c>
      <c r="C19" s="154"/>
      <c r="D19" s="154"/>
      <c r="E19" s="109"/>
      <c r="F19" s="154"/>
      <c r="G19" s="155"/>
      <c r="H19" s="153"/>
      <c r="I19" s="155"/>
      <c r="J19" s="156"/>
      <c r="K19" s="156"/>
      <c r="L19" s="157"/>
      <c r="N19" s="223"/>
      <c r="O19" s="223"/>
      <c r="P19" s="223"/>
      <c r="Q19" s="223"/>
      <c r="R19" s="223"/>
      <c r="S19" s="223"/>
      <c r="T19" s="223"/>
    </row>
    <row r="20" spans="1:20" ht="9.75" customHeight="1">
      <c r="A20" s="152" t="s">
        <v>258</v>
      </c>
      <c r="B20" s="153" t="s">
        <v>20</v>
      </c>
      <c r="C20" s="154"/>
      <c r="D20" s="154" t="s">
        <v>260</v>
      </c>
      <c r="E20" s="109" t="s">
        <v>252</v>
      </c>
      <c r="F20" s="154"/>
      <c r="G20" s="155" t="s">
        <v>12</v>
      </c>
      <c r="H20" s="154" t="s">
        <v>13</v>
      </c>
      <c r="I20" s="155">
        <v>1980</v>
      </c>
      <c r="J20" s="156" t="s">
        <v>14</v>
      </c>
      <c r="K20" s="156" t="s">
        <v>14</v>
      </c>
      <c r="L20" s="157">
        <v>728838</v>
      </c>
      <c r="N20" s="223" t="s">
        <v>729</v>
      </c>
      <c r="O20" s="223"/>
      <c r="P20" s="223"/>
      <c r="Q20" s="223" t="s">
        <v>730</v>
      </c>
      <c r="R20" s="223"/>
      <c r="S20" s="223"/>
      <c r="T20" s="223"/>
    </row>
    <row r="21" spans="1:20" ht="9.75" customHeight="1">
      <c r="A21" s="158" t="s">
        <v>259</v>
      </c>
      <c r="B21" s="161" t="s">
        <v>246</v>
      </c>
      <c r="C21" s="159"/>
      <c r="D21" s="160" t="s">
        <v>260</v>
      </c>
      <c r="E21" s="161" t="s">
        <v>253</v>
      </c>
      <c r="F21" s="159"/>
      <c r="G21" s="162" t="s">
        <v>12</v>
      </c>
      <c r="H21" s="159" t="s">
        <v>13</v>
      </c>
      <c r="I21" s="162">
        <v>1980</v>
      </c>
      <c r="J21" s="163" t="s">
        <v>14</v>
      </c>
      <c r="K21" s="163" t="s">
        <v>16</v>
      </c>
      <c r="L21" s="128">
        <v>36050</v>
      </c>
      <c r="N21" s="223" t="s">
        <v>731</v>
      </c>
      <c r="O21" s="223"/>
      <c r="P21" s="223"/>
      <c r="Q21" s="223"/>
      <c r="R21" s="223"/>
      <c r="S21" s="223"/>
      <c r="T21" s="223"/>
    </row>
    <row r="22" spans="1:20" ht="9.75" customHeight="1">
      <c r="A22" s="152"/>
      <c r="B22" s="153"/>
      <c r="C22" s="153"/>
      <c r="D22" s="153"/>
      <c r="E22" s="109"/>
      <c r="F22" s="153"/>
      <c r="G22" s="155"/>
      <c r="H22" s="153"/>
      <c r="I22" s="155"/>
      <c r="J22" s="156"/>
      <c r="K22" s="156"/>
      <c r="L22" s="157"/>
      <c r="N22" s="223"/>
      <c r="O22" s="223"/>
      <c r="P22" s="223"/>
      <c r="Q22" s="223"/>
      <c r="R22" s="223"/>
      <c r="S22" s="223"/>
      <c r="T22" s="223"/>
    </row>
    <row r="23" spans="1:20" ht="9.75" customHeight="1">
      <c r="A23" s="152" t="s">
        <v>18</v>
      </c>
      <c r="B23" s="153" t="s">
        <v>261</v>
      </c>
      <c r="C23" s="154"/>
      <c r="D23" s="154" t="s">
        <v>260</v>
      </c>
      <c r="E23" s="109"/>
      <c r="F23" s="154"/>
      <c r="G23" s="155"/>
      <c r="H23" s="154"/>
      <c r="I23" s="155"/>
      <c r="J23" s="156"/>
      <c r="K23" s="156"/>
      <c r="L23" s="157"/>
      <c r="N23" s="223" t="s">
        <v>732</v>
      </c>
      <c r="O23" s="223"/>
      <c r="P23" s="223"/>
      <c r="Q23" s="223"/>
      <c r="R23" s="223"/>
      <c r="S23" s="223"/>
      <c r="T23" s="223"/>
    </row>
    <row r="24" spans="1:20" ht="9.75" customHeight="1">
      <c r="A24" s="152" t="s">
        <v>262</v>
      </c>
      <c r="B24" s="153" t="s">
        <v>268</v>
      </c>
      <c r="C24" s="154"/>
      <c r="D24" s="154" t="s">
        <v>260</v>
      </c>
      <c r="E24" s="109" t="s">
        <v>268</v>
      </c>
      <c r="F24" s="154"/>
      <c r="G24" s="155" t="s">
        <v>12</v>
      </c>
      <c r="H24" s="153" t="s">
        <v>553</v>
      </c>
      <c r="I24" s="155">
        <v>1970</v>
      </c>
      <c r="J24" s="156" t="s">
        <v>14</v>
      </c>
      <c r="K24" s="156" t="s">
        <v>14</v>
      </c>
      <c r="L24" s="157"/>
      <c r="N24" s="223" t="s">
        <v>746</v>
      </c>
      <c r="O24" s="223"/>
      <c r="P24" s="223"/>
      <c r="Q24" s="223"/>
      <c r="R24" s="223"/>
      <c r="S24" s="223"/>
      <c r="T24" s="223"/>
    </row>
    <row r="25" spans="1:20" ht="9.75" customHeight="1">
      <c r="A25" s="152" t="s">
        <v>263</v>
      </c>
      <c r="B25" s="153" t="s">
        <v>269</v>
      </c>
      <c r="C25" s="154"/>
      <c r="D25" s="154" t="s">
        <v>260</v>
      </c>
      <c r="E25" s="109" t="s">
        <v>274</v>
      </c>
      <c r="F25" s="154"/>
      <c r="G25" s="155" t="s">
        <v>12</v>
      </c>
      <c r="H25" s="153" t="s">
        <v>553</v>
      </c>
      <c r="I25" s="155">
        <v>1970</v>
      </c>
      <c r="J25" s="156" t="s">
        <v>14</v>
      </c>
      <c r="K25" s="156" t="s">
        <v>16</v>
      </c>
      <c r="L25" s="157"/>
      <c r="N25" s="223" t="s">
        <v>693</v>
      </c>
      <c r="O25" s="223"/>
      <c r="P25" s="223"/>
      <c r="Q25" s="223"/>
      <c r="R25" s="223"/>
      <c r="S25" s="223"/>
      <c r="T25" s="223"/>
    </row>
    <row r="26" spans="1:20" ht="9.75" customHeight="1">
      <c r="A26" s="158" t="s">
        <v>267</v>
      </c>
      <c r="B26" s="159" t="s">
        <v>273</v>
      </c>
      <c r="C26" s="159"/>
      <c r="D26" s="154" t="s">
        <v>260</v>
      </c>
      <c r="E26" s="161" t="s">
        <v>277</v>
      </c>
      <c r="F26" s="159"/>
      <c r="G26" s="162"/>
      <c r="H26" s="159"/>
      <c r="I26" s="162">
        <v>2006</v>
      </c>
      <c r="J26" s="163" t="s">
        <v>14</v>
      </c>
      <c r="K26" s="163" t="s">
        <v>16</v>
      </c>
      <c r="L26" s="128"/>
      <c r="N26" s="223"/>
      <c r="O26" s="223"/>
      <c r="P26" s="223"/>
      <c r="Q26" s="223"/>
      <c r="R26" s="223"/>
      <c r="S26" s="223"/>
      <c r="T26" s="223"/>
    </row>
    <row r="27" spans="1:20" ht="9.75" customHeight="1">
      <c r="A27" s="152" t="s">
        <v>264</v>
      </c>
      <c r="B27" s="153" t="s">
        <v>271</v>
      </c>
      <c r="C27" s="154"/>
      <c r="D27" s="154" t="s">
        <v>260</v>
      </c>
      <c r="E27" s="109" t="s">
        <v>275</v>
      </c>
      <c r="F27" s="154"/>
      <c r="G27" s="155" t="s">
        <v>12</v>
      </c>
      <c r="H27" s="154" t="s">
        <v>13</v>
      </c>
      <c r="I27" s="155">
        <v>1970</v>
      </c>
      <c r="J27" s="156" t="s">
        <v>14</v>
      </c>
      <c r="K27" s="156" t="s">
        <v>14</v>
      </c>
      <c r="L27" s="157">
        <v>234140</v>
      </c>
      <c r="N27" s="223" t="s">
        <v>736</v>
      </c>
      <c r="P27" s="223"/>
      <c r="Q27" s="223"/>
      <c r="R27" s="223"/>
      <c r="S27" s="223"/>
      <c r="T27" s="223"/>
    </row>
    <row r="28" spans="1:20" ht="9.75" customHeight="1">
      <c r="A28" s="152" t="s">
        <v>265</v>
      </c>
      <c r="B28" s="153" t="s">
        <v>270</v>
      </c>
      <c r="C28" s="154"/>
      <c r="D28" s="154" t="s">
        <v>260</v>
      </c>
      <c r="E28" s="109" t="s">
        <v>253</v>
      </c>
      <c r="F28" s="154"/>
      <c r="G28" s="155" t="s">
        <v>12</v>
      </c>
      <c r="H28" s="153" t="s">
        <v>553</v>
      </c>
      <c r="I28" s="155">
        <v>1970</v>
      </c>
      <c r="J28" s="156" t="s">
        <v>14</v>
      </c>
      <c r="K28" s="156"/>
      <c r="L28" s="157">
        <v>129433</v>
      </c>
      <c r="N28" s="223"/>
      <c r="O28" s="223"/>
      <c r="P28" s="223"/>
      <c r="Q28" s="223"/>
      <c r="R28" s="223"/>
      <c r="S28" s="223"/>
      <c r="T28" s="223"/>
    </row>
    <row r="29" spans="1:20" ht="9.75" customHeight="1">
      <c r="A29" s="158" t="s">
        <v>266</v>
      </c>
      <c r="B29" s="159" t="s">
        <v>272</v>
      </c>
      <c r="C29" s="159"/>
      <c r="D29" s="154" t="s">
        <v>260</v>
      </c>
      <c r="E29" s="161" t="s">
        <v>276</v>
      </c>
      <c r="F29" s="159"/>
      <c r="G29" s="162" t="s">
        <v>12</v>
      </c>
      <c r="H29" s="159" t="s">
        <v>13</v>
      </c>
      <c r="I29" s="162">
        <v>1970</v>
      </c>
      <c r="J29" s="163" t="s">
        <v>14</v>
      </c>
      <c r="K29" s="163"/>
      <c r="L29" s="128">
        <v>112550</v>
      </c>
      <c r="N29" s="223"/>
      <c r="O29" s="223"/>
      <c r="P29" s="223"/>
      <c r="Q29" s="223"/>
      <c r="R29" s="223"/>
      <c r="S29" s="223"/>
      <c r="T29" s="223"/>
    </row>
    <row r="30" spans="1:20" ht="9.75" customHeight="1">
      <c r="A30" s="152"/>
      <c r="B30" s="153"/>
      <c r="C30" s="153"/>
      <c r="D30" s="153"/>
      <c r="E30" s="109"/>
      <c r="F30" s="153"/>
      <c r="G30" s="155"/>
      <c r="H30" s="153"/>
      <c r="I30" s="155"/>
      <c r="J30" s="156"/>
      <c r="K30" s="156"/>
      <c r="L30" s="157" t="s">
        <v>554</v>
      </c>
      <c r="N30" s="223"/>
      <c r="O30" s="223"/>
      <c r="P30" s="223"/>
      <c r="Q30" s="223"/>
      <c r="R30" s="223"/>
      <c r="S30" s="223"/>
      <c r="T30" s="223"/>
    </row>
    <row r="31" spans="1:20" ht="9.75" customHeight="1">
      <c r="A31" s="152" t="s">
        <v>19</v>
      </c>
      <c r="B31" s="153" t="s">
        <v>545</v>
      </c>
      <c r="C31" s="154"/>
      <c r="D31" s="154" t="s">
        <v>260</v>
      </c>
      <c r="E31" s="109" t="s">
        <v>278</v>
      </c>
      <c r="F31" s="154"/>
      <c r="G31" s="155" t="s">
        <v>12</v>
      </c>
      <c r="H31" s="153" t="s">
        <v>13</v>
      </c>
      <c r="I31" s="155" t="s">
        <v>585</v>
      </c>
      <c r="J31" s="156" t="s">
        <v>14</v>
      </c>
      <c r="K31" s="156" t="s">
        <v>16</v>
      </c>
      <c r="L31" s="157">
        <v>241984</v>
      </c>
      <c r="N31" s="223" t="s">
        <v>691</v>
      </c>
      <c r="O31" s="223"/>
      <c r="Q31" s="223"/>
      <c r="R31" s="223"/>
      <c r="S31" s="223"/>
      <c r="T31" s="223"/>
    </row>
    <row r="32" spans="1:20" ht="9.75" customHeight="1">
      <c r="A32" s="164" t="s">
        <v>21</v>
      </c>
      <c r="B32" s="165" t="s">
        <v>546</v>
      </c>
      <c r="C32" s="165"/>
      <c r="D32" s="165" t="s">
        <v>260</v>
      </c>
      <c r="E32" s="166" t="s">
        <v>278</v>
      </c>
      <c r="F32" s="165"/>
      <c r="G32" s="167" t="s">
        <v>12</v>
      </c>
      <c r="H32" s="165" t="s">
        <v>13</v>
      </c>
      <c r="I32" s="155" t="s">
        <v>585</v>
      </c>
      <c r="J32" s="168" t="s">
        <v>14</v>
      </c>
      <c r="K32" s="168" t="s">
        <v>16</v>
      </c>
      <c r="L32" s="115">
        <v>241984</v>
      </c>
      <c r="N32" s="223" t="s">
        <v>692</v>
      </c>
      <c r="O32" s="223"/>
      <c r="Q32" s="223"/>
      <c r="R32" s="223"/>
      <c r="S32" s="223"/>
      <c r="T32" s="223"/>
    </row>
    <row r="33" spans="1:20" ht="9.75" customHeight="1">
      <c r="A33" s="164" t="s">
        <v>22</v>
      </c>
      <c r="B33" s="165" t="s">
        <v>279</v>
      </c>
      <c r="C33" s="165"/>
      <c r="D33" s="165"/>
      <c r="E33" s="166" t="s">
        <v>25</v>
      </c>
      <c r="F33" s="165"/>
      <c r="G33" s="167" t="s">
        <v>12</v>
      </c>
      <c r="H33" s="165" t="s">
        <v>13</v>
      </c>
      <c r="I33" s="167">
        <v>1970</v>
      </c>
      <c r="J33" s="168" t="s">
        <v>14</v>
      </c>
      <c r="K33" s="168" t="s">
        <v>16</v>
      </c>
      <c r="L33" s="115">
        <v>112551</v>
      </c>
      <c r="N33" s="223"/>
      <c r="O33" s="223"/>
      <c r="P33" s="223"/>
      <c r="Q33" s="223"/>
      <c r="R33" s="223"/>
      <c r="S33" s="223"/>
      <c r="T33" s="223"/>
    </row>
    <row r="34" spans="1:20" ht="9.75" customHeight="1">
      <c r="A34" s="152"/>
      <c r="B34" s="153"/>
      <c r="C34" s="153"/>
      <c r="D34" s="153"/>
      <c r="E34" s="109"/>
      <c r="F34" s="153"/>
      <c r="G34" s="155"/>
      <c r="H34" s="153"/>
      <c r="I34" s="155"/>
      <c r="J34" s="156"/>
      <c r="K34" s="156"/>
      <c r="L34" s="157"/>
      <c r="N34" s="223"/>
      <c r="O34" s="223"/>
      <c r="P34" s="223"/>
      <c r="Q34" s="223"/>
      <c r="R34" s="223"/>
      <c r="S34" s="223"/>
      <c r="T34" s="223"/>
    </row>
    <row r="35" spans="1:20" ht="9.75" customHeight="1">
      <c r="A35" s="152" t="s">
        <v>23</v>
      </c>
      <c r="B35" s="153" t="s">
        <v>280</v>
      </c>
      <c r="C35" s="153"/>
      <c r="D35" s="153"/>
      <c r="E35" s="109"/>
      <c r="F35" s="153"/>
      <c r="G35" s="155"/>
      <c r="H35" s="153"/>
      <c r="I35" s="155"/>
      <c r="J35" s="156"/>
      <c r="K35" s="156"/>
      <c r="L35" s="157"/>
      <c r="N35" s="223"/>
      <c r="O35" s="223"/>
      <c r="P35" s="223"/>
      <c r="Q35" s="223"/>
      <c r="R35" s="223"/>
      <c r="S35" s="223"/>
      <c r="T35" s="223"/>
    </row>
    <row r="36" spans="1:20" ht="9.75" customHeight="1">
      <c r="A36" s="152" t="s">
        <v>281</v>
      </c>
      <c r="B36" s="153" t="s">
        <v>283</v>
      </c>
      <c r="C36" s="153"/>
      <c r="D36" s="153" t="s">
        <v>284</v>
      </c>
      <c r="E36" s="109" t="s">
        <v>734</v>
      </c>
      <c r="F36" s="153"/>
      <c r="G36" s="155" t="s">
        <v>550</v>
      </c>
      <c r="H36" s="153" t="s">
        <v>554</v>
      </c>
      <c r="I36" s="155" t="s">
        <v>586</v>
      </c>
      <c r="J36" s="156" t="s">
        <v>16</v>
      </c>
      <c r="K36" s="156" t="s">
        <v>16</v>
      </c>
      <c r="L36" s="157">
        <v>562754</v>
      </c>
      <c r="N36" s="223" t="s">
        <v>733</v>
      </c>
      <c r="O36" s="223"/>
      <c r="P36" s="223"/>
      <c r="Q36" s="223"/>
      <c r="R36" s="223"/>
      <c r="S36" s="223"/>
      <c r="T36" s="223"/>
    </row>
    <row r="37" spans="1:20" ht="9.75" customHeight="1">
      <c r="A37" s="152" t="s">
        <v>282</v>
      </c>
      <c r="B37" s="170" t="s">
        <v>287</v>
      </c>
      <c r="C37" s="153"/>
      <c r="D37" s="153" t="s">
        <v>284</v>
      </c>
      <c r="E37" s="109" t="s">
        <v>288</v>
      </c>
      <c r="F37" s="153"/>
      <c r="G37" s="155" t="s">
        <v>12</v>
      </c>
      <c r="H37" s="154" t="s">
        <v>13</v>
      </c>
      <c r="I37" s="155">
        <v>1950</v>
      </c>
      <c r="J37" s="156" t="s">
        <v>14</v>
      </c>
      <c r="K37" s="156" t="s">
        <v>16</v>
      </c>
      <c r="L37" s="157">
        <v>456956</v>
      </c>
      <c r="N37" s="223" t="s">
        <v>735</v>
      </c>
      <c r="O37" s="223"/>
      <c r="P37" s="223"/>
      <c r="Q37" s="223"/>
      <c r="R37" s="223"/>
      <c r="S37" s="223"/>
      <c r="T37" s="223"/>
    </row>
    <row r="38" spans="1:20" ht="9.75" customHeight="1">
      <c r="A38" s="152" t="s">
        <v>285</v>
      </c>
      <c r="B38" s="171" t="s">
        <v>619</v>
      </c>
      <c r="C38" s="153"/>
      <c r="D38" s="153" t="s">
        <v>284</v>
      </c>
      <c r="E38" s="109" t="s">
        <v>268</v>
      </c>
      <c r="F38" s="153"/>
      <c r="G38" s="155" t="s">
        <v>12</v>
      </c>
      <c r="H38" s="154" t="s">
        <v>620</v>
      </c>
      <c r="I38" s="155">
        <v>1950</v>
      </c>
      <c r="J38" s="156" t="s">
        <v>14</v>
      </c>
      <c r="K38" s="156"/>
      <c r="L38" s="157"/>
      <c r="N38" s="223"/>
      <c r="O38" s="223"/>
      <c r="P38" s="223"/>
      <c r="Q38" s="223"/>
      <c r="R38" s="223"/>
      <c r="S38" s="223"/>
      <c r="T38" s="223"/>
    </row>
    <row r="39" spans="1:20" ht="9.75" customHeight="1">
      <c r="A39" s="152" t="s">
        <v>615</v>
      </c>
      <c r="B39" s="171" t="s">
        <v>621</v>
      </c>
      <c r="C39" s="153"/>
      <c r="D39" s="153" t="s">
        <v>284</v>
      </c>
      <c r="E39" s="109" t="s">
        <v>622</v>
      </c>
      <c r="F39" s="153"/>
      <c r="G39" s="155" t="s">
        <v>623</v>
      </c>
      <c r="H39" s="154" t="s">
        <v>624</v>
      </c>
      <c r="I39" s="155">
        <v>1950</v>
      </c>
      <c r="J39" s="156" t="s">
        <v>14</v>
      </c>
      <c r="K39" s="156" t="s">
        <v>16</v>
      </c>
      <c r="L39" s="157"/>
      <c r="N39" s="223"/>
      <c r="O39" s="223"/>
      <c r="P39" s="223"/>
      <c r="Q39" s="223"/>
      <c r="R39" s="223"/>
      <c r="S39" s="223"/>
      <c r="T39" s="223"/>
    </row>
    <row r="40" spans="1:20" ht="9.75" customHeight="1">
      <c r="A40" s="152" t="s">
        <v>616</v>
      </c>
      <c r="B40" s="171" t="s">
        <v>625</v>
      </c>
      <c r="C40" s="153"/>
      <c r="D40" s="153"/>
      <c r="E40" s="109"/>
      <c r="F40" s="153"/>
      <c r="G40" s="155"/>
      <c r="H40" s="154"/>
      <c r="I40" s="155"/>
      <c r="J40" s="156"/>
      <c r="K40" s="156"/>
      <c r="L40" s="157">
        <v>0</v>
      </c>
      <c r="N40" s="223"/>
      <c r="O40" s="223"/>
      <c r="P40" s="223"/>
      <c r="Q40" s="223"/>
      <c r="R40" s="223"/>
      <c r="S40" s="223"/>
      <c r="T40" s="223"/>
    </row>
    <row r="41" spans="1:20" ht="9.75" customHeight="1">
      <c r="A41" s="152" t="s">
        <v>617</v>
      </c>
      <c r="B41" s="171" t="s">
        <v>626</v>
      </c>
      <c r="C41" s="153"/>
      <c r="D41" s="153" t="s">
        <v>284</v>
      </c>
      <c r="E41" s="109" t="s">
        <v>627</v>
      </c>
      <c r="F41" s="153"/>
      <c r="G41" s="155" t="s">
        <v>628</v>
      </c>
      <c r="H41" s="154"/>
      <c r="I41" s="155">
        <v>1970</v>
      </c>
      <c r="J41" s="156" t="s">
        <v>16</v>
      </c>
      <c r="K41" s="156" t="s">
        <v>16</v>
      </c>
      <c r="L41" s="157"/>
      <c r="N41" s="223"/>
      <c r="O41" s="223"/>
      <c r="P41" s="223"/>
      <c r="Q41" s="223"/>
      <c r="R41" s="223"/>
      <c r="S41" s="223"/>
      <c r="T41" s="223"/>
    </row>
    <row r="42" spans="1:20" ht="9.75" customHeight="1">
      <c r="A42" s="152" t="s">
        <v>618</v>
      </c>
      <c r="B42" s="159" t="s">
        <v>286</v>
      </c>
      <c r="C42" s="159"/>
      <c r="D42" s="160" t="s">
        <v>284</v>
      </c>
      <c r="E42" s="161" t="s">
        <v>289</v>
      </c>
      <c r="F42" s="159"/>
      <c r="G42" s="162" t="s">
        <v>12</v>
      </c>
      <c r="H42" s="161" t="s">
        <v>559</v>
      </c>
      <c r="I42" s="162">
        <v>1950</v>
      </c>
      <c r="J42" s="163" t="s">
        <v>14</v>
      </c>
      <c r="K42" s="163" t="s">
        <v>16</v>
      </c>
      <c r="L42" s="128">
        <v>30389</v>
      </c>
      <c r="N42" s="223"/>
      <c r="O42" s="223"/>
      <c r="P42" s="223"/>
      <c r="Q42" s="223"/>
      <c r="R42" s="223"/>
      <c r="S42" s="223"/>
      <c r="T42" s="223"/>
    </row>
    <row r="43" spans="1:12" ht="9.75" customHeight="1">
      <c r="A43" s="152"/>
      <c r="B43" s="153"/>
      <c r="C43" s="153"/>
      <c r="D43" s="153"/>
      <c r="E43" s="109"/>
      <c r="F43" s="153"/>
      <c r="G43" s="155"/>
      <c r="H43" s="153"/>
      <c r="I43" s="153"/>
      <c r="J43" s="156"/>
      <c r="K43" s="172" t="s">
        <v>579</v>
      </c>
      <c r="L43" s="173">
        <f>SUM(L8:L42)</f>
        <v>5137880.25</v>
      </c>
    </row>
    <row r="44" spans="1:12" ht="9.75" customHeight="1">
      <c r="A44" s="152"/>
      <c r="B44" s="153"/>
      <c r="C44" s="153"/>
      <c r="D44" s="153"/>
      <c r="E44" s="109"/>
      <c r="F44" s="153"/>
      <c r="G44" s="155"/>
      <c r="H44" s="153"/>
      <c r="I44" s="153"/>
      <c r="J44" s="156"/>
      <c r="K44" s="156"/>
      <c r="L44" s="157"/>
    </row>
    <row r="45" spans="1:12" ht="9.75" customHeight="1">
      <c r="A45" s="152"/>
      <c r="B45" s="153"/>
      <c r="C45" s="153"/>
      <c r="D45" s="153"/>
      <c r="E45" s="109"/>
      <c r="F45" s="153"/>
      <c r="G45" s="155"/>
      <c r="H45" s="153"/>
      <c r="I45" s="153"/>
      <c r="J45" s="156"/>
      <c r="K45" s="156"/>
      <c r="L45" s="157"/>
    </row>
    <row r="46" spans="1:12" ht="9.75" customHeight="1">
      <c r="A46" s="152"/>
      <c r="B46" s="153"/>
      <c r="C46" s="154"/>
      <c r="D46" s="154"/>
      <c r="E46" s="109"/>
      <c r="F46" s="154"/>
      <c r="G46" s="155"/>
      <c r="H46" s="154"/>
      <c r="I46" s="154"/>
      <c r="J46" s="156"/>
      <c r="K46" s="156"/>
      <c r="L46" s="157"/>
    </row>
    <row r="47" spans="1:12" ht="10.5" customHeight="1">
      <c r="A47" s="158"/>
      <c r="B47" s="159"/>
      <c r="C47" s="159"/>
      <c r="D47" s="159"/>
      <c r="E47" s="161"/>
      <c r="F47" s="159"/>
      <c r="G47" s="162"/>
      <c r="H47" s="159"/>
      <c r="I47" s="159"/>
      <c r="J47" s="163"/>
      <c r="K47" s="163"/>
      <c r="L47" s="128"/>
    </row>
    <row r="48" spans="1:12" ht="10.5" customHeight="1">
      <c r="A48" s="152"/>
      <c r="B48" s="153"/>
      <c r="C48" s="153"/>
      <c r="D48" s="153"/>
      <c r="E48" s="153"/>
      <c r="F48" s="153"/>
      <c r="G48" s="109"/>
      <c r="H48" s="153"/>
      <c r="I48" s="153"/>
      <c r="J48" s="174"/>
      <c r="K48" s="156"/>
      <c r="L48" s="157"/>
    </row>
    <row r="49" spans="1:12" ht="12" customHeight="1">
      <c r="A49" s="164" t="s">
        <v>26</v>
      </c>
      <c r="B49" s="175" t="s">
        <v>29</v>
      </c>
      <c r="C49" s="165"/>
      <c r="D49" s="176"/>
      <c r="E49" s="165"/>
      <c r="F49" s="165"/>
      <c r="G49" s="166"/>
      <c r="H49" s="176"/>
      <c r="I49" s="165"/>
      <c r="J49" s="165"/>
      <c r="K49" s="167"/>
      <c r="L49" s="115"/>
    </row>
    <row r="50" spans="1:12" ht="9.75" customHeight="1">
      <c r="A50" s="152" t="s">
        <v>211</v>
      </c>
      <c r="B50" s="153" t="s">
        <v>737</v>
      </c>
      <c r="C50" s="153"/>
      <c r="D50" s="153"/>
      <c r="E50" s="153"/>
      <c r="F50" s="153"/>
      <c r="G50" s="153"/>
      <c r="H50" s="153"/>
      <c r="I50" s="153"/>
      <c r="J50" s="153"/>
      <c r="K50" s="177"/>
      <c r="L50" s="157">
        <v>250</v>
      </c>
    </row>
    <row r="51" spans="1:12" ht="9.75" customHeight="1">
      <c r="A51" s="164" t="s">
        <v>212</v>
      </c>
      <c r="B51" s="165" t="s">
        <v>30</v>
      </c>
      <c r="C51" s="165"/>
      <c r="D51" s="165"/>
      <c r="E51" s="165"/>
      <c r="F51" s="165"/>
      <c r="G51" s="165"/>
      <c r="H51" s="165"/>
      <c r="I51" s="165"/>
      <c r="J51" s="165"/>
      <c r="K51" s="176"/>
      <c r="L51" s="115">
        <v>250</v>
      </c>
    </row>
    <row r="52" spans="1:12" ht="9.75" customHeight="1">
      <c r="A52" s="164" t="s">
        <v>213</v>
      </c>
      <c r="B52" s="165" t="s">
        <v>738</v>
      </c>
      <c r="C52" s="165"/>
      <c r="D52" s="165"/>
      <c r="E52" s="165"/>
      <c r="F52" s="165"/>
      <c r="G52" s="165"/>
      <c r="H52" s="165"/>
      <c r="I52" s="165"/>
      <c r="J52" s="165"/>
      <c r="K52" s="176"/>
      <c r="L52" s="115">
        <v>250</v>
      </c>
    </row>
    <row r="53" spans="1:12" ht="9.75" customHeight="1">
      <c r="A53" s="164" t="s">
        <v>214</v>
      </c>
      <c r="B53" s="165" t="s">
        <v>739</v>
      </c>
      <c r="C53" s="165"/>
      <c r="D53" s="165"/>
      <c r="E53" s="165"/>
      <c r="F53" s="165"/>
      <c r="G53" s="165"/>
      <c r="H53" s="165"/>
      <c r="I53" s="165"/>
      <c r="J53" s="165"/>
      <c r="K53" s="176"/>
      <c r="L53" s="115">
        <v>250</v>
      </c>
    </row>
    <row r="54" spans="1:12" ht="9.75" customHeight="1">
      <c r="A54" s="158" t="s">
        <v>215</v>
      </c>
      <c r="B54" s="166" t="s">
        <v>740</v>
      </c>
      <c r="C54" s="165"/>
      <c r="D54" s="165"/>
      <c r="E54" s="165"/>
      <c r="F54" s="165"/>
      <c r="G54" s="165"/>
      <c r="H54" s="165"/>
      <c r="I54" s="165"/>
      <c r="J54" s="165"/>
      <c r="K54" s="176"/>
      <c r="L54" s="115">
        <v>250</v>
      </c>
    </row>
    <row r="55" spans="1:12" ht="9.75" customHeight="1">
      <c r="A55" s="178" t="s">
        <v>742</v>
      </c>
      <c r="B55" s="153" t="s">
        <v>741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15">
        <v>250</v>
      </c>
    </row>
    <row r="56" spans="1:12" ht="9.75" customHeight="1">
      <c r="A56" s="178" t="s">
        <v>215</v>
      </c>
      <c r="B56" s="153" t="s">
        <v>743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15">
        <v>1000</v>
      </c>
    </row>
    <row r="57" spans="1:13" ht="19.5" customHeight="1">
      <c r="A57" s="367" t="s">
        <v>775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spans="1:12" ht="12.75" customHeight="1">
      <c r="A58" s="137" t="s">
        <v>0</v>
      </c>
      <c r="L58" s="140" t="s">
        <v>140</v>
      </c>
    </row>
    <row r="59" spans="1:12" ht="12.75" customHeight="1">
      <c r="A59" s="138" t="s">
        <v>32</v>
      </c>
      <c r="B59" s="139" t="s">
        <v>31</v>
      </c>
      <c r="H59" s="179"/>
      <c r="I59" s="179"/>
      <c r="J59" s="179"/>
      <c r="K59" s="179"/>
      <c r="L59" s="146" t="s">
        <v>776</v>
      </c>
    </row>
    <row r="60" spans="1:12" ht="12.75">
      <c r="A60" s="147"/>
      <c r="B60" s="369" t="s">
        <v>4</v>
      </c>
      <c r="C60" s="369"/>
      <c r="D60" s="370"/>
      <c r="E60" s="371" t="s">
        <v>31</v>
      </c>
      <c r="F60" s="369"/>
      <c r="G60" s="370"/>
      <c r="H60" s="144"/>
      <c r="I60" s="142"/>
      <c r="J60" s="142"/>
      <c r="K60" s="143"/>
      <c r="L60" s="151" t="s">
        <v>11</v>
      </c>
    </row>
    <row r="61" spans="1:14" ht="9.75" customHeight="1">
      <c r="A61" s="152" t="s">
        <v>307</v>
      </c>
      <c r="B61" s="153" t="s">
        <v>744</v>
      </c>
      <c r="C61" s="180"/>
      <c r="D61" s="181"/>
      <c r="E61" s="153" t="s">
        <v>309</v>
      </c>
      <c r="F61" s="180"/>
      <c r="G61" s="181"/>
      <c r="H61" s="154" t="s">
        <v>575</v>
      </c>
      <c r="I61" s="154"/>
      <c r="L61" s="157">
        <v>18115</v>
      </c>
      <c r="N61" s="223" t="s">
        <v>745</v>
      </c>
    </row>
    <row r="62" spans="1:14" ht="9.75" customHeight="1">
      <c r="A62" s="164" t="s">
        <v>308</v>
      </c>
      <c r="B62" s="165" t="s">
        <v>299</v>
      </c>
      <c r="C62" s="182"/>
      <c r="D62" s="183"/>
      <c r="E62" s="165" t="s">
        <v>309</v>
      </c>
      <c r="F62" s="182"/>
      <c r="G62" s="183"/>
      <c r="H62" s="166" t="s">
        <v>575</v>
      </c>
      <c r="I62" s="165"/>
      <c r="J62" s="182"/>
      <c r="K62" s="182"/>
      <c r="L62" s="115">
        <v>2015</v>
      </c>
      <c r="N62" s="224" t="s">
        <v>752</v>
      </c>
    </row>
    <row r="63" spans="1:12" ht="9.75" customHeight="1">
      <c r="A63" s="164" t="s">
        <v>311</v>
      </c>
      <c r="B63" s="166" t="s">
        <v>744</v>
      </c>
      <c r="C63" s="182"/>
      <c r="D63" s="183"/>
      <c r="E63" s="165" t="s">
        <v>574</v>
      </c>
      <c r="F63" s="182"/>
      <c r="G63" s="183"/>
      <c r="H63" s="154" t="s">
        <v>575</v>
      </c>
      <c r="I63" s="154"/>
      <c r="J63" s="182"/>
      <c r="K63" s="182"/>
      <c r="L63" s="115"/>
    </row>
    <row r="64" spans="1:12" ht="9.75" customHeight="1">
      <c r="A64" s="164" t="s">
        <v>312</v>
      </c>
      <c r="B64" s="161" t="s">
        <v>744</v>
      </c>
      <c r="C64" s="182"/>
      <c r="D64" s="183"/>
      <c r="E64" s="165" t="s">
        <v>310</v>
      </c>
      <c r="F64" s="182"/>
      <c r="G64" s="183"/>
      <c r="H64" s="166" t="s">
        <v>576</v>
      </c>
      <c r="I64" s="165"/>
      <c r="J64" s="182"/>
      <c r="K64" s="182"/>
      <c r="L64" s="115">
        <v>23474</v>
      </c>
    </row>
    <row r="65" spans="1:14" ht="9.75" customHeight="1">
      <c r="A65" s="158" t="s">
        <v>573</v>
      </c>
      <c r="B65" s="153" t="s">
        <v>299</v>
      </c>
      <c r="C65" s="179"/>
      <c r="D65" s="184"/>
      <c r="E65" s="153" t="s">
        <v>310</v>
      </c>
      <c r="F65" s="180"/>
      <c r="G65" s="181"/>
      <c r="H65" s="154" t="s">
        <v>577</v>
      </c>
      <c r="I65" s="154"/>
      <c r="J65" s="179"/>
      <c r="K65" s="179"/>
      <c r="L65" s="128">
        <v>3597</v>
      </c>
      <c r="N65" s="224" t="s">
        <v>752</v>
      </c>
    </row>
    <row r="66" spans="1:14" ht="9.75" customHeight="1">
      <c r="A66" s="158" t="s">
        <v>596</v>
      </c>
      <c r="B66" s="161" t="s">
        <v>598</v>
      </c>
      <c r="C66" s="179"/>
      <c r="D66" s="184"/>
      <c r="E66" s="153"/>
      <c r="F66" s="180"/>
      <c r="G66" s="181"/>
      <c r="H66" s="154"/>
      <c r="I66" s="154"/>
      <c r="J66" s="179"/>
      <c r="K66" s="179"/>
      <c r="L66" s="128"/>
      <c r="N66" s="223" t="s">
        <v>1014</v>
      </c>
    </row>
    <row r="67" spans="1:14" ht="9.75" customHeight="1">
      <c r="A67" s="158" t="s">
        <v>747</v>
      </c>
      <c r="B67" s="161" t="s">
        <v>695</v>
      </c>
      <c r="C67" s="179"/>
      <c r="D67" s="184"/>
      <c r="E67" s="153"/>
      <c r="F67" s="180"/>
      <c r="G67" s="181"/>
      <c r="H67" s="154"/>
      <c r="I67" s="154"/>
      <c r="J67" s="179"/>
      <c r="K67" s="179"/>
      <c r="L67" s="128"/>
      <c r="N67" s="223" t="s">
        <v>1014</v>
      </c>
    </row>
    <row r="68" spans="1:14" ht="9.75" customHeight="1">
      <c r="A68" s="158" t="s">
        <v>748</v>
      </c>
      <c r="B68" s="166" t="s">
        <v>749</v>
      </c>
      <c r="C68" s="179"/>
      <c r="D68" s="184"/>
      <c r="E68" s="153" t="s">
        <v>750</v>
      </c>
      <c r="F68" s="180"/>
      <c r="G68" s="181"/>
      <c r="H68" s="154"/>
      <c r="I68" s="154"/>
      <c r="J68" s="179"/>
      <c r="K68" s="179"/>
      <c r="L68" s="128">
        <v>618</v>
      </c>
      <c r="N68" s="223"/>
    </row>
    <row r="69" spans="1:14" ht="9.75" customHeight="1">
      <c r="A69" s="158" t="s">
        <v>748</v>
      </c>
      <c r="B69" s="153" t="s">
        <v>751</v>
      </c>
      <c r="C69" s="179"/>
      <c r="D69" s="184"/>
      <c r="E69" s="153" t="s">
        <v>750</v>
      </c>
      <c r="F69" s="180"/>
      <c r="G69" s="181"/>
      <c r="H69" s="154"/>
      <c r="I69" s="154"/>
      <c r="J69" s="179"/>
      <c r="K69" s="179"/>
      <c r="L69" s="128">
        <v>10300</v>
      </c>
      <c r="N69" s="223"/>
    </row>
    <row r="70" spans="1:12" ht="9.75" customHeight="1">
      <c r="A70" s="164" t="s">
        <v>34</v>
      </c>
      <c r="B70" s="165"/>
      <c r="C70" s="165"/>
      <c r="D70" s="183"/>
      <c r="E70" s="166" t="s">
        <v>762</v>
      </c>
      <c r="F70" s="182"/>
      <c r="G70" s="183"/>
      <c r="H70" s="182"/>
      <c r="I70" s="182"/>
      <c r="J70" s="182"/>
      <c r="K70" s="182"/>
      <c r="L70" s="115">
        <v>4225</v>
      </c>
    </row>
    <row r="71" spans="1:12" ht="9.75" customHeight="1">
      <c r="A71" s="152"/>
      <c r="B71" s="107" t="s">
        <v>36</v>
      </c>
      <c r="C71" s="180"/>
      <c r="D71" s="181"/>
      <c r="E71" s="109"/>
      <c r="F71" s="180"/>
      <c r="G71" s="181"/>
      <c r="L71" s="157"/>
    </row>
    <row r="72" spans="1:12" ht="9.75" customHeight="1">
      <c r="A72" s="152" t="s">
        <v>216</v>
      </c>
      <c r="B72" s="180"/>
      <c r="C72" s="180"/>
      <c r="D72" s="181"/>
      <c r="E72" s="109" t="s">
        <v>37</v>
      </c>
      <c r="F72" s="180"/>
      <c r="G72" s="181"/>
      <c r="H72" s="154" t="s">
        <v>563</v>
      </c>
      <c r="I72" s="154"/>
      <c r="L72" s="157">
        <v>258146</v>
      </c>
    </row>
    <row r="73" spans="1:12" ht="9.75" customHeight="1">
      <c r="A73" s="164" t="s">
        <v>217</v>
      </c>
      <c r="B73" s="165"/>
      <c r="C73" s="165"/>
      <c r="D73" s="176"/>
      <c r="E73" s="166" t="s">
        <v>38</v>
      </c>
      <c r="F73" s="165"/>
      <c r="G73" s="176"/>
      <c r="H73" s="165"/>
      <c r="I73" s="165"/>
      <c r="J73" s="165"/>
      <c r="K73" s="165"/>
      <c r="L73" s="115">
        <v>39393</v>
      </c>
    </row>
    <row r="74" spans="1:12" ht="9.75" customHeight="1">
      <c r="A74" s="164" t="s">
        <v>218</v>
      </c>
      <c r="B74" s="165" t="s">
        <v>316</v>
      </c>
      <c r="C74" s="165"/>
      <c r="D74" s="176"/>
      <c r="E74" s="166" t="s">
        <v>39</v>
      </c>
      <c r="F74" s="165"/>
      <c r="G74" s="176"/>
      <c r="H74" s="165"/>
      <c r="I74" s="165"/>
      <c r="J74" s="165"/>
      <c r="K74" s="165"/>
      <c r="L74" s="115">
        <v>19678</v>
      </c>
    </row>
    <row r="75" spans="1:12" ht="9.75" customHeight="1">
      <c r="A75" s="164" t="s">
        <v>219</v>
      </c>
      <c r="B75" s="165" t="s">
        <v>317</v>
      </c>
      <c r="C75" s="165"/>
      <c r="D75" s="176"/>
      <c r="E75" s="166" t="s">
        <v>39</v>
      </c>
      <c r="F75" s="165"/>
      <c r="G75" s="176"/>
      <c r="H75" s="165"/>
      <c r="I75" s="165"/>
      <c r="J75" s="165"/>
      <c r="K75" s="165"/>
      <c r="L75" s="115">
        <v>19678</v>
      </c>
    </row>
    <row r="76" spans="1:12" ht="9.75" customHeight="1">
      <c r="A76" s="164" t="s">
        <v>220</v>
      </c>
      <c r="B76" s="165" t="s">
        <v>318</v>
      </c>
      <c r="C76" s="165"/>
      <c r="D76" s="176"/>
      <c r="E76" s="166" t="s">
        <v>39</v>
      </c>
      <c r="F76" s="165"/>
      <c r="G76" s="176"/>
      <c r="H76" s="165"/>
      <c r="I76" s="165"/>
      <c r="J76" s="165"/>
      <c r="K76" s="165"/>
      <c r="L76" s="115">
        <v>19678</v>
      </c>
    </row>
    <row r="77" spans="1:12" ht="9.75" customHeight="1">
      <c r="A77" s="164" t="s">
        <v>221</v>
      </c>
      <c r="B77" s="165" t="s">
        <v>317</v>
      </c>
      <c r="C77" s="165"/>
      <c r="D77" s="176"/>
      <c r="E77" s="166" t="s">
        <v>236</v>
      </c>
      <c r="F77" s="165"/>
      <c r="G77" s="176"/>
      <c r="H77" s="165"/>
      <c r="I77" s="165"/>
      <c r="J77" s="165"/>
      <c r="K77" s="165"/>
      <c r="L77" s="115">
        <v>5656</v>
      </c>
    </row>
    <row r="78" spans="1:12" ht="9.75" customHeight="1">
      <c r="A78" s="164" t="s">
        <v>222</v>
      </c>
      <c r="B78" s="153" t="s">
        <v>298</v>
      </c>
      <c r="C78" s="165"/>
      <c r="D78" s="176"/>
      <c r="E78" s="166" t="s">
        <v>40</v>
      </c>
      <c r="F78" s="165"/>
      <c r="G78" s="176"/>
      <c r="H78" s="154" t="s">
        <v>564</v>
      </c>
      <c r="I78" s="154"/>
      <c r="J78" s="165"/>
      <c r="K78" s="165"/>
      <c r="L78" s="115">
        <v>71126</v>
      </c>
    </row>
    <row r="79" spans="1:12" ht="9.75" customHeight="1">
      <c r="A79" s="164" t="s">
        <v>223</v>
      </c>
      <c r="B79" s="165" t="s">
        <v>257</v>
      </c>
      <c r="C79" s="165"/>
      <c r="D79" s="176"/>
      <c r="E79" s="166" t="s">
        <v>313</v>
      </c>
      <c r="F79" s="165"/>
      <c r="G79" s="176"/>
      <c r="H79" s="136" t="s">
        <v>696</v>
      </c>
      <c r="I79" s="165"/>
      <c r="J79" s="165"/>
      <c r="K79" s="165"/>
      <c r="L79" s="115">
        <v>175579</v>
      </c>
    </row>
    <row r="80" spans="1:12" ht="9.75" customHeight="1">
      <c r="A80" s="164" t="s">
        <v>224</v>
      </c>
      <c r="B80" s="165" t="s">
        <v>293</v>
      </c>
      <c r="C80" s="165"/>
      <c r="D80" s="176"/>
      <c r="E80" s="166" t="s">
        <v>314</v>
      </c>
      <c r="F80" s="165"/>
      <c r="G80" s="176"/>
      <c r="H80" s="165"/>
      <c r="I80" s="165"/>
      <c r="J80" s="165"/>
      <c r="K80" s="165"/>
      <c r="L80" s="115">
        <v>113435</v>
      </c>
    </row>
    <row r="81" spans="1:12" ht="9.75" customHeight="1">
      <c r="A81" s="164" t="s">
        <v>225</v>
      </c>
      <c r="B81" s="165" t="s">
        <v>753</v>
      </c>
      <c r="C81" s="165"/>
      <c r="D81" s="176"/>
      <c r="E81" s="166" t="s">
        <v>315</v>
      </c>
      <c r="F81" s="165"/>
      <c r="G81" s="176"/>
      <c r="H81" s="165"/>
      <c r="I81" s="165"/>
      <c r="J81" s="165"/>
      <c r="K81" s="165"/>
      <c r="L81" s="115">
        <v>76002</v>
      </c>
    </row>
    <row r="82" spans="1:12" ht="9.75" customHeight="1">
      <c r="A82" s="164" t="s">
        <v>319</v>
      </c>
      <c r="B82" s="165"/>
      <c r="C82" s="165"/>
      <c r="D82" s="176"/>
      <c r="E82" s="161" t="s">
        <v>320</v>
      </c>
      <c r="F82" s="165"/>
      <c r="G82" s="176"/>
      <c r="H82" s="165"/>
      <c r="I82" s="165"/>
      <c r="J82" s="165"/>
      <c r="K82" s="165"/>
      <c r="L82" s="115">
        <v>49195</v>
      </c>
    </row>
    <row r="83" spans="1:12" ht="9.75" customHeight="1">
      <c r="A83" s="164" t="s">
        <v>702</v>
      </c>
      <c r="B83" s="153" t="s">
        <v>757</v>
      </c>
      <c r="C83" s="165"/>
      <c r="D83" s="165"/>
      <c r="E83" s="165" t="s">
        <v>703</v>
      </c>
      <c r="F83" s="165"/>
      <c r="G83" s="165"/>
      <c r="H83" s="165"/>
      <c r="I83" s="165"/>
      <c r="J83" s="165"/>
      <c r="K83" s="165"/>
      <c r="L83" s="115">
        <v>4806</v>
      </c>
    </row>
    <row r="84" spans="1:12" ht="9.75" customHeight="1">
      <c r="A84" s="164" t="s">
        <v>705</v>
      </c>
      <c r="B84" s="165" t="s">
        <v>704</v>
      </c>
      <c r="C84" s="165"/>
      <c r="D84" s="165"/>
      <c r="E84" s="161"/>
      <c r="F84" s="165"/>
      <c r="G84" s="165"/>
      <c r="H84" s="165" t="s">
        <v>756</v>
      </c>
      <c r="I84" s="165"/>
      <c r="J84" s="165"/>
      <c r="K84" s="165"/>
      <c r="L84" s="115">
        <v>10300</v>
      </c>
    </row>
    <row r="85" spans="1:12" ht="9.75" customHeight="1">
      <c r="A85" s="164" t="s">
        <v>714</v>
      </c>
      <c r="B85" s="165" t="s">
        <v>715</v>
      </c>
      <c r="C85" s="165"/>
      <c r="D85" s="165"/>
      <c r="E85" s="161"/>
      <c r="F85" s="165"/>
      <c r="G85" s="165"/>
      <c r="H85" s="165" t="s">
        <v>699</v>
      </c>
      <c r="I85" s="165"/>
      <c r="J85" s="165"/>
      <c r="K85" s="165"/>
      <c r="L85" s="115">
        <v>17866</v>
      </c>
    </row>
    <row r="86" spans="1:12" ht="9.75" customHeight="1">
      <c r="A86" s="164" t="s">
        <v>716</v>
      </c>
      <c r="B86" s="165" t="s">
        <v>238</v>
      </c>
      <c r="C86" s="165"/>
      <c r="D86" s="165"/>
      <c r="E86" s="161"/>
      <c r="F86" s="165"/>
      <c r="G86" s="165"/>
      <c r="H86" s="165" t="s">
        <v>717</v>
      </c>
      <c r="I86" s="165"/>
      <c r="J86" s="165"/>
      <c r="K86" s="165"/>
      <c r="L86" s="115">
        <v>17816</v>
      </c>
    </row>
    <row r="87" spans="1:12" ht="9.75" customHeight="1">
      <c r="A87" s="164" t="s">
        <v>716</v>
      </c>
      <c r="B87" s="165" t="s">
        <v>754</v>
      </c>
      <c r="C87" s="165"/>
      <c r="D87" s="165"/>
      <c r="E87" s="166" t="s">
        <v>755</v>
      </c>
      <c r="F87" s="165"/>
      <c r="G87" s="165"/>
      <c r="H87" s="165"/>
      <c r="I87" s="165"/>
      <c r="J87" s="165"/>
      <c r="K87" s="165"/>
      <c r="L87" s="115">
        <v>5065</v>
      </c>
    </row>
    <row r="88" spans="1:12" ht="9.75" customHeight="1">
      <c r="A88" s="164" t="s">
        <v>759</v>
      </c>
      <c r="B88" s="165" t="s">
        <v>760</v>
      </c>
      <c r="C88" s="165"/>
      <c r="D88" s="165"/>
      <c r="E88" s="161" t="s">
        <v>761</v>
      </c>
      <c r="F88" s="165"/>
      <c r="G88" s="165"/>
      <c r="H88" s="165"/>
      <c r="I88" s="165"/>
      <c r="J88" s="165"/>
      <c r="K88" s="165"/>
      <c r="L88" s="115">
        <v>5921</v>
      </c>
    </row>
    <row r="89" spans="1:12" ht="9.75" customHeight="1">
      <c r="A89" s="164" t="s">
        <v>763</v>
      </c>
      <c r="B89" s="165" t="s">
        <v>764</v>
      </c>
      <c r="C89" s="165"/>
      <c r="D89" s="165"/>
      <c r="E89" s="161"/>
      <c r="F89" s="165"/>
      <c r="G89" s="165"/>
      <c r="H89" s="165"/>
      <c r="I89" s="165"/>
      <c r="J89" s="165"/>
      <c r="K89" s="165"/>
      <c r="L89" s="115">
        <v>2110</v>
      </c>
    </row>
    <row r="90" spans="1:12" ht="9.75" customHeight="1">
      <c r="A90" s="164" t="s">
        <v>765</v>
      </c>
      <c r="B90" s="165" t="s">
        <v>766</v>
      </c>
      <c r="C90" s="165"/>
      <c r="D90" s="165"/>
      <c r="E90" s="161" t="s">
        <v>767</v>
      </c>
      <c r="F90" s="165"/>
      <c r="G90" s="165"/>
      <c r="H90" s="165"/>
      <c r="I90" s="165"/>
      <c r="J90" s="165"/>
      <c r="K90" s="165"/>
      <c r="L90" s="115">
        <v>10248</v>
      </c>
    </row>
    <row r="91" spans="1:12" ht="9.75" customHeight="1">
      <c r="A91" s="164" t="s">
        <v>768</v>
      </c>
      <c r="B91" s="165" t="s">
        <v>769</v>
      </c>
      <c r="C91" s="165"/>
      <c r="D91" s="165"/>
      <c r="E91" s="161"/>
      <c r="F91" s="165"/>
      <c r="G91" s="165"/>
      <c r="H91" s="165"/>
      <c r="I91" s="165"/>
      <c r="J91" s="165"/>
      <c r="K91" s="165"/>
      <c r="L91" s="115">
        <v>8158</v>
      </c>
    </row>
    <row r="92" spans="1:12" ht="9.75" customHeight="1">
      <c r="A92" s="164"/>
      <c r="B92" s="165"/>
      <c r="C92" s="165"/>
      <c r="D92" s="165"/>
      <c r="E92" s="161"/>
      <c r="F92" s="165"/>
      <c r="G92" s="165"/>
      <c r="H92" s="165"/>
      <c r="I92" s="165"/>
      <c r="J92" s="165"/>
      <c r="K92" s="165"/>
      <c r="L92" s="115"/>
    </row>
    <row r="93" spans="1:12" ht="9.75" customHeight="1">
      <c r="A93" s="164" t="s">
        <v>42</v>
      </c>
      <c r="B93" s="165" t="s">
        <v>297</v>
      </c>
      <c r="C93" s="165"/>
      <c r="D93" s="165"/>
      <c r="E93" s="166"/>
      <c r="F93" s="165"/>
      <c r="G93" s="165"/>
      <c r="H93" s="166"/>
      <c r="I93" s="165"/>
      <c r="J93" s="165"/>
      <c r="K93" s="165"/>
      <c r="L93" s="115"/>
    </row>
    <row r="94" spans="1:12" ht="9.75" customHeight="1">
      <c r="A94" s="158" t="s">
        <v>306</v>
      </c>
      <c r="B94" s="159" t="s">
        <v>291</v>
      </c>
      <c r="C94" s="159"/>
      <c r="D94" s="159"/>
      <c r="E94" s="166" t="s">
        <v>701</v>
      </c>
      <c r="F94" s="165"/>
      <c r="G94" s="165"/>
      <c r="H94" s="161" t="s">
        <v>700</v>
      </c>
      <c r="I94" s="159"/>
      <c r="J94" s="159"/>
      <c r="K94" s="159"/>
      <c r="L94" s="128">
        <v>98345</v>
      </c>
    </row>
    <row r="95" spans="1:12" ht="9.75" customHeight="1">
      <c r="A95" s="152" t="s">
        <v>300</v>
      </c>
      <c r="B95" s="153" t="s">
        <v>292</v>
      </c>
      <c r="C95" s="153"/>
      <c r="D95" s="153"/>
      <c r="E95" s="109" t="s">
        <v>44</v>
      </c>
      <c r="F95" s="153"/>
      <c r="G95" s="153"/>
      <c r="H95" s="109" t="s">
        <v>698</v>
      </c>
      <c r="I95" s="153"/>
      <c r="J95" s="153"/>
      <c r="K95" s="153"/>
      <c r="L95" s="157">
        <v>47762</v>
      </c>
    </row>
    <row r="96" spans="1:12" ht="9.75" customHeight="1">
      <c r="A96" s="164" t="s">
        <v>301</v>
      </c>
      <c r="B96" s="165" t="s">
        <v>290</v>
      </c>
      <c r="C96" s="165"/>
      <c r="D96" s="165"/>
      <c r="E96" s="166" t="s">
        <v>44</v>
      </c>
      <c r="F96" s="165"/>
      <c r="G96" s="165"/>
      <c r="H96" s="165" t="s">
        <v>758</v>
      </c>
      <c r="I96" s="165"/>
      <c r="J96" s="165"/>
      <c r="K96" s="165"/>
      <c r="L96" s="115">
        <v>20000</v>
      </c>
    </row>
    <row r="97" spans="1:12" ht="9.75" customHeight="1">
      <c r="A97" s="164" t="s">
        <v>302</v>
      </c>
      <c r="B97" s="165" t="s">
        <v>293</v>
      </c>
      <c r="C97" s="165"/>
      <c r="D97" s="165"/>
      <c r="E97" s="166" t="s">
        <v>44</v>
      </c>
      <c r="F97" s="165"/>
      <c r="G97" s="176"/>
      <c r="I97" s="165"/>
      <c r="J97" s="165"/>
      <c r="K97" s="165"/>
      <c r="L97" s="115">
        <v>18448</v>
      </c>
    </row>
    <row r="98" spans="1:12" ht="9.75" customHeight="1">
      <c r="A98" s="164" t="s">
        <v>303</v>
      </c>
      <c r="B98" s="165" t="s">
        <v>294</v>
      </c>
      <c r="C98" s="165"/>
      <c r="D98" s="165"/>
      <c r="E98" s="166" t="s">
        <v>44</v>
      </c>
      <c r="F98" s="165"/>
      <c r="G98" s="176"/>
      <c r="H98" s="165" t="s">
        <v>699</v>
      </c>
      <c r="I98" s="165"/>
      <c r="J98" s="165"/>
      <c r="K98" s="165"/>
      <c r="L98" s="115">
        <v>47740</v>
      </c>
    </row>
    <row r="99" spans="1:12" ht="9.75" customHeight="1">
      <c r="A99" s="164" t="s">
        <v>304</v>
      </c>
      <c r="B99" s="165" t="s">
        <v>295</v>
      </c>
      <c r="C99" s="165"/>
      <c r="D99" s="165"/>
      <c r="E99" s="166" t="s">
        <v>44</v>
      </c>
      <c r="F99" s="165"/>
      <c r="G99" s="176"/>
      <c r="H99" s="165" t="s">
        <v>697</v>
      </c>
      <c r="I99" s="165"/>
      <c r="J99" s="165"/>
      <c r="K99" s="165"/>
      <c r="L99" s="115">
        <v>67530</v>
      </c>
    </row>
    <row r="100" spans="1:12" ht="9.75" customHeight="1">
      <c r="A100" s="164" t="s">
        <v>305</v>
      </c>
      <c r="B100" s="165" t="s">
        <v>296</v>
      </c>
      <c r="C100" s="165"/>
      <c r="D100" s="165"/>
      <c r="E100" s="166" t="s">
        <v>44</v>
      </c>
      <c r="F100" s="165"/>
      <c r="G100" s="176"/>
      <c r="H100" s="165" t="s">
        <v>698</v>
      </c>
      <c r="I100" s="165"/>
      <c r="J100" s="165"/>
      <c r="K100" s="165"/>
      <c r="L100" s="115">
        <v>83584</v>
      </c>
    </row>
    <row r="101" spans="1:12" ht="9.75" customHeight="1">
      <c r="A101" s="164" t="s">
        <v>706</v>
      </c>
      <c r="B101" s="153" t="s">
        <v>292</v>
      </c>
      <c r="C101" s="165"/>
      <c r="D101" s="165"/>
      <c r="E101" s="166" t="s">
        <v>707</v>
      </c>
      <c r="F101" s="165"/>
      <c r="G101" s="176"/>
      <c r="H101" s="165"/>
      <c r="I101" s="165"/>
      <c r="J101" s="165"/>
      <c r="K101" s="165"/>
      <c r="L101" s="115">
        <v>21329</v>
      </c>
    </row>
    <row r="102" spans="1:12" ht="9.75" customHeight="1">
      <c r="A102" s="164" t="s">
        <v>708</v>
      </c>
      <c r="B102" s="165" t="s">
        <v>257</v>
      </c>
      <c r="C102" s="165"/>
      <c r="D102" s="165"/>
      <c r="E102" s="166" t="s">
        <v>709</v>
      </c>
      <c r="F102" s="165"/>
      <c r="G102" s="176"/>
      <c r="H102" s="165" t="s">
        <v>700</v>
      </c>
      <c r="I102" s="165"/>
      <c r="J102" s="165"/>
      <c r="K102" s="165"/>
      <c r="L102" s="115">
        <v>18576</v>
      </c>
    </row>
    <row r="103" spans="1:12" ht="9.75" customHeight="1">
      <c r="A103" s="164" t="s">
        <v>710</v>
      </c>
      <c r="B103" s="165" t="s">
        <v>257</v>
      </c>
      <c r="C103" s="165"/>
      <c r="D103" s="165"/>
      <c r="E103" s="166" t="s">
        <v>711</v>
      </c>
      <c r="F103" s="165"/>
      <c r="G103" s="176"/>
      <c r="H103" s="165" t="s">
        <v>700</v>
      </c>
      <c r="I103" s="165"/>
      <c r="J103" s="165"/>
      <c r="K103" s="165"/>
      <c r="L103" s="115">
        <v>3742</v>
      </c>
    </row>
    <row r="104" spans="1:12" ht="9.75" customHeight="1">
      <c r="A104" s="164" t="s">
        <v>712</v>
      </c>
      <c r="B104" s="165" t="s">
        <v>293</v>
      </c>
      <c r="C104" s="165"/>
      <c r="D104" s="165"/>
      <c r="E104" s="166" t="s">
        <v>713</v>
      </c>
      <c r="F104" s="165"/>
      <c r="G104" s="176"/>
      <c r="H104" s="165" t="s">
        <v>700</v>
      </c>
      <c r="I104" s="165"/>
      <c r="J104" s="165"/>
      <c r="K104" s="165"/>
      <c r="L104" s="115">
        <v>2923</v>
      </c>
    </row>
    <row r="105" spans="1:12" ht="9.75" customHeight="1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7"/>
    </row>
    <row r="106" spans="1:12" ht="9.75" customHeight="1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7"/>
    </row>
    <row r="107" spans="1:12" ht="9.75" customHeight="1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7"/>
    </row>
    <row r="108" spans="1:12" ht="12" customHeight="1">
      <c r="A108" s="158" t="s">
        <v>43</v>
      </c>
      <c r="B108" s="185" t="s">
        <v>41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28">
        <v>250</v>
      </c>
    </row>
    <row r="109" spans="1:12" ht="12.75">
      <c r="A109" s="16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15"/>
    </row>
    <row r="110" spans="1:12" ht="12.75">
      <c r="A110" s="186" t="s">
        <v>45</v>
      </c>
      <c r="B110" s="187" t="s">
        <v>46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88"/>
    </row>
    <row r="111" spans="1:12" ht="12.75">
      <c r="A111" s="164" t="s">
        <v>47</v>
      </c>
      <c r="B111" s="165" t="s">
        <v>235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15">
        <v>15000</v>
      </c>
    </row>
    <row r="112" spans="1:12" ht="12.75">
      <c r="A112" s="164" t="s">
        <v>48</v>
      </c>
      <c r="B112" s="165" t="s">
        <v>694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15">
        <v>97000</v>
      </c>
    </row>
    <row r="113" spans="1:12" ht="12.75">
      <c r="A113" s="158" t="s">
        <v>210</v>
      </c>
      <c r="B113" s="159" t="s">
        <v>50</v>
      </c>
      <c r="C113" s="159"/>
      <c r="D113" s="159"/>
      <c r="E113" s="159"/>
      <c r="F113" s="159"/>
      <c r="G113" s="159"/>
      <c r="H113" s="159"/>
      <c r="I113" s="159"/>
      <c r="J113" s="159" t="s">
        <v>51</v>
      </c>
      <c r="K113" s="159"/>
      <c r="L113" s="128"/>
    </row>
    <row r="114" spans="1:12" ht="12.75">
      <c r="A114" s="189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90"/>
    </row>
    <row r="115" spans="1:12" ht="12.75">
      <c r="A115" s="189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90"/>
    </row>
    <row r="116" spans="1:12" ht="12.75">
      <c r="A116" s="189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90"/>
    </row>
    <row r="117" spans="1:12" ht="12.75">
      <c r="A117" s="189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90"/>
    </row>
    <row r="118" spans="1:13" ht="19.5" customHeight="1">
      <c r="A118" s="367" t="s">
        <v>775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</row>
    <row r="119" ht="12.75">
      <c r="A119" s="191" t="s">
        <v>0</v>
      </c>
    </row>
    <row r="120" spans="1:12" ht="12.75">
      <c r="A120" s="141" t="s">
        <v>53</v>
      </c>
      <c r="B120" s="192" t="s">
        <v>52</v>
      </c>
      <c r="C120" s="180"/>
      <c r="D120" s="180"/>
      <c r="E120" s="180"/>
      <c r="F120" s="180"/>
      <c r="G120" s="180"/>
      <c r="H120" s="180"/>
      <c r="I120" s="180"/>
      <c r="J120" s="180"/>
      <c r="K120" s="181"/>
      <c r="L120" s="140" t="s">
        <v>11</v>
      </c>
    </row>
    <row r="121" spans="1:12" ht="12.75">
      <c r="A121" s="164" t="s">
        <v>65</v>
      </c>
      <c r="B121" s="165" t="s">
        <v>195</v>
      </c>
      <c r="C121" s="182"/>
      <c r="D121" s="182"/>
      <c r="E121" s="165"/>
      <c r="F121" s="182"/>
      <c r="G121" s="182"/>
      <c r="H121" s="182"/>
      <c r="I121" s="182"/>
      <c r="J121" s="182"/>
      <c r="K121" s="182"/>
      <c r="L121" s="115">
        <v>250000</v>
      </c>
    </row>
    <row r="122" spans="1:12" ht="12.75">
      <c r="A122" s="152" t="s">
        <v>102</v>
      </c>
      <c r="B122" s="153" t="s">
        <v>54</v>
      </c>
      <c r="C122" s="180"/>
      <c r="D122" s="180"/>
      <c r="E122" s="153"/>
      <c r="F122" s="180"/>
      <c r="G122" s="180"/>
      <c r="H122" s="180"/>
      <c r="I122" s="180"/>
      <c r="L122" s="157"/>
    </row>
    <row r="123" spans="1:12" ht="12.75">
      <c r="A123" s="193" t="s">
        <v>103</v>
      </c>
      <c r="B123" s="194" t="s">
        <v>55</v>
      </c>
      <c r="C123" s="169"/>
      <c r="D123" s="169"/>
      <c r="E123" s="169"/>
      <c r="F123" s="169"/>
      <c r="G123" s="169"/>
      <c r="H123" s="169"/>
      <c r="I123" s="169"/>
      <c r="J123" s="169"/>
      <c r="K123" s="195"/>
      <c r="L123" s="188">
        <v>5000</v>
      </c>
    </row>
    <row r="124" spans="1:12" ht="12.75">
      <c r="A124" s="158"/>
      <c r="B124" s="159" t="s">
        <v>606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28"/>
    </row>
    <row r="125" spans="1:12" ht="12.75">
      <c r="A125" s="164" t="s">
        <v>104</v>
      </c>
      <c r="B125" s="165" t="s">
        <v>56</v>
      </c>
      <c r="C125" s="165"/>
      <c r="D125" s="165"/>
      <c r="E125" s="165"/>
      <c r="F125" s="165"/>
      <c r="G125" s="165"/>
      <c r="H125" s="165"/>
      <c r="I125" s="165"/>
      <c r="J125" s="165"/>
      <c r="K125" s="165"/>
      <c r="L125" s="115">
        <v>500</v>
      </c>
    </row>
    <row r="126" spans="1:12" ht="12.75">
      <c r="A126" s="193" t="s">
        <v>105</v>
      </c>
      <c r="B126" s="169" t="s">
        <v>57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88"/>
    </row>
    <row r="127" spans="1:12" ht="12.75">
      <c r="A127" s="158" t="s">
        <v>59</v>
      </c>
      <c r="B127" s="159" t="s">
        <v>60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28">
        <v>5000</v>
      </c>
    </row>
    <row r="128" spans="1:12" ht="12.75">
      <c r="A128" s="164" t="s">
        <v>58</v>
      </c>
      <c r="B128" s="165" t="s">
        <v>61</v>
      </c>
      <c r="C128" s="165"/>
      <c r="D128" s="165"/>
      <c r="E128" s="165"/>
      <c r="F128" s="165"/>
      <c r="G128" s="165"/>
      <c r="H128" s="165"/>
      <c r="I128" s="165"/>
      <c r="J128" s="165"/>
      <c r="K128" s="165"/>
      <c r="L128" s="115">
        <v>5000</v>
      </c>
    </row>
    <row r="129" spans="1:12" ht="12.75">
      <c r="A129" s="164" t="s">
        <v>62</v>
      </c>
      <c r="B129" s="165" t="s">
        <v>63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15">
        <v>500</v>
      </c>
    </row>
    <row r="130" spans="1:12" ht="12.75">
      <c r="A130" s="158" t="s">
        <v>183</v>
      </c>
      <c r="B130" s="185" t="s">
        <v>41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28">
        <v>50</v>
      </c>
    </row>
    <row r="131" spans="1:12" ht="12.75">
      <c r="A131" s="158"/>
      <c r="B131" s="185"/>
      <c r="C131" s="159"/>
      <c r="D131" s="159"/>
      <c r="E131" s="159"/>
      <c r="F131" s="159"/>
      <c r="G131" s="159"/>
      <c r="H131" s="159"/>
      <c r="I131" s="159"/>
      <c r="J131" s="159"/>
      <c r="K131" s="159"/>
      <c r="L131" s="128"/>
    </row>
    <row r="132" spans="1:12" ht="12.75">
      <c r="A132" s="158" t="s">
        <v>196</v>
      </c>
      <c r="B132" s="166" t="s">
        <v>771</v>
      </c>
      <c r="C132" s="165"/>
      <c r="D132" s="165"/>
      <c r="E132" s="165"/>
      <c r="F132" s="165"/>
      <c r="G132" s="165"/>
      <c r="H132" s="165"/>
      <c r="I132" s="165"/>
      <c r="J132" s="165"/>
      <c r="K132" s="165"/>
      <c r="L132" s="115">
        <v>1075000</v>
      </c>
    </row>
    <row r="133" spans="1:12" ht="12.75">
      <c r="A133" s="158"/>
      <c r="B133" s="166" t="s">
        <v>770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15"/>
    </row>
    <row r="134" spans="1:12" ht="12.75">
      <c r="A134" s="158" t="s">
        <v>197</v>
      </c>
      <c r="B134" s="166" t="s">
        <v>198</v>
      </c>
      <c r="C134" s="165"/>
      <c r="D134" s="165"/>
      <c r="E134" s="165"/>
      <c r="F134" s="165"/>
      <c r="G134" s="165"/>
      <c r="H134" s="165"/>
      <c r="I134" s="165"/>
      <c r="J134" s="165"/>
      <c r="K134" s="196" t="s">
        <v>199</v>
      </c>
      <c r="L134" s="115">
        <v>20000</v>
      </c>
    </row>
    <row r="135" spans="1:12" ht="12.75">
      <c r="A135" s="158"/>
      <c r="B135" s="197"/>
      <c r="C135" s="165"/>
      <c r="D135" s="165"/>
      <c r="E135" s="165"/>
      <c r="F135" s="165"/>
      <c r="G135" s="165"/>
      <c r="H135" s="165"/>
      <c r="I135" s="165"/>
      <c r="J135" s="165"/>
      <c r="K135" s="196" t="s">
        <v>200</v>
      </c>
      <c r="L135" s="115">
        <v>50000</v>
      </c>
    </row>
    <row r="136" spans="1:12" ht="12.75">
      <c r="A136" s="158" t="s">
        <v>201</v>
      </c>
      <c r="B136" s="197" t="s">
        <v>237</v>
      </c>
      <c r="C136" s="165"/>
      <c r="D136" s="165" t="s">
        <v>321</v>
      </c>
      <c r="E136" s="165"/>
      <c r="F136" s="165"/>
      <c r="G136" s="165"/>
      <c r="H136" s="165"/>
      <c r="I136" s="165"/>
      <c r="J136" s="165"/>
      <c r="K136" s="198"/>
      <c r="L136" s="128"/>
    </row>
    <row r="137" spans="1:12" ht="12.75">
      <c r="A137" s="16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28"/>
    </row>
    <row r="138" spans="1:12" ht="12.75">
      <c r="A138" s="186" t="s">
        <v>67</v>
      </c>
      <c r="B138" s="187" t="s">
        <v>64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88"/>
    </row>
    <row r="139" spans="1:12" ht="12.75">
      <c r="A139" s="164" t="s">
        <v>69</v>
      </c>
      <c r="B139" s="165" t="s">
        <v>66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15">
        <v>15000000</v>
      </c>
    </row>
    <row r="140" spans="1:12" ht="12.75">
      <c r="A140" s="164" t="s">
        <v>184</v>
      </c>
      <c r="B140" s="165" t="s">
        <v>565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15"/>
    </row>
    <row r="141" spans="1:12" ht="12.75">
      <c r="A141" s="164" t="s">
        <v>191</v>
      </c>
      <c r="B141" s="199" t="s">
        <v>718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15"/>
    </row>
    <row r="142" spans="1:12" ht="12.75">
      <c r="A142" s="164" t="s">
        <v>184</v>
      </c>
      <c r="B142" s="200" t="s">
        <v>41</v>
      </c>
      <c r="C142" s="165"/>
      <c r="D142" s="165"/>
      <c r="E142" s="165"/>
      <c r="F142" s="165"/>
      <c r="G142" s="165"/>
      <c r="H142" s="165"/>
      <c r="I142" s="165"/>
      <c r="J142" s="165"/>
      <c r="K142" s="165"/>
      <c r="L142" s="115">
        <v>100</v>
      </c>
    </row>
    <row r="143" spans="1:12" ht="12.75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15"/>
    </row>
    <row r="144" spans="1:12" ht="12.75">
      <c r="A144" s="201" t="s">
        <v>70</v>
      </c>
      <c r="B144" s="175" t="s">
        <v>68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15"/>
    </row>
    <row r="145" spans="1:12" ht="12.75">
      <c r="A145" s="164" t="s">
        <v>106</v>
      </c>
      <c r="B145" s="165" t="s">
        <v>66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15">
        <v>10000000</v>
      </c>
    </row>
    <row r="146" spans="1:12" ht="12.75">
      <c r="A146" s="164" t="s">
        <v>186</v>
      </c>
      <c r="B146" s="199" t="s">
        <v>772</v>
      </c>
      <c r="C146" s="165"/>
      <c r="D146" s="165"/>
      <c r="E146" s="165"/>
      <c r="F146" s="165"/>
      <c r="G146" s="165"/>
      <c r="H146" s="165"/>
      <c r="I146" s="165"/>
      <c r="J146" s="165"/>
      <c r="K146" s="165"/>
      <c r="L146" s="115"/>
    </row>
    <row r="147" spans="1:12" ht="12.75">
      <c r="A147" s="164" t="s">
        <v>187</v>
      </c>
      <c r="B147" s="199" t="s">
        <v>773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15"/>
    </row>
    <row r="148" spans="1:12" ht="12.75">
      <c r="A148" s="164" t="s">
        <v>721</v>
      </c>
      <c r="B148" s="199" t="s">
        <v>774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15"/>
    </row>
    <row r="149" spans="1:12" ht="12.75">
      <c r="A149" s="164" t="s">
        <v>188</v>
      </c>
      <c r="B149" s="199" t="s">
        <v>603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15"/>
    </row>
    <row r="150" spans="1:12" ht="12.75">
      <c r="A150" s="164" t="s">
        <v>189</v>
      </c>
      <c r="B150" s="199" t="s">
        <v>604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15"/>
    </row>
    <row r="151" spans="1:12" ht="12.75">
      <c r="A151" s="164" t="s">
        <v>190</v>
      </c>
      <c r="B151" s="199" t="s">
        <v>322</v>
      </c>
      <c r="C151" s="165"/>
      <c r="D151" s="165"/>
      <c r="E151" s="165"/>
      <c r="F151" s="165"/>
      <c r="G151" s="165"/>
      <c r="H151" s="165"/>
      <c r="I151" s="165"/>
      <c r="J151" s="165"/>
      <c r="K151" s="165"/>
      <c r="L151" s="115"/>
    </row>
    <row r="152" spans="1:12" ht="12.75">
      <c r="A152" s="164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15"/>
    </row>
    <row r="153" spans="1:12" ht="12.75">
      <c r="A153" s="164" t="s">
        <v>720</v>
      </c>
      <c r="B153" s="175" t="s">
        <v>719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15"/>
    </row>
    <row r="154" spans="1:12" ht="12.75">
      <c r="A154" s="164" t="s">
        <v>185</v>
      </c>
      <c r="B154" s="165" t="s">
        <v>66</v>
      </c>
      <c r="C154" s="165"/>
      <c r="D154" s="165"/>
      <c r="E154" s="165"/>
      <c r="F154" s="165"/>
      <c r="G154" s="165"/>
      <c r="H154" s="165"/>
      <c r="I154" s="165"/>
      <c r="J154" s="165"/>
      <c r="K154" s="165"/>
      <c r="L154" s="115">
        <v>2000000</v>
      </c>
    </row>
    <row r="155" spans="1:12" ht="12.75">
      <c r="A155" s="164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15"/>
    </row>
    <row r="156" spans="1:12" ht="12.75">
      <c r="A156" s="201" t="s">
        <v>75</v>
      </c>
      <c r="B156" s="175" t="s">
        <v>71</v>
      </c>
      <c r="C156" s="165"/>
      <c r="D156" s="165"/>
      <c r="E156" s="165"/>
      <c r="F156" s="165"/>
      <c r="G156" s="165"/>
      <c r="H156" s="165"/>
      <c r="I156" s="165"/>
      <c r="J156" s="165"/>
      <c r="K156" s="165"/>
      <c r="L156" s="115">
        <v>250000</v>
      </c>
    </row>
    <row r="157" spans="1:12" ht="12.75">
      <c r="A157" s="164" t="s">
        <v>185</v>
      </c>
      <c r="B157" s="175" t="s">
        <v>72</v>
      </c>
      <c r="C157" s="165"/>
      <c r="D157" s="165"/>
      <c r="E157" s="165"/>
      <c r="F157" s="165"/>
      <c r="G157" s="165"/>
      <c r="H157" s="165"/>
      <c r="I157" s="165"/>
      <c r="J157" s="165"/>
      <c r="K157" s="165"/>
      <c r="L157" s="115" t="s">
        <v>73</v>
      </c>
    </row>
    <row r="158" spans="1:12" ht="12.75">
      <c r="A158" s="164"/>
      <c r="B158" s="165"/>
      <c r="C158" s="165"/>
      <c r="D158" s="165"/>
      <c r="E158" s="165"/>
      <c r="F158" s="165"/>
      <c r="G158" s="165"/>
      <c r="H158" s="165"/>
      <c r="I158" s="165"/>
      <c r="J158" s="165"/>
      <c r="K158" s="202" t="s">
        <v>74</v>
      </c>
      <c r="L158" s="115">
        <v>1000</v>
      </c>
    </row>
    <row r="159" spans="1:13" ht="19.5" customHeight="1">
      <c r="A159" s="367" t="s">
        <v>775</v>
      </c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</row>
    <row r="160" spans="1:12" ht="12.75">
      <c r="A160" s="191" t="s">
        <v>0</v>
      </c>
      <c r="I160" s="179"/>
      <c r="J160" s="179"/>
      <c r="K160" s="179"/>
      <c r="L160" s="151" t="s">
        <v>11</v>
      </c>
    </row>
    <row r="161" spans="1:12" ht="12.75">
      <c r="A161" s="141" t="s">
        <v>100</v>
      </c>
      <c r="B161" s="203" t="s">
        <v>76</v>
      </c>
      <c r="C161" s="204"/>
      <c r="D161" s="204"/>
      <c r="E161" s="204"/>
      <c r="F161" s="204"/>
      <c r="G161" s="204"/>
      <c r="H161" s="204"/>
      <c r="I161" s="205"/>
      <c r="J161" s="205"/>
      <c r="K161" s="205"/>
      <c r="L161" s="140"/>
    </row>
    <row r="162" spans="1:12" ht="12.75">
      <c r="A162" s="206" t="s">
        <v>107</v>
      </c>
      <c r="B162" s="182" t="s">
        <v>77</v>
      </c>
      <c r="C162" s="182"/>
      <c r="D162" s="182"/>
      <c r="E162" s="182"/>
      <c r="F162" s="182"/>
      <c r="G162" s="182"/>
      <c r="H162" s="182"/>
      <c r="I162" s="182"/>
      <c r="J162" s="142"/>
      <c r="K162" s="142"/>
      <c r="L162" s="151"/>
    </row>
    <row r="163" spans="1:12" ht="12.75">
      <c r="A163" s="152" t="s">
        <v>108</v>
      </c>
      <c r="B163" s="153" t="s">
        <v>597</v>
      </c>
      <c r="C163" s="180"/>
      <c r="D163" s="180"/>
      <c r="E163" s="180"/>
      <c r="F163" s="180"/>
      <c r="G163" s="180"/>
      <c r="H163" s="180"/>
      <c r="I163" s="180"/>
      <c r="J163" s="180"/>
      <c r="K163" s="207" t="s">
        <v>209</v>
      </c>
      <c r="L163" s="208">
        <f>+'tenddoc append 6'!D20</f>
        <v>17517</v>
      </c>
    </row>
    <row r="164" spans="1:12" ht="12.75">
      <c r="A164" s="209" t="s">
        <v>109</v>
      </c>
      <c r="B164" s="210" t="s">
        <v>79</v>
      </c>
      <c r="C164" s="180"/>
      <c r="D164" s="180"/>
      <c r="E164" s="153"/>
      <c r="F164" s="180"/>
      <c r="G164" s="180"/>
      <c r="H164" s="180"/>
      <c r="I164" s="180"/>
      <c r="L164" s="157"/>
    </row>
    <row r="165" spans="1:12" ht="12.75">
      <c r="A165" s="164" t="s">
        <v>110</v>
      </c>
      <c r="B165" s="165" t="s">
        <v>80</v>
      </c>
      <c r="C165" s="165"/>
      <c r="D165" s="165"/>
      <c r="E165" s="165"/>
      <c r="F165" s="165"/>
      <c r="G165" s="165"/>
      <c r="H165" s="165"/>
      <c r="I165" s="165"/>
      <c r="J165" s="165"/>
      <c r="K165" s="176"/>
      <c r="L165" s="115"/>
    </row>
    <row r="166" spans="1:12" ht="12.75">
      <c r="A166" s="206" t="s">
        <v>111</v>
      </c>
      <c r="B166" s="211" t="s">
        <v>81</v>
      </c>
      <c r="C166" s="165"/>
      <c r="D166" s="165"/>
      <c r="E166" s="165"/>
      <c r="F166" s="165"/>
      <c r="G166" s="165"/>
      <c r="H166" s="165"/>
      <c r="I166" s="165"/>
      <c r="J166" s="165"/>
      <c r="K166" s="165"/>
      <c r="L166" s="115"/>
    </row>
    <row r="167" spans="1:12" ht="12.75">
      <c r="A167" s="164" t="s">
        <v>112</v>
      </c>
      <c r="B167" s="165" t="s">
        <v>82</v>
      </c>
      <c r="C167" s="165"/>
      <c r="D167" s="165"/>
      <c r="E167" s="165"/>
      <c r="F167" s="165"/>
      <c r="G167" s="165"/>
      <c r="H167" s="165"/>
      <c r="I167" s="165"/>
      <c r="J167" s="165"/>
      <c r="K167" s="165"/>
      <c r="L167" s="115"/>
    </row>
    <row r="168" spans="1:12" ht="12.75">
      <c r="A168" s="158" t="s">
        <v>113</v>
      </c>
      <c r="B168" s="159" t="s">
        <v>83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28"/>
    </row>
    <row r="169" spans="1:12" ht="12.75">
      <c r="A169" s="206" t="s">
        <v>114</v>
      </c>
      <c r="B169" s="211" t="s">
        <v>84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15"/>
    </row>
    <row r="170" spans="1:12" ht="12.75">
      <c r="A170" s="158" t="s">
        <v>115</v>
      </c>
      <c r="B170" s="159" t="s">
        <v>87</v>
      </c>
      <c r="C170" s="159"/>
      <c r="D170" s="159"/>
      <c r="E170" s="159"/>
      <c r="F170" s="159"/>
      <c r="G170" s="159"/>
      <c r="H170" s="159"/>
      <c r="I170" s="159"/>
      <c r="J170" s="159"/>
      <c r="K170" s="159"/>
      <c r="L170" s="128"/>
    </row>
    <row r="171" spans="1:12" ht="12.75">
      <c r="A171" s="152" t="s">
        <v>116</v>
      </c>
      <c r="B171" s="154" t="s">
        <v>85</v>
      </c>
      <c r="C171" s="154"/>
      <c r="D171" s="154"/>
      <c r="E171" s="154"/>
      <c r="F171" s="154"/>
      <c r="G171" s="154"/>
      <c r="H171" s="154"/>
      <c r="I171" s="154"/>
      <c r="J171" s="154"/>
      <c r="K171" s="154"/>
      <c r="L171" s="115"/>
    </row>
    <row r="172" spans="1:12" ht="12.75">
      <c r="A172" s="193" t="s">
        <v>117</v>
      </c>
      <c r="B172" s="169" t="s">
        <v>88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88"/>
    </row>
    <row r="173" spans="1:12" ht="12.75">
      <c r="A173" s="164" t="s">
        <v>118</v>
      </c>
      <c r="B173" s="165" t="s">
        <v>86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15"/>
    </row>
    <row r="174" spans="1:12" ht="12.75">
      <c r="A174" s="212" t="s">
        <v>119</v>
      </c>
      <c r="B174" s="213" t="s">
        <v>89</v>
      </c>
      <c r="C174" s="159"/>
      <c r="D174" s="159"/>
      <c r="E174" s="159"/>
      <c r="F174" s="159"/>
      <c r="G174" s="159"/>
      <c r="H174" s="159"/>
      <c r="I174" s="159"/>
      <c r="J174" s="159"/>
      <c r="K174" s="160"/>
      <c r="L174" s="157"/>
    </row>
    <row r="175" spans="1:12" ht="12.75">
      <c r="A175" s="164" t="s">
        <v>120</v>
      </c>
      <c r="B175" s="165" t="s">
        <v>560</v>
      </c>
      <c r="C175" s="165"/>
      <c r="D175" s="165"/>
      <c r="E175" s="165"/>
      <c r="F175" s="165"/>
      <c r="G175" s="165"/>
      <c r="H175" s="165"/>
      <c r="I175" s="165"/>
      <c r="J175" s="165"/>
      <c r="K175" s="176"/>
      <c r="L175" s="115"/>
    </row>
    <row r="176" spans="1:12" ht="12.75">
      <c r="A176" s="152" t="s">
        <v>121</v>
      </c>
      <c r="B176" s="153" t="s">
        <v>608</v>
      </c>
      <c r="C176" s="153"/>
      <c r="D176" s="153"/>
      <c r="E176" s="153"/>
      <c r="F176" s="153"/>
      <c r="G176" s="153"/>
      <c r="H176" s="153"/>
      <c r="I176" s="153"/>
      <c r="J176" s="153"/>
      <c r="K176" s="153"/>
      <c r="L176" s="157">
        <v>5000000</v>
      </c>
    </row>
    <row r="177" spans="1:12" ht="12.75">
      <c r="A177" s="164" t="s">
        <v>122</v>
      </c>
      <c r="B177" s="165" t="s">
        <v>607</v>
      </c>
      <c r="C177" s="165"/>
      <c r="D177" s="165"/>
      <c r="E177" s="165"/>
      <c r="F177" s="165"/>
      <c r="G177" s="165"/>
      <c r="H177" s="165"/>
      <c r="I177" s="165"/>
      <c r="J177" s="165"/>
      <c r="K177" s="165"/>
      <c r="L177" s="115">
        <v>50000000</v>
      </c>
    </row>
    <row r="178" spans="1:12" ht="12.75">
      <c r="A178" s="164" t="s">
        <v>123</v>
      </c>
      <c r="B178" s="165" t="s">
        <v>98</v>
      </c>
      <c r="C178" s="165"/>
      <c r="D178" s="165"/>
      <c r="E178" s="165"/>
      <c r="F178" s="165"/>
      <c r="G178" s="165"/>
      <c r="H178" s="165"/>
      <c r="I178" s="165"/>
      <c r="J178" s="165"/>
      <c r="K178" s="165"/>
      <c r="L178" s="115">
        <v>150</v>
      </c>
    </row>
    <row r="179" spans="1:12" ht="12.75">
      <c r="A179" s="164" t="s">
        <v>124</v>
      </c>
      <c r="B179" s="165" t="s">
        <v>99</v>
      </c>
      <c r="C179" s="165"/>
      <c r="D179" s="165"/>
      <c r="E179" s="165"/>
      <c r="F179" s="165"/>
      <c r="G179" s="165"/>
      <c r="H179" s="165"/>
      <c r="I179" s="165"/>
      <c r="J179" s="165"/>
      <c r="K179" s="165"/>
      <c r="L179" s="115">
        <v>250</v>
      </c>
    </row>
    <row r="180" spans="1:12" ht="12.75">
      <c r="A180" s="206" t="s">
        <v>125</v>
      </c>
      <c r="B180" s="175" t="s">
        <v>139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15"/>
    </row>
    <row r="181" spans="1:12" ht="12.75">
      <c r="A181" s="152" t="s">
        <v>126</v>
      </c>
      <c r="B181" s="153" t="s">
        <v>90</v>
      </c>
      <c r="C181" s="153"/>
      <c r="D181" s="153"/>
      <c r="E181" s="153"/>
      <c r="F181" s="153"/>
      <c r="G181" s="153"/>
      <c r="H181" s="153"/>
      <c r="I181" s="153"/>
      <c r="J181" s="153"/>
      <c r="K181" s="153"/>
      <c r="L181" s="157">
        <v>150</v>
      </c>
    </row>
    <row r="182" spans="1:12" ht="12.75">
      <c r="A182" s="164" t="s">
        <v>127</v>
      </c>
      <c r="B182" s="165" t="s">
        <v>91</v>
      </c>
      <c r="C182" s="165"/>
      <c r="D182" s="165"/>
      <c r="E182" s="165"/>
      <c r="F182" s="165"/>
      <c r="G182" s="165"/>
      <c r="H182" s="165"/>
      <c r="I182" s="165"/>
      <c r="J182" s="165"/>
      <c r="K182" s="165"/>
      <c r="L182" s="214" t="s">
        <v>92</v>
      </c>
    </row>
    <row r="183" spans="1:12" ht="12.75">
      <c r="A183" s="164" t="s">
        <v>128</v>
      </c>
      <c r="B183" s="165" t="s">
        <v>93</v>
      </c>
      <c r="C183" s="165"/>
      <c r="D183" s="165"/>
      <c r="E183" s="165"/>
      <c r="F183" s="165"/>
      <c r="G183" s="165"/>
      <c r="H183" s="165"/>
      <c r="I183" s="165"/>
      <c r="J183" s="165"/>
      <c r="K183" s="165"/>
      <c r="L183" s="115">
        <v>250</v>
      </c>
    </row>
    <row r="184" spans="1:12" ht="12.75">
      <c r="A184" s="209" t="s">
        <v>129</v>
      </c>
      <c r="B184" s="25" t="s">
        <v>94</v>
      </c>
      <c r="C184" s="153"/>
      <c r="D184" s="153"/>
      <c r="E184" s="153"/>
      <c r="F184" s="153"/>
      <c r="G184" s="153"/>
      <c r="H184" s="153"/>
      <c r="I184" s="153"/>
      <c r="J184" s="153"/>
      <c r="K184" s="153"/>
      <c r="L184" s="157"/>
    </row>
    <row r="185" spans="1:12" ht="12.75">
      <c r="A185" s="164" t="s">
        <v>130</v>
      </c>
      <c r="B185" s="165" t="s">
        <v>95</v>
      </c>
      <c r="C185" s="165"/>
      <c r="D185" s="165"/>
      <c r="E185" s="165"/>
      <c r="F185" s="165"/>
      <c r="G185" s="165"/>
      <c r="H185" s="165"/>
      <c r="I185" s="165"/>
      <c r="J185" s="165"/>
      <c r="K185" s="202"/>
      <c r="L185" s="115">
        <v>250</v>
      </c>
    </row>
    <row r="186" spans="1:12" ht="12.75">
      <c r="A186" s="164" t="s">
        <v>131</v>
      </c>
      <c r="B186" s="165" t="s">
        <v>96</v>
      </c>
      <c r="C186" s="165"/>
      <c r="D186" s="165"/>
      <c r="E186" s="165"/>
      <c r="F186" s="165"/>
      <c r="G186" s="165"/>
      <c r="H186" s="165"/>
      <c r="I186" s="165"/>
      <c r="J186" s="165"/>
      <c r="K186" s="165"/>
      <c r="L186" s="115">
        <v>150</v>
      </c>
    </row>
    <row r="187" spans="1:12" ht="12.75">
      <c r="A187" s="164" t="s">
        <v>132</v>
      </c>
      <c r="B187" s="165" t="s">
        <v>97</v>
      </c>
      <c r="C187" s="165"/>
      <c r="D187" s="165"/>
      <c r="E187" s="165"/>
      <c r="F187" s="165"/>
      <c r="G187" s="165"/>
      <c r="H187" s="165"/>
      <c r="I187" s="165"/>
      <c r="J187" s="165"/>
      <c r="K187" s="165"/>
      <c r="L187" s="115">
        <v>150</v>
      </c>
    </row>
    <row r="188" spans="1:12" ht="12.75" hidden="1">
      <c r="A188" s="206" t="s">
        <v>226</v>
      </c>
      <c r="B188" s="211" t="s">
        <v>227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15"/>
    </row>
    <row r="189" spans="1:12" ht="12.75" hidden="1">
      <c r="A189" s="164" t="s">
        <v>228</v>
      </c>
      <c r="B189" s="165" t="s">
        <v>229</v>
      </c>
      <c r="C189" s="165"/>
      <c r="D189" s="165"/>
      <c r="E189" s="165"/>
      <c r="F189" s="165"/>
      <c r="G189" s="165"/>
      <c r="H189" s="165"/>
      <c r="I189" s="165"/>
      <c r="J189" s="165"/>
      <c r="K189" s="165"/>
      <c r="L189" s="115"/>
    </row>
    <row r="190" spans="1:12" ht="12.75" hidden="1">
      <c r="A190" s="164" t="s">
        <v>230</v>
      </c>
      <c r="B190" s="165" t="s">
        <v>562</v>
      </c>
      <c r="C190" s="165"/>
      <c r="D190" s="165"/>
      <c r="E190" s="165"/>
      <c r="F190" s="165"/>
      <c r="G190" s="165"/>
      <c r="H190" s="165"/>
      <c r="I190" s="165"/>
      <c r="J190" s="165" t="s">
        <v>566</v>
      </c>
      <c r="K190" s="165"/>
      <c r="L190" s="115"/>
    </row>
    <row r="191" spans="1:12" ht="12.75" hidden="1">
      <c r="A191" s="164" t="s">
        <v>231</v>
      </c>
      <c r="B191" s="165" t="s">
        <v>561</v>
      </c>
      <c r="C191" s="165"/>
      <c r="D191" s="165"/>
      <c r="E191" s="165"/>
      <c r="F191" s="165"/>
      <c r="G191" s="165"/>
      <c r="H191" s="165"/>
      <c r="I191" s="165"/>
      <c r="J191" s="165" t="s">
        <v>566</v>
      </c>
      <c r="K191" s="165"/>
      <c r="L191" s="115"/>
    </row>
    <row r="192" spans="1:12" ht="12.75" hidden="1">
      <c r="A192" s="164" t="s">
        <v>232</v>
      </c>
      <c r="B192" s="165" t="s">
        <v>578</v>
      </c>
      <c r="C192" s="165"/>
      <c r="D192" s="165"/>
      <c r="E192" s="165"/>
      <c r="F192" s="165"/>
      <c r="G192" s="165"/>
      <c r="H192" s="165"/>
      <c r="I192" s="165"/>
      <c r="J192" s="165"/>
      <c r="K192" s="165"/>
      <c r="L192" s="115"/>
    </row>
    <row r="193" spans="1:12" ht="12.75" hidden="1">
      <c r="A193" s="164" t="s">
        <v>233</v>
      </c>
      <c r="B193" s="165" t="s">
        <v>234</v>
      </c>
      <c r="C193" s="165"/>
      <c r="D193" s="165"/>
      <c r="E193" s="165"/>
      <c r="F193" s="165"/>
      <c r="G193" s="165"/>
      <c r="H193" s="165"/>
      <c r="I193" s="165"/>
      <c r="J193" s="165"/>
      <c r="K193" s="165"/>
      <c r="L193" s="115"/>
    </row>
    <row r="194" spans="1:13" ht="19.5" customHeight="1">
      <c r="A194" s="367" t="s">
        <v>775</v>
      </c>
      <c r="B194" s="367"/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M194" s="367"/>
    </row>
    <row r="195" spans="1:12" ht="12.75">
      <c r="A195" s="191" t="s">
        <v>0</v>
      </c>
      <c r="I195" s="179"/>
      <c r="J195" s="179"/>
      <c r="K195" s="179"/>
      <c r="L195" s="151" t="s">
        <v>11</v>
      </c>
    </row>
    <row r="196" spans="1:12" ht="12.75">
      <c r="A196" s="141" t="s">
        <v>133</v>
      </c>
      <c r="B196" s="203" t="s">
        <v>101</v>
      </c>
      <c r="C196" s="204"/>
      <c r="D196" s="204"/>
      <c r="E196" s="204"/>
      <c r="F196" s="204"/>
      <c r="G196" s="204"/>
      <c r="H196" s="204"/>
      <c r="I196" s="205"/>
      <c r="J196" s="205"/>
      <c r="K196" s="205"/>
      <c r="L196" s="215"/>
    </row>
    <row r="197" spans="1:12" ht="12.75">
      <c r="A197" s="164" t="s">
        <v>134</v>
      </c>
      <c r="B197" s="166" t="s">
        <v>142</v>
      </c>
      <c r="C197" s="182"/>
      <c r="D197" s="182"/>
      <c r="E197" s="182"/>
      <c r="F197" s="182"/>
      <c r="G197" s="182"/>
      <c r="H197" s="182"/>
      <c r="I197" s="182"/>
      <c r="J197" s="142"/>
      <c r="K197" s="196" t="s">
        <v>141</v>
      </c>
      <c r="L197" s="214">
        <v>100000</v>
      </c>
    </row>
    <row r="198" spans="1:12" ht="12.75">
      <c r="A198" s="152"/>
      <c r="B198" s="216"/>
      <c r="C198" s="180"/>
      <c r="D198" s="180"/>
      <c r="E198" s="180"/>
      <c r="F198" s="180"/>
      <c r="G198" s="180"/>
      <c r="H198" s="180"/>
      <c r="I198" s="180"/>
      <c r="J198" s="180"/>
      <c r="K198" s="181"/>
      <c r="L198" s="208"/>
    </row>
    <row r="199" spans="1:12" ht="12.75">
      <c r="A199" s="201" t="s">
        <v>135</v>
      </c>
      <c r="B199" s="175" t="s">
        <v>136</v>
      </c>
      <c r="C199" s="182"/>
      <c r="D199" s="182"/>
      <c r="E199" s="165"/>
      <c r="F199" s="182"/>
      <c r="G199" s="182"/>
      <c r="H199" s="182"/>
      <c r="I199" s="182"/>
      <c r="J199" s="182"/>
      <c r="K199" s="182"/>
      <c r="L199" s="214"/>
    </row>
    <row r="200" spans="1:12" ht="12.75">
      <c r="A200" s="158" t="s">
        <v>137</v>
      </c>
      <c r="B200" s="159" t="s">
        <v>138</v>
      </c>
      <c r="C200" s="179"/>
      <c r="D200" s="179"/>
      <c r="E200" s="179"/>
      <c r="F200" s="179"/>
      <c r="G200" s="179"/>
      <c r="H200" s="179"/>
      <c r="I200" s="179"/>
      <c r="J200" s="179"/>
      <c r="K200" s="159" t="s">
        <v>140</v>
      </c>
      <c r="L200" s="217">
        <v>5000000</v>
      </c>
    </row>
    <row r="201" spans="1:12" ht="12.75">
      <c r="A201" s="209"/>
      <c r="B201" s="210"/>
      <c r="C201" s="180"/>
      <c r="D201" s="180"/>
      <c r="E201" s="153"/>
      <c r="F201" s="180"/>
      <c r="G201" s="180"/>
      <c r="H201" s="180"/>
      <c r="I201" s="180"/>
      <c r="L201" s="208"/>
    </row>
    <row r="202" spans="1:12" ht="12.75">
      <c r="A202" s="164" t="s">
        <v>144</v>
      </c>
      <c r="B202" s="175" t="s">
        <v>143</v>
      </c>
      <c r="C202" s="165"/>
      <c r="D202" s="165"/>
      <c r="E202" s="165"/>
      <c r="F202" s="165"/>
      <c r="G202" s="165"/>
      <c r="H202" s="165"/>
      <c r="I202" s="165"/>
      <c r="J202" s="165"/>
      <c r="K202" s="176"/>
      <c r="L202" s="214">
        <v>100</v>
      </c>
    </row>
    <row r="203" spans="1:12" ht="12.75">
      <c r="A203" s="158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217"/>
    </row>
    <row r="204" spans="1:12" ht="12.75">
      <c r="A204" s="201" t="s">
        <v>145</v>
      </c>
      <c r="B204" s="175" t="s">
        <v>146</v>
      </c>
      <c r="C204" s="165"/>
      <c r="D204" s="165"/>
      <c r="E204" s="165"/>
      <c r="F204" s="165"/>
      <c r="G204" s="165"/>
      <c r="H204" s="165"/>
      <c r="I204" s="165"/>
      <c r="J204" s="165"/>
      <c r="K204" s="165"/>
      <c r="L204" s="214"/>
    </row>
    <row r="205" spans="1:12" ht="12.75">
      <c r="A205" s="164" t="s">
        <v>147</v>
      </c>
      <c r="B205" s="165" t="s">
        <v>148</v>
      </c>
      <c r="C205" s="165"/>
      <c r="D205" s="165"/>
      <c r="E205" s="165"/>
      <c r="F205" s="165"/>
      <c r="G205" s="165"/>
      <c r="H205" s="165"/>
      <c r="I205" s="165"/>
      <c r="J205" s="165"/>
      <c r="K205" s="165"/>
      <c r="L205" s="214">
        <v>500000</v>
      </c>
    </row>
    <row r="206" spans="1:12" ht="12.75">
      <c r="A206" s="158" t="s">
        <v>149</v>
      </c>
      <c r="B206" s="159" t="s">
        <v>150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217">
        <v>2000000</v>
      </c>
    </row>
    <row r="207" spans="1:12" ht="12.75">
      <c r="A207" s="164" t="s">
        <v>151</v>
      </c>
      <c r="B207" s="218" t="s">
        <v>152</v>
      </c>
      <c r="C207" s="165"/>
      <c r="D207" s="165"/>
      <c r="E207" s="165"/>
      <c r="F207" s="165"/>
      <c r="G207" s="165"/>
      <c r="H207" s="165"/>
      <c r="I207" s="165"/>
      <c r="J207" s="165"/>
      <c r="K207" s="165"/>
      <c r="L207" s="214"/>
    </row>
    <row r="208" spans="1:12" ht="12.75">
      <c r="A208" s="164" t="s">
        <v>153</v>
      </c>
      <c r="B208" s="165" t="s">
        <v>156</v>
      </c>
      <c r="C208" s="165"/>
      <c r="D208" s="165"/>
      <c r="E208" s="165"/>
      <c r="F208" s="165"/>
      <c r="G208" s="165"/>
      <c r="H208" s="165"/>
      <c r="I208" s="165"/>
      <c r="J208" s="165"/>
      <c r="K208" s="165" t="s">
        <v>154</v>
      </c>
      <c r="L208" s="214">
        <v>60000</v>
      </c>
    </row>
    <row r="209" spans="1:12" ht="12.75">
      <c r="A209" s="158" t="s">
        <v>157</v>
      </c>
      <c r="B209" s="161" t="s">
        <v>156</v>
      </c>
      <c r="C209" s="159"/>
      <c r="D209" s="159"/>
      <c r="E209" s="159"/>
      <c r="F209" s="159"/>
      <c r="G209" s="159"/>
      <c r="H209" s="159"/>
      <c r="I209" s="159"/>
      <c r="J209" s="159"/>
      <c r="K209" s="159" t="s">
        <v>155</v>
      </c>
      <c r="L209" s="217">
        <v>200</v>
      </c>
    </row>
    <row r="210" spans="1:12" ht="12.75">
      <c r="A210" s="164" t="s">
        <v>158</v>
      </c>
      <c r="B210" s="154" t="s">
        <v>160</v>
      </c>
      <c r="C210" s="154"/>
      <c r="D210" s="154"/>
      <c r="E210" s="154"/>
      <c r="F210" s="154"/>
      <c r="G210" s="154"/>
      <c r="H210" s="154"/>
      <c r="I210" s="154"/>
      <c r="J210" s="154"/>
      <c r="K210" s="165" t="s">
        <v>154</v>
      </c>
      <c r="L210" s="214">
        <v>60000</v>
      </c>
    </row>
    <row r="211" spans="1:12" ht="12.75">
      <c r="A211" s="164" t="s">
        <v>159</v>
      </c>
      <c r="B211" s="165" t="s">
        <v>160</v>
      </c>
      <c r="C211" s="165"/>
      <c r="D211" s="165"/>
      <c r="E211" s="165"/>
      <c r="F211" s="165"/>
      <c r="G211" s="165"/>
      <c r="H211" s="165"/>
      <c r="I211" s="165"/>
      <c r="J211" s="165"/>
      <c r="K211" s="165" t="s">
        <v>155</v>
      </c>
      <c r="L211" s="214">
        <v>200</v>
      </c>
    </row>
    <row r="212" spans="1:12" ht="12.75">
      <c r="A212" s="212"/>
      <c r="B212" s="219"/>
      <c r="C212" s="159"/>
      <c r="D212" s="159"/>
      <c r="E212" s="159"/>
      <c r="F212" s="159"/>
      <c r="G212" s="159"/>
      <c r="H212" s="159"/>
      <c r="I212" s="159"/>
      <c r="J212" s="159"/>
      <c r="K212" s="160"/>
      <c r="L212" s="208"/>
    </row>
    <row r="213" spans="1:12" ht="12.75">
      <c r="A213" s="201" t="s">
        <v>161</v>
      </c>
      <c r="B213" s="175" t="s">
        <v>165</v>
      </c>
      <c r="C213" s="165"/>
      <c r="D213" s="165"/>
      <c r="E213" s="165"/>
      <c r="F213" s="165"/>
      <c r="G213" s="165"/>
      <c r="H213" s="165"/>
      <c r="I213" s="165"/>
      <c r="J213" s="165"/>
      <c r="K213" s="176"/>
      <c r="L213" s="214"/>
    </row>
    <row r="214" spans="1:12" ht="12.75">
      <c r="A214" s="164" t="s">
        <v>162</v>
      </c>
      <c r="B214" s="165" t="s">
        <v>164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214"/>
    </row>
    <row r="215" spans="1:12" ht="12.75">
      <c r="A215" s="164" t="s">
        <v>166</v>
      </c>
      <c r="B215" s="199" t="s">
        <v>175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214"/>
    </row>
    <row r="216" spans="1:12" ht="12.75">
      <c r="A216" s="164" t="s">
        <v>167</v>
      </c>
      <c r="B216" s="199" t="s">
        <v>176</v>
      </c>
      <c r="C216" s="165"/>
      <c r="D216" s="165"/>
      <c r="E216" s="165"/>
      <c r="F216" s="165"/>
      <c r="G216" s="165"/>
      <c r="H216" s="165"/>
      <c r="I216" s="165"/>
      <c r="J216" s="165"/>
      <c r="K216" s="165"/>
      <c r="L216" s="214"/>
    </row>
    <row r="217" spans="1:12" ht="12.75">
      <c r="A217" s="164" t="s">
        <v>163</v>
      </c>
      <c r="B217" s="165" t="s">
        <v>168</v>
      </c>
      <c r="C217" s="165"/>
      <c r="D217" s="165"/>
      <c r="E217" s="165"/>
      <c r="F217" s="165"/>
      <c r="G217" s="165"/>
      <c r="H217" s="165"/>
      <c r="I217" s="165"/>
      <c r="J217" s="165"/>
      <c r="K217" s="165"/>
      <c r="L217" s="214"/>
    </row>
    <row r="218" spans="1:12" ht="12.75">
      <c r="A218" s="164" t="s">
        <v>169</v>
      </c>
      <c r="B218" s="165" t="s">
        <v>170</v>
      </c>
      <c r="C218" s="165"/>
      <c r="D218" s="165"/>
      <c r="E218" s="165"/>
      <c r="F218" s="165"/>
      <c r="G218" s="165"/>
      <c r="H218" s="165"/>
      <c r="I218" s="165"/>
      <c r="J218" s="165"/>
      <c r="K218" s="165"/>
      <c r="L218" s="214"/>
    </row>
    <row r="219" spans="1:12" ht="12.75">
      <c r="A219" s="152" t="s">
        <v>171</v>
      </c>
      <c r="B219" s="220" t="s">
        <v>173</v>
      </c>
      <c r="C219" s="153"/>
      <c r="D219" s="153"/>
      <c r="E219" s="153"/>
      <c r="F219" s="153"/>
      <c r="G219" s="153"/>
      <c r="H219" s="153"/>
      <c r="I219" s="153"/>
      <c r="J219" s="153"/>
      <c r="K219" s="153"/>
      <c r="L219" s="208"/>
    </row>
    <row r="220" spans="1:12" ht="12.75">
      <c r="A220" s="164" t="s">
        <v>172</v>
      </c>
      <c r="B220" s="199" t="s">
        <v>174</v>
      </c>
      <c r="C220" s="165"/>
      <c r="D220" s="165"/>
      <c r="E220" s="165"/>
      <c r="F220" s="165"/>
      <c r="G220" s="165"/>
      <c r="H220" s="165"/>
      <c r="I220" s="165"/>
      <c r="J220" s="165"/>
      <c r="K220" s="165"/>
      <c r="L220" s="214"/>
    </row>
    <row r="221" spans="1:12" ht="12.75">
      <c r="A221" s="164" t="s">
        <v>177</v>
      </c>
      <c r="B221" s="165" t="s">
        <v>178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214"/>
    </row>
    <row r="222" spans="1:12" ht="12.75">
      <c r="A222" s="164" t="s">
        <v>179</v>
      </c>
      <c r="B222" s="165" t="s">
        <v>180</v>
      </c>
      <c r="C222" s="165"/>
      <c r="D222" s="165"/>
      <c r="E222" s="165"/>
      <c r="F222" s="165"/>
      <c r="G222" s="165"/>
      <c r="H222" s="165"/>
      <c r="I222" s="165"/>
      <c r="J222" s="165"/>
      <c r="K222" s="196" t="s">
        <v>181</v>
      </c>
      <c r="L222" s="214">
        <v>5000</v>
      </c>
    </row>
    <row r="223" spans="1:12" ht="12.75">
      <c r="A223" s="209" t="s">
        <v>182</v>
      </c>
      <c r="B223" s="25" t="s">
        <v>66</v>
      </c>
      <c r="C223" s="153"/>
      <c r="D223" s="153"/>
      <c r="E223" s="153"/>
      <c r="F223" s="153"/>
      <c r="G223" s="153"/>
      <c r="H223" s="153"/>
      <c r="I223" s="153"/>
      <c r="J223" s="153"/>
      <c r="K223" s="153"/>
      <c r="L223" s="208">
        <v>200000</v>
      </c>
    </row>
    <row r="224" spans="1:12" ht="12.75">
      <c r="A224" s="164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214"/>
    </row>
  </sheetData>
  <sheetProtection/>
  <mergeCells count="10">
    <mergeCell ref="A194:M194"/>
    <mergeCell ref="A118:M118"/>
    <mergeCell ref="B60:D60"/>
    <mergeCell ref="E60:G60"/>
    <mergeCell ref="A1:M1"/>
    <mergeCell ref="A57:M57"/>
    <mergeCell ref="G5:H5"/>
    <mergeCell ref="E5:F5"/>
    <mergeCell ref="B5:D5"/>
    <mergeCell ref="A159:M15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0" r:id="rId1"/>
  <headerFooter alignWithMargins="0">
    <oddHeader>&amp;C&amp;"Arial,Bold"&amp;14LYMINGTON AND PENNINGTON TOWN COUNCIL&amp;R&amp;"Arial,Bold"&amp;12Appendix 2</oddHeader>
    <oddFooter>&amp;L&amp;8&amp;F&amp;C&amp;P&amp;R&amp;8&amp;D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zoomScalePageLayoutView="0" workbookViewId="0" topLeftCell="A172">
      <selection activeCell="E182" sqref="E182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12.421875" style="0" customWidth="1"/>
    <col min="4" max="4" width="7.00390625" style="0" customWidth="1"/>
    <col min="5" max="5" width="11.140625" style="0" customWidth="1"/>
    <col min="6" max="6" width="13.28125" style="0" customWidth="1"/>
    <col min="7" max="7" width="11.00390625" style="0" customWidth="1"/>
    <col min="8" max="8" width="13.421875" style="0" customWidth="1"/>
  </cols>
  <sheetData>
    <row r="1" spans="1:8" ht="12.75">
      <c r="A1" s="372" t="s">
        <v>775</v>
      </c>
      <c r="B1" s="372"/>
      <c r="C1" s="372"/>
      <c r="D1" s="372"/>
      <c r="E1" s="372"/>
      <c r="F1" s="372"/>
      <c r="G1" s="372"/>
      <c r="H1" s="372"/>
    </row>
    <row r="2" spans="1:8" ht="12.75">
      <c r="A2" s="61" t="s">
        <v>557</v>
      </c>
      <c r="B2" s="13"/>
      <c r="C2" s="13"/>
      <c r="D2" s="13"/>
      <c r="E2" s="13"/>
      <c r="F2" s="13"/>
      <c r="G2" s="60"/>
      <c r="H2" s="60"/>
    </row>
    <row r="3" spans="1:8" ht="12.75">
      <c r="A3" s="41" t="s">
        <v>809</v>
      </c>
      <c r="B3" s="41" t="s">
        <v>810</v>
      </c>
      <c r="C3" s="2" t="s">
        <v>324</v>
      </c>
      <c r="D3" s="2" t="s">
        <v>325</v>
      </c>
      <c r="E3" s="2" t="s">
        <v>326</v>
      </c>
      <c r="F3" s="2" t="s">
        <v>801</v>
      </c>
      <c r="G3" s="2" t="s">
        <v>327</v>
      </c>
      <c r="H3" s="2" t="s">
        <v>811</v>
      </c>
    </row>
    <row r="4" spans="1:8" ht="12.75">
      <c r="A4" s="43" t="s">
        <v>331</v>
      </c>
      <c r="B4" s="43" t="s">
        <v>331</v>
      </c>
      <c r="C4" s="36" t="s">
        <v>421</v>
      </c>
      <c r="D4" s="3" t="s">
        <v>332</v>
      </c>
      <c r="E4" s="3" t="s">
        <v>333</v>
      </c>
      <c r="F4" s="3"/>
      <c r="G4" s="3" t="s">
        <v>78</v>
      </c>
      <c r="H4" s="227">
        <v>44286</v>
      </c>
    </row>
    <row r="5" spans="1:8" ht="12.75">
      <c r="A5" s="40"/>
      <c r="B5" s="40"/>
      <c r="C5" s="24" t="s">
        <v>812</v>
      </c>
      <c r="D5" s="70"/>
      <c r="E5" s="70"/>
      <c r="F5" s="22" t="s">
        <v>11</v>
      </c>
      <c r="G5" s="228">
        <v>43983</v>
      </c>
      <c r="H5" s="22" t="s">
        <v>11</v>
      </c>
    </row>
    <row r="6" spans="1:8" ht="12.75">
      <c r="A6" s="40"/>
      <c r="B6" s="40"/>
      <c r="C6" s="68" t="s">
        <v>422</v>
      </c>
      <c r="D6" s="70"/>
      <c r="E6" s="70"/>
      <c r="F6" s="11"/>
      <c r="G6" s="11"/>
      <c r="H6" s="11"/>
    </row>
    <row r="7" spans="1:8" ht="12.75">
      <c r="A7" s="229"/>
      <c r="B7" s="229"/>
      <c r="C7" s="230"/>
      <c r="D7" s="230"/>
      <c r="E7" s="230"/>
      <c r="F7" s="231"/>
      <c r="G7" s="231"/>
      <c r="H7" s="231"/>
    </row>
    <row r="8" spans="1:8" ht="12.75">
      <c r="A8" s="40" t="s">
        <v>813</v>
      </c>
      <c r="B8" s="232" t="s">
        <v>814</v>
      </c>
      <c r="C8" s="116" t="s">
        <v>640</v>
      </c>
      <c r="D8" s="116" t="s">
        <v>815</v>
      </c>
      <c r="E8" s="117" t="s">
        <v>816</v>
      </c>
      <c r="G8" s="118"/>
      <c r="H8" s="118"/>
    </row>
    <row r="9" spans="1:8" ht="10.5" customHeight="1">
      <c r="A9" s="40" t="s">
        <v>813</v>
      </c>
      <c r="B9" s="40" t="s">
        <v>814</v>
      </c>
      <c r="C9" s="116" t="s">
        <v>817</v>
      </c>
      <c r="D9" s="116" t="s">
        <v>818</v>
      </c>
      <c r="E9" s="117" t="s">
        <v>816</v>
      </c>
      <c r="F9" s="233"/>
      <c r="G9" s="118"/>
      <c r="H9" s="118"/>
    </row>
    <row r="10" spans="1:8" ht="10.5" customHeight="1">
      <c r="A10" s="234" t="s">
        <v>819</v>
      </c>
      <c r="B10" s="235">
        <v>23</v>
      </c>
      <c r="C10" s="126" t="s">
        <v>820</v>
      </c>
      <c r="D10" s="126" t="s">
        <v>821</v>
      </c>
      <c r="E10" s="126" t="s">
        <v>822</v>
      </c>
      <c r="F10" s="236"/>
      <c r="G10" s="127"/>
      <c r="H10" s="127"/>
    </row>
    <row r="11" spans="1:8" ht="10.5" customHeight="1">
      <c r="A11" s="237" t="s">
        <v>823</v>
      </c>
      <c r="B11" s="237"/>
      <c r="C11" s="238" t="s">
        <v>423</v>
      </c>
      <c r="D11" s="121" t="s">
        <v>424</v>
      </c>
      <c r="E11" s="121" t="s">
        <v>392</v>
      </c>
      <c r="F11" s="119"/>
      <c r="G11" s="119">
        <v>120</v>
      </c>
      <c r="H11" s="119">
        <v>120</v>
      </c>
    </row>
    <row r="12" spans="1:8" ht="10.5" customHeight="1">
      <c r="A12" s="239" t="s">
        <v>823</v>
      </c>
      <c r="B12" s="239">
        <v>531</v>
      </c>
      <c r="C12" s="240" t="s">
        <v>824</v>
      </c>
      <c r="D12" s="240" t="s">
        <v>825</v>
      </c>
      <c r="E12" s="240" t="s">
        <v>610</v>
      </c>
      <c r="F12" s="241">
        <v>633</v>
      </c>
      <c r="G12" s="241">
        <v>633</v>
      </c>
      <c r="H12" s="241">
        <v>633</v>
      </c>
    </row>
    <row r="13" spans="1:8" ht="10.5" customHeight="1">
      <c r="A13" s="40" t="s">
        <v>826</v>
      </c>
      <c r="B13" s="40"/>
      <c r="C13" s="123" t="s">
        <v>642</v>
      </c>
      <c r="D13" s="70" t="s">
        <v>643</v>
      </c>
      <c r="E13" s="124" t="s">
        <v>641</v>
      </c>
      <c r="F13" s="125">
        <v>800</v>
      </c>
      <c r="G13" s="125">
        <v>800</v>
      </c>
      <c r="H13" s="125">
        <v>800</v>
      </c>
    </row>
    <row r="14" spans="1:8" ht="12.75">
      <c r="A14" s="232" t="s">
        <v>827</v>
      </c>
      <c r="B14" s="232">
        <v>761</v>
      </c>
      <c r="C14" s="242" t="s">
        <v>828</v>
      </c>
      <c r="D14" s="116" t="s">
        <v>829</v>
      </c>
      <c r="E14" s="116" t="s">
        <v>609</v>
      </c>
      <c r="F14" s="118"/>
      <c r="G14" s="118">
        <v>944</v>
      </c>
      <c r="H14" s="118">
        <v>944</v>
      </c>
    </row>
    <row r="15" spans="1:8" ht="10.5" customHeight="1">
      <c r="A15" s="40" t="s">
        <v>827</v>
      </c>
      <c r="B15" s="40"/>
      <c r="C15" s="243" t="s">
        <v>423</v>
      </c>
      <c r="D15" s="70" t="s">
        <v>830</v>
      </c>
      <c r="E15" s="70" t="s">
        <v>367</v>
      </c>
      <c r="F15" s="244"/>
      <c r="G15" s="244">
        <v>120</v>
      </c>
      <c r="H15" s="244">
        <v>120</v>
      </c>
    </row>
    <row r="16" spans="1:8" ht="10.5" customHeight="1">
      <c r="A16" s="232" t="s">
        <v>831</v>
      </c>
      <c r="B16" s="40" t="s">
        <v>832</v>
      </c>
      <c r="C16" s="242" t="s">
        <v>644</v>
      </c>
      <c r="D16" s="116" t="s">
        <v>833</v>
      </c>
      <c r="E16" s="120"/>
      <c r="F16" s="233"/>
      <c r="G16" s="118">
        <v>180</v>
      </c>
      <c r="H16" s="118">
        <v>180</v>
      </c>
    </row>
    <row r="17" spans="1:8" ht="10.5" customHeight="1">
      <c r="A17" s="245"/>
      <c r="B17" s="245"/>
      <c r="C17" s="11" t="s">
        <v>645</v>
      </c>
      <c r="D17" s="70"/>
      <c r="E17" s="70" t="s">
        <v>646</v>
      </c>
      <c r="F17" s="71"/>
      <c r="G17" s="71">
        <v>3000</v>
      </c>
      <c r="H17" s="71">
        <v>3000</v>
      </c>
    </row>
    <row r="18" spans="1:8" ht="12.75">
      <c r="A18" s="40" t="s">
        <v>834</v>
      </c>
      <c r="B18" s="40" t="s">
        <v>835</v>
      </c>
      <c r="C18" s="11" t="s">
        <v>611</v>
      </c>
      <c r="D18" s="70" t="s">
        <v>612</v>
      </c>
      <c r="E18" s="70" t="s">
        <v>609</v>
      </c>
      <c r="F18" s="71">
        <v>455</v>
      </c>
      <c r="G18" s="71">
        <v>455</v>
      </c>
      <c r="H18" s="71">
        <v>455</v>
      </c>
    </row>
    <row r="19" spans="1:8" ht="10.5" customHeight="1">
      <c r="A19" s="40" t="s">
        <v>834</v>
      </c>
      <c r="B19" s="40" t="s">
        <v>836</v>
      </c>
      <c r="C19" s="11" t="s">
        <v>837</v>
      </c>
      <c r="D19" s="70"/>
      <c r="E19" s="70" t="s">
        <v>609</v>
      </c>
      <c r="F19" s="71"/>
      <c r="G19" s="71"/>
      <c r="H19" s="71"/>
    </row>
    <row r="20" spans="1:8" ht="10.5" customHeight="1">
      <c r="A20" s="40" t="s">
        <v>838</v>
      </c>
      <c r="B20" s="246" t="s">
        <v>839</v>
      </c>
      <c r="C20" s="247" t="s">
        <v>840</v>
      </c>
      <c r="D20" s="248" t="s">
        <v>841</v>
      </c>
      <c r="E20" s="249" t="s">
        <v>842</v>
      </c>
      <c r="F20" s="250"/>
      <c r="G20" s="250">
        <v>643</v>
      </c>
      <c r="H20" s="250">
        <v>643</v>
      </c>
    </row>
    <row r="21" spans="1:8" ht="10.5" customHeight="1">
      <c r="A21" s="40" t="s">
        <v>843</v>
      </c>
      <c r="B21" s="246" t="s">
        <v>844</v>
      </c>
      <c r="C21" s="247" t="s">
        <v>845</v>
      </c>
      <c r="D21" s="248" t="s">
        <v>846</v>
      </c>
      <c r="E21" s="249" t="s">
        <v>842</v>
      </c>
      <c r="F21" s="251"/>
      <c r="G21" s="251">
        <v>643</v>
      </c>
      <c r="H21" s="251">
        <v>643</v>
      </c>
    </row>
    <row r="22" spans="1:8" ht="10.5" customHeight="1">
      <c r="A22" s="40" t="s">
        <v>847</v>
      </c>
      <c r="B22" s="252" t="s">
        <v>848</v>
      </c>
      <c r="C22" s="253" t="s">
        <v>849</v>
      </c>
      <c r="D22" s="254" t="s">
        <v>850</v>
      </c>
      <c r="E22" s="255" t="s">
        <v>851</v>
      </c>
      <c r="F22" s="256">
        <v>586</v>
      </c>
      <c r="G22" s="256">
        <v>586</v>
      </c>
      <c r="H22" s="256">
        <v>586</v>
      </c>
    </row>
    <row r="23" spans="1:8" ht="12.75">
      <c r="A23" s="40" t="s">
        <v>847</v>
      </c>
      <c r="B23" s="252" t="s">
        <v>848</v>
      </c>
      <c r="C23" s="253" t="s">
        <v>852</v>
      </c>
      <c r="D23" s="254" t="s">
        <v>853</v>
      </c>
      <c r="E23" s="255" t="s">
        <v>851</v>
      </c>
      <c r="F23" s="257">
        <v>781</v>
      </c>
      <c r="G23" s="257">
        <v>781</v>
      </c>
      <c r="H23" s="257">
        <v>781</v>
      </c>
    </row>
    <row r="24" spans="1:8" ht="10.5" customHeight="1">
      <c r="A24" s="40" t="s">
        <v>854</v>
      </c>
      <c r="B24" s="252" t="s">
        <v>855</v>
      </c>
      <c r="C24" s="253" t="s">
        <v>856</v>
      </c>
      <c r="D24" s="258" t="s">
        <v>857</v>
      </c>
      <c r="E24" s="255" t="s">
        <v>858</v>
      </c>
      <c r="F24" s="257">
        <v>586</v>
      </c>
      <c r="G24" s="257">
        <v>586</v>
      </c>
      <c r="H24" s="257">
        <v>586</v>
      </c>
    </row>
    <row r="25" spans="1:8" ht="10.5" customHeight="1">
      <c r="A25" s="40"/>
      <c r="B25" s="252"/>
      <c r="C25" s="253" t="s">
        <v>859</v>
      </c>
      <c r="D25" s="254"/>
      <c r="E25" s="255"/>
      <c r="F25" s="259">
        <v>1227</v>
      </c>
      <c r="G25" s="259">
        <v>1227</v>
      </c>
      <c r="H25" s="259">
        <v>1227</v>
      </c>
    </row>
    <row r="26" spans="1:8" ht="12.75">
      <c r="A26" s="40"/>
      <c r="B26" s="40" t="s">
        <v>860</v>
      </c>
      <c r="C26" s="104" t="s">
        <v>861</v>
      </c>
      <c r="D26" s="104"/>
      <c r="E26" s="73"/>
      <c r="F26" s="260">
        <v>149.16</v>
      </c>
      <c r="G26" s="260">
        <v>149</v>
      </c>
      <c r="H26" s="259">
        <v>149</v>
      </c>
    </row>
    <row r="27" spans="1:8" ht="10.5" customHeight="1">
      <c r="A27" s="40"/>
      <c r="B27" s="246" t="s">
        <v>862</v>
      </c>
      <c r="C27" s="104" t="s">
        <v>863</v>
      </c>
      <c r="D27" s="104"/>
      <c r="E27" s="261">
        <v>43510</v>
      </c>
      <c r="F27" s="260"/>
      <c r="G27" s="260"/>
      <c r="H27" s="259">
        <v>1085</v>
      </c>
    </row>
    <row r="28" spans="1:8" ht="10.5" customHeight="1" thickBot="1">
      <c r="A28" s="246"/>
      <c r="B28" s="246"/>
      <c r="C28" s="247"/>
      <c r="D28" s="248"/>
      <c r="E28" s="249"/>
      <c r="F28" s="262"/>
      <c r="G28" s="262"/>
      <c r="H28" s="262"/>
    </row>
    <row r="29" spans="1:8" ht="10.5" customHeight="1">
      <c r="A29" s="40"/>
      <c r="B29" s="40"/>
      <c r="C29" s="11"/>
      <c r="D29" s="70"/>
      <c r="E29" s="72" t="s">
        <v>864</v>
      </c>
      <c r="F29" s="263">
        <f>SUM(F7:F94)+SUM(F14:F19)</f>
        <v>4996.37</v>
      </c>
      <c r="G29" s="263"/>
      <c r="H29" s="263">
        <f>SUM(H11:H27)</f>
        <v>11952</v>
      </c>
    </row>
    <row r="30" spans="1:8" ht="10.5" customHeight="1">
      <c r="A30" s="40"/>
      <c r="B30" s="40"/>
      <c r="C30" s="11"/>
      <c r="D30" s="70"/>
      <c r="E30" s="70"/>
      <c r="F30" s="71"/>
      <c r="G30" s="71"/>
      <c r="H30" s="71"/>
    </row>
    <row r="31" spans="1:8" ht="10.5" customHeight="1">
      <c r="A31" s="40"/>
      <c r="B31" s="40"/>
      <c r="C31" s="101" t="s">
        <v>567</v>
      </c>
      <c r="D31" s="264"/>
      <c r="E31" s="99"/>
      <c r="F31" s="78"/>
      <c r="G31" s="78"/>
      <c r="H31" s="71"/>
    </row>
    <row r="32" spans="1:8" ht="10.5" customHeight="1">
      <c r="A32" s="40"/>
      <c r="B32" s="40"/>
      <c r="C32" s="70" t="s">
        <v>865</v>
      </c>
      <c r="D32" s="70" t="s">
        <v>866</v>
      </c>
      <c r="E32" s="265"/>
      <c r="F32" s="12"/>
      <c r="G32" s="12"/>
      <c r="H32" s="12"/>
    </row>
    <row r="33" spans="1:8" ht="10.5" customHeight="1">
      <c r="A33" s="40"/>
      <c r="B33" s="40"/>
      <c r="C33" s="70" t="s">
        <v>867</v>
      </c>
      <c r="D33" s="70" t="s">
        <v>868</v>
      </c>
      <c r="E33" s="265"/>
      <c r="F33" s="12"/>
      <c r="G33" s="12"/>
      <c r="H33" s="12"/>
    </row>
    <row r="34" spans="1:8" ht="12.75">
      <c r="A34" s="40"/>
      <c r="B34" s="40"/>
      <c r="C34" s="100" t="s">
        <v>869</v>
      </c>
      <c r="D34" s="100" t="s">
        <v>870</v>
      </c>
      <c r="E34" s="18"/>
      <c r="F34" s="103"/>
      <c r="G34" s="103">
        <v>500</v>
      </c>
      <c r="H34" s="103">
        <v>500</v>
      </c>
    </row>
    <row r="35" spans="1:8" ht="12.75">
      <c r="A35" s="246" t="s">
        <v>823</v>
      </c>
      <c r="B35" s="246"/>
      <c r="C35" s="266" t="s">
        <v>613</v>
      </c>
      <c r="D35" s="267" t="s">
        <v>614</v>
      </c>
      <c r="E35" s="261">
        <v>41891</v>
      </c>
      <c r="F35" s="268"/>
      <c r="G35" s="268">
        <v>633</v>
      </c>
      <c r="H35" s="268">
        <v>633</v>
      </c>
    </row>
    <row r="36" spans="1:8" ht="10.5" customHeight="1">
      <c r="A36" s="246"/>
      <c r="B36" s="246" t="s">
        <v>862</v>
      </c>
      <c r="C36" s="266" t="s">
        <v>871</v>
      </c>
      <c r="D36" s="267"/>
      <c r="E36" s="261">
        <v>43510</v>
      </c>
      <c r="F36" s="268"/>
      <c r="G36" s="268"/>
      <c r="H36" s="268">
        <v>1893</v>
      </c>
    </row>
    <row r="37" spans="1:8" ht="10.5" customHeight="1">
      <c r="A37" s="246"/>
      <c r="B37" s="246"/>
      <c r="C37" s="266" t="s">
        <v>872</v>
      </c>
      <c r="D37" s="267"/>
      <c r="E37" s="261"/>
      <c r="F37" s="268"/>
      <c r="G37" s="268"/>
      <c r="H37" s="268">
        <v>1500</v>
      </c>
    </row>
    <row r="38" spans="1:8" ht="10.5" customHeight="1">
      <c r="A38" s="246"/>
      <c r="B38" s="246"/>
      <c r="C38" s="266"/>
      <c r="D38" s="267"/>
      <c r="E38" s="261"/>
      <c r="F38" s="268"/>
      <c r="G38" s="268"/>
      <c r="H38" s="268"/>
    </row>
    <row r="39" spans="1:8" ht="10.5" customHeight="1" thickBot="1">
      <c r="A39" s="246"/>
      <c r="B39" s="246"/>
      <c r="C39" s="266"/>
      <c r="D39" s="267"/>
      <c r="E39" s="261"/>
      <c r="F39" s="268"/>
      <c r="G39" s="268"/>
      <c r="H39" s="268"/>
    </row>
    <row r="40" spans="1:8" ht="12.75">
      <c r="A40" s="40"/>
      <c r="B40" s="40"/>
      <c r="C40" s="104"/>
      <c r="D40" s="104"/>
      <c r="E40" s="73" t="s">
        <v>568</v>
      </c>
      <c r="F40" s="98">
        <f>SUM(F32:F34)</f>
        <v>0</v>
      </c>
      <c r="G40" s="98">
        <f>SUM(G34:G37)</f>
        <v>1133</v>
      </c>
      <c r="H40" s="98">
        <f>SUM(H34:H37)</f>
        <v>4526</v>
      </c>
    </row>
    <row r="41" spans="1:8" ht="13.5" thickBot="1">
      <c r="A41" s="40"/>
      <c r="B41" s="40"/>
      <c r="C41" s="123"/>
      <c r="D41" s="269"/>
      <c r="E41" s="72"/>
      <c r="F41" s="78"/>
      <c r="G41" s="78"/>
      <c r="H41" s="78"/>
    </row>
    <row r="42" spans="1:8" ht="12.75">
      <c r="A42" s="40"/>
      <c r="B42" s="40"/>
      <c r="C42" s="11"/>
      <c r="D42" s="70"/>
      <c r="E42" s="72" t="s">
        <v>873</v>
      </c>
      <c r="F42" s="98">
        <f>F29+F40</f>
        <v>4996.37</v>
      </c>
      <c r="G42" s="364">
        <v>18115</v>
      </c>
      <c r="H42" s="98">
        <f>H29+H40</f>
        <v>16478</v>
      </c>
    </row>
    <row r="43" spans="1:9" ht="12.75">
      <c r="A43" s="40"/>
      <c r="B43" s="40"/>
      <c r="C43" s="68" t="s">
        <v>425</v>
      </c>
      <c r="D43" s="70"/>
      <c r="E43" s="70"/>
      <c r="F43" s="20"/>
      <c r="G43" s="20"/>
      <c r="H43" s="20"/>
      <c r="I43" s="113"/>
    </row>
    <row r="44" spans="1:8" ht="12.75">
      <c r="A44" s="40"/>
      <c r="B44" s="40">
        <v>670</v>
      </c>
      <c r="C44" s="70" t="s">
        <v>874</v>
      </c>
      <c r="D44" s="70"/>
      <c r="E44" s="70" t="s">
        <v>875</v>
      </c>
      <c r="F44" s="12"/>
      <c r="G44" s="12"/>
      <c r="H44" s="12">
        <v>690</v>
      </c>
    </row>
    <row r="45" spans="1:8" ht="12.75">
      <c r="A45" s="40"/>
      <c r="B45" s="40"/>
      <c r="C45" s="70" t="s">
        <v>426</v>
      </c>
      <c r="D45" s="70"/>
      <c r="E45" s="70"/>
      <c r="F45" s="12"/>
      <c r="G45" s="12"/>
      <c r="H45" s="12">
        <v>1000</v>
      </c>
    </row>
    <row r="46" spans="1:8" ht="12.75">
      <c r="A46" s="40"/>
      <c r="B46" s="40"/>
      <c r="C46" s="123" t="s">
        <v>876</v>
      </c>
      <c r="D46" s="269"/>
      <c r="E46" s="72"/>
      <c r="F46" s="69"/>
      <c r="G46" s="69"/>
      <c r="H46" s="69"/>
    </row>
    <row r="47" spans="1:8" ht="12.75">
      <c r="A47" s="40"/>
      <c r="B47" s="40"/>
      <c r="C47" s="123"/>
      <c r="D47" s="269"/>
      <c r="E47" s="72"/>
      <c r="F47" s="69"/>
      <c r="G47" s="69"/>
      <c r="H47" s="69"/>
    </row>
    <row r="48" spans="1:8" ht="10.5" customHeight="1">
      <c r="A48" s="40"/>
      <c r="B48" s="40"/>
      <c r="C48" s="123"/>
      <c r="D48" s="269"/>
      <c r="E48" s="72" t="s">
        <v>427</v>
      </c>
      <c r="F48" s="69">
        <f>SUM(F44:F45)</f>
        <v>0</v>
      </c>
      <c r="G48" s="365">
        <v>2015</v>
      </c>
      <c r="H48" s="69">
        <f>SUM(H44:H45)</f>
        <v>1690</v>
      </c>
    </row>
    <row r="49" spans="1:2" ht="10.5" customHeight="1">
      <c r="A49" s="40"/>
      <c r="B49" s="40"/>
    </row>
    <row r="50" spans="1:8" ht="10.5" customHeight="1" thickBot="1">
      <c r="A50" s="40"/>
      <c r="B50" s="40"/>
      <c r="C50" s="70"/>
      <c r="D50" s="70"/>
      <c r="E50" s="70"/>
      <c r="F50" s="12"/>
      <c r="G50" s="12"/>
      <c r="H50" s="12"/>
    </row>
    <row r="51" spans="1:8" ht="13.5" thickBot="1">
      <c r="A51" s="270"/>
      <c r="B51" s="270"/>
      <c r="C51" s="271"/>
      <c r="D51" s="271"/>
      <c r="E51" s="272" t="s">
        <v>877</v>
      </c>
      <c r="F51" s="273">
        <f>F42+F48</f>
        <v>4996.37</v>
      </c>
      <c r="G51" s="273"/>
      <c r="H51" s="273">
        <f>H42+H48</f>
        <v>18168</v>
      </c>
    </row>
    <row r="52" spans="2:8" ht="15.75">
      <c r="B52" s="274"/>
      <c r="C52" s="274"/>
      <c r="D52" s="274"/>
      <c r="E52" s="274"/>
      <c r="F52" s="274"/>
      <c r="G52" s="274"/>
      <c r="H52" s="274"/>
    </row>
    <row r="53" spans="1:8" ht="12.75">
      <c r="A53" s="7"/>
      <c r="B53" s="102"/>
      <c r="C53" s="102"/>
      <c r="D53" s="58"/>
      <c r="E53" s="59"/>
      <c r="F53" s="55"/>
      <c r="G53" s="57"/>
      <c r="H53" s="57"/>
    </row>
    <row r="54" spans="1:8" ht="12.75">
      <c r="A54" s="7"/>
      <c r="B54" s="102"/>
      <c r="C54" s="102"/>
      <c r="D54" s="58"/>
      <c r="E54" s="59"/>
      <c r="F54" s="55"/>
      <c r="G54" s="57"/>
      <c r="H54" s="57"/>
    </row>
    <row r="55" spans="1:8" ht="12.75">
      <c r="A55" s="7"/>
      <c r="B55" s="102"/>
      <c r="C55" s="102"/>
      <c r="D55" s="58"/>
      <c r="E55" s="59"/>
      <c r="F55" s="55"/>
      <c r="G55" s="57"/>
      <c r="H55" s="57"/>
    </row>
    <row r="56" spans="1:8" ht="12.75">
      <c r="A56" s="372"/>
      <c r="B56" s="372"/>
      <c r="C56" s="372"/>
      <c r="D56" s="372"/>
      <c r="E56" s="372"/>
      <c r="F56" s="372"/>
      <c r="G56" s="372"/>
      <c r="H56" s="372"/>
    </row>
    <row r="57" spans="1:8" ht="12.75">
      <c r="A57" s="61"/>
      <c r="B57" s="13"/>
      <c r="C57" s="13"/>
      <c r="D57" s="13"/>
      <c r="E57" s="13"/>
      <c r="F57" s="13"/>
      <c r="G57" s="60"/>
      <c r="H57" s="60"/>
    </row>
    <row r="58" spans="1:9" ht="12.75">
      <c r="A58" s="41" t="s">
        <v>809</v>
      </c>
      <c r="B58" s="41" t="s">
        <v>810</v>
      </c>
      <c r="C58" s="2" t="s">
        <v>324</v>
      </c>
      <c r="D58" s="2" t="s">
        <v>325</v>
      </c>
      <c r="E58" s="2" t="s">
        <v>326</v>
      </c>
      <c r="F58" s="2" t="s">
        <v>801</v>
      </c>
      <c r="G58" s="2" t="s">
        <v>327</v>
      </c>
      <c r="H58" s="2" t="s">
        <v>811</v>
      </c>
      <c r="I58" s="2"/>
    </row>
    <row r="59" spans="1:9" ht="12.75">
      <c r="A59" s="43" t="s">
        <v>331</v>
      </c>
      <c r="B59" s="43" t="s">
        <v>331</v>
      </c>
      <c r="C59" s="36" t="s">
        <v>421</v>
      </c>
      <c r="D59" s="3" t="s">
        <v>332</v>
      </c>
      <c r="E59" s="3" t="s">
        <v>333</v>
      </c>
      <c r="F59" s="3"/>
      <c r="G59" s="3" t="s">
        <v>78</v>
      </c>
      <c r="H59" s="227">
        <v>44285</v>
      </c>
      <c r="I59" s="3"/>
    </row>
    <row r="60" spans="1:9" ht="12.75">
      <c r="A60" s="40"/>
      <c r="B60" s="40"/>
      <c r="C60" s="24" t="s">
        <v>878</v>
      </c>
      <c r="D60" s="70"/>
      <c r="E60" s="70"/>
      <c r="F60" s="22" t="s">
        <v>11</v>
      </c>
      <c r="G60" s="228">
        <v>43983</v>
      </c>
      <c r="H60" s="22" t="s">
        <v>11</v>
      </c>
      <c r="I60" s="22"/>
    </row>
    <row r="61" spans="1:9" ht="12.75">
      <c r="A61" s="40" t="s">
        <v>834</v>
      </c>
      <c r="B61" s="40"/>
      <c r="C61" s="70" t="s">
        <v>428</v>
      </c>
      <c r="D61" s="70"/>
      <c r="E61" s="12"/>
      <c r="F61" s="12"/>
      <c r="G61" s="12">
        <v>100</v>
      </c>
      <c r="H61" s="12">
        <v>100</v>
      </c>
      <c r="I61" s="22"/>
    </row>
    <row r="62" spans="1:9" ht="12.75">
      <c r="A62" s="40" t="s">
        <v>834</v>
      </c>
      <c r="B62" s="40"/>
      <c r="C62" s="70" t="s">
        <v>429</v>
      </c>
      <c r="D62" s="70"/>
      <c r="E62" s="12"/>
      <c r="F62" s="12"/>
      <c r="G62" s="12">
        <v>700</v>
      </c>
      <c r="H62" s="12">
        <v>700</v>
      </c>
      <c r="I62" s="22"/>
    </row>
    <row r="63" spans="1:9" ht="12.75">
      <c r="A63" s="40" t="s">
        <v>834</v>
      </c>
      <c r="B63" s="40"/>
      <c r="C63" s="70" t="s">
        <v>430</v>
      </c>
      <c r="D63" s="70"/>
      <c r="E63" s="12"/>
      <c r="F63" s="12"/>
      <c r="G63" s="12">
        <v>120</v>
      </c>
      <c r="H63" s="12">
        <v>120</v>
      </c>
      <c r="I63" s="22"/>
    </row>
    <row r="64" spans="1:9" ht="12.75">
      <c r="A64" s="40" t="s">
        <v>834</v>
      </c>
      <c r="B64" s="40"/>
      <c r="C64" s="70" t="s">
        <v>431</v>
      </c>
      <c r="D64" s="70"/>
      <c r="E64" s="12"/>
      <c r="F64" s="12"/>
      <c r="G64" s="12">
        <v>240</v>
      </c>
      <c r="H64" s="12">
        <v>240</v>
      </c>
      <c r="I64" s="22"/>
    </row>
    <row r="65" spans="1:9" ht="12.75">
      <c r="A65" s="40" t="s">
        <v>834</v>
      </c>
      <c r="B65" s="40"/>
      <c r="C65" s="70" t="s">
        <v>432</v>
      </c>
      <c r="D65" s="70" t="s">
        <v>433</v>
      </c>
      <c r="E65" s="12"/>
      <c r="F65" s="12"/>
      <c r="G65" s="12">
        <v>500</v>
      </c>
      <c r="H65" s="12">
        <v>500</v>
      </c>
      <c r="I65" s="22"/>
    </row>
    <row r="66" spans="1:9" ht="33.75">
      <c r="A66" s="237" t="s">
        <v>834</v>
      </c>
      <c r="B66" s="237"/>
      <c r="C66" s="238" t="s">
        <v>434</v>
      </c>
      <c r="D66" s="122" t="s">
        <v>435</v>
      </c>
      <c r="E66" s="119" t="s">
        <v>436</v>
      </c>
      <c r="F66" s="119">
        <v>250</v>
      </c>
      <c r="G66" s="119">
        <v>250</v>
      </c>
      <c r="H66" s="119">
        <v>250</v>
      </c>
      <c r="I66" s="22"/>
    </row>
    <row r="67" spans="1:9" ht="12.75">
      <c r="A67" s="40" t="s">
        <v>834</v>
      </c>
      <c r="B67" s="40"/>
      <c r="C67" s="243" t="s">
        <v>437</v>
      </c>
      <c r="D67" s="70"/>
      <c r="E67" s="12" t="s">
        <v>392</v>
      </c>
      <c r="F67" s="12">
        <v>100</v>
      </c>
      <c r="G67" s="12">
        <v>100</v>
      </c>
      <c r="H67" s="12">
        <v>100</v>
      </c>
      <c r="I67" s="22"/>
    </row>
    <row r="68" spans="1:9" ht="12.75">
      <c r="A68" s="40" t="s">
        <v>834</v>
      </c>
      <c r="B68" s="40"/>
      <c r="C68" s="70" t="s">
        <v>438</v>
      </c>
      <c r="D68" s="70"/>
      <c r="E68" s="12"/>
      <c r="F68" s="12"/>
      <c r="G68" s="12">
        <v>200</v>
      </c>
      <c r="H68" s="12">
        <v>200</v>
      </c>
      <c r="I68" s="22"/>
    </row>
    <row r="69" spans="1:9" ht="12.75">
      <c r="A69" s="40" t="s">
        <v>834</v>
      </c>
      <c r="B69" s="40"/>
      <c r="C69" s="70" t="s">
        <v>439</v>
      </c>
      <c r="D69" s="70"/>
      <c r="E69" s="12"/>
      <c r="F69" s="12"/>
      <c r="G69" s="12">
        <v>140</v>
      </c>
      <c r="H69" s="12">
        <v>140</v>
      </c>
      <c r="I69" s="22"/>
    </row>
    <row r="70" spans="1:9" ht="12.75">
      <c r="A70" s="40" t="s">
        <v>834</v>
      </c>
      <c r="B70" s="40"/>
      <c r="C70" s="70" t="s">
        <v>440</v>
      </c>
      <c r="D70" s="70"/>
      <c r="E70" s="12" t="s">
        <v>392</v>
      </c>
      <c r="F70" s="12">
        <v>210</v>
      </c>
      <c r="G70" s="12">
        <v>210</v>
      </c>
      <c r="H70" s="12">
        <v>210</v>
      </c>
      <c r="I70" s="22"/>
    </row>
    <row r="71" spans="1:9" ht="12.75">
      <c r="A71" s="40" t="s">
        <v>915</v>
      </c>
      <c r="B71" s="40"/>
      <c r="C71" s="70" t="s">
        <v>916</v>
      </c>
      <c r="D71" s="70"/>
      <c r="E71" s="12"/>
      <c r="F71" s="12"/>
      <c r="G71" s="12">
        <v>400</v>
      </c>
      <c r="H71" s="12">
        <v>400</v>
      </c>
      <c r="I71" s="22"/>
    </row>
    <row r="72" spans="1:9" ht="12.75">
      <c r="A72" s="40" t="s">
        <v>915</v>
      </c>
      <c r="B72" s="40"/>
      <c r="C72" s="70" t="s">
        <v>917</v>
      </c>
      <c r="D72" s="70"/>
      <c r="E72" s="12"/>
      <c r="F72" s="12"/>
      <c r="G72" s="12">
        <v>100</v>
      </c>
      <c r="H72" s="12">
        <v>100</v>
      </c>
      <c r="I72" s="22"/>
    </row>
    <row r="73" spans="1:9" ht="12.75">
      <c r="A73" s="40" t="s">
        <v>915</v>
      </c>
      <c r="B73" s="40" t="s">
        <v>918</v>
      </c>
      <c r="C73" s="70" t="s">
        <v>919</v>
      </c>
      <c r="D73" s="70"/>
      <c r="E73" s="296">
        <v>41794</v>
      </c>
      <c r="F73" s="12"/>
      <c r="G73" s="12">
        <f>232+94</f>
        <v>326</v>
      </c>
      <c r="H73" s="12">
        <f>232+94</f>
        <v>326</v>
      </c>
      <c r="I73" s="22"/>
    </row>
    <row r="74" spans="1:9" ht="12.75">
      <c r="A74" s="40" t="s">
        <v>920</v>
      </c>
      <c r="B74" s="40">
        <v>332</v>
      </c>
      <c r="C74" s="70" t="s">
        <v>921</v>
      </c>
      <c r="D74" s="70"/>
      <c r="E74" s="12"/>
      <c r="F74" s="12"/>
      <c r="G74" s="12">
        <v>2118</v>
      </c>
      <c r="H74" s="12">
        <v>2118</v>
      </c>
      <c r="I74" s="22"/>
    </row>
    <row r="75" spans="1:9" ht="12.75">
      <c r="A75" s="297" t="s">
        <v>922</v>
      </c>
      <c r="B75" s="297">
        <v>21</v>
      </c>
      <c r="C75" s="298" t="s">
        <v>923</v>
      </c>
      <c r="D75" s="298" t="s">
        <v>630</v>
      </c>
      <c r="E75" s="299" t="s">
        <v>631</v>
      </c>
      <c r="F75" s="300">
        <v>134.62</v>
      </c>
      <c r="G75" s="300">
        <v>134.62</v>
      </c>
      <c r="H75" s="300">
        <v>134.62</v>
      </c>
      <c r="I75" s="22"/>
    </row>
    <row r="76" spans="1:9" ht="12.75">
      <c r="A76" s="246" t="s">
        <v>922</v>
      </c>
      <c r="B76" s="246">
        <v>758</v>
      </c>
      <c r="C76" s="248" t="s">
        <v>632</v>
      </c>
      <c r="D76" s="249" t="s">
        <v>633</v>
      </c>
      <c r="E76" s="301" t="s">
        <v>924</v>
      </c>
      <c r="F76" s="302">
        <v>130.83</v>
      </c>
      <c r="G76" s="302">
        <v>131</v>
      </c>
      <c r="H76" s="302">
        <v>131</v>
      </c>
      <c r="I76" s="22"/>
    </row>
    <row r="77" spans="1:9" ht="12.75">
      <c r="A77" s="246" t="s">
        <v>922</v>
      </c>
      <c r="B77" s="246">
        <v>942</v>
      </c>
      <c r="C77" s="248" t="s">
        <v>925</v>
      </c>
      <c r="D77" s="248" t="s">
        <v>633</v>
      </c>
      <c r="E77" s="303" t="s">
        <v>634</v>
      </c>
      <c r="F77" s="304">
        <v>121</v>
      </c>
      <c r="G77" s="304">
        <v>121</v>
      </c>
      <c r="H77" s="304">
        <v>121</v>
      </c>
      <c r="I77" s="22"/>
    </row>
    <row r="78" spans="1:9" ht="12.75">
      <c r="A78" s="246" t="s">
        <v>922</v>
      </c>
      <c r="B78" s="246">
        <v>1002</v>
      </c>
      <c r="C78" s="248" t="s">
        <v>926</v>
      </c>
      <c r="D78" s="248" t="s">
        <v>635</v>
      </c>
      <c r="E78" s="305" t="s">
        <v>636</v>
      </c>
      <c r="F78" s="306">
        <v>912.26</v>
      </c>
      <c r="G78" s="306">
        <v>912</v>
      </c>
      <c r="H78" s="306">
        <v>912</v>
      </c>
      <c r="I78" s="22"/>
    </row>
    <row r="79" spans="1:9" ht="12.75">
      <c r="A79" s="307" t="s">
        <v>922</v>
      </c>
      <c r="B79" s="307">
        <v>1009</v>
      </c>
      <c r="C79" s="308" t="s">
        <v>637</v>
      </c>
      <c r="D79" s="308" t="s">
        <v>639</v>
      </c>
      <c r="E79" s="309" t="s">
        <v>638</v>
      </c>
      <c r="F79" s="310">
        <v>121</v>
      </c>
      <c r="G79" s="310">
        <v>121</v>
      </c>
      <c r="H79" s="310">
        <v>121</v>
      </c>
      <c r="I79" s="22"/>
    </row>
    <row r="80" spans="1:9" ht="12.75">
      <c r="A80" s="40" t="s">
        <v>879</v>
      </c>
      <c r="B80" s="40"/>
      <c r="C80" s="70" t="s">
        <v>441</v>
      </c>
      <c r="D80" s="70"/>
      <c r="E80" s="70"/>
      <c r="F80" s="12"/>
      <c r="G80" s="12">
        <v>2000</v>
      </c>
      <c r="H80" s="12">
        <v>2000</v>
      </c>
      <c r="I80" s="12"/>
    </row>
    <row r="81" spans="1:9" ht="12.75">
      <c r="A81" s="40" t="s">
        <v>879</v>
      </c>
      <c r="B81" s="40"/>
      <c r="C81" s="70" t="s">
        <v>442</v>
      </c>
      <c r="D81" s="70" t="s">
        <v>443</v>
      </c>
      <c r="E81" s="70"/>
      <c r="F81" s="12"/>
      <c r="G81" s="12">
        <v>100</v>
      </c>
      <c r="H81" s="12">
        <v>100</v>
      </c>
      <c r="I81" s="12"/>
    </row>
    <row r="82" spans="1:9" ht="12.75">
      <c r="A82" s="40" t="s">
        <v>880</v>
      </c>
      <c r="B82" s="40"/>
      <c r="C82" s="70" t="s">
        <v>444</v>
      </c>
      <c r="D82" s="70"/>
      <c r="E82" s="70"/>
      <c r="F82" s="12"/>
      <c r="G82" s="12">
        <v>3000</v>
      </c>
      <c r="H82" s="12">
        <v>3000</v>
      </c>
      <c r="I82" s="12"/>
    </row>
    <row r="83" spans="1:9" ht="12.75">
      <c r="A83" s="40" t="s">
        <v>880</v>
      </c>
      <c r="B83" s="40"/>
      <c r="C83" s="70" t="s">
        <v>445</v>
      </c>
      <c r="D83" s="70"/>
      <c r="E83" s="70"/>
      <c r="F83" s="12"/>
      <c r="G83" s="12">
        <v>150</v>
      </c>
      <c r="H83" s="12">
        <v>150</v>
      </c>
      <c r="I83" s="12"/>
    </row>
    <row r="84" spans="1:9" ht="12.75">
      <c r="A84" s="276" t="s">
        <v>881</v>
      </c>
      <c r="B84" s="276">
        <v>198</v>
      </c>
      <c r="C84" s="277" t="s">
        <v>882</v>
      </c>
      <c r="D84" s="277"/>
      <c r="E84" s="277" t="s">
        <v>883</v>
      </c>
      <c r="F84" s="278"/>
      <c r="G84" s="278">
        <v>1029</v>
      </c>
      <c r="H84" s="278">
        <v>1029</v>
      </c>
      <c r="I84" s="278"/>
    </row>
    <row r="85" spans="1:9" ht="12.75">
      <c r="A85" s="276"/>
      <c r="B85" s="276">
        <v>198</v>
      </c>
      <c r="C85" s="277" t="s">
        <v>884</v>
      </c>
      <c r="D85" s="277"/>
      <c r="E85" s="277" t="s">
        <v>883</v>
      </c>
      <c r="F85" s="278"/>
      <c r="G85" s="278">
        <v>161</v>
      </c>
      <c r="H85" s="278">
        <v>161</v>
      </c>
      <c r="I85" s="278"/>
    </row>
    <row r="86" spans="1:9" ht="12.75">
      <c r="A86" s="40" t="s">
        <v>885</v>
      </c>
      <c r="B86" s="40"/>
      <c r="C86" s="70" t="s">
        <v>446</v>
      </c>
      <c r="D86" s="70"/>
      <c r="E86" s="70"/>
      <c r="F86" s="12"/>
      <c r="G86" s="12">
        <v>1000</v>
      </c>
      <c r="H86" s="12">
        <v>1000</v>
      </c>
      <c r="I86" s="12"/>
    </row>
    <row r="87" spans="1:9" ht="12.75">
      <c r="A87" s="40" t="s">
        <v>885</v>
      </c>
      <c r="B87" s="40"/>
      <c r="C87" s="70" t="s">
        <v>447</v>
      </c>
      <c r="D87" s="70"/>
      <c r="E87" s="70"/>
      <c r="F87" s="12"/>
      <c r="G87" s="12">
        <v>250</v>
      </c>
      <c r="H87" s="12">
        <v>250</v>
      </c>
      <c r="I87" s="12"/>
    </row>
    <row r="88" spans="1:9" ht="12.75">
      <c r="A88" s="40" t="s">
        <v>885</v>
      </c>
      <c r="B88" s="40"/>
      <c r="C88" s="70" t="s">
        <v>448</v>
      </c>
      <c r="D88" s="70"/>
      <c r="E88" s="70"/>
      <c r="F88" s="244"/>
      <c r="G88" s="244">
        <v>200</v>
      </c>
      <c r="H88" s="244">
        <v>200</v>
      </c>
      <c r="I88" s="244"/>
    </row>
    <row r="89" spans="1:9" ht="12.75">
      <c r="A89" s="40" t="s">
        <v>885</v>
      </c>
      <c r="B89" s="40"/>
      <c r="C89" s="70" t="s">
        <v>449</v>
      </c>
      <c r="D89" s="70"/>
      <c r="E89" s="70"/>
      <c r="F89" s="244"/>
      <c r="G89" s="244">
        <v>100</v>
      </c>
      <c r="H89" s="244">
        <v>100</v>
      </c>
      <c r="I89" s="244"/>
    </row>
    <row r="90" spans="1:9" ht="12.75">
      <c r="A90" s="40" t="s">
        <v>886</v>
      </c>
      <c r="B90" s="40"/>
      <c r="C90" s="70" t="s">
        <v>450</v>
      </c>
      <c r="D90" s="70"/>
      <c r="E90" s="70"/>
      <c r="F90" s="244"/>
      <c r="G90" s="244">
        <v>500</v>
      </c>
      <c r="H90" s="244">
        <v>500</v>
      </c>
      <c r="I90" s="244"/>
    </row>
    <row r="91" spans="1:9" ht="12.75">
      <c r="A91" s="40" t="s">
        <v>886</v>
      </c>
      <c r="B91" s="40"/>
      <c r="C91" s="70" t="s">
        <v>451</v>
      </c>
      <c r="D91" s="70"/>
      <c r="E91" s="70"/>
      <c r="F91" s="244"/>
      <c r="G91" s="244">
        <v>550</v>
      </c>
      <c r="H91" s="244">
        <v>550</v>
      </c>
      <c r="I91" s="244"/>
    </row>
    <row r="92" spans="1:9" ht="12.75">
      <c r="A92" s="40" t="s">
        <v>886</v>
      </c>
      <c r="B92" s="40"/>
      <c r="C92" s="70" t="s">
        <v>452</v>
      </c>
      <c r="D92" s="70"/>
      <c r="E92" s="70"/>
      <c r="F92" s="244"/>
      <c r="G92" s="244">
        <v>100</v>
      </c>
      <c r="H92" s="244">
        <v>100</v>
      </c>
      <c r="I92" s="244"/>
    </row>
    <row r="93" spans="1:9" ht="12.75">
      <c r="A93" s="40" t="s">
        <v>887</v>
      </c>
      <c r="B93" s="40"/>
      <c r="C93" s="70" t="s">
        <v>453</v>
      </c>
      <c r="D93" s="70"/>
      <c r="E93" s="70" t="s">
        <v>454</v>
      </c>
      <c r="F93" s="244"/>
      <c r="G93" s="244">
        <v>200</v>
      </c>
      <c r="H93" s="244">
        <v>200</v>
      </c>
      <c r="I93" s="244"/>
    </row>
    <row r="94" spans="1:9" ht="12.75">
      <c r="A94" s="280" t="s">
        <v>826</v>
      </c>
      <c r="B94" s="280" t="s">
        <v>888</v>
      </c>
      <c r="C94" s="281" t="s">
        <v>889</v>
      </c>
      <c r="D94" s="281" t="s">
        <v>890</v>
      </c>
      <c r="E94" s="282" t="s">
        <v>891</v>
      </c>
      <c r="F94" s="119">
        <v>707.5</v>
      </c>
      <c r="G94" s="119">
        <v>707.5</v>
      </c>
      <c r="H94" s="119">
        <v>707.5</v>
      </c>
      <c r="I94" s="119"/>
    </row>
    <row r="95" spans="1:9" ht="12.75">
      <c r="A95" s="40" t="s">
        <v>892</v>
      </c>
      <c r="B95" s="40" t="s">
        <v>893</v>
      </c>
      <c r="C95" s="70" t="s">
        <v>894</v>
      </c>
      <c r="D95" s="70"/>
      <c r="E95" s="123" t="s">
        <v>891</v>
      </c>
      <c r="F95" s="12">
        <v>157.5</v>
      </c>
      <c r="G95" s="12">
        <v>158</v>
      </c>
      <c r="H95" s="12">
        <v>158</v>
      </c>
      <c r="I95" s="12"/>
    </row>
    <row r="96" spans="1:9" ht="12.75">
      <c r="A96" s="40"/>
      <c r="B96" s="283">
        <v>42125</v>
      </c>
      <c r="C96" s="123" t="s">
        <v>895</v>
      </c>
      <c r="D96" s="269" t="s">
        <v>896</v>
      </c>
      <c r="E96" s="124"/>
      <c r="F96" s="12"/>
      <c r="G96" s="12"/>
      <c r="H96" s="12"/>
      <c r="I96" s="12"/>
    </row>
    <row r="97" spans="1:9" ht="12.75">
      <c r="A97" s="40" t="s">
        <v>897</v>
      </c>
      <c r="B97" s="283" t="s">
        <v>898</v>
      </c>
      <c r="C97" s="123" t="s">
        <v>899</v>
      </c>
      <c r="D97" s="269"/>
      <c r="E97" s="124" t="s">
        <v>900</v>
      </c>
      <c r="F97" s="12">
        <v>182.5</v>
      </c>
      <c r="G97" s="12">
        <v>183</v>
      </c>
      <c r="H97" s="12">
        <v>183</v>
      </c>
      <c r="I97" s="12"/>
    </row>
    <row r="98" spans="1:9" ht="12.75">
      <c r="A98" s="40" t="s">
        <v>901</v>
      </c>
      <c r="B98" s="283"/>
      <c r="C98" s="123" t="s">
        <v>902</v>
      </c>
      <c r="D98" s="269"/>
      <c r="E98" s="124"/>
      <c r="F98" s="244">
        <v>110</v>
      </c>
      <c r="G98" s="244">
        <v>110</v>
      </c>
      <c r="H98" s="244">
        <v>110</v>
      </c>
      <c r="I98" s="244"/>
    </row>
    <row r="99" spans="1:9" ht="12.75">
      <c r="A99" s="40" t="s">
        <v>901</v>
      </c>
      <c r="B99" s="283"/>
      <c r="C99" s="123" t="s">
        <v>903</v>
      </c>
      <c r="D99" s="269"/>
      <c r="E99" s="124"/>
      <c r="F99" s="244"/>
      <c r="G99" s="244"/>
      <c r="H99" s="244"/>
      <c r="I99" s="244"/>
    </row>
    <row r="100" spans="1:9" ht="12.75">
      <c r="A100" s="40" t="s">
        <v>901</v>
      </c>
      <c r="B100" s="283"/>
      <c r="C100" s="123" t="s">
        <v>904</v>
      </c>
      <c r="D100" s="269"/>
      <c r="E100" s="124"/>
      <c r="F100" s="244">
        <v>120</v>
      </c>
      <c r="G100" s="244">
        <v>120</v>
      </c>
      <c r="H100" s="244">
        <v>120</v>
      </c>
      <c r="I100" s="244"/>
    </row>
    <row r="101" spans="1:9" ht="12.75">
      <c r="A101" s="40"/>
      <c r="B101" s="283" t="s">
        <v>905</v>
      </c>
      <c r="C101" s="123" t="s">
        <v>906</v>
      </c>
      <c r="D101" s="269"/>
      <c r="E101" s="124" t="s">
        <v>907</v>
      </c>
      <c r="F101" s="244"/>
      <c r="G101" s="244"/>
      <c r="H101" s="244">
        <v>213.95</v>
      </c>
      <c r="I101" s="244"/>
    </row>
    <row r="102" spans="1:9" ht="13.5" thickBot="1">
      <c r="A102" s="40"/>
      <c r="B102" s="283"/>
      <c r="C102" s="123"/>
      <c r="D102" s="269"/>
      <c r="E102" s="124"/>
      <c r="F102" s="79"/>
      <c r="G102" s="79"/>
      <c r="H102" s="79"/>
      <c r="I102" s="79"/>
    </row>
    <row r="103" spans="1:9" ht="12.75">
      <c r="A103" s="40"/>
      <c r="B103" s="40"/>
      <c r="C103" s="123"/>
      <c r="D103" s="269"/>
      <c r="E103" s="72" t="s">
        <v>455</v>
      </c>
      <c r="F103" s="69" t="s">
        <v>554</v>
      </c>
      <c r="G103" s="365">
        <v>23474</v>
      </c>
      <c r="H103" s="69">
        <v>17756</v>
      </c>
      <c r="I103" s="69"/>
    </row>
    <row r="104" spans="1:9" ht="12.75">
      <c r="A104" s="280"/>
      <c r="B104" s="280"/>
      <c r="C104" s="281"/>
      <c r="D104" s="281"/>
      <c r="E104" s="284"/>
      <c r="F104" s="285"/>
      <c r="G104" s="285"/>
      <c r="H104" s="285"/>
      <c r="I104" s="285"/>
    </row>
    <row r="105" spans="1:9" ht="12.75">
      <c r="A105" s="286"/>
      <c r="B105" s="286"/>
      <c r="C105" s="287"/>
      <c r="D105" s="287"/>
      <c r="E105" s="288"/>
      <c r="F105" s="289"/>
      <c r="G105" s="289"/>
      <c r="H105" s="289"/>
      <c r="I105" s="289"/>
    </row>
    <row r="106" spans="2:9" ht="15.75">
      <c r="B106" s="373"/>
      <c r="C106" s="373"/>
      <c r="D106" s="373"/>
      <c r="E106" s="373"/>
      <c r="F106" s="373"/>
      <c r="G106" s="373"/>
      <c r="H106" s="373"/>
      <c r="I106" s="373"/>
    </row>
    <row r="108" spans="1:9" ht="12.75">
      <c r="A108" s="41" t="s">
        <v>809</v>
      </c>
      <c r="B108" s="41" t="s">
        <v>810</v>
      </c>
      <c r="C108" s="2" t="s">
        <v>324</v>
      </c>
      <c r="D108" s="2" t="s">
        <v>325</v>
      </c>
      <c r="E108" s="2" t="s">
        <v>326</v>
      </c>
      <c r="F108" s="2" t="s">
        <v>801</v>
      </c>
      <c r="G108" s="2" t="s">
        <v>327</v>
      </c>
      <c r="H108" s="2" t="s">
        <v>811</v>
      </c>
      <c r="I108" s="2"/>
    </row>
    <row r="109" spans="1:9" ht="12.75">
      <c r="A109" s="43" t="s">
        <v>331</v>
      </c>
      <c r="B109" s="43" t="s">
        <v>331</v>
      </c>
      <c r="C109" s="36" t="s">
        <v>421</v>
      </c>
      <c r="D109" s="3" t="s">
        <v>332</v>
      </c>
      <c r="E109" s="3" t="s">
        <v>333</v>
      </c>
      <c r="F109" s="3"/>
      <c r="G109" s="3" t="s">
        <v>78</v>
      </c>
      <c r="H109" s="227">
        <v>44285</v>
      </c>
      <c r="I109" s="3"/>
    </row>
    <row r="110" spans="1:9" ht="12.75">
      <c r="A110" s="40"/>
      <c r="B110" s="40"/>
      <c r="C110" s="24" t="s">
        <v>878</v>
      </c>
      <c r="D110" s="70"/>
      <c r="E110" s="70"/>
      <c r="F110" s="22" t="s">
        <v>11</v>
      </c>
      <c r="G110" s="228">
        <v>43983</v>
      </c>
      <c r="H110" s="22" t="s">
        <v>11</v>
      </c>
      <c r="I110" s="22"/>
    </row>
    <row r="111" spans="1:9" ht="12.75">
      <c r="A111" s="40"/>
      <c r="B111" s="40"/>
      <c r="C111" s="68" t="s">
        <v>425</v>
      </c>
      <c r="D111" s="70"/>
      <c r="E111" s="70"/>
      <c r="F111" s="11"/>
      <c r="G111" s="11"/>
      <c r="H111" s="11"/>
      <c r="I111" s="11"/>
    </row>
    <row r="112" spans="1:9" ht="12.75">
      <c r="A112" s="40"/>
      <c r="B112" s="40"/>
      <c r="C112" s="70" t="s">
        <v>908</v>
      </c>
      <c r="D112" s="70"/>
      <c r="E112" s="70" t="s">
        <v>392</v>
      </c>
      <c r="F112" s="12">
        <v>100</v>
      </c>
      <c r="G112" s="12">
        <v>100</v>
      </c>
      <c r="H112" s="12">
        <v>100</v>
      </c>
      <c r="I112" s="12"/>
    </row>
    <row r="113" spans="1:9" ht="12.75">
      <c r="A113" s="40"/>
      <c r="B113" s="40"/>
      <c r="C113" s="70" t="s">
        <v>456</v>
      </c>
      <c r="D113" s="70"/>
      <c r="E113" s="70"/>
      <c r="F113" s="12"/>
      <c r="G113" s="12"/>
      <c r="H113" s="12">
        <v>0</v>
      </c>
      <c r="I113" s="12"/>
    </row>
    <row r="114" spans="1:9" ht="12.75">
      <c r="A114" s="40"/>
      <c r="B114" s="40"/>
      <c r="C114" s="70" t="s">
        <v>909</v>
      </c>
      <c r="D114" s="70"/>
      <c r="E114" s="70" t="s">
        <v>647</v>
      </c>
      <c r="F114" s="244">
        <v>252</v>
      </c>
      <c r="G114" s="244">
        <v>252</v>
      </c>
      <c r="H114" s="244">
        <v>252</v>
      </c>
      <c r="I114" s="244"/>
    </row>
    <row r="115" spans="1:9" ht="12.75">
      <c r="A115" s="40"/>
      <c r="B115" s="40"/>
      <c r="C115" s="70" t="s">
        <v>910</v>
      </c>
      <c r="D115" s="70"/>
      <c r="E115" s="70"/>
      <c r="F115" s="244">
        <v>250</v>
      </c>
      <c r="G115" s="244">
        <v>250</v>
      </c>
      <c r="H115" s="244">
        <v>250</v>
      </c>
      <c r="I115" s="244"/>
    </row>
    <row r="116" spans="1:9" ht="13.5" thickBot="1">
      <c r="A116" s="40"/>
      <c r="B116" s="40"/>
      <c r="C116" s="70" t="s">
        <v>637</v>
      </c>
      <c r="D116" s="70"/>
      <c r="E116" s="70" t="s">
        <v>911</v>
      </c>
      <c r="F116" s="79">
        <v>157</v>
      </c>
      <c r="G116" s="79">
        <v>157</v>
      </c>
      <c r="H116" s="79">
        <v>157</v>
      </c>
      <c r="I116" s="79"/>
    </row>
    <row r="117" spans="1:9" ht="12.75">
      <c r="A117" s="40" t="s">
        <v>554</v>
      </c>
      <c r="B117" s="40">
        <v>325</v>
      </c>
      <c r="C117" s="70" t="s">
        <v>912</v>
      </c>
      <c r="D117" s="70" t="s">
        <v>913</v>
      </c>
      <c r="E117" s="70" t="s">
        <v>914</v>
      </c>
      <c r="F117" s="290">
        <v>246</v>
      </c>
      <c r="G117" s="290">
        <v>246</v>
      </c>
      <c r="H117" s="290">
        <v>246</v>
      </c>
      <c r="I117" s="290"/>
    </row>
    <row r="118" spans="1:9" ht="12.75">
      <c r="A118" s="40"/>
      <c r="B118" s="40"/>
      <c r="C118" s="70"/>
      <c r="D118" s="70"/>
      <c r="E118" s="70"/>
      <c r="F118" s="290"/>
      <c r="G118" s="290"/>
      <c r="H118" s="290"/>
      <c r="I118" s="290"/>
    </row>
    <row r="119" spans="1:9" ht="12.75">
      <c r="A119" s="40"/>
      <c r="B119" s="40"/>
      <c r="C119" s="70"/>
      <c r="D119" s="70"/>
      <c r="E119" s="23" t="s">
        <v>457</v>
      </c>
      <c r="F119" s="69">
        <f>SUM(F112:F114)</f>
        <v>352</v>
      </c>
      <c r="G119" s="365">
        <v>3597</v>
      </c>
      <c r="H119" s="69">
        <f>SUM(H112:H117)</f>
        <v>1005</v>
      </c>
      <c r="I119" s="69"/>
    </row>
    <row r="120" spans="1:9" ht="13.5" thickBot="1">
      <c r="A120" s="40"/>
      <c r="B120" s="40"/>
      <c r="C120" s="70"/>
      <c r="D120" s="70"/>
      <c r="E120" s="70"/>
      <c r="F120" s="244"/>
      <c r="G120" s="244"/>
      <c r="H120" s="244"/>
      <c r="I120" s="244"/>
    </row>
    <row r="121" spans="1:9" ht="13.5" thickBot="1">
      <c r="A121" s="270"/>
      <c r="B121" s="270"/>
      <c r="C121" s="291"/>
      <c r="D121" s="292"/>
      <c r="E121" s="293" t="s">
        <v>458</v>
      </c>
      <c r="F121" s="273" t="s">
        <v>554</v>
      </c>
      <c r="G121" s="294"/>
      <c r="H121" s="294">
        <f>H119+H103</f>
        <v>18761</v>
      </c>
      <c r="I121" s="294">
        <f>I119+I103</f>
        <v>0</v>
      </c>
    </row>
    <row r="122" spans="1:9" ht="12.75">
      <c r="A122" s="40"/>
      <c r="B122" s="40"/>
      <c r="C122" s="70"/>
      <c r="D122" s="70"/>
      <c r="E122" s="70"/>
      <c r="F122" s="295"/>
      <c r="G122" s="295"/>
      <c r="H122" s="295"/>
      <c r="I122" s="295"/>
    </row>
    <row r="128" spans="1:8" ht="12.75">
      <c r="A128" s="372" t="s">
        <v>775</v>
      </c>
      <c r="B128" s="372"/>
      <c r="C128" s="372"/>
      <c r="D128" s="372"/>
      <c r="E128" s="372"/>
      <c r="F128" s="372"/>
      <c r="G128" s="372"/>
      <c r="H128" s="372"/>
    </row>
    <row r="129" spans="1:8" ht="12.75">
      <c r="A129" s="61" t="s">
        <v>556</v>
      </c>
      <c r="B129" s="13"/>
      <c r="C129" s="13"/>
      <c r="D129" s="13"/>
      <c r="E129" s="13"/>
      <c r="F129" s="13"/>
      <c r="G129" s="60"/>
      <c r="H129" s="60"/>
    </row>
    <row r="130" spans="1:8" ht="12.75">
      <c r="A130" s="41" t="s">
        <v>324</v>
      </c>
      <c r="B130" s="2" t="s">
        <v>324</v>
      </c>
      <c r="C130" s="2" t="s">
        <v>325</v>
      </c>
      <c r="D130" s="2" t="s">
        <v>326</v>
      </c>
      <c r="E130" s="2" t="s">
        <v>801</v>
      </c>
      <c r="F130" s="2" t="s">
        <v>328</v>
      </c>
      <c r="G130" s="42" t="s">
        <v>329</v>
      </c>
      <c r="H130" s="63" t="s">
        <v>330</v>
      </c>
    </row>
    <row r="131" spans="1:8" ht="12.75">
      <c r="A131" s="43" t="s">
        <v>505</v>
      </c>
      <c r="B131" s="36" t="s">
        <v>497</v>
      </c>
      <c r="C131" s="3" t="s">
        <v>332</v>
      </c>
      <c r="D131" s="3" t="s">
        <v>333</v>
      </c>
      <c r="E131" s="3" t="s">
        <v>78</v>
      </c>
      <c r="F131" s="3" t="s">
        <v>326</v>
      </c>
      <c r="G131" s="22" t="s">
        <v>10</v>
      </c>
      <c r="H131" s="22" t="s">
        <v>10</v>
      </c>
    </row>
    <row r="132" spans="1:8" ht="12.75">
      <c r="A132" s="64"/>
      <c r="B132" s="74" t="s">
        <v>492</v>
      </c>
      <c r="C132" s="45"/>
      <c r="D132" s="45"/>
      <c r="E132" s="22" t="s">
        <v>11</v>
      </c>
      <c r="F132" s="44"/>
      <c r="G132" s="39"/>
      <c r="H132" s="39"/>
    </row>
    <row r="133" spans="1:8" ht="22.5">
      <c r="A133" s="64">
        <v>89</v>
      </c>
      <c r="B133" s="75" t="s">
        <v>459</v>
      </c>
      <c r="C133" s="45"/>
      <c r="D133" s="46" t="s">
        <v>460</v>
      </c>
      <c r="E133" s="65">
        <v>5463.635</v>
      </c>
      <c r="F133" s="46"/>
      <c r="G133" s="47" t="s">
        <v>16</v>
      </c>
      <c r="H133" s="47" t="s">
        <v>14</v>
      </c>
    </row>
    <row r="134" spans="1:8" ht="22.5">
      <c r="A134" s="40">
        <v>90</v>
      </c>
      <c r="B134" s="75" t="s">
        <v>461</v>
      </c>
      <c r="C134" s="45"/>
      <c r="D134" s="46" t="s">
        <v>460</v>
      </c>
      <c r="E134" s="65">
        <v>819.5452500000001</v>
      </c>
      <c r="F134" s="46"/>
      <c r="G134" s="47" t="s">
        <v>16</v>
      </c>
      <c r="H134" s="47" t="s">
        <v>14</v>
      </c>
    </row>
    <row r="135" spans="1:8" ht="22.5">
      <c r="A135" s="64">
        <v>91</v>
      </c>
      <c r="B135" s="75" t="s">
        <v>462</v>
      </c>
      <c r="C135" s="45"/>
      <c r="D135" s="46"/>
      <c r="E135" s="65">
        <v>2731.8175</v>
      </c>
      <c r="F135" s="46"/>
      <c r="G135" s="47" t="s">
        <v>16</v>
      </c>
      <c r="H135" s="47" t="s">
        <v>14</v>
      </c>
    </row>
    <row r="136" spans="1:8" ht="22.5">
      <c r="A136" s="64">
        <v>92</v>
      </c>
      <c r="B136" s="75" t="s">
        <v>463</v>
      </c>
      <c r="C136" s="45"/>
      <c r="D136" s="46" t="s">
        <v>460</v>
      </c>
      <c r="E136" s="65">
        <v>327.8181</v>
      </c>
      <c r="F136" s="46"/>
      <c r="G136" s="47" t="s">
        <v>16</v>
      </c>
      <c r="H136" s="47" t="s">
        <v>14</v>
      </c>
    </row>
    <row r="137" spans="1:8" ht="12.75">
      <c r="A137" s="40">
        <v>93</v>
      </c>
      <c r="B137" s="70" t="s">
        <v>464</v>
      </c>
      <c r="C137" s="45"/>
      <c r="D137" s="46"/>
      <c r="E137" s="65">
        <v>32.78181</v>
      </c>
      <c r="F137" s="46"/>
      <c r="G137" s="47" t="s">
        <v>16</v>
      </c>
      <c r="H137" s="47" t="s">
        <v>14</v>
      </c>
    </row>
    <row r="138" spans="1:8" ht="22.5">
      <c r="A138" s="64">
        <v>94</v>
      </c>
      <c r="B138" s="75" t="s">
        <v>465</v>
      </c>
      <c r="C138" s="45"/>
      <c r="D138" s="46" t="s">
        <v>466</v>
      </c>
      <c r="E138" s="65">
        <v>218.5454</v>
      </c>
      <c r="F138" s="46"/>
      <c r="G138" s="47" t="s">
        <v>16</v>
      </c>
      <c r="H138" s="47" t="s">
        <v>14</v>
      </c>
    </row>
    <row r="139" spans="1:8" ht="12.75">
      <c r="A139" s="64">
        <v>95</v>
      </c>
      <c r="B139" s="70" t="s">
        <v>467</v>
      </c>
      <c r="C139" s="45"/>
      <c r="D139" s="46"/>
      <c r="E139" s="65">
        <v>163.90905</v>
      </c>
      <c r="F139" s="46"/>
      <c r="G139" s="47" t="s">
        <v>16</v>
      </c>
      <c r="H139" s="47" t="s">
        <v>14</v>
      </c>
    </row>
    <row r="140" spans="1:8" ht="12.75">
      <c r="A140" s="40">
        <v>96</v>
      </c>
      <c r="B140" s="70" t="s">
        <v>468</v>
      </c>
      <c r="C140" s="45"/>
      <c r="D140" s="46"/>
      <c r="E140" s="65">
        <v>21.854540000000004</v>
      </c>
      <c r="F140" s="46"/>
      <c r="G140" s="47" t="s">
        <v>16</v>
      </c>
      <c r="H140" s="47" t="s">
        <v>14</v>
      </c>
    </row>
    <row r="141" spans="1:8" ht="12.75">
      <c r="A141" s="64">
        <v>97</v>
      </c>
      <c r="B141" s="70" t="s">
        <v>469</v>
      </c>
      <c r="C141" s="45"/>
      <c r="D141" s="46"/>
      <c r="E141" s="65">
        <v>218.5454</v>
      </c>
      <c r="F141" s="46"/>
      <c r="G141" s="47" t="s">
        <v>16</v>
      </c>
      <c r="H141" s="47" t="s">
        <v>14</v>
      </c>
    </row>
    <row r="142" spans="1:8" ht="12.75">
      <c r="A142" s="64">
        <v>98</v>
      </c>
      <c r="B142" s="70" t="s">
        <v>470</v>
      </c>
      <c r="C142" s="45"/>
      <c r="D142" s="46"/>
      <c r="E142" s="65">
        <v>54.63635</v>
      </c>
      <c r="F142" s="46"/>
      <c r="G142" s="47" t="s">
        <v>16</v>
      </c>
      <c r="H142" s="47" t="s">
        <v>14</v>
      </c>
    </row>
    <row r="143" spans="1:8" ht="22.5">
      <c r="A143" s="40">
        <v>99</v>
      </c>
      <c r="B143" s="75" t="s">
        <v>471</v>
      </c>
      <c r="C143" s="45"/>
      <c r="D143" s="46" t="s">
        <v>472</v>
      </c>
      <c r="E143" s="65">
        <v>2185.454</v>
      </c>
      <c r="F143" s="46"/>
      <c r="G143" s="47" t="s">
        <v>16</v>
      </c>
      <c r="H143" s="47" t="s">
        <v>14</v>
      </c>
    </row>
    <row r="144" spans="1:8" ht="22.5">
      <c r="A144" s="64">
        <v>100</v>
      </c>
      <c r="B144" s="75" t="s">
        <v>473</v>
      </c>
      <c r="C144" s="45"/>
      <c r="D144" s="46" t="s">
        <v>474</v>
      </c>
      <c r="E144" s="65">
        <v>2185.454</v>
      </c>
      <c r="F144" s="46"/>
      <c r="G144" s="47" t="s">
        <v>16</v>
      </c>
      <c r="H144" s="47" t="s">
        <v>14</v>
      </c>
    </row>
    <row r="145" spans="1:8" ht="12.75">
      <c r="A145" s="64">
        <v>101</v>
      </c>
      <c r="B145" s="70" t="s">
        <v>569</v>
      </c>
      <c r="C145" s="45"/>
      <c r="D145" s="46" t="s">
        <v>475</v>
      </c>
      <c r="E145" s="65">
        <v>273.18175</v>
      </c>
      <c r="F145" s="46"/>
      <c r="G145" s="47" t="s">
        <v>16</v>
      </c>
      <c r="H145" s="47" t="s">
        <v>14</v>
      </c>
    </row>
    <row r="146" spans="1:8" ht="12.75">
      <c r="A146" s="40">
        <v>102</v>
      </c>
      <c r="B146" s="70" t="s">
        <v>476</v>
      </c>
      <c r="C146" s="45"/>
      <c r="D146" s="46" t="s">
        <v>477</v>
      </c>
      <c r="E146" s="65">
        <v>546.3635</v>
      </c>
      <c r="F146" s="46"/>
      <c r="G146" s="47" t="s">
        <v>16</v>
      </c>
      <c r="H146" s="47" t="s">
        <v>14</v>
      </c>
    </row>
    <row r="147" spans="1:8" ht="23.25" thickBot="1">
      <c r="A147" s="64">
        <v>103</v>
      </c>
      <c r="B147" s="75" t="s">
        <v>478</v>
      </c>
      <c r="C147" s="45"/>
      <c r="D147" s="46"/>
      <c r="E147" s="66">
        <v>109.2727</v>
      </c>
      <c r="F147" s="46"/>
      <c r="G147" s="47" t="s">
        <v>16</v>
      </c>
      <c r="H147" s="47" t="s">
        <v>14</v>
      </c>
    </row>
    <row r="148" spans="1:8" ht="13.5" thickBot="1">
      <c r="A148" s="64">
        <v>104</v>
      </c>
      <c r="B148" s="45"/>
      <c r="C148" s="45"/>
      <c r="D148" s="23" t="s">
        <v>494</v>
      </c>
      <c r="E148" s="76">
        <f>SUM(E133:E147)</f>
        <v>15352.814350000002</v>
      </c>
      <c r="F148" s="45"/>
      <c r="G148" s="47"/>
      <c r="H148" s="47"/>
    </row>
    <row r="149" spans="1:8" ht="12.75">
      <c r="A149" s="40">
        <v>105</v>
      </c>
      <c r="B149" s="74" t="s">
        <v>493</v>
      </c>
      <c r="C149" s="45"/>
      <c r="D149" s="45"/>
      <c r="E149" s="22"/>
      <c r="F149" s="44"/>
      <c r="G149" s="39"/>
      <c r="H149" s="39"/>
    </row>
    <row r="150" spans="1:8" ht="12.75">
      <c r="A150" s="64">
        <v>106</v>
      </c>
      <c r="B150" s="70" t="s">
        <v>479</v>
      </c>
      <c r="C150" s="45"/>
      <c r="D150" s="46"/>
      <c r="E150" s="65">
        <v>382.45445</v>
      </c>
      <c r="F150" s="46"/>
      <c r="G150" s="47" t="s">
        <v>16</v>
      </c>
      <c r="H150" s="47" t="s">
        <v>14</v>
      </c>
    </row>
    <row r="151" spans="1:8" ht="22.5">
      <c r="A151" s="64">
        <v>107</v>
      </c>
      <c r="B151" s="75" t="s">
        <v>480</v>
      </c>
      <c r="C151" s="45"/>
      <c r="D151" s="46" t="s">
        <v>481</v>
      </c>
      <c r="E151" s="65">
        <v>437.0908</v>
      </c>
      <c r="F151" s="46"/>
      <c r="G151" s="47" t="s">
        <v>16</v>
      </c>
      <c r="H151" s="47" t="s">
        <v>14</v>
      </c>
    </row>
    <row r="152" spans="1:8" ht="12.75">
      <c r="A152" s="40">
        <v>108</v>
      </c>
      <c r="B152" s="70" t="s">
        <v>482</v>
      </c>
      <c r="C152" s="45"/>
      <c r="D152" s="46" t="s">
        <v>483</v>
      </c>
      <c r="E152" s="65">
        <v>218.5454</v>
      </c>
      <c r="F152" s="46"/>
      <c r="G152" s="47" t="s">
        <v>16</v>
      </c>
      <c r="H152" s="47" t="s">
        <v>14</v>
      </c>
    </row>
    <row r="153" spans="1:8" ht="22.5">
      <c r="A153" s="64">
        <v>109</v>
      </c>
      <c r="B153" s="75" t="s">
        <v>484</v>
      </c>
      <c r="C153" s="45"/>
      <c r="D153" s="46"/>
      <c r="E153" s="65">
        <v>1092.727</v>
      </c>
      <c r="F153" s="46"/>
      <c r="G153" s="47" t="s">
        <v>16</v>
      </c>
      <c r="H153" s="47" t="s">
        <v>14</v>
      </c>
    </row>
    <row r="154" spans="1:8" ht="12.75">
      <c r="A154" s="64">
        <v>110</v>
      </c>
      <c r="B154" s="70" t="s">
        <v>485</v>
      </c>
      <c r="C154" s="45"/>
      <c r="D154" s="46"/>
      <c r="E154" s="65">
        <v>4370.908</v>
      </c>
      <c r="F154" s="46"/>
      <c r="G154" s="47" t="s">
        <v>14</v>
      </c>
      <c r="H154" s="47" t="s">
        <v>14</v>
      </c>
    </row>
    <row r="155" spans="1:8" ht="12.75">
      <c r="A155" s="40">
        <v>111</v>
      </c>
      <c r="B155" s="70" t="s">
        <v>486</v>
      </c>
      <c r="C155" s="45"/>
      <c r="D155" s="46"/>
      <c r="E155" s="65">
        <v>0</v>
      </c>
      <c r="F155" s="46"/>
      <c r="G155" s="47"/>
      <c r="H155" s="47"/>
    </row>
    <row r="156" spans="1:8" ht="22.5">
      <c r="A156" s="64">
        <v>112</v>
      </c>
      <c r="B156" s="75" t="s">
        <v>503</v>
      </c>
      <c r="C156" s="45"/>
      <c r="D156" s="46"/>
      <c r="E156" s="65">
        <v>546.3635</v>
      </c>
      <c r="F156" s="46"/>
      <c r="G156" s="47" t="s">
        <v>16</v>
      </c>
      <c r="H156" s="47" t="s">
        <v>14</v>
      </c>
    </row>
    <row r="157" spans="1:8" ht="12.75">
      <c r="A157" s="64">
        <v>113</v>
      </c>
      <c r="B157" s="70" t="s">
        <v>487</v>
      </c>
      <c r="C157" s="45"/>
      <c r="D157" s="46"/>
      <c r="E157" s="65">
        <v>546.3635</v>
      </c>
      <c r="F157" s="46"/>
      <c r="G157" s="47" t="s">
        <v>16</v>
      </c>
      <c r="H157" s="47" t="s">
        <v>14</v>
      </c>
    </row>
    <row r="158" spans="1:8" ht="12.75">
      <c r="A158" s="40">
        <v>114</v>
      </c>
      <c r="B158" s="70" t="s">
        <v>488</v>
      </c>
      <c r="C158" s="45"/>
      <c r="D158" s="46"/>
      <c r="E158" s="65">
        <v>546.3635</v>
      </c>
      <c r="F158" s="46"/>
      <c r="G158" s="47" t="s">
        <v>16</v>
      </c>
      <c r="H158" s="47" t="s">
        <v>14</v>
      </c>
    </row>
    <row r="159" spans="1:8" ht="12.75">
      <c r="A159" s="64">
        <v>115</v>
      </c>
      <c r="B159" s="70" t="s">
        <v>489</v>
      </c>
      <c r="C159" s="45"/>
      <c r="D159" s="46"/>
      <c r="E159" s="65">
        <v>546.3635</v>
      </c>
      <c r="F159" s="46"/>
      <c r="G159" s="47" t="s">
        <v>16</v>
      </c>
      <c r="H159" s="47" t="s">
        <v>14</v>
      </c>
    </row>
    <row r="160" spans="1:8" ht="13.5" thickBot="1">
      <c r="A160" s="64"/>
      <c r="B160" s="70"/>
      <c r="C160" s="45"/>
      <c r="D160" s="46"/>
      <c r="E160" s="66"/>
      <c r="F160" s="46"/>
      <c r="G160" s="47"/>
      <c r="H160" s="47"/>
    </row>
    <row r="161" spans="1:8" ht="13.5" thickBot="1">
      <c r="A161" s="64"/>
      <c r="B161" s="45"/>
      <c r="C161" s="45"/>
      <c r="D161" s="23" t="s">
        <v>495</v>
      </c>
      <c r="E161" s="76">
        <f>SUM(E150:E160)</f>
        <v>8687.179650000002</v>
      </c>
      <c r="F161" s="45"/>
      <c r="G161" s="47"/>
      <c r="H161" s="47"/>
    </row>
    <row r="162" spans="1:8" ht="12.75">
      <c r="A162" s="64"/>
      <c r="B162" s="74" t="s">
        <v>498</v>
      </c>
      <c r="C162" s="45"/>
      <c r="D162" s="23"/>
      <c r="E162" s="69"/>
      <c r="F162" s="45"/>
      <c r="G162" s="47"/>
      <c r="H162" s="47"/>
    </row>
    <row r="163" spans="1:8" ht="12.75">
      <c r="A163" s="64">
        <v>116</v>
      </c>
      <c r="B163" s="45" t="s">
        <v>499</v>
      </c>
      <c r="C163" s="45"/>
      <c r="D163" s="83"/>
      <c r="E163" s="12">
        <v>2185.454</v>
      </c>
      <c r="F163" s="46"/>
      <c r="G163" s="47" t="s">
        <v>14</v>
      </c>
      <c r="H163" s="47" t="s">
        <v>14</v>
      </c>
    </row>
    <row r="164" spans="1:8" ht="12.75">
      <c r="A164" s="64">
        <v>117</v>
      </c>
      <c r="B164" s="45" t="s">
        <v>500</v>
      </c>
      <c r="C164" s="45"/>
      <c r="D164" s="83"/>
      <c r="E164" s="12">
        <v>1092.727</v>
      </c>
      <c r="F164" s="46"/>
      <c r="G164" s="47" t="s">
        <v>14</v>
      </c>
      <c r="H164" s="47" t="s">
        <v>14</v>
      </c>
    </row>
    <row r="165" spans="1:8" ht="13.5" thickBot="1">
      <c r="A165" s="64">
        <v>118</v>
      </c>
      <c r="B165" s="45" t="s">
        <v>501</v>
      </c>
      <c r="C165" s="45"/>
      <c r="D165" s="83"/>
      <c r="E165" s="79">
        <v>15298.178</v>
      </c>
      <c r="F165" s="46"/>
      <c r="G165" s="47" t="s">
        <v>14</v>
      </c>
      <c r="H165" s="47" t="s">
        <v>14</v>
      </c>
    </row>
    <row r="166" spans="1:8" ht="13.5" thickBot="1">
      <c r="A166" s="64"/>
      <c r="B166" s="45"/>
      <c r="C166" s="45"/>
      <c r="D166" s="23" t="s">
        <v>502</v>
      </c>
      <c r="E166" s="76">
        <f>SUM(E163:E165)</f>
        <v>18576.359</v>
      </c>
      <c r="F166" s="46"/>
      <c r="G166" s="47"/>
      <c r="H166" s="47"/>
    </row>
    <row r="167" spans="1:8" ht="13.5" thickBot="1">
      <c r="A167" s="64"/>
      <c r="B167" s="45"/>
      <c r="C167" s="45"/>
      <c r="D167" s="23"/>
      <c r="E167" s="78"/>
      <c r="F167" s="46"/>
      <c r="G167" s="47"/>
      <c r="H167" s="47"/>
    </row>
    <row r="168" spans="1:8" ht="13.5" thickBot="1">
      <c r="A168" s="64">
        <v>119</v>
      </c>
      <c r="B168" s="45" t="s">
        <v>491</v>
      </c>
      <c r="C168" s="45"/>
      <c r="D168" s="46"/>
      <c r="E168" s="76">
        <v>1093</v>
      </c>
      <c r="F168" s="46"/>
      <c r="G168" s="47" t="s">
        <v>14</v>
      </c>
      <c r="H168" s="47" t="s">
        <v>14</v>
      </c>
    </row>
    <row r="169" spans="1:8" ht="13.5" thickBot="1">
      <c r="A169" s="64"/>
      <c r="B169" s="70"/>
      <c r="C169" s="45"/>
      <c r="D169" s="45"/>
      <c r="E169" s="77"/>
      <c r="F169" s="46"/>
      <c r="G169" s="47"/>
      <c r="H169" s="47"/>
    </row>
    <row r="170" spans="1:8" ht="13.5" thickBot="1">
      <c r="A170" s="64">
        <v>120</v>
      </c>
      <c r="B170" s="70" t="s">
        <v>490</v>
      </c>
      <c r="C170" s="45"/>
      <c r="D170" s="46"/>
      <c r="E170" s="76">
        <v>2185</v>
      </c>
      <c r="F170" s="46"/>
      <c r="G170" s="47" t="s">
        <v>16</v>
      </c>
      <c r="H170" s="47" t="s">
        <v>14</v>
      </c>
    </row>
    <row r="171" spans="1:8" ht="12.75">
      <c r="A171" s="64"/>
      <c r="B171" s="70"/>
      <c r="C171" s="45"/>
      <c r="D171" s="45"/>
      <c r="E171" s="77"/>
      <c r="F171" s="46"/>
      <c r="G171" s="47"/>
      <c r="H171" s="47"/>
    </row>
    <row r="172" spans="1:8" ht="12.75">
      <c r="A172" s="64"/>
      <c r="B172" s="70" t="s">
        <v>589</v>
      </c>
      <c r="C172" s="45"/>
      <c r="D172" s="45"/>
      <c r="E172" s="77"/>
      <c r="F172" s="46"/>
      <c r="G172" s="47"/>
      <c r="H172" s="47"/>
    </row>
    <row r="173" spans="1:8" ht="12.75">
      <c r="A173" s="64">
        <v>121</v>
      </c>
      <c r="B173" s="70" t="s">
        <v>590</v>
      </c>
      <c r="C173" s="45"/>
      <c r="D173" s="45" t="s">
        <v>592</v>
      </c>
      <c r="E173" s="77">
        <v>1093</v>
      </c>
      <c r="F173" s="46"/>
      <c r="G173" s="47"/>
      <c r="H173" s="47"/>
    </row>
    <row r="174" spans="1:8" ht="12.75">
      <c r="A174" s="64"/>
      <c r="B174" s="70" t="s">
        <v>591</v>
      </c>
      <c r="C174" s="45"/>
      <c r="D174" s="45"/>
      <c r="E174" s="77"/>
      <c r="F174" s="46"/>
      <c r="G174" s="47"/>
      <c r="H174" s="47"/>
    </row>
    <row r="175" spans="1:8" ht="12.75">
      <c r="A175" s="64">
        <v>122</v>
      </c>
      <c r="B175" s="70" t="s">
        <v>593</v>
      </c>
      <c r="C175" s="45"/>
      <c r="D175" s="45"/>
      <c r="E175" s="77"/>
      <c r="F175" s="46"/>
      <c r="G175" s="47"/>
      <c r="H175" s="47"/>
    </row>
    <row r="176" spans="1:8" ht="12.75">
      <c r="A176" s="64"/>
      <c r="B176" s="70" t="s">
        <v>594</v>
      </c>
      <c r="C176" s="45"/>
      <c r="D176" s="45" t="s">
        <v>592</v>
      </c>
      <c r="E176" s="77">
        <v>219</v>
      </c>
      <c r="F176" s="46"/>
      <c r="G176" s="47"/>
      <c r="H176" s="47"/>
    </row>
    <row r="177" spans="1:8" ht="13.5" thickBot="1">
      <c r="A177" s="64">
        <v>123</v>
      </c>
      <c r="B177" s="70" t="s">
        <v>595</v>
      </c>
      <c r="C177" s="45"/>
      <c r="D177" s="45"/>
      <c r="E177" s="110">
        <v>109</v>
      </c>
      <c r="F177" s="46"/>
      <c r="G177" s="47"/>
      <c r="H177" s="47"/>
    </row>
    <row r="178" spans="1:8" ht="13.5" thickBot="1">
      <c r="A178" s="64"/>
      <c r="B178" s="70"/>
      <c r="C178" s="45"/>
      <c r="D178" s="45"/>
      <c r="E178" s="110">
        <f>SUM(E173:E177)</f>
        <v>1421</v>
      </c>
      <c r="F178" s="46"/>
      <c r="G178" s="47"/>
      <c r="H178" s="47"/>
    </row>
    <row r="179" spans="1:8" ht="13.5" thickBot="1">
      <c r="A179" s="64"/>
      <c r="B179" s="70"/>
      <c r="C179" s="45"/>
      <c r="D179" s="45"/>
      <c r="E179" s="77"/>
      <c r="F179" s="46"/>
      <c r="G179" s="47"/>
      <c r="H179" s="47"/>
    </row>
    <row r="180" spans="1:8" ht="13.5" thickBot="1">
      <c r="A180" s="64"/>
      <c r="B180" s="70"/>
      <c r="C180" s="45"/>
      <c r="D180" s="23" t="s">
        <v>496</v>
      </c>
      <c r="E180" s="76">
        <f>E148+E161+E166+E168+E170+E178</f>
        <v>47315.353</v>
      </c>
      <c r="F180" s="45"/>
      <c r="G180" s="47"/>
      <c r="H180" s="47"/>
    </row>
    <row r="182" spans="3:5" ht="12.75">
      <c r="C182" s="1" t="s">
        <v>802</v>
      </c>
      <c r="E182" s="366">
        <v>71126</v>
      </c>
    </row>
  </sheetData>
  <sheetProtection/>
  <mergeCells count="4">
    <mergeCell ref="A1:H1"/>
    <mergeCell ref="A56:H56"/>
    <mergeCell ref="A128:H128"/>
    <mergeCell ref="B106:I106"/>
  </mergeCells>
  <printOptions/>
  <pageMargins left="0.75" right="0.75" top="1" bottom="1" header="0.5" footer="0.5"/>
  <pageSetup fitToHeight="0" fitToWidth="1" horizontalDpi="600" verticalDpi="600" orientation="portrait" scale="73" r:id="rId1"/>
  <headerFooter alignWithMargins="0">
    <oddHeader>&amp;C&amp;"Arial,Bold"&amp;14LYMINGTON AND PENNINGTON TOWN COUNCIL&amp;R&amp;"Arial,Bold"&amp;12Appendix 3
</oddHeader>
    <oddFooter>&amp;L&amp;8&amp;F &amp;A&amp;C&amp;P&amp;R&amp;8&amp;D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PageLayoutView="0" workbookViewId="0" topLeftCell="A135">
      <selection activeCell="F151" sqref="F151"/>
    </sheetView>
  </sheetViews>
  <sheetFormatPr defaultColWidth="9.140625" defaultRowHeight="12.75"/>
  <cols>
    <col min="1" max="1" width="5.7109375" style="113" customWidth="1"/>
    <col min="2" max="2" width="25.140625" style="113" customWidth="1"/>
    <col min="3" max="3" width="9.57421875" style="113" customWidth="1"/>
    <col min="4" max="4" width="13.140625" style="134" customWidth="1"/>
    <col min="5" max="5" width="7.140625" style="113" customWidth="1"/>
    <col min="6" max="6" width="10.28125" style="113" customWidth="1"/>
    <col min="7" max="16384" width="9.140625" style="113" customWidth="1"/>
  </cols>
  <sheetData>
    <row r="1" spans="1:6" ht="12.75">
      <c r="A1" s="372" t="s">
        <v>775</v>
      </c>
      <c r="B1" s="372"/>
      <c r="C1" s="372"/>
      <c r="D1" s="372"/>
      <c r="E1" s="372"/>
      <c r="F1" s="372"/>
    </row>
    <row r="2" spans="1:6" ht="12.75">
      <c r="A2" s="61" t="s">
        <v>504</v>
      </c>
      <c r="B2" s="13"/>
      <c r="C2" s="13"/>
      <c r="D2" s="135"/>
      <c r="E2" s="13"/>
      <c r="F2" s="60"/>
    </row>
    <row r="3" spans="1:7" ht="12.75">
      <c r="A3" s="9"/>
      <c r="B3" s="58"/>
      <c r="C3" s="58"/>
      <c r="D3" s="131"/>
      <c r="E3" s="129"/>
      <c r="F3" s="129"/>
      <c r="G3" s="59"/>
    </row>
    <row r="4" spans="1:7" ht="12.75">
      <c r="A4" s="41" t="s">
        <v>809</v>
      </c>
      <c r="B4" s="2" t="s">
        <v>324</v>
      </c>
      <c r="C4" s="2" t="s">
        <v>325</v>
      </c>
      <c r="D4" s="2" t="s">
        <v>326</v>
      </c>
      <c r="E4" s="2" t="s">
        <v>801</v>
      </c>
      <c r="F4" s="2" t="s">
        <v>327</v>
      </c>
      <c r="G4" s="2" t="s">
        <v>811</v>
      </c>
    </row>
    <row r="5" spans="1:7" ht="12.75">
      <c r="A5" s="43" t="s">
        <v>331</v>
      </c>
      <c r="B5" s="36" t="s">
        <v>927</v>
      </c>
      <c r="C5" s="3" t="s">
        <v>332</v>
      </c>
      <c r="D5" s="3" t="s">
        <v>333</v>
      </c>
      <c r="E5" s="3"/>
      <c r="F5" s="3" t="s">
        <v>78</v>
      </c>
      <c r="G5" s="311">
        <v>44286</v>
      </c>
    </row>
    <row r="6" spans="1:7" ht="12.75">
      <c r="A6" s="39"/>
      <c r="B6" s="11"/>
      <c r="C6" s="70"/>
      <c r="D6" s="70"/>
      <c r="E6" s="22" t="s">
        <v>11</v>
      </c>
      <c r="F6" s="22" t="s">
        <v>11</v>
      </c>
      <c r="G6" s="22" t="s">
        <v>11</v>
      </c>
    </row>
    <row r="7" spans="1:7" ht="12.75">
      <c r="A7" s="40">
        <v>27</v>
      </c>
      <c r="B7" s="11" t="s">
        <v>343</v>
      </c>
      <c r="C7" s="70"/>
      <c r="D7" s="80"/>
      <c r="E7" s="12"/>
      <c r="F7" s="12">
        <f>4000*1.03</f>
        <v>4120</v>
      </c>
      <c r="G7" s="20">
        <v>3000</v>
      </c>
    </row>
    <row r="8" spans="1:7" ht="12.75">
      <c r="A8" s="40">
        <v>26</v>
      </c>
      <c r="B8" s="11" t="s">
        <v>343</v>
      </c>
      <c r="C8" s="70"/>
      <c r="D8" s="80"/>
      <c r="E8" s="12"/>
      <c r="F8" s="12">
        <f>4000*1.03</f>
        <v>4120</v>
      </c>
      <c r="G8" s="20">
        <v>3000</v>
      </c>
    </row>
    <row r="9" spans="1:7" ht="12.75">
      <c r="A9" s="40">
        <v>17</v>
      </c>
      <c r="B9" s="11" t="s">
        <v>344</v>
      </c>
      <c r="C9" s="70" t="s">
        <v>345</v>
      </c>
      <c r="D9" s="80"/>
      <c r="E9" s="12"/>
      <c r="F9" s="12">
        <f>15000*1.03</f>
        <v>15450</v>
      </c>
      <c r="G9" s="20">
        <v>4000</v>
      </c>
    </row>
    <row r="10" spans="1:7" ht="12.75">
      <c r="A10" s="40">
        <v>103</v>
      </c>
      <c r="B10" s="11" t="s">
        <v>344</v>
      </c>
      <c r="C10" s="70" t="s">
        <v>346</v>
      </c>
      <c r="D10" s="80"/>
      <c r="E10" s="12"/>
      <c r="F10" s="12">
        <f>15000*1.03</f>
        <v>15450</v>
      </c>
      <c r="G10" s="20">
        <v>4000</v>
      </c>
    </row>
    <row r="11" spans="1:7" ht="12.75">
      <c r="A11" s="40">
        <v>23</v>
      </c>
      <c r="B11" s="11" t="s">
        <v>347</v>
      </c>
      <c r="C11" s="70" t="s">
        <v>348</v>
      </c>
      <c r="D11" s="80" t="s">
        <v>349</v>
      </c>
      <c r="E11" s="12"/>
      <c r="F11" s="12">
        <f>6000*1.03</f>
        <v>6180</v>
      </c>
      <c r="G11" s="20">
        <v>4000</v>
      </c>
    </row>
    <row r="12" spans="1:7" ht="12.75">
      <c r="A12" s="40">
        <v>24</v>
      </c>
      <c r="B12" s="11" t="s">
        <v>347</v>
      </c>
      <c r="C12" s="70" t="s">
        <v>350</v>
      </c>
      <c r="D12" s="80"/>
      <c r="E12" s="12"/>
      <c r="F12" s="12">
        <f>6000*1.03</f>
        <v>6180</v>
      </c>
      <c r="G12" s="20">
        <v>4000</v>
      </c>
    </row>
    <row r="13" spans="1:7" ht="12.75">
      <c r="A13" s="40">
        <v>115</v>
      </c>
      <c r="B13" s="11" t="s">
        <v>351</v>
      </c>
      <c r="C13" s="70"/>
      <c r="D13" s="80" t="s">
        <v>352</v>
      </c>
      <c r="E13" s="12"/>
      <c r="F13" s="12">
        <f>6000*1.03</f>
        <v>6180</v>
      </c>
      <c r="G13" s="20">
        <v>4000</v>
      </c>
    </row>
    <row r="14" spans="1:7" ht="12.75">
      <c r="A14" s="40">
        <v>105</v>
      </c>
      <c r="B14" s="11" t="s">
        <v>353</v>
      </c>
      <c r="C14" s="70" t="s">
        <v>354</v>
      </c>
      <c r="D14" s="80"/>
      <c r="E14" s="12"/>
      <c r="F14" s="312">
        <f>2000*1.03</f>
        <v>2060</v>
      </c>
      <c r="G14" s="20">
        <v>1000</v>
      </c>
    </row>
    <row r="15" spans="1:7" ht="12.75">
      <c r="A15" s="40">
        <v>28</v>
      </c>
      <c r="B15" s="11" t="s">
        <v>355</v>
      </c>
      <c r="C15" s="70" t="s">
        <v>356</v>
      </c>
      <c r="D15" s="80"/>
      <c r="E15" s="12"/>
      <c r="F15" s="12">
        <f>6000*1.03</f>
        <v>6180</v>
      </c>
      <c r="G15" s="20">
        <v>5000</v>
      </c>
    </row>
    <row r="16" spans="1:7" ht="12.75">
      <c r="A16" s="40"/>
      <c r="B16" s="11" t="s">
        <v>357</v>
      </c>
      <c r="C16" s="70" t="s">
        <v>358</v>
      </c>
      <c r="D16" s="80"/>
      <c r="E16" s="12"/>
      <c r="F16" s="12">
        <f>6000*1.03</f>
        <v>6180</v>
      </c>
      <c r="G16" s="20">
        <v>2000</v>
      </c>
    </row>
    <row r="17" spans="1:7" ht="12.75">
      <c r="A17" s="40">
        <v>7</v>
      </c>
      <c r="B17" s="11" t="s">
        <v>359</v>
      </c>
      <c r="C17" s="70" t="s">
        <v>360</v>
      </c>
      <c r="D17" s="80"/>
      <c r="E17" s="12"/>
      <c r="F17" s="12">
        <f>1500*1.03</f>
        <v>1545</v>
      </c>
      <c r="G17" s="20">
        <v>1000</v>
      </c>
    </row>
    <row r="18" spans="1:7" ht="12.75">
      <c r="A18" s="40"/>
      <c r="B18" s="11" t="s">
        <v>361</v>
      </c>
      <c r="C18" s="70"/>
      <c r="D18" s="80"/>
      <c r="E18" s="12"/>
      <c r="F18" s="12">
        <f>1500*1.03</f>
        <v>1545</v>
      </c>
      <c r="G18" s="20">
        <v>1000</v>
      </c>
    </row>
    <row r="19" spans="1:7" ht="12.75">
      <c r="A19" s="40">
        <v>114</v>
      </c>
      <c r="B19" s="11" t="s">
        <v>362</v>
      </c>
      <c r="C19" s="70" t="s">
        <v>363</v>
      </c>
      <c r="D19" s="80" t="s">
        <v>364</v>
      </c>
      <c r="E19" s="12"/>
      <c r="F19" s="12">
        <f>14000*1.03</f>
        <v>14420</v>
      </c>
      <c r="G19" s="20">
        <v>12000</v>
      </c>
    </row>
    <row r="20" spans="1:7" ht="12.75">
      <c r="A20" s="40">
        <v>108</v>
      </c>
      <c r="B20" s="11" t="s">
        <v>368</v>
      </c>
      <c r="C20" s="70" t="s">
        <v>369</v>
      </c>
      <c r="D20" s="80" t="s">
        <v>367</v>
      </c>
      <c r="E20" s="12"/>
      <c r="F20" s="12">
        <f>500*1.03</f>
        <v>515</v>
      </c>
      <c r="G20" s="20">
        <v>400</v>
      </c>
    </row>
    <row r="21" spans="1:7" ht="12.75">
      <c r="A21" s="40"/>
      <c r="B21" s="11" t="s">
        <v>649</v>
      </c>
      <c r="C21" s="70" t="s">
        <v>648</v>
      </c>
      <c r="D21" s="80" t="s">
        <v>609</v>
      </c>
      <c r="E21" s="12"/>
      <c r="F21" s="12">
        <v>200</v>
      </c>
      <c r="G21" s="20">
        <v>173</v>
      </c>
    </row>
    <row r="22" spans="1:7" ht="12.75">
      <c r="A22" s="40">
        <v>1124</v>
      </c>
      <c r="B22" s="11" t="s">
        <v>650</v>
      </c>
      <c r="C22" s="70" t="s">
        <v>651</v>
      </c>
      <c r="D22" s="313">
        <v>40960</v>
      </c>
      <c r="E22" s="12"/>
      <c r="F22" s="12">
        <v>393</v>
      </c>
      <c r="G22" s="20">
        <v>340</v>
      </c>
    </row>
    <row r="23" spans="1:7" ht="12.75">
      <c r="A23" s="40">
        <v>1124</v>
      </c>
      <c r="B23" s="11" t="s">
        <v>652</v>
      </c>
      <c r="C23" s="70" t="s">
        <v>653</v>
      </c>
      <c r="D23" s="313">
        <v>40960</v>
      </c>
      <c r="E23" s="12"/>
      <c r="F23" s="12">
        <v>350</v>
      </c>
      <c r="G23" s="20">
        <v>315</v>
      </c>
    </row>
    <row r="24" spans="1:7" ht="12.75">
      <c r="A24" s="40">
        <v>865</v>
      </c>
      <c r="B24" s="11" t="s">
        <v>654</v>
      </c>
      <c r="C24" s="10" t="s">
        <v>655</v>
      </c>
      <c r="D24" s="18">
        <v>2012</v>
      </c>
      <c r="E24" s="12"/>
      <c r="F24" s="12">
        <v>100</v>
      </c>
      <c r="G24" s="20">
        <v>58</v>
      </c>
    </row>
    <row r="25" spans="1:7" ht="12.75">
      <c r="A25" s="40">
        <v>542</v>
      </c>
      <c r="B25" s="11" t="s">
        <v>656</v>
      </c>
      <c r="C25" s="10" t="s">
        <v>657</v>
      </c>
      <c r="D25" s="18">
        <v>2013</v>
      </c>
      <c r="E25" s="12"/>
      <c r="F25" s="12">
        <v>10567</v>
      </c>
      <c r="G25" s="20">
        <v>8550</v>
      </c>
    </row>
    <row r="26" spans="1:7" ht="12.75">
      <c r="A26" s="40">
        <v>107</v>
      </c>
      <c r="B26" s="11" t="s">
        <v>928</v>
      </c>
      <c r="C26" s="70" t="s">
        <v>929</v>
      </c>
      <c r="D26" s="80" t="s">
        <v>930</v>
      </c>
      <c r="E26" s="20">
        <v>828</v>
      </c>
      <c r="F26" s="20">
        <v>828</v>
      </c>
      <c r="G26" s="20">
        <v>828</v>
      </c>
    </row>
    <row r="27" spans="1:7" ht="12.75">
      <c r="A27" s="40"/>
      <c r="B27" s="11" t="s">
        <v>931</v>
      </c>
      <c r="C27" s="10"/>
      <c r="D27" s="313">
        <v>42459</v>
      </c>
      <c r="E27" s="12">
        <v>4446</v>
      </c>
      <c r="F27" s="12">
        <v>4446</v>
      </c>
      <c r="G27" s="20">
        <v>4446</v>
      </c>
    </row>
    <row r="28" spans="1:7" ht="12.75">
      <c r="A28" s="40">
        <v>220</v>
      </c>
      <c r="B28" s="11" t="s">
        <v>932</v>
      </c>
      <c r="C28" s="10" t="s">
        <v>933</v>
      </c>
      <c r="D28" s="313">
        <v>42627</v>
      </c>
      <c r="E28" s="12">
        <v>522</v>
      </c>
      <c r="F28" s="12">
        <v>522</v>
      </c>
      <c r="G28" s="20">
        <v>522</v>
      </c>
    </row>
    <row r="29" spans="1:7" ht="12.75">
      <c r="A29" s="40"/>
      <c r="B29" s="11" t="s">
        <v>934</v>
      </c>
      <c r="C29" s="10" t="s">
        <v>935</v>
      </c>
      <c r="D29" s="313">
        <v>42809</v>
      </c>
      <c r="E29" s="12">
        <v>349</v>
      </c>
      <c r="F29" s="12">
        <v>349</v>
      </c>
      <c r="G29" s="20">
        <v>349</v>
      </c>
    </row>
    <row r="30" spans="1:7" ht="12.75">
      <c r="A30" s="40"/>
      <c r="B30" s="11" t="s">
        <v>936</v>
      </c>
      <c r="C30" s="10" t="s">
        <v>937</v>
      </c>
      <c r="D30" s="313">
        <v>42809</v>
      </c>
      <c r="E30" s="12">
        <v>28</v>
      </c>
      <c r="F30" s="12">
        <v>28</v>
      </c>
      <c r="G30" s="20">
        <v>28</v>
      </c>
    </row>
    <row r="31" spans="1:7" ht="12.75">
      <c r="A31" s="39">
        <v>1103</v>
      </c>
      <c r="B31" s="11" t="s">
        <v>938</v>
      </c>
      <c r="C31" s="70"/>
      <c r="D31" s="80" t="s">
        <v>930</v>
      </c>
      <c r="E31" s="20">
        <v>175</v>
      </c>
      <c r="F31" s="20">
        <v>175</v>
      </c>
      <c r="G31" s="20">
        <v>175</v>
      </c>
    </row>
    <row r="32" spans="1:7" ht="12.75">
      <c r="A32" s="40"/>
      <c r="B32" s="11"/>
      <c r="C32" s="10"/>
      <c r="D32" s="18"/>
      <c r="E32" s="12"/>
      <c r="F32" s="12"/>
      <c r="G32" s="20"/>
    </row>
    <row r="33" spans="1:7" ht="12.75">
      <c r="A33" s="39"/>
      <c r="B33" s="11"/>
      <c r="C33" s="314"/>
      <c r="D33" s="48" t="s">
        <v>939</v>
      </c>
      <c r="E33" s="315">
        <f>SUM(E7:E21)</f>
        <v>0</v>
      </c>
      <c r="F33" s="315">
        <f>SUM(F7:F32)</f>
        <v>108083</v>
      </c>
      <c r="G33" s="315">
        <f>SUM(G7:G32)</f>
        <v>64184</v>
      </c>
    </row>
    <row r="34" spans="1:7" ht="12.75">
      <c r="A34"/>
      <c r="B34" s="6"/>
      <c r="C34" s="284"/>
      <c r="D34" s="316"/>
      <c r="E34" s="285"/>
      <c r="F34" s="285"/>
      <c r="G34" s="285"/>
    </row>
    <row r="35" spans="1:7" ht="12.75">
      <c r="A35"/>
      <c r="B35" s="6"/>
      <c r="C35" s="284"/>
      <c r="D35" s="316"/>
      <c r="E35" s="285"/>
      <c r="F35" s="285"/>
      <c r="G35" s="285"/>
    </row>
    <row r="36" spans="1:7" ht="15.75">
      <c r="A36"/>
      <c r="B36" s="373"/>
      <c r="C36" s="373"/>
      <c r="D36" s="373"/>
      <c r="E36" s="373"/>
      <c r="F36" s="373"/>
      <c r="G36" s="373"/>
    </row>
    <row r="37" spans="1:7" ht="12.75">
      <c r="A37"/>
      <c r="B37"/>
      <c r="C37"/>
      <c r="D37"/>
      <c r="E37"/>
      <c r="F37"/>
      <c r="G37"/>
    </row>
    <row r="38" spans="1:7" ht="12.75">
      <c r="A38" s="41" t="s">
        <v>809</v>
      </c>
      <c r="B38" s="2" t="s">
        <v>324</v>
      </c>
      <c r="C38" s="2" t="s">
        <v>325</v>
      </c>
      <c r="D38" s="2" t="s">
        <v>326</v>
      </c>
      <c r="E38" s="2" t="s">
        <v>801</v>
      </c>
      <c r="F38" s="2" t="s">
        <v>327</v>
      </c>
      <c r="G38" s="2" t="s">
        <v>811</v>
      </c>
    </row>
    <row r="39" spans="1:7" ht="12.75">
      <c r="A39" s="43" t="s">
        <v>331</v>
      </c>
      <c r="B39" s="36" t="s">
        <v>940</v>
      </c>
      <c r="C39" s="3" t="s">
        <v>332</v>
      </c>
      <c r="D39" s="3" t="s">
        <v>333</v>
      </c>
      <c r="E39" s="3"/>
      <c r="F39" s="3" t="s">
        <v>78</v>
      </c>
      <c r="G39" s="227">
        <f>+G5</f>
        <v>44286</v>
      </c>
    </row>
    <row r="40" spans="1:7" ht="12.75">
      <c r="A40" s="39"/>
      <c r="B40" s="11"/>
      <c r="C40" s="70"/>
      <c r="D40" s="70"/>
      <c r="E40" s="22" t="s">
        <v>11</v>
      </c>
      <c r="F40" s="22" t="s">
        <v>11</v>
      </c>
      <c r="G40" s="22" t="s">
        <v>11</v>
      </c>
    </row>
    <row r="41" spans="1:7" ht="12.75">
      <c r="A41" s="39"/>
      <c r="B41" s="11" t="s">
        <v>370</v>
      </c>
      <c r="C41" s="70"/>
      <c r="D41" s="80" t="s">
        <v>366</v>
      </c>
      <c r="E41" s="12"/>
      <c r="F41" s="12">
        <f>2000*1.03</f>
        <v>2060</v>
      </c>
      <c r="G41" s="20">
        <v>1000</v>
      </c>
    </row>
    <row r="42" spans="1:7" ht="12.75">
      <c r="A42" s="39">
        <v>230</v>
      </c>
      <c r="B42" s="11" t="s">
        <v>371</v>
      </c>
      <c r="C42" s="70" t="s">
        <v>372</v>
      </c>
      <c r="D42" s="80" t="s">
        <v>941</v>
      </c>
      <c r="E42" s="12">
        <v>200</v>
      </c>
      <c r="F42" s="12"/>
      <c r="G42" s="20"/>
    </row>
    <row r="43" spans="1:7" ht="12.75">
      <c r="A43" s="39"/>
      <c r="B43" s="11" t="s">
        <v>373</v>
      </c>
      <c r="C43" s="70"/>
      <c r="D43" s="80"/>
      <c r="E43" s="12"/>
      <c r="F43" s="12">
        <f>3000*1.03</f>
        <v>3090</v>
      </c>
      <c r="G43" s="20">
        <v>2500</v>
      </c>
    </row>
    <row r="44" spans="1:7" ht="12.75">
      <c r="A44" s="39">
        <v>120</v>
      </c>
      <c r="B44" s="11" t="s">
        <v>374</v>
      </c>
      <c r="C44" s="70"/>
      <c r="D44" s="80" t="s">
        <v>367</v>
      </c>
      <c r="E44" s="12"/>
      <c r="F44" s="12">
        <f>500*1.03</f>
        <v>515</v>
      </c>
      <c r="G44" s="20">
        <v>400</v>
      </c>
    </row>
    <row r="45" spans="1:7" ht="12.75">
      <c r="A45" s="39"/>
      <c r="B45" s="11" t="s">
        <v>375</v>
      </c>
      <c r="C45" s="70"/>
      <c r="D45" s="80"/>
      <c r="E45" s="12"/>
      <c r="F45" s="12">
        <f>600*1.03</f>
        <v>618</v>
      </c>
      <c r="G45" s="20">
        <v>500</v>
      </c>
    </row>
    <row r="46" spans="1:7" ht="12.75">
      <c r="A46" s="39"/>
      <c r="B46" s="11" t="s">
        <v>376</v>
      </c>
      <c r="C46" s="70"/>
      <c r="D46" s="80"/>
      <c r="E46" s="12"/>
      <c r="F46" s="12">
        <f>600*1.03</f>
        <v>618</v>
      </c>
      <c r="G46" s="20">
        <v>500</v>
      </c>
    </row>
    <row r="47" spans="1:7" ht="12.75">
      <c r="A47" s="39"/>
      <c r="B47" s="11" t="s">
        <v>377</v>
      </c>
      <c r="C47" s="70"/>
      <c r="D47" s="80" t="s">
        <v>364</v>
      </c>
      <c r="E47" s="12"/>
      <c r="F47" s="12">
        <f>200*1.03</f>
        <v>206</v>
      </c>
      <c r="G47" s="20">
        <v>80</v>
      </c>
    </row>
    <row r="48" spans="1:7" ht="22.5">
      <c r="A48" s="39"/>
      <c r="B48" s="317" t="s">
        <v>378</v>
      </c>
      <c r="C48" s="318" t="s">
        <v>379</v>
      </c>
      <c r="D48" s="319" t="s">
        <v>352</v>
      </c>
      <c r="E48" s="320"/>
      <c r="F48" s="320">
        <f>400*1.03</f>
        <v>412</v>
      </c>
      <c r="G48" s="321">
        <v>200</v>
      </c>
    </row>
    <row r="49" spans="1:7" ht="12.75">
      <c r="A49" s="39"/>
      <c r="B49" s="11" t="s">
        <v>380</v>
      </c>
      <c r="C49" s="70"/>
      <c r="D49" s="80"/>
      <c r="E49" s="12"/>
      <c r="F49" s="12">
        <f>500*1.03</f>
        <v>515</v>
      </c>
      <c r="G49" s="20">
        <v>500</v>
      </c>
    </row>
    <row r="50" spans="1:7" ht="12.75">
      <c r="A50" s="39"/>
      <c r="B50" s="11" t="s">
        <v>381</v>
      </c>
      <c r="C50" s="70"/>
      <c r="D50" s="80"/>
      <c r="E50" s="12"/>
      <c r="F50" s="12">
        <f>600*1.03</f>
        <v>618</v>
      </c>
      <c r="G50" s="20">
        <v>500</v>
      </c>
    </row>
    <row r="51" spans="1:7" ht="12.75">
      <c r="A51" s="39"/>
      <c r="B51" s="322" t="s">
        <v>382</v>
      </c>
      <c r="C51" s="323"/>
      <c r="D51" s="324"/>
      <c r="E51" s="325"/>
      <c r="F51" s="325">
        <f>400*1.03</f>
        <v>412</v>
      </c>
      <c r="G51" s="326">
        <v>200</v>
      </c>
    </row>
    <row r="52" spans="1:7" ht="12.75">
      <c r="A52" s="39"/>
      <c r="B52" s="322" t="s">
        <v>383</v>
      </c>
      <c r="C52" s="323"/>
      <c r="D52" s="324" t="s">
        <v>941</v>
      </c>
      <c r="E52" s="325"/>
      <c r="F52" s="325">
        <f>1500*1.03</f>
        <v>1545</v>
      </c>
      <c r="G52" s="326">
        <v>1000</v>
      </c>
    </row>
    <row r="53" spans="1:7" ht="12.75">
      <c r="A53" s="39"/>
      <c r="B53" s="12" t="s">
        <v>384</v>
      </c>
      <c r="C53" s="70" t="s">
        <v>385</v>
      </c>
      <c r="D53" s="80" t="s">
        <v>386</v>
      </c>
      <c r="E53" s="12"/>
      <c r="F53" s="12">
        <f>600*1.03</f>
        <v>618</v>
      </c>
      <c r="G53" s="20">
        <v>500</v>
      </c>
    </row>
    <row r="54" spans="1:7" ht="12.75">
      <c r="A54" s="39"/>
      <c r="B54" s="11" t="s">
        <v>387</v>
      </c>
      <c r="C54" s="70" t="s">
        <v>388</v>
      </c>
      <c r="D54" s="80"/>
      <c r="E54" s="12"/>
      <c r="F54" s="12">
        <f>1000*1.03</f>
        <v>1030</v>
      </c>
      <c r="G54" s="20">
        <v>700</v>
      </c>
    </row>
    <row r="55" spans="1:7" ht="12.75">
      <c r="A55" s="39"/>
      <c r="B55" s="11" t="s">
        <v>389</v>
      </c>
      <c r="C55" s="70"/>
      <c r="D55" s="80"/>
      <c r="E55" s="12"/>
      <c r="F55" s="12">
        <f>700*1.03</f>
        <v>721</v>
      </c>
      <c r="G55" s="20">
        <v>500</v>
      </c>
    </row>
    <row r="56" spans="1:7" ht="22.5">
      <c r="A56" s="39"/>
      <c r="B56" s="11" t="s">
        <v>390</v>
      </c>
      <c r="C56" s="75" t="s">
        <v>391</v>
      </c>
      <c r="D56" s="80" t="s">
        <v>392</v>
      </c>
      <c r="E56" s="12"/>
      <c r="F56" s="12">
        <f>5000*1.03</f>
        <v>5150</v>
      </c>
      <c r="G56" s="20">
        <v>4000</v>
      </c>
    </row>
    <row r="57" spans="1:7" ht="12.75">
      <c r="A57" s="133">
        <v>775</v>
      </c>
      <c r="B57" s="11" t="s">
        <v>658</v>
      </c>
      <c r="C57" s="130" t="s">
        <v>659</v>
      </c>
      <c r="D57" s="114" t="s">
        <v>629</v>
      </c>
      <c r="E57" s="12">
        <v>197</v>
      </c>
      <c r="F57" s="12">
        <v>197</v>
      </c>
      <c r="G57" s="20">
        <v>197</v>
      </c>
    </row>
    <row r="58" spans="1:7" ht="12.75">
      <c r="A58" s="327">
        <v>354</v>
      </c>
      <c r="B58" s="328" t="s">
        <v>660</v>
      </c>
      <c r="C58" s="329" t="s">
        <v>661</v>
      </c>
      <c r="D58" s="330" t="s">
        <v>629</v>
      </c>
      <c r="E58" s="331">
        <v>4300</v>
      </c>
      <c r="F58" s="331">
        <v>4300</v>
      </c>
      <c r="G58" s="331">
        <v>4300</v>
      </c>
    </row>
    <row r="59" spans="1:7" ht="12.75">
      <c r="A59" s="327">
        <v>354</v>
      </c>
      <c r="B59" s="328" t="s">
        <v>662</v>
      </c>
      <c r="C59" s="329" t="s">
        <v>663</v>
      </c>
      <c r="D59" s="330" t="s">
        <v>629</v>
      </c>
      <c r="E59" s="331">
        <v>1150</v>
      </c>
      <c r="F59" s="331">
        <v>1150</v>
      </c>
      <c r="G59" s="331">
        <v>1150</v>
      </c>
    </row>
    <row r="60" spans="1:7" ht="22.5">
      <c r="A60" s="327">
        <v>354</v>
      </c>
      <c r="B60" s="328" t="s">
        <v>664</v>
      </c>
      <c r="C60" s="329" t="s">
        <v>665</v>
      </c>
      <c r="D60" s="330" t="s">
        <v>629</v>
      </c>
      <c r="E60" s="331">
        <v>805</v>
      </c>
      <c r="F60" s="331">
        <v>805</v>
      </c>
      <c r="G60" s="331">
        <v>805</v>
      </c>
    </row>
    <row r="61" spans="1:7" ht="12.75">
      <c r="A61" s="327">
        <v>396</v>
      </c>
      <c r="B61" s="328" t="s">
        <v>666</v>
      </c>
      <c r="C61" s="329" t="s">
        <v>667</v>
      </c>
      <c r="D61" s="330" t="s">
        <v>629</v>
      </c>
      <c r="E61" s="331">
        <v>6766</v>
      </c>
      <c r="F61" s="331">
        <v>6766</v>
      </c>
      <c r="G61" s="20">
        <v>6766</v>
      </c>
    </row>
    <row r="62" spans="1:7" ht="13.5" thickBot="1">
      <c r="A62" s="39"/>
      <c r="B62" s="11"/>
      <c r="C62" s="48"/>
      <c r="D62" s="48" t="s">
        <v>939</v>
      </c>
      <c r="E62" s="332">
        <v>0</v>
      </c>
      <c r="F62" s="332">
        <f>SUM(F41:F61)</f>
        <v>31346</v>
      </c>
      <c r="G62" s="332">
        <f>SUM(G41:G61)</f>
        <v>26298</v>
      </c>
    </row>
    <row r="63" spans="1:7" ht="12.75">
      <c r="A63"/>
      <c r="B63" s="6"/>
      <c r="C63" s="316"/>
      <c r="D63" s="316"/>
      <c r="E63" s="285"/>
      <c r="F63" s="285"/>
      <c r="G63" s="285"/>
    </row>
    <row r="64" spans="1:7" ht="12.75">
      <c r="A64"/>
      <c r="B64" s="6"/>
      <c r="C64" s="316"/>
      <c r="D64" s="316"/>
      <c r="E64" s="285"/>
      <c r="F64" s="285"/>
      <c r="G64" s="285"/>
    </row>
    <row r="65" spans="1:7" ht="15.75">
      <c r="A65"/>
      <c r="B65" s="373"/>
      <c r="C65" s="373"/>
      <c r="D65" s="373"/>
      <c r="E65" s="373"/>
      <c r="F65" s="373"/>
      <c r="G65" s="373"/>
    </row>
    <row r="66" spans="1:7" ht="12.75">
      <c r="A66"/>
      <c r="B66"/>
      <c r="C66"/>
      <c r="D66"/>
      <c r="E66"/>
      <c r="F66"/>
      <c r="G66"/>
    </row>
    <row r="67" spans="1:7" ht="12.75">
      <c r="A67" s="41" t="s">
        <v>809</v>
      </c>
      <c r="B67" s="2" t="s">
        <v>324</v>
      </c>
      <c r="C67" s="2" t="s">
        <v>325</v>
      </c>
      <c r="D67" s="2" t="s">
        <v>326</v>
      </c>
      <c r="E67" s="2" t="s">
        <v>801</v>
      </c>
      <c r="F67" s="2" t="s">
        <v>327</v>
      </c>
      <c r="G67" s="2" t="s">
        <v>811</v>
      </c>
    </row>
    <row r="68" spans="1:7" ht="12.75">
      <c r="A68" s="43" t="s">
        <v>331</v>
      </c>
      <c r="B68" s="36" t="s">
        <v>940</v>
      </c>
      <c r="C68" s="3" t="s">
        <v>332</v>
      </c>
      <c r="D68" s="3" t="s">
        <v>333</v>
      </c>
      <c r="E68" s="3"/>
      <c r="F68" s="3" t="s">
        <v>78</v>
      </c>
      <c r="G68" s="227">
        <f>+G5</f>
        <v>44286</v>
      </c>
    </row>
    <row r="69" spans="1:7" ht="12.75">
      <c r="A69" s="39"/>
      <c r="B69" s="11"/>
      <c r="C69" s="70"/>
      <c r="D69" s="70"/>
      <c r="E69" s="22" t="s">
        <v>11</v>
      </c>
      <c r="F69" s="22" t="s">
        <v>11</v>
      </c>
      <c r="G69" s="22"/>
    </row>
    <row r="70" spans="1:7" ht="12.75">
      <c r="A70" s="39"/>
      <c r="B70" s="11" t="s">
        <v>393</v>
      </c>
      <c r="C70" s="70" t="s">
        <v>394</v>
      </c>
      <c r="D70" s="80" t="s">
        <v>395</v>
      </c>
      <c r="E70" s="12"/>
      <c r="F70" s="12"/>
      <c r="G70" s="20"/>
    </row>
    <row r="71" spans="1:7" ht="12.75">
      <c r="A71" s="39">
        <v>183</v>
      </c>
      <c r="B71" s="11" t="s">
        <v>942</v>
      </c>
      <c r="C71" s="70"/>
      <c r="D71" s="80" t="s">
        <v>392</v>
      </c>
      <c r="E71" s="12"/>
      <c r="F71" s="12">
        <f>600*1.03</f>
        <v>618</v>
      </c>
      <c r="G71" s="20">
        <v>500</v>
      </c>
    </row>
    <row r="72" spans="1:7" ht="12.75">
      <c r="A72" s="39"/>
      <c r="B72" s="11" t="s">
        <v>942</v>
      </c>
      <c r="C72" s="70"/>
      <c r="D72" s="80" t="s">
        <v>587</v>
      </c>
      <c r="E72" s="12"/>
      <c r="F72" s="12">
        <f>600*1.03</f>
        <v>618</v>
      </c>
      <c r="G72" s="20">
        <v>411</v>
      </c>
    </row>
    <row r="73" spans="1:7" ht="12.75">
      <c r="A73" s="39"/>
      <c r="B73" s="11" t="s">
        <v>396</v>
      </c>
      <c r="C73" s="70"/>
      <c r="D73" s="80" t="s">
        <v>352</v>
      </c>
      <c r="E73" s="12"/>
      <c r="F73" s="12">
        <f>600*1.03</f>
        <v>618</v>
      </c>
      <c r="G73" s="20">
        <v>500</v>
      </c>
    </row>
    <row r="74" spans="1:7" ht="12.75">
      <c r="A74" s="39"/>
      <c r="B74" s="11" t="s">
        <v>397</v>
      </c>
      <c r="C74" s="70" t="s">
        <v>398</v>
      </c>
      <c r="D74" s="80" t="s">
        <v>386</v>
      </c>
      <c r="E74" s="12"/>
      <c r="F74" s="12">
        <f>200*1.03</f>
        <v>206</v>
      </c>
      <c r="G74" s="20">
        <v>400</v>
      </c>
    </row>
    <row r="75" spans="1:7" ht="12.75">
      <c r="A75" s="39"/>
      <c r="B75" s="11" t="s">
        <v>399</v>
      </c>
      <c r="C75" s="70"/>
      <c r="D75" s="80" t="s">
        <v>365</v>
      </c>
      <c r="E75" s="12"/>
      <c r="F75" s="12">
        <f>300*1.03</f>
        <v>309</v>
      </c>
      <c r="G75" s="20">
        <v>200</v>
      </c>
    </row>
    <row r="76" spans="1:7" ht="12.75">
      <c r="A76" s="39"/>
      <c r="B76" s="11" t="s">
        <v>400</v>
      </c>
      <c r="C76" s="70"/>
      <c r="D76" s="80"/>
      <c r="E76" s="12"/>
      <c r="F76" s="12">
        <f>700*1.03</f>
        <v>721</v>
      </c>
      <c r="G76" s="20">
        <v>600</v>
      </c>
    </row>
    <row r="77" spans="1:7" ht="12.75">
      <c r="A77" s="39">
        <v>20</v>
      </c>
      <c r="B77" s="11" t="s">
        <v>401</v>
      </c>
      <c r="C77" s="70"/>
      <c r="D77" s="80"/>
      <c r="E77" s="12"/>
      <c r="F77" s="12">
        <f>700*1.03</f>
        <v>721</v>
      </c>
      <c r="G77" s="20">
        <v>500</v>
      </c>
    </row>
    <row r="78" spans="1:7" ht="12.75">
      <c r="A78" s="39"/>
      <c r="B78" s="11" t="s">
        <v>402</v>
      </c>
      <c r="C78" s="70"/>
      <c r="D78" s="80"/>
      <c r="E78" s="12"/>
      <c r="F78" s="12">
        <f>350*1.03</f>
        <v>360.5</v>
      </c>
      <c r="G78" s="20">
        <v>200</v>
      </c>
    </row>
    <row r="79" spans="1:7" ht="12.75">
      <c r="A79" s="39"/>
      <c r="B79" s="11" t="s">
        <v>403</v>
      </c>
      <c r="C79" s="70"/>
      <c r="D79" s="80"/>
      <c r="E79" s="12"/>
      <c r="F79" s="12">
        <f>250*1.03</f>
        <v>257.5</v>
      </c>
      <c r="G79" s="20">
        <v>200</v>
      </c>
    </row>
    <row r="80" spans="1:7" ht="12.75">
      <c r="A80" s="39"/>
      <c r="B80" s="11" t="s">
        <v>404</v>
      </c>
      <c r="C80" s="70" t="s">
        <v>405</v>
      </c>
      <c r="D80" s="80" t="s">
        <v>365</v>
      </c>
      <c r="E80" s="12"/>
      <c r="F80" s="12">
        <f>500*1.03</f>
        <v>515</v>
      </c>
      <c r="G80" s="20">
        <v>400</v>
      </c>
    </row>
    <row r="81" spans="1:7" ht="12.75">
      <c r="A81" s="39"/>
      <c r="B81" s="11" t="s">
        <v>406</v>
      </c>
      <c r="C81" s="70"/>
      <c r="D81" s="80"/>
      <c r="E81" s="12"/>
      <c r="F81" s="12">
        <f>2000*1.03</f>
        <v>2060</v>
      </c>
      <c r="G81" s="20">
        <v>1000</v>
      </c>
    </row>
    <row r="82" spans="1:7" ht="12.75">
      <c r="A82" s="133"/>
      <c r="B82" s="11" t="s">
        <v>407</v>
      </c>
      <c r="C82" s="70" t="s">
        <v>408</v>
      </c>
      <c r="D82" s="80" t="s">
        <v>409</v>
      </c>
      <c r="E82" s="12"/>
      <c r="F82" s="12">
        <f>1200*1.03</f>
        <v>1236</v>
      </c>
      <c r="G82" s="20">
        <v>500</v>
      </c>
    </row>
    <row r="83" spans="1:7" ht="12.75">
      <c r="A83" s="39"/>
      <c r="B83" s="11" t="s">
        <v>410</v>
      </c>
      <c r="C83" s="70" t="s">
        <v>411</v>
      </c>
      <c r="D83" s="80" t="s">
        <v>412</v>
      </c>
      <c r="E83" s="12"/>
      <c r="F83" s="12">
        <f>900*1.03</f>
        <v>927</v>
      </c>
      <c r="G83" s="20">
        <v>900</v>
      </c>
    </row>
    <row r="84" spans="1:7" ht="12.75">
      <c r="A84" s="39"/>
      <c r="B84" s="11" t="s">
        <v>413</v>
      </c>
      <c r="C84" s="70"/>
      <c r="D84" s="80" t="s">
        <v>386</v>
      </c>
      <c r="E84" s="12"/>
      <c r="F84" s="12"/>
      <c r="G84" s="20"/>
    </row>
    <row r="85" spans="1:7" ht="12.75">
      <c r="A85" s="39"/>
      <c r="B85" s="11" t="s">
        <v>414</v>
      </c>
      <c r="C85" s="70"/>
      <c r="D85" s="80"/>
      <c r="E85" s="12"/>
      <c r="F85" s="12">
        <f>6000*1.03</f>
        <v>6180</v>
      </c>
      <c r="G85" s="20">
        <v>1500</v>
      </c>
    </row>
    <row r="86" spans="1:7" ht="12.75">
      <c r="A86" s="39"/>
      <c r="B86" s="11" t="s">
        <v>415</v>
      </c>
      <c r="C86" s="70"/>
      <c r="D86" s="80"/>
      <c r="E86" s="12"/>
      <c r="F86" s="12">
        <f>4000*1.03</f>
        <v>4120</v>
      </c>
      <c r="G86" s="20"/>
    </row>
    <row r="87" spans="1:7" ht="12.75">
      <c r="A87" s="39"/>
      <c r="B87" s="11" t="s">
        <v>416</v>
      </c>
      <c r="C87" s="70"/>
      <c r="D87" s="80"/>
      <c r="E87" s="12"/>
      <c r="F87" s="12">
        <f>2000*1.03</f>
        <v>2060</v>
      </c>
      <c r="G87" s="20">
        <v>1000</v>
      </c>
    </row>
    <row r="88" spans="1:7" ht="12.75">
      <c r="A88" s="39"/>
      <c r="B88" s="11" t="s">
        <v>417</v>
      </c>
      <c r="C88" s="70"/>
      <c r="D88" s="80"/>
      <c r="E88" s="12"/>
      <c r="F88" s="12">
        <f>700*1.03</f>
        <v>721</v>
      </c>
      <c r="G88" s="20">
        <v>500</v>
      </c>
    </row>
    <row r="89" spans="1:7" ht="12.75">
      <c r="A89" s="39"/>
      <c r="B89" s="11" t="s">
        <v>418</v>
      </c>
      <c r="C89" s="70"/>
      <c r="D89" s="80"/>
      <c r="E89" s="12"/>
      <c r="F89" s="12">
        <f>2000*1.03</f>
        <v>2060</v>
      </c>
      <c r="G89" s="20">
        <v>1200</v>
      </c>
    </row>
    <row r="90" spans="1:7" ht="12.75">
      <c r="A90" s="39"/>
      <c r="B90" s="11" t="s">
        <v>419</v>
      </c>
      <c r="C90" s="70"/>
      <c r="D90" s="80"/>
      <c r="E90" s="12"/>
      <c r="F90" s="12">
        <f>2000*1.03</f>
        <v>2060</v>
      </c>
      <c r="G90" s="20">
        <v>1000</v>
      </c>
    </row>
    <row r="91" spans="1:7" ht="12.75">
      <c r="A91" s="39"/>
      <c r="B91" s="11" t="s">
        <v>420</v>
      </c>
      <c r="C91" s="70"/>
      <c r="D91" s="80"/>
      <c r="E91" s="11"/>
      <c r="F91" s="11">
        <f>700*1.03</f>
        <v>721</v>
      </c>
      <c r="G91" s="20">
        <v>500</v>
      </c>
    </row>
    <row r="92" spans="1:7" ht="12.75">
      <c r="A92" s="39"/>
      <c r="B92" s="11" t="s">
        <v>668</v>
      </c>
      <c r="C92" s="132" t="s">
        <v>669</v>
      </c>
      <c r="D92" s="114" t="s">
        <v>587</v>
      </c>
      <c r="E92" s="333">
        <v>4100</v>
      </c>
      <c r="F92" s="12">
        <f>5000*1.03</f>
        <v>5150</v>
      </c>
      <c r="G92" s="334">
        <v>4100</v>
      </c>
    </row>
    <row r="93" spans="1:7" ht="12.75">
      <c r="A93" s="39"/>
      <c r="B93" s="11" t="s">
        <v>670</v>
      </c>
      <c r="C93" s="132"/>
      <c r="D93" s="114" t="s">
        <v>587</v>
      </c>
      <c r="E93" s="333"/>
      <c r="F93" s="12">
        <f>700*1.03</f>
        <v>721</v>
      </c>
      <c r="G93" s="334">
        <v>700</v>
      </c>
    </row>
    <row r="94" spans="1:7" ht="12.75">
      <c r="A94" s="39"/>
      <c r="B94" s="11" t="s">
        <v>671</v>
      </c>
      <c r="C94" s="132"/>
      <c r="D94" s="114" t="s">
        <v>672</v>
      </c>
      <c r="E94" s="333"/>
      <c r="F94" s="12">
        <f>600*1.03</f>
        <v>618</v>
      </c>
      <c r="G94" s="334">
        <v>339</v>
      </c>
    </row>
    <row r="95" spans="1:7" ht="12.75">
      <c r="A95" s="39">
        <v>126</v>
      </c>
      <c r="B95" s="11" t="s">
        <v>673</v>
      </c>
      <c r="C95" s="132" t="s">
        <v>588</v>
      </c>
      <c r="D95" s="114" t="s">
        <v>943</v>
      </c>
      <c r="E95" s="12">
        <v>460</v>
      </c>
      <c r="F95" s="12">
        <f>550*1.03</f>
        <v>566.5</v>
      </c>
      <c r="G95" s="20">
        <v>460</v>
      </c>
    </row>
    <row r="96" spans="1:7" ht="13.5" thickBot="1">
      <c r="A96" s="39"/>
      <c r="B96" s="11"/>
      <c r="C96" s="132"/>
      <c r="D96" s="80"/>
      <c r="E96" s="244"/>
      <c r="F96" s="244"/>
      <c r="G96" s="244"/>
    </row>
    <row r="97" spans="1:7" ht="13.5" thickBot="1">
      <c r="A97" s="39"/>
      <c r="B97" s="11"/>
      <c r="C97" s="48"/>
      <c r="D97" s="67" t="s">
        <v>939</v>
      </c>
      <c r="E97" s="335">
        <f>SUM(E70:E92)</f>
        <v>4100</v>
      </c>
      <c r="F97" s="76">
        <f>SUM(F70:F96)</f>
        <v>34144.5</v>
      </c>
      <c r="G97" s="76">
        <f>SUM(G70:G96)</f>
        <v>17610</v>
      </c>
    </row>
    <row r="98" spans="1:7" ht="12.75">
      <c r="A98"/>
      <c r="B98" s="6"/>
      <c r="C98" s="316"/>
      <c r="D98" s="316"/>
      <c r="E98" s="285"/>
      <c r="F98" s="285"/>
      <c r="G98" s="285"/>
    </row>
    <row r="99" spans="1:7" ht="12.75">
      <c r="A99"/>
      <c r="B99" s="6"/>
      <c r="C99" s="316"/>
      <c r="D99" s="316"/>
      <c r="E99" s="285"/>
      <c r="F99" s="285"/>
      <c r="G99" s="285"/>
    </row>
    <row r="100" spans="1:7" ht="12.75">
      <c r="A100"/>
      <c r="B100" s="6"/>
      <c r="C100" s="316"/>
      <c r="D100" s="316"/>
      <c r="E100" s="285"/>
      <c r="F100" s="285"/>
      <c r="G100" s="285"/>
    </row>
    <row r="101" spans="1:7" ht="15.75">
      <c r="A101"/>
      <c r="B101" s="373"/>
      <c r="C101" s="373"/>
      <c r="D101" s="373"/>
      <c r="E101" s="373"/>
      <c r="F101" s="373"/>
      <c r="G101" s="373"/>
    </row>
    <row r="102" spans="1:7" ht="12.75">
      <c r="A102"/>
      <c r="B102"/>
      <c r="C102"/>
      <c r="D102"/>
      <c r="E102"/>
      <c r="F102"/>
      <c r="G102"/>
    </row>
    <row r="103" spans="1:7" ht="12.75">
      <c r="A103" s="41" t="s">
        <v>809</v>
      </c>
      <c r="B103" s="2" t="s">
        <v>324</v>
      </c>
      <c r="C103" s="2" t="s">
        <v>325</v>
      </c>
      <c r="D103" s="2" t="s">
        <v>326</v>
      </c>
      <c r="E103" s="2" t="s">
        <v>801</v>
      </c>
      <c r="F103" s="2" t="s">
        <v>327</v>
      </c>
      <c r="G103" s="2" t="s">
        <v>811</v>
      </c>
    </row>
    <row r="104" spans="1:7" ht="12.75">
      <c r="A104" s="43" t="s">
        <v>331</v>
      </c>
      <c r="B104" s="36" t="s">
        <v>944</v>
      </c>
      <c r="C104" s="3" t="s">
        <v>332</v>
      </c>
      <c r="D104" s="3" t="s">
        <v>333</v>
      </c>
      <c r="E104" s="3"/>
      <c r="F104" s="3" t="s">
        <v>78</v>
      </c>
      <c r="G104" s="227">
        <f>+G5</f>
        <v>44286</v>
      </c>
    </row>
    <row r="105" spans="1:7" ht="12.75">
      <c r="A105" s="39"/>
      <c r="B105" s="11"/>
      <c r="C105" s="70"/>
      <c r="D105" s="70"/>
      <c r="E105" s="22" t="s">
        <v>11</v>
      </c>
      <c r="F105" s="22" t="s">
        <v>11</v>
      </c>
      <c r="G105" s="22"/>
    </row>
    <row r="106" spans="1:7" ht="12.75">
      <c r="A106"/>
      <c r="B106" s="11" t="s">
        <v>674</v>
      </c>
      <c r="C106"/>
      <c r="D106" s="70" t="s">
        <v>599</v>
      </c>
      <c r="E106" s="22"/>
      <c r="F106" s="22">
        <f>500*1.03</f>
        <v>515</v>
      </c>
      <c r="G106" s="22">
        <v>599</v>
      </c>
    </row>
    <row r="107" spans="1:7" ht="12.75">
      <c r="A107" s="39">
        <v>978</v>
      </c>
      <c r="B107" s="11" t="s">
        <v>675</v>
      </c>
      <c r="C107" s="70" t="s">
        <v>676</v>
      </c>
      <c r="D107" s="70" t="s">
        <v>610</v>
      </c>
      <c r="E107" s="22"/>
      <c r="F107" s="22"/>
      <c r="G107" s="22">
        <v>538</v>
      </c>
    </row>
    <row r="108" spans="1:9" ht="12.75">
      <c r="A108" s="39"/>
      <c r="B108" s="336" t="s">
        <v>677</v>
      </c>
      <c r="C108" s="337"/>
      <c r="D108" s="338" t="s">
        <v>945</v>
      </c>
      <c r="E108" s="336"/>
      <c r="F108" s="336"/>
      <c r="G108" s="339"/>
      <c r="I108" s="113" t="s">
        <v>1009</v>
      </c>
    </row>
    <row r="109" spans="1:7" ht="12.75">
      <c r="A109" s="133"/>
      <c r="B109" s="11" t="s">
        <v>678</v>
      </c>
      <c r="C109" s="70" t="s">
        <v>679</v>
      </c>
      <c r="D109" s="80" t="s">
        <v>946</v>
      </c>
      <c r="E109" s="11"/>
      <c r="F109" s="11">
        <v>6900</v>
      </c>
      <c r="G109" s="20">
        <v>6900</v>
      </c>
    </row>
    <row r="110" spans="1:7" ht="12.75">
      <c r="A110" s="340"/>
      <c r="B110" s="341" t="s">
        <v>680</v>
      </c>
      <c r="C110" s="277"/>
      <c r="D110" s="342" t="s">
        <v>947</v>
      </c>
      <c r="E110" s="341"/>
      <c r="F110" s="341">
        <v>3449</v>
      </c>
      <c r="G110" s="279">
        <v>3449</v>
      </c>
    </row>
    <row r="111" spans="1:7" ht="12.75">
      <c r="A111" s="340"/>
      <c r="B111" s="341" t="s">
        <v>681</v>
      </c>
      <c r="C111" s="277"/>
      <c r="D111" s="342" t="s">
        <v>948</v>
      </c>
      <c r="E111" s="341"/>
      <c r="F111" s="341">
        <v>1273</v>
      </c>
      <c r="G111" s="279">
        <v>1273</v>
      </c>
    </row>
    <row r="112" spans="1:7" ht="12.75">
      <c r="A112" s="133"/>
      <c r="B112" s="11" t="s">
        <v>682</v>
      </c>
      <c r="C112" s="70" t="s">
        <v>683</v>
      </c>
      <c r="D112" s="80" t="s">
        <v>949</v>
      </c>
      <c r="E112" s="11"/>
      <c r="F112" s="11">
        <v>3542</v>
      </c>
      <c r="G112" s="20">
        <v>3541.67</v>
      </c>
    </row>
    <row r="113" spans="1:7" ht="12.75">
      <c r="A113" s="133"/>
      <c r="B113" s="11" t="s">
        <v>684</v>
      </c>
      <c r="C113" s="70"/>
      <c r="D113" s="114" t="s">
        <v>950</v>
      </c>
      <c r="E113" s="295"/>
      <c r="F113" s="295">
        <v>300</v>
      </c>
      <c r="G113" s="344">
        <v>300</v>
      </c>
    </row>
    <row r="114" spans="1:7" ht="12.75">
      <c r="A114" s="39"/>
      <c r="B114" s="11" t="s">
        <v>685</v>
      </c>
      <c r="C114" s="70" t="s">
        <v>686</v>
      </c>
      <c r="D114" s="114" t="s">
        <v>951</v>
      </c>
      <c r="E114" s="295"/>
      <c r="F114" s="295">
        <v>3200</v>
      </c>
      <c r="G114" s="344">
        <v>3200</v>
      </c>
    </row>
    <row r="115" spans="1:7" ht="12.75">
      <c r="A115" s="39"/>
      <c r="B115" s="11" t="s">
        <v>687</v>
      </c>
      <c r="C115" s="70" t="s">
        <v>688</v>
      </c>
      <c r="D115" s="114" t="s">
        <v>951</v>
      </c>
      <c r="E115" s="295"/>
      <c r="F115" s="295">
        <v>1688</v>
      </c>
      <c r="G115" s="344">
        <v>1688</v>
      </c>
    </row>
    <row r="116" spans="1:7" ht="12.75">
      <c r="A116" s="133">
        <v>216</v>
      </c>
      <c r="B116" s="11" t="s">
        <v>952</v>
      </c>
      <c r="C116" s="70" t="s">
        <v>953</v>
      </c>
      <c r="D116" s="114" t="s">
        <v>954</v>
      </c>
      <c r="E116" s="295">
        <v>658</v>
      </c>
      <c r="F116" s="295">
        <v>658</v>
      </c>
      <c r="G116" s="295">
        <v>658</v>
      </c>
    </row>
    <row r="117" spans="1:7" ht="12.75">
      <c r="A117" s="39">
        <v>215</v>
      </c>
      <c r="B117" s="11" t="s">
        <v>955</v>
      </c>
      <c r="C117" s="70" t="s">
        <v>956</v>
      </c>
      <c r="D117" s="114" t="s">
        <v>954</v>
      </c>
      <c r="E117" s="295">
        <v>152</v>
      </c>
      <c r="F117" s="295">
        <v>152</v>
      </c>
      <c r="G117" s="295">
        <v>152</v>
      </c>
    </row>
    <row r="118" spans="1:7" ht="12.75">
      <c r="A118" s="39">
        <v>221</v>
      </c>
      <c r="B118" s="11" t="s">
        <v>957</v>
      </c>
      <c r="C118" s="70" t="s">
        <v>958</v>
      </c>
      <c r="D118" s="114" t="s">
        <v>954</v>
      </c>
      <c r="E118" s="295">
        <v>525</v>
      </c>
      <c r="F118" s="295">
        <v>525</v>
      </c>
      <c r="G118" s="295">
        <v>525</v>
      </c>
    </row>
    <row r="119" spans="1:7" ht="12.75">
      <c r="A119" s="39">
        <v>213</v>
      </c>
      <c r="B119" s="11" t="s">
        <v>959</v>
      </c>
      <c r="C119" s="70" t="s">
        <v>960</v>
      </c>
      <c r="D119" s="114" t="s">
        <v>954</v>
      </c>
      <c r="E119" s="295">
        <v>452</v>
      </c>
      <c r="F119" s="295">
        <v>452</v>
      </c>
      <c r="G119" s="295">
        <v>452</v>
      </c>
    </row>
    <row r="120" spans="1:7" ht="12.75">
      <c r="A120" s="39">
        <v>217</v>
      </c>
      <c r="B120" s="11" t="s">
        <v>961</v>
      </c>
      <c r="C120" s="70" t="s">
        <v>962</v>
      </c>
      <c r="D120" s="114" t="s">
        <v>954</v>
      </c>
      <c r="E120" s="295">
        <v>462</v>
      </c>
      <c r="F120" s="295">
        <v>462</v>
      </c>
      <c r="G120" s="295">
        <v>462</v>
      </c>
    </row>
    <row r="121" spans="1:7" ht="12.75">
      <c r="A121" s="39">
        <v>218</v>
      </c>
      <c r="B121" s="11" t="s">
        <v>963</v>
      </c>
      <c r="C121" s="70" t="s">
        <v>964</v>
      </c>
      <c r="D121" s="114" t="s">
        <v>954</v>
      </c>
      <c r="E121" s="295">
        <v>335</v>
      </c>
      <c r="F121" s="295">
        <v>335</v>
      </c>
      <c r="G121" s="295">
        <v>335</v>
      </c>
    </row>
    <row r="122" spans="1:7" ht="12.75">
      <c r="A122" s="39">
        <v>219</v>
      </c>
      <c r="B122" s="11" t="s">
        <v>965</v>
      </c>
      <c r="C122" s="70" t="s">
        <v>966</v>
      </c>
      <c r="D122" s="114" t="s">
        <v>954</v>
      </c>
      <c r="E122" s="295">
        <v>180</v>
      </c>
      <c r="F122" s="295">
        <v>180</v>
      </c>
      <c r="G122" s="295">
        <v>180</v>
      </c>
    </row>
    <row r="123" spans="1:7" ht="12.75">
      <c r="A123" s="39">
        <v>222</v>
      </c>
      <c r="B123" s="11" t="s">
        <v>967</v>
      </c>
      <c r="C123" s="70" t="s">
        <v>968</v>
      </c>
      <c r="D123" s="114" t="s">
        <v>969</v>
      </c>
      <c r="E123" s="295">
        <v>525</v>
      </c>
      <c r="F123" s="295">
        <v>525</v>
      </c>
      <c r="G123" s="295">
        <v>525</v>
      </c>
    </row>
    <row r="124" spans="1:7" ht="12.75">
      <c r="A124" s="39">
        <v>223</v>
      </c>
      <c r="B124" s="11" t="s">
        <v>967</v>
      </c>
      <c r="C124" s="70" t="s">
        <v>970</v>
      </c>
      <c r="D124" s="114" t="s">
        <v>969</v>
      </c>
      <c r="E124" s="295">
        <v>525</v>
      </c>
      <c r="F124" s="295">
        <v>525</v>
      </c>
      <c r="G124" s="295">
        <v>525</v>
      </c>
    </row>
    <row r="125" spans="1:7" ht="12.75">
      <c r="A125" s="39">
        <v>208</v>
      </c>
      <c r="B125" s="11" t="s">
        <v>971</v>
      </c>
      <c r="C125" s="70"/>
      <c r="D125" s="114"/>
      <c r="E125" s="295"/>
      <c r="F125" s="295"/>
      <c r="G125" s="295"/>
    </row>
    <row r="126" spans="1:7" ht="12.75">
      <c r="A126" s="133">
        <v>227</v>
      </c>
      <c r="B126" s="343" t="s">
        <v>972</v>
      </c>
      <c r="C126" s="68" t="s">
        <v>973</v>
      </c>
      <c r="D126" s="275" t="s">
        <v>974</v>
      </c>
      <c r="E126" s="345">
        <v>10597.5</v>
      </c>
      <c r="F126" s="345">
        <v>10597.5</v>
      </c>
      <c r="G126" s="345">
        <v>10597.5</v>
      </c>
    </row>
    <row r="127" spans="1:7" ht="12.75">
      <c r="A127" s="133"/>
      <c r="B127" s="343"/>
      <c r="C127" s="68"/>
      <c r="D127" s="275"/>
      <c r="E127" s="345"/>
      <c r="F127" s="345"/>
      <c r="G127" s="345"/>
    </row>
    <row r="128" spans="1:7" ht="12.75">
      <c r="A128" s="133"/>
      <c r="B128" s="11" t="s">
        <v>975</v>
      </c>
      <c r="C128" s="70"/>
      <c r="D128" s="114" t="s">
        <v>976</v>
      </c>
      <c r="E128" s="295"/>
      <c r="F128" s="295"/>
      <c r="G128" s="295">
        <v>497</v>
      </c>
    </row>
    <row r="129" spans="1:7" ht="12.75">
      <c r="A129" s="133"/>
      <c r="B129" s="11" t="s">
        <v>977</v>
      </c>
      <c r="C129" s="70"/>
      <c r="D129" s="114" t="s">
        <v>976</v>
      </c>
      <c r="E129" s="295"/>
      <c r="F129" s="295"/>
      <c r="G129" s="295">
        <v>495</v>
      </c>
    </row>
    <row r="130" spans="1:7" ht="12.75">
      <c r="A130" s="133"/>
      <c r="B130" s="11" t="s">
        <v>978</v>
      </c>
      <c r="C130" s="70"/>
      <c r="D130" s="114" t="s">
        <v>979</v>
      </c>
      <c r="E130" s="295"/>
      <c r="F130" s="295"/>
      <c r="G130" s="295">
        <v>620.83</v>
      </c>
    </row>
    <row r="131" spans="1:7" ht="12.75">
      <c r="A131" s="133"/>
      <c r="B131" s="11" t="s">
        <v>980</v>
      </c>
      <c r="C131" s="70" t="s">
        <v>981</v>
      </c>
      <c r="D131" s="114" t="s">
        <v>976</v>
      </c>
      <c r="E131" s="295"/>
      <c r="F131" s="295"/>
      <c r="G131" s="295">
        <v>1049</v>
      </c>
    </row>
    <row r="132" spans="1:7" ht="12.75">
      <c r="A132" s="133"/>
      <c r="B132" s="11" t="s">
        <v>982</v>
      </c>
      <c r="C132" s="70"/>
      <c r="D132" s="114" t="s">
        <v>983</v>
      </c>
      <c r="E132" s="295"/>
      <c r="F132" s="295"/>
      <c r="G132" s="295">
        <v>695</v>
      </c>
    </row>
    <row r="133" spans="1:9" ht="12.75">
      <c r="A133" s="133"/>
      <c r="B133" s="11" t="s">
        <v>984</v>
      </c>
      <c r="C133" s="70" t="s">
        <v>985</v>
      </c>
      <c r="D133" s="114" t="s">
        <v>986</v>
      </c>
      <c r="E133" s="295"/>
      <c r="F133" s="295"/>
      <c r="G133" s="295"/>
      <c r="I133" s="113" t="s">
        <v>1009</v>
      </c>
    </row>
    <row r="134" spans="1:7" ht="12.75">
      <c r="A134" s="133"/>
      <c r="B134" s="11" t="s">
        <v>987</v>
      </c>
      <c r="C134" s="70"/>
      <c r="D134" s="114" t="s">
        <v>988</v>
      </c>
      <c r="E134" s="295"/>
      <c r="F134" s="295"/>
      <c r="G134" s="295">
        <v>2799.99</v>
      </c>
    </row>
    <row r="135" spans="1:7" ht="12.75">
      <c r="A135" s="39"/>
      <c r="B135" s="341" t="s">
        <v>989</v>
      </c>
      <c r="C135" s="277" t="s">
        <v>990</v>
      </c>
      <c r="D135" s="346" t="s">
        <v>991</v>
      </c>
      <c r="E135" s="347"/>
      <c r="F135" s="347"/>
      <c r="G135" s="347">
        <v>400</v>
      </c>
    </row>
    <row r="136" spans="1:7" ht="12.75">
      <c r="A136" s="39"/>
      <c r="B136" s="341" t="s">
        <v>992</v>
      </c>
      <c r="C136" s="277" t="s">
        <v>993</v>
      </c>
      <c r="D136" s="346" t="s">
        <v>994</v>
      </c>
      <c r="E136" s="347"/>
      <c r="F136" s="347"/>
      <c r="G136" s="347">
        <v>990</v>
      </c>
    </row>
    <row r="137" spans="1:7" ht="12.75">
      <c r="A137" s="39"/>
      <c r="B137" s="341" t="s">
        <v>995</v>
      </c>
      <c r="C137" s="277"/>
      <c r="D137" s="346" t="s">
        <v>996</v>
      </c>
      <c r="E137" s="347"/>
      <c r="F137" s="347"/>
      <c r="G137" s="347">
        <v>471</v>
      </c>
    </row>
    <row r="138" spans="1:7" ht="12.75">
      <c r="A138" s="39"/>
      <c r="B138" s="341" t="s">
        <v>997</v>
      </c>
      <c r="C138" s="277"/>
      <c r="D138" s="346" t="s">
        <v>998</v>
      </c>
      <c r="E138" s="347"/>
      <c r="F138" s="347"/>
      <c r="G138" s="347">
        <v>984</v>
      </c>
    </row>
    <row r="139" spans="1:7" ht="13.5" thickBot="1">
      <c r="A139" s="39"/>
      <c r="B139" s="341" t="s">
        <v>554</v>
      </c>
      <c r="C139" s="277" t="s">
        <v>554</v>
      </c>
      <c r="D139" s="346" t="s">
        <v>554</v>
      </c>
      <c r="E139" s="347" t="s">
        <v>554</v>
      </c>
      <c r="F139" s="347" t="s">
        <v>554</v>
      </c>
      <c r="G139" s="347"/>
    </row>
    <row r="140" spans="1:7" ht="12.75">
      <c r="A140" s="39"/>
      <c r="B140" s="11"/>
      <c r="C140" s="70"/>
      <c r="D140" s="48" t="s">
        <v>939</v>
      </c>
      <c r="E140" s="348">
        <f>SUM(E108:E112)</f>
        <v>0</v>
      </c>
      <c r="F140" s="348">
        <f>SUM(F106:F139)</f>
        <v>35278.5</v>
      </c>
      <c r="G140" s="349">
        <f>SUM(G106:G139)</f>
        <v>44901.99</v>
      </c>
    </row>
    <row r="141" spans="1:7" ht="12.75">
      <c r="A141" s="39"/>
      <c r="B141" s="11"/>
      <c r="C141" s="70"/>
      <c r="D141" s="48"/>
      <c r="E141" s="345"/>
      <c r="F141" s="345"/>
      <c r="G141" s="350"/>
    </row>
    <row r="142" spans="1:9" ht="12.75">
      <c r="A142" s="39"/>
      <c r="B142" s="11" t="s">
        <v>999</v>
      </c>
      <c r="C142" s="70" t="s">
        <v>1000</v>
      </c>
      <c r="D142" s="351">
        <v>43558</v>
      </c>
      <c r="E142" s="345"/>
      <c r="F142" s="345"/>
      <c r="G142" s="350"/>
      <c r="I142" s="113" t="s">
        <v>1009</v>
      </c>
    </row>
    <row r="143" spans="1:7" ht="12.75">
      <c r="A143" s="39"/>
      <c r="B143" s="11" t="s">
        <v>1001</v>
      </c>
      <c r="C143" s="70" t="s">
        <v>1002</v>
      </c>
      <c r="D143" s="351">
        <v>43620</v>
      </c>
      <c r="E143" s="295"/>
      <c r="F143" s="295"/>
      <c r="G143" s="352">
        <v>750</v>
      </c>
    </row>
    <row r="144" spans="1:9" ht="12.75">
      <c r="A144" s="39"/>
      <c r="B144" s="11" t="s">
        <v>1003</v>
      </c>
      <c r="C144" s="70" t="s">
        <v>1004</v>
      </c>
      <c r="D144" s="351">
        <v>43949</v>
      </c>
      <c r="E144" s="295"/>
      <c r="F144" s="295"/>
      <c r="G144" s="352"/>
      <c r="I144" s="113" t="s">
        <v>1009</v>
      </c>
    </row>
    <row r="145" spans="1:7" ht="12.75">
      <c r="A145" s="39"/>
      <c r="B145" s="11" t="s">
        <v>1005</v>
      </c>
      <c r="C145" s="70" t="s">
        <v>1006</v>
      </c>
      <c r="D145" s="351">
        <v>43951</v>
      </c>
      <c r="E145" s="295"/>
      <c r="F145" s="295"/>
      <c r="G145" s="352">
        <v>1979</v>
      </c>
    </row>
    <row r="146" spans="1:7" ht="12.75">
      <c r="A146" s="39"/>
      <c r="B146" s="11" t="s">
        <v>1007</v>
      </c>
      <c r="C146" s="70"/>
      <c r="D146" s="353">
        <v>43998</v>
      </c>
      <c r="E146" s="345"/>
      <c r="F146" s="345"/>
      <c r="G146" s="350">
        <v>846</v>
      </c>
    </row>
    <row r="147" spans="1:7" ht="12.75">
      <c r="A147" s="39"/>
      <c r="B147" s="11"/>
      <c r="C147" s="70"/>
      <c r="D147" s="353"/>
      <c r="E147" s="345"/>
      <c r="F147" s="345"/>
      <c r="G147" s="350"/>
    </row>
    <row r="148" spans="1:7" ht="12.75">
      <c r="A148" s="39"/>
      <c r="B148" s="11"/>
      <c r="C148" s="70"/>
      <c r="D148" s="48"/>
      <c r="E148" s="345"/>
      <c r="F148" s="354">
        <f>SUM(F142:F146)</f>
        <v>0</v>
      </c>
      <c r="G148" s="354">
        <f>SUM(G142:G146)</f>
        <v>3575</v>
      </c>
    </row>
    <row r="149" spans="1:7" ht="13.5" thickBot="1">
      <c r="A149" s="39"/>
      <c r="B149" s="11"/>
      <c r="C149" s="70"/>
      <c r="D149" s="80"/>
      <c r="E149" s="11"/>
      <c r="F149" s="11"/>
      <c r="G149" s="11"/>
    </row>
    <row r="150" spans="1:7" ht="13.5" thickBot="1">
      <c r="A150" s="355"/>
      <c r="B150" s="356"/>
      <c r="C150" s="271"/>
      <c r="D150" s="357" t="s">
        <v>1008</v>
      </c>
      <c r="E150" s="273">
        <f>E33+E62+E97+E140</f>
        <v>4100</v>
      </c>
      <c r="F150" s="273"/>
      <c r="G150" s="273">
        <f>G33+G62+G97+G140+G148</f>
        <v>156568.99</v>
      </c>
    </row>
    <row r="151" spans="1:7" ht="12.75">
      <c r="A151" s="355"/>
      <c r="B151" s="356" t="s">
        <v>1010</v>
      </c>
      <c r="C151" s="271"/>
      <c r="D151" s="357"/>
      <c r="E151" s="358"/>
      <c r="F151" s="358">
        <v>258147</v>
      </c>
      <c r="G151" s="358"/>
    </row>
    <row r="152" spans="1:7" ht="12.75">
      <c r="A152" s="39"/>
      <c r="B152" s="11"/>
      <c r="C152" s="70"/>
      <c r="D152" s="80"/>
      <c r="E152" s="295"/>
      <c r="F152" s="295"/>
      <c r="G152" s="295"/>
    </row>
  </sheetData>
  <sheetProtection/>
  <mergeCells count="4">
    <mergeCell ref="A1:F1"/>
    <mergeCell ref="B36:G36"/>
    <mergeCell ref="B65:G65"/>
    <mergeCell ref="B101:G10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  <headerFooter alignWithMargins="0">
    <oddHeader>&amp;C&amp;"Arial,Bold"&amp;14LYMINGTON AND PENNINGTON TOWN COUNCIL&amp;R&amp;"Arial,Bold"&amp;12Appendix 4
</oddHeader>
    <oddFooter>&amp;L&amp;8&amp;F &amp;A&amp;C&amp;P&amp;R&amp;8&amp;D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47">
      <selection activeCell="A1" sqref="A1:H62"/>
    </sheetView>
  </sheetViews>
  <sheetFormatPr defaultColWidth="9.140625" defaultRowHeight="12.75"/>
  <cols>
    <col min="1" max="1" width="23.8515625" style="0" customWidth="1"/>
    <col min="2" max="2" width="4.421875" style="0" customWidth="1"/>
  </cols>
  <sheetData>
    <row r="1" spans="1:11" ht="15.75">
      <c r="A1" s="368" t="s">
        <v>775</v>
      </c>
      <c r="B1" s="368"/>
      <c r="C1" s="368"/>
      <c r="D1" s="368"/>
      <c r="E1" s="368"/>
      <c r="F1" s="368"/>
      <c r="G1" s="368"/>
      <c r="H1" s="368"/>
      <c r="I1" s="106"/>
      <c r="J1" s="27"/>
      <c r="K1" s="27"/>
    </row>
    <row r="3" ht="12.75">
      <c r="A3" s="1" t="s">
        <v>192</v>
      </c>
    </row>
    <row r="4" ht="12.75">
      <c r="A4" s="1"/>
    </row>
    <row r="5" ht="12.75">
      <c r="A5" t="s">
        <v>555</v>
      </c>
    </row>
    <row r="7" spans="1:7" ht="12.75">
      <c r="A7" s="2" t="s">
        <v>193</v>
      </c>
      <c r="B7" s="374" t="s">
        <v>194</v>
      </c>
      <c r="C7" s="375"/>
      <c r="D7" s="375"/>
      <c r="E7" s="375"/>
      <c r="F7" s="375"/>
      <c r="G7" s="376"/>
    </row>
    <row r="8" spans="1:7" ht="12.75">
      <c r="A8" s="30"/>
      <c r="B8" s="93"/>
      <c r="C8" s="15"/>
      <c r="D8" s="15"/>
      <c r="E8" s="15"/>
      <c r="F8" s="15"/>
      <c r="G8" s="16"/>
    </row>
    <row r="9" spans="1:7" ht="12.75">
      <c r="A9" s="17" t="s">
        <v>527</v>
      </c>
      <c r="B9" s="32" t="s">
        <v>3</v>
      </c>
      <c r="C9" s="84" t="s">
        <v>506</v>
      </c>
      <c r="D9" s="85"/>
      <c r="E9" s="85"/>
      <c r="F9" s="85"/>
      <c r="G9" s="94"/>
    </row>
    <row r="10" spans="1:7" ht="12.75">
      <c r="A10" s="29"/>
      <c r="B10" s="37" t="s">
        <v>15</v>
      </c>
      <c r="C10" s="81" t="s">
        <v>513</v>
      </c>
      <c r="D10" s="82"/>
      <c r="E10" s="82"/>
      <c r="F10" s="82"/>
      <c r="G10" s="95"/>
    </row>
    <row r="11" spans="1:7" ht="12.75">
      <c r="A11" s="29"/>
      <c r="B11" s="37" t="s">
        <v>17</v>
      </c>
      <c r="C11" s="81" t="s">
        <v>514</v>
      </c>
      <c r="D11" s="82"/>
      <c r="E11" s="82"/>
      <c r="F11" s="82"/>
      <c r="G11" s="95"/>
    </row>
    <row r="12" spans="1:7" ht="12.75">
      <c r="A12" s="29"/>
      <c r="B12" s="37" t="s">
        <v>18</v>
      </c>
      <c r="C12" s="81" t="s">
        <v>515</v>
      </c>
      <c r="D12" s="82"/>
      <c r="E12" s="82"/>
      <c r="F12" s="82"/>
      <c r="G12" s="95"/>
    </row>
    <row r="13" spans="1:7" ht="12.75">
      <c r="A13" s="29"/>
      <c r="B13" s="37" t="s">
        <v>19</v>
      </c>
      <c r="C13" s="81" t="s">
        <v>508</v>
      </c>
      <c r="D13" s="82"/>
      <c r="E13" s="82"/>
      <c r="F13" s="82"/>
      <c r="G13" s="95"/>
    </row>
    <row r="14" spans="1:7" ht="12.75">
      <c r="A14" s="29"/>
      <c r="B14" s="37" t="s">
        <v>21</v>
      </c>
      <c r="C14" s="81" t="s">
        <v>516</v>
      </c>
      <c r="D14" s="82"/>
      <c r="E14" s="82"/>
      <c r="F14" s="82"/>
      <c r="G14" s="95"/>
    </row>
    <row r="15" spans="1:7" ht="12.75">
      <c r="A15" s="29"/>
      <c r="B15" s="37" t="s">
        <v>22</v>
      </c>
      <c r="C15" s="81" t="s">
        <v>517</v>
      </c>
      <c r="D15" s="82"/>
      <c r="E15" s="82"/>
      <c r="F15" s="82"/>
      <c r="G15" s="95"/>
    </row>
    <row r="16" spans="1:7" ht="12.75">
      <c r="A16" s="29"/>
      <c r="B16" s="37" t="s">
        <v>23</v>
      </c>
      <c r="C16" s="81" t="s">
        <v>542</v>
      </c>
      <c r="D16" s="82"/>
      <c r="E16" s="82"/>
      <c r="F16" s="82"/>
      <c r="G16" s="95"/>
    </row>
    <row r="17" spans="1:7" ht="12.75">
      <c r="A17" s="29"/>
      <c r="B17" s="37" t="s">
        <v>24</v>
      </c>
      <c r="C17" s="81" t="s">
        <v>518</v>
      </c>
      <c r="D17" s="82"/>
      <c r="E17" s="82"/>
      <c r="F17" s="82"/>
      <c r="G17" s="95"/>
    </row>
    <row r="18" spans="1:7" ht="12.75">
      <c r="A18" s="29"/>
      <c r="B18" s="37" t="s">
        <v>26</v>
      </c>
      <c r="C18" s="81" t="s">
        <v>519</v>
      </c>
      <c r="D18" s="82"/>
      <c r="E18" s="82"/>
      <c r="F18" s="82"/>
      <c r="G18" s="95"/>
    </row>
    <row r="19" spans="1:7" ht="12.75">
      <c r="A19" s="29"/>
      <c r="B19" s="37" t="s">
        <v>27</v>
      </c>
      <c r="C19" s="81" t="s">
        <v>520</v>
      </c>
      <c r="D19" s="82"/>
      <c r="E19" s="82"/>
      <c r="F19" s="82"/>
      <c r="G19" s="95"/>
    </row>
    <row r="20" spans="1:7" ht="12.75">
      <c r="A20" s="29"/>
      <c r="B20" s="37" t="s">
        <v>28</v>
      </c>
      <c r="C20" s="81" t="s">
        <v>521</v>
      </c>
      <c r="D20" s="82"/>
      <c r="E20" s="82"/>
      <c r="F20" s="82"/>
      <c r="G20" s="95"/>
    </row>
    <row r="21" spans="1:7" ht="12.75">
      <c r="A21" s="29"/>
      <c r="B21" s="37" t="s">
        <v>203</v>
      </c>
      <c r="C21" s="81" t="s">
        <v>510</v>
      </c>
      <c r="D21" s="82"/>
      <c r="E21" s="82"/>
      <c r="F21" s="82"/>
      <c r="G21" s="95"/>
    </row>
    <row r="22" spans="1:7" ht="12.75">
      <c r="A22" s="29"/>
      <c r="B22" s="37" t="s">
        <v>204</v>
      </c>
      <c r="C22" s="81" t="s">
        <v>522</v>
      </c>
      <c r="D22" s="82"/>
      <c r="E22" s="82"/>
      <c r="F22" s="82"/>
      <c r="G22" s="95"/>
    </row>
    <row r="23" spans="1:7" ht="12.75">
      <c r="A23" s="29"/>
      <c r="B23" s="37" t="s">
        <v>205</v>
      </c>
      <c r="C23" s="81" t="s">
        <v>523</v>
      </c>
      <c r="D23" s="82"/>
      <c r="E23" s="82"/>
      <c r="F23" s="82"/>
      <c r="G23" s="95"/>
    </row>
    <row r="24" spans="1:7" ht="12.75">
      <c r="A24" s="29"/>
      <c r="B24" s="37" t="s">
        <v>206</v>
      </c>
      <c r="C24" s="81" t="s">
        <v>511</v>
      </c>
      <c r="D24" s="82"/>
      <c r="E24" s="82"/>
      <c r="F24" s="82"/>
      <c r="G24" s="95"/>
    </row>
    <row r="25" spans="1:7" ht="12.75">
      <c r="A25" s="29"/>
      <c r="B25" s="37" t="s">
        <v>207</v>
      </c>
      <c r="C25" s="81" t="s">
        <v>524</v>
      </c>
      <c r="D25" s="82"/>
      <c r="E25" s="82"/>
      <c r="F25" s="82"/>
      <c r="G25" s="95"/>
    </row>
    <row r="26" spans="1:7" ht="13.5" customHeight="1">
      <c r="A26" s="29"/>
      <c r="B26" s="37" t="s">
        <v>528</v>
      </c>
      <c r="C26" s="81" t="s">
        <v>525</v>
      </c>
      <c r="D26" s="82"/>
      <c r="E26" s="82"/>
      <c r="F26" s="82"/>
      <c r="G26" s="95"/>
    </row>
    <row r="27" spans="1:7" ht="13.5" customHeight="1">
      <c r="A27" s="29"/>
      <c r="B27" s="37" t="s">
        <v>539</v>
      </c>
      <c r="C27" s="81" t="s">
        <v>536</v>
      </c>
      <c r="D27" s="82"/>
      <c r="E27" s="82"/>
      <c r="F27" s="82"/>
      <c r="G27" s="95"/>
    </row>
    <row r="28" spans="1:7" ht="13.5" customHeight="1">
      <c r="A28" s="29"/>
      <c r="B28" s="37" t="s">
        <v>540</v>
      </c>
      <c r="C28" s="84" t="s">
        <v>537</v>
      </c>
      <c r="D28" s="82"/>
      <c r="E28" s="82"/>
      <c r="F28" s="82"/>
      <c r="G28" s="95"/>
    </row>
    <row r="29" spans="1:7" ht="13.5" customHeight="1">
      <c r="A29" s="29"/>
      <c r="B29" s="37" t="s">
        <v>541</v>
      </c>
      <c r="C29" s="84" t="s">
        <v>526</v>
      </c>
      <c r="D29" s="82"/>
      <c r="E29" s="82"/>
      <c r="F29" s="82"/>
      <c r="G29" s="95"/>
    </row>
    <row r="30" spans="1:7" ht="13.5" customHeight="1">
      <c r="A30" s="29"/>
      <c r="B30" s="37" t="s">
        <v>543</v>
      </c>
      <c r="C30" s="84" t="s">
        <v>538</v>
      </c>
      <c r="D30" s="82"/>
      <c r="E30" s="82"/>
      <c r="F30" s="82"/>
      <c r="G30" s="95"/>
    </row>
    <row r="31" spans="1:7" ht="13.5" customHeight="1">
      <c r="A31" s="29"/>
      <c r="B31" s="33"/>
      <c r="C31" s="86"/>
      <c r="D31" s="87"/>
      <c r="E31" s="87"/>
      <c r="F31" s="87"/>
      <c r="G31" s="96"/>
    </row>
    <row r="32" spans="1:7" ht="12.75">
      <c r="A32" s="35" t="s">
        <v>532</v>
      </c>
      <c r="B32" s="34" t="s">
        <v>33</v>
      </c>
      <c r="C32" s="88" t="s">
        <v>506</v>
      </c>
      <c r="D32" s="89"/>
      <c r="E32" s="89"/>
      <c r="F32" s="89"/>
      <c r="G32" s="97"/>
    </row>
    <row r="33" spans="1:7" ht="12.75">
      <c r="A33" s="29"/>
      <c r="B33" s="37" t="s">
        <v>34</v>
      </c>
      <c r="C33" s="84" t="s">
        <v>507</v>
      </c>
      <c r="D33" s="82"/>
      <c r="E33" s="82"/>
      <c r="F33" s="82"/>
      <c r="G33" s="95"/>
    </row>
    <row r="34" spans="1:7" ht="12.75">
      <c r="A34" s="29"/>
      <c r="B34" s="37" t="s">
        <v>35</v>
      </c>
      <c r="C34" s="84" t="s">
        <v>508</v>
      </c>
      <c r="D34" s="82"/>
      <c r="E34" s="82"/>
      <c r="F34" s="82"/>
      <c r="G34" s="95"/>
    </row>
    <row r="35" spans="1:7" ht="12.75">
      <c r="A35" s="29"/>
      <c r="B35" s="37" t="s">
        <v>42</v>
      </c>
      <c r="C35" s="84" t="s">
        <v>509</v>
      </c>
      <c r="D35" s="82"/>
      <c r="E35" s="82"/>
      <c r="F35" s="82"/>
      <c r="G35" s="95"/>
    </row>
    <row r="36" spans="1:7" ht="12.75">
      <c r="A36" s="29"/>
      <c r="B36" s="37" t="s">
        <v>43</v>
      </c>
      <c r="C36" s="84" t="s">
        <v>510</v>
      </c>
      <c r="D36" s="82"/>
      <c r="E36" s="82"/>
      <c r="F36" s="82"/>
      <c r="G36" s="95"/>
    </row>
    <row r="37" spans="1:7" ht="12.75">
      <c r="A37" s="29"/>
      <c r="B37" s="37" t="s">
        <v>533</v>
      </c>
      <c r="C37" s="84" t="s">
        <v>511</v>
      </c>
      <c r="D37" s="82"/>
      <c r="E37" s="82"/>
      <c r="F37" s="82"/>
      <c r="G37" s="95"/>
    </row>
    <row r="38" spans="1:7" ht="12.75">
      <c r="A38" s="29"/>
      <c r="B38" s="37" t="s">
        <v>534</v>
      </c>
      <c r="C38" s="84" t="s">
        <v>512</v>
      </c>
      <c r="D38" s="82"/>
      <c r="E38" s="82"/>
      <c r="F38" s="82"/>
      <c r="G38" s="95"/>
    </row>
    <row r="39" spans="1:7" ht="12.75">
      <c r="A39" s="29"/>
      <c r="B39" s="33"/>
      <c r="C39" s="86"/>
      <c r="D39" s="87"/>
      <c r="E39" s="87"/>
      <c r="F39" s="87"/>
      <c r="G39" s="96"/>
    </row>
    <row r="40" spans="1:7" ht="12.75">
      <c r="A40" s="35" t="s">
        <v>535</v>
      </c>
      <c r="B40" s="33" t="s">
        <v>47</v>
      </c>
      <c r="C40" s="90" t="s">
        <v>529</v>
      </c>
      <c r="D40" s="87"/>
      <c r="E40" s="87"/>
      <c r="F40" s="87"/>
      <c r="G40" s="96"/>
    </row>
    <row r="41" spans="1:7" ht="12.75">
      <c r="A41" s="29"/>
      <c r="B41" s="37" t="s">
        <v>48</v>
      </c>
      <c r="C41" s="91" t="s">
        <v>530</v>
      </c>
      <c r="D41" s="82"/>
      <c r="E41" s="82"/>
      <c r="F41" s="82"/>
      <c r="G41" s="95"/>
    </row>
    <row r="42" spans="1:7" ht="12.75">
      <c r="A42" s="29"/>
      <c r="B42" s="37" t="s">
        <v>49</v>
      </c>
      <c r="C42" s="81" t="s">
        <v>531</v>
      </c>
      <c r="D42" s="82"/>
      <c r="E42" s="82"/>
      <c r="F42" s="82"/>
      <c r="G42" s="95"/>
    </row>
    <row r="43" spans="1:7" ht="12.75">
      <c r="A43" s="29"/>
      <c r="B43" s="33"/>
      <c r="C43" s="92"/>
      <c r="D43" s="87"/>
      <c r="E43" s="87"/>
      <c r="F43" s="87"/>
      <c r="G43" s="96"/>
    </row>
    <row r="44" spans="1:7" ht="12.75">
      <c r="A44" s="35" t="s">
        <v>208</v>
      </c>
      <c r="B44" s="34" t="s">
        <v>65</v>
      </c>
      <c r="C44" s="90" t="s">
        <v>531</v>
      </c>
      <c r="D44" s="89"/>
      <c r="E44" s="89"/>
      <c r="F44" s="89"/>
      <c r="G44" s="97"/>
    </row>
    <row r="45" spans="1:7" ht="12.75">
      <c r="A45" s="29"/>
      <c r="B45" s="33"/>
      <c r="C45" s="87"/>
      <c r="D45" s="87"/>
      <c r="E45" s="87"/>
      <c r="F45" s="87"/>
      <c r="G45" s="96"/>
    </row>
    <row r="46" spans="1:7" ht="12.75">
      <c r="A46" s="35" t="s">
        <v>552</v>
      </c>
      <c r="B46" s="33" t="s">
        <v>69</v>
      </c>
      <c r="C46" s="87" t="s">
        <v>544</v>
      </c>
      <c r="D46" s="87"/>
      <c r="E46" s="87"/>
      <c r="F46" s="87"/>
      <c r="G46" s="96"/>
    </row>
    <row r="47" spans="1:7" ht="12.75">
      <c r="A47" s="29"/>
      <c r="B47" s="37" t="s">
        <v>184</v>
      </c>
      <c r="C47" s="82" t="s">
        <v>551</v>
      </c>
      <c r="D47" s="82"/>
      <c r="E47" s="82"/>
      <c r="F47" s="82"/>
      <c r="G47" s="95"/>
    </row>
    <row r="48" spans="1:7" ht="12.75">
      <c r="A48" s="29"/>
      <c r="B48" s="111" t="s">
        <v>191</v>
      </c>
      <c r="C48" s="26" t="s">
        <v>294</v>
      </c>
      <c r="D48" s="89"/>
      <c r="E48" s="89"/>
      <c r="F48" s="89"/>
      <c r="G48" s="97"/>
    </row>
    <row r="49" spans="1:7" ht="12.75">
      <c r="A49" s="29"/>
      <c r="B49" s="111" t="s">
        <v>803</v>
      </c>
      <c r="C49" s="26" t="s">
        <v>804</v>
      </c>
      <c r="D49" s="89"/>
      <c r="E49" s="89"/>
      <c r="F49" s="89"/>
      <c r="G49" s="97"/>
    </row>
    <row r="50" spans="1:7" ht="12.75">
      <c r="A50" s="29"/>
      <c r="B50" s="34"/>
      <c r="C50" s="89"/>
      <c r="D50" s="89"/>
      <c r="E50" s="89"/>
      <c r="F50" s="89"/>
      <c r="G50" s="97"/>
    </row>
    <row r="51" spans="1:7" ht="12.75">
      <c r="A51" s="35" t="s">
        <v>570</v>
      </c>
      <c r="B51" s="34" t="s">
        <v>106</v>
      </c>
      <c r="C51" s="90" t="s">
        <v>531</v>
      </c>
      <c r="D51" s="89"/>
      <c r="E51" s="89"/>
      <c r="F51" s="89"/>
      <c r="G51" s="97"/>
    </row>
    <row r="52" spans="1:7" ht="12.75">
      <c r="A52" s="29"/>
      <c r="B52" s="34"/>
      <c r="C52" s="89"/>
      <c r="D52" s="89"/>
      <c r="E52" s="89"/>
      <c r="F52" s="89"/>
      <c r="G52" s="97"/>
    </row>
    <row r="53" spans="1:7" ht="12.75">
      <c r="A53" s="35" t="s">
        <v>571</v>
      </c>
      <c r="B53" s="34" t="s">
        <v>185</v>
      </c>
      <c r="C53" s="89" t="s">
        <v>572</v>
      </c>
      <c r="D53" s="89"/>
      <c r="E53" s="89"/>
      <c r="F53" s="89"/>
      <c r="G53" s="97"/>
    </row>
    <row r="54" spans="1:7" ht="12.75">
      <c r="A54" s="29"/>
      <c r="B54" s="34"/>
      <c r="C54" s="89"/>
      <c r="D54" s="89"/>
      <c r="E54" s="89"/>
      <c r="F54" s="89"/>
      <c r="G54" s="97"/>
    </row>
    <row r="55" spans="1:7" ht="12.75">
      <c r="A55" s="36" t="s">
        <v>600</v>
      </c>
      <c r="B55" s="111" t="s">
        <v>107</v>
      </c>
      <c r="C55" s="26" t="s">
        <v>805</v>
      </c>
      <c r="D55" s="89"/>
      <c r="E55" s="89"/>
      <c r="F55" s="89"/>
      <c r="G55" s="97"/>
    </row>
    <row r="56" spans="1:7" ht="12.75">
      <c r="A56" s="221"/>
      <c r="B56" s="39"/>
      <c r="C56" s="112"/>
      <c r="D56" s="15"/>
      <c r="E56" s="15"/>
      <c r="F56" s="15"/>
      <c r="G56" s="16"/>
    </row>
    <row r="57" spans="1:7" ht="12.75">
      <c r="A57" s="28" t="s">
        <v>689</v>
      </c>
      <c r="B57" s="105">
        <v>9.1</v>
      </c>
      <c r="C57" s="19" t="s">
        <v>292</v>
      </c>
      <c r="D57" s="21"/>
      <c r="E57" s="7"/>
      <c r="F57" s="7"/>
      <c r="G57" s="8"/>
    </row>
    <row r="58" spans="1:7" ht="12.75">
      <c r="A58" s="4"/>
      <c r="B58" s="4"/>
      <c r="C58" s="14"/>
      <c r="D58" s="14"/>
      <c r="E58" s="14"/>
      <c r="F58" s="14"/>
      <c r="G58" s="108"/>
    </row>
    <row r="59" spans="1:7" ht="12.75">
      <c r="A59" s="28" t="s">
        <v>806</v>
      </c>
      <c r="B59" s="105">
        <v>10.1</v>
      </c>
      <c r="C59" s="19" t="s">
        <v>807</v>
      </c>
      <c r="D59" s="21"/>
      <c r="E59" s="21"/>
      <c r="F59" s="21"/>
      <c r="G59" s="38"/>
    </row>
    <row r="60" ht="12.75">
      <c r="C60" s="210" t="s">
        <v>808</v>
      </c>
    </row>
  </sheetData>
  <sheetProtection/>
  <mergeCells count="2">
    <mergeCell ref="B7:G7"/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&amp;C&amp;"Arial,Bold"&amp;14RINGWOOD TOWN COUNCIL&amp;R&amp;"Arial,Bold"&amp;12Appendix 5
</oddHeader>
    <oddFooter>&amp;L&amp;8insurance &amp;F 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1" width="24.8515625" style="0" customWidth="1"/>
    <col min="2" max="2" width="34.28125" style="0" customWidth="1"/>
    <col min="3" max="3" width="9.7109375" style="0" customWidth="1"/>
    <col min="4" max="4" width="10.00390625" style="0" customWidth="1"/>
    <col min="7" max="7" width="29.00390625" style="0" bestFit="1" customWidth="1"/>
    <col min="8" max="8" width="22.8515625" style="0" bestFit="1" customWidth="1"/>
  </cols>
  <sheetData>
    <row r="1" spans="1:6" ht="15.75">
      <c r="A1" s="368" t="s">
        <v>775</v>
      </c>
      <c r="B1" s="368"/>
      <c r="C1" s="368"/>
      <c r="D1" s="368"/>
      <c r="E1" s="27"/>
      <c r="F1" s="27"/>
    </row>
    <row r="3" ht="12.75">
      <c r="A3" s="1" t="s">
        <v>202</v>
      </c>
    </row>
    <row r="5" spans="1:16" ht="15.75">
      <c r="A5" s="5"/>
      <c r="B5" s="2"/>
      <c r="C5" s="2"/>
      <c r="D5" s="2"/>
      <c r="F5" s="7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2.75">
      <c r="A6" s="29"/>
      <c r="B6" s="35"/>
      <c r="C6" s="31"/>
      <c r="D6" s="31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30"/>
      <c r="B7" s="36"/>
      <c r="C7" s="36"/>
      <c r="D7" s="3" t="s">
        <v>1041</v>
      </c>
      <c r="E7" t="s">
        <v>801</v>
      </c>
      <c r="F7" s="49"/>
      <c r="G7" s="49"/>
      <c r="H7" s="13"/>
      <c r="I7" s="13"/>
      <c r="J7" s="13"/>
      <c r="K7" s="13"/>
      <c r="L7" s="13"/>
      <c r="M7" s="13"/>
      <c r="N7" s="13"/>
      <c r="O7" s="50"/>
      <c r="P7" s="50"/>
    </row>
    <row r="8" spans="1:16" ht="15" customHeight="1">
      <c r="A8" s="36"/>
      <c r="B8" s="3" t="s">
        <v>332</v>
      </c>
      <c r="C8" s="3" t="s">
        <v>333</v>
      </c>
      <c r="D8" s="3" t="s">
        <v>78</v>
      </c>
      <c r="E8" s="275" t="s">
        <v>1016</v>
      </c>
      <c r="F8" s="49"/>
      <c r="G8" s="49"/>
      <c r="H8" s="51"/>
      <c r="I8" s="13"/>
      <c r="J8" s="13"/>
      <c r="K8" s="13"/>
      <c r="L8" s="13"/>
      <c r="M8" s="52"/>
      <c r="N8" s="13"/>
      <c r="O8" s="13"/>
      <c r="P8" s="13"/>
    </row>
    <row r="9" spans="1:16" ht="15" customHeight="1">
      <c r="A9" s="11"/>
      <c r="B9" s="70"/>
      <c r="C9" s="70"/>
      <c r="D9" s="360">
        <v>44286</v>
      </c>
      <c r="E9" s="22" t="s">
        <v>11</v>
      </c>
      <c r="F9" s="7"/>
      <c r="G9" s="53"/>
      <c r="H9" s="53"/>
      <c r="I9" s="54"/>
      <c r="J9" s="54"/>
      <c r="K9" s="13"/>
      <c r="L9" s="13"/>
      <c r="M9" s="13"/>
      <c r="N9" s="53"/>
      <c r="O9" s="7"/>
      <c r="P9" s="7"/>
    </row>
    <row r="10" spans="1:16" ht="15" customHeight="1">
      <c r="A10" s="11" t="s">
        <v>334</v>
      </c>
      <c r="B10" s="70" t="s">
        <v>335</v>
      </c>
      <c r="C10" s="80" t="s">
        <v>336</v>
      </c>
      <c r="D10" s="20">
        <v>6000</v>
      </c>
      <c r="E10" s="20">
        <v>10000</v>
      </c>
      <c r="F10" s="7"/>
      <c r="G10" s="53"/>
      <c r="H10" s="53"/>
      <c r="I10" s="54"/>
      <c r="J10" s="55"/>
      <c r="K10" s="56"/>
      <c r="L10" s="56"/>
      <c r="M10" s="56"/>
      <c r="N10" s="55"/>
      <c r="O10" s="57"/>
      <c r="P10" s="57"/>
    </row>
    <row r="11" spans="1:16" ht="15" customHeight="1">
      <c r="A11" s="11" t="s">
        <v>338</v>
      </c>
      <c r="B11" s="70" t="s">
        <v>339</v>
      </c>
      <c r="C11" s="80" t="s">
        <v>340</v>
      </c>
      <c r="D11" s="20">
        <v>15000</v>
      </c>
      <c r="E11" s="20">
        <v>22000</v>
      </c>
      <c r="F11" s="7"/>
      <c r="G11" s="53"/>
      <c r="H11" s="53"/>
      <c r="I11" s="54"/>
      <c r="J11" s="55"/>
      <c r="K11" s="56"/>
      <c r="L11" s="56"/>
      <c r="M11" s="56"/>
      <c r="N11" s="55"/>
      <c r="O11" s="57"/>
      <c r="P11" s="57"/>
    </row>
    <row r="12" spans="1:16" ht="15" customHeight="1">
      <c r="A12" s="11" t="s">
        <v>341</v>
      </c>
      <c r="B12" s="70" t="s">
        <v>342</v>
      </c>
      <c r="C12" s="80" t="s">
        <v>337</v>
      </c>
      <c r="D12" s="20">
        <v>12000</v>
      </c>
      <c r="E12" s="20">
        <v>25000</v>
      </c>
      <c r="F12" s="7"/>
      <c r="G12" s="53"/>
      <c r="H12" s="53"/>
      <c r="I12" s="54"/>
      <c r="J12" s="55"/>
      <c r="K12" s="56"/>
      <c r="L12" s="56"/>
      <c r="M12" s="56"/>
      <c r="N12" s="55"/>
      <c r="O12" s="57"/>
      <c r="P12" s="57"/>
    </row>
    <row r="13" spans="1:16" ht="15" customHeight="1">
      <c r="A13" s="11" t="s">
        <v>1017</v>
      </c>
      <c r="B13" s="70" t="s">
        <v>1018</v>
      </c>
      <c r="C13" s="80" t="s">
        <v>1019</v>
      </c>
      <c r="D13" s="20">
        <v>1000</v>
      </c>
      <c r="E13" s="20">
        <v>12200</v>
      </c>
      <c r="F13" s="7"/>
      <c r="G13" s="53"/>
      <c r="H13" s="53"/>
      <c r="I13" s="54"/>
      <c r="J13" s="55"/>
      <c r="K13" s="56"/>
      <c r="L13" s="56"/>
      <c r="M13" s="56"/>
      <c r="N13" s="55"/>
      <c r="O13" s="57"/>
      <c r="P13" s="57"/>
    </row>
    <row r="14" spans="1:16" ht="15" customHeight="1">
      <c r="A14" s="11" t="s">
        <v>1020</v>
      </c>
      <c r="B14" s="70" t="s">
        <v>1021</v>
      </c>
      <c r="C14" s="80" t="s">
        <v>1022</v>
      </c>
      <c r="D14" s="20">
        <v>20000</v>
      </c>
      <c r="E14" s="20">
        <v>18700</v>
      </c>
      <c r="F14" s="7"/>
      <c r="G14" s="53"/>
      <c r="H14" s="53"/>
      <c r="I14" s="54"/>
      <c r="J14" s="55"/>
      <c r="K14" s="56"/>
      <c r="L14" s="56"/>
      <c r="M14" s="56"/>
      <c r="N14" s="55"/>
      <c r="O14" s="57"/>
      <c r="P14" s="57"/>
    </row>
    <row r="15" spans="1:16" ht="15" customHeight="1">
      <c r="A15" s="11" t="s">
        <v>1023</v>
      </c>
      <c r="B15" s="70" t="s">
        <v>1024</v>
      </c>
      <c r="C15" s="80" t="s">
        <v>1025</v>
      </c>
      <c r="D15" s="20">
        <v>2049</v>
      </c>
      <c r="E15" s="20">
        <v>1875</v>
      </c>
      <c r="F15" s="7"/>
      <c r="G15" s="53"/>
      <c r="H15" s="53"/>
      <c r="I15" s="54"/>
      <c r="J15" s="55"/>
      <c r="K15" s="56"/>
      <c r="L15" s="56"/>
      <c r="M15" s="56"/>
      <c r="N15" s="55"/>
      <c r="O15" s="57"/>
      <c r="P15" s="57"/>
    </row>
    <row r="16" spans="1:16" ht="15" customHeight="1">
      <c r="A16" s="11" t="s">
        <v>1026</v>
      </c>
      <c r="B16" s="70" t="s">
        <v>1027</v>
      </c>
      <c r="C16" s="80" t="s">
        <v>605</v>
      </c>
      <c r="D16" s="20">
        <v>18265</v>
      </c>
      <c r="E16" s="20">
        <v>18265</v>
      </c>
      <c r="F16" s="7"/>
      <c r="G16" s="53"/>
      <c r="H16" s="53"/>
      <c r="I16" s="54"/>
      <c r="J16" s="55"/>
      <c r="K16" s="56"/>
      <c r="L16" s="56"/>
      <c r="M16" s="56"/>
      <c r="N16" s="55"/>
      <c r="O16" s="57"/>
      <c r="P16" s="57"/>
    </row>
    <row r="17" spans="1:16" ht="15" customHeight="1">
      <c r="A17" s="11" t="s">
        <v>1028</v>
      </c>
      <c r="B17" s="70" t="s">
        <v>723</v>
      </c>
      <c r="C17" s="80" t="s">
        <v>1029</v>
      </c>
      <c r="D17" s="20">
        <v>8280</v>
      </c>
      <c r="E17" s="20">
        <v>8280</v>
      </c>
      <c r="F17" s="7"/>
      <c r="G17" s="53"/>
      <c r="H17" s="53"/>
      <c r="I17" s="54"/>
      <c r="J17" s="55"/>
      <c r="K17" s="56"/>
      <c r="L17" s="56"/>
      <c r="M17" s="56"/>
      <c r="N17" s="55"/>
      <c r="O17" s="57"/>
      <c r="P17" s="57"/>
    </row>
    <row r="18" spans="1:16" ht="15" customHeight="1">
      <c r="A18" s="11" t="s">
        <v>1030</v>
      </c>
      <c r="B18" s="70" t="s">
        <v>1031</v>
      </c>
      <c r="C18" s="80" t="s">
        <v>722</v>
      </c>
      <c r="D18" s="20">
        <v>19345</v>
      </c>
      <c r="E18" s="20">
        <v>19345</v>
      </c>
      <c r="F18" s="7"/>
      <c r="G18" s="53"/>
      <c r="H18" s="53"/>
      <c r="I18" s="54"/>
      <c r="J18" s="55"/>
      <c r="K18" s="56"/>
      <c r="L18" s="56"/>
      <c r="M18" s="56"/>
      <c r="N18" s="55"/>
      <c r="O18" s="57"/>
      <c r="P18" s="57"/>
    </row>
    <row r="19" spans="1:16" ht="12.75">
      <c r="A19" s="11" t="s">
        <v>1032</v>
      </c>
      <c r="B19" s="70" t="s">
        <v>1033</v>
      </c>
      <c r="C19" s="80" t="s">
        <v>1034</v>
      </c>
      <c r="D19" s="20">
        <v>10814</v>
      </c>
      <c r="E19" s="20">
        <v>10814</v>
      </c>
      <c r="F19" s="7"/>
      <c r="G19" s="53"/>
      <c r="H19" s="53"/>
      <c r="I19" s="54"/>
      <c r="J19" s="55"/>
      <c r="K19" s="56"/>
      <c r="L19" s="56"/>
      <c r="M19" s="56"/>
      <c r="N19" s="55"/>
      <c r="O19" s="57"/>
      <c r="P19" s="57"/>
    </row>
    <row r="20" spans="1:16" ht="12.75">
      <c r="A20" s="11" t="s">
        <v>1035</v>
      </c>
      <c r="B20" s="70" t="s">
        <v>1036</v>
      </c>
      <c r="C20" s="80" t="s">
        <v>1037</v>
      </c>
      <c r="D20" s="20">
        <v>17517</v>
      </c>
      <c r="E20" s="20">
        <v>17517</v>
      </c>
      <c r="F20" s="7"/>
      <c r="G20" s="53"/>
      <c r="H20" s="53"/>
      <c r="I20" s="54"/>
      <c r="J20" s="55"/>
      <c r="K20" s="56"/>
      <c r="L20" s="56"/>
      <c r="M20" s="56"/>
      <c r="N20" s="55"/>
      <c r="O20" s="57"/>
      <c r="P20" s="57"/>
    </row>
    <row r="21" spans="1:5" ht="12.75">
      <c r="A21" s="11" t="s">
        <v>1038</v>
      </c>
      <c r="B21" s="70" t="s">
        <v>1039</v>
      </c>
      <c r="C21" s="80"/>
      <c r="D21" s="361">
        <v>16223</v>
      </c>
      <c r="E21" s="361">
        <v>16223</v>
      </c>
    </row>
    <row r="22" spans="1:5" ht="13.5" thickBot="1">
      <c r="A22" s="11"/>
      <c r="B22" s="70"/>
      <c r="C22" s="80"/>
      <c r="D22" s="361"/>
      <c r="E22" s="361"/>
    </row>
    <row r="23" spans="1:5" ht="13.5" thickBot="1">
      <c r="A23" s="356"/>
      <c r="B23" s="362"/>
      <c r="C23" s="362" t="s">
        <v>1040</v>
      </c>
      <c r="D23" s="363">
        <f>SUM(D10:D22)</f>
        <v>146493</v>
      </c>
      <c r="E23" s="363">
        <f>SUM(E10:E21)</f>
        <v>180219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&amp;C&amp;"Arial,Bold"&amp;14LYMINGTON AND PENNINGTON TOWN COUNCIL&amp;R&amp;"Arial,Bold"&amp;12Appendix 6&amp;"Arial,Regular"&amp;10
</oddHeader>
    <oddFooter>&amp;L&amp;8&amp;F 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Ringwood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Martin.Townsend</dc:creator>
  <cp:keywords/>
  <dc:description/>
  <cp:lastModifiedBy>Sue Finnimore</cp:lastModifiedBy>
  <cp:lastPrinted>2021-03-10T13:36:14Z</cp:lastPrinted>
  <dcterms:created xsi:type="dcterms:W3CDTF">2008-01-23T15:36:36Z</dcterms:created>
  <dcterms:modified xsi:type="dcterms:W3CDTF">2021-03-10T21:38:48Z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