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C:\Users\Pritca\Desktop\OTG (redacted documents)\"/>
    </mc:Choice>
  </mc:AlternateContent>
  <xr:revisionPtr revIDLastSave="0" documentId="13_ncr:1_{7C02F450-93F2-48CD-A649-A3CCA153436A}" xr6:coauthVersionLast="47" xr6:coauthVersionMax="47" xr10:uidLastSave="{00000000-0000-0000-0000-000000000000}"/>
  <bookViews>
    <workbookView xWindow="-110" yWindow="-110" windowWidth="19420" windowHeight="10420" tabRatio="698" xr2:uid="{00000000-000D-0000-FFFF-FFFF00000000}"/>
  </bookViews>
  <sheets>
    <sheet name="Version" sheetId="7" r:id="rId1"/>
    <sheet name="Completion Notes" sheetId="8" r:id="rId2"/>
    <sheet name="Percentages" sheetId="40" state="hidden" r:id="rId3"/>
    <sheet name="Price List A" sheetId="18" state="hidden" r:id="rId4"/>
    <sheet name="Lot A Products (2)" sheetId="44" state="hidden" r:id="rId5"/>
    <sheet name="Price List A - Goods" sheetId="48" r:id="rId6"/>
    <sheet name="Consumables OLD" sheetId="46" state="hidden" r:id="rId7"/>
    <sheet name="EOD" sheetId="56" state="hidden" r:id="rId8"/>
    <sheet name="Price List B - Services" sheetId="51" r:id="rId9"/>
    <sheet name="Price List E" sheetId="52" state="hidden" r:id="rId10"/>
    <sheet name="Summary" sheetId="47" r:id="rId11"/>
    <sheet name="Zero Rates" sheetId="57" r:id="rId12"/>
    <sheet name="Equipcheck" sheetId="53" state="hidden" r:id="rId13"/>
    <sheet name="Consumcheck" sheetId="54" state="hidden" r:id="rId14"/>
  </sheets>
  <definedNames>
    <definedName name="_xlnm._FilterDatabase" localSheetId="6" hidden="1">'Consumables OLD'!$B$10:$M$258</definedName>
    <definedName name="_xlnm._FilterDatabase" localSheetId="4" hidden="1">'Lot A Products (2)'!$C$8:$C$115</definedName>
    <definedName name="_xlnm._FilterDatabase" localSheetId="5" hidden="1">'Price List A - Goods'!$A$10:$L$354</definedName>
    <definedName name="Fee">Percentages!$D$51</definedName>
    <definedName name="MFOH">Percentages!$D$55</definedName>
    <definedName name="_xlnm.Print_Area" localSheetId="1">'Completion Notes'!$A:$C</definedName>
    <definedName name="_xlnm.Print_Area" localSheetId="6">'Consumables OLD'!$A:$L</definedName>
    <definedName name="_xlnm.Print_Area" localSheetId="7">EOD!$A:$L</definedName>
    <definedName name="_xlnm.Print_Area" localSheetId="4">'Lot A Products (2)'!$A:$Z</definedName>
    <definedName name="_xlnm.Print_Area" localSheetId="3">'Price List A'!$A:$J</definedName>
    <definedName name="_xlnm.Print_Area" localSheetId="5">'Price List A - Goods'!$A:$L</definedName>
    <definedName name="_xlnm.Print_Area" localSheetId="8">'Price List B - Services'!$A:$J</definedName>
    <definedName name="_xlnm.Print_Area" localSheetId="9">'Price List E'!$A:$J</definedName>
    <definedName name="_xlnm.Print_Titles" localSheetId="1">'Completion Notes'!$1:$6</definedName>
    <definedName name="Supp_Ref" localSheetId="7">#REF!</definedName>
    <definedName name="Supp_Ref" localSheetId="9">#REF!</definedName>
    <definedName name="Title">Version!$C$2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51" l="1"/>
  <c r="J25" i="51"/>
  <c r="J23" i="51"/>
  <c r="J15" i="51"/>
  <c r="J13" i="51"/>
  <c r="K12" i="48" l="1"/>
  <c r="L12" i="48" s="1"/>
  <c r="B14" i="48"/>
  <c r="B15" i="48" l="1"/>
  <c r="C4" i="57"/>
  <c r="B16" i="48" l="1"/>
  <c r="C3" i="57"/>
  <c r="B17" i="48" l="1"/>
  <c r="B18" i="48" l="1"/>
  <c r="B19" i="48"/>
  <c r="J14" i="51"/>
  <c r="J12" i="51"/>
  <c r="B20" i="48" l="1"/>
  <c r="B21" i="48"/>
  <c r="B22" i="48" l="1"/>
  <c r="B12" i="56"/>
  <c r="B14" i="56" s="1"/>
  <c r="C4" i="56"/>
  <c r="C3" i="56"/>
  <c r="M13" i="46"/>
  <c r="M14" i="46"/>
  <c r="M15" i="46"/>
  <c r="M16" i="46"/>
  <c r="M17" i="46"/>
  <c r="M18" i="46"/>
  <c r="M19" i="46"/>
  <c r="M20" i="46"/>
  <c r="M21" i="46"/>
  <c r="M22" i="46"/>
  <c r="M23" i="46"/>
  <c r="M24" i="46"/>
  <c r="M25" i="46"/>
  <c r="M26" i="46"/>
  <c r="M27" i="46"/>
  <c r="M28" i="46"/>
  <c r="M29" i="46"/>
  <c r="M30" i="46"/>
  <c r="M31" i="46"/>
  <c r="M32" i="46"/>
  <c r="M33" i="46"/>
  <c r="M34" i="46"/>
  <c r="M35" i="46"/>
  <c r="M36" i="46"/>
  <c r="M37" i="46"/>
  <c r="M38" i="46"/>
  <c r="M39" i="46"/>
  <c r="M40" i="46"/>
  <c r="M41" i="46"/>
  <c r="M42" i="46"/>
  <c r="M43" i="46"/>
  <c r="M44" i="46"/>
  <c r="M45" i="46"/>
  <c r="M46" i="46"/>
  <c r="M47" i="46"/>
  <c r="M48" i="46"/>
  <c r="M49" i="46"/>
  <c r="M50" i="46"/>
  <c r="M51" i="46"/>
  <c r="M52" i="46"/>
  <c r="M53" i="46"/>
  <c r="M54" i="46"/>
  <c r="M55" i="46"/>
  <c r="M56" i="46"/>
  <c r="M57" i="46"/>
  <c r="M58" i="46"/>
  <c r="M59" i="46"/>
  <c r="M60" i="46"/>
  <c r="M61" i="46"/>
  <c r="M62" i="46"/>
  <c r="M63" i="46"/>
  <c r="M64" i="46"/>
  <c r="M65" i="46"/>
  <c r="M66" i="46"/>
  <c r="M67" i="46"/>
  <c r="M68" i="46"/>
  <c r="M69" i="46"/>
  <c r="M70" i="46"/>
  <c r="M71" i="46"/>
  <c r="M72" i="46"/>
  <c r="M73" i="46"/>
  <c r="M74" i="46"/>
  <c r="M75" i="46"/>
  <c r="M76" i="46"/>
  <c r="M77" i="46"/>
  <c r="M78" i="46"/>
  <c r="M79" i="46"/>
  <c r="M80" i="46"/>
  <c r="M81" i="46"/>
  <c r="M82" i="46"/>
  <c r="M83" i="46"/>
  <c r="M84" i="46"/>
  <c r="M85" i="46"/>
  <c r="M86" i="46"/>
  <c r="M87" i="46"/>
  <c r="M88" i="46"/>
  <c r="M89" i="46"/>
  <c r="M90" i="46"/>
  <c r="M91" i="46"/>
  <c r="M92" i="46"/>
  <c r="M93" i="46"/>
  <c r="M94" i="46"/>
  <c r="M95" i="46"/>
  <c r="M96" i="46"/>
  <c r="M97" i="46"/>
  <c r="M98" i="46"/>
  <c r="M99" i="46"/>
  <c r="M100" i="46"/>
  <c r="M101" i="46"/>
  <c r="M102" i="46"/>
  <c r="M103" i="46"/>
  <c r="M104" i="46"/>
  <c r="M105" i="46"/>
  <c r="M106" i="46"/>
  <c r="M107" i="46"/>
  <c r="M108" i="46"/>
  <c r="M109" i="46"/>
  <c r="M110" i="46"/>
  <c r="M111" i="46"/>
  <c r="M112" i="46"/>
  <c r="M113" i="46"/>
  <c r="M114" i="46"/>
  <c r="M115" i="46"/>
  <c r="M116" i="46"/>
  <c r="M117" i="46"/>
  <c r="M118" i="46"/>
  <c r="M119" i="46"/>
  <c r="M120" i="46"/>
  <c r="M121" i="46"/>
  <c r="M122" i="46"/>
  <c r="M123" i="46"/>
  <c r="M124" i="46"/>
  <c r="M125" i="46"/>
  <c r="M126" i="46"/>
  <c r="M127" i="46"/>
  <c r="M128" i="46"/>
  <c r="M129" i="46"/>
  <c r="M130" i="46"/>
  <c r="M131" i="46"/>
  <c r="M132" i="46"/>
  <c r="M133" i="46"/>
  <c r="M134" i="46"/>
  <c r="M135" i="46"/>
  <c r="M136" i="46"/>
  <c r="M137" i="46"/>
  <c r="M138" i="46"/>
  <c r="M139" i="46"/>
  <c r="M140" i="46"/>
  <c r="M141" i="46"/>
  <c r="M142" i="46"/>
  <c r="M143" i="46"/>
  <c r="M144" i="46"/>
  <c r="M145" i="46"/>
  <c r="M146" i="46"/>
  <c r="M147" i="46"/>
  <c r="M148" i="46"/>
  <c r="M149" i="46"/>
  <c r="M150" i="46"/>
  <c r="M151" i="46"/>
  <c r="M152" i="46"/>
  <c r="M153" i="46"/>
  <c r="M154" i="46"/>
  <c r="M155" i="46"/>
  <c r="M156" i="46"/>
  <c r="M157" i="46"/>
  <c r="M158" i="46"/>
  <c r="M159" i="46"/>
  <c r="M160" i="46"/>
  <c r="M161" i="46"/>
  <c r="M162" i="46"/>
  <c r="M163" i="46"/>
  <c r="M164" i="46"/>
  <c r="M165" i="46"/>
  <c r="M166" i="46"/>
  <c r="M167" i="46"/>
  <c r="M168" i="46"/>
  <c r="M169" i="46"/>
  <c r="M170" i="46"/>
  <c r="M171" i="46"/>
  <c r="M172" i="46"/>
  <c r="M173" i="46"/>
  <c r="M174" i="46"/>
  <c r="M175" i="46"/>
  <c r="M176" i="46"/>
  <c r="M177" i="46"/>
  <c r="M178" i="46"/>
  <c r="M179" i="46"/>
  <c r="M180" i="46"/>
  <c r="M181" i="46"/>
  <c r="M182" i="46"/>
  <c r="M183" i="46"/>
  <c r="M184" i="46"/>
  <c r="M185" i="46"/>
  <c r="M186" i="46"/>
  <c r="M187" i="46"/>
  <c r="M188" i="46"/>
  <c r="M189" i="46"/>
  <c r="M190" i="46"/>
  <c r="M191" i="46"/>
  <c r="M192" i="46"/>
  <c r="M193" i="46"/>
  <c r="M194" i="46"/>
  <c r="M195" i="46"/>
  <c r="M196" i="46"/>
  <c r="M197" i="46"/>
  <c r="M198" i="46"/>
  <c r="M199" i="46"/>
  <c r="M200" i="46"/>
  <c r="M201" i="46"/>
  <c r="M202" i="46"/>
  <c r="M203" i="46"/>
  <c r="M204" i="46"/>
  <c r="M205" i="46"/>
  <c r="M206" i="46"/>
  <c r="M207" i="46"/>
  <c r="M208" i="46"/>
  <c r="M209" i="46"/>
  <c r="M210" i="46"/>
  <c r="M211" i="46"/>
  <c r="M212" i="46"/>
  <c r="M213" i="46"/>
  <c r="M214" i="46"/>
  <c r="M215" i="46"/>
  <c r="M216" i="46"/>
  <c r="M217" i="46"/>
  <c r="M218" i="46"/>
  <c r="M219" i="46"/>
  <c r="M220" i="46"/>
  <c r="M221" i="46"/>
  <c r="M222" i="46"/>
  <c r="M223" i="46"/>
  <c r="M224" i="46"/>
  <c r="M225" i="46"/>
  <c r="M226" i="46"/>
  <c r="M227" i="46"/>
  <c r="M228" i="46"/>
  <c r="M229" i="46"/>
  <c r="M230" i="46"/>
  <c r="M231" i="46"/>
  <c r="M232" i="46"/>
  <c r="M233" i="46"/>
  <c r="M234" i="46"/>
  <c r="M235" i="46"/>
  <c r="M236" i="46"/>
  <c r="M237" i="46"/>
  <c r="M238" i="46"/>
  <c r="M239" i="46"/>
  <c r="M240" i="46"/>
  <c r="M241" i="46"/>
  <c r="M242" i="46"/>
  <c r="M243" i="46"/>
  <c r="M244" i="46"/>
  <c r="M245" i="46"/>
  <c r="M246" i="46"/>
  <c r="M247" i="46"/>
  <c r="M248" i="46"/>
  <c r="M249" i="46"/>
  <c r="M250" i="46"/>
  <c r="M251" i="46"/>
  <c r="M252" i="46"/>
  <c r="M253" i="46"/>
  <c r="M254" i="46"/>
  <c r="M255" i="46"/>
  <c r="M256" i="46"/>
  <c r="M257" i="46"/>
  <c r="M258" i="46"/>
  <c r="M12" i="46"/>
  <c r="B23" i="48" l="1"/>
  <c r="K258" i="46"/>
  <c r="K257" i="46"/>
  <c r="K256" i="46"/>
  <c r="K255" i="46"/>
  <c r="K254" i="46"/>
  <c r="K253" i="46"/>
  <c r="K252" i="46"/>
  <c r="K251" i="46"/>
  <c r="K250" i="46"/>
  <c r="K249" i="46"/>
  <c r="K248" i="46"/>
  <c r="K247" i="46"/>
  <c r="K246" i="46"/>
  <c r="K245" i="46"/>
  <c r="K244" i="46"/>
  <c r="K243" i="46"/>
  <c r="K242" i="46"/>
  <c r="K241" i="46"/>
  <c r="K240" i="46"/>
  <c r="K239" i="46"/>
  <c r="K238" i="46"/>
  <c r="K237" i="46"/>
  <c r="K236" i="46"/>
  <c r="K235" i="46"/>
  <c r="K234" i="46"/>
  <c r="K233" i="46"/>
  <c r="K232" i="46"/>
  <c r="K231" i="46"/>
  <c r="K230" i="46"/>
  <c r="K229" i="46"/>
  <c r="K228" i="46"/>
  <c r="K227" i="46"/>
  <c r="K226" i="46"/>
  <c r="K225" i="46"/>
  <c r="K224" i="46"/>
  <c r="K223" i="46"/>
  <c r="K222" i="46"/>
  <c r="K221" i="46"/>
  <c r="K220" i="46"/>
  <c r="K219" i="46"/>
  <c r="K218" i="46"/>
  <c r="K217" i="46"/>
  <c r="K216" i="46"/>
  <c r="K215" i="46"/>
  <c r="K214" i="46"/>
  <c r="K213" i="46"/>
  <c r="K212" i="46"/>
  <c r="K211" i="46"/>
  <c r="K210" i="46"/>
  <c r="K209" i="46"/>
  <c r="K208" i="46"/>
  <c r="K207" i="46"/>
  <c r="K206" i="46"/>
  <c r="K205" i="46"/>
  <c r="K204" i="46"/>
  <c r="K203" i="46"/>
  <c r="K202" i="46"/>
  <c r="K201" i="46"/>
  <c r="K200" i="46"/>
  <c r="K199" i="46"/>
  <c r="K198" i="46"/>
  <c r="K197" i="46"/>
  <c r="K196" i="46"/>
  <c r="K195" i="46"/>
  <c r="K194" i="46"/>
  <c r="K193" i="46"/>
  <c r="K192" i="46"/>
  <c r="K191" i="46"/>
  <c r="K190" i="46"/>
  <c r="K189" i="46"/>
  <c r="K188" i="46"/>
  <c r="K187" i="46"/>
  <c r="K186" i="46"/>
  <c r="K185" i="46"/>
  <c r="K184" i="46"/>
  <c r="K183" i="46"/>
  <c r="K182" i="46"/>
  <c r="K181" i="46"/>
  <c r="K180" i="46"/>
  <c r="K179" i="46"/>
  <c r="K178" i="46"/>
  <c r="K177" i="46"/>
  <c r="K176" i="46"/>
  <c r="K175" i="46"/>
  <c r="K174" i="46"/>
  <c r="K173" i="46"/>
  <c r="K172" i="46"/>
  <c r="K171" i="46"/>
  <c r="K170" i="46"/>
  <c r="K169" i="46"/>
  <c r="K168" i="46"/>
  <c r="K167" i="46"/>
  <c r="K166" i="46"/>
  <c r="K165" i="46"/>
  <c r="K164" i="46"/>
  <c r="K163" i="46"/>
  <c r="K162" i="46"/>
  <c r="K161" i="46"/>
  <c r="K160" i="46"/>
  <c r="K159" i="46"/>
  <c r="K158" i="46"/>
  <c r="K157" i="46"/>
  <c r="K156" i="46"/>
  <c r="K155" i="46"/>
  <c r="K154" i="46"/>
  <c r="K153" i="46"/>
  <c r="K152" i="46"/>
  <c r="K151" i="46"/>
  <c r="K150" i="46"/>
  <c r="K149" i="46"/>
  <c r="K148" i="46"/>
  <c r="K147" i="46"/>
  <c r="K146" i="46"/>
  <c r="K145" i="46"/>
  <c r="K144" i="46"/>
  <c r="K143" i="46"/>
  <c r="K142" i="46"/>
  <c r="K140" i="46"/>
  <c r="K139" i="46"/>
  <c r="K138" i="46"/>
  <c r="K136" i="46"/>
  <c r="K135" i="46"/>
  <c r="K134" i="46"/>
  <c r="K133" i="46"/>
  <c r="K132" i="46"/>
  <c r="K131" i="46"/>
  <c r="K130" i="46"/>
  <c r="K129" i="46"/>
  <c r="K128" i="46"/>
  <c r="K127" i="46"/>
  <c r="K126" i="46"/>
  <c r="K125" i="46"/>
  <c r="K123" i="46"/>
  <c r="K122" i="46"/>
  <c r="K121" i="46"/>
  <c r="K120" i="46"/>
  <c r="K119" i="46"/>
  <c r="K118" i="46"/>
  <c r="K117" i="46"/>
  <c r="K116" i="46"/>
  <c r="K115" i="46"/>
  <c r="K114" i="46"/>
  <c r="K113" i="46"/>
  <c r="K112" i="46"/>
  <c r="K111" i="46"/>
  <c r="K110" i="46"/>
  <c r="K109" i="46"/>
  <c r="K108" i="46"/>
  <c r="K107" i="46"/>
  <c r="K106" i="46"/>
  <c r="K105" i="46"/>
  <c r="K104" i="46"/>
  <c r="K103" i="46"/>
  <c r="K102" i="46"/>
  <c r="K101" i="46"/>
  <c r="K100" i="46"/>
  <c r="K99" i="46"/>
  <c r="K98" i="46"/>
  <c r="K97" i="46"/>
  <c r="K96" i="46"/>
  <c r="K95" i="46"/>
  <c r="K94" i="46"/>
  <c r="K93" i="46"/>
  <c r="K92" i="46"/>
  <c r="K91" i="46"/>
  <c r="K90" i="46"/>
  <c r="K89" i="46"/>
  <c r="K88" i="46"/>
  <c r="K86" i="46"/>
  <c r="K85" i="46"/>
  <c r="K84" i="46"/>
  <c r="K83" i="46"/>
  <c r="K82" i="46"/>
  <c r="K81" i="46"/>
  <c r="K80" i="46"/>
  <c r="K79" i="46"/>
  <c r="K78" i="46"/>
  <c r="K77" i="46"/>
  <c r="K76" i="46"/>
  <c r="K75" i="46"/>
  <c r="K74" i="46"/>
  <c r="K73" i="46"/>
  <c r="K72" i="46"/>
  <c r="K71" i="46"/>
  <c r="K70" i="46"/>
  <c r="K69" i="46"/>
  <c r="K68" i="46"/>
  <c r="K67" i="46"/>
  <c r="K66" i="46"/>
  <c r="K65" i="46"/>
  <c r="K64" i="46"/>
  <c r="K63" i="46"/>
  <c r="K62" i="46"/>
  <c r="K61" i="46"/>
  <c r="K60" i="46"/>
  <c r="K59" i="46"/>
  <c r="K58" i="46"/>
  <c r="K57" i="46"/>
  <c r="K56" i="46"/>
  <c r="K55" i="46"/>
  <c r="K54" i="46"/>
  <c r="K52" i="46"/>
  <c r="K14" i="46"/>
  <c r="K15" i="46"/>
  <c r="K16" i="46"/>
  <c r="K17" i="46"/>
  <c r="K18" i="46"/>
  <c r="K19" i="46"/>
  <c r="K20" i="46"/>
  <c r="K21" i="46"/>
  <c r="K22" i="46"/>
  <c r="K23" i="46"/>
  <c r="K24" i="46"/>
  <c r="K25" i="46"/>
  <c r="K26" i="46"/>
  <c r="K27" i="46"/>
  <c r="K28" i="46"/>
  <c r="K29" i="46"/>
  <c r="K30" i="46"/>
  <c r="K31" i="46"/>
  <c r="K32" i="46"/>
  <c r="K33" i="46"/>
  <c r="K34" i="46"/>
  <c r="K35" i="46"/>
  <c r="K36" i="46"/>
  <c r="K37" i="46"/>
  <c r="K38" i="46"/>
  <c r="K39" i="46"/>
  <c r="K40" i="46"/>
  <c r="K41" i="46"/>
  <c r="K42" i="46"/>
  <c r="K43" i="46"/>
  <c r="K44" i="46"/>
  <c r="K45" i="46"/>
  <c r="K46" i="46"/>
  <c r="K47" i="46"/>
  <c r="K48" i="46"/>
  <c r="K49" i="46"/>
  <c r="K50" i="46"/>
  <c r="B24" i="48" l="1"/>
  <c r="L258" i="46"/>
  <c r="L257" i="46"/>
  <c r="L256" i="46"/>
  <c r="L255" i="46"/>
  <c r="L254" i="46"/>
  <c r="L253" i="46"/>
  <c r="L252" i="46"/>
  <c r="L251" i="46"/>
  <c r="L250" i="46"/>
  <c r="L249" i="46"/>
  <c r="L248" i="46"/>
  <c r="L247" i="46"/>
  <c r="L246" i="46"/>
  <c r="L245" i="46"/>
  <c r="L244" i="46"/>
  <c r="L243" i="46"/>
  <c r="L242" i="46"/>
  <c r="L241" i="46"/>
  <c r="L240" i="46"/>
  <c r="L239" i="46"/>
  <c r="L238" i="46"/>
  <c r="L237" i="46"/>
  <c r="L236" i="46"/>
  <c r="L235" i="46"/>
  <c r="L234" i="46"/>
  <c r="L233" i="46"/>
  <c r="L232" i="46"/>
  <c r="L231" i="46"/>
  <c r="L230" i="46"/>
  <c r="L229" i="46"/>
  <c r="L228" i="46"/>
  <c r="L227" i="46"/>
  <c r="L226" i="46"/>
  <c r="L225" i="46"/>
  <c r="L224" i="46"/>
  <c r="L223" i="46"/>
  <c r="L222" i="46"/>
  <c r="L221" i="46"/>
  <c r="L220" i="46"/>
  <c r="L219" i="46"/>
  <c r="L218" i="46"/>
  <c r="L217" i="46"/>
  <c r="L216" i="46"/>
  <c r="L215" i="46"/>
  <c r="L214" i="46"/>
  <c r="L213" i="46"/>
  <c r="L212" i="46"/>
  <c r="L211" i="46"/>
  <c r="L210" i="46"/>
  <c r="L209" i="46"/>
  <c r="L208" i="46"/>
  <c r="L207" i="46"/>
  <c r="L206" i="46"/>
  <c r="L205" i="46"/>
  <c r="L204" i="46"/>
  <c r="L203" i="46"/>
  <c r="L202" i="46"/>
  <c r="L201" i="46"/>
  <c r="L200" i="46"/>
  <c r="L199" i="46"/>
  <c r="L198" i="46"/>
  <c r="L197" i="46"/>
  <c r="L196" i="46"/>
  <c r="L195" i="46"/>
  <c r="L194" i="46"/>
  <c r="L193" i="46"/>
  <c r="L192" i="46"/>
  <c r="L191" i="46"/>
  <c r="L190" i="46"/>
  <c r="L189" i="46"/>
  <c r="L188" i="46"/>
  <c r="L187" i="46"/>
  <c r="L186" i="46"/>
  <c r="L185" i="46"/>
  <c r="L184" i="46"/>
  <c r="L183" i="46"/>
  <c r="L182" i="46"/>
  <c r="L181" i="46"/>
  <c r="L180" i="46"/>
  <c r="L179" i="46"/>
  <c r="L178" i="46"/>
  <c r="L177" i="46"/>
  <c r="L176" i="46"/>
  <c r="L175" i="46"/>
  <c r="L174" i="46"/>
  <c r="L173" i="46"/>
  <c r="L172" i="46"/>
  <c r="L171" i="46"/>
  <c r="L170" i="46"/>
  <c r="L169" i="46"/>
  <c r="L168" i="46"/>
  <c r="L167" i="46"/>
  <c r="L166" i="46"/>
  <c r="L165" i="46"/>
  <c r="L164" i="46"/>
  <c r="L163" i="46"/>
  <c r="L162" i="46"/>
  <c r="L161" i="46"/>
  <c r="L160" i="46"/>
  <c r="L159" i="46"/>
  <c r="L158" i="46"/>
  <c r="L157" i="46"/>
  <c r="L156" i="46"/>
  <c r="L155" i="46"/>
  <c r="L154" i="46"/>
  <c r="L153" i="46"/>
  <c r="L152" i="46"/>
  <c r="L151" i="46"/>
  <c r="L150" i="46"/>
  <c r="L149" i="46"/>
  <c r="L148" i="46"/>
  <c r="L147" i="46"/>
  <c r="L146" i="46"/>
  <c r="L145" i="46"/>
  <c r="L144" i="46"/>
  <c r="L143" i="46"/>
  <c r="L142" i="46"/>
  <c r="L140" i="46"/>
  <c r="L139" i="46"/>
  <c r="L138" i="46"/>
  <c r="L136" i="46"/>
  <c r="L135" i="46"/>
  <c r="L134" i="46"/>
  <c r="L133" i="46"/>
  <c r="L132" i="46"/>
  <c r="L131" i="46"/>
  <c r="L130" i="46"/>
  <c r="L129" i="46"/>
  <c r="L128" i="46"/>
  <c r="L127" i="46"/>
  <c r="L126" i="46"/>
  <c r="L125" i="46"/>
  <c r="L123" i="46"/>
  <c r="L122" i="46"/>
  <c r="L121" i="46"/>
  <c r="L120" i="46"/>
  <c r="L119" i="46"/>
  <c r="L118" i="46"/>
  <c r="L117" i="46"/>
  <c r="L116" i="46"/>
  <c r="L115" i="46"/>
  <c r="L114" i="46"/>
  <c r="L113" i="46"/>
  <c r="L112" i="46"/>
  <c r="L111" i="46"/>
  <c r="L110" i="46"/>
  <c r="L109" i="46"/>
  <c r="L108" i="46"/>
  <c r="L107" i="46"/>
  <c r="L106" i="46"/>
  <c r="L105" i="46"/>
  <c r="L104" i="46"/>
  <c r="L103" i="46"/>
  <c r="L102" i="46"/>
  <c r="L101" i="46"/>
  <c r="L100" i="46"/>
  <c r="L99" i="46"/>
  <c r="L98" i="46"/>
  <c r="L97" i="46"/>
  <c r="L96" i="46"/>
  <c r="L95" i="46"/>
  <c r="L94" i="46"/>
  <c r="L93" i="46"/>
  <c r="L92" i="46"/>
  <c r="L91" i="46"/>
  <c r="L90" i="46"/>
  <c r="L89" i="46"/>
  <c r="L88" i="46"/>
  <c r="L86" i="46"/>
  <c r="L85" i="46"/>
  <c r="L84" i="46"/>
  <c r="L83" i="46"/>
  <c r="L82" i="46"/>
  <c r="L81" i="46"/>
  <c r="L80" i="46"/>
  <c r="L79" i="46"/>
  <c r="L78" i="46"/>
  <c r="L77" i="46"/>
  <c r="L76" i="46"/>
  <c r="L75" i="46"/>
  <c r="L74" i="46"/>
  <c r="L73" i="46"/>
  <c r="L72" i="46"/>
  <c r="L71" i="46"/>
  <c r="L70" i="46"/>
  <c r="L69" i="46"/>
  <c r="L68" i="46"/>
  <c r="L67" i="46"/>
  <c r="L66" i="46"/>
  <c r="L65" i="46"/>
  <c r="L64" i="46"/>
  <c r="L63" i="46"/>
  <c r="L62" i="46"/>
  <c r="L61" i="46"/>
  <c r="L60" i="46"/>
  <c r="L59" i="46"/>
  <c r="L58" i="46"/>
  <c r="L57" i="46"/>
  <c r="L56" i="46"/>
  <c r="L55" i="46"/>
  <c r="L54" i="46"/>
  <c r="L52" i="46"/>
  <c r="L14" i="46"/>
  <c r="L15" i="46"/>
  <c r="L16" i="46"/>
  <c r="L17" i="46"/>
  <c r="L18" i="46"/>
  <c r="L19" i="46"/>
  <c r="L20" i="46"/>
  <c r="L21" i="46"/>
  <c r="L22" i="46"/>
  <c r="L23" i="46"/>
  <c r="L24" i="46"/>
  <c r="L25" i="46"/>
  <c r="L26" i="46"/>
  <c r="L27" i="46"/>
  <c r="L28" i="46"/>
  <c r="L29" i="46"/>
  <c r="L30" i="46"/>
  <c r="L31" i="46"/>
  <c r="L32" i="46"/>
  <c r="L33" i="46"/>
  <c r="L34" i="46"/>
  <c r="L35" i="46"/>
  <c r="L36" i="46"/>
  <c r="L37" i="46"/>
  <c r="L38" i="46"/>
  <c r="L39" i="46"/>
  <c r="L40" i="46"/>
  <c r="L41" i="46"/>
  <c r="L42" i="46"/>
  <c r="L43" i="46"/>
  <c r="L44" i="46"/>
  <c r="L45" i="46"/>
  <c r="L46" i="46"/>
  <c r="L47" i="46"/>
  <c r="L48" i="46"/>
  <c r="L49" i="46"/>
  <c r="L50" i="46"/>
  <c r="K13" i="46"/>
  <c r="L13" i="46" s="1"/>
  <c r="K12" i="46"/>
  <c r="B25" i="48" l="1"/>
  <c r="L12" i="46"/>
  <c r="L262" i="46"/>
  <c r="F5" i="54"/>
  <c r="F6" i="54"/>
  <c r="F7" i="54"/>
  <c r="F8" i="54"/>
  <c r="F9" i="54"/>
  <c r="F10" i="54"/>
  <c r="F11" i="54"/>
  <c r="F12" i="54"/>
  <c r="F13" i="54"/>
  <c r="F14" i="54"/>
  <c r="F15" i="54"/>
  <c r="F16" i="54"/>
  <c r="F17" i="54"/>
  <c r="F18"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48" i="54"/>
  <c r="F49" i="54"/>
  <c r="F50" i="54"/>
  <c r="F51" i="54"/>
  <c r="F52" i="54"/>
  <c r="F53" i="54"/>
  <c r="F54" i="54"/>
  <c r="F55" i="54"/>
  <c r="F56" i="54"/>
  <c r="F57" i="54"/>
  <c r="F58" i="54"/>
  <c r="F59" i="54"/>
  <c r="F60" i="54"/>
  <c r="F61" i="54"/>
  <c r="F62" i="54"/>
  <c r="F63" i="54"/>
  <c r="F64" i="54"/>
  <c r="F65" i="54"/>
  <c r="F66" i="54"/>
  <c r="F67" i="54"/>
  <c r="F68" i="54"/>
  <c r="F69" i="54"/>
  <c r="F70" i="54"/>
  <c r="F71" i="54"/>
  <c r="F72" i="54"/>
  <c r="F73" i="54"/>
  <c r="F74" i="54"/>
  <c r="F75" i="54"/>
  <c r="F76" i="54"/>
  <c r="F77" i="54"/>
  <c r="F78" i="54"/>
  <c r="F79" i="54"/>
  <c r="F80" i="54"/>
  <c r="F81" i="54"/>
  <c r="F82" i="54"/>
  <c r="F83" i="54"/>
  <c r="F84" i="54"/>
  <c r="F85" i="54"/>
  <c r="F86" i="54"/>
  <c r="F87" i="54"/>
  <c r="F88" i="54"/>
  <c r="F89" i="54"/>
  <c r="F90" i="54"/>
  <c r="F91" i="54"/>
  <c r="F92" i="54"/>
  <c r="F93" i="54"/>
  <c r="F94" i="54"/>
  <c r="F95" i="54"/>
  <c r="F96" i="54"/>
  <c r="F97" i="54"/>
  <c r="F98" i="54"/>
  <c r="F99" i="54"/>
  <c r="F100" i="54"/>
  <c r="F101" i="54"/>
  <c r="F102" i="54"/>
  <c r="F103" i="54"/>
  <c r="F104" i="54"/>
  <c r="F105" i="54"/>
  <c r="F106" i="54"/>
  <c r="F107" i="54"/>
  <c r="F108" i="54"/>
  <c r="F109" i="54"/>
  <c r="F110" i="54"/>
  <c r="F111" i="54"/>
  <c r="F112" i="54"/>
  <c r="F113" i="54"/>
  <c r="F114" i="54"/>
  <c r="F115" i="54"/>
  <c r="F116" i="54"/>
  <c r="F117" i="54"/>
  <c r="F118" i="54"/>
  <c r="F119" i="54"/>
  <c r="F120" i="54"/>
  <c r="F121" i="54"/>
  <c r="F122" i="54"/>
  <c r="F123" i="54"/>
  <c r="F124" i="54"/>
  <c r="F125" i="54"/>
  <c r="F126" i="54"/>
  <c r="F127" i="54"/>
  <c r="F128" i="54"/>
  <c r="F129" i="54"/>
  <c r="F130" i="54"/>
  <c r="F131" i="54"/>
  <c r="F132" i="54"/>
  <c r="F133" i="54"/>
  <c r="F134" i="54"/>
  <c r="F135" i="54"/>
  <c r="F136" i="54"/>
  <c r="F137" i="54"/>
  <c r="F138" i="54"/>
  <c r="F139" i="54"/>
  <c r="F140" i="54"/>
  <c r="F141" i="54"/>
  <c r="F142" i="54"/>
  <c r="F143" i="54"/>
  <c r="F144" i="54"/>
  <c r="F145" i="54"/>
  <c r="F146" i="54"/>
  <c r="F147" i="54"/>
  <c r="F148" i="54"/>
  <c r="F149" i="54"/>
  <c r="F150" i="54"/>
  <c r="F151" i="54"/>
  <c r="F152" i="54"/>
  <c r="F153" i="54"/>
  <c r="F154" i="54"/>
  <c r="F155" i="54"/>
  <c r="F156" i="54"/>
  <c r="F157" i="54"/>
  <c r="F158" i="54"/>
  <c r="F159" i="54"/>
  <c r="F160" i="54"/>
  <c r="F161" i="54"/>
  <c r="F162" i="54"/>
  <c r="F163" i="54"/>
  <c r="F164" i="54"/>
  <c r="F165" i="54"/>
  <c r="F166" i="54"/>
  <c r="F167" i="54"/>
  <c r="F168" i="54"/>
  <c r="F169" i="54"/>
  <c r="F170" i="54"/>
  <c r="F171" i="54"/>
  <c r="F172" i="54"/>
  <c r="F173" i="54"/>
  <c r="F174" i="54"/>
  <c r="F175" i="54"/>
  <c r="F176" i="54"/>
  <c r="F177" i="54"/>
  <c r="F178" i="54"/>
  <c r="F179" i="54"/>
  <c r="F180" i="54"/>
  <c r="F181" i="54"/>
  <c r="F182" i="54"/>
  <c r="F183" i="54"/>
  <c r="F184" i="54"/>
  <c r="F185" i="54"/>
  <c r="F186" i="54"/>
  <c r="F187" i="54"/>
  <c r="F188" i="54"/>
  <c r="F189" i="54"/>
  <c r="F190" i="54"/>
  <c r="F191" i="54"/>
  <c r="F192" i="54"/>
  <c r="F193" i="54"/>
  <c r="F194" i="54"/>
  <c r="F195" i="54"/>
  <c r="F196" i="54"/>
  <c r="F197" i="54"/>
  <c r="F198" i="54"/>
  <c r="F199" i="54"/>
  <c r="F200" i="54"/>
  <c r="F201" i="54"/>
  <c r="F202" i="54"/>
  <c r="F203" i="54"/>
  <c r="F204" i="54"/>
  <c r="F205" i="54"/>
  <c r="F206" i="54"/>
  <c r="F207" i="54"/>
  <c r="F208" i="54"/>
  <c r="F209" i="54"/>
  <c r="F210" i="54"/>
  <c r="F211" i="54"/>
  <c r="F212" i="54"/>
  <c r="F213" i="54"/>
  <c r="F214" i="54"/>
  <c r="F215" i="54"/>
  <c r="F216" i="54"/>
  <c r="F217" i="54"/>
  <c r="F218" i="54"/>
  <c r="F219" i="54"/>
  <c r="F220" i="54"/>
  <c r="F221" i="54"/>
  <c r="F222" i="54"/>
  <c r="F223" i="54"/>
  <c r="F224" i="54"/>
  <c r="F225" i="54"/>
  <c r="F226" i="54"/>
  <c r="F227" i="54"/>
  <c r="F228" i="54"/>
  <c r="F229" i="54"/>
  <c r="F230" i="54"/>
  <c r="F231" i="54"/>
  <c r="F232" i="54"/>
  <c r="F233" i="54"/>
  <c r="F234" i="54"/>
  <c r="F235" i="54"/>
  <c r="F236" i="54"/>
  <c r="F237" i="54"/>
  <c r="F238" i="54"/>
  <c r="F239" i="54"/>
  <c r="F240" i="54"/>
  <c r="F241" i="54"/>
  <c r="F242" i="54"/>
  <c r="F243" i="54"/>
  <c r="F244" i="54"/>
  <c r="F245" i="54"/>
  <c r="F246" i="54"/>
  <c r="F247" i="54"/>
  <c r="F248" i="54"/>
  <c r="F249" i="54"/>
  <c r="F4" i="54"/>
  <c r="F23" i="53"/>
  <c r="F24" i="53"/>
  <c r="F25" i="53"/>
  <c r="F26" i="53"/>
  <c r="F27" i="53"/>
  <c r="F28" i="53"/>
  <c r="F29" i="53"/>
  <c r="F30" i="53"/>
  <c r="F31" i="53"/>
  <c r="F32" i="53"/>
  <c r="F33" i="53"/>
  <c r="F34" i="53"/>
  <c r="F35" i="53"/>
  <c r="F36" i="53"/>
  <c r="F37" i="53"/>
  <c r="F38" i="53"/>
  <c r="F39" i="53"/>
  <c r="F40" i="53"/>
  <c r="F41" i="53"/>
  <c r="F42" i="53"/>
  <c r="F43" i="53"/>
  <c r="F44" i="53"/>
  <c r="F45" i="53"/>
  <c r="F46" i="53"/>
  <c r="F47" i="53"/>
  <c r="F48" i="53"/>
  <c r="F49" i="53"/>
  <c r="F50" i="53"/>
  <c r="F51" i="53"/>
  <c r="F52" i="53"/>
  <c r="F53" i="53"/>
  <c r="F54" i="53"/>
  <c r="F55" i="53"/>
  <c r="F56" i="53"/>
  <c r="F57" i="53"/>
  <c r="F58" i="53"/>
  <c r="F59" i="53"/>
  <c r="F60" i="53"/>
  <c r="F61" i="53"/>
  <c r="F62" i="53"/>
  <c r="F63" i="53"/>
  <c r="F64" i="53"/>
  <c r="F65" i="53"/>
  <c r="F66" i="53"/>
  <c r="F67" i="53"/>
  <c r="F68" i="53"/>
  <c r="F69" i="53"/>
  <c r="F70" i="53"/>
  <c r="F71" i="53"/>
  <c r="F72" i="53"/>
  <c r="F73" i="53"/>
  <c r="F74" i="53"/>
  <c r="F75" i="53"/>
  <c r="F76" i="53"/>
  <c r="F77" i="53"/>
  <c r="F78" i="53"/>
  <c r="F79" i="53"/>
  <c r="F80" i="53"/>
  <c r="F81" i="53"/>
  <c r="F82" i="53"/>
  <c r="F83" i="53"/>
  <c r="F84" i="53"/>
  <c r="F85" i="53"/>
  <c r="F86" i="53"/>
  <c r="F87" i="53"/>
  <c r="F88" i="53"/>
  <c r="F89" i="53"/>
  <c r="F90" i="53"/>
  <c r="F91" i="53"/>
  <c r="F92" i="53"/>
  <c r="F93" i="53"/>
  <c r="F94" i="53"/>
  <c r="F95" i="53"/>
  <c r="F96" i="53"/>
  <c r="F97" i="53"/>
  <c r="F98" i="53"/>
  <c r="F99" i="53"/>
  <c r="B26" i="48" l="1"/>
  <c r="B27" i="48"/>
  <c r="F6" i="53"/>
  <c r="F7" i="53"/>
  <c r="F8" i="53"/>
  <c r="F9" i="53"/>
  <c r="F10" i="53"/>
  <c r="F11" i="53"/>
  <c r="F12" i="53"/>
  <c r="F13" i="53"/>
  <c r="F14" i="53"/>
  <c r="F15" i="53"/>
  <c r="F16" i="53"/>
  <c r="F17" i="53"/>
  <c r="F18" i="53"/>
  <c r="F19" i="53"/>
  <c r="F20" i="53"/>
  <c r="F21" i="53"/>
  <c r="F22" i="53"/>
  <c r="F5" i="53"/>
  <c r="B28" i="48" l="1"/>
  <c r="E24" i="52"/>
  <c r="E25" i="52"/>
  <c r="E26" i="52"/>
  <c r="E27" i="52"/>
  <c r="E28" i="52"/>
  <c r="E23" i="52"/>
  <c r="B29" i="48" l="1"/>
  <c r="F12" i="56"/>
  <c r="L12" i="56" s="1"/>
  <c r="L11" i="56" s="1"/>
  <c r="B15" i="52"/>
  <c r="B30" i="48" l="1"/>
  <c r="B31" i="48" s="1"/>
  <c r="B32" i="48" s="1"/>
  <c r="B33" i="48" s="1"/>
  <c r="B34" i="48" s="1"/>
  <c r="B35" i="48" s="1"/>
  <c r="B36" i="48" s="1"/>
  <c r="B37" i="48" s="1"/>
  <c r="B38" i="48" s="1"/>
  <c r="B39" i="48" s="1"/>
  <c r="B40" i="48" s="1"/>
  <c r="B41" i="48" s="1"/>
  <c r="B42" i="48" s="1"/>
  <c r="B43" i="48" s="1"/>
  <c r="B45" i="48" s="1"/>
  <c r="B16" i="52"/>
  <c r="B17" i="52" s="1"/>
  <c r="B46" i="48" l="1"/>
  <c r="B47" i="48" s="1"/>
  <c r="B18" i="52"/>
  <c r="B19" i="52" s="1"/>
  <c r="B21" i="52"/>
  <c r="B48" i="48" l="1"/>
  <c r="B23" i="52"/>
  <c r="B24" i="52" s="1"/>
  <c r="B49" i="48" l="1"/>
  <c r="B25" i="52"/>
  <c r="B26" i="52" s="1"/>
  <c r="B27" i="52" s="1"/>
  <c r="B50" i="48" l="1"/>
  <c r="B28" i="52"/>
  <c r="B51" i="48" l="1"/>
  <c r="B32" i="52"/>
  <c r="B33" i="52" s="1"/>
  <c r="B35" i="52" s="1"/>
  <c r="B52" i="48" l="1"/>
  <c r="B39" i="52"/>
  <c r="B40" i="52" s="1"/>
  <c r="B41" i="52"/>
  <c r="B42" i="52" s="1"/>
  <c r="B43" i="52" s="1"/>
  <c r="B44" i="52" s="1"/>
  <c r="C4" i="52"/>
  <c r="C3" i="52"/>
  <c r="B53" i="48" l="1"/>
  <c r="B14" i="46"/>
  <c r="B54" i="48" l="1"/>
  <c r="B15" i="46"/>
  <c r="B16" i="46" s="1"/>
  <c r="B17" i="46" s="1"/>
  <c r="B55" i="48" l="1"/>
  <c r="B18" i="46"/>
  <c r="B56" i="48" l="1"/>
  <c r="B19" i="46"/>
  <c r="B57" i="48" l="1"/>
  <c r="B20" i="46"/>
  <c r="B21" i="46" s="1"/>
  <c r="B58" i="48" l="1"/>
  <c r="B22" i="46"/>
  <c r="B23" i="46" s="1"/>
  <c r="B59" i="48" l="1"/>
  <c r="B24" i="46"/>
  <c r="B60" i="48" l="1"/>
  <c r="B61" i="48" s="1"/>
  <c r="B25" i="46"/>
  <c r="B26" i="46" s="1"/>
  <c r="B62" i="48" l="1"/>
  <c r="B27" i="46"/>
  <c r="B28" i="46" s="1"/>
  <c r="B29" i="46" s="1"/>
  <c r="B30" i="46" s="1"/>
  <c r="B31" i="46" s="1"/>
  <c r="B32" i="46" s="1"/>
  <c r="B33" i="46" s="1"/>
  <c r="B34" i="46" s="1"/>
  <c r="B35" i="46" s="1"/>
  <c r="B36" i="46" s="1"/>
  <c r="B37" i="46" s="1"/>
  <c r="B38" i="46" s="1"/>
  <c r="B39" i="46" s="1"/>
  <c r="B40" i="46" s="1"/>
  <c r="B41" i="46" s="1"/>
  <c r="B42" i="46" s="1"/>
  <c r="B43" i="46" s="1"/>
  <c r="B44" i="46" s="1"/>
  <c r="B45" i="46" s="1"/>
  <c r="B46" i="46" s="1"/>
  <c r="B47" i="46" s="1"/>
  <c r="B48" i="46" s="1"/>
  <c r="B49" i="46" s="1"/>
  <c r="B50" i="46" s="1"/>
  <c r="B52" i="46" s="1"/>
  <c r="B54" i="46" s="1"/>
  <c r="B55" i="46" s="1"/>
  <c r="B56" i="46" s="1"/>
  <c r="B57" i="46" s="1"/>
  <c r="B58" i="46" s="1"/>
  <c r="B59" i="46" s="1"/>
  <c r="B60" i="46" s="1"/>
  <c r="B61" i="46" s="1"/>
  <c r="B62" i="46" s="1"/>
  <c r="B63" i="46" s="1"/>
  <c r="B64" i="46" s="1"/>
  <c r="B65" i="46" s="1"/>
  <c r="B66" i="46" s="1"/>
  <c r="B67" i="46" s="1"/>
  <c r="B68" i="46" s="1"/>
  <c r="B69" i="46" s="1"/>
  <c r="B70" i="46" s="1"/>
  <c r="B71" i="46" s="1"/>
  <c r="B72" i="46" s="1"/>
  <c r="B73" i="46" s="1"/>
  <c r="B74" i="46" s="1"/>
  <c r="B75" i="46" s="1"/>
  <c r="B76" i="46" s="1"/>
  <c r="B77" i="46" s="1"/>
  <c r="B78" i="46" s="1"/>
  <c r="B79" i="46" s="1"/>
  <c r="B80" i="46" s="1"/>
  <c r="B81" i="46" s="1"/>
  <c r="B82" i="46" s="1"/>
  <c r="B83" i="46" s="1"/>
  <c r="B84" i="46" s="1"/>
  <c r="B85" i="46" s="1"/>
  <c r="B86" i="46" s="1"/>
  <c r="B88" i="46" s="1"/>
  <c r="B89" i="46" s="1"/>
  <c r="B90" i="46" s="1"/>
  <c r="B91" i="46" s="1"/>
  <c r="B92" i="46" s="1"/>
  <c r="B93" i="46" s="1"/>
  <c r="B94" i="46" s="1"/>
  <c r="B95" i="46" s="1"/>
  <c r="B96" i="46" s="1"/>
  <c r="B97" i="46" s="1"/>
  <c r="B98" i="46" s="1"/>
  <c r="B99" i="46" s="1"/>
  <c r="B100" i="46" s="1"/>
  <c r="B101" i="46" s="1"/>
  <c r="B102" i="46" s="1"/>
  <c r="B103" i="46" s="1"/>
  <c r="B104" i="46" s="1"/>
  <c r="B105" i="46" s="1"/>
  <c r="B106" i="46" s="1"/>
  <c r="B107" i="46" s="1"/>
  <c r="B108" i="46" s="1"/>
  <c r="B109" i="46" s="1"/>
  <c r="B110" i="46" s="1"/>
  <c r="B111" i="46" s="1"/>
  <c r="B112" i="46" s="1"/>
  <c r="B113" i="46" s="1"/>
  <c r="B114" i="46" s="1"/>
  <c r="B115" i="46" s="1"/>
  <c r="B116" i="46" s="1"/>
  <c r="B117" i="46" s="1"/>
  <c r="B118" i="46" s="1"/>
  <c r="B119" i="46" s="1"/>
  <c r="B120" i="46" s="1"/>
  <c r="B121" i="46" s="1"/>
  <c r="B122" i="46" s="1"/>
  <c r="B123" i="46" s="1"/>
  <c r="B125" i="46" s="1"/>
  <c r="B126" i="46" s="1"/>
  <c r="B127" i="46" s="1"/>
  <c r="B128" i="46" s="1"/>
  <c r="B129" i="46" s="1"/>
  <c r="B130" i="46" s="1"/>
  <c r="B131" i="46" s="1"/>
  <c r="B132" i="46" s="1"/>
  <c r="B133" i="46" s="1"/>
  <c r="B134" i="46" s="1"/>
  <c r="B135" i="46" s="1"/>
  <c r="B136" i="46" s="1"/>
  <c r="B138" i="46" s="1"/>
  <c r="B139" i="46" s="1"/>
  <c r="B140" i="46" s="1"/>
  <c r="B142" i="46" s="1"/>
  <c r="B143" i="46" s="1"/>
  <c r="B144" i="46" s="1"/>
  <c r="B145" i="46" s="1"/>
  <c r="B146" i="46" s="1"/>
  <c r="B147" i="46" s="1"/>
  <c r="B148" i="46" s="1"/>
  <c r="B149" i="46" s="1"/>
  <c r="B150" i="46" s="1"/>
  <c r="B151" i="46" s="1"/>
  <c r="B152" i="46" s="1"/>
  <c r="B153" i="46" s="1"/>
  <c r="B154" i="46" s="1"/>
  <c r="B155" i="46" s="1"/>
  <c r="B156" i="46" s="1"/>
  <c r="B157" i="46" s="1"/>
  <c r="B158" i="46" s="1"/>
  <c r="B159" i="46" s="1"/>
  <c r="B160" i="46" s="1"/>
  <c r="B161" i="46" s="1"/>
  <c r="B162" i="46" s="1"/>
  <c r="B163" i="46" s="1"/>
  <c r="B164" i="46" s="1"/>
  <c r="B165" i="46" s="1"/>
  <c r="B166" i="46" s="1"/>
  <c r="B167" i="46" s="1"/>
  <c r="B168" i="46" s="1"/>
  <c r="B169" i="46" s="1"/>
  <c r="B170" i="46" s="1"/>
  <c r="B171" i="46" s="1"/>
  <c r="B172" i="46" s="1"/>
  <c r="B173" i="46" s="1"/>
  <c r="B174" i="46" s="1"/>
  <c r="B175" i="46" s="1"/>
  <c r="B176" i="46" s="1"/>
  <c r="B177" i="46" s="1"/>
  <c r="B178" i="46" s="1"/>
  <c r="B179" i="46" s="1"/>
  <c r="B180" i="46" s="1"/>
  <c r="B181" i="46" s="1"/>
  <c r="B182" i="46" s="1"/>
  <c r="B183" i="46" s="1"/>
  <c r="B184" i="46" s="1"/>
  <c r="B185" i="46" s="1"/>
  <c r="B186" i="46" s="1"/>
  <c r="B187" i="46" s="1"/>
  <c r="B188" i="46" s="1"/>
  <c r="B189" i="46" s="1"/>
  <c r="B190" i="46" s="1"/>
  <c r="B191" i="46" s="1"/>
  <c r="B192" i="46" s="1"/>
  <c r="B193" i="46" s="1"/>
  <c r="B194" i="46" s="1"/>
  <c r="B195" i="46" s="1"/>
  <c r="B196" i="46" s="1"/>
  <c r="B197" i="46" s="1"/>
  <c r="B198" i="46" s="1"/>
  <c r="B199" i="46" s="1"/>
  <c r="B200" i="46" s="1"/>
  <c r="B201" i="46" s="1"/>
  <c r="B202" i="46" s="1"/>
  <c r="B203" i="46" s="1"/>
  <c r="B204" i="46" s="1"/>
  <c r="B205" i="46" s="1"/>
  <c r="B206" i="46" s="1"/>
  <c r="B207" i="46" s="1"/>
  <c r="B208" i="46" s="1"/>
  <c r="B209" i="46" s="1"/>
  <c r="B210" i="46" s="1"/>
  <c r="B211" i="46" s="1"/>
  <c r="B212" i="46" s="1"/>
  <c r="B213" i="46" s="1"/>
  <c r="B214" i="46" s="1"/>
  <c r="B215" i="46" s="1"/>
  <c r="B216" i="46" s="1"/>
  <c r="B217" i="46" s="1"/>
  <c r="B218" i="46" s="1"/>
  <c r="B219" i="46" s="1"/>
  <c r="B220" i="46" s="1"/>
  <c r="B221" i="46" s="1"/>
  <c r="B222" i="46" s="1"/>
  <c r="B223" i="46" s="1"/>
  <c r="B224" i="46" s="1"/>
  <c r="B225" i="46" s="1"/>
  <c r="B226" i="46" s="1"/>
  <c r="B227" i="46" s="1"/>
  <c r="B228" i="46" s="1"/>
  <c r="B229" i="46" s="1"/>
  <c r="B230" i="46" s="1"/>
  <c r="B231" i="46" s="1"/>
  <c r="B232" i="46" s="1"/>
  <c r="B233" i="46" s="1"/>
  <c r="B234" i="46" s="1"/>
  <c r="B235" i="46" s="1"/>
  <c r="B236" i="46" s="1"/>
  <c r="B237" i="46" s="1"/>
  <c r="B238" i="46" s="1"/>
  <c r="B239" i="46" s="1"/>
  <c r="B240" i="46" s="1"/>
  <c r="B241" i="46" s="1"/>
  <c r="B242" i="46" s="1"/>
  <c r="B243" i="46" s="1"/>
  <c r="B244" i="46" s="1"/>
  <c r="B245" i="46" s="1"/>
  <c r="B246" i="46" s="1"/>
  <c r="B247" i="46" s="1"/>
  <c r="B248" i="46" s="1"/>
  <c r="B249" i="46" s="1"/>
  <c r="B250" i="46" s="1"/>
  <c r="B251" i="46" s="1"/>
  <c r="B252" i="46" s="1"/>
  <c r="B253" i="46" s="1"/>
  <c r="B254" i="46" s="1"/>
  <c r="B255" i="46" s="1"/>
  <c r="B256" i="46" s="1"/>
  <c r="B257" i="46" s="1"/>
  <c r="B258" i="46" s="1"/>
  <c r="C4" i="51"/>
  <c r="C3" i="51"/>
  <c r="B63" i="48" l="1"/>
  <c r="C3" i="46"/>
  <c r="B64" i="48" l="1"/>
  <c r="C4" i="48"/>
  <c r="C3" i="48"/>
  <c r="B65" i="48" l="1"/>
  <c r="C4" i="47"/>
  <c r="C3" i="47"/>
  <c r="B66" i="48" l="1"/>
  <c r="C4" i="46"/>
  <c r="B67" i="48" l="1"/>
  <c r="D51" i="40"/>
  <c r="B68" i="48" l="1"/>
  <c r="H44" i="52"/>
  <c r="I44" i="52" s="1"/>
  <c r="J44" i="52" s="1"/>
  <c r="H43" i="52"/>
  <c r="I43" i="52" s="1"/>
  <c r="J43" i="52" s="1"/>
  <c r="H42" i="52"/>
  <c r="I42" i="52" s="1"/>
  <c r="J42" i="52" s="1"/>
  <c r="H41" i="52"/>
  <c r="I41" i="52" s="1"/>
  <c r="J41" i="52" s="1"/>
  <c r="H40" i="52"/>
  <c r="I40" i="52" s="1"/>
  <c r="J40" i="52" s="1"/>
  <c r="H39" i="52"/>
  <c r="I39" i="52" s="1"/>
  <c r="J39" i="52" s="1"/>
  <c r="H35" i="52"/>
  <c r="I35" i="52" s="1"/>
  <c r="J35" i="52" s="1"/>
  <c r="H33" i="52"/>
  <c r="I33" i="52" s="1"/>
  <c r="J33" i="52" s="1"/>
  <c r="H32" i="52"/>
  <c r="I32" i="52" s="1"/>
  <c r="J32" i="52" s="1"/>
  <c r="H28" i="52"/>
  <c r="I28" i="52" s="1"/>
  <c r="J28" i="52" s="1"/>
  <c r="H27" i="52"/>
  <c r="I27" i="52" s="1"/>
  <c r="J27" i="52" s="1"/>
  <c r="H26" i="52"/>
  <c r="I26" i="52" s="1"/>
  <c r="J26" i="52" s="1"/>
  <c r="H25" i="52"/>
  <c r="I25" i="52" s="1"/>
  <c r="J25" i="52" s="1"/>
  <c r="H24" i="52"/>
  <c r="I24" i="52" s="1"/>
  <c r="J24" i="52" s="1"/>
  <c r="H23" i="52"/>
  <c r="I23" i="52" s="1"/>
  <c r="J23" i="52" s="1"/>
  <c r="H15" i="52"/>
  <c r="I15" i="52" s="1"/>
  <c r="J15" i="52" s="1"/>
  <c r="H16" i="52"/>
  <c r="I16" i="52" s="1"/>
  <c r="J16" i="52" s="1"/>
  <c r="H17" i="52"/>
  <c r="I17" i="52" s="1"/>
  <c r="J17" i="52" s="1"/>
  <c r="H18" i="52"/>
  <c r="I18" i="52" s="1"/>
  <c r="J18" i="52" s="1"/>
  <c r="H19" i="52"/>
  <c r="I19" i="52" s="1"/>
  <c r="J19" i="52" s="1"/>
  <c r="H14" i="52"/>
  <c r="I14" i="52" s="1"/>
  <c r="J14" i="52" s="1"/>
  <c r="L51" i="46"/>
  <c r="H15" i="18"/>
  <c r="I15" i="18" s="1"/>
  <c r="J15" i="18" s="1"/>
  <c r="H14" i="18"/>
  <c r="I14" i="18" s="1"/>
  <c r="J14" i="18" s="1"/>
  <c r="H12" i="18"/>
  <c r="I12" i="18" s="1"/>
  <c r="J12" i="18" s="1"/>
  <c r="B69" i="48" l="1"/>
  <c r="J36" i="52"/>
  <c r="J29" i="52"/>
  <c r="E21" i="52"/>
  <c r="J21" i="52" s="1"/>
  <c r="J11" i="52"/>
  <c r="J46" i="52" s="1"/>
  <c r="L137" i="46"/>
  <c r="L87" i="46"/>
  <c r="L124" i="46"/>
  <c r="L11" i="46"/>
  <c r="L53" i="46"/>
  <c r="J13" i="18"/>
  <c r="L141" i="46"/>
  <c r="J11" i="18"/>
  <c r="B70" i="48" l="1"/>
  <c r="L260" i="46"/>
  <c r="J17" i="18"/>
  <c r="K144" i="44"/>
  <c r="L144" i="44" s="1"/>
  <c r="Z144" i="44" s="1"/>
  <c r="Z146" i="44" s="1"/>
  <c r="W142" i="44"/>
  <c r="X142" i="44" s="1"/>
  <c r="T142" i="44"/>
  <c r="Q142" i="44"/>
  <c r="R142" i="44" s="1"/>
  <c r="N142" i="44"/>
  <c r="K142" i="44"/>
  <c r="L142" i="44" s="1"/>
  <c r="H142" i="44"/>
  <c r="E142" i="44"/>
  <c r="Z142" i="44" s="1"/>
  <c r="Z139" i="44"/>
  <c r="W139" i="44"/>
  <c r="X139" i="44" s="1"/>
  <c r="Q139" i="44"/>
  <c r="R139" i="44" s="1"/>
  <c r="K139" i="44"/>
  <c r="L139" i="44" s="1"/>
  <c r="Z138" i="44"/>
  <c r="W138" i="44"/>
  <c r="X138" i="44" s="1"/>
  <c r="Q138" i="44"/>
  <c r="R138" i="44" s="1"/>
  <c r="K138" i="44"/>
  <c r="L138" i="44" s="1"/>
  <c r="Z137" i="44"/>
  <c r="W137" i="44"/>
  <c r="X137" i="44" s="1"/>
  <c r="Q137" i="44"/>
  <c r="R137" i="44" s="1"/>
  <c r="K137" i="44"/>
  <c r="L137" i="44" s="1"/>
  <c r="Z136" i="44"/>
  <c r="W136" i="44"/>
  <c r="X136" i="44" s="1"/>
  <c r="Q136" i="44"/>
  <c r="R136" i="44" s="1"/>
  <c r="K136" i="44"/>
  <c r="L136" i="44" s="1"/>
  <c r="Z135" i="44"/>
  <c r="W135" i="44"/>
  <c r="X135" i="44" s="1"/>
  <c r="Q135" i="44"/>
  <c r="R135" i="44" s="1"/>
  <c r="K135" i="44"/>
  <c r="L135" i="44" s="1"/>
  <c r="Z134" i="44"/>
  <c r="W134" i="44"/>
  <c r="X134" i="44" s="1"/>
  <c r="Q134" i="44"/>
  <c r="R134" i="44" s="1"/>
  <c r="K134" i="44"/>
  <c r="L134" i="44" s="1"/>
  <c r="Z133" i="44"/>
  <c r="W133" i="44"/>
  <c r="X133" i="44" s="1"/>
  <c r="Q133" i="44"/>
  <c r="R133" i="44" s="1"/>
  <c r="K133" i="44"/>
  <c r="L133" i="44" s="1"/>
  <c r="Z132" i="44"/>
  <c r="W132" i="44"/>
  <c r="X132" i="44" s="1"/>
  <c r="Q132" i="44"/>
  <c r="R132" i="44" s="1"/>
  <c r="K132" i="44"/>
  <c r="L132" i="44" s="1"/>
  <c r="Z131" i="44"/>
  <c r="W131" i="44"/>
  <c r="X131" i="44" s="1"/>
  <c r="Q131" i="44"/>
  <c r="R131" i="44" s="1"/>
  <c r="K131" i="44"/>
  <c r="L131" i="44" s="1"/>
  <c r="Z130" i="44"/>
  <c r="W130" i="44"/>
  <c r="X130" i="44" s="1"/>
  <c r="Q130" i="44"/>
  <c r="R130" i="44" s="1"/>
  <c r="K130" i="44"/>
  <c r="L130" i="44" s="1"/>
  <c r="W115" i="44"/>
  <c r="X115" i="44" s="1"/>
  <c r="Q115" i="44"/>
  <c r="R115" i="44" s="1"/>
  <c r="K115" i="44"/>
  <c r="L115" i="44" s="1"/>
  <c r="Z115" i="44" s="1"/>
  <c r="G115" i="44"/>
  <c r="W114" i="44"/>
  <c r="X114" i="44" s="1"/>
  <c r="Q114" i="44"/>
  <c r="R114" i="44" s="1"/>
  <c r="K114" i="44"/>
  <c r="L114" i="44" s="1"/>
  <c r="Z114" i="44" s="1"/>
  <c r="G114" i="44"/>
  <c r="W113" i="44"/>
  <c r="X113" i="44" s="1"/>
  <c r="Q113" i="44"/>
  <c r="R113" i="44" s="1"/>
  <c r="K113" i="44"/>
  <c r="L113" i="44" s="1"/>
  <c r="Z113" i="44" s="1"/>
  <c r="G113" i="44"/>
  <c r="W112" i="44"/>
  <c r="X112" i="44" s="1"/>
  <c r="Q112" i="44"/>
  <c r="R112" i="44" s="1"/>
  <c r="K112" i="44"/>
  <c r="L112" i="44" s="1"/>
  <c r="Z112" i="44" s="1"/>
  <c r="G112" i="44"/>
  <c r="W111" i="44"/>
  <c r="X111" i="44" s="1"/>
  <c r="Q111" i="44"/>
  <c r="R111" i="44" s="1"/>
  <c r="K111" i="44"/>
  <c r="L111" i="44" s="1"/>
  <c r="Z111" i="44" s="1"/>
  <c r="G111" i="44"/>
  <c r="W110" i="44"/>
  <c r="X110" i="44" s="1"/>
  <c r="Q110" i="44"/>
  <c r="R110" i="44" s="1"/>
  <c r="K110" i="44"/>
  <c r="L110" i="44" s="1"/>
  <c r="Z110" i="44" s="1"/>
  <c r="G110" i="44"/>
  <c r="W109" i="44"/>
  <c r="X109" i="44" s="1"/>
  <c r="Q109" i="44"/>
  <c r="R109" i="44" s="1"/>
  <c r="K109" i="44"/>
  <c r="L109" i="44" s="1"/>
  <c r="Z109" i="44" s="1"/>
  <c r="G109" i="44"/>
  <c r="W108" i="44"/>
  <c r="X108" i="44" s="1"/>
  <c r="Q108" i="44"/>
  <c r="R108" i="44" s="1"/>
  <c r="K108" i="44"/>
  <c r="L108" i="44" s="1"/>
  <c r="Z108" i="44" s="1"/>
  <c r="G108" i="44"/>
  <c r="G107" i="44"/>
  <c r="W106" i="44"/>
  <c r="X106" i="44" s="1"/>
  <c r="Q106" i="44"/>
  <c r="R106" i="44" s="1"/>
  <c r="K106" i="44"/>
  <c r="L106" i="44" s="1"/>
  <c r="Z106" i="44" s="1"/>
  <c r="G106" i="44"/>
  <c r="W105" i="44"/>
  <c r="X105" i="44" s="1"/>
  <c r="Q105" i="44"/>
  <c r="R105" i="44" s="1"/>
  <c r="K105" i="44"/>
  <c r="L105" i="44" s="1"/>
  <c r="Z105" i="44" s="1"/>
  <c r="G105" i="44"/>
  <c r="W104" i="44"/>
  <c r="X104" i="44" s="1"/>
  <c r="Q104" i="44"/>
  <c r="R104" i="44" s="1"/>
  <c r="K104" i="44"/>
  <c r="L104" i="44" s="1"/>
  <c r="Z104" i="44" s="1"/>
  <c r="G104" i="44"/>
  <c r="W103" i="44"/>
  <c r="X103" i="44" s="1"/>
  <c r="Q103" i="44"/>
  <c r="R103" i="44" s="1"/>
  <c r="K103" i="44"/>
  <c r="L103" i="44" s="1"/>
  <c r="Z103" i="44" s="1"/>
  <c r="G103" i="44"/>
  <c r="W102" i="44"/>
  <c r="X102" i="44" s="1"/>
  <c r="Q102" i="44"/>
  <c r="R102" i="44" s="1"/>
  <c r="K102" i="44"/>
  <c r="L102" i="44" s="1"/>
  <c r="Z102" i="44" s="1"/>
  <c r="G102" i="44"/>
  <c r="W101" i="44"/>
  <c r="X101" i="44" s="1"/>
  <c r="Q101" i="44"/>
  <c r="R101" i="44" s="1"/>
  <c r="K101" i="44"/>
  <c r="L101" i="44" s="1"/>
  <c r="Z101" i="44" s="1"/>
  <c r="G101" i="44"/>
  <c r="W100" i="44"/>
  <c r="X100" i="44" s="1"/>
  <c r="Q100" i="44"/>
  <c r="R100" i="44" s="1"/>
  <c r="K100" i="44"/>
  <c r="L100" i="44" s="1"/>
  <c r="Z100" i="44" s="1"/>
  <c r="G100" i="44"/>
  <c r="W99" i="44"/>
  <c r="X99" i="44" s="1"/>
  <c r="Q99" i="44"/>
  <c r="R99" i="44" s="1"/>
  <c r="K99" i="44"/>
  <c r="L99" i="44" s="1"/>
  <c r="Z99" i="44" s="1"/>
  <c r="G99" i="44"/>
  <c r="W98" i="44"/>
  <c r="X98" i="44" s="1"/>
  <c r="Q98" i="44"/>
  <c r="R98" i="44" s="1"/>
  <c r="K98" i="44"/>
  <c r="L98" i="44" s="1"/>
  <c r="Z98" i="44" s="1"/>
  <c r="G98" i="44"/>
  <c r="W97" i="44"/>
  <c r="X97" i="44" s="1"/>
  <c r="Q97" i="44"/>
  <c r="R97" i="44" s="1"/>
  <c r="K97" i="44"/>
  <c r="L97" i="44" s="1"/>
  <c r="Z97" i="44" s="1"/>
  <c r="G97" i="44"/>
  <c r="W96" i="44"/>
  <c r="X96" i="44" s="1"/>
  <c r="Q96" i="44"/>
  <c r="R96" i="44" s="1"/>
  <c r="K96" i="44"/>
  <c r="L96" i="44" s="1"/>
  <c r="Z96" i="44" s="1"/>
  <c r="G96" i="44"/>
  <c r="W95" i="44"/>
  <c r="X95" i="44" s="1"/>
  <c r="Q95" i="44"/>
  <c r="R95" i="44" s="1"/>
  <c r="K95" i="44"/>
  <c r="L95" i="44" s="1"/>
  <c r="Z95" i="44" s="1"/>
  <c r="G95" i="44"/>
  <c r="W94" i="44"/>
  <c r="X94" i="44" s="1"/>
  <c r="Q94" i="44"/>
  <c r="R94" i="44" s="1"/>
  <c r="K94" i="44"/>
  <c r="L94" i="44" s="1"/>
  <c r="Z94" i="44" s="1"/>
  <c r="G94" i="44"/>
  <c r="W93" i="44"/>
  <c r="X93" i="44" s="1"/>
  <c r="Q93" i="44"/>
  <c r="R93" i="44" s="1"/>
  <c r="K93" i="44"/>
  <c r="L93" i="44" s="1"/>
  <c r="Z93" i="44" s="1"/>
  <c r="G93" i="44"/>
  <c r="W92" i="44"/>
  <c r="X92" i="44" s="1"/>
  <c r="Q92" i="44"/>
  <c r="R92" i="44" s="1"/>
  <c r="K92" i="44"/>
  <c r="L92" i="44" s="1"/>
  <c r="Z92" i="44" s="1"/>
  <c r="G92" i="44"/>
  <c r="W91" i="44"/>
  <c r="X91" i="44" s="1"/>
  <c r="Q91" i="44"/>
  <c r="R91" i="44" s="1"/>
  <c r="K91" i="44"/>
  <c r="L91" i="44" s="1"/>
  <c r="Z91" i="44" s="1"/>
  <c r="G91" i="44"/>
  <c r="W90" i="44"/>
  <c r="X90" i="44" s="1"/>
  <c r="Q90" i="44"/>
  <c r="R90" i="44" s="1"/>
  <c r="K90" i="44"/>
  <c r="L90" i="44" s="1"/>
  <c r="Z90" i="44" s="1"/>
  <c r="G90" i="44"/>
  <c r="W89" i="44"/>
  <c r="X89" i="44" s="1"/>
  <c r="Q89" i="44"/>
  <c r="R89" i="44" s="1"/>
  <c r="K89" i="44"/>
  <c r="L89" i="44" s="1"/>
  <c r="Z89" i="44" s="1"/>
  <c r="G89" i="44"/>
  <c r="W88" i="44"/>
  <c r="X88" i="44" s="1"/>
  <c r="Q88" i="44"/>
  <c r="R88" i="44" s="1"/>
  <c r="K88" i="44"/>
  <c r="L88" i="44" s="1"/>
  <c r="Z88" i="44" s="1"/>
  <c r="G88" i="44"/>
  <c r="W87" i="44"/>
  <c r="X87" i="44" s="1"/>
  <c r="Q87" i="44"/>
  <c r="R87" i="44" s="1"/>
  <c r="K87" i="44"/>
  <c r="L87" i="44" s="1"/>
  <c r="Z87" i="44" s="1"/>
  <c r="G87" i="44"/>
  <c r="W86" i="44"/>
  <c r="X86" i="44" s="1"/>
  <c r="Q86" i="44"/>
  <c r="R86" i="44" s="1"/>
  <c r="K86" i="44"/>
  <c r="L86" i="44" s="1"/>
  <c r="Z86" i="44" s="1"/>
  <c r="G86" i="44"/>
  <c r="W85" i="44"/>
  <c r="X85" i="44" s="1"/>
  <c r="Q85" i="44"/>
  <c r="R85" i="44" s="1"/>
  <c r="K85" i="44"/>
  <c r="L85" i="44" s="1"/>
  <c r="Z85" i="44" s="1"/>
  <c r="G85" i="44"/>
  <c r="W84" i="44"/>
  <c r="X84" i="44" s="1"/>
  <c r="Q84" i="44"/>
  <c r="R84" i="44" s="1"/>
  <c r="K84" i="44"/>
  <c r="L84" i="44" s="1"/>
  <c r="Z84" i="44" s="1"/>
  <c r="G84" i="44"/>
  <c r="W83" i="44"/>
  <c r="X83" i="44" s="1"/>
  <c r="Q83" i="44"/>
  <c r="R83" i="44" s="1"/>
  <c r="K83" i="44"/>
  <c r="L83" i="44" s="1"/>
  <c r="Z83" i="44" s="1"/>
  <c r="G83" i="44"/>
  <c r="W82" i="44"/>
  <c r="X82" i="44" s="1"/>
  <c r="Q82" i="44"/>
  <c r="R82" i="44" s="1"/>
  <c r="K82" i="44"/>
  <c r="L82" i="44" s="1"/>
  <c r="Z82" i="44" s="1"/>
  <c r="G82" i="44"/>
  <c r="W81" i="44"/>
  <c r="X81" i="44" s="1"/>
  <c r="Q81" i="44"/>
  <c r="R81" i="44" s="1"/>
  <c r="K81" i="44"/>
  <c r="L81" i="44" s="1"/>
  <c r="Z81" i="44" s="1"/>
  <c r="G81" i="44"/>
  <c r="W80" i="44"/>
  <c r="X80" i="44" s="1"/>
  <c r="Q80" i="44"/>
  <c r="R80" i="44" s="1"/>
  <c r="K80" i="44"/>
  <c r="L80" i="44" s="1"/>
  <c r="Z80" i="44" s="1"/>
  <c r="G80" i="44"/>
  <c r="W79" i="44"/>
  <c r="X79" i="44" s="1"/>
  <c r="Q79" i="44"/>
  <c r="R79" i="44" s="1"/>
  <c r="K79" i="44"/>
  <c r="L79" i="44" s="1"/>
  <c r="Z79" i="44" s="1"/>
  <c r="G79" i="44"/>
  <c r="W78" i="44"/>
  <c r="X78" i="44" s="1"/>
  <c r="Q78" i="44"/>
  <c r="R78" i="44" s="1"/>
  <c r="K78" i="44"/>
  <c r="L78" i="44" s="1"/>
  <c r="Z78" i="44" s="1"/>
  <c r="G78" i="44"/>
  <c r="W77" i="44"/>
  <c r="X77" i="44" s="1"/>
  <c r="Q77" i="44"/>
  <c r="R77" i="44" s="1"/>
  <c r="K77" i="44"/>
  <c r="L77" i="44" s="1"/>
  <c r="Z77" i="44" s="1"/>
  <c r="G77" i="44"/>
  <c r="W76" i="44"/>
  <c r="X76" i="44" s="1"/>
  <c r="Q76" i="44"/>
  <c r="R76" i="44" s="1"/>
  <c r="K76" i="44"/>
  <c r="L76" i="44" s="1"/>
  <c r="Z76" i="44" s="1"/>
  <c r="G76" i="44"/>
  <c r="W75" i="44"/>
  <c r="X75" i="44" s="1"/>
  <c r="Q75" i="44"/>
  <c r="R75" i="44" s="1"/>
  <c r="K75" i="44"/>
  <c r="L75" i="44" s="1"/>
  <c r="Z75" i="44" s="1"/>
  <c r="G75" i="44"/>
  <c r="W74" i="44"/>
  <c r="X74" i="44" s="1"/>
  <c r="Q74" i="44"/>
  <c r="R74" i="44" s="1"/>
  <c r="K74" i="44"/>
  <c r="L74" i="44" s="1"/>
  <c r="Z74" i="44" s="1"/>
  <c r="G74" i="44"/>
  <c r="W73" i="44"/>
  <c r="X73" i="44" s="1"/>
  <c r="Q73" i="44"/>
  <c r="R73" i="44" s="1"/>
  <c r="K73" i="44"/>
  <c r="L73" i="44" s="1"/>
  <c r="Z73" i="44" s="1"/>
  <c r="G73" i="44"/>
  <c r="W72" i="44"/>
  <c r="X72" i="44" s="1"/>
  <c r="Q72" i="44"/>
  <c r="R72" i="44" s="1"/>
  <c r="K72" i="44"/>
  <c r="L72" i="44" s="1"/>
  <c r="Z72" i="44" s="1"/>
  <c r="G72" i="44"/>
  <c r="W71" i="44"/>
  <c r="X71" i="44" s="1"/>
  <c r="Q71" i="44"/>
  <c r="R71" i="44" s="1"/>
  <c r="K71" i="44"/>
  <c r="L71" i="44" s="1"/>
  <c r="Z71" i="44" s="1"/>
  <c r="G71" i="44"/>
  <c r="W70" i="44"/>
  <c r="X70" i="44" s="1"/>
  <c r="Q70" i="44"/>
  <c r="R70" i="44" s="1"/>
  <c r="K70" i="44"/>
  <c r="L70" i="44" s="1"/>
  <c r="Z70" i="44" s="1"/>
  <c r="G70" i="44"/>
  <c r="W69" i="44"/>
  <c r="X69" i="44" s="1"/>
  <c r="Q69" i="44"/>
  <c r="R69" i="44" s="1"/>
  <c r="K69" i="44"/>
  <c r="L69" i="44" s="1"/>
  <c r="Z69" i="44" s="1"/>
  <c r="G69" i="44"/>
  <c r="W68" i="44"/>
  <c r="X68" i="44" s="1"/>
  <c r="Q68" i="44"/>
  <c r="R68" i="44" s="1"/>
  <c r="K68" i="44"/>
  <c r="L68" i="44" s="1"/>
  <c r="Z68" i="44" s="1"/>
  <c r="G68" i="44"/>
  <c r="W67" i="44"/>
  <c r="X67" i="44" s="1"/>
  <c r="Q67" i="44"/>
  <c r="R67" i="44" s="1"/>
  <c r="K67" i="44"/>
  <c r="L67" i="44" s="1"/>
  <c r="Z67" i="44" s="1"/>
  <c r="G67" i="44"/>
  <c r="W66" i="44"/>
  <c r="X66" i="44" s="1"/>
  <c r="Q66" i="44"/>
  <c r="R66" i="44" s="1"/>
  <c r="K66" i="44"/>
  <c r="L66" i="44" s="1"/>
  <c r="Z66" i="44" s="1"/>
  <c r="G66" i="44"/>
  <c r="W65" i="44"/>
  <c r="X65" i="44" s="1"/>
  <c r="Q65" i="44"/>
  <c r="R65" i="44" s="1"/>
  <c r="K65" i="44"/>
  <c r="L65" i="44" s="1"/>
  <c r="Z65" i="44" s="1"/>
  <c r="G65" i="44"/>
  <c r="W64" i="44"/>
  <c r="X64" i="44" s="1"/>
  <c r="Q64" i="44"/>
  <c r="R64" i="44" s="1"/>
  <c r="K64" i="44"/>
  <c r="L64" i="44" s="1"/>
  <c r="Z64" i="44" s="1"/>
  <c r="G64" i="44"/>
  <c r="W63" i="44"/>
  <c r="X63" i="44" s="1"/>
  <c r="Q63" i="44"/>
  <c r="R63" i="44" s="1"/>
  <c r="K63" i="44"/>
  <c r="L63" i="44" s="1"/>
  <c r="Z63" i="44" s="1"/>
  <c r="G63" i="44"/>
  <c r="W62" i="44"/>
  <c r="X62" i="44" s="1"/>
  <c r="Q62" i="44"/>
  <c r="R62" i="44" s="1"/>
  <c r="K62" i="44"/>
  <c r="L62" i="44" s="1"/>
  <c r="Z62" i="44" s="1"/>
  <c r="G62" i="44"/>
  <c r="W61" i="44"/>
  <c r="X61" i="44" s="1"/>
  <c r="Q61" i="44"/>
  <c r="R61" i="44" s="1"/>
  <c r="K61" i="44"/>
  <c r="L61" i="44" s="1"/>
  <c r="Z61" i="44" s="1"/>
  <c r="G61" i="44"/>
  <c r="W60" i="44"/>
  <c r="X60" i="44" s="1"/>
  <c r="Q60" i="44"/>
  <c r="R60" i="44" s="1"/>
  <c r="K60" i="44"/>
  <c r="L60" i="44" s="1"/>
  <c r="Z60" i="44" s="1"/>
  <c r="G60" i="44"/>
  <c r="W59" i="44"/>
  <c r="X59" i="44" s="1"/>
  <c r="Q59" i="44"/>
  <c r="R59" i="44" s="1"/>
  <c r="K59" i="44"/>
  <c r="L59" i="44" s="1"/>
  <c r="Z59" i="44" s="1"/>
  <c r="G59" i="44"/>
  <c r="W58" i="44"/>
  <c r="X58" i="44" s="1"/>
  <c r="Q58" i="44"/>
  <c r="R58" i="44" s="1"/>
  <c r="K58" i="44"/>
  <c r="L58" i="44" s="1"/>
  <c r="Z58" i="44" s="1"/>
  <c r="G58" i="44"/>
  <c r="W57" i="44"/>
  <c r="X57" i="44" s="1"/>
  <c r="Q57" i="44"/>
  <c r="R57" i="44" s="1"/>
  <c r="K57" i="44"/>
  <c r="L57" i="44" s="1"/>
  <c r="Z57" i="44" s="1"/>
  <c r="G57" i="44"/>
  <c r="W56" i="44"/>
  <c r="X56" i="44" s="1"/>
  <c r="Q56" i="44"/>
  <c r="R56" i="44" s="1"/>
  <c r="K56" i="44"/>
  <c r="L56" i="44" s="1"/>
  <c r="Z56" i="44" s="1"/>
  <c r="G56" i="44"/>
  <c r="W55" i="44"/>
  <c r="X55" i="44" s="1"/>
  <c r="Q55" i="44"/>
  <c r="R55" i="44" s="1"/>
  <c r="K55" i="44"/>
  <c r="L55" i="44" s="1"/>
  <c r="Z55" i="44" s="1"/>
  <c r="G55" i="44"/>
  <c r="W54" i="44"/>
  <c r="X54" i="44" s="1"/>
  <c r="Q54" i="44"/>
  <c r="R54" i="44" s="1"/>
  <c r="K54" i="44"/>
  <c r="L54" i="44" s="1"/>
  <c r="Z54" i="44" s="1"/>
  <c r="G54" i="44"/>
  <c r="W53" i="44"/>
  <c r="X53" i="44" s="1"/>
  <c r="Q53" i="44"/>
  <c r="R53" i="44" s="1"/>
  <c r="K53" i="44"/>
  <c r="L53" i="44" s="1"/>
  <c r="Z53" i="44" s="1"/>
  <c r="G53" i="44"/>
  <c r="G52" i="44"/>
  <c r="W51" i="44"/>
  <c r="X51" i="44" s="1"/>
  <c r="Q51" i="44"/>
  <c r="R51" i="44" s="1"/>
  <c r="K51" i="44"/>
  <c r="L51" i="44" s="1"/>
  <c r="Z51" i="44" s="1"/>
  <c r="G51" i="44"/>
  <c r="W50" i="44"/>
  <c r="X50" i="44" s="1"/>
  <c r="Q50" i="44"/>
  <c r="R50" i="44" s="1"/>
  <c r="K50" i="44"/>
  <c r="L50" i="44" s="1"/>
  <c r="Z50" i="44" s="1"/>
  <c r="G50" i="44"/>
  <c r="W49" i="44"/>
  <c r="X49" i="44" s="1"/>
  <c r="Q49" i="44"/>
  <c r="R49" i="44" s="1"/>
  <c r="K49" i="44"/>
  <c r="L49" i="44" s="1"/>
  <c r="Z49" i="44" s="1"/>
  <c r="G49" i="44"/>
  <c r="W48" i="44"/>
  <c r="X48" i="44" s="1"/>
  <c r="Q48" i="44"/>
  <c r="R48" i="44" s="1"/>
  <c r="K48" i="44"/>
  <c r="L48" i="44" s="1"/>
  <c r="Z48" i="44" s="1"/>
  <c r="G48" i="44"/>
  <c r="W47" i="44"/>
  <c r="X47" i="44" s="1"/>
  <c r="Q47" i="44"/>
  <c r="R47" i="44" s="1"/>
  <c r="K47" i="44"/>
  <c r="L47" i="44" s="1"/>
  <c r="Z47" i="44" s="1"/>
  <c r="G47" i="44"/>
  <c r="W46" i="44"/>
  <c r="X46" i="44" s="1"/>
  <c r="Q46" i="44"/>
  <c r="R46" i="44" s="1"/>
  <c r="K46" i="44"/>
  <c r="L46" i="44" s="1"/>
  <c r="Z46" i="44" s="1"/>
  <c r="G46" i="44"/>
  <c r="W45" i="44"/>
  <c r="X45" i="44" s="1"/>
  <c r="Q45" i="44"/>
  <c r="R45" i="44" s="1"/>
  <c r="K45" i="44"/>
  <c r="L45" i="44" s="1"/>
  <c r="Z45" i="44" s="1"/>
  <c r="G45" i="44"/>
  <c r="W44" i="44"/>
  <c r="X44" i="44" s="1"/>
  <c r="Q44" i="44"/>
  <c r="R44" i="44" s="1"/>
  <c r="K44" i="44"/>
  <c r="L44" i="44" s="1"/>
  <c r="Z44" i="44" s="1"/>
  <c r="G44" i="44"/>
  <c r="W43" i="44"/>
  <c r="X43" i="44" s="1"/>
  <c r="Q43" i="44"/>
  <c r="R43" i="44" s="1"/>
  <c r="K43" i="44"/>
  <c r="L43" i="44" s="1"/>
  <c r="Z43" i="44" s="1"/>
  <c r="G43" i="44"/>
  <c r="W42" i="44"/>
  <c r="X42" i="44" s="1"/>
  <c r="Q42" i="44"/>
  <c r="R42" i="44" s="1"/>
  <c r="K42" i="44"/>
  <c r="L42" i="44" s="1"/>
  <c r="Z42" i="44" s="1"/>
  <c r="G42" i="44"/>
  <c r="W41" i="44"/>
  <c r="X41" i="44" s="1"/>
  <c r="Q41" i="44"/>
  <c r="R41" i="44" s="1"/>
  <c r="K41" i="44"/>
  <c r="L41" i="44" s="1"/>
  <c r="Z41" i="44" s="1"/>
  <c r="G41" i="44"/>
  <c r="W40" i="44"/>
  <c r="X40" i="44" s="1"/>
  <c r="Q40" i="44"/>
  <c r="R40" i="44" s="1"/>
  <c r="K40" i="44"/>
  <c r="L40" i="44" s="1"/>
  <c r="Z40" i="44" s="1"/>
  <c r="G40" i="44"/>
  <c r="W39" i="44"/>
  <c r="X39" i="44" s="1"/>
  <c r="Q39" i="44"/>
  <c r="R39" i="44" s="1"/>
  <c r="K39" i="44"/>
  <c r="L39" i="44" s="1"/>
  <c r="Z39" i="44" s="1"/>
  <c r="G39" i="44"/>
  <c r="W38" i="44"/>
  <c r="X38" i="44" s="1"/>
  <c r="Q38" i="44"/>
  <c r="R38" i="44" s="1"/>
  <c r="K38" i="44"/>
  <c r="L38" i="44" s="1"/>
  <c r="Z38" i="44" s="1"/>
  <c r="G38" i="44"/>
  <c r="W37" i="44"/>
  <c r="X37" i="44" s="1"/>
  <c r="Q37" i="44"/>
  <c r="R37" i="44" s="1"/>
  <c r="K37" i="44"/>
  <c r="L37" i="44" s="1"/>
  <c r="Z37" i="44" s="1"/>
  <c r="G37" i="44"/>
  <c r="W36" i="44"/>
  <c r="X36" i="44" s="1"/>
  <c r="Q36" i="44"/>
  <c r="R36" i="44" s="1"/>
  <c r="K36" i="44"/>
  <c r="L36" i="44" s="1"/>
  <c r="Z36" i="44" s="1"/>
  <c r="G36" i="44"/>
  <c r="W35" i="44"/>
  <c r="X35" i="44" s="1"/>
  <c r="Q35" i="44"/>
  <c r="R35" i="44" s="1"/>
  <c r="K35" i="44"/>
  <c r="L35" i="44" s="1"/>
  <c r="Z35" i="44" s="1"/>
  <c r="G35" i="44"/>
  <c r="W34" i="44"/>
  <c r="X34" i="44" s="1"/>
  <c r="Q34" i="44"/>
  <c r="R34" i="44" s="1"/>
  <c r="K34" i="44"/>
  <c r="L34" i="44" s="1"/>
  <c r="Z34" i="44" s="1"/>
  <c r="G34" i="44"/>
  <c r="W33" i="44"/>
  <c r="X33" i="44" s="1"/>
  <c r="Q33" i="44"/>
  <c r="R33" i="44" s="1"/>
  <c r="K33" i="44"/>
  <c r="L33" i="44" s="1"/>
  <c r="Z33" i="44" s="1"/>
  <c r="G33" i="44"/>
  <c r="W32" i="44"/>
  <c r="X32" i="44" s="1"/>
  <c r="Q32" i="44"/>
  <c r="R32" i="44" s="1"/>
  <c r="K32" i="44"/>
  <c r="L32" i="44" s="1"/>
  <c r="Z32" i="44" s="1"/>
  <c r="G32" i="44"/>
  <c r="W31" i="44"/>
  <c r="X31" i="44" s="1"/>
  <c r="T31" i="44"/>
  <c r="Q31" i="44"/>
  <c r="R31" i="44" s="1"/>
  <c r="K31" i="44"/>
  <c r="L31" i="44" s="1"/>
  <c r="Z31" i="44" s="1"/>
  <c r="G31" i="44"/>
  <c r="W30" i="44"/>
  <c r="X30" i="44" s="1"/>
  <c r="T30" i="44"/>
  <c r="Q30" i="44"/>
  <c r="R30" i="44" s="1"/>
  <c r="N30" i="44"/>
  <c r="K30" i="44"/>
  <c r="L30" i="44" s="1"/>
  <c r="Z30" i="44" s="1"/>
  <c r="G30" i="44"/>
  <c r="W29" i="44"/>
  <c r="X29" i="44" s="1"/>
  <c r="T29" i="44"/>
  <c r="Q29" i="44"/>
  <c r="R29" i="44" s="1"/>
  <c r="N29" i="44"/>
  <c r="K29" i="44"/>
  <c r="L29" i="44" s="1"/>
  <c r="Z29" i="44" s="1"/>
  <c r="G29" i="44"/>
  <c r="W28" i="44"/>
  <c r="X28" i="44" s="1"/>
  <c r="T28" i="44"/>
  <c r="Q28" i="44"/>
  <c r="R28" i="44" s="1"/>
  <c r="N28" i="44"/>
  <c r="K28" i="44"/>
  <c r="L28" i="44" s="1"/>
  <c r="Z28" i="44" s="1"/>
  <c r="H28" i="44"/>
  <c r="G28" i="44"/>
  <c r="W27" i="44"/>
  <c r="X27" i="44" s="1"/>
  <c r="T27" i="44"/>
  <c r="Q27" i="44"/>
  <c r="R27" i="44" s="1"/>
  <c r="N27" i="44"/>
  <c r="K27" i="44"/>
  <c r="L27" i="44" s="1"/>
  <c r="Z27" i="44" s="1"/>
  <c r="H27" i="44"/>
  <c r="G27" i="44"/>
  <c r="W26" i="44"/>
  <c r="X26" i="44" s="1"/>
  <c r="T26" i="44"/>
  <c r="Q26" i="44"/>
  <c r="R26" i="44" s="1"/>
  <c r="N26" i="44"/>
  <c r="K26" i="44"/>
  <c r="L26" i="44" s="1"/>
  <c r="Z26" i="44" s="1"/>
  <c r="H26" i="44"/>
  <c r="G26" i="44"/>
  <c r="W25" i="44"/>
  <c r="X25" i="44" s="1"/>
  <c r="T25" i="44"/>
  <c r="Q25" i="44"/>
  <c r="R25" i="44" s="1"/>
  <c r="N25" i="44"/>
  <c r="K25" i="44"/>
  <c r="L25" i="44" s="1"/>
  <c r="Z25" i="44" s="1"/>
  <c r="H25" i="44"/>
  <c r="G25" i="44"/>
  <c r="W24" i="44"/>
  <c r="X24" i="44" s="1"/>
  <c r="T24" i="44"/>
  <c r="Q24" i="44"/>
  <c r="R24" i="44" s="1"/>
  <c r="N24" i="44"/>
  <c r="K24" i="44"/>
  <c r="L24" i="44" s="1"/>
  <c r="Z24" i="44" s="1"/>
  <c r="H24" i="44"/>
  <c r="G24" i="44"/>
  <c r="W23" i="44"/>
  <c r="X23" i="44" s="1"/>
  <c r="Q23" i="44"/>
  <c r="R23" i="44" s="1"/>
  <c r="K23" i="44"/>
  <c r="L23" i="44" s="1"/>
  <c r="Z23" i="44" s="1"/>
  <c r="G23" i="44"/>
  <c r="W22" i="44"/>
  <c r="X22" i="44" s="1"/>
  <c r="Q22" i="44"/>
  <c r="R22" i="44" s="1"/>
  <c r="K22" i="44"/>
  <c r="L22" i="44" s="1"/>
  <c r="Z22" i="44" s="1"/>
  <c r="G22" i="44"/>
  <c r="W21" i="44"/>
  <c r="X21" i="44" s="1"/>
  <c r="T21" i="44"/>
  <c r="Q21" i="44"/>
  <c r="R21" i="44" s="1"/>
  <c r="N21" i="44"/>
  <c r="K21" i="44"/>
  <c r="L21" i="44" s="1"/>
  <c r="Z21" i="44" s="1"/>
  <c r="H21" i="44"/>
  <c r="G21" i="44"/>
  <c r="W20" i="44"/>
  <c r="X20" i="44" s="1"/>
  <c r="Q20" i="44"/>
  <c r="R20" i="44" s="1"/>
  <c r="K20" i="44"/>
  <c r="L20" i="44" s="1"/>
  <c r="Z20" i="44" s="1"/>
  <c r="G20" i="44"/>
  <c r="W19" i="44"/>
  <c r="X19" i="44" s="1"/>
  <c r="Q19" i="44"/>
  <c r="R19" i="44" s="1"/>
  <c r="K19" i="44"/>
  <c r="L19" i="44" s="1"/>
  <c r="Z19" i="44" s="1"/>
  <c r="G19" i="44"/>
  <c r="W18" i="44"/>
  <c r="X18" i="44" s="1"/>
  <c r="T18" i="44"/>
  <c r="Q18" i="44"/>
  <c r="R18" i="44" s="1"/>
  <c r="N18" i="44"/>
  <c r="K18" i="44"/>
  <c r="L18" i="44" s="1"/>
  <c r="Z18" i="44" s="1"/>
  <c r="G18" i="44"/>
  <c r="W17" i="44"/>
  <c r="X17" i="44" s="1"/>
  <c r="T17" i="44"/>
  <c r="Q17" i="44"/>
  <c r="R17" i="44" s="1"/>
  <c r="N17" i="44"/>
  <c r="K17" i="44"/>
  <c r="L17" i="44" s="1"/>
  <c r="Z17" i="44" s="1"/>
  <c r="H17" i="44"/>
  <c r="G17" i="44"/>
  <c r="W16" i="44"/>
  <c r="X16" i="44" s="1"/>
  <c r="Q16" i="44"/>
  <c r="R16" i="44" s="1"/>
  <c r="K16" i="44"/>
  <c r="L16" i="44" s="1"/>
  <c r="Z16" i="44" s="1"/>
  <c r="G16" i="44"/>
  <c r="W15" i="44"/>
  <c r="X15" i="44" s="1"/>
  <c r="T15" i="44"/>
  <c r="Q15" i="44"/>
  <c r="R15" i="44" s="1"/>
  <c r="N15" i="44"/>
  <c r="K15" i="44"/>
  <c r="L15" i="44" s="1"/>
  <c r="Z15" i="44" s="1"/>
  <c r="G15" i="44"/>
  <c r="W14" i="44"/>
  <c r="X14" i="44" s="1"/>
  <c r="T14" i="44"/>
  <c r="Q14" i="44"/>
  <c r="R14" i="44" s="1"/>
  <c r="N14" i="44"/>
  <c r="K14" i="44"/>
  <c r="L14" i="44" s="1"/>
  <c r="Z14" i="44" s="1"/>
  <c r="H14" i="44"/>
  <c r="G14" i="44"/>
  <c r="W13" i="44"/>
  <c r="X13" i="44" s="1"/>
  <c r="T13" i="44"/>
  <c r="Q13" i="44"/>
  <c r="R13" i="44" s="1"/>
  <c r="N13" i="44"/>
  <c r="K13" i="44"/>
  <c r="L13" i="44" s="1"/>
  <c r="Z13" i="44" s="1"/>
  <c r="H13" i="44"/>
  <c r="G13" i="44"/>
  <c r="W12" i="44"/>
  <c r="X12" i="44" s="1"/>
  <c r="T12" i="44"/>
  <c r="Q12" i="44"/>
  <c r="R12" i="44" s="1"/>
  <c r="N12" i="44"/>
  <c r="K12" i="44"/>
  <c r="L12" i="44" s="1"/>
  <c r="Z12" i="44" s="1"/>
  <c r="G12" i="44"/>
  <c r="W11" i="44"/>
  <c r="X11" i="44" s="1"/>
  <c r="T11" i="44"/>
  <c r="Q11" i="44"/>
  <c r="R11" i="44" s="1"/>
  <c r="N11" i="44"/>
  <c r="K11" i="44"/>
  <c r="L11" i="44" s="1"/>
  <c r="H11" i="44"/>
  <c r="G11" i="44"/>
  <c r="C4" i="44"/>
  <c r="C3" i="44"/>
  <c r="B71" i="48" l="1"/>
  <c r="Z11" i="44"/>
  <c r="Z9" i="44" s="1"/>
  <c r="B72" i="48" l="1"/>
  <c r="C4" i="40"/>
  <c r="C3" i="40"/>
  <c r="B73" i="48" l="1"/>
  <c r="C4" i="18"/>
  <c r="C3" i="18"/>
  <c r="B74" i="48" l="1"/>
  <c r="C3" i="8"/>
  <c r="B75" i="48" l="1"/>
  <c r="B8" i="8"/>
  <c r="B76" i="48" l="1"/>
  <c r="B9" i="8"/>
  <c r="B10" i="8" s="1"/>
  <c r="B77" i="48" l="1"/>
  <c r="B11" i="8"/>
  <c r="B12" i="8"/>
  <c r="B78" i="48" l="1"/>
  <c r="B13" i="8"/>
  <c r="B14" i="8"/>
  <c r="B15" i="8"/>
  <c r="B16" i="8" s="1"/>
  <c r="B17" i="8" s="1"/>
  <c r="B18" i="8" s="1"/>
  <c r="B19" i="8" s="1"/>
  <c r="B79" i="48" l="1"/>
  <c r="B20" i="8"/>
  <c r="B21" i="8" s="1"/>
  <c r="B22" i="8" s="1"/>
  <c r="B23" i="8" s="1"/>
  <c r="B24" i="8" s="1"/>
  <c r="B25" i="8" s="1"/>
  <c r="B26" i="8" s="1"/>
  <c r="B27" i="8" s="1"/>
  <c r="B28" i="8" s="1"/>
  <c r="B29" i="8" s="1"/>
  <c r="B80" i="48" l="1"/>
  <c r="B30" i="8"/>
  <c r="B31" i="8" s="1"/>
  <c r="B32" i="8" s="1"/>
  <c r="B34" i="8" s="1"/>
  <c r="B35" i="8" s="1"/>
  <c r="B36" i="8" s="1"/>
  <c r="B37" i="8" s="1"/>
  <c r="B38" i="8" s="1"/>
  <c r="B39" i="8" s="1"/>
  <c r="B40" i="8" s="1"/>
  <c r="B42" i="8" s="1"/>
  <c r="B43" i="8" s="1"/>
  <c r="B44" i="8" s="1"/>
  <c r="B47" i="8" s="1"/>
  <c r="B48" i="8" s="1"/>
  <c r="B49" i="8" s="1"/>
  <c r="B50" i="8" s="1"/>
  <c r="B81" i="48" l="1"/>
  <c r="B82" i="48" l="1"/>
  <c r="B83" i="48" l="1"/>
  <c r="B84" i="48" l="1"/>
  <c r="B85" i="48" l="1"/>
  <c r="B86" i="48" l="1"/>
  <c r="B87" i="48" l="1"/>
  <c r="B88" i="48" l="1"/>
  <c r="B89" i="48" l="1"/>
  <c r="B90" i="48" s="1"/>
  <c r="B91" i="48" s="1"/>
  <c r="B92" i="48" l="1"/>
  <c r="B93" i="48" l="1"/>
  <c r="B94" i="48" l="1"/>
  <c r="B95" i="48" l="1"/>
  <c r="B96" i="48" l="1"/>
  <c r="B97" i="48" l="1"/>
  <c r="B98" i="48" l="1"/>
  <c r="B100" i="48" l="1"/>
  <c r="B101" i="48" l="1"/>
  <c r="B102" i="48" l="1"/>
  <c r="B103" i="48" l="1"/>
  <c r="B104" i="48" l="1"/>
  <c r="B105" i="48" l="1"/>
  <c r="B106" i="48" l="1"/>
  <c r="B107" i="48" l="1"/>
  <c r="B109" i="48" l="1"/>
  <c r="B110" i="48" l="1"/>
  <c r="B111" i="48" l="1"/>
  <c r="B112" i="48" l="1"/>
  <c r="B113" i="48" l="1"/>
  <c r="B114" i="48" l="1"/>
  <c r="B115" i="48" l="1"/>
  <c r="B116" i="48" l="1"/>
  <c r="B117" i="48" l="1"/>
  <c r="B118" i="48" l="1"/>
  <c r="B119" i="48" l="1"/>
  <c r="B120" i="48" l="1"/>
  <c r="B121" i="48" l="1"/>
  <c r="B122" i="48" l="1"/>
  <c r="B123" i="48" l="1"/>
  <c r="B124" i="48" l="1"/>
  <c r="B125" i="48" l="1"/>
  <c r="B126" i="48" l="1"/>
  <c r="B127" i="48" l="1"/>
  <c r="B128" i="48" l="1"/>
  <c r="B129" i="48" l="1"/>
  <c r="B130" i="48" l="1"/>
  <c r="B131" i="48" l="1"/>
  <c r="B132" i="48" l="1"/>
  <c r="B133" i="48" l="1"/>
  <c r="B134" i="48" l="1"/>
  <c r="B135" i="48" l="1"/>
  <c r="B136" i="48" l="1"/>
  <c r="B137" i="48" l="1"/>
  <c r="B138" i="48" l="1"/>
  <c r="B139" i="48" l="1"/>
  <c r="B140" i="48" l="1"/>
  <c r="B141" i="48" l="1"/>
  <c r="B142" i="48" l="1"/>
  <c r="B143" i="48" l="1"/>
  <c r="B144" i="48" l="1"/>
  <c r="B145" i="48" l="1"/>
  <c r="B146" i="48" l="1"/>
  <c r="B148" i="48" l="1"/>
  <c r="B150" i="48" l="1"/>
  <c r="B151" i="48" l="1"/>
  <c r="L147" i="48" l="1"/>
  <c r="B152" i="48"/>
  <c r="B153" i="48" l="1"/>
  <c r="B154" i="48" s="1"/>
  <c r="B155" i="48" s="1"/>
  <c r="B156" i="48" s="1"/>
  <c r="B157" i="48" s="1"/>
  <c r="B158" i="48" l="1"/>
  <c r="B159" i="48" l="1"/>
  <c r="B160" i="48" l="1"/>
  <c r="B161" i="48" l="1"/>
  <c r="B162" i="48" l="1"/>
  <c r="B163" i="48" s="1"/>
  <c r="B164" i="48" s="1"/>
  <c r="B165" i="48" s="1"/>
  <c r="B166" i="48" l="1"/>
  <c r="B167" i="48" l="1"/>
  <c r="B168" i="48" l="1"/>
  <c r="B169" i="48" l="1"/>
  <c r="B170" i="48" l="1"/>
  <c r="B171" i="48" l="1"/>
  <c r="B172" i="48" l="1"/>
  <c r="B173" i="48" l="1"/>
  <c r="B174" i="48" s="1"/>
  <c r="B175" i="48" s="1"/>
  <c r="B176" i="48" l="1"/>
  <c r="B177" i="48" l="1"/>
  <c r="B178" i="48" l="1"/>
  <c r="B179" i="48" l="1"/>
  <c r="B180" i="48" s="1"/>
  <c r="B181" i="48" l="1"/>
  <c r="B182" i="48" l="1"/>
  <c r="B184" i="48" l="1"/>
  <c r="B185" i="48" l="1"/>
  <c r="B186" i="48" l="1"/>
  <c r="B187" i="48" l="1"/>
  <c r="B188" i="48" l="1"/>
  <c r="B189" i="48" l="1"/>
  <c r="B190" i="48" l="1"/>
  <c r="B191" i="48" l="1"/>
  <c r="B192" i="48" l="1"/>
  <c r="B193" i="48" l="1"/>
  <c r="B194" i="48" l="1"/>
  <c r="B195" i="48" l="1"/>
  <c r="B196" i="48" l="1"/>
  <c r="B197" i="48" l="1"/>
  <c r="B198" i="48" l="1"/>
  <c r="B199" i="48" l="1"/>
  <c r="B200" i="48" l="1"/>
  <c r="B201" i="48" s="1"/>
  <c r="B202" i="48" s="1"/>
  <c r="B203" i="48" l="1"/>
  <c r="B204" i="48" l="1"/>
  <c r="B205" i="48" l="1"/>
  <c r="B206" i="48" l="1"/>
  <c r="B207" i="48" l="1"/>
  <c r="B208" i="48" l="1"/>
  <c r="B209" i="48" l="1"/>
  <c r="B210" i="48" l="1"/>
  <c r="B211" i="48" l="1"/>
  <c r="B212" i="48" l="1"/>
  <c r="B213" i="48" l="1"/>
  <c r="B214" i="48" l="1"/>
  <c r="B215" i="48" l="1"/>
  <c r="B216" i="48" s="1"/>
  <c r="B217" i="48" l="1"/>
  <c r="B218" i="48" l="1"/>
  <c r="B219" i="48" l="1"/>
  <c r="B221" i="48" l="1"/>
  <c r="B222" i="48" l="1"/>
  <c r="B223" i="48" l="1"/>
  <c r="B224" i="48" l="1"/>
  <c r="B225" i="48" l="1"/>
  <c r="B226" i="48" l="1"/>
  <c r="B227" i="48" l="1"/>
  <c r="B228" i="48" l="1"/>
  <c r="B229" i="48" l="1"/>
  <c r="B230" i="48" l="1"/>
  <c r="B231" i="48" l="1"/>
  <c r="B232" i="48" s="1"/>
  <c r="B234" i="48" l="1"/>
  <c r="B235" i="48" l="1"/>
  <c r="B236" i="48" l="1"/>
  <c r="B238" i="48" s="1"/>
  <c r="B239" i="48" l="1"/>
  <c r="B240" i="48" l="1"/>
  <c r="B241" i="48" l="1"/>
  <c r="B242" i="48" l="1"/>
  <c r="B243" i="48" l="1"/>
  <c r="B244" i="48" l="1"/>
  <c r="B245" i="48" l="1"/>
  <c r="B246" i="48" l="1"/>
  <c r="B247" i="48" l="1"/>
  <c r="B248" i="48" s="1"/>
  <c r="B249" i="48" l="1"/>
  <c r="B250" i="48" l="1"/>
  <c r="B251" i="48" l="1"/>
  <c r="B252" i="48" l="1"/>
  <c r="B253" i="48" l="1"/>
  <c r="B254" i="48" l="1"/>
  <c r="B255" i="48" l="1"/>
  <c r="B256" i="48" l="1"/>
  <c r="B257" i="48" l="1"/>
  <c r="B258" i="48" l="1"/>
  <c r="B259" i="48" l="1"/>
  <c r="B260" i="48" l="1"/>
  <c r="B261" i="48" l="1"/>
  <c r="B262" i="48" l="1"/>
  <c r="B263" i="48" l="1"/>
  <c r="B264" i="48" s="1"/>
  <c r="B265" i="48" l="1"/>
  <c r="B266" i="48" l="1"/>
  <c r="B267" i="48" s="1"/>
  <c r="B268" i="48" s="1"/>
  <c r="B269" i="48" s="1"/>
  <c r="B270" i="48" l="1"/>
  <c r="B271" i="48" l="1"/>
  <c r="B272" i="48" s="1"/>
  <c r="B273" i="48" l="1"/>
  <c r="B274" i="48" l="1"/>
  <c r="B275" i="48" l="1"/>
  <c r="B276" i="48" l="1"/>
  <c r="B277" i="48" s="1"/>
  <c r="B278" i="48" s="1"/>
  <c r="B279" i="48" s="1"/>
  <c r="B280" i="48" s="1"/>
  <c r="B281" i="48" l="1"/>
  <c r="B282" i="48" l="1"/>
  <c r="B283" i="48" l="1"/>
  <c r="B284" i="48" s="1"/>
  <c r="B285" i="48" s="1"/>
  <c r="B286" i="48" s="1"/>
  <c r="B287" i="48" s="1"/>
  <c r="B288" i="48" s="1"/>
  <c r="B289" i="48" l="1"/>
  <c r="B290" i="48" l="1"/>
  <c r="B291" i="48" l="1"/>
  <c r="B292" i="48" s="1"/>
  <c r="B293" i="48" l="1"/>
  <c r="B294" i="48" l="1"/>
  <c r="B295" i="48" s="1"/>
  <c r="B296" i="48" s="1"/>
  <c r="B297" i="48" l="1"/>
  <c r="B298" i="48" l="1"/>
  <c r="B299" i="48" l="1"/>
  <c r="B300" i="48" l="1"/>
  <c r="B301" i="48" l="1"/>
  <c r="B302" i="48" l="1"/>
  <c r="B303" i="48" s="1"/>
  <c r="B304" i="48" s="1"/>
  <c r="B305" i="48" l="1"/>
  <c r="B306" i="48" l="1"/>
  <c r="B307" i="48" l="1"/>
  <c r="B308" i="48" s="1"/>
  <c r="B309" i="48" s="1"/>
  <c r="B310" i="48" s="1"/>
  <c r="B311" i="48" l="1"/>
  <c r="B312" i="48" s="1"/>
  <c r="B313" i="48" l="1"/>
  <c r="B314" i="48" l="1"/>
  <c r="B315" i="48" s="1"/>
  <c r="B316" i="48" s="1"/>
  <c r="B317" i="48" l="1"/>
  <c r="B318" i="48" l="1"/>
  <c r="B319" i="48" l="1"/>
  <c r="B320" i="48" s="1"/>
  <c r="B321" i="48" l="1"/>
  <c r="B322" i="48" l="1"/>
  <c r="B323" i="48" l="1"/>
  <c r="B324" i="48" l="1"/>
  <c r="B325" i="48" l="1"/>
  <c r="B326" i="48" l="1"/>
  <c r="B327" i="48" l="1"/>
  <c r="B328" i="48" l="1"/>
  <c r="B329" i="48" l="1"/>
  <c r="B330" i="48" l="1"/>
  <c r="B331" i="48" l="1"/>
  <c r="B332" i="48" l="1"/>
  <c r="B333" i="48" s="1"/>
  <c r="B334" i="48" s="1"/>
  <c r="B335" i="48" l="1"/>
  <c r="B336" i="48" l="1"/>
  <c r="B337" i="48" l="1"/>
  <c r="B338" i="48" l="1"/>
  <c r="B339" i="48" l="1"/>
  <c r="B340" i="48" l="1"/>
  <c r="B341" i="48" l="1"/>
  <c r="B342" i="48" l="1"/>
  <c r="B343" i="48" s="1"/>
  <c r="B344" i="48" l="1"/>
  <c r="B345" i="48" l="1"/>
  <c r="B346" i="48" l="1"/>
  <c r="B347" i="48" s="1"/>
  <c r="B348" i="48" l="1"/>
  <c r="B349" i="48" l="1"/>
  <c r="B350" i="48" l="1"/>
  <c r="B351" i="48" l="1"/>
  <c r="B352" i="48" l="1"/>
  <c r="B353" i="48" l="1"/>
  <c r="B354" i="48" l="1"/>
  <c r="D25" i="51" l="1"/>
  <c r="D23" i="51" l="1"/>
  <c r="J29" i="51" s="1"/>
  <c r="F14" i="56"/>
  <c r="L14" i="56" s="1"/>
  <c r="L13" i="56" s="1"/>
  <c r="L16" i="56" s="1"/>
</calcChain>
</file>

<file path=xl/sharedStrings.xml><?xml version="1.0" encoding="utf-8"?>
<sst xmlns="http://schemas.openxmlformats.org/spreadsheetml/2006/main" count="5599" uniqueCount="1059">
  <si>
    <t>Project Title:</t>
  </si>
  <si>
    <t>Work Equipment &amp; Consumables 2024-2028</t>
  </si>
  <si>
    <t>Version Control</t>
  </si>
  <si>
    <t>Version</t>
  </si>
  <si>
    <t>Amendments</t>
  </si>
  <si>
    <t>Initials</t>
  </si>
  <si>
    <t>Date</t>
  </si>
  <si>
    <t>Issued for tender (from v0.7)</t>
  </si>
  <si>
    <t>Updated for Phase 1 and 2 requirements only</t>
  </si>
  <si>
    <t>Updated for Phase 1 and 2 amended requirements only</t>
  </si>
  <si>
    <t>Completion Notes</t>
  </si>
  <si>
    <t>Tenderer:</t>
  </si>
  <si>
    <t>See Completion Note 4</t>
  </si>
  <si>
    <t>Worksheet Name</t>
  </si>
  <si>
    <t>Ref</t>
  </si>
  <si>
    <t>Notes</t>
  </si>
  <si>
    <t>Worksheets</t>
  </si>
  <si>
    <t>Version, Completion Notes, Price List A - Goods, Price List B - Services, Summary, Zero Rates</t>
  </si>
  <si>
    <t>This Commercial Workbook is provided for the above-named direct award under CCS Framework RM6202 Tail Spend Solution.</t>
  </si>
  <si>
    <t>This worksheet contains notes, rules and guidance to assist the tenderer and other users in correct completion and use of this Commercial Workbook.</t>
  </si>
  <si>
    <t>The tenderer enters their company name in cell C4 above.</t>
  </si>
  <si>
    <t>Applicable to all worksheets</t>
  </si>
  <si>
    <t>The tenderer enters details as required in light blue cells only (such as C4 above).
All other cells are protected from editing as they are either already completed or calculation cells.</t>
  </si>
  <si>
    <t>Columns can be expanded to enable ##### displays to be visible.</t>
  </si>
  <si>
    <t>The tenderer raises any issues with pricing or with this Commercial Workbook as a formal Tender Query (TQ) through Bravo.
All TQs and non-commercially sensitive responses are distributed to all tenderers so that all tenderers are pricing this tender on the same basis.</t>
  </si>
  <si>
    <t>The tenderer does not add notes / clarifications / assumptions to this Commercial Workbook. National Highways does not accept qualified bids, therefore any such additions may result in this tender being rejected.</t>
  </si>
  <si>
    <t xml:space="preserve">All rates are entered in Pounds sterling and pence (£p). </t>
  </si>
  <si>
    <t>Adjustments and percentages are entered to two decimal places (0.00%).</t>
  </si>
  <si>
    <t>All rates and prices are exclusive of VAT.</t>
  </si>
  <si>
    <r>
      <t>The rates and prices for each item include for the cost of all services and other things necessary to meet the performance requirements and service levels described in the</t>
    </r>
    <r>
      <rPr>
        <sz val="11"/>
        <rFont val="Arial"/>
        <family val="2"/>
      </rPr>
      <t xml:space="preserve"> Scope document</t>
    </r>
    <r>
      <rPr>
        <sz val="11"/>
        <color theme="1"/>
        <rFont val="Arial"/>
        <family val="2"/>
      </rPr>
      <t xml:space="preserve"> to complete all obligations as stated in the contract documents.</t>
    </r>
  </si>
  <si>
    <t>All rates and prices include for all costs that will be incurred in providing the Deliverables and for any other non-recoverable costs applicable, including overheads and profit.</t>
  </si>
  <si>
    <t>The Supplier's Fee is the Supplier's mark-up on the combined source supply and delivery rates for the goods or services identified. For the avoidance of doubt, the source supply or service rate, handling and delivery rate, and Supplier's Fee comprise the total rate charged to National Highways for the item.</t>
  </si>
  <si>
    <t>The tenderer prices separately each item, activity, rate, fee, percentage or adjustment.</t>
  </si>
  <si>
    <t>The tenderer does not price any item, activity, rate, fee, percentage or adjustment within another item, activity, rate, fee, percentage or adjustment.</t>
  </si>
  <si>
    <t>The tenderer does not  cross-subsidise any item, activity, rate, fee, percentage or adjustment within any other item, activity, rate, fee, percentage or adjustment.</t>
  </si>
  <si>
    <t>The tenderer does not  make any assumptions regarding the use or relevance of any item, activity, rate, fee, percentage, adjustment or quantity.</t>
  </si>
  <si>
    <t>Rates and percentages may be entered as zero (£0.00/0.00%) but are not left blank.  Where the tenderer enters a rate or percentage as zero for an item, the tenderer is confirming that there is no charge for providing the item.</t>
  </si>
  <si>
    <t>Further to the Instructions for Tenderers, where the tenderer enters a rate or percentage as zero, the Tenderer provides a written explanation of why in the 'Zero Rates' worksheet..</t>
  </si>
  <si>
    <t>Rates are subject to adjustment for inflation in accordance with the Conditions of Contract.</t>
  </si>
  <si>
    <t>Quantities stated in this Commercial Workbook are indicative annual quantities, and are used for the purposes of calculating the total of the Prices, which is assessed in line with the Instructions for Tenderers. The tenderer acknowledges that the total quantities stated are no guarantee of the quantities that may be ordered.</t>
  </si>
  <si>
    <t>The successful tenderer will be paid the actual quantity executed at the rate entered into the Price List.  Payment will not be authorised until the item has been completed, agreed and accepted by National Highways.</t>
  </si>
  <si>
    <t>Price List A - Goods, Price List B - Services</t>
  </si>
  <si>
    <t>The Price List is split into two sections: Goods and Services.  Each Price List section is priced according to the general requirements above and the Price List section specific requirements set out below.</t>
  </si>
  <si>
    <t>Price List A - Goods</t>
  </si>
  <si>
    <t>The "Price List Section A - Goods" worksheet contain items for pricing the supply and delivery of the goods for this contract (grouped into categories) under the heading of 'Consumables'. Specific additional delivery services are priced elsewhere.</t>
  </si>
  <si>
    <t>An example pricing line is included at row 11 to provide a visual guide to the input required by the tenderer on this worksheet as detailed below.</t>
  </si>
  <si>
    <t>26A</t>
  </si>
  <si>
    <t>The tenderer does not enter pricing or other information for any item marked "Not To be Priced".</t>
  </si>
  <si>
    <t>The tenderer enters the Supplier's product code for each item in column D, and the name of the source item supplier in column E.</t>
  </si>
  <si>
    <t>The tenderer enters the rate for the source supply of each item in the units stated in column H.</t>
  </si>
  <si>
    <t>The tenderer enters the rate for any handling costs and delivery of each item in column I.</t>
  </si>
  <si>
    <t>The tenderer enters the Supplier's Fee as a percentage in column J. This percentage is then multiplied by the sum of the rates in column H and I and the result added to this sum to provide the "Overall Rate".</t>
  </si>
  <si>
    <t>The item price is determined by the value in the "Estimated Annual Quantity" column multiplied by the "Overall Rate" column to give a total price displayed in the "Amount" column.</t>
  </si>
  <si>
    <t>The total of the individual item price Amounts is calculated in cell L356 and carried to the Summary worksheet.</t>
  </si>
  <si>
    <t>Price List B - Services</t>
  </si>
  <si>
    <t>The "Price List Section B - Services" worksheet contains items for pricing the ordering and additional logistical services associated with the supply and delivery of the goods and for inspection, testing and calibration services under this contract.</t>
  </si>
  <si>
    <t>33A</t>
  </si>
  <si>
    <t xml:space="preserve">For "Additional Requirements", the tenderer enters rates in column I. </t>
  </si>
  <si>
    <t>Rates for the Buyer to provide expertise and support at meetings are based on working hours between 08:00-18:00 weekdays. Where expressly required by National Highways to attend at National Highways offices or other locations, travel time is paid at the same rate subject always to agreement, approval and authorisation;  travel and subsistence expenses are paid as an additional cost in accordance with the National Highways travel and subsistence policy.</t>
  </si>
  <si>
    <t>For "Additional Logistics Services", the tenderer enters the percentage to be applied or rate in column I.</t>
  </si>
  <si>
    <t>Completion Notes 37 to 44 are not used</t>
  </si>
  <si>
    <t>For all sections, the item price is determined by the value in the "Estimated Annual Quantity" column multiplied by the "Overall Rate" column to give a total price displayed in the "Amount" column.</t>
  </si>
  <si>
    <t>The total of the individual item price Amounts is calculated for each section in cells J16, J28, J43 and J69, with each carried to the Summary worksheet.</t>
  </si>
  <si>
    <t>Summary</t>
  </si>
  <si>
    <t xml:space="preserve">The "Summary" worksheet collects the values of each of the Price List sub-sections together. No input is required from the tenderer on this worksheet. </t>
  </si>
  <si>
    <t>The "Total of the Prices" is calculated as the sum of the Totals for each of Price List sub-sections, and provides a year One contract value. The "Total of the Prices for Tender Assessment purposes" is calculated on a four-year contract value and multiplies the one year values by four except for those Online Ordering System prices only occurring at contract commencement in year One.</t>
  </si>
  <si>
    <t>Zero Rates</t>
  </si>
  <si>
    <t>This worksheet is for the recording of the rationale for items which have been priced at zero.  The tenderer enters the Price List item reference in column B and an explanation in column C of the reason(s) why that item has been priced as zero.</t>
  </si>
  <si>
    <t>Percentages</t>
  </si>
  <si>
    <t>The tenderer and other users are referred to the 'Completion Notes' worksheet for guidance, rules and assistance on correct completion and use of this Commercial Workbook.</t>
  </si>
  <si>
    <t>Fee Percentage</t>
  </si>
  <si>
    <t>General</t>
  </si>
  <si>
    <t>(a)</t>
  </si>
  <si>
    <r>
      <t xml:space="preserve">The </t>
    </r>
    <r>
      <rPr>
        <i/>
        <sz val="10"/>
        <color theme="1"/>
        <rFont val="Arial"/>
        <family val="2"/>
      </rPr>
      <t>fee percentage</t>
    </r>
    <r>
      <rPr>
        <sz val="10"/>
        <color theme="1"/>
        <rFont val="Arial"/>
        <family val="2"/>
      </rPr>
      <t xml:space="preserve"> is fixed for the duration of the contract.</t>
    </r>
  </si>
  <si>
    <t>(b)</t>
  </si>
  <si>
    <t>Not used</t>
  </si>
  <si>
    <t>(c)</t>
  </si>
  <si>
    <t>(d)</t>
  </si>
  <si>
    <r>
      <t xml:space="preserve">The sum of the individual constituents is the </t>
    </r>
    <r>
      <rPr>
        <i/>
        <sz val="10"/>
        <color theme="1"/>
        <rFont val="Arial"/>
        <family val="2"/>
      </rPr>
      <t xml:space="preserve">fee percentage.  </t>
    </r>
  </si>
  <si>
    <t>(e)</t>
  </si>
  <si>
    <r>
      <t>The tenderer completes the</t>
    </r>
    <r>
      <rPr>
        <i/>
        <sz val="10"/>
        <color theme="1"/>
        <rFont val="Arial"/>
        <family val="2"/>
      </rPr>
      <t xml:space="preserve"> fee percentage</t>
    </r>
    <r>
      <rPr>
        <sz val="10"/>
        <color theme="1"/>
        <rFont val="Arial"/>
        <family val="2"/>
      </rPr>
      <t xml:space="preserve"> in the</t>
    </r>
    <r>
      <rPr>
        <b/>
        <sz val="10"/>
        <color rgb="FFFF0000"/>
        <rFont val="Arial"/>
        <family val="2"/>
      </rPr>
      <t xml:space="preserve"> </t>
    </r>
    <r>
      <rPr>
        <i/>
        <sz val="10"/>
        <color theme="1"/>
        <rFont val="Arial"/>
        <family val="2"/>
      </rPr>
      <t>Supplier's</t>
    </r>
    <r>
      <rPr>
        <sz val="10"/>
        <color theme="1"/>
        <rFont val="Arial"/>
        <family val="2"/>
      </rPr>
      <t xml:space="preserve"> </t>
    </r>
    <r>
      <rPr>
        <sz val="10"/>
        <rFont val="Arial"/>
        <family val="2"/>
      </rPr>
      <t>Contract Data.</t>
    </r>
  </si>
  <si>
    <t>(f)</t>
  </si>
  <si>
    <r>
      <t xml:space="preserve">The </t>
    </r>
    <r>
      <rPr>
        <i/>
        <sz val="10"/>
        <color theme="1"/>
        <rFont val="Arial"/>
        <family val="2"/>
      </rPr>
      <t>fee percentage</t>
    </r>
    <r>
      <rPr>
        <sz val="10"/>
        <color theme="1"/>
        <rFont val="Arial"/>
        <family val="2"/>
      </rPr>
      <t xml:space="preserve"> is consistent and will apply to all services delivered under the contract.  </t>
    </r>
  </si>
  <si>
    <t>(g)</t>
  </si>
  <si>
    <t>For each item in the Price List, the tenderer's rates and prices include for Defined Cost and Fee.  Fee is calculated by applying the fee percentage stated in the Supplier's Contract Data to the nett total forecast resource price for each item.</t>
  </si>
  <si>
    <t>(h)</t>
  </si>
  <si>
    <t>For compensation events where the change to the Prices is assessed as the effect of the compensation event upon Defined Cost, the Fee is calculated by applying the fee percentage stated in the Supplier Contract Data to the Defined Cost.</t>
  </si>
  <si>
    <t>(i)</t>
  </si>
  <si>
    <r>
      <t xml:space="preserve">The list of constituents of </t>
    </r>
    <r>
      <rPr>
        <i/>
        <sz val="10"/>
        <color theme="1"/>
        <rFont val="Arial"/>
        <family val="2"/>
      </rPr>
      <t>fee percentage</t>
    </r>
    <r>
      <rPr>
        <sz val="10"/>
        <color theme="1"/>
        <rFont val="Arial"/>
        <family val="2"/>
      </rPr>
      <t xml:space="preserve"> provided below is not exhaustive.  Fee includes all costs that are not included in the Defined Cost, together with profit and any allowance for risk.  The tenderer may list other constituents of </t>
    </r>
    <r>
      <rPr>
        <i/>
        <sz val="10"/>
        <color theme="1"/>
        <rFont val="Arial"/>
        <family val="2"/>
      </rPr>
      <t>fee percentage</t>
    </r>
    <r>
      <rPr>
        <sz val="10"/>
        <color theme="1"/>
        <rFont val="Arial"/>
        <family val="2"/>
      </rPr>
      <t xml:space="preserve"> as necessary.</t>
    </r>
  </si>
  <si>
    <t>(j)</t>
  </si>
  <si>
    <r>
      <t xml:space="preserve">National Highways reserves the right to seek further breakdown of the </t>
    </r>
    <r>
      <rPr>
        <i/>
        <sz val="10"/>
        <rFont val="Arial"/>
        <family val="2"/>
      </rPr>
      <t>fee percentage</t>
    </r>
    <r>
      <rPr>
        <sz val="10"/>
        <rFont val="Arial"/>
        <family val="2"/>
      </rPr>
      <t xml:space="preserve"> entered below. Where requested by National Highways, tenderers provide evidence to the level of the constituent percentages and beyond in sufficient detail (and based on verifiable costs) to substantiate such percentages.</t>
    </r>
  </si>
  <si>
    <t>Item</t>
  </si>
  <si>
    <r>
      <t>Constituent of</t>
    </r>
    <r>
      <rPr>
        <b/>
        <i/>
        <u/>
        <sz val="10"/>
        <rFont val="Arial"/>
        <family val="2"/>
      </rPr>
      <t xml:space="preserve"> fee percentage</t>
    </r>
  </si>
  <si>
    <t>%</t>
  </si>
  <si>
    <t>profit</t>
  </si>
  <si>
    <r>
      <t>franchises, royalties, licences</t>
    </r>
    <r>
      <rPr>
        <sz val="10"/>
        <color theme="1"/>
        <rFont val="Arial"/>
        <family val="2"/>
      </rPr>
      <t> </t>
    </r>
  </si>
  <si>
    <t>accounting, auditing and payroll, business development, procurement and other support services (excluding general and head office management and administration)</t>
  </si>
  <si>
    <t>research and development</t>
  </si>
  <si>
    <t>publicity, marketing, sales, exhibitions</t>
  </si>
  <si>
    <t>entertainment</t>
  </si>
  <si>
    <t>rents, rates, leases, services and servicing of premises, stationery, telecommunications, postage charges</t>
  </si>
  <si>
    <r>
      <t>IT/computing 
(NOTE: IT costs</t>
    </r>
    <r>
      <rPr>
        <sz val="10"/>
        <rFont val="Arial"/>
        <family val="2"/>
      </rPr>
      <t xml:space="preserve"> include for the provision and running of </t>
    </r>
    <r>
      <rPr>
        <sz val="10"/>
        <rFont val="Arial"/>
        <family val="2"/>
      </rPr>
      <t>laptops / desktops / servers and any software / programmes required to</t>
    </r>
    <r>
      <rPr>
        <b/>
        <sz val="10"/>
        <rFont val="Arial"/>
        <family val="2"/>
      </rPr>
      <t xml:space="preserve"> </t>
    </r>
    <r>
      <rPr>
        <b/>
        <sz val="10"/>
        <color rgb="FFFF0000"/>
        <rFont val="Arial"/>
        <family val="2"/>
      </rPr>
      <t>[Provide the Works / Provide the Services / undertake the required role/s}</t>
    </r>
  </si>
  <si>
    <t>asset depreciation</t>
  </si>
  <si>
    <t>insurance premiums</t>
  </si>
  <si>
    <t>the amount of any excess borne by the Supplier in respect of any claims under Purchaser's liability and professional indemnity insurances</t>
  </si>
  <si>
    <t>finance and interest charges</t>
  </si>
  <si>
    <t>severance</t>
  </si>
  <si>
    <t>bonuses and incentives</t>
  </si>
  <si>
    <t>personnel / HR services</t>
  </si>
  <si>
    <t>quality assurance</t>
  </si>
  <si>
    <t>health and safety</t>
  </si>
  <si>
    <t>training</t>
  </si>
  <si>
    <t>supply chain</t>
  </si>
  <si>
    <t>legal costs</t>
  </si>
  <si>
    <t>environmental and sustainability</t>
  </si>
  <si>
    <t>management and non-chargeable directors</t>
  </si>
  <si>
    <t xml:space="preserve">adjustment for non-recoverable hours </t>
  </si>
  <si>
    <t>other non-recoverable costs (specified by the Supplier below at time of tender):</t>
  </si>
  <si>
    <r>
      <rPr>
        <b/>
        <i/>
        <sz val="10"/>
        <rFont val="Arial"/>
        <family val="2"/>
      </rPr>
      <t>Fee percentage</t>
    </r>
    <r>
      <rPr>
        <b/>
        <sz val="10"/>
        <rFont val="Arial"/>
        <family val="2"/>
      </rPr>
      <t xml:space="preserve"> (as entered into the </t>
    </r>
    <r>
      <rPr>
        <b/>
        <i/>
        <sz val="10"/>
        <rFont val="Arial"/>
        <family val="2"/>
      </rPr>
      <t>Supplier's</t>
    </r>
    <r>
      <rPr>
        <b/>
        <sz val="10"/>
        <rFont val="Arial"/>
        <family val="2"/>
      </rPr>
      <t xml:space="preserve"> Contract Data)</t>
    </r>
  </si>
  <si>
    <t>Manufacturing &amp; Fabrication Overherad Percentage</t>
  </si>
  <si>
    <t>The Manufacturing and Fabrication Overhead (MFOH) percentage is applied to the People cost in the assessment of Compensation Events</t>
  </si>
  <si>
    <r>
      <rPr>
        <b/>
        <i/>
        <sz val="10"/>
        <rFont val="Arial"/>
        <family val="2"/>
      </rPr>
      <t>Manufacture and fabrication overhead percentage</t>
    </r>
    <r>
      <rPr>
        <b/>
        <sz val="10"/>
        <rFont val="Arial"/>
        <family val="2"/>
      </rPr>
      <t xml:space="preserve"> (as entered into </t>
    </r>
    <r>
      <rPr>
        <b/>
        <i/>
        <sz val="10"/>
        <rFont val="Arial"/>
        <family val="2"/>
      </rPr>
      <t>Supplier's</t>
    </r>
    <r>
      <rPr>
        <b/>
        <sz val="10"/>
        <rFont val="Arial"/>
        <family val="2"/>
      </rPr>
      <t xml:space="preserve"> Contract Data)</t>
    </r>
  </si>
  <si>
    <t>Price List - Section A</t>
  </si>
  <si>
    <t>The method and rules used to compile this Price List are contained within the 'Completion Notes' worksheet.  The tenderer and other users are referred to the 'Completion Notes' worksheet for guidance, rules and assistance on correct completion and use of this Commercial Workbook.</t>
  </si>
  <si>
    <t>Contract Management &amp; Associated Services</t>
  </si>
  <si>
    <t>Item Ref</t>
  </si>
  <si>
    <t>Item Description</t>
  </si>
  <si>
    <t>Quantity</t>
  </si>
  <si>
    <t>Unit</t>
  </si>
  <si>
    <t>Cost (Excluding Fee)</t>
  </si>
  <si>
    <t>Fee</t>
  </si>
  <si>
    <t>Rate</t>
  </si>
  <si>
    <t>Amount</t>
  </si>
  <si>
    <t>Contract Management</t>
  </si>
  <si>
    <t>Project, financial and client account management, management reporting, audits, inspections, etc. for the contract</t>
  </si>
  <si>
    <t>month</t>
  </si>
  <si>
    <t>Associated Services</t>
  </si>
  <si>
    <t>Provision and maintenance of ordering system</t>
  </si>
  <si>
    <t>Production and periodic update of equipment &amp; consumables catalogue</t>
  </si>
  <si>
    <t>Sum</t>
  </si>
  <si>
    <t>Total of the Prices for Tender Assessment purposes - Contract Management &amp; Associated Services</t>
  </si>
  <si>
    <t>Price List - Lot A Products</t>
  </si>
  <si>
    <t>Lot A - Animal, ETM &amp; Fixings</t>
  </si>
  <si>
    <t>Product Code</t>
  </si>
  <si>
    <t>Estimated Annual Quantity (Information Only)</t>
  </si>
  <si>
    <t>Unit of Supply</t>
  </si>
  <si>
    <t>Dscount for larger orders, 1-10, 10-100, &gt;100 etc</t>
  </si>
  <si>
    <t xml:space="preserve">Quantity Band 1 </t>
  </si>
  <si>
    <t>Material Cost of Supply per unit (excluding Fee Band 1</t>
  </si>
  <si>
    <t>Delivery (excl Fee) Band 1</t>
  </si>
  <si>
    <t>Total Rate Band 1</t>
  </si>
  <si>
    <t>Quantity Band 2</t>
  </si>
  <si>
    <t>Material Cost of Supply per unit (excluding Fee Band 2</t>
  </si>
  <si>
    <t>Delivery (excl Fee) Band 2</t>
  </si>
  <si>
    <t>Total Rate Band 2</t>
  </si>
  <si>
    <t>Quantity Band 3</t>
  </si>
  <si>
    <t>Material Cost of Supply per unit (excluding Fee Band 3</t>
  </si>
  <si>
    <t>Delivery (excl Fee) Band 3</t>
  </si>
  <si>
    <t>Total Rate Band 3</t>
  </si>
  <si>
    <t>Animal Control &amp; Restraint Equipment</t>
  </si>
  <si>
    <t>Qty / 12 months</t>
  </si>
  <si>
    <t>ACR10</t>
  </si>
  <si>
    <t>Beef Stick with Beef for Dogs 12gm</t>
  </si>
  <si>
    <t>Each</t>
  </si>
  <si>
    <t>ACR15</t>
  </si>
  <si>
    <t>Dog Bite Sleeves</t>
  </si>
  <si>
    <t>ACR01</t>
  </si>
  <si>
    <t>13mm Two Rope Slip Lead</t>
  </si>
  <si>
    <t>ACR06</t>
  </si>
  <si>
    <t>500ml Bottle of Water</t>
  </si>
  <si>
    <t>ACR12</t>
  </si>
  <si>
    <t>Bite Back Dog deterrant Spray K917 50ml</t>
  </si>
  <si>
    <t>ACR35</t>
  </si>
  <si>
    <t>Replacement Zipped internal bag SWAN</t>
  </si>
  <si>
    <t>ACR02</t>
  </si>
  <si>
    <t>3 piece telescopic GRP pole use with Swan Hook/Capture Net</t>
  </si>
  <si>
    <t>ACR13</t>
  </si>
  <si>
    <t>Collapsible Dog Bowl</t>
  </si>
  <si>
    <t>ACR38</t>
  </si>
  <si>
    <t>Swan Jacket with handles, colour coded velcro and carry bag</t>
  </si>
  <si>
    <t>ACR28</t>
  </si>
  <si>
    <t>One piece lightweight SWAN HOOK with attachment to fit pole</t>
  </si>
  <si>
    <t>ACR08</t>
  </si>
  <si>
    <t>Animal Control Pole</t>
  </si>
  <si>
    <t>ACR37</t>
  </si>
  <si>
    <t>Standard folding Animal Capture Net with attachment to fit pole</t>
  </si>
  <si>
    <t>ACR31</t>
  </si>
  <si>
    <t>Replacement Zipped internal bag DOG</t>
  </si>
  <si>
    <t>ACR03</t>
  </si>
  <si>
    <t>3m Lunge Lead - COB- colour coded ORANGE</t>
  </si>
  <si>
    <t>ACR04</t>
  </si>
  <si>
    <t>3m Lunge Lead - FULL- colour coded RED</t>
  </si>
  <si>
    <t>ACR05</t>
  </si>
  <si>
    <t>3m Lunge Lead - PONY- colour coded GREEN</t>
  </si>
  <si>
    <t>ACR07</t>
  </si>
  <si>
    <t>Anabat Walkabout Bat Detectors - Asset Delivery HE</t>
  </si>
  <si>
    <t>ACR09</t>
  </si>
  <si>
    <t>Aquascope - Asset Delivery HE</t>
  </si>
  <si>
    <t>ACR11</t>
  </si>
  <si>
    <t>Bespoke Animal Response Kit Bag</t>
  </si>
  <si>
    <t>ACR14</t>
  </si>
  <si>
    <t>Dewsbury Traps - Asset Delivery HE</t>
  </si>
  <si>
    <t>ACR16</t>
  </si>
  <si>
    <t>Dormouse Nesting Tubes</t>
  </si>
  <si>
    <t>ACR17</t>
  </si>
  <si>
    <t>Dormouse wooden insert for tube</t>
  </si>
  <si>
    <t>ACR18</t>
  </si>
  <si>
    <t>Duet Bat Detectors - Asset Delivery HE</t>
  </si>
  <si>
    <t>ACR19</t>
  </si>
  <si>
    <t>Elekon Batlogger A+ Bat Detector</t>
  </si>
  <si>
    <t>ACR20</t>
  </si>
  <si>
    <t>Head collar COB- Colour coded ORANGE</t>
  </si>
  <si>
    <t>ACR21</t>
  </si>
  <si>
    <t>Head collar FULL- Colour coded RED</t>
  </si>
  <si>
    <t>ACR22</t>
  </si>
  <si>
    <t>Head collar PONY- Colour coded GREEN</t>
  </si>
  <si>
    <t>ACR23</t>
  </si>
  <si>
    <t>Improvised Halter COB</t>
  </si>
  <si>
    <t>ACR24</t>
  </si>
  <si>
    <t>Improvised Halter FULL</t>
  </si>
  <si>
    <t>ACR25</t>
  </si>
  <si>
    <t>Improvised Halter PONY</t>
  </si>
  <si>
    <t>ACR26</t>
  </si>
  <si>
    <t>Insect Pooter</t>
  </si>
  <si>
    <t>ACR27</t>
  </si>
  <si>
    <t>Newt Net- Asset Delivery HE</t>
  </si>
  <si>
    <t>ACR29</t>
  </si>
  <si>
    <t>Replacement Zipped internal bag AID</t>
  </si>
  <si>
    <t>ACR30</t>
  </si>
  <si>
    <t>Replacement Zipped internal bag COB</t>
  </si>
  <si>
    <t>ACR32</t>
  </si>
  <si>
    <t>Replacement Zipped internal bag FULL</t>
  </si>
  <si>
    <t>ACR33</t>
  </si>
  <si>
    <t>Replacement Zipped internal bag GLOVE</t>
  </si>
  <si>
    <t>ACR34</t>
  </si>
  <si>
    <t>Replacement Zipped internal bag PONY</t>
  </si>
  <si>
    <t>ACR36</t>
  </si>
  <si>
    <t>Standard Butterfly Net - Asset Delivery HE</t>
  </si>
  <si>
    <t>ACR39</t>
  </si>
  <si>
    <t>Telescopic Tripod For Batlogger Microphone</t>
  </si>
  <si>
    <t>ACR40</t>
  </si>
  <si>
    <t>Velcro bag for Dog Kit</t>
  </si>
  <si>
    <t>ACR41</t>
  </si>
  <si>
    <t>Velcro bag to contain all the kit</t>
  </si>
  <si>
    <t>Emergency Traffic Management (ETM)</t>
  </si>
  <si>
    <t>ETM002</t>
  </si>
  <si>
    <t>10ltr Bag Sphag Sorb</t>
  </si>
  <si>
    <t>ETM003</t>
  </si>
  <si>
    <t>15ltr Chemical spill kit</t>
  </si>
  <si>
    <t>ETM039</t>
  </si>
  <si>
    <t>Shackle</t>
  </si>
  <si>
    <t>ETM004</t>
  </si>
  <si>
    <t>2m Round Sling</t>
  </si>
  <si>
    <t>ETM008</t>
  </si>
  <si>
    <t>Amber Trafi-B synchro lamp</t>
  </si>
  <si>
    <t>ETM051</t>
  </si>
  <si>
    <t>Webbing sleeve for round sling</t>
  </si>
  <si>
    <t>ETM005</t>
  </si>
  <si>
    <t>500mm PROCONE</t>
  </si>
  <si>
    <t>ETM015</t>
  </si>
  <si>
    <t>F2 Directional 610 Arrow</t>
  </si>
  <si>
    <t>ETM048</t>
  </si>
  <si>
    <t>Tow Rope 2 leg with master link</t>
  </si>
  <si>
    <t>ETM040</t>
  </si>
  <si>
    <t>Single Leg Tow Strap with hook</t>
  </si>
  <si>
    <t>ETM007</t>
  </si>
  <si>
    <t>610 Directional arrow pop-on face</t>
  </si>
  <si>
    <t>ETM014</t>
  </si>
  <si>
    <t>F2 Backing Panel 900x600mm</t>
  </si>
  <si>
    <t>ETM009</t>
  </si>
  <si>
    <t>Auxiliary Brake Strap for use with overturned vehicles</t>
  </si>
  <si>
    <t>ETM022</t>
  </si>
  <si>
    <t>Heavy Duty CANVAS Tow Bag - RED</t>
  </si>
  <si>
    <t>ETM023</t>
  </si>
  <si>
    <t>Hi Vis Yellow Skates - set of 4</t>
  </si>
  <si>
    <t>ETM027</t>
  </si>
  <si>
    <t>Line Marking Spray Paint WHITE</t>
  </si>
  <si>
    <t>ETM021</t>
  </si>
  <si>
    <t>Heavy Duty CANVAS Tow Bag - BLUE</t>
  </si>
  <si>
    <t>ETM050</t>
  </si>
  <si>
    <t>Universal Holdall for Sphag Sorb - Navy</t>
  </si>
  <si>
    <t>ETM028</t>
  </si>
  <si>
    <t>Line Marking Spray Paint YELLOW</t>
  </si>
  <si>
    <t>ETM047</t>
  </si>
  <si>
    <t>Tow Kit BAG - Red nylon</t>
  </si>
  <si>
    <t>ETM019</t>
  </si>
  <si>
    <t>HA Yellow Skate Bag- Canvas</t>
  </si>
  <si>
    <t>ETM054</t>
  </si>
  <si>
    <t>Yellow PERMANENT Spray Paint</t>
  </si>
  <si>
    <t>ETM049</t>
  </si>
  <si>
    <t>Tow Strap Bag - green nylon</t>
  </si>
  <si>
    <t>ETM017</t>
  </si>
  <si>
    <t>F2 No Entry Hi-Vis</t>
  </si>
  <si>
    <t>ETM043</t>
  </si>
  <si>
    <t>Storage box for towing straps - Asset Delivery HE</t>
  </si>
  <si>
    <t>ETM025</t>
  </si>
  <si>
    <t>Line Marking Spray Paint GREEN</t>
  </si>
  <si>
    <t>ETM006</t>
  </si>
  <si>
    <t>500mm PROCONE - Asset Delivery HE</t>
  </si>
  <si>
    <t>ETM013</t>
  </si>
  <si>
    <t>F2  Incident Slow Hi-Vis 900x600mm</t>
  </si>
  <si>
    <t>ETM018</t>
  </si>
  <si>
    <t>F2 Stabiliser Bar</t>
  </si>
  <si>
    <t>ETM030</t>
  </si>
  <si>
    <t>Mini Light Bar Amber   Asset Delivery</t>
  </si>
  <si>
    <t>ETM026</t>
  </si>
  <si>
    <t>Line Marking Spray Paint ORANGE</t>
  </si>
  <si>
    <t>ETM053</t>
  </si>
  <si>
    <t>White PERMANENT Spray Paint</t>
  </si>
  <si>
    <t>ETM044</t>
  </si>
  <si>
    <t>Threading tool for round sling</t>
  </si>
  <si>
    <t>ETM032</t>
  </si>
  <si>
    <t>No Entry 616 Pop-on FACE</t>
  </si>
  <si>
    <t>ETM036</t>
  </si>
  <si>
    <t xml:space="preserve">Replacement cone holder  box </t>
  </si>
  <si>
    <t>ETM038</t>
  </si>
  <si>
    <t>Set of 10 Synchro Lamps in storage box</t>
  </si>
  <si>
    <t>ETM035</t>
  </si>
  <si>
    <t>Orange Barrier Fence 50m x 1m</t>
  </si>
  <si>
    <t>ETM016</t>
  </si>
  <si>
    <t>F2 Incident Slow POP-ON FACE</t>
  </si>
  <si>
    <t>ETM012</t>
  </si>
  <si>
    <t>Contaminated Waste Bags - pack 100 - Asset Delivery HE</t>
  </si>
  <si>
    <t>ETM010</t>
  </si>
  <si>
    <t>Chapter 8 Vehicle Chevron Kit - Magnetic   POA</t>
  </si>
  <si>
    <t>ETM033</t>
  </si>
  <si>
    <t>Noco Battery Booster</t>
  </si>
  <si>
    <t>ETM034</t>
  </si>
  <si>
    <t>Noco Case</t>
  </si>
  <si>
    <t>ETM052</t>
  </si>
  <si>
    <t>White Chalk - box of 100 - Asset Delivery HE</t>
  </si>
  <si>
    <t>ETM001</t>
  </si>
  <si>
    <t>canvas storage bag for studs</t>
  </si>
  <si>
    <t>ETM031</t>
  </si>
  <si>
    <t xml:space="preserve">Nissen LED lighting set and charging box </t>
  </si>
  <si>
    <t>ETM037</t>
  </si>
  <si>
    <t xml:space="preserve">replacement storage  tray/charger </t>
  </si>
  <si>
    <t>ETM041</t>
  </si>
  <si>
    <t xml:space="preserve">single replacement  LED light stud </t>
  </si>
  <si>
    <t>ETM042</t>
  </si>
  <si>
    <t>single replacement cone lamp mounting Bracket</t>
  </si>
  <si>
    <t>ETM046</t>
  </si>
  <si>
    <t xml:space="preserve">Tow Cell </t>
  </si>
  <si>
    <t>ETM045</t>
  </si>
  <si>
    <t>Tow Bar Cover for Incident Screens</t>
  </si>
  <si>
    <t>ETM024</t>
  </si>
  <si>
    <t>Line Marking Spray Paint BLACK</t>
  </si>
  <si>
    <t>ETM020</t>
  </si>
  <si>
    <t>Hard Road Marking Crayons - box of 12 - Asset Delivery HE</t>
  </si>
  <si>
    <t>ETM011</t>
  </si>
  <si>
    <t>Chapter 8 Vehicle Chevron Kit - Self Adhesive</t>
  </si>
  <si>
    <t>ETM029</t>
  </si>
  <si>
    <t>Loadcell Case</t>
  </si>
  <si>
    <t>Fixings</t>
  </si>
  <si>
    <t>FIX001</t>
  </si>
  <si>
    <t>1kg bag of Galvanised Round Wire Nails 100mm</t>
  </si>
  <si>
    <t>FIX007</t>
  </si>
  <si>
    <t>Rear View Mirror suction cup</t>
  </si>
  <si>
    <t>FIX008</t>
  </si>
  <si>
    <t>Zinc Screws 75mm x 4.8mm - box of 200</t>
  </si>
  <si>
    <t>FIX002</t>
  </si>
  <si>
    <t>Blind Spot Mirror - pack of 2</t>
  </si>
  <si>
    <t>FIX006</t>
  </si>
  <si>
    <t>No Smoking Sticker</t>
  </si>
  <si>
    <t>FIX005</t>
  </si>
  <si>
    <t>Forge Steel Vernier Caliper - Asset Delivery HE</t>
  </si>
  <si>
    <t>FIX004</t>
  </si>
  <si>
    <t>Door Sign - Toilet Facility</t>
  </si>
  <si>
    <t>FIX003</t>
  </si>
  <si>
    <t>Digital Vernier Callipers</t>
  </si>
  <si>
    <t>What happens if we order stuff and then don't want it (obelete, etc)? We have paid for it - do we get credit for resale / return?</t>
  </si>
  <si>
    <t>Out of date (past best before, shelf lfe, etc)</t>
  </si>
  <si>
    <t>obsolete, no longer safe</t>
  </si>
  <si>
    <t>superseded, no longer wanted</t>
  </si>
  <si>
    <t>Are these destroyed, reused, recycled</t>
  </si>
  <si>
    <t>Credit value - sold elsewhere?</t>
  </si>
  <si>
    <t>Needs to be removed items from catalogue / Price List</t>
  </si>
  <si>
    <t>Estimated Annual Quantity</t>
  </si>
  <si>
    <t xml:space="preserve">Inspection </t>
  </si>
  <si>
    <t>Return to Stock or Disposal</t>
  </si>
  <si>
    <t>Total Rate</t>
  </si>
  <si>
    <t>Inspection of equipment; annual</t>
  </si>
  <si>
    <t>Carry out annual inspection, return to stock or dispose of the following items:</t>
  </si>
  <si>
    <t>If items are disposed of, replacement item is as price above for new item</t>
  </si>
  <si>
    <t xml:space="preserve">Is there any chance of items being repaired - separate price? </t>
  </si>
  <si>
    <t>Altair gas detector</t>
  </si>
  <si>
    <t>nr</t>
  </si>
  <si>
    <t>Cygnus probes</t>
  </si>
  <si>
    <t>Covemeters</t>
  </si>
  <si>
    <t>Digital thermometers</t>
  </si>
  <si>
    <t>Photometer</t>
  </si>
  <si>
    <t>CAT and Genny</t>
  </si>
  <si>
    <t>Fluke Insulation Tester and Clamp Meter Fluke 353</t>
  </si>
  <si>
    <t>Laser Measures, Handheld</t>
  </si>
  <si>
    <t>Laser Measures, Tripod Mount</t>
  </si>
  <si>
    <t>Bat Detectors</t>
  </si>
  <si>
    <t>Calibration of equipment; annual</t>
  </si>
  <si>
    <t>Carry out annual calibration of and return or dispose of the following items:</t>
  </si>
  <si>
    <t>Load (tow) cell</t>
  </si>
  <si>
    <t>Allowance for Compensation Events: Manufacture and fabrication overhead percentage (as entered into Supplier's Contract Data)</t>
  </si>
  <si>
    <t>Totsl of the Prices for Tender Assessment Purposes</t>
  </si>
  <si>
    <t>Price List Section A - Goods</t>
  </si>
  <si>
    <t>Supply and Delivery of Goods</t>
  </si>
  <si>
    <t>Supplier's  
Product Code</t>
  </si>
  <si>
    <t>Supplier</t>
  </si>
  <si>
    <t>Cost per unit of Supply (excluding  Supplier's Fee)</t>
  </si>
  <si>
    <t>Handling &amp; Delivery (excluding  Supplier's Fee)</t>
  </si>
  <si>
    <t>Supplier's Fee (%)</t>
  </si>
  <si>
    <t>Overall Rate</t>
  </si>
  <si>
    <t>EXAMPLE</t>
  </si>
  <si>
    <t>EXAMPLE LINE - Product A</t>
  </si>
  <si>
    <t>PROD001</t>
  </si>
  <si>
    <t>Bodgitt Ltd</t>
  </si>
  <si>
    <t>Animal (Dog) Control Pole</t>
  </si>
  <si>
    <t>Swan Jacket with handles, colour coded Velcro straps</t>
  </si>
  <si>
    <t>Velcro Swan Carry Bag</t>
  </si>
  <si>
    <t>Dog Lead</t>
  </si>
  <si>
    <t xml:space="preserve">Dog Deterrent Spray </t>
  </si>
  <si>
    <t>A Beef Stick for Dogs 12gm</t>
  </si>
  <si>
    <t>Bug Box Magnifying Pot</t>
  </si>
  <si>
    <t xml:space="preserve">Aquascope </t>
  </si>
  <si>
    <t>Standard Butterfly Net</t>
  </si>
  <si>
    <t>Dewsbury Traps</t>
  </si>
  <si>
    <t xml:space="preserve">Duet Bat Detectors </t>
  </si>
  <si>
    <t xml:space="preserve">Anabat Walkabout Bat Detectors </t>
  </si>
  <si>
    <t>Passive Full Spectrum Bat Detector</t>
  </si>
  <si>
    <t>Newt Net</t>
  </si>
  <si>
    <t>Telescopic Tripod (For Batlogger Microphone)</t>
  </si>
  <si>
    <t>Reptile Survey Mat</t>
  </si>
  <si>
    <t>15 litre Chemical spill kit</t>
  </si>
  <si>
    <t>F2 Directional 610 Arrow Fold Away Sign</t>
  </si>
  <si>
    <t>F2 Incident Slow Hi-Vis 900x600mm</t>
  </si>
  <si>
    <t>10 litre Bag Sphag Sorb</t>
  </si>
  <si>
    <t xml:space="preserve">Clear Sacks (for Sphag Sorb) </t>
  </si>
  <si>
    <t>Roll of 20</t>
  </si>
  <si>
    <t xml:space="preserve">BOW Shackle </t>
  </si>
  <si>
    <t>Auxiliary Brake Strap (for use with overturned vehicles)</t>
  </si>
  <si>
    <t>Canvas Bag (Yellow) to hold Skates</t>
  </si>
  <si>
    <t xml:space="preserve">Hi Vis Skates </t>
  </si>
  <si>
    <t>Set of 4</t>
  </si>
  <si>
    <t>Set of 10 Synchro Lamps in charging box</t>
  </si>
  <si>
    <t>Set of 10</t>
  </si>
  <si>
    <t>single replacement LED light stud</t>
  </si>
  <si>
    <t xml:space="preserve">per stud </t>
  </si>
  <si>
    <t>single replacement cone lamp mounting Bracket (for Nissen Lamps)</t>
  </si>
  <si>
    <t xml:space="preserve">per bracket </t>
  </si>
  <si>
    <t>Canvas Storage Bag in Red (for studs)</t>
  </si>
  <si>
    <t xml:space="preserve">per bag </t>
  </si>
  <si>
    <t xml:space="preserve">replacement storage tray/charging box </t>
  </si>
  <si>
    <t xml:space="preserve">per tray </t>
  </si>
  <si>
    <t>12v/240v charger converter (for Nissen Studs)</t>
  </si>
  <si>
    <t>each</t>
  </si>
  <si>
    <t>Set of 10 Branded Stickers for Nissen Stud</t>
  </si>
  <si>
    <t>Set of 10 Luminous Stickers for Nissen Stud</t>
  </si>
  <si>
    <t>Load (Tow) Cell with Bluetooth</t>
  </si>
  <si>
    <t>Load (Tow) Cell Case</t>
  </si>
  <si>
    <t>Noco Case (for Battery Booster)</t>
  </si>
  <si>
    <t>USB Charging Cable for Noco GB70 Boost 1m</t>
  </si>
  <si>
    <t>Contaminated Waste Bags</t>
  </si>
  <si>
    <t>Pack of 250</t>
  </si>
  <si>
    <t>Hard Road Marking Crayons</t>
  </si>
  <si>
    <t>White Chalk</t>
  </si>
  <si>
    <t xml:space="preserve">Mini Light Bar Amber </t>
  </si>
  <si>
    <t>Chapter 8 Vehicle Chevron Kit - Magnetic ***BESPOKE***</t>
  </si>
  <si>
    <t xml:space="preserve">PERMANENT Spray Paint WHITE </t>
  </si>
  <si>
    <t>PERMANENT Spray Paint YELLOW</t>
  </si>
  <si>
    <t xml:space="preserve">No Smoking Sticker </t>
  </si>
  <si>
    <t>Blind Spot Mirror</t>
  </si>
  <si>
    <t>Pack of 2</t>
  </si>
  <si>
    <t xml:space="preserve">Forge Steel Vernier Calliper </t>
  </si>
  <si>
    <t>1 Kg Bag</t>
  </si>
  <si>
    <t xml:space="preserve">Zinc Screws 75mm x 4.8mm </t>
  </si>
  <si>
    <t>Box of 200</t>
  </si>
  <si>
    <t>Cleaning Equipment</t>
  </si>
  <si>
    <t xml:space="preserve">Heavy Duty Refuse Sacks </t>
  </si>
  <si>
    <t>GRP handle telescopic and broom head</t>
  </si>
  <si>
    <t>Broom head (Bassine bristles)</t>
  </si>
  <si>
    <t>Telescopic Handle for broom yellow</t>
  </si>
  <si>
    <t xml:space="preserve">Hand Brush </t>
  </si>
  <si>
    <t>Car Wash Brush -Heavy Duty handle</t>
  </si>
  <si>
    <t>Replacement HEAD for car cleaning brush</t>
  </si>
  <si>
    <t>Heavy Duty Broomhead (red bristle)</t>
  </si>
  <si>
    <t>Wooden Handled H/D Brooms</t>
  </si>
  <si>
    <t>Heavy Duty hard bristle scrubbing brush (to clean boots)</t>
  </si>
  <si>
    <t>Dustpan &amp; Brush Set</t>
  </si>
  <si>
    <t>Set (of 2)</t>
  </si>
  <si>
    <t>Bucket 3 Gallon</t>
  </si>
  <si>
    <t>Rectangular plastic bucket 3 Gallon (UK) for use with car washing brush</t>
  </si>
  <si>
    <t>Chamois</t>
  </si>
  <si>
    <t>400g Stockinette Roll Polishing Cloth</t>
  </si>
  <si>
    <t>Lightweight cloths</t>
  </si>
  <si>
    <t>Pack of 100</t>
  </si>
  <si>
    <t xml:space="preserve">Microfibre cloths </t>
  </si>
  <si>
    <t>Pack of 10</t>
  </si>
  <si>
    <t xml:space="preserve">Heavy Duty Cloths </t>
  </si>
  <si>
    <t>Pack of 150</t>
  </si>
  <si>
    <t>Uniwipe Cleaning Wipes</t>
  </si>
  <si>
    <t>Box of 6</t>
  </si>
  <si>
    <t>Clinell Universal Wipes</t>
  </si>
  <si>
    <t xml:space="preserve">2 ply Blue Forecourt Roll </t>
  </si>
  <si>
    <t>Pack of 6</t>
  </si>
  <si>
    <t>750ml Glass Cleaner</t>
  </si>
  <si>
    <t>Box of 15</t>
  </si>
  <si>
    <t>750ml Wheel Cleaner</t>
  </si>
  <si>
    <t xml:space="preserve">Wheel &amp; brake dust remover brush </t>
  </si>
  <si>
    <t>Forecourt Towel Dispenser</t>
  </si>
  <si>
    <t>Shovel - 2 part -plastic - D handle</t>
  </si>
  <si>
    <t>Synthetic Jumbo Sponge</t>
  </si>
  <si>
    <t>Vacuum Cleaner</t>
  </si>
  <si>
    <t>Vacuum Cleaner Bags</t>
  </si>
  <si>
    <t>Vacuum Cleaner Tool Kit (for Henry Vacuum)</t>
  </si>
  <si>
    <t>Hand Wipes box of 10 x 12 wipes</t>
  </si>
  <si>
    <t>Box of 10</t>
  </si>
  <si>
    <t>Sanitising Wipes Tub x 500</t>
  </si>
  <si>
    <t>Refillable Hand Sanitiser Dispenser - 1 litre</t>
  </si>
  <si>
    <t>Duo Max Sanitising spray 750ml  box of 6</t>
  </si>
  <si>
    <t>10 litre hand-pump pressure sprayer</t>
  </si>
  <si>
    <t>Hand Sanitiser 10Ltr Container</t>
  </si>
  <si>
    <t>Hand Sanitiser 250ml</t>
  </si>
  <si>
    <t>Pack of 8</t>
  </si>
  <si>
    <t>TAP ONLY  to fit 10Ltr Surviral Hand Sanitiser</t>
  </si>
  <si>
    <t>Consumables</t>
  </si>
  <si>
    <t>Rain Poncho</t>
  </si>
  <si>
    <t>Box of 250</t>
  </si>
  <si>
    <t>Electrical Items</t>
  </si>
  <si>
    <t>12v Air Compressor</t>
  </si>
  <si>
    <t>Air Alkaline Battery</t>
  </si>
  <si>
    <t>Box of 12</t>
  </si>
  <si>
    <t>D-Cell Batteries</t>
  </si>
  <si>
    <t>Indicator Bulb -  BLB382</t>
  </si>
  <si>
    <t>Bulb Stop/Tail  - BLB380</t>
  </si>
  <si>
    <t>Bulb - Side Light  - LLB207</t>
  </si>
  <si>
    <t>12v5w Capless Bulb - LLB501</t>
  </si>
  <si>
    <t>Peli VB3 Lapel Light- Black</t>
  </si>
  <si>
    <t xml:space="preserve">AA Batteries </t>
  </si>
  <si>
    <t>Pack of 4</t>
  </si>
  <si>
    <t xml:space="preserve">AAA Batteries </t>
  </si>
  <si>
    <t xml:space="preserve">CR2032 lithium Battery 3v </t>
  </si>
  <si>
    <t>Peli Versabrite 3 TAC26 Tactical Lite Dock</t>
  </si>
  <si>
    <t>Amber Indicator Bulb for Incident Screen Trailers LLB581</t>
  </si>
  <si>
    <t>Large Capless Bulb LLB580 - Stop/Tail Light</t>
  </si>
  <si>
    <t>LLB239 - Festoon Bulb - Number Plate Bulb</t>
  </si>
  <si>
    <t>Pro Star LED Search Light</t>
  </si>
  <si>
    <t>16.8v 2A vehicle Charger for Pro Star</t>
  </si>
  <si>
    <t>Rechargeable 280mAh Ni-Mh PP3 9v battery</t>
  </si>
  <si>
    <t xml:space="preserve">Rechargeable 2900 mAh AA batteries </t>
  </si>
  <si>
    <t xml:space="preserve">Universal Rechargeable Battery Charger </t>
  </si>
  <si>
    <t>1 million candle power Torch</t>
  </si>
  <si>
    <t xml:space="preserve">Torch Filter RED </t>
  </si>
  <si>
    <t>Dual Charger for 3.7v Rechargeable 18650 Li-ion Batteries -</t>
  </si>
  <si>
    <t>18650 Rechargeable battery - 3.7v</t>
  </si>
  <si>
    <t>Motorola XT420</t>
  </si>
  <si>
    <t>Trio 550 Li-ion Searchlight</t>
  </si>
  <si>
    <t>Peli 9430 (Area Light)</t>
  </si>
  <si>
    <t>Digital Camera</t>
  </si>
  <si>
    <t>Secure Digital Memory Cards (SD) 32GB to fit Bridge Camera</t>
  </si>
  <si>
    <t>Pack of 3</t>
  </si>
  <si>
    <t>Explorer Digital Endoscope Extension Cable 1m</t>
  </si>
  <si>
    <t>Lithium Ion battery (for Digital FZ82 Bridge Camera)</t>
  </si>
  <si>
    <t>Olympus Battery LI-92B</t>
  </si>
  <si>
    <t>Olympus Tough TG6 Camera</t>
  </si>
  <si>
    <t>Medical</t>
  </si>
  <si>
    <t>Adult Foil Body Blanket</t>
  </si>
  <si>
    <t>10 person Workplace First Aid Kit</t>
  </si>
  <si>
    <t>Trauma Dressing for first aid kit -large</t>
  </si>
  <si>
    <t>Nitrile Gloves - box 100 - small</t>
  </si>
  <si>
    <t>Box of 100</t>
  </si>
  <si>
    <t>Nitrile gloves - box 100 - Medium</t>
  </si>
  <si>
    <t>Nitrile Gloves - box 100 - large</t>
  </si>
  <si>
    <t>Nitrile gloves box 100 - XL</t>
  </si>
  <si>
    <t>Nitrile Gloves - box 100 - XXL</t>
  </si>
  <si>
    <t>Fabric Plasters (Assorted) Box 100</t>
  </si>
  <si>
    <t>Waterproof Plasters (Assorted) - box 100</t>
  </si>
  <si>
    <t xml:space="preserve">Revive Aid (Mouth to mouth resuscitation device) </t>
  </si>
  <si>
    <t>Box 100 Antiseptic Wipes</t>
  </si>
  <si>
    <t>20ml pods Eyewash - box 25</t>
  </si>
  <si>
    <t>Box of 25</t>
  </si>
  <si>
    <t>Burnshield Hydrogel</t>
  </si>
  <si>
    <t>Eye pad dressing</t>
  </si>
  <si>
    <t>Dust Mask FFP2 box of 20</t>
  </si>
  <si>
    <t>Box of 20</t>
  </si>
  <si>
    <t>Sun Cream Dispenser</t>
  </si>
  <si>
    <t>1Ltr Sun Cream Refill</t>
  </si>
  <si>
    <t>Sun Cream 100ml</t>
  </si>
  <si>
    <t xml:space="preserve">Disposable Blue Overshoes </t>
  </si>
  <si>
    <t>Ready Rescue Refill</t>
  </si>
  <si>
    <t>Powerheart G5 Semi Automatic AED with 1 set of pads</t>
  </si>
  <si>
    <t>Powerheart G5 - IntelliSense Lithium Battery</t>
  </si>
  <si>
    <t>Premium Carry Case  (for Powerheart G5)</t>
  </si>
  <si>
    <t>Adult Defibrillation Electrodes</t>
  </si>
  <si>
    <t>Defibrillator Sticker green/white 100 x 150mm</t>
  </si>
  <si>
    <t>G5 Training kit</t>
  </si>
  <si>
    <t>G5 Adult Training Pads</t>
  </si>
  <si>
    <t>Pair</t>
  </si>
  <si>
    <t>Ready Rescue Canvas Pouch with contents</t>
  </si>
  <si>
    <t xml:space="preserve">Cleankill Sanitising Spray 5ltr </t>
  </si>
  <si>
    <t>Box of 4</t>
  </si>
  <si>
    <t xml:space="preserve">Insect Repellent Spray (150 ml) </t>
  </si>
  <si>
    <t>Tick Removal Tool</t>
  </si>
  <si>
    <t>Ear Plugs - box of 200</t>
  </si>
  <si>
    <t>Sharps Box</t>
  </si>
  <si>
    <t>Force 8 half mask respirator c/w P3 Filters -pack of 10</t>
  </si>
  <si>
    <t>Press to check P3 Dust Filters x 2 - pack of 10</t>
  </si>
  <si>
    <t>Oil, Lube &amp; Fluids</t>
  </si>
  <si>
    <t xml:space="preserve">1ltr Car Shampoo </t>
  </si>
  <si>
    <t>De-Icer 750 ml</t>
  </si>
  <si>
    <t>Engine Oil R5W30 - 5ltr</t>
  </si>
  <si>
    <t>Engine Oil R5W40</t>
  </si>
  <si>
    <t>Screen Wash 5 Litre Winter</t>
  </si>
  <si>
    <t>Rain-X Water Repellent</t>
  </si>
  <si>
    <t>White Grease for Towing Pins- 500ml</t>
  </si>
  <si>
    <t>Interior car valet cleaner - 500ml</t>
  </si>
  <si>
    <t>Leather Cleaner and protector - 750ml</t>
  </si>
  <si>
    <t>Antifreeze/Coolant Red - 1 ltr bottle</t>
  </si>
  <si>
    <t xml:space="preserve">De-Ionised Water 5 ltr </t>
  </si>
  <si>
    <t>AC90 Lubricant Spray</t>
  </si>
  <si>
    <t>Stationery</t>
  </si>
  <si>
    <t>Chartwell 2142 Dimension Book</t>
  </si>
  <si>
    <t>Black ChinaGraph pencils - pack of 12</t>
  </si>
  <si>
    <t>Pack of 12</t>
  </si>
  <si>
    <t xml:space="preserve">Vehicle Defect Books </t>
  </si>
  <si>
    <t>Tools</t>
  </si>
  <si>
    <t>Binoculars (12 x 50)</t>
  </si>
  <si>
    <t>760mm Crow Bar</t>
  </si>
  <si>
    <t xml:space="preserve">Escape Hammer/Seat Belt Cutter
</t>
  </si>
  <si>
    <t>Funnel</t>
  </si>
  <si>
    <t>30m Reinforced Hosepipe</t>
  </si>
  <si>
    <t>Ice Scraper</t>
  </si>
  <si>
    <t>Plastic Jug</t>
  </si>
  <si>
    <t>red/white diagonal barrier tape 100m</t>
  </si>
  <si>
    <t>red/white self adhesive tape 33m</t>
  </si>
  <si>
    <t>Command Strips</t>
  </si>
  <si>
    <t>12 piece screwdriver set</t>
  </si>
  <si>
    <t>Window Squeegee</t>
  </si>
  <si>
    <t>Solid Wheel Sack Truck</t>
  </si>
  <si>
    <t>Anemometer</t>
  </si>
  <si>
    <t>Penguin Safety Knife</t>
  </si>
  <si>
    <t>Heavy Duty Tyre Pressure gauge - up to 100psi</t>
  </si>
  <si>
    <t>Tyre Depth Gauge</t>
  </si>
  <si>
    <t>Cable Ties for spill kits  pack - 100</t>
  </si>
  <si>
    <t xml:space="preserve">Cable Ties for INCIDENT screens </t>
  </si>
  <si>
    <t>Measuring Stick</t>
  </si>
  <si>
    <t>Mat 1800x500x7mm  Blue c/w set of Bands</t>
  </si>
  <si>
    <t>Tow kit Storage Box for Outstation</t>
  </si>
  <si>
    <t>4 number Combination Padlock (for Sack Truck)</t>
  </si>
  <si>
    <t>Hex Key Set (10 Piece)</t>
  </si>
  <si>
    <t>Set (of 10)</t>
  </si>
  <si>
    <t>Combination Spanner Set (22 Piece)</t>
  </si>
  <si>
    <t>Set (of 22)</t>
  </si>
  <si>
    <t>Wheel Chocks (pair)</t>
  </si>
  <si>
    <t>4lb LUMP HAMMER</t>
  </si>
  <si>
    <t>Thermos Flask 1 Ltr (with National Highways Logo)</t>
  </si>
  <si>
    <t>Hand Sprayer Bottle (500ml)</t>
  </si>
  <si>
    <t>Large - Sampling Tray</t>
  </si>
  <si>
    <t>Small - Sampling Tray</t>
  </si>
  <si>
    <t>Folding L/Life Rule - 1m/40"</t>
  </si>
  <si>
    <t>non-contact Infrared Digital Thermometer</t>
  </si>
  <si>
    <t>Metric Diameter Tape</t>
  </si>
  <si>
    <t>IML Steel Probe</t>
  </si>
  <si>
    <t>Fluo Marker 500ml Green</t>
  </si>
  <si>
    <t>Telescopic Pole Saw</t>
  </si>
  <si>
    <t xml:space="preserve">Secateurs </t>
  </si>
  <si>
    <t>12x50 High Powered Monocular</t>
  </si>
  <si>
    <t>Hand Lens 18mm 15xmagnification</t>
  </si>
  <si>
    <t xml:space="preserve">Hand Lens 23mm 10x magnification </t>
  </si>
  <si>
    <t>Collecting Pots - Bag of 100</t>
  </si>
  <si>
    <t xml:space="preserve">40mm recodeable combination Padlock </t>
  </si>
  <si>
    <t>42ltr Acrylic Storage Box</t>
  </si>
  <si>
    <t>Measuring Wheel - Analogue</t>
  </si>
  <si>
    <t xml:space="preserve">Metal Detector </t>
  </si>
  <si>
    <t xml:space="preserve">Photometer </t>
  </si>
  <si>
    <t xml:space="preserve">CAT and Genny </t>
  </si>
  <si>
    <t xml:space="preserve">Fluke Insulation Tester </t>
  </si>
  <si>
    <t>Clamp Meter Fluke 353</t>
  </si>
  <si>
    <t xml:space="preserve">Volt Stick Flute 2AC </t>
  </si>
  <si>
    <t>Ranging Pole</t>
  </si>
  <si>
    <t xml:space="preserve">50m Tape Measure </t>
  </si>
  <si>
    <t>20m Throw Line</t>
  </si>
  <si>
    <t xml:space="preserve">Loggers Tape 25m </t>
  </si>
  <si>
    <t>Nylon Hammer</t>
  </si>
  <si>
    <t>Padlock &amp; Key Lock Cable</t>
  </si>
  <si>
    <t>Compass Clinometer</t>
  </si>
  <si>
    <t>Laser Level, Tripod &amp; Staff</t>
  </si>
  <si>
    <t>Set</t>
  </si>
  <si>
    <t>Laser Measure handheld device</t>
  </si>
  <si>
    <t xml:space="preserve">10lb Sledgehammer </t>
  </si>
  <si>
    <t>600mm Crow Bar</t>
  </si>
  <si>
    <t>Manhole Lifting Keys - set</t>
  </si>
  <si>
    <t>Set of 2</t>
  </si>
  <si>
    <t xml:space="preserve">16oz Fibreglass Claw Hammer </t>
  </si>
  <si>
    <t>Telescopic Bypass Lopper</t>
  </si>
  <si>
    <t>Selfie Stick</t>
  </si>
  <si>
    <t>30m Tape measure</t>
  </si>
  <si>
    <t>600mm Spirit Level</t>
  </si>
  <si>
    <t>1000mm Spirit Level</t>
  </si>
  <si>
    <t>PUNDIT</t>
  </si>
  <si>
    <t>Air horn</t>
  </si>
  <si>
    <t xml:space="preserve">Data Download Kit for MC8022 Covermeter </t>
  </si>
  <si>
    <t xml:space="preserve">Cover Metre </t>
  </si>
  <si>
    <t>Cygnus Probe</t>
  </si>
  <si>
    <t xml:space="preserve">Hickory Claw Hammer 20oz </t>
  </si>
  <si>
    <t>Crack Width Gauge</t>
  </si>
  <si>
    <t xml:space="preserve">Walking Poles </t>
  </si>
  <si>
    <t>Radar Speed Gun</t>
  </si>
  <si>
    <t>Stop Watch - triple display</t>
  </si>
  <si>
    <t>A4 Portrait PRO WeatherWriter</t>
  </si>
  <si>
    <t>A3 Landscape ECO WeatherWriter</t>
  </si>
  <si>
    <t>Camera Case (for Lumix DMC-FT5)</t>
  </si>
  <si>
    <t xml:space="preserve">Portable Gas Detector </t>
  </si>
  <si>
    <t>8" (22mm) Heavy Duty Adjustable Wrench</t>
  </si>
  <si>
    <t>10" (27mm) Heavy Duty Adjustable Wrench</t>
  </si>
  <si>
    <t>12" (32mm) Heavy Duty Adjustable Wrench</t>
  </si>
  <si>
    <t>Large Cable Ties  370x4.5mm -black -pack 100</t>
  </si>
  <si>
    <t>Heavy Duty Duct Tape 50mm x 50m - Black</t>
  </si>
  <si>
    <t>Pouch Belt 15 Pocket Tool Belt</t>
  </si>
  <si>
    <t>1 Litre Water bottle (Branded)</t>
  </si>
  <si>
    <t>Square Mouth Shovel D handle with wooden shaft</t>
  </si>
  <si>
    <t>Insulated Bridge Inspection Hammer 1lb Head</t>
  </si>
  <si>
    <t>Insulated Take-Apart Tunnel Lance Inspection Tool</t>
  </si>
  <si>
    <t>Square French Chalk</t>
  </si>
  <si>
    <t>Box of 50</t>
  </si>
  <si>
    <t>RADAR Key</t>
  </si>
  <si>
    <t>Digital Camera Carry Case (for Lumix DC FZ82 Bridge Camera)</t>
  </si>
  <si>
    <t>Socket Set 19 piece</t>
  </si>
  <si>
    <t>Combination Spanner Set with Flexible Heads</t>
  </si>
  <si>
    <t>Telescopic ratchet loppers</t>
  </si>
  <si>
    <t>Brass Padlock</t>
  </si>
  <si>
    <t>8m Tape Measure H/D</t>
  </si>
  <si>
    <t>13mm 1/2" square drive deep impact socket</t>
  </si>
  <si>
    <t>25Ltr Plastic container c/w cap</t>
  </si>
  <si>
    <t>Knee Pads  KP20</t>
  </si>
  <si>
    <t>Explorer Prem Digital Endoscope Camera with hard case</t>
  </si>
  <si>
    <t>Head Torch</t>
  </si>
  <si>
    <t>Lockfast Drain Rods - set</t>
  </si>
  <si>
    <t xml:space="preserve">Hand Controlled Litter Picker </t>
  </si>
  <si>
    <t>Fencing Pins 4'6"</t>
  </si>
  <si>
    <t xml:space="preserve">10lb Square Rammer or punner </t>
  </si>
  <si>
    <t>Folding Pruning Saw (Small) 160mm</t>
  </si>
  <si>
    <t>Folding Pruning Saw (Large) 210mm</t>
  </si>
  <si>
    <t>Pole Saw Blade</t>
  </si>
  <si>
    <t>Insulated Sq Mouth Shovel</t>
  </si>
  <si>
    <t>ECO marker paint spray ORANGE</t>
  </si>
  <si>
    <t>ECO marker paint spray RED</t>
  </si>
  <si>
    <t>ECO marker paint spray YELLOW</t>
  </si>
  <si>
    <t>Total - Supply &amp; Delivery of Goods</t>
  </si>
  <si>
    <t>Price List - Section C</t>
  </si>
  <si>
    <t>Supply of Consumables</t>
  </si>
  <si>
    <t>Cost per unit of Supply (excluding  Fee)</t>
  </si>
  <si>
    <t>Handling &amp; Delivery (excluding  Fee)</t>
  </si>
  <si>
    <t>NTOV Kit?</t>
  </si>
  <si>
    <t>Snap Off Tools Ltd</t>
  </si>
  <si>
    <t>400g Stockingnette Roll Polishing Cloth</t>
  </si>
  <si>
    <t>Rechargable 280mAh Ni-Mh PP3 9v battery</t>
  </si>
  <si>
    <t>Dual Charger for 3.7v Rechargable 18650 Li-ion Batteries -</t>
  </si>
  <si>
    <t>18650 Rechargable battery - 3.7v</t>
  </si>
  <si>
    <t xml:space="preserve">Insect Repellant Spray (150 ml) </t>
  </si>
  <si>
    <t>Pack of 50</t>
  </si>
  <si>
    <t>Bag of 100</t>
  </si>
  <si>
    <t>Airhorn</t>
  </si>
  <si>
    <t>As a pair</t>
  </si>
  <si>
    <t>1 Litre Waterbottle (Branded)</t>
  </si>
  <si>
    <t>Total of the Prices for Tender Assessment purposes - Supply &amp; Delivery of Consumables</t>
  </si>
  <si>
    <t>New Traffic Officer Vehicle Kit components value - consumables</t>
  </si>
  <si>
    <t>Price List - Section D</t>
  </si>
  <si>
    <t>Additional Delivery</t>
  </si>
  <si>
    <t>New Traffic Officer Vehicle Kit</t>
  </si>
  <si>
    <r>
      <rPr>
        <b/>
        <sz val="12"/>
        <color theme="1"/>
        <rFont val="Arial"/>
        <family val="2"/>
      </rPr>
      <t>PERCENTAGE ADJUSTMENT</t>
    </r>
    <r>
      <rPr>
        <sz val="12"/>
        <color theme="1"/>
        <rFont val="Arial"/>
        <family val="2"/>
      </rPr>
      <t xml:space="preserve"> </t>
    </r>
    <r>
      <rPr>
        <b/>
        <sz val="12"/>
        <color theme="1"/>
        <rFont val="Arial"/>
        <family val="2"/>
      </rPr>
      <t xml:space="preserve"> (+ / -)</t>
    </r>
    <r>
      <rPr>
        <sz val="12"/>
        <color theme="1"/>
        <rFont val="Arial"/>
        <family val="2"/>
      </rPr>
      <t xml:space="preserve"> to be applied to total supply and delivery cost of specified individual items for consolidation, pick, pack, wrap and delivery of same items as a New Traffic Officer Vehicle Kit on a single pallet (assuming 50 pallets per year); adjustment applied per pallet</t>
    </r>
  </si>
  <si>
    <t xml:space="preserve">Same Day Pick, Despatch and Delivery </t>
  </si>
  <si>
    <r>
      <rPr>
        <b/>
        <sz val="12"/>
        <color theme="1"/>
        <rFont val="Arial"/>
        <family val="2"/>
      </rPr>
      <t>PERCENTAGE ADJUSTMENT (+ / -)</t>
    </r>
    <r>
      <rPr>
        <sz val="12"/>
        <color theme="1"/>
        <rFont val="Arial"/>
        <family val="2"/>
      </rPr>
      <t xml:space="preserve"> to be applied to supply and delivery within 5 day cost of order for same day pick, despatch and delivery of order (assuming 5% or total goods value per year required same day); adjustment applied per order</t>
    </r>
  </si>
  <si>
    <t>Total of the Prices for Tender Assessment purposes - Additional Delivery</t>
  </si>
  <si>
    <t>Price List Section B - Services</t>
  </si>
  <si>
    <t>Additional Requirements</t>
  </si>
  <si>
    <t>Annual Quantity</t>
  </si>
  <si>
    <t>Additional Digital Requirements</t>
  </si>
  <si>
    <t>ADD01</t>
  </si>
  <si>
    <t>Provision of the Buyer's additional digital requirements in accordance with the agreed Implementation Plan</t>
  </si>
  <si>
    <t>ADD02</t>
  </si>
  <si>
    <t>Maintenance of the Buyer's additional digital requirements during contract period</t>
  </si>
  <si>
    <t>Additional Support Requirements</t>
  </si>
  <si>
    <t>ADD03</t>
  </si>
  <si>
    <t>Attendance of suitable staff to provide expertise and support to Buyer for meetings as and when instructed</t>
  </si>
  <si>
    <t>hour</t>
  </si>
  <si>
    <t>Total - Additional  Requirements</t>
  </si>
  <si>
    <t>Additional Logistics Services</t>
  </si>
  <si>
    <t>ALS01</t>
  </si>
  <si>
    <r>
      <rPr>
        <b/>
        <sz val="12"/>
        <color theme="1"/>
        <rFont val="Arial"/>
        <family val="2"/>
      </rPr>
      <t>PERCENTAGE ADJUSTMENT (+ / -)</t>
    </r>
    <r>
      <rPr>
        <sz val="12"/>
        <color theme="1"/>
        <rFont val="Arial"/>
        <family val="2"/>
      </rPr>
      <t xml:space="preserve"> to be applied to supply and delivery within 5 day cost of order for same day pick, despatch and delivery of order; adjustment applied per order (assessment assumes 5% or total goods value per year required same day)</t>
    </r>
  </si>
  <si>
    <t>ALS02</t>
  </si>
  <si>
    <r>
      <rPr>
        <b/>
        <sz val="12"/>
        <color theme="1"/>
        <rFont val="Arial"/>
        <family val="2"/>
      </rPr>
      <t>PERCENTAGE ADJUSTMENT</t>
    </r>
    <r>
      <rPr>
        <sz val="12"/>
        <color theme="1"/>
        <rFont val="Arial"/>
        <family val="2"/>
      </rPr>
      <t xml:space="preserve"> </t>
    </r>
    <r>
      <rPr>
        <b/>
        <sz val="12"/>
        <color theme="1"/>
        <rFont val="Arial"/>
        <family val="2"/>
      </rPr>
      <t xml:space="preserve"> (+ / -)</t>
    </r>
    <r>
      <rPr>
        <sz val="12"/>
        <color theme="1"/>
        <rFont val="Arial"/>
        <family val="2"/>
      </rPr>
      <t xml:space="preserve"> to be applied to total supply and delivery cost of specified individual items for consolidation, pick, pack, wrap and delivery of same items as a New Traffic Officer Vehicle Kit on a single pallet; adjustment applied per pallet (assessment assumes 50 pallets per year)</t>
    </r>
  </si>
  <si>
    <t>Storage of Stock</t>
  </si>
  <si>
    <t>ALS03</t>
  </si>
  <si>
    <t>Provide storage for business-critical levels of Consumables stock</t>
  </si>
  <si>
    <t>week</t>
  </si>
  <si>
    <t>Total - Additional Logistics Services</t>
  </si>
  <si>
    <t>Price List - Section E</t>
  </si>
  <si>
    <t>Distribution Services</t>
  </si>
  <si>
    <t>Supplier's  Product Code</t>
  </si>
  <si>
    <t>Distribution (excluding Fee)</t>
  </si>
  <si>
    <t>Delivery - Annex A Locations</t>
  </si>
  <si>
    <t>Provide deliveries including return of cyclic replacement and tested items</t>
  </si>
  <si>
    <t>Up to 15kg maximum package mass; maximum 5 working day Delivery; per consignment</t>
  </si>
  <si>
    <t>Annex 12 Locations North West region</t>
  </si>
  <si>
    <t>Annex 12 Locations North East region</t>
  </si>
  <si>
    <t>Annex 12 Locations Midlands region</t>
  </si>
  <si>
    <t>Annex 12 Locations East region</t>
  </si>
  <si>
    <t>Annex 12 Locations South East region</t>
  </si>
  <si>
    <t>Annex 12 Locations South West region</t>
  </si>
  <si>
    <r>
      <rPr>
        <b/>
        <sz val="12"/>
        <rFont val="Arial"/>
        <family val="2"/>
      </rPr>
      <t>EXTRA OVER</t>
    </r>
    <r>
      <rPr>
        <sz val="12"/>
        <rFont val="Arial"/>
        <family val="2"/>
      </rPr>
      <t xml:space="preserve"> 5 day delivery location items for:</t>
    </r>
  </si>
  <si>
    <t>Same Day delivery</t>
  </si>
  <si>
    <t>UK full size pallet; maximum 5 working day Delivery; per consignment</t>
  </si>
  <si>
    <t>Collection or Delivery - temporary locations (any region)</t>
  </si>
  <si>
    <t>Provide deliveries to temporary locations notified by NH during the contract</t>
  </si>
  <si>
    <t>Fixed costs per consignment delivered or collected</t>
  </si>
  <si>
    <t>Up to 15kg maximum package mass</t>
  </si>
  <si>
    <t>UK full size pallet</t>
  </si>
  <si>
    <t>Distance cost per consignment delivered or collected</t>
  </si>
  <si>
    <t>Rate per kilometre (distance in delivery direction only; return trip included in rate)</t>
  </si>
  <si>
    <t>Collection - Annex A Locations</t>
  </si>
  <si>
    <r>
      <t xml:space="preserve">Collection of items (including cyclic replacement items or items for testing) and delivery to the </t>
    </r>
    <r>
      <rPr>
        <b/>
        <sz val="12"/>
        <rFont val="Arial"/>
        <family val="2"/>
      </rPr>
      <t>Supplier's manufacturer or repairer</t>
    </r>
  </si>
  <si>
    <t>Up to 15kg maximum package mass, per consignment:</t>
  </si>
  <si>
    <t>Total of the Prices for Tender Assessment purposes - Distribution Services</t>
  </si>
  <si>
    <t>One Year</t>
  </si>
  <si>
    <t>Four Year</t>
  </si>
  <si>
    <t>Total of the Prices</t>
  </si>
  <si>
    <t>To be hidden</t>
  </si>
  <si>
    <t>Price List Section A - Supply &amp; Delivery of Goods</t>
  </si>
  <si>
    <t>Price List Section B - Additional Requirements</t>
  </si>
  <si>
    <t>Price List Section B - Additional Logistics Services</t>
  </si>
  <si>
    <t>Total of the Prices - One Year</t>
  </si>
  <si>
    <t>Total of the Prices for Tender Assessment - Four Years</t>
  </si>
  <si>
    <t>Zero Rate Explanation</t>
  </si>
  <si>
    <t>Explanation of zero-priced rates</t>
  </si>
  <si>
    <t>Andy Crute Equipment</t>
  </si>
  <si>
    <t>Product</t>
  </si>
  <si>
    <t>Swan Jacket with handles, colour coded velcro straps</t>
  </si>
  <si>
    <t xml:space="preserve">Dog Deterrant Spray </t>
  </si>
  <si>
    <t xml:space="preserve">A Beef Stick for Dogs 12gm
</t>
  </si>
  <si>
    <t>Passive Full Spectrum Bat Detector - Asset Delivery HE</t>
  </si>
  <si>
    <t>Newt Survey Mat</t>
  </si>
  <si>
    <t>Load Cell Case</t>
  </si>
  <si>
    <t>Hi Vis Skates - set of 4</t>
  </si>
  <si>
    <t xml:space="preserve">replacement storage tray/charger </t>
  </si>
  <si>
    <t>Bluetooth Tow Cell</t>
  </si>
  <si>
    <t>Contaminated Waste Bags - pack 250 - Asset Delivery HE</t>
  </si>
  <si>
    <t>Kit</t>
  </si>
  <si>
    <t>Chapter 8 Vehicle Chevron Kit - Self Adhesive ***BESPOKE***</t>
  </si>
  <si>
    <t>Digital Vernier Callipers (AD)</t>
  </si>
  <si>
    <t xml:space="preserve">Forge Steel Vernier Caliper </t>
  </si>
  <si>
    <t>Andy Crute Consumables</t>
  </si>
  <si>
    <t>C-001</t>
  </si>
  <si>
    <t>Heavy Duty Refuse Sacks Box of 200</t>
  </si>
  <si>
    <t>C-002</t>
  </si>
  <si>
    <t>GRP handle telescopic broom</t>
  </si>
  <si>
    <t>C-003</t>
  </si>
  <si>
    <t>Broom head</t>
  </si>
  <si>
    <t>C-004</t>
  </si>
  <si>
    <t>HANDLE for broom yellow</t>
  </si>
  <si>
    <t>C-005</t>
  </si>
  <si>
    <t>Hand Brush</t>
  </si>
  <si>
    <t>C-006</t>
  </si>
  <si>
    <t>Bucket</t>
  </si>
  <si>
    <t>C-007</t>
  </si>
  <si>
    <t>C-008</t>
  </si>
  <si>
    <t>C-009</t>
  </si>
  <si>
    <t>C-010</t>
  </si>
  <si>
    <t>Lightweight cloths - pack 100</t>
  </si>
  <si>
    <t>C-011</t>
  </si>
  <si>
    <t>Microfibre cloths pack 10</t>
  </si>
  <si>
    <t>C-012</t>
  </si>
  <si>
    <t>C-013</t>
  </si>
  <si>
    <t>heavy duty cloths - 150 per pack</t>
  </si>
  <si>
    <t>C-014</t>
  </si>
  <si>
    <t>750ml Glass Cleaner -case of 15</t>
  </si>
  <si>
    <t>C-015</t>
  </si>
  <si>
    <t>Uniwipe Cleaning Wipes - case of 6</t>
  </si>
  <si>
    <t>C-016</t>
  </si>
  <si>
    <t>Forecourt Towel DISPENSER</t>
  </si>
  <si>
    <t>C-017</t>
  </si>
  <si>
    <t>2 ply Blue Forecourt Roll - pack 6</t>
  </si>
  <si>
    <t>C-018</t>
  </si>
  <si>
    <t>C-019</t>
  </si>
  <si>
    <t>C-020</t>
  </si>
  <si>
    <t>Vacuum Cleaner - 110v Henry</t>
  </si>
  <si>
    <t>C-021</t>
  </si>
  <si>
    <t>Vacuum cleaner BAGS pack 10</t>
  </si>
  <si>
    <t>C-022</t>
  </si>
  <si>
    <t>750ml Wheel Cleaner - box of 15</t>
  </si>
  <si>
    <t>C-023</t>
  </si>
  <si>
    <t>C-024</t>
  </si>
  <si>
    <t>Clear Sacks for Sphag Sorb roll of 10</t>
  </si>
  <si>
    <t>C-025</t>
  </si>
  <si>
    <t>Tool Kit for Henry Vacuum</t>
  </si>
  <si>
    <t>C-026</t>
  </si>
  <si>
    <t>Rectangular bucket for use with car washing brush</t>
  </si>
  <si>
    <t>C-027</t>
  </si>
  <si>
    <t>Wheel brush &amp; brake dust remover</t>
  </si>
  <si>
    <t>C-028</t>
  </si>
  <si>
    <t>C-029</t>
  </si>
  <si>
    <t>Refillable Soap Dispenser 1 litre</t>
  </si>
  <si>
    <t>C-030</t>
  </si>
  <si>
    <t>C-031</t>
  </si>
  <si>
    <t>Heavy Duty hard bristle scrubbing brush - Asset Delivery HE</t>
  </si>
  <si>
    <t>C-032</t>
  </si>
  <si>
    <t>C-033</t>
  </si>
  <si>
    <t>10 ltr sprayers</t>
  </si>
  <si>
    <t>C-034</t>
  </si>
  <si>
    <t>C-035</t>
  </si>
  <si>
    <t>Hand Sanitiser 250ml  pack x 8</t>
  </si>
  <si>
    <t>C-036</t>
  </si>
  <si>
    <t>C-037</t>
  </si>
  <si>
    <t>C-038</t>
  </si>
  <si>
    <t>Rain Poncho - Box of 250</t>
  </si>
  <si>
    <t>Air Alkaline Battery - box 12</t>
  </si>
  <si>
    <t>Pack of 2 D-Cell Batteries</t>
  </si>
  <si>
    <t>AA BATTERIES - 4 PACK</t>
  </si>
  <si>
    <t>Battery for Peli lapel Light - Pack of 2-</t>
  </si>
  <si>
    <t>Rechargable PP3 9v 280mAh Ni-Mh - Asset Delivery HE</t>
  </si>
  <si>
    <t>2900 mAh AA Rechargeable batteries 8 pack - Asset Delivery</t>
  </si>
  <si>
    <t>Universal Charger - Asset Delivery HE</t>
  </si>
  <si>
    <t>1 million candle power Torch - Asset Delivery HE</t>
  </si>
  <si>
    <t xml:space="preserve">1 million candle power Torch 
</t>
  </si>
  <si>
    <t>Torch Filter RED - Asset Delivery HE</t>
  </si>
  <si>
    <t>18650 Rechargable battery - 3.7v - pack of 4</t>
  </si>
  <si>
    <t>Panasonic Lumix DC FZ82 Bridge Camera</t>
  </si>
  <si>
    <t>Memory Cards for Lumix DC FZ82 Bridge Camera (twin pack)</t>
  </si>
  <si>
    <t>Battery for Lumix FZ82 Bridge Camera</t>
  </si>
  <si>
    <t>Fabric Plasters Box 100</t>
  </si>
  <si>
    <t>Waterproof Plasters - box 100</t>
  </si>
  <si>
    <t>Revive Aid</t>
  </si>
  <si>
    <t>Disposable Overshoes - pack-100</t>
  </si>
  <si>
    <t>Cleankill Sanitising Spray 5ltr - Box of 4 - Asset Delivery</t>
  </si>
  <si>
    <t>Insect Repellant  - Asset Del HE</t>
  </si>
  <si>
    <t>750ml Car Shampoo - Box 12</t>
  </si>
  <si>
    <t>De-Icer box 12</t>
  </si>
  <si>
    <t>Screen Wash 5 Litre - Winter - box 4</t>
  </si>
  <si>
    <t>Cockpit Shine - 500ml new car-  box of 12</t>
  </si>
  <si>
    <t>Leather Cleaner - 750ml - box of 15</t>
  </si>
  <si>
    <t>De-Ionised Water 5 ltr  - Asset Delivery HE</t>
  </si>
  <si>
    <t>Stationary</t>
  </si>
  <si>
    <t>Vehicle Defect Books - pack of 50</t>
  </si>
  <si>
    <t>Binoculars</t>
  </si>
  <si>
    <t>Escape Hammer/Seat Belt Cutter</t>
  </si>
  <si>
    <t>Padlock for Sack Truck</t>
  </si>
  <si>
    <t xml:space="preserve">Hex Key Set </t>
  </si>
  <si>
    <t>Combination Spanner Set 22pce</t>
  </si>
  <si>
    <t>Thermos Flask 1 Ltr c/w Natinal Highways Logo</t>
  </si>
  <si>
    <t>SprayMister 0.5ltr  - Asset Delivery HE</t>
  </si>
  <si>
    <t>Folding L/Life Rule - 1m/40" - Asset Delivery HE</t>
  </si>
  <si>
    <t>non-contact Infrared Digital Thermometer - Asset Del</t>
  </si>
  <si>
    <t>Metric Diameter Tape - Asset Delivery HE</t>
  </si>
  <si>
    <t>IML Steel Probe - Asset Delivery HE</t>
  </si>
  <si>
    <t>Fluo Marker 500ml Green - Asset Delivery HE</t>
  </si>
  <si>
    <t>Telescopic Pole Saw - Asset Delivery HE</t>
  </si>
  <si>
    <t>Secateurs No.2 original - Asset Delivery HE</t>
  </si>
  <si>
    <t>12x50 High Powered MONOCULAR - Asset Delivery HE</t>
  </si>
  <si>
    <t>Hand Lens 18mm 15xmagnification - Asset Delivery HE</t>
  </si>
  <si>
    <t>Hand Lens 23mm 10x magnification - Asset Delivery HE</t>
  </si>
  <si>
    <t>40mm recodeable combination Padlock - Asset Delivery HE</t>
  </si>
  <si>
    <t>42ltr Acrylic Storage Box - Asset Delivery HE</t>
  </si>
  <si>
    <t>Measuring Wheel - Analogue Asset Delivery HE</t>
  </si>
  <si>
    <t>Metal Detector - Asset Delivery HE</t>
  </si>
  <si>
    <t>Photometer - Asset Delivery HE</t>
  </si>
  <si>
    <t>CAT and Genny - Asset Delivery HE</t>
  </si>
  <si>
    <t>Fluke Insulation Tester - Asset Delivery HE</t>
  </si>
  <si>
    <t>Clamp Meter Fluke 353 - Asset Delivery HE</t>
  </si>
  <si>
    <t xml:space="preserve">Volt Stick Flute 2AC - Asset Delivery HE </t>
  </si>
  <si>
    <t>Ranging Pole - Asset Delivery HE</t>
  </si>
  <si>
    <t>50m Tape Measure - Asset Delivery HE</t>
  </si>
  <si>
    <t>20m Throw Line - Asset Delivery HE</t>
  </si>
  <si>
    <t>Loggers Tape 25m - Asset Delivery HE</t>
  </si>
  <si>
    <t>Nylon Hammer Asset Delivery HE</t>
  </si>
  <si>
    <t>Padlock &amp; Key Lock Cable - Asset Delivery HE</t>
  </si>
  <si>
    <t>Compass Clinometer - Asset Delivery HE</t>
  </si>
  <si>
    <t>Laser Level, Tripod &amp; Staff - Asset Delivery HE</t>
  </si>
  <si>
    <t>10lb Sledgehammer - Asset Delivery HE</t>
  </si>
  <si>
    <t>600mm Crow Bar - Asset Delivery HE</t>
  </si>
  <si>
    <t>Laser Measure handheld - Asset Delivery HE</t>
  </si>
  <si>
    <t>16oz Fibreglass Claw Hammer - Asset Delivery HE</t>
  </si>
  <si>
    <t>S&amp;J Razor Sharp Telescopic Bypass Lopper</t>
  </si>
  <si>
    <t>PUNDIT  - Asset Delivery HE</t>
  </si>
  <si>
    <t>Airhorn  - Asset Delivery HE</t>
  </si>
  <si>
    <t>Data Download Kit for MC8022 Covermeter - Asset Delivery HE</t>
  </si>
  <si>
    <t>Cover Metre - Asset Delivery HE</t>
  </si>
  <si>
    <t>Cygnus Probe - Asset Delivery HE</t>
  </si>
  <si>
    <t>Hickory Claw Hammer 20oz - Asset Delivery HE</t>
  </si>
  <si>
    <t>Crack Width Gauge - Asset Delivery HE</t>
  </si>
  <si>
    <t>Walking Poles - Asset Delivery HE</t>
  </si>
  <si>
    <t>Radar Speed Gun - Asset Delivery HE</t>
  </si>
  <si>
    <t>Stop Watch - triple display - Asset Delivery HE</t>
  </si>
  <si>
    <t>Camera Case for Lumix DMC-FT5</t>
  </si>
  <si>
    <t>Jumbo Coloured Chalk - tub of 20</t>
  </si>
  <si>
    <t>Tub of 20</t>
  </si>
  <si>
    <t xml:space="preserve">Altair 4X Gas Detector </t>
  </si>
  <si>
    <t>Waterbottle - 3 colour print</t>
  </si>
  <si>
    <t>No 2 Square Mouth Shovel D handle with wooden shaft</t>
  </si>
  <si>
    <t>Bridge Inspection Hammer O/L 24"</t>
  </si>
  <si>
    <t>Take-Apart Tunnel Lance Inspection Tool O/L 98"</t>
  </si>
  <si>
    <t>Square French Chalk - box of 50</t>
  </si>
  <si>
    <t>Carry Case for Lumix DC FZ82 Bridge Camera</t>
  </si>
  <si>
    <t>20mm Go Through Socket Set 19 piece</t>
  </si>
  <si>
    <t>S&amp;J razorsharp advance telescopic ratchet loppers Anvil</t>
  </si>
  <si>
    <t>Abus Aquasafe Lock with key ref 6401</t>
  </si>
  <si>
    <t xml:space="preserve">25Ltr Plastic container c/w cap
</t>
  </si>
  <si>
    <t>LED Lenser H8R Head Torch</t>
  </si>
  <si>
    <t>Lockfast Drain Roads - set</t>
  </si>
  <si>
    <t xml:space="preserve">Lockfast Drain Rods - set
</t>
  </si>
  <si>
    <t>Litter Picker Helping Hand</t>
  </si>
  <si>
    <t>Fencing Pins 4'6"- pack of 10</t>
  </si>
  <si>
    <t>All Metal Punner 10lb square head</t>
  </si>
  <si>
    <t>Spear &amp; Jackson Pruning Saw - small 160mm</t>
  </si>
  <si>
    <t>Spear &amp; Jackson Pruning Saw - Large 210mm</t>
  </si>
  <si>
    <t>Zubat Pole Saw BLADE</t>
  </si>
  <si>
    <t>ABUS Combination Padlock</t>
  </si>
  <si>
    <t>Updated for Post tender amendment to amend items NH-015, NH-160, NH-163 &amp; NH-194 as 'Not to be priced'</t>
  </si>
  <si>
    <t>[Redacted under FOIA Section 43(2) Commercial Interests]</t>
  </si>
  <si>
    <t xml:space="preserve">[Redacted under FOIA Section 43(2) Commercial Interests] Bat Detectors </t>
  </si>
  <si>
    <t>[Redacted under FOIA Section 43(2) Commercial Interests] Bat Detector</t>
  </si>
  <si>
    <t>Universal Holdall for [Redacted under FOIA Section 43(2) Commercial Interests] - Navy</t>
  </si>
  <si>
    <t xml:space="preserve">Clear Sacks (for [Redacted under FOIA Section 43(2) Commercial Interests]) </t>
  </si>
  <si>
    <t>single replacement cone lamp mounting Bracket (for [Redacted under FOIA Section 43(2) Commercial Interests] Lamps)</t>
  </si>
  <si>
    <t>12v/240v charger converter (for [Redacted under FOIA Section 43(2) Commercial Interests] Studs)</t>
  </si>
  <si>
    <t>Set of 10 Luminous Stickers for [Redacted under FOIA Section 43(2) Commercial Interests]Stud</t>
  </si>
  <si>
    <t>Set of 10 Branded Stickers for [Redacted under FOIA Section 43(2) Commercial Interests] Stud</t>
  </si>
  <si>
    <t>[Redacted under FOIA Section 43(2) Commercial Interests] Battery Booster</t>
  </si>
  <si>
    <t>[Redacted under FOIA Section 43(2) Commercial Interests]Case (for Battery Booster)</t>
  </si>
  <si>
    <t>USB Charging Cable for [Redacted under FOIA Section 43(2) Commercial Interests] Boost 1m</t>
  </si>
  <si>
    <t>[Redacted under FOIA Section 43(2) Commercial Interests] Cleaning Wipes</t>
  </si>
  <si>
    <t>[Redacted under FOIA Section 43(2) Commercial Interests] Universal Wipes</t>
  </si>
  <si>
    <t>Vacuum Cleaner Tool Kit (for [Redacted under FOIA Section 43(2) Commercial Interests] Vacuum)</t>
  </si>
  <si>
    <t>[Redacted under FOIA Section 43(2) Commercial Interests] Sanitising spray 750ml  box of 6</t>
  </si>
  <si>
    <t>TAP ONLY  to fit 10Ltr [Redacted under FOIA Section 43(2) Commercial Interests] Hand Sanitiser</t>
  </si>
  <si>
    <t>[Redacted under FOIA Section 43(2) Commercial Interests] Lapel Light- Black</t>
  </si>
  <si>
    <t>[Redacted under FOIA Section 43(2) Commercial Interests] Tactical Lite Dock</t>
  </si>
  <si>
    <t>[Redacted under FOIA Section 43(2) Commercial Interests]LED Search Light</t>
  </si>
  <si>
    <t>[Redacted under FOIA Section 43(2) Commercial Interests] Li-ion Searchlight</t>
  </si>
  <si>
    <t>[Redacted under FOIA Section 43(2) Commercial Interests] (Area Light)</t>
  </si>
  <si>
    <t>[Redacted under FOIA Section 43(2) Commercial Interests]Digital Endoscope Extension Cable 1m</t>
  </si>
  <si>
    <t>Lithium Ion battery (for Digital [Redacted under FOIA Section 43(2) Commercial Interests] Bridge Camera)</t>
  </si>
  <si>
    <t>[Redacted under FOIA Section 43(2) Commercial Interests] Battery LI-92B</t>
  </si>
  <si>
    <t>[Redacted under FOIA Section 43(2) Commercial Interests] Camera</t>
  </si>
  <si>
    <t>[Redacted under FOIA Section 43(2) Commercial Interests] Semi Automatic AED with 1 set of pads</t>
  </si>
  <si>
    <t>[Redacted under FOIA Section 43(2) Commercial Interests]Lithium Battery</t>
  </si>
  <si>
    <t>Premium Carry Case  (for [Redacted under FOIA Section 43(2) Commercial Interests])</t>
  </si>
  <si>
    <t>[Redacted under FOIA Section 43(2) Commercial Interests] Training kit</t>
  </si>
  <si>
    <t>[Redacted under FOIA Section 43(2) Commercial Interests] Adult Training Pads</t>
  </si>
  <si>
    <t xml:space="preserve">[Redacted under FOIA Section 43(2) Commercial Interests] Sanitising Spray 5ltr </t>
  </si>
  <si>
    <t>[Redacted under FOIA Section 43(2) Commercial Interests] Water Repellent</t>
  </si>
  <si>
    <t>[Redacted under FOIA Section 43(2) Commercial Interests] Lubricant Spray</t>
  </si>
  <si>
    <t>[Redacted under FOIA Section 43(2) Commercial Interests]2142 Dimension Book</t>
  </si>
  <si>
    <t>[Redacted under FOIA Section 43(2) Commercial Interests] Safety Knife</t>
  </si>
  <si>
    <t xml:space="preserve">[Redacted under FOIA Section 43(2) Commercial Interests] Insulation Tester </t>
  </si>
  <si>
    <t xml:space="preserve">Data Download Kit for [Redacted under FOIA Section 43(2) Commercial Interests] Covermeter </t>
  </si>
  <si>
    <t>Camera Case (for [Redacted under FOIA Section 43(2) Commercial Interests])</t>
  </si>
  <si>
    <t>Digital Camera Carry Case (for [Redacted under FOIA Section 43(2) Commercial Interests] Bridge Camera)</t>
  </si>
  <si>
    <t>[Redacted under FOIA Section 43(2) Commercial Interests] Prem Digital Endoscope Camera with hard case</t>
  </si>
  <si>
    <t>[Redacted under FOIA Section 40 Personal Information]</t>
  </si>
  <si>
    <t>Clamp Meter [Redacted under FOIA Section 43(2) Commercial Interests]</t>
  </si>
  <si>
    <t>[Redacted under FOIA Section 43(2) Commercial Interests] Probe</t>
  </si>
  <si>
    <t>[Redacted under FOIA Section 43(2) Commercial Interests] synchro lamp</t>
  </si>
  <si>
    <t>[Redacted under FOIA Section 43(2) Commercial Interests]  Bat Detector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</si>
</sst>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43" formatCode="_-* #,##0.00_-;\-* #,##0.00_-;_-* &quot;-&quot;??_-;_-@_-"/>
    <numFmt numFmtId="164" formatCode="0.0"/>
    <numFmt numFmtId="165" formatCode="[$-F800]dddd\,\ mmmm\ dd\,\ yyyy"/>
    <numFmt numFmtId="166" formatCode="_-* #,##0_-;\-* #,##0_-;_-* &quot;-&quot;??_-;_-@_-"/>
    <numFmt numFmtId="167" formatCode="\A\-000"/>
    <numFmt numFmtId="168" formatCode="\B\-000"/>
    <numFmt numFmtId="169" formatCode="\C\-000"/>
    <numFmt numFmtId="170" formatCode="\E\-000"/>
    <numFmt numFmtId="171" formatCode="&quot;£&quot;#,##0.00"/>
    <numFmt numFmtId="172" formatCode="0.00%;[Red]\-0.00%"/>
    <numFmt numFmtId="173" formatCode="&quot;NH-&quot;000"/>
    <numFmt numFmtId="174" formatCode="#,##0_ ;[Red]\-#,##0\ "/>
  </numFmts>
  <fonts count="43" x14ac:knownFonts="1">
    <font>
      <sz val="12"/>
      <color theme="1"/>
      <name val="Arial"/>
      <family val="2"/>
    </font>
    <font>
      <sz val="11"/>
      <color theme="1"/>
      <name val="Calibri"/>
      <family val="2"/>
      <scheme val="minor"/>
    </font>
    <font>
      <b/>
      <sz val="12"/>
      <color rgb="FFFF0000"/>
      <name val="Arial"/>
      <family val="2"/>
    </font>
    <font>
      <b/>
      <sz val="12"/>
      <color theme="1"/>
      <name val="Arial"/>
      <family val="2"/>
    </font>
    <font>
      <b/>
      <sz val="11"/>
      <name val="Arial"/>
      <family val="2"/>
    </font>
    <font>
      <sz val="12"/>
      <color theme="1"/>
      <name val="Arial"/>
      <family val="2"/>
    </font>
    <font>
      <b/>
      <sz val="12"/>
      <name val="Arial"/>
      <family val="2"/>
    </font>
    <font>
      <sz val="12"/>
      <name val="Arial"/>
      <family val="2"/>
    </font>
    <font>
      <b/>
      <sz val="11"/>
      <color indexed="8"/>
      <name val="Arial"/>
      <family val="2"/>
    </font>
    <font>
      <sz val="11"/>
      <color indexed="8"/>
      <name val="Arial"/>
      <family val="2"/>
    </font>
    <font>
      <sz val="10"/>
      <name val="Arial"/>
      <family val="2"/>
    </font>
    <font>
      <sz val="18"/>
      <color theme="0"/>
      <name val="Arial"/>
      <family val="2"/>
    </font>
    <font>
      <b/>
      <sz val="18"/>
      <color theme="0"/>
      <name val="Arial"/>
      <family val="2"/>
    </font>
    <font>
      <sz val="11"/>
      <color theme="1"/>
      <name val="Arial"/>
      <family val="2"/>
    </font>
    <font>
      <sz val="11"/>
      <name val="Arial"/>
      <family val="2"/>
    </font>
    <font>
      <b/>
      <sz val="11"/>
      <color theme="1"/>
      <name val="Arial"/>
      <family val="2"/>
    </font>
    <font>
      <b/>
      <sz val="14"/>
      <color theme="1"/>
      <name val="Arial"/>
      <family val="2"/>
    </font>
    <font>
      <b/>
      <sz val="12"/>
      <color theme="0"/>
      <name val="Arial"/>
      <family val="2"/>
    </font>
    <font>
      <sz val="12"/>
      <name val="Times New Roman"/>
      <family val="1"/>
    </font>
    <font>
      <b/>
      <sz val="10"/>
      <name val="Arial"/>
      <family val="2"/>
    </font>
    <font>
      <b/>
      <i/>
      <sz val="11"/>
      <color rgb="FFFF0000"/>
      <name val="Calibri"/>
      <family val="2"/>
      <scheme val="minor"/>
    </font>
    <font>
      <b/>
      <i/>
      <sz val="10"/>
      <name val="Arial"/>
      <family val="2"/>
    </font>
    <font>
      <sz val="12"/>
      <color rgb="FFFF0000"/>
      <name val="Arial"/>
      <family val="2"/>
    </font>
    <font>
      <u/>
      <sz val="10"/>
      <name val="Arial"/>
      <family val="2"/>
    </font>
    <font>
      <sz val="10"/>
      <color theme="1"/>
      <name val="Arial"/>
      <family val="2"/>
    </font>
    <font>
      <i/>
      <sz val="10"/>
      <color theme="1"/>
      <name val="Arial"/>
      <family val="2"/>
    </font>
    <font>
      <b/>
      <sz val="10"/>
      <color rgb="FFFF0000"/>
      <name val="Arial"/>
      <family val="2"/>
    </font>
    <font>
      <i/>
      <sz val="10"/>
      <name val="Arial"/>
      <family val="2"/>
    </font>
    <font>
      <b/>
      <u/>
      <sz val="10"/>
      <name val="Arial"/>
      <family val="2"/>
    </font>
    <font>
      <b/>
      <i/>
      <u/>
      <sz val="10"/>
      <name val="Arial"/>
      <family val="2"/>
    </font>
    <font>
      <sz val="14"/>
      <color theme="1"/>
      <name val="Arial"/>
      <family val="2"/>
    </font>
    <font>
      <b/>
      <sz val="14"/>
      <color rgb="FFFF0000"/>
      <name val="Arial"/>
      <family val="2"/>
    </font>
    <font>
      <b/>
      <sz val="16"/>
      <color theme="1"/>
      <name val="Arial"/>
      <family val="2"/>
    </font>
    <font>
      <sz val="14"/>
      <color rgb="FFFF0000"/>
      <name val="Arial"/>
      <family val="2"/>
    </font>
    <font>
      <i/>
      <sz val="9"/>
      <color rgb="FFFF0000"/>
      <name val="Arial"/>
      <family val="2"/>
    </font>
    <font>
      <b/>
      <sz val="14"/>
      <color theme="0"/>
      <name val="Arial"/>
      <family val="2"/>
    </font>
    <font>
      <b/>
      <sz val="14"/>
      <name val="Arial"/>
      <family val="2"/>
    </font>
    <font>
      <sz val="14"/>
      <name val="Arial"/>
      <family val="2"/>
    </font>
    <font>
      <b/>
      <sz val="16"/>
      <color rgb="FFFF0000"/>
      <name val="Arial"/>
      <family val="2"/>
    </font>
    <font>
      <b/>
      <sz val="11"/>
      <color rgb="FFFF0000"/>
      <name val="Arial"/>
      <family val="2"/>
    </font>
    <font>
      <b/>
      <sz val="16"/>
      <color theme="0"/>
      <name val="Arial"/>
      <family val="2"/>
    </font>
    <font>
      <sz val="12"/>
      <color theme="0"/>
      <name val="Arial"/>
      <family val="2"/>
    </font>
    <font>
      <sz val="11"/>
      <color theme="0"/>
      <name val="Arial"/>
      <family val="2"/>
    </font>
  </fonts>
  <fills count="1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0000"/>
        <bgColor indexed="64"/>
      </patternFill>
    </fill>
    <fill>
      <patternFill patternType="lightTrellis"/>
    </fill>
    <fill>
      <patternFill patternType="solid">
        <fgColor rgb="FF002E5F"/>
        <bgColor indexed="64"/>
      </patternFill>
    </fill>
    <fill>
      <patternFill patternType="solid">
        <fgColor theme="1"/>
        <bgColor indexed="64"/>
      </patternFill>
    </fill>
  </fills>
  <borders count="55">
    <border>
      <left/>
      <right/>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8">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7" fillId="0" borderId="0"/>
    <xf numFmtId="43" fontId="10" fillId="0" borderId="0" applyFont="0" applyFill="0" applyBorder="0" applyAlignment="0" applyProtection="0"/>
    <xf numFmtId="0" fontId="10" fillId="0" borderId="0"/>
    <xf numFmtId="0" fontId="1" fillId="0" borderId="0"/>
    <xf numFmtId="0" fontId="10" fillId="0" borderId="0"/>
    <xf numFmtId="0" fontId="18" fillId="0" borderId="0"/>
    <xf numFmtId="0" fontId="1" fillId="0" borderId="0"/>
    <xf numFmtId="0" fontId="1" fillId="0" borderId="0"/>
    <xf numFmtId="0" fontId="18" fillId="0" borderId="0"/>
    <xf numFmtId="0" fontId="13" fillId="0" borderId="0"/>
    <xf numFmtId="9" fontId="5" fillId="0" borderId="0" applyFont="0" applyFill="0" applyBorder="0" applyAlignment="0" applyProtection="0"/>
    <xf numFmtId="44" fontId="5" fillId="0" borderId="0" applyFont="0" applyFill="0" applyBorder="0" applyAlignment="0" applyProtection="0"/>
    <xf numFmtId="0" fontId="5" fillId="0" borderId="0"/>
  </cellStyleXfs>
  <cellXfs count="336">
    <xf numFmtId="0" fontId="0" fillId="0" borderId="0" xfId="0"/>
    <xf numFmtId="0" fontId="6" fillId="0" borderId="3" xfId="0" applyFont="1" applyBorder="1" applyAlignment="1">
      <alignment horizontal="right" indent="1"/>
    </xf>
    <xf numFmtId="49" fontId="3" fillId="0" borderId="6" xfId="5" applyNumberFormat="1" applyFont="1" applyBorder="1" applyAlignment="1">
      <alignment vertical="center"/>
    </xf>
    <xf numFmtId="49" fontId="3" fillId="0" borderId="7" xfId="5" applyNumberFormat="1" applyFont="1" applyBorder="1" applyAlignment="1">
      <alignment vertical="center"/>
    </xf>
    <xf numFmtId="49" fontId="3" fillId="0" borderId="8" xfId="5" applyNumberFormat="1" applyFont="1" applyBorder="1" applyAlignment="1">
      <alignment vertical="center"/>
    </xf>
    <xf numFmtId="0" fontId="8" fillId="0" borderId="9" xfId="5" applyFont="1" applyBorder="1" applyAlignment="1">
      <alignment horizontal="center" vertical="center" wrapText="1"/>
    </xf>
    <xf numFmtId="0" fontId="8" fillId="0" borderId="10" xfId="5" applyFont="1" applyBorder="1" applyAlignment="1">
      <alignment horizontal="center" vertical="center" wrapText="1"/>
    </xf>
    <xf numFmtId="0" fontId="8" fillId="0" borderId="11" xfId="5" applyFont="1" applyBorder="1" applyAlignment="1">
      <alignment horizontal="center" vertical="center" wrapText="1"/>
    </xf>
    <xf numFmtId="164" fontId="9" fillId="0" borderId="12" xfId="4" applyNumberFormat="1" applyFont="1" applyBorder="1" applyAlignment="1">
      <alignment horizontal="center" vertical="top" wrapText="1"/>
    </xf>
    <xf numFmtId="0" fontId="9" fillId="0" borderId="2" xfId="5" applyFont="1" applyBorder="1" applyAlignment="1">
      <alignment horizontal="center" vertical="top" wrapText="1"/>
    </xf>
    <xf numFmtId="0" fontId="9" fillId="0" borderId="15" xfId="5" applyFont="1" applyBorder="1" applyAlignment="1">
      <alignment horizontal="center" vertical="top" wrapText="1"/>
    </xf>
    <xf numFmtId="0" fontId="9" fillId="0" borderId="16" xfId="5" applyFont="1" applyBorder="1" applyAlignment="1">
      <alignment vertical="top" wrapText="1"/>
    </xf>
    <xf numFmtId="43" fontId="11" fillId="3" borderId="0" xfId="6" applyFont="1" applyFill="1" applyProtection="1"/>
    <xf numFmtId="43" fontId="11" fillId="3" borderId="0" xfId="6" applyFont="1" applyFill="1" applyAlignment="1" applyProtection="1">
      <alignment horizontal="left"/>
    </xf>
    <xf numFmtId="0" fontId="13"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xf>
    <xf numFmtId="0" fontId="15" fillId="0" borderId="20" xfId="0" applyFont="1" applyBorder="1" applyAlignment="1">
      <alignment horizontal="left" vertical="top"/>
    </xf>
    <xf numFmtId="0" fontId="4" fillId="4" borderId="23" xfId="0" applyFont="1" applyFill="1" applyBorder="1" applyAlignment="1" applyProtection="1">
      <alignment horizontal="left" vertical="top"/>
      <protection locked="0"/>
    </xf>
    <xf numFmtId="0" fontId="13" fillId="0" borderId="2" xfId="0" applyFont="1" applyBorder="1" applyAlignment="1">
      <alignment horizontal="center" vertical="top"/>
    </xf>
    <xf numFmtId="0" fontId="13" fillId="5" borderId="0" xfId="0" applyFont="1" applyFill="1" applyAlignment="1">
      <alignment vertical="top"/>
    </xf>
    <xf numFmtId="0" fontId="14" fillId="5" borderId="0" xfId="0" applyFont="1" applyFill="1" applyAlignment="1">
      <alignment vertical="top"/>
    </xf>
    <xf numFmtId="0" fontId="4" fillId="5" borderId="2" xfId="0" applyFont="1" applyFill="1" applyBorder="1" applyAlignment="1">
      <alignment horizontal="right" vertical="top"/>
    </xf>
    <xf numFmtId="0" fontId="4" fillId="5" borderId="0" xfId="0" applyFont="1" applyFill="1" applyAlignment="1">
      <alignment horizontal="right" vertical="top"/>
    </xf>
    <xf numFmtId="0" fontId="15" fillId="5" borderId="0" xfId="0" applyFont="1" applyFill="1" applyAlignment="1">
      <alignment horizontal="left" vertical="top"/>
    </xf>
    <xf numFmtId="0" fontId="16" fillId="5" borderId="0" xfId="0" applyFont="1" applyFill="1" applyAlignment="1">
      <alignment vertical="top"/>
    </xf>
    <xf numFmtId="43" fontId="12" fillId="3" borderId="0" xfId="6" applyFont="1" applyFill="1" applyAlignment="1" applyProtection="1">
      <alignment horizontal="right" vertical="center"/>
    </xf>
    <xf numFmtId="44" fontId="0" fillId="4" borderId="2" xfId="0" applyNumberFormat="1" applyFill="1" applyBorder="1" applyAlignment="1" applyProtection="1">
      <alignment wrapText="1"/>
      <protection locked="0"/>
    </xf>
    <xf numFmtId="43" fontId="12" fillId="3" borderId="0" xfId="6" applyFont="1" applyFill="1" applyAlignment="1" applyProtection="1">
      <alignment horizontal="center" vertical="center"/>
    </xf>
    <xf numFmtId="0" fontId="15" fillId="5" borderId="0" xfId="0" applyFont="1" applyFill="1" applyAlignment="1">
      <alignment horizontal="center" vertical="top"/>
    </xf>
    <xf numFmtId="0" fontId="16" fillId="5" borderId="0" xfId="0" applyFont="1" applyFill="1" applyAlignment="1">
      <alignment horizontal="center" vertical="top"/>
    </xf>
    <xf numFmtId="0" fontId="0" fillId="5" borderId="0" xfId="0" applyFill="1" applyAlignment="1">
      <alignment wrapText="1"/>
    </xf>
    <xf numFmtId="0" fontId="0" fillId="5" borderId="0" xfId="0" applyFill="1" applyAlignment="1">
      <alignment horizontal="center" wrapText="1"/>
    </xf>
    <xf numFmtId="0" fontId="0" fillId="5" borderId="0" xfId="0" applyFill="1"/>
    <xf numFmtId="0" fontId="0" fillId="5" borderId="2" xfId="0" applyFill="1" applyBorder="1" applyAlignment="1">
      <alignment horizontal="left" wrapText="1"/>
    </xf>
    <xf numFmtId="0" fontId="0" fillId="5" borderId="2" xfId="0" applyFill="1" applyBorder="1" applyAlignment="1">
      <alignment horizontal="center" wrapText="1"/>
    </xf>
    <xf numFmtId="0" fontId="0" fillId="0" borderId="0" xfId="0" applyAlignment="1">
      <alignment wrapText="1"/>
    </xf>
    <xf numFmtId="0" fontId="0" fillId="0" borderId="0" xfId="0" applyAlignment="1">
      <alignment horizontal="center" wrapText="1"/>
    </xf>
    <xf numFmtId="165" fontId="9" fillId="0" borderId="13" xfId="5" applyNumberFormat="1" applyFont="1" applyBorder="1" applyAlignment="1">
      <alignment horizontal="right" vertical="top" wrapText="1"/>
    </xf>
    <xf numFmtId="165" fontId="9" fillId="0" borderId="14" xfId="5" applyNumberFormat="1" applyFont="1" applyBorder="1" applyAlignment="1">
      <alignment horizontal="right" vertical="top" wrapText="1"/>
    </xf>
    <xf numFmtId="165" fontId="9" fillId="0" borderId="17" xfId="5" applyNumberFormat="1" applyFont="1" applyBorder="1" applyAlignment="1">
      <alignment horizontal="right" vertical="top" wrapText="1"/>
    </xf>
    <xf numFmtId="0" fontId="6" fillId="2" borderId="4" xfId="0" applyFont="1" applyFill="1" applyBorder="1"/>
    <xf numFmtId="0" fontId="6" fillId="2" borderId="5" xfId="0" applyFont="1" applyFill="1" applyBorder="1"/>
    <xf numFmtId="0" fontId="6" fillId="2" borderId="1" xfId="0" applyFont="1" applyFill="1" applyBorder="1"/>
    <xf numFmtId="0" fontId="6" fillId="0" borderId="4" xfId="0" applyFont="1" applyBorder="1"/>
    <xf numFmtId="0" fontId="6" fillId="0" borderId="5" xfId="0" applyFont="1" applyBorder="1"/>
    <xf numFmtId="0" fontId="6" fillId="0" borderId="1" xfId="0" applyFont="1" applyBorder="1"/>
    <xf numFmtId="0" fontId="9" fillId="0" borderId="6" xfId="5" applyFont="1" applyBorder="1" applyAlignment="1">
      <alignment horizontal="center" vertical="top" wrapText="1"/>
    </xf>
    <xf numFmtId="0" fontId="8" fillId="0" borderId="10" xfId="5" applyFont="1" applyBorder="1" applyAlignment="1">
      <alignment vertical="center" wrapText="1"/>
    </xf>
    <xf numFmtId="0" fontId="9" fillId="0" borderId="2" xfId="5" applyFont="1" applyBorder="1" applyAlignment="1">
      <alignment vertical="top" wrapText="1"/>
    </xf>
    <xf numFmtId="0" fontId="6" fillId="0" borderId="3" xfId="0" applyFont="1" applyBorder="1" applyAlignment="1">
      <alignment horizontal="right"/>
    </xf>
    <xf numFmtId="0" fontId="2" fillId="0" borderId="0" xfId="0" applyFont="1" applyAlignment="1">
      <alignment horizontal="left" indent="2"/>
    </xf>
    <xf numFmtId="0" fontId="13" fillId="0" borderId="0" xfId="0" applyFont="1" applyAlignment="1">
      <alignment vertical="top" wrapText="1"/>
    </xf>
    <xf numFmtId="43" fontId="12" fillId="3" borderId="0" xfId="6" applyFont="1" applyFill="1" applyAlignment="1" applyProtection="1">
      <alignment horizontal="left" vertical="center"/>
    </xf>
    <xf numFmtId="0" fontId="0" fillId="5" borderId="0" xfId="0" applyFill="1" applyAlignment="1">
      <alignment horizontal="left" wrapText="1"/>
    </xf>
    <xf numFmtId="0" fontId="0" fillId="0" borderId="0" xfId="0" applyAlignment="1">
      <alignment horizontal="left" wrapText="1"/>
    </xf>
    <xf numFmtId="0" fontId="16" fillId="5" borderId="0" xfId="0" applyFont="1" applyFill="1" applyAlignment="1">
      <alignment horizontal="left" vertical="top"/>
    </xf>
    <xf numFmtId="0" fontId="0" fillId="5" borderId="2" xfId="0" applyFill="1" applyBorder="1" applyAlignment="1">
      <alignment horizontal="left" wrapText="1" indent="1"/>
    </xf>
    <xf numFmtId="44" fontId="15" fillId="5" borderId="2" xfId="0" applyNumberFormat="1" applyFont="1" applyFill="1" applyBorder="1" applyAlignment="1">
      <alignment horizontal="left" vertical="top"/>
    </xf>
    <xf numFmtId="44" fontId="0" fillId="0" borderId="0" xfId="0" applyNumberFormat="1"/>
    <xf numFmtId="0" fontId="0" fillId="5" borderId="0" xfId="0" applyFill="1" applyAlignment="1">
      <alignment vertical="top"/>
    </xf>
    <xf numFmtId="0" fontId="0" fillId="0" borderId="0" xfId="0" applyAlignment="1">
      <alignment vertical="top"/>
    </xf>
    <xf numFmtId="0" fontId="0" fillId="5" borderId="2" xfId="0" applyFill="1" applyBorder="1" applyAlignment="1">
      <alignment horizontal="center" vertical="top" wrapText="1"/>
    </xf>
    <xf numFmtId="0" fontId="0" fillId="5" borderId="2" xfId="0" applyFill="1" applyBorder="1" applyAlignment="1">
      <alignment horizontal="left" vertical="top" wrapText="1"/>
    </xf>
    <xf numFmtId="0" fontId="3" fillId="0" borderId="0" xfId="0" applyFont="1" applyAlignment="1">
      <alignment horizontal="right"/>
    </xf>
    <xf numFmtId="0" fontId="2" fillId="0" borderId="0" xfId="0" applyFont="1" applyAlignment="1">
      <alignment horizontal="left" wrapText="1"/>
    </xf>
    <xf numFmtId="44" fontId="0" fillId="4" borderId="2" xfId="0" applyNumberFormat="1" applyFill="1" applyBorder="1" applyAlignment="1" applyProtection="1">
      <alignment vertical="top" wrapText="1"/>
      <protection locked="0"/>
    </xf>
    <xf numFmtId="0" fontId="2" fillId="0" borderId="0" xfId="0" applyFont="1" applyAlignment="1">
      <alignment horizontal="left" indent="1"/>
    </xf>
    <xf numFmtId="0" fontId="6" fillId="0" borderId="2" xfId="0" applyFont="1" applyBorder="1" applyAlignment="1">
      <alignment vertical="top"/>
    </xf>
    <xf numFmtId="0" fontId="17" fillId="3" borderId="24" xfId="0" applyFont="1" applyFill="1" applyBorder="1" applyAlignment="1">
      <alignment vertical="top"/>
    </xf>
    <xf numFmtId="0" fontId="17" fillId="3" borderId="25" xfId="0" applyFont="1" applyFill="1" applyBorder="1" applyAlignment="1">
      <alignment vertical="top"/>
    </xf>
    <xf numFmtId="0" fontId="6" fillId="0" borderId="2" xfId="0" applyFont="1" applyBorder="1" applyAlignment="1">
      <alignment vertical="top" wrapText="1"/>
    </xf>
    <xf numFmtId="0" fontId="17" fillId="3" borderId="24" xfId="0" applyFont="1" applyFill="1" applyBorder="1"/>
    <xf numFmtId="0" fontId="17" fillId="3" borderId="25" xfId="0" applyFont="1" applyFill="1" applyBorder="1"/>
    <xf numFmtId="0" fontId="13" fillId="0" borderId="29" xfId="0" applyFont="1" applyBorder="1" applyAlignment="1">
      <alignment vertical="top"/>
    </xf>
    <xf numFmtId="0" fontId="14" fillId="0" borderId="30" xfId="0" applyFont="1" applyBorder="1" applyAlignment="1">
      <alignment vertical="top"/>
    </xf>
    <xf numFmtId="43" fontId="14" fillId="5" borderId="29" xfId="6" applyFont="1" applyFill="1" applyBorder="1" applyProtection="1"/>
    <xf numFmtId="0" fontId="10" fillId="5" borderId="0" xfId="10" applyFont="1" applyFill="1" applyAlignment="1">
      <alignment horizontal="center" vertical="center"/>
    </xf>
    <xf numFmtId="0" fontId="19" fillId="5" borderId="0" xfId="10" applyFont="1" applyFill="1" applyAlignment="1">
      <alignment horizontal="right" vertical="center"/>
    </xf>
    <xf numFmtId="0" fontId="20" fillId="0" borderId="0" xfId="8" applyFont="1" applyAlignment="1">
      <alignment vertical="top"/>
    </xf>
    <xf numFmtId="44" fontId="0" fillId="0" borderId="2" xfId="0" applyNumberFormat="1" applyBorder="1" applyAlignment="1" applyProtection="1">
      <alignment vertical="top" wrapText="1"/>
      <protection locked="0"/>
    </xf>
    <xf numFmtId="0" fontId="6" fillId="0" borderId="2" xfId="0" applyFont="1" applyBorder="1" applyAlignment="1">
      <alignment horizontal="center" vertical="top" wrapText="1"/>
    </xf>
    <xf numFmtId="0" fontId="0" fillId="7" borderId="2" xfId="0" applyFill="1" applyBorder="1" applyAlignment="1">
      <alignment horizontal="center" vertical="top" wrapText="1"/>
    </xf>
    <xf numFmtId="44" fontId="17" fillId="3" borderId="25" xfId="0" applyNumberFormat="1" applyFont="1" applyFill="1" applyBorder="1" applyAlignment="1">
      <alignment vertical="top"/>
    </xf>
    <xf numFmtId="0" fontId="2" fillId="0" borderId="2" xfId="0" applyFont="1" applyBorder="1" applyAlignment="1">
      <alignment vertical="top" wrapText="1"/>
    </xf>
    <xf numFmtId="0" fontId="2" fillId="0" borderId="0" xfId="0" applyFont="1" applyAlignment="1">
      <alignment horizontal="left"/>
    </xf>
    <xf numFmtId="0" fontId="0" fillId="2" borderId="2" xfId="0" applyFill="1" applyBorder="1" applyAlignment="1">
      <alignment horizontal="left" vertical="top" wrapText="1"/>
    </xf>
    <xf numFmtId="0" fontId="0" fillId="2" borderId="2" xfId="0" applyFill="1" applyBorder="1" applyAlignment="1">
      <alignment horizontal="left" wrapText="1" indent="1"/>
    </xf>
    <xf numFmtId="0" fontId="22" fillId="5" borderId="2" xfId="0" applyFont="1" applyFill="1" applyBorder="1" applyAlignment="1">
      <alignment horizontal="left"/>
    </xf>
    <xf numFmtId="0" fontId="22" fillId="0" borderId="0" xfId="0" applyFont="1" applyAlignment="1">
      <alignment vertical="top" wrapText="1"/>
    </xf>
    <xf numFmtId="0" fontId="6" fillId="0" borderId="2" xfId="0" applyFont="1" applyBorder="1" applyAlignment="1">
      <alignment horizontal="right" vertical="top" wrapText="1"/>
    </xf>
    <xf numFmtId="166" fontId="0" fillId="0" borderId="0" xfId="4" applyNumberFormat="1" applyFont="1" applyAlignment="1" applyProtection="1">
      <alignment vertical="top"/>
    </xf>
    <xf numFmtId="0" fontId="14" fillId="5" borderId="29" xfId="9" applyFont="1" applyFill="1" applyBorder="1"/>
    <xf numFmtId="0" fontId="23" fillId="5" borderId="0" xfId="10" applyFont="1" applyFill="1" applyAlignment="1">
      <alignment horizontal="left" vertical="top"/>
    </xf>
    <xf numFmtId="0" fontId="28" fillId="5" borderId="2" xfId="12" applyFont="1" applyFill="1" applyBorder="1" applyAlignment="1">
      <alignment horizontal="center" vertical="center"/>
    </xf>
    <xf numFmtId="0" fontId="10" fillId="5" borderId="2" xfId="10" applyFont="1" applyFill="1" applyBorder="1" applyAlignment="1">
      <alignment horizontal="center" vertical="center"/>
    </xf>
    <xf numFmtId="0" fontId="14" fillId="5" borderId="0" xfId="9" applyFont="1" applyFill="1"/>
    <xf numFmtId="43" fontId="11" fillId="3" borderId="32" xfId="6" applyFont="1" applyFill="1" applyBorder="1" applyProtection="1"/>
    <xf numFmtId="43" fontId="12" fillId="3" borderId="27" xfId="6" applyFont="1" applyFill="1" applyBorder="1" applyAlignment="1" applyProtection="1">
      <alignment horizontal="right" vertical="center"/>
    </xf>
    <xf numFmtId="43" fontId="12" fillId="3" borderId="27" xfId="6" applyFont="1" applyFill="1" applyBorder="1" applyAlignment="1" applyProtection="1">
      <alignment horizontal="left" vertical="center"/>
    </xf>
    <xf numFmtId="43" fontId="12" fillId="3" borderId="28" xfId="6" applyFont="1" applyFill="1" applyBorder="1" applyAlignment="1" applyProtection="1">
      <alignment horizontal="right" vertical="center"/>
    </xf>
    <xf numFmtId="0" fontId="13" fillId="5" borderId="29" xfId="0" applyFont="1" applyFill="1" applyBorder="1" applyAlignment="1">
      <alignment vertical="top"/>
    </xf>
    <xf numFmtId="0" fontId="0" fillId="5" borderId="30" xfId="0" applyFill="1" applyBorder="1"/>
    <xf numFmtId="0" fontId="0" fillId="5" borderId="29" xfId="0" applyFill="1" applyBorder="1"/>
    <xf numFmtId="0" fontId="4" fillId="5" borderId="29" xfId="0" applyFont="1" applyFill="1" applyBorder="1" applyAlignment="1">
      <alignment horizontal="right" vertical="top"/>
    </xf>
    <xf numFmtId="0" fontId="15" fillId="5" borderId="30" xfId="0" applyFont="1" applyFill="1" applyBorder="1" applyAlignment="1">
      <alignment horizontal="left" vertical="top"/>
    </xf>
    <xf numFmtId="0" fontId="0" fillId="0" borderId="30" xfId="0" applyBorder="1"/>
    <xf numFmtId="4" fontId="10" fillId="5" borderId="30" xfId="10" applyNumberFormat="1" applyFont="1" applyFill="1" applyBorder="1" applyAlignment="1">
      <alignment horizontal="center" vertical="center"/>
    </xf>
    <xf numFmtId="0" fontId="28" fillId="5" borderId="26" xfId="12" applyFont="1" applyFill="1" applyBorder="1" applyAlignment="1">
      <alignment horizontal="center" vertical="center"/>
    </xf>
    <xf numFmtId="10" fontId="7" fillId="0" borderId="26" xfId="13" applyNumberFormat="1" applyFont="1" applyBorder="1" applyAlignment="1">
      <alignment horizontal="center" vertical="center"/>
    </xf>
    <xf numFmtId="0" fontId="14" fillId="5" borderId="34" xfId="9" applyFont="1" applyFill="1" applyBorder="1"/>
    <xf numFmtId="0" fontId="14" fillId="5" borderId="35" xfId="9" applyFont="1" applyFill="1" applyBorder="1"/>
    <xf numFmtId="0" fontId="14" fillId="5" borderId="36" xfId="9" applyFont="1" applyFill="1" applyBorder="1"/>
    <xf numFmtId="10" fontId="6" fillId="6" borderId="2" xfId="13" applyNumberFormat="1" applyFont="1" applyFill="1" applyBorder="1" applyAlignment="1" applyProtection="1">
      <alignment horizontal="right" vertical="center"/>
      <protection locked="0"/>
    </xf>
    <xf numFmtId="43" fontId="12" fillId="3" borderId="0" xfId="6" applyFont="1" applyFill="1" applyAlignment="1" applyProtection="1">
      <alignment vertical="center"/>
    </xf>
    <xf numFmtId="0" fontId="15" fillId="5" borderId="0" xfId="0" applyFont="1" applyFill="1" applyAlignment="1">
      <alignment vertical="top"/>
    </xf>
    <xf numFmtId="1" fontId="0" fillId="0" borderId="0" xfId="4" applyNumberFormat="1" applyFont="1" applyAlignment="1" applyProtection="1">
      <alignment horizontal="center" vertical="top"/>
    </xf>
    <xf numFmtId="0" fontId="10" fillId="4" borderId="24" xfId="12" applyFont="1" applyFill="1" applyBorder="1" applyAlignment="1" applyProtection="1">
      <alignment horizontal="left" vertical="top" wrapText="1"/>
      <protection locked="0"/>
    </xf>
    <xf numFmtId="0" fontId="10" fillId="0" borderId="24" xfId="10" applyFont="1" applyBorder="1" applyAlignment="1">
      <alignment horizontal="left" vertical="top" wrapText="1"/>
    </xf>
    <xf numFmtId="0" fontId="24" fillId="5" borderId="0" xfId="11" applyFont="1" applyFill="1" applyAlignment="1">
      <alignment horizontal="left" vertical="top" wrapText="1"/>
    </xf>
    <xf numFmtId="0" fontId="24" fillId="5" borderId="30" xfId="11" applyFont="1" applyFill="1" applyBorder="1" applyAlignment="1">
      <alignment horizontal="left" vertical="top" wrapText="1"/>
    </xf>
    <xf numFmtId="0" fontId="24" fillId="5" borderId="33" xfId="11" applyFont="1" applyFill="1" applyBorder="1" applyAlignment="1">
      <alignment horizontal="left" vertical="top" wrapText="1"/>
    </xf>
    <xf numFmtId="0" fontId="28" fillId="5" borderId="24" xfId="12" applyFont="1" applyFill="1" applyBorder="1" applyAlignment="1">
      <alignment horizontal="left" vertical="top"/>
    </xf>
    <xf numFmtId="0" fontId="0" fillId="0" borderId="0" xfId="0" applyAlignment="1">
      <alignment vertical="center"/>
    </xf>
    <xf numFmtId="0" fontId="0" fillId="5" borderId="2" xfId="0" applyFill="1" applyBorder="1" applyAlignment="1">
      <alignment horizontal="center" vertical="center" wrapText="1"/>
    </xf>
    <xf numFmtId="0" fontId="0" fillId="5" borderId="2" xfId="0" applyFill="1" applyBorder="1" applyAlignment="1">
      <alignment horizontal="left" vertical="center" wrapText="1"/>
    </xf>
    <xf numFmtId="44" fontId="0" fillId="4" borderId="2" xfId="0" applyNumberFormat="1" applyFill="1" applyBorder="1" applyAlignment="1" applyProtection="1">
      <alignment vertical="center" wrapText="1"/>
      <protection locked="0"/>
    </xf>
    <xf numFmtId="0" fontId="15" fillId="5" borderId="0" xfId="0" applyFont="1" applyFill="1" applyAlignment="1">
      <alignment vertical="center"/>
    </xf>
    <xf numFmtId="44" fontId="0" fillId="0" borderId="2" xfId="0" applyNumberFormat="1" applyBorder="1" applyAlignment="1" applyProtection="1">
      <alignment vertical="center" wrapText="1"/>
      <protection locked="0"/>
    </xf>
    <xf numFmtId="0" fontId="15" fillId="5" borderId="0" xfId="0" applyFont="1" applyFill="1" applyAlignment="1">
      <alignment horizontal="center" vertical="center"/>
    </xf>
    <xf numFmtId="44" fontId="0" fillId="0" borderId="2" xfId="15" applyNumberFormat="1" applyFont="1" applyFill="1" applyBorder="1" applyAlignment="1" applyProtection="1">
      <alignment vertical="center" wrapText="1"/>
      <protection locked="0"/>
    </xf>
    <xf numFmtId="0" fontId="15" fillId="5" borderId="2" xfId="0" applyFont="1" applyFill="1" applyBorder="1" applyAlignment="1">
      <alignment horizontal="left" vertical="top"/>
    </xf>
    <xf numFmtId="10" fontId="14" fillId="4" borderId="26" xfId="4" applyNumberFormat="1" applyFont="1" applyFill="1" applyBorder="1" applyAlignment="1" applyProtection="1">
      <alignment horizontal="center" vertical="center"/>
      <protection locked="0"/>
    </xf>
    <xf numFmtId="0" fontId="10" fillId="5" borderId="0" xfId="10" applyFont="1" applyFill="1" applyAlignment="1">
      <alignment horizontal="center" vertical="top"/>
    </xf>
    <xf numFmtId="0" fontId="24" fillId="5" borderId="0" xfId="11" applyFont="1" applyFill="1" applyAlignment="1">
      <alignment vertical="top" wrapText="1"/>
    </xf>
    <xf numFmtId="0" fontId="24" fillId="5" borderId="30" xfId="11" applyFont="1" applyFill="1" applyBorder="1" applyAlignment="1">
      <alignment vertical="top" wrapText="1"/>
    </xf>
    <xf numFmtId="0" fontId="24" fillId="5" borderId="0" xfId="11" applyFont="1" applyFill="1" applyAlignment="1">
      <alignment vertical="top"/>
    </xf>
    <xf numFmtId="0" fontId="24" fillId="5" borderId="30" xfId="11" applyFont="1" applyFill="1" applyBorder="1" applyAlignment="1">
      <alignment vertical="top"/>
    </xf>
    <xf numFmtId="0" fontId="10" fillId="5" borderId="0" xfId="11" applyFont="1" applyFill="1" applyAlignment="1">
      <alignment vertical="top" wrapText="1"/>
    </xf>
    <xf numFmtId="0" fontId="10" fillId="5" borderId="30" xfId="11" applyFont="1" applyFill="1" applyBorder="1" applyAlignment="1">
      <alignment vertical="top" wrapText="1"/>
    </xf>
    <xf numFmtId="0" fontId="0" fillId="0" borderId="2" xfId="0" applyBorder="1" applyAlignment="1">
      <alignment horizontal="left" vertical="top" wrapText="1"/>
    </xf>
    <xf numFmtId="0" fontId="30" fillId="0" borderId="0" xfId="0" applyFont="1"/>
    <xf numFmtId="0" fontId="30" fillId="0" borderId="0" xfId="0" applyFont="1" applyAlignment="1">
      <alignment wrapText="1"/>
    </xf>
    <xf numFmtId="0" fontId="30" fillId="0" borderId="0" xfId="0" applyFont="1" applyAlignment="1">
      <alignment horizontal="center" wrapText="1"/>
    </xf>
    <xf numFmtId="44" fontId="12" fillId="3" borderId="0" xfId="6" applyNumberFormat="1" applyFont="1" applyFill="1" applyAlignment="1" applyProtection="1">
      <alignment horizontal="right" vertical="center"/>
    </xf>
    <xf numFmtId="0" fontId="6" fillId="0" borderId="2" xfId="0" applyFont="1" applyBorder="1" applyAlignment="1">
      <alignment horizontal="center" vertical="top"/>
    </xf>
    <xf numFmtId="44" fontId="0" fillId="5" borderId="0" xfId="0" applyNumberFormat="1" applyFill="1"/>
    <xf numFmtId="44" fontId="15" fillId="5" borderId="0" xfId="0" applyNumberFormat="1" applyFont="1" applyFill="1" applyAlignment="1">
      <alignment horizontal="left" vertical="top"/>
    </xf>
    <xf numFmtId="0" fontId="32" fillId="0" borderId="0" xfId="0" applyFont="1" applyAlignment="1">
      <alignment horizontal="left"/>
    </xf>
    <xf numFmtId="0" fontId="6" fillId="0" borderId="2" xfId="0" applyFont="1" applyBorder="1" applyAlignment="1">
      <alignment horizontal="right" vertical="top"/>
    </xf>
    <xf numFmtId="44" fontId="0" fillId="0" borderId="0" xfId="0" applyNumberFormat="1" applyAlignment="1">
      <alignment vertical="top"/>
    </xf>
    <xf numFmtId="0" fontId="0" fillId="0" borderId="0" xfId="0" applyAlignment="1">
      <alignment vertical="top" wrapText="1"/>
    </xf>
    <xf numFmtId="44" fontId="30" fillId="0" borderId="0" xfId="0" applyNumberFormat="1" applyFont="1"/>
    <xf numFmtId="0" fontId="0" fillId="0" borderId="2" xfId="0" applyBorder="1" applyAlignment="1">
      <alignment horizontal="center" vertical="top" wrapText="1"/>
    </xf>
    <xf numFmtId="164" fontId="9" fillId="0" borderId="37" xfId="4" applyNumberFormat="1" applyFont="1" applyBorder="1" applyAlignment="1">
      <alignment horizontal="center" vertical="top" wrapText="1"/>
    </xf>
    <xf numFmtId="0" fontId="9" fillId="0" borderId="31" xfId="5" applyFont="1" applyBorder="1" applyAlignment="1">
      <alignment vertical="top" wrapText="1"/>
    </xf>
    <xf numFmtId="165" fontId="9" fillId="0" borderId="38" xfId="5" applyNumberFormat="1" applyFont="1" applyBorder="1" applyAlignment="1">
      <alignment horizontal="right" vertical="top" wrapText="1"/>
    </xf>
    <xf numFmtId="0" fontId="19" fillId="5" borderId="0" xfId="10" applyFont="1" applyFill="1" applyAlignment="1">
      <alignment horizontal="left" vertical="top"/>
    </xf>
    <xf numFmtId="0" fontId="19" fillId="5" borderId="0" xfId="10" applyFont="1" applyFill="1" applyAlignment="1">
      <alignment horizontal="left" vertical="center"/>
    </xf>
    <xf numFmtId="0" fontId="19" fillId="5" borderId="39" xfId="10" applyFont="1" applyFill="1" applyBorder="1" applyAlignment="1">
      <alignment horizontal="right" vertical="center"/>
    </xf>
    <xf numFmtId="0" fontId="19" fillId="5" borderId="40" xfId="10" applyFont="1" applyFill="1" applyBorder="1" applyAlignment="1">
      <alignment horizontal="right" vertical="center"/>
    </xf>
    <xf numFmtId="0" fontId="19" fillId="5" borderId="41" xfId="10" applyFont="1" applyFill="1" applyBorder="1" applyAlignment="1">
      <alignment horizontal="right" vertical="center"/>
    </xf>
    <xf numFmtId="0" fontId="10" fillId="5" borderId="0" xfId="10" applyFont="1" applyFill="1" applyAlignment="1">
      <alignment horizontal="left" vertical="center" wrapText="1"/>
    </xf>
    <xf numFmtId="0" fontId="22" fillId="0" borderId="0" xfId="0" applyFont="1"/>
    <xf numFmtId="43" fontId="22" fillId="0" borderId="0" xfId="4" applyFont="1" applyProtection="1"/>
    <xf numFmtId="43" fontId="22" fillId="0" borderId="0" xfId="4" applyFont="1" applyAlignment="1" applyProtection="1">
      <alignment vertical="top"/>
    </xf>
    <xf numFmtId="43" fontId="0" fillId="0" borderId="0" xfId="0" applyNumberFormat="1" applyAlignment="1">
      <alignment vertical="top"/>
    </xf>
    <xf numFmtId="43" fontId="22" fillId="0" borderId="0" xfId="4" applyFont="1" applyFill="1" applyAlignment="1" applyProtection="1">
      <alignment vertical="top"/>
    </xf>
    <xf numFmtId="0" fontId="33" fillId="0" borderId="0" xfId="0" applyFont="1"/>
    <xf numFmtId="0" fontId="0" fillId="0" borderId="0" xfId="0" applyAlignment="1">
      <alignment horizontal="right" vertical="center"/>
    </xf>
    <xf numFmtId="0" fontId="13" fillId="0" borderId="0" xfId="0" applyFont="1" applyAlignment="1">
      <alignment vertical="center"/>
    </xf>
    <xf numFmtId="0" fontId="6" fillId="0" borderId="2" xfId="0" applyFont="1" applyBorder="1" applyAlignment="1">
      <alignment horizontal="right" indent="1"/>
    </xf>
    <xf numFmtId="0" fontId="13" fillId="0" borderId="0" xfId="0" applyFont="1" applyAlignment="1">
      <alignment horizontal="center" vertical="center"/>
    </xf>
    <xf numFmtId="0" fontId="34" fillId="0" borderId="0" xfId="0" applyFont="1" applyAlignment="1">
      <alignment horizontal="center" wrapText="1"/>
    </xf>
    <xf numFmtId="0" fontId="35" fillId="3" borderId="42" xfId="0" applyFont="1" applyFill="1" applyBorder="1" applyAlignment="1">
      <alignment vertical="center" wrapText="1"/>
    </xf>
    <xf numFmtId="0" fontId="35" fillId="3" borderId="20" xfId="0" applyFont="1" applyFill="1" applyBorder="1" applyAlignment="1">
      <alignment horizontal="right" vertical="center" wrapText="1"/>
    </xf>
    <xf numFmtId="0" fontId="37" fillId="0" borderId="2" xfId="0" applyFont="1" applyBorder="1" applyAlignment="1">
      <alignment horizontal="left" vertical="center" indent="1"/>
    </xf>
    <xf numFmtId="0" fontId="38" fillId="0" borderId="0" xfId="0" applyFont="1"/>
    <xf numFmtId="0" fontId="7" fillId="5" borderId="2" xfId="0" applyFont="1" applyFill="1" applyBorder="1" applyAlignment="1">
      <alignment horizontal="left" vertical="top" wrapText="1"/>
    </xf>
    <xf numFmtId="0" fontId="7" fillId="0" borderId="2" xfId="0" applyFont="1" applyBorder="1"/>
    <xf numFmtId="0" fontId="7" fillId="0" borderId="2" xfId="0" applyFont="1" applyBorder="1" applyAlignment="1">
      <alignment wrapText="1"/>
    </xf>
    <xf numFmtId="8" fontId="17" fillId="3" borderId="25" xfId="0" applyNumberFormat="1" applyFont="1" applyFill="1" applyBorder="1" applyAlignment="1">
      <alignment vertical="top"/>
    </xf>
    <xf numFmtId="8" fontId="0" fillId="4" borderId="2" xfId="0" applyNumberFormat="1" applyFill="1" applyBorder="1" applyAlignment="1" applyProtection="1">
      <alignment vertical="top" wrapText="1"/>
      <protection locked="0"/>
    </xf>
    <xf numFmtId="8" fontId="0" fillId="0" borderId="2" xfId="0" applyNumberFormat="1" applyBorder="1" applyAlignment="1">
      <alignment vertical="top" wrapText="1"/>
    </xf>
    <xf numFmtId="8" fontId="32" fillId="0" borderId="2" xfId="0" applyNumberFormat="1" applyFont="1" applyBorder="1" applyAlignment="1">
      <alignment vertical="center" wrapText="1"/>
    </xf>
    <xf numFmtId="8" fontId="15" fillId="5" borderId="2" xfId="0" applyNumberFormat="1" applyFont="1" applyFill="1" applyBorder="1" applyAlignment="1">
      <alignment horizontal="right" vertical="top"/>
    </xf>
    <xf numFmtId="8" fontId="3" fillId="5" borderId="2" xfId="0" applyNumberFormat="1" applyFont="1" applyFill="1" applyBorder="1" applyAlignment="1">
      <alignment horizontal="right" vertical="top"/>
    </xf>
    <xf numFmtId="8" fontId="17" fillId="3" borderId="25" xfId="0" applyNumberFormat="1" applyFont="1" applyFill="1" applyBorder="1" applyAlignment="1">
      <alignment horizontal="right" vertical="top"/>
    </xf>
    <xf numFmtId="8" fontId="0" fillId="4" borderId="2" xfId="0" applyNumberFormat="1" applyFill="1" applyBorder="1" applyAlignment="1" applyProtection="1">
      <alignment horizontal="right" vertical="top" wrapText="1"/>
      <protection locked="0"/>
    </xf>
    <xf numFmtId="8" fontId="16" fillId="0" borderId="3" xfId="0" applyNumberFormat="1" applyFont="1" applyBorder="1" applyAlignment="1">
      <alignment horizontal="right" vertical="center" wrapText="1"/>
    </xf>
    <xf numFmtId="8" fontId="32" fillId="0" borderId="3" xfId="0" applyNumberFormat="1" applyFont="1" applyBorder="1" applyAlignment="1">
      <alignment horizontal="right" vertical="center" wrapText="1"/>
    </xf>
    <xf numFmtId="8" fontId="0" fillId="4" borderId="2" xfId="0" applyNumberFormat="1" applyFill="1" applyBorder="1" applyAlignment="1" applyProtection="1">
      <alignment horizontal="right" wrapText="1"/>
      <protection locked="0"/>
    </xf>
    <xf numFmtId="8" fontId="30" fillId="0" borderId="0" xfId="0" applyNumberFormat="1" applyFont="1" applyAlignment="1">
      <alignment horizontal="right" wrapText="1"/>
    </xf>
    <xf numFmtId="8" fontId="30" fillId="0" borderId="2" xfId="16" applyNumberFormat="1" applyFont="1" applyBorder="1" applyAlignment="1" applyProtection="1">
      <alignment vertical="center"/>
    </xf>
    <xf numFmtId="0" fontId="14" fillId="0" borderId="26" xfId="0" applyFont="1" applyBorder="1" applyAlignment="1">
      <alignment vertical="top" wrapText="1"/>
    </xf>
    <xf numFmtId="0" fontId="13" fillId="0" borderId="26" xfId="0" applyFont="1" applyBorder="1" applyAlignment="1">
      <alignment vertical="top"/>
    </xf>
    <xf numFmtId="0" fontId="13" fillId="0" borderId="26" xfId="0" applyFont="1" applyBorder="1" applyAlignment="1">
      <alignment vertical="top" wrapText="1"/>
    </xf>
    <xf numFmtId="0" fontId="14" fillId="0" borderId="26" xfId="7" applyFont="1" applyBorder="1" applyAlignment="1">
      <alignment horizontal="left" vertical="top" wrapText="1"/>
    </xf>
    <xf numFmtId="0" fontId="4" fillId="0" borderId="44" xfId="0" applyFont="1" applyBorder="1" applyAlignment="1">
      <alignment vertical="top" wrapText="1"/>
    </xf>
    <xf numFmtId="0" fontId="14" fillId="0" borderId="47" xfId="0" applyFont="1" applyBorder="1" applyAlignment="1">
      <alignment vertical="top" wrapText="1"/>
    </xf>
    <xf numFmtId="0" fontId="13" fillId="0" borderId="26" xfId="0" applyFont="1" applyBorder="1" applyAlignment="1">
      <alignment wrapText="1"/>
    </xf>
    <xf numFmtId="0" fontId="14" fillId="5" borderId="0" xfId="0" applyFont="1" applyFill="1" applyAlignment="1">
      <alignment horizontal="left" vertical="center" wrapText="1"/>
    </xf>
    <xf numFmtId="167" fontId="0" fillId="5" borderId="2" xfId="0" applyNumberFormat="1" applyFill="1" applyBorder="1" applyAlignment="1">
      <alignment horizontal="center" vertical="top" wrapText="1"/>
    </xf>
    <xf numFmtId="169" fontId="0" fillId="5" borderId="2" xfId="0" applyNumberFormat="1" applyFill="1" applyBorder="1" applyAlignment="1">
      <alignment horizontal="center" vertical="top" wrapText="1"/>
    </xf>
    <xf numFmtId="0" fontId="6" fillId="5" borderId="2" xfId="0" applyFont="1" applyFill="1" applyBorder="1" applyAlignment="1">
      <alignment horizontal="left" wrapText="1"/>
    </xf>
    <xf numFmtId="0" fontId="0" fillId="5" borderId="2" xfId="0" applyFill="1" applyBorder="1" applyAlignment="1">
      <alignment horizontal="left" wrapText="1" indent="2"/>
    </xf>
    <xf numFmtId="0" fontId="7" fillId="5" borderId="2" xfId="0" applyFont="1" applyFill="1" applyBorder="1" applyAlignment="1">
      <alignment horizontal="left" wrapText="1"/>
    </xf>
    <xf numFmtId="0" fontId="7" fillId="5" borderId="2" xfId="0" applyFont="1" applyFill="1" applyBorder="1" applyAlignment="1">
      <alignment horizontal="left" wrapText="1" indent="2"/>
    </xf>
    <xf numFmtId="0" fontId="3" fillId="5" borderId="2" xfId="0" applyFont="1" applyFill="1" applyBorder="1" applyAlignment="1">
      <alignment horizontal="left" wrapText="1"/>
    </xf>
    <xf numFmtId="0" fontId="39" fillId="5" borderId="0" xfId="0" applyFont="1" applyFill="1" applyAlignment="1">
      <alignment horizontal="left" vertical="top"/>
    </xf>
    <xf numFmtId="9" fontId="0" fillId="4" borderId="2" xfId="15" applyFont="1" applyFill="1" applyBorder="1" applyAlignment="1" applyProtection="1">
      <alignment horizontal="right" wrapText="1"/>
      <protection locked="0"/>
    </xf>
    <xf numFmtId="44" fontId="6" fillId="0" borderId="2" xfId="0" applyNumberFormat="1" applyFont="1" applyBorder="1" applyAlignment="1">
      <alignment horizontal="right" vertical="top"/>
    </xf>
    <xf numFmtId="8" fontId="17" fillId="3" borderId="25" xfId="0" applyNumberFormat="1" applyFont="1" applyFill="1" applyBorder="1" applyAlignment="1">
      <alignment horizontal="right"/>
    </xf>
    <xf numFmtId="0" fontId="2" fillId="5" borderId="2" xfId="0" applyFont="1" applyFill="1" applyBorder="1" applyAlignment="1">
      <alignment horizontal="left" vertical="center"/>
    </xf>
    <xf numFmtId="8" fontId="2" fillId="5" borderId="2" xfId="0" applyNumberFormat="1" applyFont="1" applyFill="1" applyBorder="1" applyAlignment="1">
      <alignment horizontal="right" wrapText="1"/>
    </xf>
    <xf numFmtId="8" fontId="0" fillId="5" borderId="2" xfId="0" applyNumberFormat="1" applyFill="1" applyBorder="1" applyAlignment="1">
      <alignment horizontal="right" wrapText="1"/>
    </xf>
    <xf numFmtId="170" fontId="0" fillId="5" borderId="2" xfId="0" applyNumberFormat="1" applyFill="1" applyBorder="1" applyAlignment="1">
      <alignment horizontal="center" vertical="top" wrapText="1"/>
    </xf>
    <xf numFmtId="8" fontId="0" fillId="0" borderId="2" xfId="0" applyNumberFormat="1" applyBorder="1" applyAlignment="1">
      <alignment horizontal="right" vertical="top" wrapText="1"/>
    </xf>
    <xf numFmtId="8" fontId="0" fillId="5" borderId="2" xfId="0" applyNumberFormat="1" applyFill="1" applyBorder="1" applyAlignment="1">
      <alignment horizontal="center" wrapText="1"/>
    </xf>
    <xf numFmtId="8" fontId="0" fillId="0" borderId="0" xfId="0" applyNumberFormat="1" applyAlignment="1">
      <alignment horizontal="right" wrapText="1"/>
    </xf>
    <xf numFmtId="8" fontId="0" fillId="0" borderId="0" xfId="0" applyNumberFormat="1" applyAlignment="1">
      <alignment horizontal="right"/>
    </xf>
    <xf numFmtId="0" fontId="17" fillId="3" borderId="25" xfId="0" applyFont="1" applyFill="1" applyBorder="1" applyAlignment="1">
      <alignment horizontal="left"/>
    </xf>
    <xf numFmtId="0" fontId="0" fillId="4" borderId="2" xfId="0" applyFill="1" applyBorder="1" applyAlignment="1" applyProtection="1">
      <alignment horizontal="left" vertical="top" wrapText="1"/>
      <protection locked="0"/>
    </xf>
    <xf numFmtId="0" fontId="17" fillId="3" borderId="25" xfId="0" applyFont="1" applyFill="1" applyBorder="1" applyAlignment="1">
      <alignment horizontal="left" vertical="top"/>
    </xf>
    <xf numFmtId="8" fontId="0" fillId="8" borderId="2" xfId="0" applyNumberFormat="1" applyFill="1" applyBorder="1" applyAlignment="1">
      <alignment horizontal="right" vertical="top" wrapText="1"/>
    </xf>
    <xf numFmtId="10" fontId="0" fillId="4" borderId="2" xfId="15" applyNumberFormat="1" applyFont="1" applyFill="1" applyBorder="1" applyAlignment="1" applyProtection="1">
      <alignment vertical="top" wrapText="1"/>
      <protection locked="0"/>
    </xf>
    <xf numFmtId="168" fontId="22" fillId="5" borderId="2" xfId="0" applyNumberFormat="1" applyFont="1" applyFill="1" applyBorder="1" applyAlignment="1">
      <alignment horizontal="center" vertical="top" wrapText="1"/>
    </xf>
    <xf numFmtId="0" fontId="22" fillId="5" borderId="2" xfId="0" applyFont="1" applyFill="1" applyBorder="1" applyAlignment="1">
      <alignment horizontal="left" vertical="top" wrapText="1"/>
    </xf>
    <xf numFmtId="0" fontId="22" fillId="4" borderId="2" xfId="0" applyFont="1" applyFill="1" applyBorder="1" applyAlignment="1" applyProtection="1">
      <alignment horizontal="left" vertical="top" wrapText="1"/>
      <protection locked="0"/>
    </xf>
    <xf numFmtId="8" fontId="22" fillId="4" borderId="2" xfId="0" applyNumberFormat="1" applyFont="1" applyFill="1" applyBorder="1" applyAlignment="1" applyProtection="1">
      <alignment vertical="top" wrapText="1"/>
      <protection locked="0"/>
    </xf>
    <xf numFmtId="0" fontId="22" fillId="5" borderId="2" xfId="0" applyFont="1" applyFill="1" applyBorder="1" applyAlignment="1">
      <alignment horizontal="center" vertical="top" wrapText="1"/>
    </xf>
    <xf numFmtId="10" fontId="22" fillId="4" borderId="2" xfId="15" applyNumberFormat="1" applyFont="1" applyFill="1" applyBorder="1" applyAlignment="1" applyProtection="1">
      <alignment vertical="top" wrapText="1"/>
      <protection locked="0"/>
    </xf>
    <xf numFmtId="8" fontId="22" fillId="0" borderId="2" xfId="0" applyNumberFormat="1" applyFont="1" applyBorder="1" applyAlignment="1">
      <alignment vertical="top" wrapText="1"/>
    </xf>
    <xf numFmtId="0" fontId="0" fillId="2" borderId="0" xfId="0" applyFill="1"/>
    <xf numFmtId="10" fontId="0" fillId="4" borderId="2" xfId="15" applyNumberFormat="1" applyFont="1" applyFill="1" applyBorder="1" applyAlignment="1" applyProtection="1">
      <alignment horizontal="right" vertical="top" wrapText="1"/>
      <protection locked="0"/>
    </xf>
    <xf numFmtId="8" fontId="0" fillId="5" borderId="2" xfId="0" applyNumberFormat="1" applyFill="1" applyBorder="1" applyAlignment="1">
      <alignment horizontal="center" vertical="top" wrapText="1"/>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horizontal="right" vertical="top" wrapText="1"/>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vertical="top"/>
    </xf>
    <xf numFmtId="171" fontId="30" fillId="0" borderId="2" xfId="0" applyNumberFormat="1" applyFont="1" applyBorder="1" applyAlignment="1">
      <alignment horizontal="right"/>
    </xf>
    <xf numFmtId="172" fontId="0" fillId="4" borderId="2" xfId="15" applyNumberFormat="1" applyFont="1" applyFill="1" applyBorder="1" applyAlignment="1" applyProtection="1">
      <alignment horizontal="right" vertical="top" wrapText="1"/>
      <protection locked="0"/>
    </xf>
    <xf numFmtId="0" fontId="0" fillId="0" borderId="0" xfId="0" applyAlignment="1">
      <alignment horizontal="right"/>
    </xf>
    <xf numFmtId="0" fontId="14" fillId="0" borderId="51" xfId="0" applyFont="1" applyBorder="1" applyAlignment="1">
      <alignment vertical="top" wrapText="1"/>
    </xf>
    <xf numFmtId="0" fontId="2" fillId="0" borderId="0" xfId="0" applyFont="1" applyAlignment="1">
      <alignment wrapText="1"/>
    </xf>
    <xf numFmtId="8" fontId="2" fillId="5" borderId="2" xfId="0" applyNumberFormat="1" applyFont="1" applyFill="1" applyBorder="1" applyAlignment="1">
      <alignment horizontal="right" vertical="top"/>
    </xf>
    <xf numFmtId="0" fontId="31" fillId="5" borderId="0" xfId="0" applyFont="1" applyFill="1" applyAlignment="1">
      <alignment vertical="top"/>
    </xf>
    <xf numFmtId="44" fontId="16" fillId="5" borderId="0" xfId="0" applyNumberFormat="1" applyFont="1" applyFill="1" applyAlignment="1">
      <alignment vertical="top"/>
    </xf>
    <xf numFmtId="44" fontId="22" fillId="0" borderId="0" xfId="0" applyNumberFormat="1" applyFont="1" applyAlignment="1">
      <alignment vertical="top"/>
    </xf>
    <xf numFmtId="173" fontId="0" fillId="5" borderId="2" xfId="0" applyNumberFormat="1" applyFill="1" applyBorder="1" applyAlignment="1">
      <alignment horizontal="center" vertical="top" wrapText="1"/>
    </xf>
    <xf numFmtId="44" fontId="30" fillId="0" borderId="0" xfId="0" applyNumberFormat="1" applyFont="1" applyAlignment="1">
      <alignment wrapText="1"/>
    </xf>
    <xf numFmtId="8" fontId="16" fillId="0" borderId="3" xfId="0" applyNumberFormat="1" applyFont="1" applyBorder="1"/>
    <xf numFmtId="0" fontId="36" fillId="0" borderId="48" xfId="0" applyFont="1" applyBorder="1" applyAlignment="1">
      <alignment horizontal="right" vertical="center" indent="1"/>
    </xf>
    <xf numFmtId="8" fontId="0" fillId="8" borderId="50" xfId="0" applyNumberFormat="1" applyFill="1" applyBorder="1" applyAlignment="1">
      <alignment horizontal="right" vertical="center" wrapText="1"/>
    </xf>
    <xf numFmtId="0" fontId="36" fillId="0" borderId="53" xfId="0" applyFont="1" applyBorder="1" applyAlignment="1">
      <alignment horizontal="right" vertical="center" indent="1"/>
    </xf>
    <xf numFmtId="8" fontId="0" fillId="8" borderId="52" xfId="0" applyNumberFormat="1" applyFill="1" applyBorder="1" applyAlignment="1">
      <alignment horizontal="right" vertical="center" wrapText="1"/>
    </xf>
    <xf numFmtId="8" fontId="16" fillId="0" borderId="47" xfId="16" applyNumberFormat="1" applyFont="1" applyBorder="1" applyAlignment="1" applyProtection="1">
      <alignment vertical="center"/>
    </xf>
    <xf numFmtId="0" fontId="22" fillId="0" borderId="2" xfId="0" applyFont="1" applyBorder="1" applyAlignment="1">
      <alignment horizontal="left" vertical="top" wrapText="1"/>
    </xf>
    <xf numFmtId="10" fontId="22" fillId="0" borderId="2" xfId="15" applyNumberFormat="1" applyFont="1" applyFill="1" applyBorder="1" applyAlignment="1" applyProtection="1">
      <alignment vertical="top" wrapText="1"/>
    </xf>
    <xf numFmtId="0" fontId="15" fillId="0" borderId="21" xfId="0" applyFont="1" applyBorder="1" applyAlignment="1">
      <alignment vertical="top"/>
    </xf>
    <xf numFmtId="0" fontId="15" fillId="0" borderId="22" xfId="0" applyFont="1" applyBorder="1" applyAlignment="1">
      <alignment horizontal="center" vertical="top"/>
    </xf>
    <xf numFmtId="0" fontId="15" fillId="0" borderId="23" xfId="0" applyFont="1" applyBorder="1" applyAlignment="1">
      <alignment vertical="top"/>
    </xf>
    <xf numFmtId="8" fontId="0" fillId="0" borderId="0" xfId="0" applyNumberFormat="1"/>
    <xf numFmtId="0" fontId="39" fillId="0" borderId="0" xfId="5" applyFont="1" applyAlignment="1">
      <alignment vertical="top" wrapText="1"/>
    </xf>
    <xf numFmtId="0" fontId="5" fillId="5" borderId="0" xfId="17" applyFill="1"/>
    <xf numFmtId="0" fontId="0" fillId="5" borderId="29" xfId="0" applyFill="1" applyBorder="1" applyAlignment="1">
      <alignment vertical="top"/>
    </xf>
    <xf numFmtId="0" fontId="17" fillId="5" borderId="0" xfId="0" applyFont="1" applyFill="1" applyAlignment="1">
      <alignment horizontal="left" vertical="center"/>
    </xf>
    <xf numFmtId="0" fontId="17" fillId="5" borderId="30" xfId="0" applyFont="1" applyFill="1" applyBorder="1" applyAlignment="1">
      <alignment horizontal="left" vertical="center"/>
    </xf>
    <xf numFmtId="0" fontId="32" fillId="5" borderId="2" xfId="0" applyFont="1" applyFill="1" applyBorder="1" applyAlignment="1">
      <alignment horizontal="right" vertical="center"/>
    </xf>
    <xf numFmtId="0" fontId="0" fillId="5" borderId="0" xfId="0" applyFill="1" applyAlignment="1">
      <alignment horizontal="center" vertical="center"/>
    </xf>
    <xf numFmtId="0" fontId="17" fillId="3" borderId="2" xfId="0" applyFont="1" applyFill="1" applyBorder="1" applyAlignment="1">
      <alignment horizontal="center" vertical="center" wrapText="1"/>
    </xf>
    <xf numFmtId="0" fontId="17" fillId="3" borderId="2" xfId="0" applyFont="1" applyFill="1" applyBorder="1" applyAlignment="1">
      <alignment horizontal="left" vertical="center" wrapText="1"/>
    </xf>
    <xf numFmtId="2" fontId="0" fillId="4" borderId="2" xfId="0" applyNumberFormat="1" applyFill="1" applyBorder="1" applyAlignment="1" applyProtection="1">
      <alignment horizontal="center" vertical="top"/>
      <protection locked="0"/>
    </xf>
    <xf numFmtId="49" fontId="7" fillId="4" borderId="2" xfId="0" applyNumberFormat="1" applyFont="1" applyFill="1" applyBorder="1" applyAlignment="1" applyProtection="1">
      <alignment vertical="top" wrapText="1"/>
      <protection locked="0"/>
    </xf>
    <xf numFmtId="0" fontId="0" fillId="0" borderId="53" xfId="0" applyBorder="1" applyAlignment="1">
      <alignment vertical="top"/>
    </xf>
    <xf numFmtId="0" fontId="9" fillId="0" borderId="2" xfId="8" applyFont="1" applyBorder="1" applyAlignment="1">
      <alignment horizontal="center" vertical="top"/>
    </xf>
    <xf numFmtId="0" fontId="20" fillId="0" borderId="0" xfId="7" applyFont="1" applyAlignment="1">
      <alignment vertical="top"/>
    </xf>
    <xf numFmtId="0" fontId="10" fillId="0" borderId="0" xfId="7" applyAlignment="1">
      <alignment vertical="top"/>
    </xf>
    <xf numFmtId="0" fontId="9" fillId="0" borderId="52" xfId="8" applyFont="1" applyBorder="1" applyAlignment="1">
      <alignment horizontal="center" vertical="top"/>
    </xf>
    <xf numFmtId="0" fontId="9" fillId="0" borderId="26" xfId="8" applyFont="1" applyBorder="1" applyAlignment="1">
      <alignment horizontal="left" vertical="top" wrapText="1"/>
    </xf>
    <xf numFmtId="164" fontId="9" fillId="0" borderId="2" xfId="4" applyNumberFormat="1" applyFont="1" applyBorder="1" applyAlignment="1">
      <alignment horizontal="center" vertical="top" wrapText="1"/>
    </xf>
    <xf numFmtId="14" fontId="0" fillId="0" borderId="0" xfId="0" applyNumberFormat="1"/>
    <xf numFmtId="43" fontId="11" fillId="3" borderId="0" xfId="6" applyFont="1" applyFill="1" applyAlignment="1" applyProtection="1">
      <alignment vertical="top"/>
    </xf>
    <xf numFmtId="43" fontId="12" fillId="3" borderId="0" xfId="6" applyFont="1" applyFill="1" applyAlignment="1" applyProtection="1">
      <alignment horizontal="right" vertical="top"/>
    </xf>
    <xf numFmtId="43" fontId="12" fillId="3" borderId="0" xfId="6" applyFont="1" applyFill="1" applyAlignment="1" applyProtection="1">
      <alignment horizontal="left" vertical="top"/>
    </xf>
    <xf numFmtId="43" fontId="12" fillId="3" borderId="0" xfId="6" applyFont="1" applyFill="1" applyAlignment="1" applyProtection="1">
      <alignment horizontal="center" vertical="top"/>
    </xf>
    <xf numFmtId="0" fontId="0" fillId="5" borderId="0" xfId="0" applyFill="1" applyAlignment="1">
      <alignment horizontal="left" vertical="top" wrapText="1"/>
    </xf>
    <xf numFmtId="0" fontId="0" fillId="5" borderId="0" xfId="0" applyFill="1" applyAlignment="1">
      <alignment horizontal="center" vertical="top" wrapText="1"/>
    </xf>
    <xf numFmtId="0" fontId="0" fillId="5" borderId="0" xfId="0" applyFill="1" applyAlignment="1">
      <alignment vertical="top" wrapText="1"/>
    </xf>
    <xf numFmtId="0" fontId="7" fillId="0" borderId="2" xfId="0" applyFont="1" applyBorder="1" applyAlignment="1">
      <alignment horizontal="left" vertical="top" wrapText="1"/>
    </xf>
    <xf numFmtId="174" fontId="0" fillId="5" borderId="2" xfId="0" applyNumberFormat="1" applyFill="1" applyBorder="1" applyAlignment="1">
      <alignment horizontal="center" vertical="top" wrapText="1"/>
    </xf>
    <xf numFmtId="0" fontId="2" fillId="0" borderId="0" xfId="0" applyFont="1" applyAlignment="1">
      <alignment horizontal="left" vertical="top" wrapText="1"/>
    </xf>
    <xf numFmtId="8" fontId="0" fillId="0" borderId="0" xfId="0" applyNumberFormat="1" applyAlignment="1">
      <alignment horizontal="right" vertical="top" wrapText="1"/>
    </xf>
    <xf numFmtId="8" fontId="0" fillId="0" borderId="0" xfId="0" applyNumberFormat="1" applyAlignment="1">
      <alignment horizontal="right" vertical="top"/>
    </xf>
    <xf numFmtId="0" fontId="30" fillId="0" borderId="0" xfId="0" applyFont="1" applyAlignment="1">
      <alignment vertical="top"/>
    </xf>
    <xf numFmtId="0" fontId="32" fillId="0" borderId="0" xfId="0" applyFont="1" applyAlignment="1">
      <alignment horizontal="left" vertical="top"/>
    </xf>
    <xf numFmtId="0" fontId="30" fillId="0" borderId="0" xfId="0" applyFont="1" applyAlignment="1">
      <alignment horizontal="center" vertical="top" wrapText="1"/>
    </xf>
    <xf numFmtId="8" fontId="30" fillId="0" borderId="0" xfId="0" applyNumberFormat="1" applyFont="1" applyAlignment="1">
      <alignment horizontal="right" vertical="top" wrapText="1"/>
    </xf>
    <xf numFmtId="8" fontId="32" fillId="0" borderId="3" xfId="0" applyNumberFormat="1" applyFont="1" applyBorder="1" applyAlignment="1">
      <alignment horizontal="right" vertical="top" wrapText="1"/>
    </xf>
    <xf numFmtId="8" fontId="32" fillId="0" borderId="0" xfId="0" applyNumberFormat="1" applyFont="1" applyAlignment="1">
      <alignment horizontal="right" vertical="top" wrapText="1"/>
    </xf>
    <xf numFmtId="0" fontId="33" fillId="0" borderId="0" xfId="0" applyFont="1" applyAlignment="1">
      <alignment vertical="top"/>
    </xf>
    <xf numFmtId="1" fontId="0" fillId="5" borderId="2" xfId="0" applyNumberFormat="1" applyFill="1" applyBorder="1" applyAlignment="1">
      <alignment horizontal="center" vertical="top" wrapText="1"/>
    </xf>
    <xf numFmtId="0" fontId="38" fillId="0" borderId="0" xfId="0" applyFont="1" applyAlignment="1">
      <alignment vertical="top"/>
    </xf>
    <xf numFmtId="0" fontId="0" fillId="0" borderId="0" xfId="0" applyAlignment="1">
      <alignment horizontal="left" vertical="top" wrapText="1"/>
    </xf>
    <xf numFmtId="0" fontId="15" fillId="0" borderId="48" xfId="0" applyFont="1" applyBorder="1" applyAlignment="1">
      <alignment horizontal="left" vertical="top"/>
    </xf>
    <xf numFmtId="0" fontId="13" fillId="0" borderId="49" xfId="0" applyFont="1" applyBorder="1" applyAlignment="1">
      <alignment horizontal="center" vertical="top"/>
    </xf>
    <xf numFmtId="0" fontId="15" fillId="0" borderId="50" xfId="0" applyFont="1" applyBorder="1" applyAlignment="1">
      <alignment vertical="top" wrapText="1"/>
    </xf>
    <xf numFmtId="49" fontId="14" fillId="0" borderId="54" xfId="5" applyNumberFormat="1" applyFont="1" applyBorder="1" applyAlignment="1">
      <alignment vertical="center" wrapText="1"/>
    </xf>
    <xf numFmtId="0" fontId="0" fillId="5" borderId="0" xfId="0" applyFill="1" applyAlignment="1">
      <alignment horizontal="center" vertical="top"/>
    </xf>
    <xf numFmtId="0" fontId="42" fillId="10" borderId="26" xfId="0" applyFont="1" applyFill="1" applyBorder="1" applyAlignment="1">
      <alignment vertical="top" wrapText="1"/>
    </xf>
    <xf numFmtId="0" fontId="9" fillId="10" borderId="2" xfId="8" applyFont="1" applyFill="1" applyBorder="1" applyAlignment="1">
      <alignment horizontal="center" vertical="top"/>
    </xf>
    <xf numFmtId="0" fontId="41" fillId="10" borderId="25" xfId="0" applyFont="1" applyFill="1" applyBorder="1" applyAlignment="1">
      <alignmen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18" xfId="0" applyFont="1" applyBorder="1" applyAlignment="1">
      <alignment horizontal="right" vertical="top" indent="3"/>
    </xf>
    <xf numFmtId="0" fontId="4" fillId="0" borderId="19" xfId="0" applyFont="1" applyBorder="1" applyAlignment="1">
      <alignment horizontal="right" vertical="top" indent="3"/>
    </xf>
    <xf numFmtId="0" fontId="4" fillId="0" borderId="21" xfId="0" applyFont="1" applyBorder="1" applyAlignment="1">
      <alignment horizontal="right" vertical="top" indent="3"/>
    </xf>
    <xf numFmtId="0" fontId="4" fillId="0" borderId="22" xfId="0" applyFont="1" applyBorder="1" applyAlignment="1">
      <alignment horizontal="right" vertical="top" indent="3"/>
    </xf>
    <xf numFmtId="0" fontId="15" fillId="0" borderId="43" xfId="0" applyFont="1" applyBorder="1" applyAlignment="1">
      <alignment horizontal="left" vertical="top"/>
    </xf>
    <xf numFmtId="0" fontId="15" fillId="0" borderId="44" xfId="0" applyFont="1" applyBorder="1" applyAlignment="1">
      <alignment horizontal="left" vertical="top" wrapText="1"/>
    </xf>
    <xf numFmtId="0" fontId="15" fillId="0" borderId="45" xfId="0" applyFont="1" applyBorder="1" applyAlignment="1">
      <alignment horizontal="left" vertical="top" wrapText="1"/>
    </xf>
    <xf numFmtId="0" fontId="15" fillId="0" borderId="46" xfId="0" applyFont="1" applyBorder="1" applyAlignment="1">
      <alignment horizontal="left" vertical="top" wrapText="1"/>
    </xf>
    <xf numFmtId="0" fontId="15" fillId="5" borderId="2" xfId="0" applyFont="1" applyFill="1" applyBorder="1" applyAlignment="1">
      <alignment horizontal="left" vertical="top"/>
    </xf>
    <xf numFmtId="0" fontId="15" fillId="5" borderId="26" xfId="0" applyFont="1" applyFill="1" applyBorder="1" applyAlignment="1">
      <alignment horizontal="left" vertical="top"/>
    </xf>
    <xf numFmtId="0" fontId="14" fillId="5" borderId="0" xfId="0" applyFont="1" applyFill="1"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6" fillId="0" borderId="2" xfId="0" applyFont="1" applyBorder="1" applyAlignment="1">
      <alignment horizontal="left"/>
    </xf>
    <xf numFmtId="0" fontId="40" fillId="9" borderId="0" xfId="0" applyFont="1" applyFill="1" applyAlignment="1">
      <alignment horizontal="right" vertical="center"/>
    </xf>
    <xf numFmtId="0" fontId="32" fillId="5" borderId="2" xfId="0" applyFont="1" applyFill="1" applyBorder="1" applyAlignment="1">
      <alignment horizontal="left" vertical="center"/>
    </xf>
    <xf numFmtId="0" fontId="32" fillId="5" borderId="26" xfId="0" applyFont="1" applyFill="1" applyBorder="1" applyAlignment="1">
      <alignment horizontal="left" vertical="center"/>
    </xf>
    <xf numFmtId="0" fontId="7" fillId="5" borderId="0" xfId="0" applyFont="1" applyFill="1" applyAlignment="1">
      <alignment horizontal="left" vertical="center" wrapText="1"/>
    </xf>
  </cellXfs>
  <cellStyles count="18">
    <cellStyle name="Comma" xfId="4" builtinId="3"/>
    <cellStyle name="Comma 2" xfId="3" xr:uid="{00000000-0005-0000-0000-000001000000}"/>
    <cellStyle name="Comma 2 16" xfId="6" xr:uid="{00000000-0005-0000-0000-000002000000}"/>
    <cellStyle name="Currency" xfId="16" builtinId="4"/>
    <cellStyle name="Normal" xfId="0" builtinId="0"/>
    <cellStyle name="Normal 2" xfId="1" xr:uid="{00000000-0005-0000-0000-000005000000}"/>
    <cellStyle name="Normal 2 16" xfId="9" xr:uid="{00000000-0005-0000-0000-000006000000}"/>
    <cellStyle name="Normal 2 2" xfId="11" xr:uid="{00000000-0005-0000-0000-000007000000}"/>
    <cellStyle name="Normal 2 2 2" xfId="13" xr:uid="{00000000-0005-0000-0000-000008000000}"/>
    <cellStyle name="Normal 2 3" xfId="5" xr:uid="{00000000-0005-0000-0000-000009000000}"/>
    <cellStyle name="Normal 3" xfId="14" xr:uid="{00000000-0005-0000-0000-00000A000000}"/>
    <cellStyle name="Normal 3 2" xfId="12" xr:uid="{00000000-0005-0000-0000-00000B000000}"/>
    <cellStyle name="Normal 3 3" xfId="10" xr:uid="{00000000-0005-0000-0000-00000C000000}"/>
    <cellStyle name="Normal 3 5" xfId="17" xr:uid="{00000000-0005-0000-0000-00000D000000}"/>
    <cellStyle name="Normal 4" xfId="7" xr:uid="{00000000-0005-0000-0000-00000E000000}"/>
    <cellStyle name="Normal 4 3" xfId="8" xr:uid="{00000000-0005-0000-0000-00000F000000}"/>
    <cellStyle name="Percent" xfId="15" builtinId="5"/>
    <cellStyle name="Percent 2" xfId="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0</xdr:rowOff>
    </xdr:from>
    <xdr:to>
      <xdr:col>6</xdr:col>
      <xdr:colOff>85726</xdr:colOff>
      <xdr:row>3</xdr:row>
      <xdr:rowOff>2028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67676" y="200025"/>
          <a:ext cx="1333500" cy="4173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755943</xdr:colOff>
      <xdr:row>0</xdr:row>
      <xdr:rowOff>558973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8575" y="28575"/>
          <a:ext cx="1664628" cy="5303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969575</xdr:colOff>
      <xdr:row>1</xdr:row>
      <xdr:rowOff>173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9050" y="9525"/>
          <a:ext cx="1693475" cy="53039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932835</xdr:colOff>
      <xdr:row>0</xdr:row>
      <xdr:rowOff>530398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694835" cy="530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0</xdr:row>
      <xdr:rowOff>19052</xdr:rowOff>
    </xdr:from>
    <xdr:to>
      <xdr:col>1</xdr:col>
      <xdr:colOff>76200</xdr:colOff>
      <xdr:row>0</xdr:row>
      <xdr:rowOff>481329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051" y="19052"/>
          <a:ext cx="1495424" cy="467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921405</xdr:colOff>
      <xdr:row>0</xdr:row>
      <xdr:rowOff>597073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8575" y="28575"/>
          <a:ext cx="1662450" cy="530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897457</xdr:colOff>
      <xdr:row>0</xdr:row>
      <xdr:rowOff>558973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8575" y="28575"/>
          <a:ext cx="1694835" cy="5303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189885</xdr:colOff>
      <xdr:row>0</xdr:row>
      <xdr:rowOff>558973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8575" y="28575"/>
          <a:ext cx="1662450" cy="5303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897457</xdr:colOff>
      <xdr:row>8</xdr:row>
      <xdr:rowOff>530398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8575" y="28575"/>
          <a:ext cx="1661362" cy="5303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755943</xdr:colOff>
      <xdr:row>0</xdr:row>
      <xdr:rowOff>558973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8575" y="28575"/>
          <a:ext cx="1664628" cy="5303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755943</xdr:colOff>
      <xdr:row>0</xdr:row>
      <xdr:rowOff>558973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8575" y="28575"/>
          <a:ext cx="1689393" cy="5303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755943</xdr:colOff>
      <xdr:row>0</xdr:row>
      <xdr:rowOff>558973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8575" y="28575"/>
          <a:ext cx="1664628" cy="5303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0"/>
  <sheetViews>
    <sheetView tabSelected="1" workbookViewId="0">
      <selection activeCell="D16" sqref="D16"/>
    </sheetView>
  </sheetViews>
  <sheetFormatPr defaultRowHeight="15.5" x14ac:dyDescent="0.35"/>
  <cols>
    <col min="2" max="2" width="12.07421875" customWidth="1"/>
    <col min="3" max="3" width="53" customWidth="1"/>
    <col min="4" max="4" width="44.84375" bestFit="1" customWidth="1"/>
    <col min="5" max="5" width="15.23046875" bestFit="1" customWidth="1"/>
    <col min="6" max="6" width="14.53515625" customWidth="1"/>
  </cols>
  <sheetData>
    <row r="1" spans="2:5" ht="16" thickBot="1" x14ac:dyDescent="0.4"/>
    <row r="2" spans="2:5" ht="16" thickBot="1" x14ac:dyDescent="0.4">
      <c r="B2" s="50" t="s">
        <v>0</v>
      </c>
      <c r="C2" s="41" t="s">
        <v>1</v>
      </c>
      <c r="D2" s="42"/>
      <c r="E2" s="43"/>
    </row>
    <row r="3" spans="2:5" ht="16" thickBot="1" x14ac:dyDescent="0.4">
      <c r="B3" s="1"/>
      <c r="C3" s="44"/>
      <c r="D3" s="45"/>
      <c r="E3" s="46"/>
    </row>
    <row r="6" spans="2:5" ht="16" thickBot="1" x14ac:dyDescent="0.4">
      <c r="B6" s="2" t="s">
        <v>2</v>
      </c>
      <c r="C6" s="3"/>
      <c r="D6" s="3"/>
      <c r="E6" s="4"/>
    </row>
    <row r="7" spans="2:5" ht="16.5" thickTop="1" thickBot="1" x14ac:dyDescent="0.4">
      <c r="B7" s="5" t="s">
        <v>3</v>
      </c>
      <c r="C7" s="48" t="s">
        <v>4</v>
      </c>
      <c r="D7" s="6" t="s">
        <v>5</v>
      </c>
      <c r="E7" s="7" t="s">
        <v>6</v>
      </c>
    </row>
    <row r="8" spans="2:5" ht="16" thickTop="1" x14ac:dyDescent="0.35">
      <c r="B8" s="8">
        <v>1</v>
      </c>
      <c r="C8" s="49" t="s">
        <v>7</v>
      </c>
      <c r="D8" s="9" t="s">
        <v>1054</v>
      </c>
      <c r="E8" s="38">
        <v>45245</v>
      </c>
    </row>
    <row r="9" spans="2:5" x14ac:dyDescent="0.35">
      <c r="B9" s="8">
        <v>1.1000000000000001</v>
      </c>
      <c r="C9" s="49" t="s">
        <v>8</v>
      </c>
      <c r="D9" s="9" t="s">
        <v>1054</v>
      </c>
      <c r="E9" s="39">
        <v>45384</v>
      </c>
    </row>
    <row r="10" spans="2:5" x14ac:dyDescent="0.35">
      <c r="B10" s="283">
        <v>1.2</v>
      </c>
      <c r="C10" s="49" t="s">
        <v>9</v>
      </c>
      <c r="D10" s="9" t="s">
        <v>1054</v>
      </c>
      <c r="E10" s="156">
        <v>45399</v>
      </c>
    </row>
    <row r="11" spans="2:5" ht="28" x14ac:dyDescent="0.35">
      <c r="B11" s="154">
        <v>2</v>
      </c>
      <c r="C11" s="155" t="s">
        <v>1012</v>
      </c>
      <c r="D11" s="9" t="s">
        <v>1054</v>
      </c>
      <c r="E11" s="156">
        <v>45433</v>
      </c>
    </row>
    <row r="12" spans="2:5" ht="16" thickBot="1" x14ac:dyDescent="0.4">
      <c r="B12" s="10"/>
      <c r="C12" s="11"/>
      <c r="D12" s="47"/>
      <c r="E12" s="40"/>
    </row>
    <row r="13" spans="2:5" ht="16" thickTop="1" x14ac:dyDescent="0.35"/>
    <row r="14" spans="2:5" x14ac:dyDescent="0.35">
      <c r="C14" s="266"/>
    </row>
    <row r="15" spans="2:5" x14ac:dyDescent="0.35">
      <c r="C15" s="266"/>
    </row>
    <row r="17" spans="2:3" x14ac:dyDescent="0.35">
      <c r="B17" s="284"/>
    </row>
    <row r="18" spans="2:3" x14ac:dyDescent="0.35">
      <c r="B18" s="284"/>
    </row>
    <row r="20" spans="2:3" x14ac:dyDescent="0.35">
      <c r="C20" s="5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46"/>
  <sheetViews>
    <sheetView zoomScale="70" zoomScaleNormal="70" workbookViewId="0">
      <selection activeCell="J1" sqref="J1"/>
    </sheetView>
  </sheetViews>
  <sheetFormatPr defaultColWidth="8.84375" defaultRowHeight="15.5" x14ac:dyDescent="0.35"/>
  <cols>
    <col min="1" max="1" width="11.23046875" customWidth="1"/>
    <col min="2" max="2" width="11.07421875" customWidth="1"/>
    <col min="3" max="3" width="53.765625" style="55" bestFit="1" customWidth="1"/>
    <col min="4" max="4" width="12.3046875" style="36" customWidth="1"/>
    <col min="5" max="5" width="12.3046875" style="37" customWidth="1"/>
    <col min="6" max="6" width="7.07421875" style="37" bestFit="1" customWidth="1"/>
    <col min="7" max="7" width="11.53515625" style="36" bestFit="1" customWidth="1"/>
    <col min="8" max="8" width="9.3046875" style="36" customWidth="1"/>
    <col min="9" max="9" width="13.53515625" style="36" customWidth="1"/>
    <col min="10" max="10" width="20" customWidth="1"/>
    <col min="12" max="12" width="9.4609375" style="164" bestFit="1" customWidth="1"/>
    <col min="13" max="13" width="10.69140625" customWidth="1"/>
  </cols>
  <sheetData>
    <row r="1" spans="1:13" ht="46.15" customHeight="1" x14ac:dyDescent="0.45">
      <c r="A1" s="12"/>
      <c r="B1" s="26"/>
      <c r="C1" s="53"/>
      <c r="D1" s="26"/>
      <c r="E1" s="28"/>
      <c r="F1" s="28"/>
      <c r="G1" s="26"/>
      <c r="H1" s="26"/>
      <c r="I1" s="26"/>
      <c r="J1" s="26" t="s">
        <v>793</v>
      </c>
    </row>
    <row r="2" spans="1:13" x14ac:dyDescent="0.35">
      <c r="A2" s="20"/>
      <c r="B2" s="21"/>
      <c r="C2" s="54"/>
      <c r="D2" s="31"/>
      <c r="E2" s="32"/>
      <c r="F2" s="32"/>
      <c r="G2" s="31"/>
      <c r="H2" s="31"/>
      <c r="I2" s="31"/>
      <c r="J2" s="33"/>
    </row>
    <row r="3" spans="1:13" x14ac:dyDescent="0.35">
      <c r="A3" s="33"/>
      <c r="B3" s="22" t="s">
        <v>0</v>
      </c>
      <c r="C3" s="326" t="str">
        <f>Title</f>
        <v>Work Equipment &amp; Consumables 2024-2028</v>
      </c>
      <c r="D3" s="326"/>
      <c r="E3" s="326"/>
      <c r="F3" s="326"/>
      <c r="G3" s="326"/>
      <c r="H3" s="326"/>
      <c r="I3" s="326"/>
      <c r="J3" s="326"/>
    </row>
    <row r="4" spans="1:13" x14ac:dyDescent="0.35">
      <c r="A4" s="33"/>
      <c r="B4" s="22" t="s">
        <v>11</v>
      </c>
      <c r="C4" s="326" t="str">
        <f>'Completion Notes'!C4</f>
        <v>See Completion Note 4</v>
      </c>
      <c r="D4" s="326"/>
      <c r="E4" s="326"/>
      <c r="F4" s="326"/>
      <c r="G4" s="326"/>
      <c r="H4" s="326"/>
      <c r="I4" s="326"/>
      <c r="J4" s="326"/>
    </row>
    <row r="5" spans="1:13" ht="18" x14ac:dyDescent="0.35">
      <c r="A5" s="23"/>
      <c r="B5" s="56"/>
      <c r="C5" s="24"/>
      <c r="D5" s="24"/>
      <c r="E5" s="29"/>
      <c r="F5" s="29"/>
      <c r="G5" s="24"/>
      <c r="H5" s="24"/>
      <c r="I5" s="24"/>
      <c r="J5" s="24"/>
    </row>
    <row r="6" spans="1:13" ht="29.5" customHeight="1" x14ac:dyDescent="0.35">
      <c r="A6" s="23"/>
      <c r="B6" s="329" t="s">
        <v>123</v>
      </c>
      <c r="C6" s="329"/>
      <c r="D6" s="329"/>
      <c r="E6" s="329"/>
      <c r="F6" s="329"/>
      <c r="G6" s="329"/>
      <c r="H6" s="329"/>
      <c r="I6" s="329"/>
      <c r="J6" s="24"/>
    </row>
    <row r="7" spans="1:13" ht="18" x14ac:dyDescent="0.35">
      <c r="A7" s="23"/>
      <c r="B7" s="56"/>
      <c r="C7" s="24"/>
      <c r="D7" s="24"/>
      <c r="E7" s="29"/>
      <c r="F7" s="29"/>
      <c r="G7" s="24"/>
      <c r="H7" s="24"/>
      <c r="I7" s="24"/>
      <c r="J7" s="24"/>
    </row>
    <row r="8" spans="1:13" ht="18" x14ac:dyDescent="0.35">
      <c r="A8" s="23"/>
      <c r="B8" s="56" t="s">
        <v>794</v>
      </c>
      <c r="C8" s="24"/>
      <c r="D8" s="24"/>
      <c r="E8" s="29"/>
      <c r="F8" s="29"/>
      <c r="G8" s="24"/>
      <c r="H8" s="24"/>
      <c r="I8" s="24"/>
      <c r="J8" s="24"/>
    </row>
    <row r="9" spans="1:13" s="61" customFormat="1" x14ac:dyDescent="0.35">
      <c r="A9" s="60"/>
      <c r="B9" s="60"/>
      <c r="C9" s="60"/>
      <c r="D9" s="60"/>
      <c r="E9" s="60"/>
      <c r="F9" s="60"/>
      <c r="G9" s="60"/>
      <c r="H9" s="60"/>
      <c r="I9" s="60"/>
      <c r="J9" s="60"/>
      <c r="K9" s="60"/>
      <c r="L9" s="165"/>
      <c r="M9" s="166"/>
    </row>
    <row r="10" spans="1:13" s="61" customFormat="1" ht="46.5" x14ac:dyDescent="0.35">
      <c r="A10" s="60"/>
      <c r="B10" s="68" t="s">
        <v>14</v>
      </c>
      <c r="C10" s="68" t="s">
        <v>126</v>
      </c>
      <c r="D10" s="71" t="s">
        <v>795</v>
      </c>
      <c r="E10" s="71" t="s">
        <v>377</v>
      </c>
      <c r="F10" s="81" t="s">
        <v>128</v>
      </c>
      <c r="G10" s="81" t="s">
        <v>796</v>
      </c>
      <c r="H10" s="90" t="s">
        <v>130</v>
      </c>
      <c r="I10" s="90" t="s">
        <v>131</v>
      </c>
      <c r="J10" s="211" t="s">
        <v>132</v>
      </c>
      <c r="L10" s="150"/>
    </row>
    <row r="11" spans="1:13" x14ac:dyDescent="0.35">
      <c r="B11" s="72" t="s">
        <v>797</v>
      </c>
      <c r="C11" s="72"/>
      <c r="D11" s="73"/>
      <c r="E11" s="73"/>
      <c r="F11" s="73"/>
      <c r="G11" s="212"/>
      <c r="H11" s="212"/>
      <c r="I11" s="212"/>
      <c r="J11" s="212">
        <f>SUM(J12:J28)</f>
        <v>0</v>
      </c>
      <c r="L11" s="61"/>
    </row>
    <row r="12" spans="1:13" ht="31" x14ac:dyDescent="0.35">
      <c r="B12" s="35"/>
      <c r="C12" s="204" t="s">
        <v>798</v>
      </c>
      <c r="D12" s="213"/>
      <c r="E12" s="35"/>
      <c r="F12" s="35"/>
      <c r="G12" s="214"/>
      <c r="H12" s="215"/>
      <c r="I12" s="215"/>
      <c r="J12" s="186"/>
      <c r="L12"/>
    </row>
    <row r="13" spans="1:13" ht="31" x14ac:dyDescent="0.35">
      <c r="B13" s="35"/>
      <c r="C13" s="204" t="s">
        <v>799</v>
      </c>
      <c r="D13" s="213"/>
      <c r="E13" s="35"/>
      <c r="F13" s="35"/>
      <c r="G13" s="214"/>
      <c r="H13" s="215"/>
      <c r="I13" s="215"/>
      <c r="J13" s="186"/>
      <c r="L13"/>
    </row>
    <row r="14" spans="1:13" x14ac:dyDescent="0.35">
      <c r="B14" s="216">
        <v>1</v>
      </c>
      <c r="C14" s="205" t="s">
        <v>800</v>
      </c>
      <c r="D14" s="224"/>
      <c r="E14" s="35">
        <v>500</v>
      </c>
      <c r="F14" s="35" t="s">
        <v>386</v>
      </c>
      <c r="G14" s="191"/>
      <c r="H14" s="217">
        <f t="shared" ref="H14:H19" si="0">G14*Fee</f>
        <v>0</v>
      </c>
      <c r="I14" s="217">
        <f>G14+H14</f>
        <v>0</v>
      </c>
      <c r="J14" s="186">
        <f>E14*I14</f>
        <v>0</v>
      </c>
      <c r="L14"/>
    </row>
    <row r="15" spans="1:13" x14ac:dyDescent="0.35">
      <c r="B15" s="216">
        <f>MAX(B$12:B14)+1</f>
        <v>2</v>
      </c>
      <c r="C15" s="205" t="s">
        <v>801</v>
      </c>
      <c r="D15" s="224"/>
      <c r="E15" s="35">
        <v>500</v>
      </c>
      <c r="F15" s="35" t="s">
        <v>386</v>
      </c>
      <c r="G15" s="191"/>
      <c r="H15" s="217">
        <f t="shared" si="0"/>
        <v>0</v>
      </c>
      <c r="I15" s="217">
        <f t="shared" ref="I15:I19" si="1">G15+H15</f>
        <v>0</v>
      </c>
      <c r="J15" s="186">
        <f t="shared" ref="J15:J19" si="2">E15*I15</f>
        <v>0</v>
      </c>
      <c r="L15"/>
    </row>
    <row r="16" spans="1:13" x14ac:dyDescent="0.35">
      <c r="B16" s="216">
        <f>MAX(B$12:B15)+1</f>
        <v>3</v>
      </c>
      <c r="C16" s="205" t="s">
        <v>802</v>
      </c>
      <c r="D16" s="224"/>
      <c r="E16" s="35">
        <v>500</v>
      </c>
      <c r="F16" s="35" t="s">
        <v>386</v>
      </c>
      <c r="G16" s="191"/>
      <c r="H16" s="217">
        <f t="shared" si="0"/>
        <v>0</v>
      </c>
      <c r="I16" s="217">
        <f t="shared" si="1"/>
        <v>0</v>
      </c>
      <c r="J16" s="186">
        <f t="shared" si="2"/>
        <v>0</v>
      </c>
      <c r="L16"/>
    </row>
    <row r="17" spans="2:12" x14ac:dyDescent="0.35">
      <c r="B17" s="216">
        <f>MAX(B$12:B16)+1</f>
        <v>4</v>
      </c>
      <c r="C17" s="205" t="s">
        <v>803</v>
      </c>
      <c r="D17" s="224"/>
      <c r="E17" s="35">
        <v>500</v>
      </c>
      <c r="F17" s="35" t="s">
        <v>386</v>
      </c>
      <c r="G17" s="191"/>
      <c r="H17" s="217">
        <f t="shared" si="0"/>
        <v>0</v>
      </c>
      <c r="I17" s="217">
        <f t="shared" si="1"/>
        <v>0</v>
      </c>
      <c r="J17" s="186">
        <f t="shared" si="2"/>
        <v>0</v>
      </c>
      <c r="L17"/>
    </row>
    <row r="18" spans="2:12" x14ac:dyDescent="0.35">
      <c r="B18" s="216">
        <f>MAX(B$12:B17)+1</f>
        <v>5</v>
      </c>
      <c r="C18" s="205" t="s">
        <v>804</v>
      </c>
      <c r="D18" s="224"/>
      <c r="E18" s="35">
        <v>500</v>
      </c>
      <c r="F18" s="35" t="s">
        <v>386</v>
      </c>
      <c r="G18" s="191"/>
      <c r="H18" s="217">
        <f t="shared" si="0"/>
        <v>0</v>
      </c>
      <c r="I18" s="217">
        <f t="shared" si="1"/>
        <v>0</v>
      </c>
      <c r="J18" s="186">
        <f t="shared" si="2"/>
        <v>0</v>
      </c>
      <c r="L18"/>
    </row>
    <row r="19" spans="2:12" x14ac:dyDescent="0.35">
      <c r="B19" s="216">
        <f>MAX(B$12:B18)+1</f>
        <v>6</v>
      </c>
      <c r="C19" s="205" t="s">
        <v>805</v>
      </c>
      <c r="D19" s="224"/>
      <c r="E19" s="35">
        <v>500</v>
      </c>
      <c r="F19" s="35" t="s">
        <v>386</v>
      </c>
      <c r="G19" s="191"/>
      <c r="H19" s="217">
        <f t="shared" si="0"/>
        <v>0</v>
      </c>
      <c r="I19" s="217">
        <f t="shared" si="1"/>
        <v>0</v>
      </c>
      <c r="J19" s="186">
        <f t="shared" si="2"/>
        <v>0</v>
      </c>
      <c r="L19"/>
    </row>
    <row r="20" spans="2:12" x14ac:dyDescent="0.35">
      <c r="B20" s="35"/>
      <c r="C20" s="206" t="s">
        <v>806</v>
      </c>
      <c r="D20" s="34"/>
      <c r="E20" s="35"/>
      <c r="F20" s="35"/>
      <c r="G20" s="35"/>
      <c r="H20" s="217"/>
      <c r="I20" s="217"/>
      <c r="J20" s="186"/>
      <c r="L20"/>
    </row>
    <row r="21" spans="2:12" x14ac:dyDescent="0.35">
      <c r="B21" s="216">
        <f>MAX(B$12:B20)+1</f>
        <v>7</v>
      </c>
      <c r="C21" s="207" t="s">
        <v>807</v>
      </c>
      <c r="D21" s="224"/>
      <c r="E21" s="218">
        <f>(SUM(J14:J19))*20%</f>
        <v>0</v>
      </c>
      <c r="F21" s="218" t="s">
        <v>93</v>
      </c>
      <c r="G21" s="224"/>
      <c r="H21" s="224"/>
      <c r="I21" s="210"/>
      <c r="J21" s="186">
        <f>E21*I21</f>
        <v>0</v>
      </c>
      <c r="L21"/>
    </row>
    <row r="22" spans="2:12" ht="31" x14ac:dyDescent="0.35">
      <c r="B22" s="35"/>
      <c r="C22" s="204" t="s">
        <v>808</v>
      </c>
      <c r="D22" s="34"/>
      <c r="E22" s="35"/>
      <c r="F22" s="35"/>
      <c r="G22" s="215"/>
      <c r="H22" s="215"/>
      <c r="I22" s="215"/>
      <c r="J22" s="186"/>
      <c r="L22"/>
    </row>
    <row r="23" spans="2:12" x14ac:dyDescent="0.35">
      <c r="B23" s="216">
        <f>MAX(B$12:B22)+1</f>
        <v>8</v>
      </c>
      <c r="C23" s="205" t="s">
        <v>800</v>
      </c>
      <c r="D23" s="224"/>
      <c r="E23" s="35">
        <f>52*7</f>
        <v>364</v>
      </c>
      <c r="F23" s="35" t="s">
        <v>386</v>
      </c>
      <c r="G23" s="191"/>
      <c r="H23" s="217">
        <f t="shared" ref="H23:H28" si="3">G23*Fee</f>
        <v>0</v>
      </c>
      <c r="I23" s="217">
        <f t="shared" ref="I23:I28" si="4">G23+H23</f>
        <v>0</v>
      </c>
      <c r="J23" s="186">
        <f t="shared" ref="J23:J28" si="5">E23*I23</f>
        <v>0</v>
      </c>
      <c r="L23"/>
    </row>
    <row r="24" spans="2:12" x14ac:dyDescent="0.35">
      <c r="B24" s="216">
        <f>MAX(B$12:B23)+1</f>
        <v>9</v>
      </c>
      <c r="C24" s="205" t="s">
        <v>801</v>
      </c>
      <c r="D24" s="224"/>
      <c r="E24" s="35">
        <f t="shared" ref="E24:E28" si="6">52*7</f>
        <v>364</v>
      </c>
      <c r="F24" s="35" t="s">
        <v>386</v>
      </c>
      <c r="G24" s="191"/>
      <c r="H24" s="217">
        <f t="shared" si="3"/>
        <v>0</v>
      </c>
      <c r="I24" s="217">
        <f t="shared" si="4"/>
        <v>0</v>
      </c>
      <c r="J24" s="186">
        <f t="shared" si="5"/>
        <v>0</v>
      </c>
      <c r="L24"/>
    </row>
    <row r="25" spans="2:12" x14ac:dyDescent="0.35">
      <c r="B25" s="216">
        <f>MAX(B$12:B24)+1</f>
        <v>10</v>
      </c>
      <c r="C25" s="205" t="s">
        <v>802</v>
      </c>
      <c r="D25" s="224"/>
      <c r="E25" s="35">
        <f t="shared" si="6"/>
        <v>364</v>
      </c>
      <c r="F25" s="35" t="s">
        <v>386</v>
      </c>
      <c r="G25" s="191"/>
      <c r="H25" s="217">
        <f t="shared" si="3"/>
        <v>0</v>
      </c>
      <c r="I25" s="217">
        <f t="shared" si="4"/>
        <v>0</v>
      </c>
      <c r="J25" s="186">
        <f t="shared" si="5"/>
        <v>0</v>
      </c>
      <c r="L25"/>
    </row>
    <row r="26" spans="2:12" x14ac:dyDescent="0.35">
      <c r="B26" s="216">
        <f>MAX(B$12:B25)+1</f>
        <v>11</v>
      </c>
      <c r="C26" s="205" t="s">
        <v>803</v>
      </c>
      <c r="D26" s="224"/>
      <c r="E26" s="35">
        <f t="shared" si="6"/>
        <v>364</v>
      </c>
      <c r="F26" s="35" t="s">
        <v>386</v>
      </c>
      <c r="G26" s="191"/>
      <c r="H26" s="217">
        <f t="shared" si="3"/>
        <v>0</v>
      </c>
      <c r="I26" s="217">
        <f t="shared" si="4"/>
        <v>0</v>
      </c>
      <c r="J26" s="186">
        <f t="shared" si="5"/>
        <v>0</v>
      </c>
      <c r="L26"/>
    </row>
    <row r="27" spans="2:12" x14ac:dyDescent="0.35">
      <c r="B27" s="216">
        <f>MAX(B$12:B26)+1</f>
        <v>12</v>
      </c>
      <c r="C27" s="205" t="s">
        <v>804</v>
      </c>
      <c r="D27" s="224"/>
      <c r="E27" s="35">
        <f t="shared" si="6"/>
        <v>364</v>
      </c>
      <c r="F27" s="35" t="s">
        <v>386</v>
      </c>
      <c r="G27" s="191"/>
      <c r="H27" s="217">
        <f t="shared" si="3"/>
        <v>0</v>
      </c>
      <c r="I27" s="217">
        <f t="shared" si="4"/>
        <v>0</v>
      </c>
      <c r="J27" s="186">
        <f t="shared" si="5"/>
        <v>0</v>
      </c>
      <c r="L27"/>
    </row>
    <row r="28" spans="2:12" x14ac:dyDescent="0.35">
      <c r="B28" s="216">
        <f>MAX(B$12:B27)+1</f>
        <v>13</v>
      </c>
      <c r="C28" s="205" t="s">
        <v>805</v>
      </c>
      <c r="D28" s="224"/>
      <c r="E28" s="35">
        <f t="shared" si="6"/>
        <v>364</v>
      </c>
      <c r="F28" s="35" t="s">
        <v>386</v>
      </c>
      <c r="G28" s="191"/>
      <c r="H28" s="217">
        <f t="shared" si="3"/>
        <v>0</v>
      </c>
      <c r="I28" s="217">
        <f t="shared" si="4"/>
        <v>0</v>
      </c>
      <c r="J28" s="186">
        <f t="shared" si="5"/>
        <v>0</v>
      </c>
      <c r="L28"/>
    </row>
    <row r="29" spans="2:12" x14ac:dyDescent="0.35">
      <c r="B29" s="72" t="s">
        <v>809</v>
      </c>
      <c r="C29" s="72"/>
      <c r="D29" s="221"/>
      <c r="E29" s="73"/>
      <c r="F29" s="73"/>
      <c r="G29" s="212"/>
      <c r="H29" s="212"/>
      <c r="I29" s="212"/>
      <c r="J29" s="212">
        <f>SUM(J30:J35)</f>
        <v>0</v>
      </c>
      <c r="L29"/>
    </row>
    <row r="30" spans="2:12" ht="31" x14ac:dyDescent="0.35">
      <c r="B30" s="35"/>
      <c r="C30" s="204" t="s">
        <v>810</v>
      </c>
      <c r="D30" s="213"/>
      <c r="E30" s="35"/>
      <c r="F30" s="35"/>
      <c r="G30" s="214"/>
      <c r="H30" s="215"/>
      <c r="I30" s="215"/>
      <c r="J30" s="186"/>
      <c r="L30"/>
    </row>
    <row r="31" spans="2:12" x14ac:dyDescent="0.35">
      <c r="B31" s="35"/>
      <c r="C31" s="204" t="s">
        <v>811</v>
      </c>
      <c r="D31" s="213"/>
      <c r="E31" s="35"/>
      <c r="F31" s="35"/>
      <c r="G31" s="214"/>
      <c r="H31" s="217"/>
      <c r="I31" s="217"/>
      <c r="J31" s="186"/>
      <c r="L31"/>
    </row>
    <row r="32" spans="2:12" x14ac:dyDescent="0.35">
      <c r="B32" s="216">
        <f>MAX(B$12:B31)+1</f>
        <v>14</v>
      </c>
      <c r="C32" s="207" t="s">
        <v>812</v>
      </c>
      <c r="D32" s="224"/>
      <c r="E32" s="35">
        <v>40</v>
      </c>
      <c r="F32" s="35" t="s">
        <v>386</v>
      </c>
      <c r="G32" s="191"/>
      <c r="H32" s="217">
        <f>G32*Fee</f>
        <v>0</v>
      </c>
      <c r="I32" s="217">
        <f t="shared" ref="I32:I33" si="7">G32+H32</f>
        <v>0</v>
      </c>
      <c r="J32" s="186">
        <f t="shared" ref="J32:J33" si="8">E32*I32</f>
        <v>0</v>
      </c>
      <c r="L32"/>
    </row>
    <row r="33" spans="2:12" x14ac:dyDescent="0.35">
      <c r="B33" s="216">
        <f>MAX(B$12:B32)+1</f>
        <v>15</v>
      </c>
      <c r="C33" s="207" t="s">
        <v>813</v>
      </c>
      <c r="D33" s="224"/>
      <c r="E33" s="35">
        <v>10</v>
      </c>
      <c r="F33" s="35" t="s">
        <v>386</v>
      </c>
      <c r="G33" s="191"/>
      <c r="H33" s="217">
        <f>G33*Fee</f>
        <v>0</v>
      </c>
      <c r="I33" s="217">
        <f t="shared" si="7"/>
        <v>0</v>
      </c>
      <c r="J33" s="186">
        <f t="shared" si="8"/>
        <v>0</v>
      </c>
      <c r="L33"/>
    </row>
    <row r="34" spans="2:12" x14ac:dyDescent="0.35">
      <c r="B34" s="35"/>
      <c r="C34" s="204" t="s">
        <v>814</v>
      </c>
      <c r="D34" s="213"/>
      <c r="E34" s="35"/>
      <c r="F34" s="35"/>
      <c r="G34" s="214"/>
      <c r="H34" s="215"/>
      <c r="I34" s="215"/>
      <c r="J34" s="186"/>
      <c r="L34"/>
    </row>
    <row r="35" spans="2:12" ht="31" x14ac:dyDescent="0.35">
      <c r="B35" s="216">
        <f>MAX(B$12:B34)+1</f>
        <v>16</v>
      </c>
      <c r="C35" s="207" t="s">
        <v>815</v>
      </c>
      <c r="D35" s="224"/>
      <c r="E35" s="62">
        <v>1000</v>
      </c>
      <c r="F35" s="35" t="s">
        <v>386</v>
      </c>
      <c r="G35" s="188"/>
      <c r="H35" s="217">
        <f>G35*Fee</f>
        <v>0</v>
      </c>
      <c r="I35" s="217">
        <f t="shared" ref="I35" si="9">G35+H35</f>
        <v>0</v>
      </c>
      <c r="J35" s="186">
        <f t="shared" ref="J35" si="10">E35*I35</f>
        <v>0</v>
      </c>
      <c r="L35"/>
    </row>
    <row r="36" spans="2:12" x14ac:dyDescent="0.35">
      <c r="B36" s="72" t="s">
        <v>816</v>
      </c>
      <c r="C36" s="72"/>
      <c r="D36" s="221"/>
      <c r="E36" s="73"/>
      <c r="F36" s="73"/>
      <c r="G36" s="212"/>
      <c r="H36" s="212"/>
      <c r="I36" s="212"/>
      <c r="J36" s="212">
        <f>SUM(J37:J44)</f>
        <v>0</v>
      </c>
      <c r="L36"/>
    </row>
    <row r="37" spans="2:12" ht="46.5" x14ac:dyDescent="0.35">
      <c r="B37" s="35"/>
      <c r="C37" s="208" t="s">
        <v>817</v>
      </c>
      <c r="D37" s="213"/>
      <c r="E37" s="35"/>
      <c r="F37" s="35"/>
      <c r="G37" s="214"/>
      <c r="H37" s="215"/>
      <c r="I37" s="215"/>
      <c r="J37" s="186"/>
      <c r="L37"/>
    </row>
    <row r="38" spans="2:12" x14ac:dyDescent="0.35">
      <c r="B38" s="35"/>
      <c r="C38" s="204" t="s">
        <v>818</v>
      </c>
      <c r="D38" s="213"/>
      <c r="E38" s="35"/>
      <c r="F38" s="35"/>
      <c r="G38" s="214"/>
      <c r="H38" s="215"/>
      <c r="I38" s="215"/>
      <c r="J38" s="186"/>
      <c r="L38"/>
    </row>
    <row r="39" spans="2:12" x14ac:dyDescent="0.35">
      <c r="B39" s="216">
        <f>MAX(B$12:B38)+1</f>
        <v>17</v>
      </c>
      <c r="C39" s="205" t="s">
        <v>801</v>
      </c>
      <c r="D39" s="224"/>
      <c r="E39" s="35">
        <v>10</v>
      </c>
      <c r="F39" s="35" t="s">
        <v>386</v>
      </c>
      <c r="G39" s="191"/>
      <c r="H39" s="217">
        <f>G39*Fee</f>
        <v>0</v>
      </c>
      <c r="I39" s="217">
        <f>G39+H39</f>
        <v>0</v>
      </c>
      <c r="J39" s="186">
        <f t="shared" ref="J39:J44" si="11">E39*I39</f>
        <v>0</v>
      </c>
      <c r="L39"/>
    </row>
    <row r="40" spans="2:12" x14ac:dyDescent="0.35">
      <c r="B40" s="216">
        <f>MAX(B$12:B39)+1</f>
        <v>18</v>
      </c>
      <c r="C40" s="205" t="s">
        <v>800</v>
      </c>
      <c r="D40" s="224"/>
      <c r="E40" s="35">
        <v>10</v>
      </c>
      <c r="F40" s="35" t="s">
        <v>386</v>
      </c>
      <c r="G40" s="191"/>
      <c r="H40" s="217">
        <f t="shared" ref="H40:H43" si="12">G40*Fee</f>
        <v>0</v>
      </c>
      <c r="I40" s="217">
        <f t="shared" ref="I40:I43" si="13">G40+H40</f>
        <v>0</v>
      </c>
      <c r="J40" s="186">
        <f t="shared" si="11"/>
        <v>0</v>
      </c>
      <c r="L40"/>
    </row>
    <row r="41" spans="2:12" x14ac:dyDescent="0.35">
      <c r="B41" s="216">
        <f>MAX(B$12:B40)+1</f>
        <v>19</v>
      </c>
      <c r="C41" s="205" t="s">
        <v>802</v>
      </c>
      <c r="D41" s="224"/>
      <c r="E41" s="35">
        <v>10</v>
      </c>
      <c r="F41" s="35" t="s">
        <v>386</v>
      </c>
      <c r="G41" s="191"/>
      <c r="H41" s="217">
        <f t="shared" si="12"/>
        <v>0</v>
      </c>
      <c r="I41" s="217">
        <f t="shared" si="13"/>
        <v>0</v>
      </c>
      <c r="J41" s="186">
        <f t="shared" si="11"/>
        <v>0</v>
      </c>
      <c r="L41"/>
    </row>
    <row r="42" spans="2:12" x14ac:dyDescent="0.35">
      <c r="B42" s="216">
        <f>MAX(B$12:B41)+1</f>
        <v>20</v>
      </c>
      <c r="C42" s="205" t="s">
        <v>803</v>
      </c>
      <c r="D42" s="224"/>
      <c r="E42" s="35">
        <v>10</v>
      </c>
      <c r="F42" s="35" t="s">
        <v>386</v>
      </c>
      <c r="G42" s="191"/>
      <c r="H42" s="217">
        <f t="shared" si="12"/>
        <v>0</v>
      </c>
      <c r="I42" s="217">
        <f t="shared" si="13"/>
        <v>0</v>
      </c>
      <c r="J42" s="186">
        <f t="shared" si="11"/>
        <v>0</v>
      </c>
      <c r="L42"/>
    </row>
    <row r="43" spans="2:12" x14ac:dyDescent="0.35">
      <c r="B43" s="216">
        <f>MAX(B$12:B42)+1</f>
        <v>21</v>
      </c>
      <c r="C43" s="205" t="s">
        <v>804</v>
      </c>
      <c r="D43" s="224"/>
      <c r="E43" s="35">
        <v>10</v>
      </c>
      <c r="F43" s="35" t="s">
        <v>386</v>
      </c>
      <c r="G43" s="191"/>
      <c r="H43" s="217">
        <f t="shared" si="12"/>
        <v>0</v>
      </c>
      <c r="I43" s="217">
        <f t="shared" si="13"/>
        <v>0</v>
      </c>
      <c r="J43" s="186">
        <f t="shared" si="11"/>
        <v>0</v>
      </c>
      <c r="L43"/>
    </row>
    <row r="44" spans="2:12" x14ac:dyDescent="0.35">
      <c r="B44" s="216">
        <f>MAX(B$12:B43)+1</f>
        <v>22</v>
      </c>
      <c r="C44" s="205" t="s">
        <v>805</v>
      </c>
      <c r="D44" s="224"/>
      <c r="E44" s="35">
        <v>10</v>
      </c>
      <c r="F44" s="35" t="s">
        <v>386</v>
      </c>
      <c r="G44" s="191"/>
      <c r="H44" s="217">
        <f>G44*Fee</f>
        <v>0</v>
      </c>
      <c r="I44" s="217">
        <f>G44+H44</f>
        <v>0</v>
      </c>
      <c r="J44" s="186">
        <f t="shared" si="11"/>
        <v>0</v>
      </c>
      <c r="L44"/>
    </row>
    <row r="45" spans="2:12" ht="16" thickBot="1" x14ac:dyDescent="0.4">
      <c r="C45" s="65"/>
      <c r="D45" s="65"/>
      <c r="G45" s="219"/>
      <c r="H45" s="219"/>
      <c r="I45" s="219"/>
      <c r="J45" s="220"/>
      <c r="L45"/>
    </row>
    <row r="46" spans="2:12" s="141" customFormat="1" ht="20.5" thickBot="1" x14ac:dyDescent="0.45">
      <c r="C46" s="148" t="s">
        <v>819</v>
      </c>
      <c r="D46" s="142"/>
      <c r="E46" s="143"/>
      <c r="F46" s="143"/>
      <c r="G46" s="192"/>
      <c r="H46" s="192"/>
      <c r="I46" s="192"/>
      <c r="J46" s="190">
        <f>J11+J29+J36</f>
        <v>0</v>
      </c>
      <c r="L46" s="168"/>
    </row>
  </sheetData>
  <sheetProtection formatColumns="0" formatRows="0"/>
  <mergeCells count="3">
    <mergeCell ref="C3:J3"/>
    <mergeCell ref="C4:J4"/>
    <mergeCell ref="B6:I6"/>
  </mergeCells>
  <pageMargins left="0.7" right="0.7" top="0.75" bottom="0.75" header="0.3" footer="0.3"/>
  <pageSetup paperSize="9" scale="8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
  <sheetViews>
    <sheetView zoomScale="70" zoomScaleNormal="70" workbookViewId="0">
      <selection activeCell="D8" sqref="D8"/>
    </sheetView>
  </sheetViews>
  <sheetFormatPr defaultColWidth="8.69140625" defaultRowHeight="15.5" x14ac:dyDescent="0.35"/>
  <cols>
    <col min="2" max="2" width="13.07421875" bestFit="1" customWidth="1"/>
    <col min="3" max="3" width="59.53515625" bestFit="1" customWidth="1"/>
    <col min="4" max="5" width="58.3046875" bestFit="1" customWidth="1"/>
    <col min="6" max="6" width="8.07421875" hidden="1" customWidth="1"/>
    <col min="7" max="7" width="8.69140625" hidden="1" customWidth="1"/>
    <col min="8" max="8" width="0" hidden="1" customWidth="1"/>
  </cols>
  <sheetData>
    <row r="1" spans="1:13" s="123" customFormat="1" ht="42.75" customHeight="1" x14ac:dyDescent="0.45">
      <c r="A1" s="12"/>
      <c r="B1" s="13"/>
      <c r="C1" s="26"/>
      <c r="D1" s="26"/>
      <c r="E1" s="26" t="s">
        <v>63</v>
      </c>
      <c r="M1" s="169"/>
    </row>
    <row r="3" spans="1:13" s="170" customFormat="1" x14ac:dyDescent="0.35">
      <c r="B3" s="171" t="s">
        <v>0</v>
      </c>
      <c r="C3" s="331" t="str">
        <f>Title</f>
        <v>Work Equipment &amp; Consumables 2024-2028</v>
      </c>
      <c r="D3" s="331"/>
      <c r="E3" s="331"/>
      <c r="F3" s="172"/>
    </row>
    <row r="4" spans="1:13" s="170" customFormat="1" x14ac:dyDescent="0.35">
      <c r="B4" s="171" t="s">
        <v>11</v>
      </c>
      <c r="C4" s="331" t="str">
        <f>'Completion Notes'!C4</f>
        <v>See Completion Note 4</v>
      </c>
      <c r="D4" s="331"/>
      <c r="E4" s="331"/>
      <c r="F4" s="172"/>
    </row>
    <row r="6" spans="1:13" ht="16" thickBot="1" x14ac:dyDescent="0.4">
      <c r="D6" s="245" t="s">
        <v>820</v>
      </c>
      <c r="E6" s="245" t="s">
        <v>821</v>
      </c>
    </row>
    <row r="7" spans="1:13" ht="18" x14ac:dyDescent="0.35">
      <c r="C7" s="174" t="s">
        <v>822</v>
      </c>
      <c r="D7" s="175" t="s">
        <v>132</v>
      </c>
      <c r="E7" s="175" t="s">
        <v>132</v>
      </c>
      <c r="F7" s="173"/>
      <c r="G7" s="163" t="s">
        <v>823</v>
      </c>
    </row>
    <row r="8" spans="1:13" ht="17.5" x14ac:dyDescent="0.35">
      <c r="C8" s="176" t="s">
        <v>824</v>
      </c>
      <c r="D8" s="193" t="s">
        <v>1013</v>
      </c>
      <c r="E8" s="193" t="s">
        <v>1013</v>
      </c>
      <c r="F8" s="193" t="s">
        <v>1013</v>
      </c>
      <c r="G8" s="193" t="s">
        <v>1013</v>
      </c>
      <c r="H8" s="193" t="s">
        <v>1013</v>
      </c>
      <c r="I8" s="163"/>
    </row>
    <row r="9" spans="1:13" ht="17.5" x14ac:dyDescent="0.35">
      <c r="C9" s="176" t="s">
        <v>825</v>
      </c>
      <c r="D9" s="193" t="s">
        <v>1013</v>
      </c>
      <c r="E9" s="193" t="s">
        <v>1013</v>
      </c>
      <c r="I9" s="163"/>
    </row>
    <row r="10" spans="1:13" ht="18" thickBot="1" x14ac:dyDescent="0.4">
      <c r="C10" s="176" t="s">
        <v>826</v>
      </c>
      <c r="D10" s="193" t="s">
        <v>1013</v>
      </c>
      <c r="E10" s="193" t="s">
        <v>1013</v>
      </c>
      <c r="I10" s="163"/>
    </row>
    <row r="11" spans="1:13" ht="18" x14ac:dyDescent="0.35">
      <c r="C11" s="255" t="s">
        <v>827</v>
      </c>
      <c r="D11" s="193" t="s">
        <v>1013</v>
      </c>
      <c r="E11" s="256"/>
      <c r="I11" s="163"/>
    </row>
    <row r="12" spans="1:13" ht="18.5" thickBot="1" x14ac:dyDescent="0.4">
      <c r="C12" s="257" t="s">
        <v>828</v>
      </c>
      <c r="D12" s="258"/>
      <c r="E12" s="259">
        <v>3337437.89</v>
      </c>
      <c r="I12" s="163"/>
    </row>
  </sheetData>
  <sheetProtection formatColumns="0" formatRows="0"/>
  <mergeCells count="2">
    <mergeCell ref="C3:E3"/>
    <mergeCell ref="C4:E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8"/>
  <sheetViews>
    <sheetView zoomScale="70" zoomScaleNormal="70" workbookViewId="0">
      <selection activeCell="C9" sqref="C9"/>
    </sheetView>
  </sheetViews>
  <sheetFormatPr defaultRowHeight="15.5" x14ac:dyDescent="0.35"/>
  <cols>
    <col min="2" max="2" width="15.07421875" bestFit="1" customWidth="1"/>
    <col min="3" max="3" width="70.765625" customWidth="1"/>
  </cols>
  <sheetData>
    <row r="1" spans="1:4" ht="44.25" customHeight="1" x14ac:dyDescent="0.35">
      <c r="A1" s="332" t="s">
        <v>829</v>
      </c>
      <c r="B1" s="332"/>
      <c r="C1" s="332"/>
      <c r="D1" s="332"/>
    </row>
    <row r="2" spans="1:4" x14ac:dyDescent="0.35">
      <c r="A2" s="268"/>
      <c r="B2" s="269"/>
      <c r="C2" s="269"/>
      <c r="D2" s="270"/>
    </row>
    <row r="3" spans="1:4" ht="20" x14ac:dyDescent="0.35">
      <c r="A3" s="268"/>
      <c r="B3" s="271" t="s">
        <v>0</v>
      </c>
      <c r="C3" s="333" t="str">
        <f>Title</f>
        <v>Work Equipment &amp; Consumables 2024-2028</v>
      </c>
      <c r="D3" s="334"/>
    </row>
    <row r="4" spans="1:4" ht="20" x14ac:dyDescent="0.35">
      <c r="A4" s="268"/>
      <c r="B4" s="271" t="s">
        <v>11</v>
      </c>
      <c r="C4" s="333" t="str">
        <f>'Completion Notes'!C4</f>
        <v>See Completion Note 4</v>
      </c>
      <c r="D4" s="334">
        <v>0</v>
      </c>
    </row>
    <row r="5" spans="1:4" x14ac:dyDescent="0.35">
      <c r="A5" s="33"/>
      <c r="B5" s="33"/>
      <c r="C5" s="33"/>
      <c r="D5" s="33"/>
    </row>
    <row r="6" spans="1:4" ht="45.75" customHeight="1" x14ac:dyDescent="0.35">
      <c r="A6" s="33"/>
      <c r="B6" s="335" t="s">
        <v>123</v>
      </c>
      <c r="C6" s="335"/>
      <c r="D6" s="335"/>
    </row>
    <row r="7" spans="1:4" x14ac:dyDescent="0.35">
      <c r="A7" s="33"/>
      <c r="B7" s="33"/>
      <c r="C7" s="33"/>
      <c r="D7" s="272"/>
    </row>
    <row r="8" spans="1:4" x14ac:dyDescent="0.35">
      <c r="A8" s="33"/>
      <c r="B8" s="273" t="s">
        <v>125</v>
      </c>
      <c r="C8" s="274" t="s">
        <v>830</v>
      </c>
      <c r="D8" s="272"/>
    </row>
    <row r="9" spans="1:4" x14ac:dyDescent="0.35">
      <c r="A9" s="33"/>
      <c r="B9" s="275"/>
      <c r="C9" s="276" t="s">
        <v>1013</v>
      </c>
      <c r="D9" s="272"/>
    </row>
    <row r="10" spans="1:4" x14ac:dyDescent="0.35">
      <c r="A10" s="33"/>
      <c r="B10" s="275"/>
      <c r="C10" s="276"/>
      <c r="D10" s="272"/>
    </row>
    <row r="11" spans="1:4" x14ac:dyDescent="0.35">
      <c r="A11" s="33"/>
      <c r="B11" s="275"/>
      <c r="C11" s="276"/>
      <c r="D11" s="272"/>
    </row>
    <row r="12" spans="1:4" x14ac:dyDescent="0.35">
      <c r="A12" s="33"/>
      <c r="B12" s="275"/>
      <c r="C12" s="276"/>
      <c r="D12" s="272"/>
    </row>
    <row r="13" spans="1:4" x14ac:dyDescent="0.35">
      <c r="A13" s="33"/>
      <c r="B13" s="275"/>
      <c r="C13" s="276"/>
      <c r="D13" s="272"/>
    </row>
    <row r="14" spans="1:4" x14ac:dyDescent="0.35">
      <c r="A14" s="33"/>
      <c r="B14" s="275"/>
      <c r="C14" s="276"/>
      <c r="D14" s="272"/>
    </row>
    <row r="15" spans="1:4" x14ac:dyDescent="0.35">
      <c r="B15" s="275"/>
      <c r="C15" s="276"/>
      <c r="D15" s="272"/>
    </row>
    <row r="16" spans="1:4" x14ac:dyDescent="0.35">
      <c r="B16" s="275"/>
      <c r="C16" s="276"/>
      <c r="D16" s="272"/>
    </row>
    <row r="17" spans="1:4" x14ac:dyDescent="0.35">
      <c r="A17" s="33"/>
      <c r="B17" s="275"/>
      <c r="C17" s="276"/>
      <c r="D17" s="272"/>
    </row>
    <row r="18" spans="1:4" x14ac:dyDescent="0.35">
      <c r="A18" s="33"/>
      <c r="B18" s="275"/>
      <c r="C18" s="276"/>
      <c r="D18" s="272"/>
    </row>
    <row r="19" spans="1:4" x14ac:dyDescent="0.35">
      <c r="A19" s="33"/>
      <c r="B19" s="275"/>
      <c r="C19" s="276"/>
      <c r="D19" s="272"/>
    </row>
    <row r="20" spans="1:4" x14ac:dyDescent="0.35">
      <c r="A20" s="33"/>
      <c r="B20" s="275"/>
      <c r="C20" s="276"/>
      <c r="D20" s="272"/>
    </row>
    <row r="21" spans="1:4" x14ac:dyDescent="0.35">
      <c r="A21" s="33"/>
      <c r="B21" s="275"/>
      <c r="C21" s="276"/>
      <c r="D21" s="272"/>
    </row>
    <row r="22" spans="1:4" x14ac:dyDescent="0.35">
      <c r="A22" s="33"/>
      <c r="B22" s="275"/>
      <c r="C22" s="276"/>
      <c r="D22" s="272"/>
    </row>
    <row r="23" spans="1:4" x14ac:dyDescent="0.35">
      <c r="A23" s="33"/>
      <c r="B23" s="275"/>
      <c r="C23" s="276"/>
      <c r="D23" s="272"/>
    </row>
    <row r="24" spans="1:4" x14ac:dyDescent="0.35">
      <c r="A24" s="33"/>
      <c r="B24" s="275"/>
      <c r="C24" s="276"/>
      <c r="D24" s="272"/>
    </row>
    <row r="25" spans="1:4" x14ac:dyDescent="0.35">
      <c r="A25" s="33"/>
      <c r="B25" s="275"/>
      <c r="C25" s="276"/>
      <c r="D25" s="272"/>
    </row>
    <row r="26" spans="1:4" x14ac:dyDescent="0.35">
      <c r="A26" s="33"/>
      <c r="B26" s="275"/>
      <c r="C26" s="276"/>
      <c r="D26" s="272"/>
    </row>
    <row r="27" spans="1:4" x14ac:dyDescent="0.35">
      <c r="A27" s="33"/>
      <c r="B27" s="275"/>
      <c r="C27" s="276"/>
      <c r="D27" s="272"/>
    </row>
    <row r="28" spans="1:4" x14ac:dyDescent="0.35">
      <c r="A28" s="33"/>
      <c r="B28" s="275"/>
      <c r="C28" s="276"/>
      <c r="D28" s="272"/>
    </row>
  </sheetData>
  <mergeCells count="4">
    <mergeCell ref="A1:D1"/>
    <mergeCell ref="C3:D3"/>
    <mergeCell ref="C4:D4"/>
    <mergeCell ref="B6:D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9"/>
  <sheetViews>
    <sheetView zoomScale="85" zoomScaleNormal="85" workbookViewId="0">
      <selection activeCell="J104" sqref="J103:J104"/>
    </sheetView>
  </sheetViews>
  <sheetFormatPr defaultRowHeight="15.5" x14ac:dyDescent="0.35"/>
  <cols>
    <col min="3" max="3" width="18.23046875" customWidth="1"/>
    <col min="6" max="6" width="8.84375" style="163"/>
  </cols>
  <sheetData>
    <row r="1" spans="1:12" x14ac:dyDescent="0.35">
      <c r="A1" t="s">
        <v>831</v>
      </c>
    </row>
    <row r="2" spans="1:12" x14ac:dyDescent="0.35">
      <c r="B2" t="s">
        <v>14</v>
      </c>
      <c r="C2" t="s">
        <v>832</v>
      </c>
      <c r="D2" t="s">
        <v>377</v>
      </c>
      <c r="E2" t="s">
        <v>145</v>
      </c>
    </row>
    <row r="3" spans="1:12" x14ac:dyDescent="0.35">
      <c r="A3" t="s">
        <v>159</v>
      </c>
      <c r="G3" t="s">
        <v>159</v>
      </c>
    </row>
    <row r="4" spans="1:12" x14ac:dyDescent="0.35">
      <c r="G4" t="s">
        <v>409</v>
      </c>
      <c r="H4" t="s">
        <v>410</v>
      </c>
      <c r="I4" t="s">
        <v>411</v>
      </c>
      <c r="J4" t="s">
        <v>412</v>
      </c>
      <c r="K4">
        <v>5</v>
      </c>
      <c r="L4" t="s">
        <v>163</v>
      </c>
    </row>
    <row r="5" spans="1:12" x14ac:dyDescent="0.35">
      <c r="A5">
        <v>1</v>
      </c>
      <c r="B5">
        <v>1</v>
      </c>
      <c r="C5" t="s">
        <v>413</v>
      </c>
      <c r="D5">
        <v>66</v>
      </c>
      <c r="E5" t="s">
        <v>163</v>
      </c>
      <c r="F5" s="163" t="b">
        <f t="shared" ref="F5:F22" si="0">C5=H5</f>
        <v>0</v>
      </c>
      <c r="G5">
        <v>1</v>
      </c>
      <c r="H5" t="s">
        <v>183</v>
      </c>
      <c r="K5">
        <v>66</v>
      </c>
      <c r="L5" t="s">
        <v>163</v>
      </c>
    </row>
    <row r="6" spans="1:12" x14ac:dyDescent="0.35">
      <c r="A6">
        <v>2</v>
      </c>
      <c r="B6">
        <v>2</v>
      </c>
      <c r="C6" t="s">
        <v>231</v>
      </c>
      <c r="D6">
        <v>1</v>
      </c>
      <c r="E6" t="s">
        <v>163</v>
      </c>
      <c r="F6" s="163" t="b">
        <f t="shared" si="0"/>
        <v>1</v>
      </c>
      <c r="G6">
        <v>2</v>
      </c>
      <c r="H6" t="s">
        <v>231</v>
      </c>
      <c r="K6">
        <v>1</v>
      </c>
      <c r="L6" t="s">
        <v>163</v>
      </c>
    </row>
    <row r="7" spans="1:12" x14ac:dyDescent="0.35">
      <c r="A7">
        <v>3</v>
      </c>
      <c r="B7">
        <v>3</v>
      </c>
      <c r="C7" t="s">
        <v>187</v>
      </c>
      <c r="D7">
        <v>1</v>
      </c>
      <c r="E7" t="s">
        <v>163</v>
      </c>
      <c r="F7" s="163" t="b">
        <f t="shared" si="0"/>
        <v>1</v>
      </c>
      <c r="G7">
        <v>3</v>
      </c>
      <c r="H7" t="s">
        <v>187</v>
      </c>
      <c r="K7">
        <v>1</v>
      </c>
      <c r="L7" t="s">
        <v>163</v>
      </c>
    </row>
    <row r="8" spans="1:12" x14ac:dyDescent="0.35">
      <c r="A8">
        <v>4</v>
      </c>
      <c r="B8">
        <v>4</v>
      </c>
      <c r="C8" t="s">
        <v>227</v>
      </c>
      <c r="D8">
        <v>1</v>
      </c>
      <c r="E8" t="s">
        <v>163</v>
      </c>
      <c r="F8" s="163" t="b">
        <f t="shared" si="0"/>
        <v>1</v>
      </c>
      <c r="G8">
        <v>4</v>
      </c>
      <c r="H8" t="s">
        <v>227</v>
      </c>
      <c r="K8">
        <v>1</v>
      </c>
      <c r="L8" t="s">
        <v>163</v>
      </c>
    </row>
    <row r="9" spans="1:12" x14ac:dyDescent="0.35">
      <c r="A9">
        <v>5</v>
      </c>
      <c r="B9">
        <v>5</v>
      </c>
      <c r="C9" t="s">
        <v>233</v>
      </c>
      <c r="D9">
        <v>1</v>
      </c>
      <c r="E9" t="s">
        <v>163</v>
      </c>
      <c r="F9" s="163" t="b">
        <f t="shared" si="0"/>
        <v>1</v>
      </c>
      <c r="G9">
        <v>5</v>
      </c>
      <c r="H9" t="s">
        <v>233</v>
      </c>
      <c r="K9">
        <v>1</v>
      </c>
      <c r="L9" t="s">
        <v>163</v>
      </c>
    </row>
    <row r="10" spans="1:12" x14ac:dyDescent="0.35">
      <c r="A10">
        <v>6</v>
      </c>
      <c r="B10">
        <v>6</v>
      </c>
      <c r="C10" t="s">
        <v>175</v>
      </c>
      <c r="D10">
        <v>23</v>
      </c>
      <c r="E10" t="s">
        <v>163</v>
      </c>
      <c r="F10" s="163" t="b">
        <f t="shared" si="0"/>
        <v>1</v>
      </c>
      <c r="G10">
        <v>6</v>
      </c>
      <c r="H10" t="s">
        <v>175</v>
      </c>
      <c r="K10">
        <v>23</v>
      </c>
      <c r="L10" t="s">
        <v>163</v>
      </c>
    </row>
    <row r="11" spans="1:12" x14ac:dyDescent="0.35">
      <c r="A11">
        <v>7</v>
      </c>
      <c r="B11">
        <v>7</v>
      </c>
      <c r="C11" t="s">
        <v>181</v>
      </c>
      <c r="D11">
        <v>89</v>
      </c>
      <c r="E11" t="s">
        <v>163</v>
      </c>
      <c r="F11" s="163" t="b">
        <f t="shared" si="0"/>
        <v>1</v>
      </c>
      <c r="G11">
        <v>7</v>
      </c>
      <c r="H11" t="s">
        <v>181</v>
      </c>
      <c r="K11">
        <v>89</v>
      </c>
      <c r="L11" t="s">
        <v>163</v>
      </c>
    </row>
    <row r="12" spans="1:12" x14ac:dyDescent="0.35">
      <c r="A12">
        <v>8</v>
      </c>
      <c r="B12">
        <v>8</v>
      </c>
      <c r="C12" t="s">
        <v>833</v>
      </c>
      <c r="D12">
        <v>86</v>
      </c>
      <c r="E12" t="s">
        <v>163</v>
      </c>
      <c r="F12" s="163" t="b">
        <f t="shared" si="0"/>
        <v>1</v>
      </c>
      <c r="G12">
        <v>8</v>
      </c>
      <c r="H12" t="s">
        <v>833</v>
      </c>
      <c r="K12">
        <v>86</v>
      </c>
      <c r="L12" t="s">
        <v>163</v>
      </c>
    </row>
    <row r="13" spans="1:12" x14ac:dyDescent="0.35">
      <c r="A13">
        <v>9</v>
      </c>
      <c r="B13">
        <v>9</v>
      </c>
      <c r="C13" t="s">
        <v>415</v>
      </c>
      <c r="D13">
        <v>84</v>
      </c>
      <c r="E13" t="s">
        <v>163</v>
      </c>
      <c r="F13" s="163" t="b">
        <f t="shared" si="0"/>
        <v>1</v>
      </c>
      <c r="G13">
        <v>9</v>
      </c>
      <c r="H13" t="s">
        <v>415</v>
      </c>
      <c r="K13">
        <v>84</v>
      </c>
      <c r="L13" t="s">
        <v>163</v>
      </c>
    </row>
    <row r="14" spans="1:12" x14ac:dyDescent="0.35">
      <c r="A14">
        <v>10</v>
      </c>
      <c r="B14">
        <v>10</v>
      </c>
      <c r="C14" t="s">
        <v>185</v>
      </c>
      <c r="D14">
        <v>23</v>
      </c>
      <c r="E14" t="s">
        <v>163</v>
      </c>
      <c r="F14" s="163" t="b">
        <f t="shared" si="0"/>
        <v>1</v>
      </c>
      <c r="G14">
        <v>10</v>
      </c>
      <c r="H14" t="s">
        <v>185</v>
      </c>
      <c r="K14">
        <v>23</v>
      </c>
      <c r="L14" t="s">
        <v>163</v>
      </c>
    </row>
    <row r="15" spans="1:12" x14ac:dyDescent="0.35">
      <c r="A15">
        <v>11</v>
      </c>
      <c r="B15">
        <v>11</v>
      </c>
      <c r="C15" t="s">
        <v>416</v>
      </c>
      <c r="D15">
        <v>79</v>
      </c>
      <c r="E15" t="s">
        <v>163</v>
      </c>
      <c r="F15" s="163" t="b">
        <f t="shared" si="0"/>
        <v>0</v>
      </c>
      <c r="G15">
        <v>11</v>
      </c>
      <c r="H15" t="s">
        <v>167</v>
      </c>
      <c r="K15">
        <v>79</v>
      </c>
      <c r="L15" t="s">
        <v>163</v>
      </c>
    </row>
    <row r="16" spans="1:12" x14ac:dyDescent="0.35">
      <c r="A16">
        <v>12</v>
      </c>
      <c r="B16">
        <v>12</v>
      </c>
      <c r="C16" t="s">
        <v>834</v>
      </c>
      <c r="D16">
        <v>124</v>
      </c>
      <c r="E16" t="s">
        <v>163</v>
      </c>
      <c r="F16" s="163" t="b">
        <f t="shared" si="0"/>
        <v>0</v>
      </c>
      <c r="G16">
        <v>12</v>
      </c>
      <c r="H16" t="s">
        <v>171</v>
      </c>
      <c r="K16">
        <v>124</v>
      </c>
      <c r="L16" t="s">
        <v>163</v>
      </c>
    </row>
    <row r="17" spans="1:12" x14ac:dyDescent="0.35">
      <c r="A17">
        <v>13</v>
      </c>
      <c r="B17">
        <v>13</v>
      </c>
      <c r="C17" t="s">
        <v>177</v>
      </c>
      <c r="D17">
        <v>77</v>
      </c>
      <c r="E17" t="s">
        <v>163</v>
      </c>
      <c r="F17" s="163" t="b">
        <f t="shared" si="0"/>
        <v>1</v>
      </c>
      <c r="G17">
        <v>13</v>
      </c>
      <c r="H17" t="s">
        <v>177</v>
      </c>
      <c r="K17">
        <v>77</v>
      </c>
      <c r="L17" t="s">
        <v>163</v>
      </c>
    </row>
    <row r="18" spans="1:12" x14ac:dyDescent="0.35">
      <c r="A18">
        <v>14</v>
      </c>
      <c r="B18">
        <v>14</v>
      </c>
      <c r="C18" t="s">
        <v>835</v>
      </c>
      <c r="D18">
        <v>248</v>
      </c>
      <c r="E18" t="s">
        <v>163</v>
      </c>
      <c r="F18" s="163" t="b">
        <f t="shared" si="0"/>
        <v>0</v>
      </c>
      <c r="G18">
        <v>14</v>
      </c>
      <c r="H18" t="s">
        <v>162</v>
      </c>
      <c r="K18">
        <v>248</v>
      </c>
      <c r="L18" t="s">
        <v>163</v>
      </c>
    </row>
    <row r="19" spans="1:12" x14ac:dyDescent="0.35">
      <c r="A19">
        <v>15</v>
      </c>
      <c r="B19">
        <v>15</v>
      </c>
      <c r="C19" t="s">
        <v>241</v>
      </c>
      <c r="D19">
        <v>17</v>
      </c>
      <c r="E19" t="s">
        <v>163</v>
      </c>
      <c r="F19" s="163" t="b">
        <f t="shared" si="0"/>
        <v>1</v>
      </c>
      <c r="G19">
        <v>15</v>
      </c>
      <c r="H19" t="s">
        <v>241</v>
      </c>
      <c r="K19">
        <v>17</v>
      </c>
      <c r="L19" t="s">
        <v>163</v>
      </c>
    </row>
    <row r="20" spans="1:12" x14ac:dyDescent="0.35">
      <c r="A20">
        <v>16</v>
      </c>
      <c r="B20">
        <v>16</v>
      </c>
      <c r="C20" t="s">
        <v>199</v>
      </c>
      <c r="D20">
        <v>1</v>
      </c>
      <c r="E20" t="s">
        <v>163</v>
      </c>
      <c r="F20" s="163" t="b">
        <f t="shared" si="0"/>
        <v>1</v>
      </c>
      <c r="G20">
        <v>16</v>
      </c>
      <c r="H20" t="s">
        <v>199</v>
      </c>
      <c r="K20">
        <v>1</v>
      </c>
      <c r="L20" t="s">
        <v>163</v>
      </c>
    </row>
    <row r="21" spans="1:12" x14ac:dyDescent="0.35">
      <c r="A21">
        <v>17</v>
      </c>
      <c r="B21">
        <v>17</v>
      </c>
      <c r="C21" t="s">
        <v>169</v>
      </c>
      <c r="D21">
        <v>240</v>
      </c>
      <c r="E21" t="s">
        <v>163</v>
      </c>
      <c r="F21" s="163" t="b">
        <f t="shared" si="0"/>
        <v>1</v>
      </c>
      <c r="G21">
        <v>17</v>
      </c>
      <c r="H21" t="s">
        <v>169</v>
      </c>
      <c r="K21">
        <v>240</v>
      </c>
      <c r="L21" t="s">
        <v>163</v>
      </c>
    </row>
    <row r="22" spans="1:12" x14ac:dyDescent="0.35">
      <c r="A22">
        <v>18</v>
      </c>
      <c r="B22">
        <v>18</v>
      </c>
      <c r="C22" t="s">
        <v>223</v>
      </c>
      <c r="D22">
        <v>1</v>
      </c>
      <c r="E22" t="s">
        <v>163</v>
      </c>
      <c r="F22" s="163" t="b">
        <f t="shared" si="0"/>
        <v>1</v>
      </c>
      <c r="G22">
        <v>18</v>
      </c>
      <c r="H22" t="s">
        <v>223</v>
      </c>
      <c r="K22">
        <v>1</v>
      </c>
      <c r="L22" t="s">
        <v>163</v>
      </c>
    </row>
    <row r="23" spans="1:12" x14ac:dyDescent="0.35">
      <c r="A23" s="233">
        <v>19</v>
      </c>
      <c r="B23" s="233">
        <v>19</v>
      </c>
      <c r="C23" s="233" t="s">
        <v>419</v>
      </c>
      <c r="D23" s="233">
        <v>1</v>
      </c>
      <c r="E23" s="233" t="s">
        <v>163</v>
      </c>
      <c r="F23" s="163" t="b">
        <f t="shared" ref="F23:F86" si="1">C23=H23</f>
        <v>0</v>
      </c>
    </row>
    <row r="24" spans="1:12" x14ac:dyDescent="0.35">
      <c r="A24">
        <v>20</v>
      </c>
      <c r="B24">
        <v>20</v>
      </c>
      <c r="C24" t="s">
        <v>420</v>
      </c>
      <c r="D24">
        <v>1</v>
      </c>
      <c r="E24" t="s">
        <v>163</v>
      </c>
      <c r="F24" s="163" t="b">
        <f t="shared" si="1"/>
        <v>0</v>
      </c>
      <c r="G24">
        <v>19</v>
      </c>
      <c r="H24" t="s">
        <v>197</v>
      </c>
      <c r="K24">
        <v>1</v>
      </c>
      <c r="L24" t="s">
        <v>163</v>
      </c>
    </row>
    <row r="25" spans="1:12" x14ac:dyDescent="0.35">
      <c r="A25">
        <v>21</v>
      </c>
      <c r="B25">
        <v>21</v>
      </c>
      <c r="C25" t="s">
        <v>421</v>
      </c>
      <c r="D25">
        <v>1</v>
      </c>
      <c r="E25" t="s">
        <v>163</v>
      </c>
      <c r="F25" s="163" t="b">
        <f t="shared" si="1"/>
        <v>0</v>
      </c>
      <c r="G25">
        <v>20</v>
      </c>
      <c r="H25" t="s">
        <v>237</v>
      </c>
      <c r="K25">
        <v>1</v>
      </c>
      <c r="L25" t="s">
        <v>163</v>
      </c>
    </row>
    <row r="26" spans="1:12" x14ac:dyDescent="0.35">
      <c r="A26">
        <v>22</v>
      </c>
      <c r="B26">
        <v>22</v>
      </c>
      <c r="C26" t="s">
        <v>422</v>
      </c>
      <c r="D26">
        <v>1</v>
      </c>
      <c r="E26" t="s">
        <v>163</v>
      </c>
      <c r="F26" s="163" t="b">
        <f t="shared" si="1"/>
        <v>0</v>
      </c>
      <c r="G26">
        <v>21</v>
      </c>
      <c r="H26" t="s">
        <v>201</v>
      </c>
      <c r="K26">
        <v>1</v>
      </c>
      <c r="L26" t="s">
        <v>163</v>
      </c>
    </row>
    <row r="27" spans="1:12" x14ac:dyDescent="0.35">
      <c r="A27">
        <v>23</v>
      </c>
      <c r="B27">
        <v>23</v>
      </c>
      <c r="C27" t="s">
        <v>423</v>
      </c>
      <c r="D27">
        <v>2</v>
      </c>
      <c r="E27" t="s">
        <v>163</v>
      </c>
      <c r="F27" s="163" t="b">
        <f t="shared" si="1"/>
        <v>0</v>
      </c>
      <c r="G27">
        <v>22</v>
      </c>
      <c r="H27" t="s">
        <v>207</v>
      </c>
      <c r="K27">
        <v>2</v>
      </c>
      <c r="L27" t="s">
        <v>163</v>
      </c>
    </row>
    <row r="28" spans="1:12" x14ac:dyDescent="0.35">
      <c r="A28">
        <v>24</v>
      </c>
      <c r="B28">
        <v>24</v>
      </c>
      <c r="C28" t="s">
        <v>424</v>
      </c>
      <c r="D28">
        <v>1</v>
      </c>
      <c r="E28" t="s">
        <v>163</v>
      </c>
      <c r="F28" s="163" t="b">
        <f t="shared" si="1"/>
        <v>0</v>
      </c>
      <c r="G28">
        <v>23</v>
      </c>
      <c r="H28" t="s">
        <v>195</v>
      </c>
      <c r="K28">
        <v>1</v>
      </c>
      <c r="L28" t="s">
        <v>163</v>
      </c>
    </row>
    <row r="29" spans="1:12" x14ac:dyDescent="0.35">
      <c r="A29">
        <v>25</v>
      </c>
      <c r="B29">
        <v>25</v>
      </c>
      <c r="C29" t="s">
        <v>425</v>
      </c>
      <c r="D29">
        <v>1</v>
      </c>
      <c r="E29" t="s">
        <v>163</v>
      </c>
      <c r="F29" s="163" t="b">
        <f t="shared" si="1"/>
        <v>0</v>
      </c>
      <c r="G29">
        <v>24</v>
      </c>
      <c r="H29" t="s">
        <v>836</v>
      </c>
      <c r="K29">
        <v>1</v>
      </c>
      <c r="L29" t="s">
        <v>163</v>
      </c>
    </row>
    <row r="30" spans="1:12" x14ac:dyDescent="0.35">
      <c r="A30">
        <v>26</v>
      </c>
      <c r="B30">
        <v>26</v>
      </c>
      <c r="C30" t="s">
        <v>426</v>
      </c>
      <c r="D30">
        <v>1</v>
      </c>
      <c r="E30" t="s">
        <v>163</v>
      </c>
      <c r="F30" s="163" t="b">
        <f t="shared" si="1"/>
        <v>0</v>
      </c>
      <c r="G30">
        <v>25</v>
      </c>
      <c r="H30" t="s">
        <v>225</v>
      </c>
      <c r="K30">
        <v>1</v>
      </c>
      <c r="L30" t="s">
        <v>163</v>
      </c>
    </row>
    <row r="31" spans="1:12" x14ac:dyDescent="0.35">
      <c r="A31">
        <v>27</v>
      </c>
      <c r="B31">
        <v>27</v>
      </c>
      <c r="C31" t="s">
        <v>203</v>
      </c>
      <c r="D31">
        <v>1</v>
      </c>
      <c r="E31" t="s">
        <v>163</v>
      </c>
      <c r="F31" s="163" t="b">
        <f t="shared" si="1"/>
        <v>1</v>
      </c>
      <c r="G31">
        <v>26</v>
      </c>
      <c r="H31" t="s">
        <v>203</v>
      </c>
      <c r="K31">
        <v>1</v>
      </c>
      <c r="L31" t="s">
        <v>163</v>
      </c>
    </row>
    <row r="32" spans="1:12" x14ac:dyDescent="0.35">
      <c r="A32">
        <v>28</v>
      </c>
      <c r="B32">
        <v>28</v>
      </c>
      <c r="C32" t="s">
        <v>205</v>
      </c>
      <c r="D32">
        <v>1</v>
      </c>
      <c r="E32" t="s">
        <v>163</v>
      </c>
      <c r="F32" s="163" t="b">
        <f t="shared" si="1"/>
        <v>1</v>
      </c>
      <c r="G32">
        <v>27</v>
      </c>
      <c r="H32" t="s">
        <v>205</v>
      </c>
      <c r="K32">
        <v>1</v>
      </c>
      <c r="L32" t="s">
        <v>163</v>
      </c>
    </row>
    <row r="33" spans="1:12" x14ac:dyDescent="0.35">
      <c r="A33">
        <v>29</v>
      </c>
      <c r="B33">
        <v>29</v>
      </c>
      <c r="C33" t="s">
        <v>209</v>
      </c>
      <c r="D33">
        <v>1</v>
      </c>
      <c r="E33" t="s">
        <v>163</v>
      </c>
      <c r="F33" s="163" t="b">
        <f t="shared" si="1"/>
        <v>1</v>
      </c>
      <c r="G33">
        <v>28</v>
      </c>
      <c r="H33" t="s">
        <v>209</v>
      </c>
      <c r="K33">
        <v>1</v>
      </c>
      <c r="L33" t="s">
        <v>163</v>
      </c>
    </row>
    <row r="34" spans="1:12" x14ac:dyDescent="0.35">
      <c r="A34">
        <v>30</v>
      </c>
      <c r="B34">
        <v>30</v>
      </c>
      <c r="C34" t="s">
        <v>427</v>
      </c>
      <c r="D34">
        <v>1</v>
      </c>
      <c r="E34" t="s">
        <v>163</v>
      </c>
      <c r="F34" s="163" t="b">
        <f t="shared" si="1"/>
        <v>0</v>
      </c>
      <c r="G34">
        <v>29</v>
      </c>
      <c r="H34" t="s">
        <v>239</v>
      </c>
      <c r="K34">
        <v>1</v>
      </c>
      <c r="L34" t="s">
        <v>163</v>
      </c>
    </row>
    <row r="35" spans="1:12" x14ac:dyDescent="0.35">
      <c r="A35">
        <v>31</v>
      </c>
      <c r="B35">
        <v>31</v>
      </c>
      <c r="C35" t="s">
        <v>428</v>
      </c>
      <c r="D35">
        <v>1</v>
      </c>
      <c r="E35" t="s">
        <v>493</v>
      </c>
      <c r="F35" s="163" t="b">
        <f t="shared" si="1"/>
        <v>0</v>
      </c>
      <c r="G35">
        <v>30</v>
      </c>
      <c r="H35" t="s">
        <v>837</v>
      </c>
      <c r="K35">
        <v>1</v>
      </c>
      <c r="L35" t="s">
        <v>493</v>
      </c>
    </row>
    <row r="36" spans="1:12" x14ac:dyDescent="0.35">
      <c r="A36" t="s">
        <v>244</v>
      </c>
      <c r="F36" s="163" t="b">
        <f t="shared" si="1"/>
        <v>1</v>
      </c>
      <c r="G36" t="s">
        <v>244</v>
      </c>
    </row>
    <row r="37" spans="1:12" x14ac:dyDescent="0.35">
      <c r="A37">
        <v>32</v>
      </c>
      <c r="B37">
        <v>32</v>
      </c>
      <c r="C37" t="s">
        <v>429</v>
      </c>
      <c r="D37">
        <v>134</v>
      </c>
      <c r="E37" t="s">
        <v>163</v>
      </c>
      <c r="F37" s="163" t="b">
        <f t="shared" si="1"/>
        <v>0</v>
      </c>
      <c r="G37">
        <v>31</v>
      </c>
      <c r="H37" t="s">
        <v>248</v>
      </c>
      <c r="K37">
        <v>134</v>
      </c>
      <c r="L37" t="s">
        <v>163</v>
      </c>
    </row>
    <row r="38" spans="1:12" x14ac:dyDescent="0.35">
      <c r="A38">
        <v>33</v>
      </c>
      <c r="B38">
        <v>33</v>
      </c>
      <c r="C38" t="s">
        <v>254</v>
      </c>
      <c r="D38">
        <v>321</v>
      </c>
      <c r="E38" t="s">
        <v>163</v>
      </c>
      <c r="F38" s="163" t="b">
        <f t="shared" si="1"/>
        <v>1</v>
      </c>
      <c r="G38">
        <v>32</v>
      </c>
      <c r="H38" t="s">
        <v>254</v>
      </c>
      <c r="K38">
        <v>321</v>
      </c>
      <c r="L38" t="s">
        <v>163</v>
      </c>
    </row>
    <row r="39" spans="1:12" x14ac:dyDescent="0.35">
      <c r="A39">
        <v>34</v>
      </c>
      <c r="B39">
        <v>34</v>
      </c>
      <c r="C39" t="s">
        <v>430</v>
      </c>
      <c r="D39">
        <v>483</v>
      </c>
      <c r="E39" t="s">
        <v>163</v>
      </c>
      <c r="F39" s="163" t="b">
        <f t="shared" si="1"/>
        <v>0</v>
      </c>
      <c r="G39">
        <v>33</v>
      </c>
      <c r="H39" t="s">
        <v>316</v>
      </c>
      <c r="K39">
        <v>35</v>
      </c>
      <c r="L39" t="s">
        <v>441</v>
      </c>
    </row>
    <row r="40" spans="1:12" x14ac:dyDescent="0.35">
      <c r="A40">
        <v>35</v>
      </c>
      <c r="B40">
        <v>35</v>
      </c>
      <c r="C40" t="s">
        <v>266</v>
      </c>
      <c r="D40">
        <v>82</v>
      </c>
      <c r="E40" t="s">
        <v>163</v>
      </c>
      <c r="F40" s="163" t="b">
        <f t="shared" si="1"/>
        <v>0</v>
      </c>
      <c r="G40">
        <v>34</v>
      </c>
      <c r="H40" t="s">
        <v>250</v>
      </c>
      <c r="K40">
        <v>311</v>
      </c>
      <c r="L40" t="s">
        <v>163</v>
      </c>
    </row>
    <row r="41" spans="1:12" x14ac:dyDescent="0.35">
      <c r="A41">
        <v>36</v>
      </c>
      <c r="B41">
        <v>36</v>
      </c>
      <c r="C41" t="s">
        <v>268</v>
      </c>
      <c r="D41">
        <v>109</v>
      </c>
      <c r="E41" t="s">
        <v>163</v>
      </c>
      <c r="F41" s="163" t="b">
        <f t="shared" si="1"/>
        <v>0</v>
      </c>
      <c r="G41">
        <v>35</v>
      </c>
      <c r="H41" t="s">
        <v>260</v>
      </c>
      <c r="K41">
        <v>483</v>
      </c>
      <c r="L41" t="s">
        <v>163</v>
      </c>
    </row>
    <row r="42" spans="1:12" x14ac:dyDescent="0.35">
      <c r="A42">
        <v>37</v>
      </c>
      <c r="B42">
        <v>37</v>
      </c>
      <c r="C42" t="s">
        <v>431</v>
      </c>
      <c r="D42">
        <v>125</v>
      </c>
      <c r="E42" t="s">
        <v>163</v>
      </c>
      <c r="F42" s="163" t="b">
        <f t="shared" si="1"/>
        <v>0</v>
      </c>
      <c r="G42">
        <v>36</v>
      </c>
      <c r="H42" t="s">
        <v>266</v>
      </c>
      <c r="K42">
        <v>82</v>
      </c>
      <c r="L42" t="s">
        <v>163</v>
      </c>
    </row>
    <row r="43" spans="1:12" x14ac:dyDescent="0.35">
      <c r="A43">
        <v>38</v>
      </c>
      <c r="B43">
        <v>38</v>
      </c>
      <c r="C43" t="s">
        <v>320</v>
      </c>
      <c r="D43">
        <v>9</v>
      </c>
      <c r="E43" t="s">
        <v>163</v>
      </c>
      <c r="F43" s="163" t="b">
        <f t="shared" si="1"/>
        <v>0</v>
      </c>
      <c r="G43">
        <v>37</v>
      </c>
      <c r="H43" t="s">
        <v>268</v>
      </c>
      <c r="K43">
        <v>109</v>
      </c>
      <c r="L43" t="s">
        <v>163</v>
      </c>
    </row>
    <row r="44" spans="1:12" x14ac:dyDescent="0.35">
      <c r="A44">
        <v>39</v>
      </c>
      <c r="B44">
        <v>39</v>
      </c>
      <c r="C44" t="s">
        <v>292</v>
      </c>
      <c r="D44">
        <v>78</v>
      </c>
      <c r="E44" t="s">
        <v>163</v>
      </c>
      <c r="F44" s="163" t="b">
        <f t="shared" si="1"/>
        <v>0</v>
      </c>
      <c r="G44">
        <v>38</v>
      </c>
      <c r="H44" t="s">
        <v>300</v>
      </c>
      <c r="K44">
        <v>125</v>
      </c>
      <c r="L44" t="s">
        <v>163</v>
      </c>
    </row>
    <row r="45" spans="1:12" x14ac:dyDescent="0.35">
      <c r="A45">
        <v>40</v>
      </c>
      <c r="B45">
        <v>40</v>
      </c>
      <c r="C45" t="s">
        <v>312</v>
      </c>
      <c r="D45">
        <v>25</v>
      </c>
      <c r="E45" t="s">
        <v>163</v>
      </c>
      <c r="F45" s="163" t="b">
        <f t="shared" si="1"/>
        <v>0</v>
      </c>
      <c r="G45">
        <v>39</v>
      </c>
      <c r="H45" t="s">
        <v>320</v>
      </c>
      <c r="K45">
        <v>9</v>
      </c>
      <c r="L45" t="s">
        <v>163</v>
      </c>
    </row>
    <row r="46" spans="1:12" x14ac:dyDescent="0.35">
      <c r="A46">
        <v>41</v>
      </c>
      <c r="B46">
        <v>41</v>
      </c>
      <c r="C46" t="s">
        <v>302</v>
      </c>
      <c r="D46">
        <v>4</v>
      </c>
      <c r="E46" t="s">
        <v>163</v>
      </c>
      <c r="F46" s="163" t="b">
        <f t="shared" si="1"/>
        <v>0</v>
      </c>
      <c r="G46">
        <v>40</v>
      </c>
      <c r="H46" t="s">
        <v>292</v>
      </c>
      <c r="K46">
        <v>78</v>
      </c>
      <c r="L46" t="s">
        <v>163</v>
      </c>
    </row>
    <row r="47" spans="1:12" x14ac:dyDescent="0.35">
      <c r="A47">
        <v>42</v>
      </c>
      <c r="B47">
        <v>42</v>
      </c>
      <c r="C47" t="s">
        <v>258</v>
      </c>
      <c r="D47">
        <v>1886</v>
      </c>
      <c r="E47" t="s">
        <v>163</v>
      </c>
      <c r="F47" s="163" t="b">
        <f t="shared" si="1"/>
        <v>0</v>
      </c>
      <c r="G47">
        <v>41</v>
      </c>
      <c r="H47" t="s">
        <v>312</v>
      </c>
      <c r="K47">
        <v>25</v>
      </c>
      <c r="L47" t="s">
        <v>163</v>
      </c>
    </row>
    <row r="48" spans="1:12" x14ac:dyDescent="0.35">
      <c r="A48">
        <v>43</v>
      </c>
      <c r="B48">
        <v>43</v>
      </c>
      <c r="C48" t="s">
        <v>432</v>
      </c>
      <c r="D48">
        <v>7272</v>
      </c>
      <c r="E48" t="s">
        <v>163</v>
      </c>
      <c r="F48" s="163" t="b">
        <f t="shared" si="1"/>
        <v>0</v>
      </c>
      <c r="G48">
        <v>42</v>
      </c>
      <c r="H48" t="s">
        <v>290</v>
      </c>
      <c r="K48">
        <v>167</v>
      </c>
      <c r="L48" t="s">
        <v>163</v>
      </c>
    </row>
    <row r="49" spans="1:12" x14ac:dyDescent="0.35">
      <c r="A49">
        <v>44</v>
      </c>
      <c r="B49">
        <v>44</v>
      </c>
      <c r="C49" t="s">
        <v>280</v>
      </c>
      <c r="D49">
        <v>176</v>
      </c>
      <c r="E49" t="s">
        <v>163</v>
      </c>
      <c r="F49" s="163" t="b">
        <f t="shared" si="1"/>
        <v>0</v>
      </c>
      <c r="G49">
        <v>43</v>
      </c>
      <c r="H49" t="s">
        <v>258</v>
      </c>
      <c r="K49">
        <v>1886</v>
      </c>
      <c r="L49" t="s">
        <v>163</v>
      </c>
    </row>
    <row r="50" spans="1:12" x14ac:dyDescent="0.35">
      <c r="A50">
        <v>45</v>
      </c>
      <c r="B50">
        <v>45</v>
      </c>
      <c r="C50" t="s">
        <v>433</v>
      </c>
      <c r="D50">
        <v>15</v>
      </c>
      <c r="E50" t="s">
        <v>434</v>
      </c>
      <c r="F50" s="163" t="b">
        <f t="shared" si="1"/>
        <v>0</v>
      </c>
      <c r="G50">
        <v>44</v>
      </c>
      <c r="H50" t="s">
        <v>302</v>
      </c>
      <c r="K50">
        <v>4</v>
      </c>
      <c r="L50" t="s">
        <v>163</v>
      </c>
    </row>
    <row r="51" spans="1:12" x14ac:dyDescent="0.35">
      <c r="A51">
        <v>46</v>
      </c>
      <c r="B51">
        <v>46</v>
      </c>
      <c r="C51" t="s">
        <v>290</v>
      </c>
      <c r="D51">
        <v>167</v>
      </c>
      <c r="E51" t="s">
        <v>163</v>
      </c>
      <c r="F51" s="163" t="b">
        <f t="shared" si="1"/>
        <v>0</v>
      </c>
      <c r="G51">
        <v>45</v>
      </c>
      <c r="H51" t="s">
        <v>262</v>
      </c>
      <c r="K51">
        <v>132</v>
      </c>
      <c r="L51" t="s">
        <v>163</v>
      </c>
    </row>
    <row r="52" spans="1:12" x14ac:dyDescent="0.35">
      <c r="A52">
        <v>47</v>
      </c>
      <c r="B52">
        <v>47</v>
      </c>
      <c r="C52" t="s">
        <v>284</v>
      </c>
      <c r="D52">
        <v>70</v>
      </c>
      <c r="E52" t="s">
        <v>163</v>
      </c>
      <c r="F52" s="163" t="b">
        <f t="shared" si="1"/>
        <v>0</v>
      </c>
      <c r="G52">
        <v>46</v>
      </c>
      <c r="H52" t="s">
        <v>264</v>
      </c>
      <c r="K52">
        <v>179</v>
      </c>
      <c r="L52" t="s">
        <v>163</v>
      </c>
    </row>
    <row r="53" spans="1:12" x14ac:dyDescent="0.35">
      <c r="A53">
        <v>48</v>
      </c>
      <c r="B53">
        <v>48</v>
      </c>
      <c r="C53" t="s">
        <v>262</v>
      </c>
      <c r="D53">
        <v>132</v>
      </c>
      <c r="E53" t="s">
        <v>163</v>
      </c>
      <c r="F53" s="163" t="b">
        <f t="shared" si="1"/>
        <v>0</v>
      </c>
      <c r="G53">
        <v>47</v>
      </c>
      <c r="H53" t="s">
        <v>284</v>
      </c>
      <c r="K53">
        <v>70</v>
      </c>
      <c r="L53" t="s">
        <v>163</v>
      </c>
    </row>
    <row r="54" spans="1:12" x14ac:dyDescent="0.35">
      <c r="A54">
        <v>49</v>
      </c>
      <c r="B54">
        <v>49</v>
      </c>
      <c r="C54" t="s">
        <v>264</v>
      </c>
      <c r="D54">
        <v>179</v>
      </c>
      <c r="E54" t="s">
        <v>163</v>
      </c>
      <c r="F54" s="163" t="b">
        <f t="shared" si="1"/>
        <v>0</v>
      </c>
      <c r="G54">
        <v>48</v>
      </c>
      <c r="H54" t="s">
        <v>252</v>
      </c>
      <c r="K54">
        <v>255</v>
      </c>
      <c r="L54" t="s">
        <v>163</v>
      </c>
    </row>
    <row r="55" spans="1:12" x14ac:dyDescent="0.35">
      <c r="A55">
        <v>50</v>
      </c>
      <c r="B55">
        <v>50</v>
      </c>
      <c r="C55" t="s">
        <v>252</v>
      </c>
      <c r="D55">
        <v>255</v>
      </c>
      <c r="E55" t="s">
        <v>163</v>
      </c>
      <c r="F55" s="163" t="b">
        <f t="shared" si="1"/>
        <v>0</v>
      </c>
      <c r="G55">
        <v>49</v>
      </c>
      <c r="H55" t="s">
        <v>246</v>
      </c>
      <c r="K55">
        <v>7272</v>
      </c>
      <c r="L55" t="s">
        <v>163</v>
      </c>
    </row>
    <row r="56" spans="1:12" x14ac:dyDescent="0.35">
      <c r="A56">
        <v>51</v>
      </c>
      <c r="B56">
        <v>51</v>
      </c>
      <c r="C56" t="s">
        <v>256</v>
      </c>
      <c r="D56">
        <v>442</v>
      </c>
      <c r="E56" t="s">
        <v>163</v>
      </c>
      <c r="F56" s="163" t="b">
        <f t="shared" si="1"/>
        <v>1</v>
      </c>
      <c r="G56">
        <v>50</v>
      </c>
      <c r="H56" t="s">
        <v>256</v>
      </c>
      <c r="K56">
        <v>442</v>
      </c>
      <c r="L56" t="s">
        <v>163</v>
      </c>
    </row>
    <row r="57" spans="1:12" x14ac:dyDescent="0.35">
      <c r="A57">
        <v>52</v>
      </c>
      <c r="B57">
        <v>52</v>
      </c>
      <c r="C57" t="s">
        <v>310</v>
      </c>
      <c r="D57">
        <v>76</v>
      </c>
      <c r="E57" t="s">
        <v>163</v>
      </c>
      <c r="F57" s="163" t="b">
        <f t="shared" si="1"/>
        <v>1</v>
      </c>
      <c r="G57">
        <v>51</v>
      </c>
      <c r="H57" t="s">
        <v>310</v>
      </c>
      <c r="K57">
        <v>76</v>
      </c>
      <c r="L57" t="s">
        <v>163</v>
      </c>
    </row>
    <row r="58" spans="1:12" x14ac:dyDescent="0.35">
      <c r="A58">
        <v>53</v>
      </c>
      <c r="B58">
        <v>53</v>
      </c>
      <c r="C58" t="s">
        <v>435</v>
      </c>
      <c r="D58">
        <v>311</v>
      </c>
      <c r="E58" t="s">
        <v>163</v>
      </c>
      <c r="F58" s="163" t="b">
        <f t="shared" si="1"/>
        <v>0</v>
      </c>
      <c r="G58">
        <v>52</v>
      </c>
      <c r="H58" t="s">
        <v>270</v>
      </c>
      <c r="K58">
        <v>183</v>
      </c>
      <c r="L58" t="s">
        <v>163</v>
      </c>
    </row>
    <row r="59" spans="1:12" x14ac:dyDescent="0.35">
      <c r="A59">
        <v>54</v>
      </c>
      <c r="B59">
        <v>54</v>
      </c>
      <c r="C59" t="s">
        <v>436</v>
      </c>
      <c r="D59">
        <v>183</v>
      </c>
      <c r="E59" t="s">
        <v>163</v>
      </c>
      <c r="F59" s="163" t="b">
        <f t="shared" si="1"/>
        <v>0</v>
      </c>
      <c r="G59">
        <v>53</v>
      </c>
      <c r="H59" t="s">
        <v>280</v>
      </c>
      <c r="K59">
        <v>176</v>
      </c>
      <c r="L59" t="s">
        <v>163</v>
      </c>
    </row>
    <row r="60" spans="1:12" x14ac:dyDescent="0.35">
      <c r="A60">
        <v>55</v>
      </c>
      <c r="B60">
        <v>55</v>
      </c>
      <c r="C60" t="s">
        <v>272</v>
      </c>
      <c r="D60">
        <v>123</v>
      </c>
      <c r="E60" t="s">
        <v>163</v>
      </c>
      <c r="F60" s="163" t="b">
        <f t="shared" si="1"/>
        <v>0</v>
      </c>
      <c r="G60">
        <v>54</v>
      </c>
      <c r="H60" t="s">
        <v>838</v>
      </c>
      <c r="K60">
        <v>1</v>
      </c>
      <c r="L60" t="s">
        <v>163</v>
      </c>
    </row>
    <row r="61" spans="1:12" x14ac:dyDescent="0.35">
      <c r="A61">
        <v>56</v>
      </c>
      <c r="B61">
        <v>56</v>
      </c>
      <c r="C61" t="s">
        <v>278</v>
      </c>
      <c r="D61">
        <v>198</v>
      </c>
      <c r="E61" t="s">
        <v>163</v>
      </c>
      <c r="F61" s="163" t="b">
        <f t="shared" si="1"/>
        <v>0</v>
      </c>
      <c r="G61">
        <v>55</v>
      </c>
      <c r="H61" t="s">
        <v>272</v>
      </c>
      <c r="K61">
        <v>123</v>
      </c>
      <c r="L61" t="s">
        <v>163</v>
      </c>
    </row>
    <row r="62" spans="1:12" x14ac:dyDescent="0.35">
      <c r="A62">
        <v>57</v>
      </c>
      <c r="B62">
        <v>57</v>
      </c>
      <c r="C62" t="s">
        <v>344</v>
      </c>
      <c r="D62">
        <v>14</v>
      </c>
      <c r="E62" t="s">
        <v>163</v>
      </c>
      <c r="F62" s="163" t="b">
        <f t="shared" si="1"/>
        <v>0</v>
      </c>
      <c r="G62">
        <v>56</v>
      </c>
      <c r="H62" t="s">
        <v>278</v>
      </c>
      <c r="K62">
        <v>198</v>
      </c>
      <c r="L62" t="s">
        <v>163</v>
      </c>
    </row>
    <row r="63" spans="1:12" x14ac:dyDescent="0.35">
      <c r="A63">
        <v>58</v>
      </c>
      <c r="B63">
        <v>58</v>
      </c>
      <c r="C63" t="s">
        <v>437</v>
      </c>
      <c r="D63">
        <v>88</v>
      </c>
      <c r="E63" t="s">
        <v>163</v>
      </c>
      <c r="F63" s="163" t="b">
        <f t="shared" si="1"/>
        <v>0</v>
      </c>
      <c r="G63">
        <v>57</v>
      </c>
      <c r="H63" t="s">
        <v>344</v>
      </c>
      <c r="K63">
        <v>14</v>
      </c>
      <c r="L63" t="s">
        <v>163</v>
      </c>
    </row>
    <row r="64" spans="1:12" x14ac:dyDescent="0.35">
      <c r="A64">
        <v>59</v>
      </c>
      <c r="B64">
        <v>59</v>
      </c>
      <c r="C64" t="s">
        <v>438</v>
      </c>
      <c r="D64">
        <v>106</v>
      </c>
      <c r="E64" t="s">
        <v>439</v>
      </c>
      <c r="F64" s="163" t="b">
        <f t="shared" si="1"/>
        <v>0</v>
      </c>
      <c r="G64">
        <v>58</v>
      </c>
      <c r="H64" t="s">
        <v>286</v>
      </c>
      <c r="K64">
        <v>88</v>
      </c>
      <c r="L64" t="s">
        <v>163</v>
      </c>
    </row>
    <row r="65" spans="1:12" x14ac:dyDescent="0.35">
      <c r="A65">
        <v>60</v>
      </c>
      <c r="B65">
        <v>60</v>
      </c>
      <c r="C65" t="s">
        <v>440</v>
      </c>
      <c r="D65">
        <v>35</v>
      </c>
      <c r="E65" t="s">
        <v>441</v>
      </c>
      <c r="F65" s="163" t="b">
        <f t="shared" si="1"/>
        <v>0</v>
      </c>
      <c r="G65">
        <v>59</v>
      </c>
      <c r="H65" t="s">
        <v>839</v>
      </c>
      <c r="K65">
        <v>106</v>
      </c>
      <c r="L65" t="s">
        <v>163</v>
      </c>
    </row>
    <row r="66" spans="1:12" x14ac:dyDescent="0.35">
      <c r="A66">
        <v>61</v>
      </c>
      <c r="B66">
        <v>61</v>
      </c>
      <c r="C66" t="s">
        <v>442</v>
      </c>
      <c r="D66">
        <v>35</v>
      </c>
      <c r="E66" t="s">
        <v>443</v>
      </c>
      <c r="F66" s="163" t="b">
        <f t="shared" si="1"/>
        <v>0</v>
      </c>
      <c r="G66">
        <v>60</v>
      </c>
      <c r="H66" t="s">
        <v>338</v>
      </c>
      <c r="K66">
        <v>35</v>
      </c>
      <c r="L66" t="s">
        <v>443</v>
      </c>
    </row>
    <row r="67" spans="1:12" x14ac:dyDescent="0.35">
      <c r="A67">
        <v>62</v>
      </c>
      <c r="B67">
        <v>62</v>
      </c>
      <c r="C67" t="s">
        <v>444</v>
      </c>
      <c r="D67">
        <v>20</v>
      </c>
      <c r="E67" t="s">
        <v>445</v>
      </c>
      <c r="F67" s="163" t="b">
        <f t="shared" si="1"/>
        <v>0</v>
      </c>
      <c r="G67">
        <v>61</v>
      </c>
      <c r="H67" t="s">
        <v>340</v>
      </c>
      <c r="K67">
        <v>20</v>
      </c>
      <c r="L67" t="s">
        <v>445</v>
      </c>
    </row>
    <row r="68" spans="1:12" x14ac:dyDescent="0.35">
      <c r="A68">
        <v>63</v>
      </c>
      <c r="B68">
        <v>63</v>
      </c>
      <c r="C68" t="s">
        <v>446</v>
      </c>
      <c r="D68">
        <v>1</v>
      </c>
      <c r="E68" t="s">
        <v>447</v>
      </c>
      <c r="F68" s="163" t="b">
        <f t="shared" si="1"/>
        <v>0</v>
      </c>
      <c r="G68">
        <v>62</v>
      </c>
      <c r="H68" t="s">
        <v>332</v>
      </c>
      <c r="K68">
        <v>1</v>
      </c>
      <c r="L68" t="s">
        <v>447</v>
      </c>
    </row>
    <row r="69" spans="1:12" x14ac:dyDescent="0.35">
      <c r="A69">
        <v>64</v>
      </c>
      <c r="B69">
        <v>64</v>
      </c>
      <c r="C69" t="s">
        <v>448</v>
      </c>
      <c r="D69">
        <v>17</v>
      </c>
      <c r="E69" t="s">
        <v>449</v>
      </c>
      <c r="F69" s="163" t="b">
        <f t="shared" si="1"/>
        <v>0</v>
      </c>
      <c r="G69">
        <v>63</v>
      </c>
      <c r="H69" t="s">
        <v>840</v>
      </c>
      <c r="K69">
        <v>17</v>
      </c>
      <c r="L69" t="s">
        <v>449</v>
      </c>
    </row>
    <row r="70" spans="1:12" x14ac:dyDescent="0.35">
      <c r="A70">
        <v>65</v>
      </c>
      <c r="B70">
        <v>65</v>
      </c>
      <c r="C70" t="s">
        <v>450</v>
      </c>
      <c r="D70">
        <v>12</v>
      </c>
      <c r="E70" t="s">
        <v>451</v>
      </c>
      <c r="F70" s="163" t="b">
        <f t="shared" si="1"/>
        <v>0</v>
      </c>
      <c r="G70">
        <v>64</v>
      </c>
      <c r="H70" t="s">
        <v>841</v>
      </c>
      <c r="K70">
        <v>46</v>
      </c>
      <c r="L70" t="s">
        <v>451</v>
      </c>
    </row>
    <row r="71" spans="1:12" x14ac:dyDescent="0.35">
      <c r="A71">
        <v>66</v>
      </c>
      <c r="B71">
        <v>66</v>
      </c>
      <c r="C71" t="s">
        <v>452</v>
      </c>
      <c r="D71">
        <v>21</v>
      </c>
      <c r="E71" t="s">
        <v>451</v>
      </c>
      <c r="F71" s="163" t="b">
        <f t="shared" si="1"/>
        <v>0</v>
      </c>
      <c r="G71">
        <v>65</v>
      </c>
      <c r="H71" t="s">
        <v>326</v>
      </c>
      <c r="K71">
        <v>12</v>
      </c>
      <c r="L71" t="s">
        <v>451</v>
      </c>
    </row>
    <row r="72" spans="1:12" x14ac:dyDescent="0.35">
      <c r="A72">
        <v>67</v>
      </c>
      <c r="B72">
        <v>67</v>
      </c>
      <c r="C72" t="s">
        <v>453</v>
      </c>
      <c r="D72">
        <v>70</v>
      </c>
      <c r="E72" t="s">
        <v>451</v>
      </c>
      <c r="F72" s="163" t="b">
        <f t="shared" si="1"/>
        <v>0</v>
      </c>
      <c r="G72">
        <v>66</v>
      </c>
      <c r="H72" t="s">
        <v>328</v>
      </c>
      <c r="K72">
        <v>64</v>
      </c>
      <c r="L72" t="s">
        <v>451</v>
      </c>
    </row>
    <row r="73" spans="1:12" x14ac:dyDescent="0.35">
      <c r="A73">
        <v>68</v>
      </c>
      <c r="B73">
        <v>68</v>
      </c>
      <c r="C73" t="s">
        <v>454</v>
      </c>
      <c r="D73">
        <v>46</v>
      </c>
      <c r="E73" t="s">
        <v>451</v>
      </c>
      <c r="F73" s="163" t="b">
        <f t="shared" si="1"/>
        <v>0</v>
      </c>
      <c r="G73">
        <v>67</v>
      </c>
      <c r="H73" t="s">
        <v>842</v>
      </c>
      <c r="K73">
        <v>10</v>
      </c>
      <c r="L73" t="s">
        <v>459</v>
      </c>
    </row>
    <row r="74" spans="1:12" x14ac:dyDescent="0.35">
      <c r="A74">
        <v>69</v>
      </c>
      <c r="B74">
        <v>69</v>
      </c>
      <c r="C74" t="s">
        <v>455</v>
      </c>
      <c r="D74">
        <v>1</v>
      </c>
      <c r="E74" t="s">
        <v>163</v>
      </c>
      <c r="F74" s="163" t="b">
        <f t="shared" si="1"/>
        <v>0</v>
      </c>
      <c r="G74">
        <v>68</v>
      </c>
      <c r="H74" t="s">
        <v>348</v>
      </c>
      <c r="K74">
        <v>13</v>
      </c>
      <c r="L74" t="s">
        <v>527</v>
      </c>
    </row>
    <row r="75" spans="1:12" x14ac:dyDescent="0.35">
      <c r="A75">
        <v>70</v>
      </c>
      <c r="B75">
        <v>70</v>
      </c>
      <c r="C75" t="s">
        <v>326</v>
      </c>
      <c r="D75">
        <v>50</v>
      </c>
      <c r="E75" t="s">
        <v>451</v>
      </c>
      <c r="F75" s="163" t="b">
        <f t="shared" si="1"/>
        <v>0</v>
      </c>
      <c r="G75">
        <v>69</v>
      </c>
      <c r="H75" t="s">
        <v>330</v>
      </c>
      <c r="K75">
        <v>1</v>
      </c>
      <c r="L75" t="s">
        <v>566</v>
      </c>
    </row>
    <row r="76" spans="1:12" x14ac:dyDescent="0.35">
      <c r="A76">
        <v>71</v>
      </c>
      <c r="B76">
        <v>71</v>
      </c>
      <c r="C76" t="s">
        <v>456</v>
      </c>
      <c r="D76">
        <v>64</v>
      </c>
      <c r="E76" t="s">
        <v>451</v>
      </c>
      <c r="F76" s="163" t="b">
        <f t="shared" si="1"/>
        <v>0</v>
      </c>
      <c r="G76">
        <v>70</v>
      </c>
      <c r="H76" t="s">
        <v>304</v>
      </c>
      <c r="K76">
        <v>32</v>
      </c>
      <c r="L76" t="s">
        <v>163</v>
      </c>
    </row>
    <row r="77" spans="1:12" x14ac:dyDescent="0.35">
      <c r="A77">
        <v>72</v>
      </c>
      <c r="B77">
        <v>72</v>
      </c>
      <c r="C77" t="s">
        <v>457</v>
      </c>
      <c r="D77">
        <v>30</v>
      </c>
      <c r="E77" t="s">
        <v>163</v>
      </c>
      <c r="F77" s="163" t="b">
        <f t="shared" si="1"/>
        <v>0</v>
      </c>
      <c r="G77">
        <v>71</v>
      </c>
      <c r="H77" t="s">
        <v>463</v>
      </c>
      <c r="K77">
        <v>52</v>
      </c>
      <c r="L77" t="s">
        <v>843</v>
      </c>
    </row>
    <row r="78" spans="1:12" x14ac:dyDescent="0.35">
      <c r="A78">
        <v>73</v>
      </c>
      <c r="B78">
        <v>73</v>
      </c>
      <c r="C78" t="s">
        <v>458</v>
      </c>
      <c r="D78">
        <v>10</v>
      </c>
      <c r="E78" t="s">
        <v>459</v>
      </c>
      <c r="F78" s="163" t="b">
        <f t="shared" si="1"/>
        <v>0</v>
      </c>
      <c r="G78">
        <v>72</v>
      </c>
      <c r="H78" t="s">
        <v>844</v>
      </c>
      <c r="K78">
        <v>1</v>
      </c>
      <c r="L78" t="s">
        <v>843</v>
      </c>
    </row>
    <row r="79" spans="1:12" x14ac:dyDescent="0.35">
      <c r="A79">
        <v>74</v>
      </c>
      <c r="B79">
        <v>74</v>
      </c>
      <c r="C79" t="s">
        <v>460</v>
      </c>
      <c r="D79">
        <v>13</v>
      </c>
      <c r="E79" t="s">
        <v>527</v>
      </c>
      <c r="F79" s="163" t="b">
        <f t="shared" si="1"/>
        <v>0</v>
      </c>
      <c r="G79">
        <v>73</v>
      </c>
      <c r="H79" t="s">
        <v>276</v>
      </c>
      <c r="K79">
        <v>72</v>
      </c>
      <c r="L79" t="s">
        <v>163</v>
      </c>
    </row>
    <row r="80" spans="1:12" x14ac:dyDescent="0.35">
      <c r="A80">
        <v>75</v>
      </c>
      <c r="B80">
        <v>75</v>
      </c>
      <c r="C80" t="s">
        <v>461</v>
      </c>
      <c r="D80">
        <v>1</v>
      </c>
      <c r="E80" t="s">
        <v>566</v>
      </c>
      <c r="F80" s="163" t="b">
        <f t="shared" si="1"/>
        <v>0</v>
      </c>
      <c r="G80">
        <v>74</v>
      </c>
      <c r="H80" t="s">
        <v>282</v>
      </c>
      <c r="K80">
        <v>75</v>
      </c>
      <c r="L80" t="s">
        <v>163</v>
      </c>
    </row>
    <row r="81" spans="1:12" x14ac:dyDescent="0.35">
      <c r="A81">
        <v>76</v>
      </c>
      <c r="B81">
        <v>76</v>
      </c>
      <c r="C81" t="s">
        <v>462</v>
      </c>
      <c r="D81">
        <v>32</v>
      </c>
      <c r="E81" t="s">
        <v>163</v>
      </c>
      <c r="F81" s="163" t="b">
        <f t="shared" si="1"/>
        <v>0</v>
      </c>
      <c r="G81">
        <v>75</v>
      </c>
      <c r="H81" t="s">
        <v>346</v>
      </c>
      <c r="K81">
        <v>1</v>
      </c>
      <c r="L81" t="s">
        <v>163</v>
      </c>
    </row>
    <row r="82" spans="1:12" x14ac:dyDescent="0.35">
      <c r="A82">
        <v>77</v>
      </c>
      <c r="B82">
        <v>77</v>
      </c>
      <c r="C82" t="s">
        <v>463</v>
      </c>
      <c r="D82">
        <v>52</v>
      </c>
      <c r="E82" t="s">
        <v>843</v>
      </c>
      <c r="F82" s="163" t="b">
        <f t="shared" si="1"/>
        <v>0</v>
      </c>
      <c r="G82">
        <v>76</v>
      </c>
      <c r="H82" t="s">
        <v>296</v>
      </c>
      <c r="K82">
        <v>60</v>
      </c>
      <c r="L82" t="s">
        <v>163</v>
      </c>
    </row>
    <row r="83" spans="1:12" x14ac:dyDescent="0.35">
      <c r="A83">
        <v>78</v>
      </c>
      <c r="B83">
        <v>78</v>
      </c>
      <c r="C83" t="s">
        <v>276</v>
      </c>
      <c r="D83">
        <v>72</v>
      </c>
      <c r="E83" t="s">
        <v>163</v>
      </c>
      <c r="F83" s="163" t="b">
        <f t="shared" si="1"/>
        <v>0</v>
      </c>
      <c r="G83">
        <v>77</v>
      </c>
      <c r="H83" t="s">
        <v>308</v>
      </c>
      <c r="K83">
        <v>6</v>
      </c>
      <c r="L83" t="s">
        <v>163</v>
      </c>
    </row>
    <row r="84" spans="1:12" x14ac:dyDescent="0.35">
      <c r="A84">
        <v>79</v>
      </c>
      <c r="B84">
        <v>79</v>
      </c>
      <c r="C84" t="s">
        <v>282</v>
      </c>
      <c r="D84">
        <v>75</v>
      </c>
      <c r="E84" t="s">
        <v>163</v>
      </c>
      <c r="F84" s="163" t="b">
        <f t="shared" si="1"/>
        <v>0</v>
      </c>
      <c r="G84">
        <v>78</v>
      </c>
      <c r="H84" t="s">
        <v>288</v>
      </c>
      <c r="K84">
        <v>2</v>
      </c>
      <c r="L84" t="s">
        <v>163</v>
      </c>
    </row>
    <row r="85" spans="1:12" x14ac:dyDescent="0.35">
      <c r="A85">
        <v>80</v>
      </c>
      <c r="B85">
        <v>80</v>
      </c>
      <c r="C85" t="s">
        <v>346</v>
      </c>
      <c r="D85">
        <v>1</v>
      </c>
      <c r="E85" t="s">
        <v>163</v>
      </c>
      <c r="F85" s="163" t="b">
        <f t="shared" si="1"/>
        <v>0</v>
      </c>
      <c r="G85">
        <v>79</v>
      </c>
      <c r="H85" t="s">
        <v>318</v>
      </c>
      <c r="K85">
        <v>20</v>
      </c>
      <c r="L85" t="s">
        <v>163</v>
      </c>
    </row>
    <row r="86" spans="1:12" x14ac:dyDescent="0.35">
      <c r="A86">
        <v>81</v>
      </c>
      <c r="B86">
        <v>81</v>
      </c>
      <c r="C86" t="s">
        <v>296</v>
      </c>
      <c r="D86">
        <v>60</v>
      </c>
      <c r="E86" t="s">
        <v>163</v>
      </c>
      <c r="F86" s="163" t="b">
        <f t="shared" si="1"/>
        <v>0</v>
      </c>
      <c r="G86">
        <v>80</v>
      </c>
      <c r="H86" t="s">
        <v>306</v>
      </c>
      <c r="K86">
        <v>1</v>
      </c>
      <c r="L86" t="s">
        <v>163</v>
      </c>
    </row>
    <row r="87" spans="1:12" x14ac:dyDescent="0.35">
      <c r="A87">
        <v>85</v>
      </c>
      <c r="B87">
        <v>82</v>
      </c>
      <c r="C87" t="s">
        <v>306</v>
      </c>
      <c r="D87">
        <v>1</v>
      </c>
      <c r="E87" t="s">
        <v>163</v>
      </c>
      <c r="F87" s="163" t="b">
        <f t="shared" ref="F87:F99" si="2">C87=H87</f>
        <v>0</v>
      </c>
      <c r="G87" t="s">
        <v>353</v>
      </c>
    </row>
    <row r="88" spans="1:12" x14ac:dyDescent="0.35">
      <c r="A88">
        <v>82</v>
      </c>
      <c r="B88">
        <v>83</v>
      </c>
      <c r="C88" t="s">
        <v>464</v>
      </c>
      <c r="D88">
        <v>6</v>
      </c>
      <c r="E88" t="s">
        <v>163</v>
      </c>
      <c r="F88" s="163" t="b">
        <f t="shared" si="2"/>
        <v>0</v>
      </c>
      <c r="G88">
        <v>81</v>
      </c>
      <c r="H88" t="s">
        <v>357</v>
      </c>
      <c r="K88">
        <v>31</v>
      </c>
      <c r="L88" t="s">
        <v>163</v>
      </c>
    </row>
    <row r="89" spans="1:12" x14ac:dyDescent="0.35">
      <c r="A89">
        <v>83</v>
      </c>
      <c r="B89">
        <v>84</v>
      </c>
      <c r="C89" t="s">
        <v>465</v>
      </c>
      <c r="D89">
        <v>2</v>
      </c>
      <c r="E89" t="s">
        <v>163</v>
      </c>
      <c r="F89" s="163" t="b">
        <f t="shared" si="2"/>
        <v>0</v>
      </c>
      <c r="G89">
        <v>82</v>
      </c>
      <c r="H89" t="s">
        <v>363</v>
      </c>
      <c r="K89">
        <v>5</v>
      </c>
      <c r="L89" t="s">
        <v>163</v>
      </c>
    </row>
    <row r="90" spans="1:12" x14ac:dyDescent="0.35">
      <c r="A90">
        <v>84</v>
      </c>
      <c r="B90">
        <v>85</v>
      </c>
      <c r="C90" t="s">
        <v>318</v>
      </c>
      <c r="D90">
        <v>20</v>
      </c>
      <c r="E90" t="s">
        <v>163</v>
      </c>
      <c r="F90" s="163" t="b">
        <f t="shared" si="2"/>
        <v>0</v>
      </c>
      <c r="G90">
        <v>83</v>
      </c>
      <c r="H90" t="s">
        <v>361</v>
      </c>
      <c r="K90">
        <v>17</v>
      </c>
      <c r="L90" t="s">
        <v>468</v>
      </c>
    </row>
    <row r="91" spans="1:12" x14ac:dyDescent="0.35">
      <c r="A91" t="s">
        <v>353</v>
      </c>
      <c r="F91" s="163" t="b">
        <f t="shared" si="2"/>
        <v>0</v>
      </c>
      <c r="G91">
        <v>84</v>
      </c>
      <c r="H91" t="s">
        <v>365</v>
      </c>
      <c r="K91">
        <v>3</v>
      </c>
      <c r="L91" t="s">
        <v>163</v>
      </c>
    </row>
    <row r="92" spans="1:12" x14ac:dyDescent="0.35">
      <c r="A92">
        <v>86</v>
      </c>
      <c r="B92">
        <v>86</v>
      </c>
      <c r="C92" t="s">
        <v>357</v>
      </c>
      <c r="D92">
        <v>31</v>
      </c>
      <c r="E92" t="s">
        <v>163</v>
      </c>
      <c r="F92" s="163" t="b">
        <f t="shared" si="2"/>
        <v>0</v>
      </c>
      <c r="G92">
        <v>85</v>
      </c>
      <c r="H92" t="s">
        <v>845</v>
      </c>
      <c r="K92">
        <v>1</v>
      </c>
      <c r="L92" t="s">
        <v>163</v>
      </c>
    </row>
    <row r="93" spans="1:12" x14ac:dyDescent="0.35">
      <c r="A93">
        <v>87</v>
      </c>
      <c r="B93">
        <v>87</v>
      </c>
      <c r="C93" t="s">
        <v>466</v>
      </c>
      <c r="D93">
        <v>5</v>
      </c>
      <c r="E93" t="s">
        <v>163</v>
      </c>
      <c r="F93" s="163" t="b">
        <f t="shared" si="2"/>
        <v>0</v>
      </c>
      <c r="G93">
        <v>86</v>
      </c>
      <c r="H93" t="s">
        <v>355</v>
      </c>
      <c r="K93">
        <v>35</v>
      </c>
      <c r="L93" t="s">
        <v>470</v>
      </c>
    </row>
    <row r="94" spans="1:12" x14ac:dyDescent="0.35">
      <c r="A94">
        <v>88</v>
      </c>
      <c r="B94">
        <v>88</v>
      </c>
      <c r="C94" t="s">
        <v>467</v>
      </c>
      <c r="D94">
        <v>17</v>
      </c>
      <c r="E94" t="s">
        <v>468</v>
      </c>
      <c r="F94" s="163" t="b">
        <f t="shared" si="2"/>
        <v>0</v>
      </c>
      <c r="G94">
        <v>87</v>
      </c>
      <c r="H94" t="s">
        <v>359</v>
      </c>
      <c r="K94">
        <v>15</v>
      </c>
      <c r="L94" t="s">
        <v>472</v>
      </c>
    </row>
    <row r="95" spans="1:12" x14ac:dyDescent="0.35">
      <c r="A95">
        <v>89</v>
      </c>
      <c r="B95">
        <v>89</v>
      </c>
      <c r="C95" t="s">
        <v>846</v>
      </c>
      <c r="D95">
        <v>3</v>
      </c>
      <c r="E95" t="s">
        <v>163</v>
      </c>
      <c r="F95" s="163" t="b">
        <f t="shared" si="2"/>
        <v>0</v>
      </c>
      <c r="G95">
        <v>88</v>
      </c>
      <c r="H95" t="s">
        <v>367</v>
      </c>
      <c r="K95">
        <v>1</v>
      </c>
      <c r="L95" t="s">
        <v>163</v>
      </c>
    </row>
    <row r="96" spans="1:12" x14ac:dyDescent="0.35">
      <c r="A96">
        <v>90</v>
      </c>
      <c r="B96">
        <v>90</v>
      </c>
      <c r="C96" t="s">
        <v>369</v>
      </c>
      <c r="D96">
        <v>1</v>
      </c>
      <c r="E96" t="s">
        <v>163</v>
      </c>
      <c r="F96" s="163" t="b">
        <f t="shared" si="2"/>
        <v>0</v>
      </c>
    </row>
    <row r="97" spans="1:6" x14ac:dyDescent="0.35">
      <c r="A97">
        <v>91</v>
      </c>
      <c r="B97">
        <v>91</v>
      </c>
      <c r="C97" t="s">
        <v>355</v>
      </c>
      <c r="D97">
        <v>35</v>
      </c>
      <c r="E97" t="s">
        <v>470</v>
      </c>
      <c r="F97" s="163" t="b">
        <f t="shared" si="2"/>
        <v>0</v>
      </c>
    </row>
    <row r="98" spans="1:6" x14ac:dyDescent="0.35">
      <c r="A98">
        <v>92</v>
      </c>
      <c r="B98">
        <v>92</v>
      </c>
      <c r="C98" t="s">
        <v>471</v>
      </c>
      <c r="D98">
        <v>15</v>
      </c>
      <c r="E98" t="s">
        <v>472</v>
      </c>
      <c r="F98" s="163" t="b">
        <f t="shared" si="2"/>
        <v>0</v>
      </c>
    </row>
    <row r="99" spans="1:6" x14ac:dyDescent="0.35">
      <c r="A99">
        <v>93</v>
      </c>
      <c r="B99">
        <v>93</v>
      </c>
      <c r="C99" t="s">
        <v>367</v>
      </c>
      <c r="D99">
        <v>1</v>
      </c>
      <c r="E99" t="s">
        <v>163</v>
      </c>
      <c r="F99" s="163" t="b">
        <f t="shared" si="2"/>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49"/>
  <sheetViews>
    <sheetView topLeftCell="A49" zoomScale="85" zoomScaleNormal="85" workbookViewId="0">
      <selection activeCell="J104" sqref="J103:J104"/>
    </sheetView>
  </sheetViews>
  <sheetFormatPr defaultRowHeight="15.5" x14ac:dyDescent="0.35"/>
  <cols>
    <col min="3" max="3" width="17.765625" customWidth="1"/>
    <col min="6" max="6" width="8.84375" style="163"/>
  </cols>
  <sheetData>
    <row r="1" spans="1:11" x14ac:dyDescent="0.35">
      <c r="A1" t="s">
        <v>847</v>
      </c>
    </row>
    <row r="2" spans="1:11" x14ac:dyDescent="0.35">
      <c r="B2" t="s">
        <v>14</v>
      </c>
      <c r="C2" t="s">
        <v>832</v>
      </c>
      <c r="D2" t="s">
        <v>377</v>
      </c>
      <c r="E2" t="s">
        <v>145</v>
      </c>
    </row>
    <row r="3" spans="1:11" x14ac:dyDescent="0.35">
      <c r="A3" t="s">
        <v>473</v>
      </c>
      <c r="G3" t="s">
        <v>473</v>
      </c>
    </row>
    <row r="4" spans="1:11" x14ac:dyDescent="0.35">
      <c r="A4">
        <v>94</v>
      </c>
      <c r="B4" t="s">
        <v>848</v>
      </c>
      <c r="C4" t="s">
        <v>474</v>
      </c>
      <c r="D4">
        <v>74</v>
      </c>
      <c r="E4" t="s">
        <v>472</v>
      </c>
      <c r="F4" s="163" t="b">
        <f>C4=H4</f>
        <v>0</v>
      </c>
      <c r="G4">
        <v>1</v>
      </c>
      <c r="H4" t="s">
        <v>849</v>
      </c>
      <c r="J4">
        <v>74</v>
      </c>
      <c r="K4" t="s">
        <v>472</v>
      </c>
    </row>
    <row r="5" spans="1:11" x14ac:dyDescent="0.35">
      <c r="A5">
        <v>95</v>
      </c>
      <c r="B5" t="s">
        <v>850</v>
      </c>
      <c r="C5" t="s">
        <v>475</v>
      </c>
      <c r="D5">
        <v>150</v>
      </c>
      <c r="E5" t="s">
        <v>163</v>
      </c>
      <c r="F5" s="163" t="b">
        <f t="shared" ref="F5:F68" si="0">C5=H5</f>
        <v>0</v>
      </c>
      <c r="G5">
        <v>2</v>
      </c>
      <c r="H5" t="s">
        <v>851</v>
      </c>
      <c r="J5">
        <v>150</v>
      </c>
      <c r="K5" t="s">
        <v>163</v>
      </c>
    </row>
    <row r="6" spans="1:11" x14ac:dyDescent="0.35">
      <c r="A6">
        <v>96</v>
      </c>
      <c r="B6" t="s">
        <v>852</v>
      </c>
      <c r="C6" t="s">
        <v>476</v>
      </c>
      <c r="D6">
        <v>41</v>
      </c>
      <c r="E6" t="s">
        <v>163</v>
      </c>
      <c r="F6" s="163" t="b">
        <f t="shared" si="0"/>
        <v>0</v>
      </c>
      <c r="G6">
        <v>3</v>
      </c>
      <c r="H6" t="s">
        <v>853</v>
      </c>
      <c r="J6">
        <v>41</v>
      </c>
      <c r="K6" t="s">
        <v>163</v>
      </c>
    </row>
    <row r="7" spans="1:11" x14ac:dyDescent="0.35">
      <c r="A7">
        <v>97</v>
      </c>
      <c r="B7" t="s">
        <v>854</v>
      </c>
      <c r="C7" t="s">
        <v>477</v>
      </c>
      <c r="D7">
        <v>78</v>
      </c>
      <c r="E7" t="s">
        <v>163</v>
      </c>
      <c r="F7" s="163" t="b">
        <f t="shared" si="0"/>
        <v>0</v>
      </c>
      <c r="G7">
        <v>4</v>
      </c>
      <c r="H7" t="s">
        <v>855</v>
      </c>
      <c r="J7">
        <v>78</v>
      </c>
      <c r="K7" t="s">
        <v>163</v>
      </c>
    </row>
    <row r="8" spans="1:11" x14ac:dyDescent="0.35">
      <c r="A8">
        <v>98</v>
      </c>
      <c r="B8" t="s">
        <v>856</v>
      </c>
      <c r="C8" t="s">
        <v>478</v>
      </c>
      <c r="D8">
        <v>79</v>
      </c>
      <c r="E8" t="s">
        <v>163</v>
      </c>
      <c r="F8" s="163" t="b">
        <f t="shared" si="0"/>
        <v>0</v>
      </c>
      <c r="G8">
        <v>5</v>
      </c>
      <c r="H8" t="s">
        <v>857</v>
      </c>
      <c r="J8">
        <v>79</v>
      </c>
      <c r="K8" t="s">
        <v>163</v>
      </c>
    </row>
    <row r="9" spans="1:11" x14ac:dyDescent="0.35">
      <c r="A9">
        <v>99</v>
      </c>
      <c r="B9" t="s">
        <v>858</v>
      </c>
      <c r="C9" t="s">
        <v>479</v>
      </c>
      <c r="D9">
        <v>68</v>
      </c>
      <c r="E9" t="s">
        <v>163</v>
      </c>
      <c r="F9" s="163" t="b">
        <f t="shared" si="0"/>
        <v>0</v>
      </c>
      <c r="G9">
        <v>6</v>
      </c>
      <c r="H9" t="s">
        <v>859</v>
      </c>
      <c r="J9">
        <v>32</v>
      </c>
      <c r="K9" t="s">
        <v>163</v>
      </c>
    </row>
    <row r="10" spans="1:11" x14ac:dyDescent="0.35">
      <c r="A10">
        <v>100</v>
      </c>
      <c r="B10" t="s">
        <v>860</v>
      </c>
      <c r="C10" t="s">
        <v>480</v>
      </c>
      <c r="D10">
        <v>87</v>
      </c>
      <c r="E10" t="s">
        <v>163</v>
      </c>
      <c r="F10" s="163" t="b">
        <f t="shared" si="0"/>
        <v>0</v>
      </c>
      <c r="G10">
        <v>7</v>
      </c>
      <c r="H10" t="s">
        <v>488</v>
      </c>
      <c r="J10">
        <v>84</v>
      </c>
      <c r="K10" t="s">
        <v>163</v>
      </c>
    </row>
    <row r="11" spans="1:11" x14ac:dyDescent="0.35">
      <c r="A11">
        <v>101</v>
      </c>
      <c r="B11" t="s">
        <v>861</v>
      </c>
      <c r="C11" t="s">
        <v>481</v>
      </c>
      <c r="D11">
        <v>67</v>
      </c>
      <c r="E11" t="s">
        <v>163</v>
      </c>
      <c r="F11" s="163" t="b">
        <f t="shared" si="0"/>
        <v>0</v>
      </c>
      <c r="G11">
        <v>8</v>
      </c>
      <c r="H11" t="s">
        <v>479</v>
      </c>
      <c r="J11">
        <v>68</v>
      </c>
      <c r="K11" t="s">
        <v>163</v>
      </c>
    </row>
    <row r="12" spans="1:11" x14ac:dyDescent="0.35">
      <c r="A12">
        <v>102</v>
      </c>
      <c r="B12" t="s">
        <v>862</v>
      </c>
      <c r="C12" t="s">
        <v>482</v>
      </c>
      <c r="D12">
        <v>2</v>
      </c>
      <c r="E12" t="s">
        <v>163</v>
      </c>
      <c r="F12" s="163" t="b">
        <f t="shared" si="0"/>
        <v>0</v>
      </c>
      <c r="G12">
        <v>9</v>
      </c>
      <c r="H12" t="s">
        <v>751</v>
      </c>
      <c r="J12">
        <v>2</v>
      </c>
      <c r="K12" t="s">
        <v>163</v>
      </c>
    </row>
    <row r="13" spans="1:11" x14ac:dyDescent="0.35">
      <c r="A13">
        <v>103</v>
      </c>
      <c r="B13" t="s">
        <v>863</v>
      </c>
      <c r="C13" t="s">
        <v>483</v>
      </c>
      <c r="D13">
        <v>1</v>
      </c>
      <c r="E13" t="s">
        <v>163</v>
      </c>
      <c r="F13" s="163" t="b">
        <f t="shared" si="0"/>
        <v>0</v>
      </c>
      <c r="G13">
        <v>10</v>
      </c>
      <c r="H13" t="s">
        <v>864</v>
      </c>
      <c r="J13">
        <v>31</v>
      </c>
      <c r="K13" t="s">
        <v>491</v>
      </c>
    </row>
    <row r="14" spans="1:11" x14ac:dyDescent="0.35">
      <c r="A14">
        <v>104</v>
      </c>
      <c r="B14" t="s">
        <v>865</v>
      </c>
      <c r="C14" t="s">
        <v>484</v>
      </c>
      <c r="D14">
        <v>36</v>
      </c>
      <c r="E14" t="s">
        <v>485</v>
      </c>
      <c r="F14" s="163" t="b">
        <f t="shared" si="0"/>
        <v>0</v>
      </c>
      <c r="G14">
        <v>11</v>
      </c>
      <c r="H14" t="s">
        <v>866</v>
      </c>
      <c r="J14">
        <v>127</v>
      </c>
      <c r="K14" t="s">
        <v>493</v>
      </c>
    </row>
    <row r="15" spans="1:11" x14ac:dyDescent="0.35">
      <c r="A15">
        <v>105</v>
      </c>
      <c r="B15" t="s">
        <v>867</v>
      </c>
      <c r="C15" t="s">
        <v>486</v>
      </c>
      <c r="D15">
        <v>32</v>
      </c>
      <c r="E15" t="s">
        <v>163</v>
      </c>
      <c r="F15" s="163" t="b">
        <f t="shared" si="0"/>
        <v>0</v>
      </c>
      <c r="G15">
        <v>12</v>
      </c>
      <c r="H15" t="s">
        <v>484</v>
      </c>
      <c r="J15">
        <v>36</v>
      </c>
      <c r="K15" t="s">
        <v>485</v>
      </c>
    </row>
    <row r="16" spans="1:11" x14ac:dyDescent="0.35">
      <c r="A16">
        <v>106</v>
      </c>
      <c r="B16" t="s">
        <v>868</v>
      </c>
      <c r="C16" t="s">
        <v>487</v>
      </c>
      <c r="D16">
        <v>15</v>
      </c>
      <c r="E16" t="s">
        <v>163</v>
      </c>
      <c r="F16" s="163" t="b">
        <f t="shared" si="0"/>
        <v>0</v>
      </c>
      <c r="G16">
        <v>13</v>
      </c>
      <c r="H16" t="s">
        <v>869</v>
      </c>
      <c r="J16">
        <v>10</v>
      </c>
      <c r="K16" t="s">
        <v>495</v>
      </c>
    </row>
    <row r="17" spans="1:11" x14ac:dyDescent="0.35">
      <c r="A17">
        <v>107</v>
      </c>
      <c r="B17" t="s">
        <v>870</v>
      </c>
      <c r="C17" t="s">
        <v>488</v>
      </c>
      <c r="D17">
        <v>84</v>
      </c>
      <c r="E17" t="s">
        <v>163</v>
      </c>
      <c r="F17" s="163" t="b">
        <f t="shared" si="0"/>
        <v>0</v>
      </c>
      <c r="G17">
        <v>14</v>
      </c>
      <c r="H17" t="s">
        <v>871</v>
      </c>
      <c r="J17">
        <v>63</v>
      </c>
      <c r="K17" t="s">
        <v>502</v>
      </c>
    </row>
    <row r="18" spans="1:11" x14ac:dyDescent="0.35">
      <c r="A18">
        <v>108</v>
      </c>
      <c r="B18" t="s">
        <v>872</v>
      </c>
      <c r="C18" t="s">
        <v>751</v>
      </c>
      <c r="D18">
        <v>2</v>
      </c>
      <c r="E18" t="s">
        <v>163</v>
      </c>
      <c r="F18" s="163" t="b">
        <f t="shared" si="0"/>
        <v>0</v>
      </c>
      <c r="G18">
        <v>15</v>
      </c>
      <c r="H18" t="s">
        <v>873</v>
      </c>
      <c r="J18">
        <v>352</v>
      </c>
      <c r="K18" t="s">
        <v>497</v>
      </c>
    </row>
    <row r="19" spans="1:11" x14ac:dyDescent="0.35">
      <c r="A19">
        <v>109</v>
      </c>
      <c r="B19" t="s">
        <v>874</v>
      </c>
      <c r="C19" t="s">
        <v>490</v>
      </c>
      <c r="D19">
        <v>31</v>
      </c>
      <c r="E19" t="s">
        <v>491</v>
      </c>
      <c r="F19" s="163" t="b">
        <f t="shared" si="0"/>
        <v>0</v>
      </c>
      <c r="G19">
        <v>16</v>
      </c>
      <c r="H19" t="s">
        <v>875</v>
      </c>
      <c r="J19">
        <v>1</v>
      </c>
      <c r="K19" t="s">
        <v>163</v>
      </c>
    </row>
    <row r="20" spans="1:11" x14ac:dyDescent="0.35">
      <c r="A20">
        <v>110</v>
      </c>
      <c r="B20" t="s">
        <v>876</v>
      </c>
      <c r="C20" t="s">
        <v>492</v>
      </c>
      <c r="D20">
        <v>127</v>
      </c>
      <c r="E20" t="s">
        <v>493</v>
      </c>
      <c r="F20" s="163" t="b">
        <f t="shared" si="0"/>
        <v>0</v>
      </c>
      <c r="G20">
        <v>17</v>
      </c>
      <c r="H20" t="s">
        <v>877</v>
      </c>
      <c r="J20">
        <v>705</v>
      </c>
      <c r="K20" t="s">
        <v>500</v>
      </c>
    </row>
    <row r="21" spans="1:11" x14ac:dyDescent="0.35">
      <c r="A21">
        <v>111</v>
      </c>
      <c r="B21" t="s">
        <v>878</v>
      </c>
      <c r="C21" t="s">
        <v>494</v>
      </c>
      <c r="D21">
        <v>10</v>
      </c>
      <c r="E21" t="s">
        <v>495</v>
      </c>
      <c r="F21" s="163" t="b">
        <f t="shared" si="0"/>
        <v>0</v>
      </c>
      <c r="G21">
        <v>18</v>
      </c>
      <c r="H21" t="s">
        <v>506</v>
      </c>
      <c r="J21">
        <v>101</v>
      </c>
      <c r="K21" t="s">
        <v>163</v>
      </c>
    </row>
    <row r="22" spans="1:11" x14ac:dyDescent="0.35">
      <c r="A22">
        <v>112</v>
      </c>
      <c r="B22" t="s">
        <v>879</v>
      </c>
      <c r="C22" t="s">
        <v>496</v>
      </c>
      <c r="D22">
        <v>352</v>
      </c>
      <c r="E22" t="s">
        <v>497</v>
      </c>
      <c r="F22" s="163" t="b">
        <f t="shared" si="0"/>
        <v>0</v>
      </c>
      <c r="G22">
        <v>19</v>
      </c>
      <c r="H22" t="s">
        <v>507</v>
      </c>
      <c r="J22">
        <v>196</v>
      </c>
      <c r="K22" t="s">
        <v>163</v>
      </c>
    </row>
    <row r="23" spans="1:11" x14ac:dyDescent="0.35">
      <c r="A23">
        <v>113</v>
      </c>
      <c r="B23" t="s">
        <v>880</v>
      </c>
      <c r="C23" t="s">
        <v>498</v>
      </c>
      <c r="D23">
        <v>24</v>
      </c>
      <c r="E23" t="s">
        <v>497</v>
      </c>
      <c r="F23" s="163" t="b">
        <f t="shared" si="0"/>
        <v>0</v>
      </c>
      <c r="G23">
        <v>20</v>
      </c>
      <c r="H23" t="s">
        <v>881</v>
      </c>
      <c r="J23">
        <v>9</v>
      </c>
      <c r="K23" t="s">
        <v>163</v>
      </c>
    </row>
    <row r="24" spans="1:11" x14ac:dyDescent="0.35">
      <c r="A24">
        <v>114</v>
      </c>
      <c r="B24" t="s">
        <v>882</v>
      </c>
      <c r="C24" t="s">
        <v>499</v>
      </c>
      <c r="D24">
        <v>705</v>
      </c>
      <c r="E24" t="s">
        <v>500</v>
      </c>
      <c r="F24" s="163" t="b">
        <f t="shared" si="0"/>
        <v>0</v>
      </c>
      <c r="G24">
        <v>21</v>
      </c>
      <c r="H24" t="s">
        <v>883</v>
      </c>
      <c r="J24">
        <v>17</v>
      </c>
      <c r="K24" t="s">
        <v>493</v>
      </c>
    </row>
    <row r="25" spans="1:11" x14ac:dyDescent="0.35">
      <c r="A25">
        <v>117</v>
      </c>
      <c r="B25" t="s">
        <v>884</v>
      </c>
      <c r="C25" t="s">
        <v>501</v>
      </c>
      <c r="D25">
        <v>63</v>
      </c>
      <c r="E25" t="s">
        <v>502</v>
      </c>
      <c r="F25" s="163" t="b">
        <f t="shared" si="0"/>
        <v>0</v>
      </c>
      <c r="G25">
        <v>22</v>
      </c>
      <c r="H25" t="s">
        <v>885</v>
      </c>
      <c r="J25">
        <v>60</v>
      </c>
      <c r="K25" t="s">
        <v>502</v>
      </c>
    </row>
    <row r="26" spans="1:11" x14ac:dyDescent="0.35">
      <c r="A26">
        <v>118</v>
      </c>
      <c r="B26" t="s">
        <v>886</v>
      </c>
      <c r="C26" t="s">
        <v>503</v>
      </c>
      <c r="D26">
        <v>60</v>
      </c>
      <c r="E26" t="s">
        <v>502</v>
      </c>
      <c r="F26" s="163" t="b">
        <f t="shared" si="0"/>
        <v>0</v>
      </c>
      <c r="G26">
        <v>23</v>
      </c>
      <c r="H26" t="s">
        <v>481</v>
      </c>
      <c r="J26">
        <v>67</v>
      </c>
      <c r="K26" t="s">
        <v>163</v>
      </c>
    </row>
    <row r="27" spans="1:11" x14ac:dyDescent="0.35">
      <c r="A27">
        <v>119</v>
      </c>
      <c r="B27" t="s">
        <v>887</v>
      </c>
      <c r="C27" t="s">
        <v>504</v>
      </c>
      <c r="D27">
        <v>74</v>
      </c>
      <c r="E27" t="s">
        <v>163</v>
      </c>
      <c r="F27" s="163" t="b">
        <f t="shared" si="0"/>
        <v>0</v>
      </c>
      <c r="G27">
        <v>24</v>
      </c>
      <c r="H27" t="s">
        <v>888</v>
      </c>
      <c r="J27">
        <v>15</v>
      </c>
      <c r="K27" t="s">
        <v>434</v>
      </c>
    </row>
    <row r="28" spans="1:11" x14ac:dyDescent="0.35">
      <c r="A28">
        <v>120</v>
      </c>
      <c r="B28" t="s">
        <v>889</v>
      </c>
      <c r="C28" t="s">
        <v>505</v>
      </c>
      <c r="D28">
        <v>1</v>
      </c>
      <c r="E28" t="s">
        <v>163</v>
      </c>
      <c r="F28" s="163" t="b">
        <f t="shared" si="0"/>
        <v>0</v>
      </c>
      <c r="G28">
        <v>25</v>
      </c>
      <c r="H28" t="s">
        <v>890</v>
      </c>
      <c r="J28">
        <v>5</v>
      </c>
      <c r="K28" t="s">
        <v>163</v>
      </c>
    </row>
    <row r="29" spans="1:11" x14ac:dyDescent="0.35">
      <c r="A29">
        <v>121</v>
      </c>
      <c r="B29" t="s">
        <v>891</v>
      </c>
      <c r="C29" t="s">
        <v>506</v>
      </c>
      <c r="D29">
        <v>101</v>
      </c>
      <c r="E29" t="s">
        <v>163</v>
      </c>
      <c r="F29" s="163" t="b">
        <f t="shared" si="0"/>
        <v>0</v>
      </c>
      <c r="G29">
        <v>26</v>
      </c>
      <c r="H29" t="s">
        <v>892</v>
      </c>
      <c r="J29">
        <v>15</v>
      </c>
      <c r="K29" t="s">
        <v>163</v>
      </c>
    </row>
    <row r="30" spans="1:11" x14ac:dyDescent="0.35">
      <c r="A30">
        <v>122</v>
      </c>
      <c r="B30" t="s">
        <v>893</v>
      </c>
      <c r="C30" t="s">
        <v>507</v>
      </c>
      <c r="D30">
        <v>196</v>
      </c>
      <c r="E30" t="s">
        <v>163</v>
      </c>
      <c r="F30" s="163" t="b">
        <f t="shared" si="0"/>
        <v>0</v>
      </c>
      <c r="G30">
        <v>27</v>
      </c>
      <c r="H30" t="s">
        <v>894</v>
      </c>
      <c r="J30">
        <v>74</v>
      </c>
      <c r="K30" t="s">
        <v>163</v>
      </c>
    </row>
    <row r="31" spans="1:11" x14ac:dyDescent="0.35">
      <c r="A31">
        <v>123</v>
      </c>
      <c r="B31" t="s">
        <v>895</v>
      </c>
      <c r="C31" t="s">
        <v>508</v>
      </c>
      <c r="D31">
        <v>9</v>
      </c>
      <c r="E31" t="s">
        <v>163</v>
      </c>
      <c r="F31" s="163" t="b">
        <f t="shared" si="0"/>
        <v>0</v>
      </c>
      <c r="G31">
        <v>28</v>
      </c>
      <c r="H31" t="s">
        <v>480</v>
      </c>
      <c r="J31">
        <v>87</v>
      </c>
      <c r="K31" t="s">
        <v>163</v>
      </c>
    </row>
    <row r="32" spans="1:11" x14ac:dyDescent="0.35">
      <c r="A32">
        <v>124</v>
      </c>
      <c r="B32" t="s">
        <v>896</v>
      </c>
      <c r="C32" t="s">
        <v>509</v>
      </c>
      <c r="D32">
        <v>17</v>
      </c>
      <c r="E32" t="s">
        <v>493</v>
      </c>
      <c r="F32" s="163" t="b">
        <f t="shared" si="0"/>
        <v>0</v>
      </c>
      <c r="G32">
        <v>29</v>
      </c>
      <c r="H32" t="s">
        <v>897</v>
      </c>
      <c r="J32">
        <v>1</v>
      </c>
      <c r="K32" t="s">
        <v>163</v>
      </c>
    </row>
    <row r="33" spans="1:11" x14ac:dyDescent="0.35">
      <c r="A33">
        <v>125</v>
      </c>
      <c r="B33" t="s">
        <v>898</v>
      </c>
      <c r="C33" t="s">
        <v>510</v>
      </c>
      <c r="D33">
        <v>5</v>
      </c>
      <c r="E33" t="s">
        <v>163</v>
      </c>
      <c r="F33" s="163" t="b">
        <f t="shared" si="0"/>
        <v>0</v>
      </c>
      <c r="G33">
        <v>30</v>
      </c>
      <c r="H33" t="s">
        <v>515</v>
      </c>
      <c r="J33">
        <v>2</v>
      </c>
      <c r="K33" t="s">
        <v>497</v>
      </c>
    </row>
    <row r="34" spans="1:11" x14ac:dyDescent="0.35">
      <c r="A34">
        <v>126</v>
      </c>
      <c r="B34" t="s">
        <v>899</v>
      </c>
      <c r="C34" t="s">
        <v>511</v>
      </c>
      <c r="D34">
        <v>1</v>
      </c>
      <c r="E34" t="s">
        <v>512</v>
      </c>
      <c r="F34" s="163" t="b">
        <f t="shared" si="0"/>
        <v>0</v>
      </c>
      <c r="G34">
        <v>31</v>
      </c>
      <c r="H34" t="s">
        <v>900</v>
      </c>
      <c r="J34">
        <v>1</v>
      </c>
      <c r="K34" t="s">
        <v>163</v>
      </c>
    </row>
    <row r="35" spans="1:11" x14ac:dyDescent="0.35">
      <c r="A35">
        <v>127</v>
      </c>
      <c r="B35" t="s">
        <v>901</v>
      </c>
      <c r="C35" t="s">
        <v>513</v>
      </c>
      <c r="D35">
        <v>1</v>
      </c>
      <c r="E35" t="s">
        <v>163</v>
      </c>
      <c r="F35" s="163" t="b">
        <f t="shared" si="0"/>
        <v>0</v>
      </c>
      <c r="G35">
        <v>32</v>
      </c>
      <c r="H35" t="s">
        <v>482</v>
      </c>
      <c r="J35">
        <v>2</v>
      </c>
      <c r="K35" t="s">
        <v>163</v>
      </c>
    </row>
    <row r="36" spans="1:11" x14ac:dyDescent="0.35">
      <c r="A36">
        <v>128</v>
      </c>
      <c r="B36" t="s">
        <v>902</v>
      </c>
      <c r="C36" t="s">
        <v>514</v>
      </c>
      <c r="D36">
        <v>1</v>
      </c>
      <c r="E36" t="s">
        <v>163</v>
      </c>
      <c r="F36" s="163" t="b">
        <f t="shared" si="0"/>
        <v>0</v>
      </c>
      <c r="G36">
        <v>33</v>
      </c>
      <c r="H36" t="s">
        <v>903</v>
      </c>
      <c r="J36">
        <v>1</v>
      </c>
      <c r="K36" t="s">
        <v>163</v>
      </c>
    </row>
    <row r="37" spans="1:11" x14ac:dyDescent="0.35">
      <c r="A37">
        <v>129</v>
      </c>
      <c r="B37" t="s">
        <v>904</v>
      </c>
      <c r="C37" t="s">
        <v>515</v>
      </c>
      <c r="D37">
        <v>2</v>
      </c>
      <c r="E37" t="s">
        <v>497</v>
      </c>
      <c r="F37" s="163" t="b">
        <f t="shared" si="0"/>
        <v>0</v>
      </c>
      <c r="G37">
        <v>34</v>
      </c>
      <c r="H37" t="s">
        <v>517</v>
      </c>
      <c r="J37">
        <v>1</v>
      </c>
      <c r="K37" t="s">
        <v>163</v>
      </c>
    </row>
    <row r="38" spans="1:11" x14ac:dyDescent="0.35">
      <c r="A38">
        <v>130</v>
      </c>
      <c r="B38" t="s">
        <v>905</v>
      </c>
      <c r="C38" t="s">
        <v>516</v>
      </c>
      <c r="D38">
        <v>1</v>
      </c>
      <c r="E38" t="s">
        <v>163</v>
      </c>
      <c r="F38" s="163" t="b">
        <f t="shared" si="0"/>
        <v>0</v>
      </c>
      <c r="G38">
        <v>35</v>
      </c>
      <c r="H38" t="s">
        <v>906</v>
      </c>
      <c r="J38">
        <v>2</v>
      </c>
      <c r="K38" t="s">
        <v>519</v>
      </c>
    </row>
    <row r="39" spans="1:11" x14ac:dyDescent="0.35">
      <c r="A39">
        <v>131</v>
      </c>
      <c r="B39" t="s">
        <v>907</v>
      </c>
      <c r="C39" t="s">
        <v>517</v>
      </c>
      <c r="D39">
        <v>1</v>
      </c>
      <c r="E39" t="s">
        <v>163</v>
      </c>
      <c r="F39" s="163" t="b">
        <f t="shared" si="0"/>
        <v>0</v>
      </c>
      <c r="G39">
        <v>36</v>
      </c>
      <c r="H39" t="s">
        <v>520</v>
      </c>
      <c r="J39">
        <v>1</v>
      </c>
      <c r="K39" t="s">
        <v>163</v>
      </c>
    </row>
    <row r="40" spans="1:11" x14ac:dyDescent="0.35">
      <c r="A40">
        <v>132</v>
      </c>
      <c r="B40" t="s">
        <v>908</v>
      </c>
      <c r="C40" t="s">
        <v>518</v>
      </c>
      <c r="D40">
        <v>2</v>
      </c>
      <c r="E40" t="s">
        <v>519</v>
      </c>
      <c r="F40" s="163" t="b">
        <f t="shared" si="0"/>
        <v>0</v>
      </c>
      <c r="G40">
        <v>37</v>
      </c>
      <c r="H40" t="s">
        <v>511</v>
      </c>
      <c r="J40">
        <v>1</v>
      </c>
      <c r="K40" t="s">
        <v>512</v>
      </c>
    </row>
    <row r="41" spans="1:11" x14ac:dyDescent="0.35">
      <c r="A41">
        <v>133</v>
      </c>
      <c r="B41" t="s">
        <v>909</v>
      </c>
      <c r="C41" t="s">
        <v>520</v>
      </c>
      <c r="D41">
        <v>1</v>
      </c>
      <c r="E41" t="s">
        <v>163</v>
      </c>
      <c r="F41" s="163" t="b">
        <f t="shared" si="0"/>
        <v>0</v>
      </c>
      <c r="G41">
        <v>38</v>
      </c>
      <c r="H41" t="s">
        <v>513</v>
      </c>
      <c r="J41">
        <v>1</v>
      </c>
      <c r="K41" t="s">
        <v>163</v>
      </c>
    </row>
    <row r="42" spans="1:11" x14ac:dyDescent="0.35">
      <c r="A42" t="s">
        <v>521</v>
      </c>
      <c r="F42" s="163" t="b">
        <f t="shared" si="0"/>
        <v>1</v>
      </c>
      <c r="G42" t="s">
        <v>521</v>
      </c>
    </row>
    <row r="43" spans="1:11" x14ac:dyDescent="0.35">
      <c r="A43">
        <v>134</v>
      </c>
      <c r="B43">
        <v>1</v>
      </c>
      <c r="C43" t="s">
        <v>522</v>
      </c>
      <c r="D43">
        <v>171</v>
      </c>
      <c r="E43" t="s">
        <v>523</v>
      </c>
      <c r="F43" s="163" t="b">
        <f t="shared" si="0"/>
        <v>0</v>
      </c>
      <c r="G43">
        <v>39</v>
      </c>
      <c r="H43" t="s">
        <v>910</v>
      </c>
      <c r="J43">
        <v>171</v>
      </c>
      <c r="K43" t="s">
        <v>523</v>
      </c>
    </row>
    <row r="44" spans="1:11" x14ac:dyDescent="0.35">
      <c r="A44" t="s">
        <v>524</v>
      </c>
      <c r="F44" s="163" t="b">
        <f t="shared" si="0"/>
        <v>1</v>
      </c>
      <c r="G44" t="s">
        <v>524</v>
      </c>
    </row>
    <row r="45" spans="1:11" x14ac:dyDescent="0.35">
      <c r="A45">
        <v>135</v>
      </c>
      <c r="B45">
        <v>2</v>
      </c>
      <c r="C45" t="s">
        <v>525</v>
      </c>
      <c r="D45">
        <v>32</v>
      </c>
      <c r="E45" t="s">
        <v>163</v>
      </c>
      <c r="F45" s="163" t="b">
        <f t="shared" si="0"/>
        <v>1</v>
      </c>
      <c r="G45">
        <v>40</v>
      </c>
      <c r="H45" t="s">
        <v>525</v>
      </c>
      <c r="J45">
        <v>32</v>
      </c>
      <c r="K45" t="s">
        <v>163</v>
      </c>
    </row>
    <row r="46" spans="1:11" x14ac:dyDescent="0.35">
      <c r="A46">
        <v>136</v>
      </c>
      <c r="B46">
        <v>3</v>
      </c>
      <c r="C46" t="s">
        <v>526</v>
      </c>
      <c r="D46">
        <v>161</v>
      </c>
      <c r="E46" t="s">
        <v>527</v>
      </c>
      <c r="F46" s="163" t="b">
        <f t="shared" si="0"/>
        <v>0</v>
      </c>
      <c r="G46">
        <v>41</v>
      </c>
      <c r="H46" t="s">
        <v>911</v>
      </c>
      <c r="J46">
        <v>161</v>
      </c>
      <c r="K46" t="s">
        <v>527</v>
      </c>
    </row>
    <row r="47" spans="1:11" x14ac:dyDescent="0.35">
      <c r="A47">
        <v>137</v>
      </c>
      <c r="B47">
        <v>4</v>
      </c>
      <c r="C47" t="s">
        <v>528</v>
      </c>
      <c r="D47">
        <v>91</v>
      </c>
      <c r="E47" t="s">
        <v>468</v>
      </c>
      <c r="F47" s="163" t="b">
        <f t="shared" si="0"/>
        <v>0</v>
      </c>
      <c r="G47">
        <v>42</v>
      </c>
      <c r="H47" t="s">
        <v>912</v>
      </c>
      <c r="J47">
        <v>91</v>
      </c>
      <c r="K47" t="s">
        <v>468</v>
      </c>
    </row>
    <row r="48" spans="1:11" x14ac:dyDescent="0.35">
      <c r="A48">
        <v>138</v>
      </c>
      <c r="B48">
        <v>5</v>
      </c>
      <c r="C48" t="s">
        <v>529</v>
      </c>
      <c r="D48">
        <v>1</v>
      </c>
      <c r="E48" t="s">
        <v>468</v>
      </c>
      <c r="F48" s="163" t="b">
        <f t="shared" si="0"/>
        <v>1</v>
      </c>
      <c r="G48">
        <v>43</v>
      </c>
      <c r="H48" t="s">
        <v>529</v>
      </c>
      <c r="J48">
        <v>1</v>
      </c>
      <c r="K48" t="s">
        <v>468</v>
      </c>
    </row>
    <row r="49" spans="1:11" x14ac:dyDescent="0.35">
      <c r="A49">
        <v>139</v>
      </c>
      <c r="B49">
        <v>6</v>
      </c>
      <c r="C49" t="s">
        <v>530</v>
      </c>
      <c r="D49">
        <v>6</v>
      </c>
      <c r="E49" t="s">
        <v>163</v>
      </c>
      <c r="F49" s="163" t="b">
        <f t="shared" si="0"/>
        <v>1</v>
      </c>
      <c r="G49">
        <v>44</v>
      </c>
      <c r="H49" t="s">
        <v>530</v>
      </c>
      <c r="J49">
        <v>6</v>
      </c>
      <c r="K49" t="s">
        <v>163</v>
      </c>
    </row>
    <row r="50" spans="1:11" x14ac:dyDescent="0.35">
      <c r="A50">
        <v>140</v>
      </c>
      <c r="B50">
        <v>7</v>
      </c>
      <c r="C50" t="s">
        <v>531</v>
      </c>
      <c r="D50">
        <v>3</v>
      </c>
      <c r="E50" t="s">
        <v>163</v>
      </c>
      <c r="F50" s="163" t="b">
        <f t="shared" si="0"/>
        <v>1</v>
      </c>
      <c r="G50">
        <v>45</v>
      </c>
      <c r="H50" t="s">
        <v>531</v>
      </c>
      <c r="J50">
        <v>3</v>
      </c>
      <c r="K50" t="s">
        <v>163</v>
      </c>
    </row>
    <row r="51" spans="1:11" x14ac:dyDescent="0.35">
      <c r="A51">
        <v>141</v>
      </c>
      <c r="B51">
        <v>8</v>
      </c>
      <c r="C51" t="s">
        <v>532</v>
      </c>
      <c r="D51">
        <v>172</v>
      </c>
      <c r="E51" t="s">
        <v>163</v>
      </c>
      <c r="F51" s="163" t="b">
        <f t="shared" si="0"/>
        <v>1</v>
      </c>
      <c r="G51">
        <v>46</v>
      </c>
      <c r="H51" t="s">
        <v>532</v>
      </c>
      <c r="J51">
        <v>172</v>
      </c>
      <c r="K51" t="s">
        <v>163</v>
      </c>
    </row>
    <row r="52" spans="1:11" x14ac:dyDescent="0.35">
      <c r="A52">
        <v>142</v>
      </c>
      <c r="B52">
        <v>9</v>
      </c>
      <c r="C52" t="s">
        <v>533</v>
      </c>
      <c r="D52">
        <v>124</v>
      </c>
      <c r="E52" t="s">
        <v>163</v>
      </c>
      <c r="F52" s="163" t="b">
        <f t="shared" si="0"/>
        <v>1</v>
      </c>
      <c r="G52">
        <v>47</v>
      </c>
      <c r="H52" t="s">
        <v>533</v>
      </c>
      <c r="J52">
        <v>124</v>
      </c>
      <c r="K52" t="s">
        <v>163</v>
      </c>
    </row>
    <row r="53" spans="1:11" x14ac:dyDescent="0.35">
      <c r="A53">
        <v>143</v>
      </c>
      <c r="B53">
        <v>10</v>
      </c>
      <c r="C53" t="s">
        <v>534</v>
      </c>
      <c r="D53">
        <v>500</v>
      </c>
      <c r="E53" t="s">
        <v>535</v>
      </c>
      <c r="F53" s="163" t="b">
        <f t="shared" si="0"/>
        <v>0</v>
      </c>
      <c r="G53">
        <v>48</v>
      </c>
      <c r="H53" t="s">
        <v>913</v>
      </c>
      <c r="J53">
        <v>500</v>
      </c>
      <c r="K53" t="s">
        <v>535</v>
      </c>
    </row>
    <row r="54" spans="1:11" x14ac:dyDescent="0.35">
      <c r="A54">
        <v>144</v>
      </c>
      <c r="B54">
        <v>11</v>
      </c>
      <c r="C54" t="s">
        <v>536</v>
      </c>
      <c r="D54">
        <v>23</v>
      </c>
      <c r="E54" t="s">
        <v>535</v>
      </c>
      <c r="F54" s="163" t="b">
        <f t="shared" si="0"/>
        <v>0</v>
      </c>
      <c r="G54">
        <v>49</v>
      </c>
      <c r="H54" t="s">
        <v>914</v>
      </c>
      <c r="J54">
        <v>339</v>
      </c>
      <c r="K54" t="s">
        <v>468</v>
      </c>
    </row>
    <row r="55" spans="1:11" x14ac:dyDescent="0.35">
      <c r="A55">
        <v>145</v>
      </c>
      <c r="B55">
        <v>12</v>
      </c>
      <c r="C55" t="s">
        <v>537</v>
      </c>
      <c r="D55">
        <v>339</v>
      </c>
      <c r="E55" t="s">
        <v>468</v>
      </c>
      <c r="F55" s="163" t="b">
        <f t="shared" si="0"/>
        <v>0</v>
      </c>
      <c r="G55">
        <v>50</v>
      </c>
      <c r="H55" t="s">
        <v>538</v>
      </c>
      <c r="J55">
        <v>13</v>
      </c>
      <c r="K55" t="s">
        <v>163</v>
      </c>
    </row>
    <row r="56" spans="1:11" x14ac:dyDescent="0.35">
      <c r="A56">
        <v>146</v>
      </c>
      <c r="B56">
        <v>13</v>
      </c>
      <c r="C56" t="s">
        <v>538</v>
      </c>
      <c r="D56">
        <v>13</v>
      </c>
      <c r="E56" t="s">
        <v>163</v>
      </c>
      <c r="F56" s="163" t="b">
        <f t="shared" si="0"/>
        <v>0</v>
      </c>
      <c r="G56">
        <v>51</v>
      </c>
      <c r="H56" t="s">
        <v>539</v>
      </c>
      <c r="J56">
        <v>14</v>
      </c>
      <c r="K56" t="s">
        <v>163</v>
      </c>
    </row>
    <row r="57" spans="1:11" x14ac:dyDescent="0.35">
      <c r="A57">
        <v>147</v>
      </c>
      <c r="B57">
        <v>14</v>
      </c>
      <c r="C57" t="s">
        <v>539</v>
      </c>
      <c r="D57">
        <v>14</v>
      </c>
      <c r="E57" t="s">
        <v>163</v>
      </c>
      <c r="F57" s="163" t="b">
        <f t="shared" si="0"/>
        <v>0</v>
      </c>
      <c r="G57">
        <v>52</v>
      </c>
      <c r="H57" t="s">
        <v>540</v>
      </c>
      <c r="J57">
        <v>122</v>
      </c>
      <c r="K57" t="s">
        <v>163</v>
      </c>
    </row>
    <row r="58" spans="1:11" x14ac:dyDescent="0.35">
      <c r="A58">
        <v>148</v>
      </c>
      <c r="B58">
        <v>15</v>
      </c>
      <c r="C58" t="s">
        <v>540</v>
      </c>
      <c r="D58">
        <v>122</v>
      </c>
      <c r="E58" t="s">
        <v>163</v>
      </c>
      <c r="F58" s="163" t="b">
        <f t="shared" si="0"/>
        <v>0</v>
      </c>
      <c r="G58">
        <v>53</v>
      </c>
      <c r="H58" t="s">
        <v>541</v>
      </c>
      <c r="J58">
        <v>34</v>
      </c>
      <c r="K58" t="s">
        <v>163</v>
      </c>
    </row>
    <row r="59" spans="1:11" x14ac:dyDescent="0.35">
      <c r="A59">
        <v>149</v>
      </c>
      <c r="B59">
        <v>16</v>
      </c>
      <c r="C59" t="s">
        <v>541</v>
      </c>
      <c r="D59">
        <v>34</v>
      </c>
      <c r="E59" t="s">
        <v>163</v>
      </c>
      <c r="F59" s="163" t="b">
        <f t="shared" si="0"/>
        <v>0</v>
      </c>
      <c r="G59">
        <v>54</v>
      </c>
      <c r="H59" t="s">
        <v>542</v>
      </c>
      <c r="J59">
        <v>84</v>
      </c>
      <c r="K59" t="s">
        <v>163</v>
      </c>
    </row>
    <row r="60" spans="1:11" x14ac:dyDescent="0.35">
      <c r="A60">
        <v>150</v>
      </c>
      <c r="B60">
        <v>17</v>
      </c>
      <c r="C60" t="s">
        <v>542</v>
      </c>
      <c r="D60">
        <v>84</v>
      </c>
      <c r="E60" t="s">
        <v>163</v>
      </c>
      <c r="F60" s="163" t="b">
        <f t="shared" si="0"/>
        <v>0</v>
      </c>
      <c r="G60">
        <v>55</v>
      </c>
      <c r="H60" t="s">
        <v>543</v>
      </c>
      <c r="J60">
        <v>66</v>
      </c>
      <c r="K60" t="s">
        <v>163</v>
      </c>
    </row>
    <row r="61" spans="1:11" x14ac:dyDescent="0.35">
      <c r="A61">
        <v>151</v>
      </c>
      <c r="B61">
        <v>18</v>
      </c>
      <c r="C61" t="s">
        <v>543</v>
      </c>
      <c r="D61">
        <v>66</v>
      </c>
      <c r="E61" t="s">
        <v>163</v>
      </c>
      <c r="F61" s="163" t="b">
        <f t="shared" si="0"/>
        <v>0</v>
      </c>
      <c r="G61">
        <v>56</v>
      </c>
      <c r="H61" t="s">
        <v>915</v>
      </c>
      <c r="J61">
        <v>10</v>
      </c>
      <c r="K61" t="s">
        <v>163</v>
      </c>
    </row>
    <row r="62" spans="1:11" x14ac:dyDescent="0.35">
      <c r="A62">
        <v>152</v>
      </c>
      <c r="B62">
        <v>19</v>
      </c>
      <c r="C62" t="s">
        <v>752</v>
      </c>
      <c r="D62">
        <v>10</v>
      </c>
      <c r="E62" t="s">
        <v>163</v>
      </c>
      <c r="F62" s="163" t="b">
        <f t="shared" si="0"/>
        <v>0</v>
      </c>
      <c r="G62">
        <v>57</v>
      </c>
      <c r="H62" t="s">
        <v>916</v>
      </c>
      <c r="J62">
        <v>11</v>
      </c>
      <c r="K62" t="s">
        <v>519</v>
      </c>
    </row>
    <row r="63" spans="1:11" x14ac:dyDescent="0.35">
      <c r="A63">
        <v>153</v>
      </c>
      <c r="B63">
        <v>20</v>
      </c>
      <c r="C63" t="s">
        <v>545</v>
      </c>
      <c r="D63">
        <v>11</v>
      </c>
      <c r="E63" t="s">
        <v>519</v>
      </c>
      <c r="F63" s="163" t="b">
        <f t="shared" si="0"/>
        <v>0</v>
      </c>
      <c r="G63">
        <v>58</v>
      </c>
      <c r="H63" t="s">
        <v>917</v>
      </c>
      <c r="J63">
        <v>4</v>
      </c>
      <c r="K63" t="s">
        <v>163</v>
      </c>
    </row>
    <row r="64" spans="1:11" x14ac:dyDescent="0.35">
      <c r="A64">
        <v>154</v>
      </c>
      <c r="B64">
        <v>21</v>
      </c>
      <c r="C64" t="s">
        <v>546</v>
      </c>
      <c r="D64">
        <v>4</v>
      </c>
      <c r="E64" t="s">
        <v>163</v>
      </c>
      <c r="F64" s="163" t="b">
        <f t="shared" si="0"/>
        <v>0</v>
      </c>
      <c r="G64">
        <v>59</v>
      </c>
      <c r="H64" t="s">
        <v>918</v>
      </c>
      <c r="J64">
        <v>1</v>
      </c>
      <c r="K64" t="s">
        <v>163</v>
      </c>
    </row>
    <row r="65" spans="1:11" x14ac:dyDescent="0.35">
      <c r="A65">
        <v>155</v>
      </c>
      <c r="B65">
        <v>22</v>
      </c>
      <c r="C65" t="s">
        <v>919</v>
      </c>
      <c r="D65">
        <v>1</v>
      </c>
      <c r="E65" t="s">
        <v>163</v>
      </c>
      <c r="F65" s="163" t="b">
        <f t="shared" si="0"/>
        <v>0</v>
      </c>
      <c r="G65">
        <v>60</v>
      </c>
      <c r="H65" t="s">
        <v>920</v>
      </c>
      <c r="J65">
        <v>1</v>
      </c>
      <c r="K65" t="s">
        <v>163</v>
      </c>
    </row>
    <row r="66" spans="1:11" x14ac:dyDescent="0.35">
      <c r="A66">
        <v>156</v>
      </c>
      <c r="B66">
        <v>23</v>
      </c>
      <c r="C66" t="s">
        <v>548</v>
      </c>
      <c r="D66">
        <v>1</v>
      </c>
      <c r="E66" t="s">
        <v>163</v>
      </c>
      <c r="F66" s="163" t="b">
        <f t="shared" si="0"/>
        <v>0</v>
      </c>
      <c r="G66">
        <v>61</v>
      </c>
      <c r="H66" t="s">
        <v>753</v>
      </c>
      <c r="J66">
        <v>18</v>
      </c>
      <c r="K66" t="s">
        <v>163</v>
      </c>
    </row>
    <row r="67" spans="1:11" x14ac:dyDescent="0.35">
      <c r="A67">
        <v>157</v>
      </c>
      <c r="B67">
        <v>24</v>
      </c>
      <c r="C67" t="s">
        <v>753</v>
      </c>
      <c r="D67">
        <v>18</v>
      </c>
      <c r="E67" t="s">
        <v>163</v>
      </c>
      <c r="F67" s="163" t="b">
        <f t="shared" si="0"/>
        <v>0</v>
      </c>
      <c r="G67">
        <v>62</v>
      </c>
      <c r="H67" t="s">
        <v>921</v>
      </c>
      <c r="J67">
        <v>2</v>
      </c>
      <c r="K67" t="s">
        <v>535</v>
      </c>
    </row>
    <row r="68" spans="1:11" x14ac:dyDescent="0.35">
      <c r="A68">
        <v>158</v>
      </c>
      <c r="B68">
        <v>25</v>
      </c>
      <c r="C68" t="s">
        <v>754</v>
      </c>
      <c r="D68">
        <v>2</v>
      </c>
      <c r="E68" t="s">
        <v>535</v>
      </c>
      <c r="F68" s="163" t="b">
        <f t="shared" si="0"/>
        <v>0</v>
      </c>
      <c r="G68">
        <v>63</v>
      </c>
      <c r="H68" t="s">
        <v>551</v>
      </c>
      <c r="J68">
        <v>1</v>
      </c>
      <c r="K68" t="s">
        <v>163</v>
      </c>
    </row>
    <row r="69" spans="1:11" x14ac:dyDescent="0.35">
      <c r="A69">
        <v>159</v>
      </c>
      <c r="B69">
        <v>26</v>
      </c>
      <c r="C69" t="s">
        <v>551</v>
      </c>
      <c r="D69">
        <v>1</v>
      </c>
      <c r="E69" t="s">
        <v>163</v>
      </c>
      <c r="F69" s="163" t="b">
        <f t="shared" ref="F69:F132" si="1">C69=H69</f>
        <v>0</v>
      </c>
      <c r="G69">
        <v>64</v>
      </c>
      <c r="H69" t="s">
        <v>552</v>
      </c>
      <c r="J69">
        <v>6</v>
      </c>
      <c r="K69" t="s">
        <v>163</v>
      </c>
    </row>
    <row r="70" spans="1:11" x14ac:dyDescent="0.35">
      <c r="A70">
        <v>160</v>
      </c>
      <c r="B70">
        <v>27</v>
      </c>
      <c r="C70" t="s">
        <v>552</v>
      </c>
      <c r="D70">
        <v>6</v>
      </c>
      <c r="E70" t="s">
        <v>163</v>
      </c>
      <c r="F70" s="163" t="b">
        <f t="shared" si="1"/>
        <v>0</v>
      </c>
      <c r="G70">
        <v>65</v>
      </c>
      <c r="H70" t="s">
        <v>553</v>
      </c>
      <c r="J70">
        <v>13</v>
      </c>
      <c r="K70" t="s">
        <v>163</v>
      </c>
    </row>
    <row r="71" spans="1:11" x14ac:dyDescent="0.35">
      <c r="A71">
        <v>161</v>
      </c>
      <c r="B71">
        <v>28</v>
      </c>
      <c r="C71" t="s">
        <v>553</v>
      </c>
      <c r="D71">
        <v>13</v>
      </c>
      <c r="E71" t="s">
        <v>163</v>
      </c>
      <c r="F71" s="163" t="b">
        <f t="shared" si="1"/>
        <v>0</v>
      </c>
      <c r="G71">
        <v>66</v>
      </c>
      <c r="H71" t="s">
        <v>922</v>
      </c>
      <c r="J71">
        <v>15</v>
      </c>
      <c r="K71" t="s">
        <v>163</v>
      </c>
    </row>
    <row r="72" spans="1:11" x14ac:dyDescent="0.35">
      <c r="A72">
        <v>162</v>
      </c>
      <c r="B72">
        <v>29</v>
      </c>
      <c r="C72" t="s">
        <v>554</v>
      </c>
      <c r="D72">
        <v>15</v>
      </c>
      <c r="E72" t="s">
        <v>163</v>
      </c>
      <c r="F72" s="163" t="b">
        <f t="shared" si="1"/>
        <v>0</v>
      </c>
      <c r="G72">
        <v>67</v>
      </c>
      <c r="H72" t="s">
        <v>923</v>
      </c>
      <c r="J72">
        <v>4</v>
      </c>
      <c r="K72" t="s">
        <v>468</v>
      </c>
    </row>
    <row r="73" spans="1:11" x14ac:dyDescent="0.35">
      <c r="A73">
        <v>163</v>
      </c>
      <c r="B73">
        <v>30</v>
      </c>
      <c r="C73" t="s">
        <v>555</v>
      </c>
      <c r="D73">
        <v>4</v>
      </c>
      <c r="E73" t="s">
        <v>556</v>
      </c>
      <c r="F73" s="163" t="b">
        <f t="shared" si="1"/>
        <v>0</v>
      </c>
      <c r="G73">
        <v>68</v>
      </c>
      <c r="H73" t="s">
        <v>557</v>
      </c>
      <c r="J73">
        <v>1</v>
      </c>
      <c r="K73" t="s">
        <v>163</v>
      </c>
    </row>
    <row r="74" spans="1:11" x14ac:dyDescent="0.35">
      <c r="A74">
        <v>164</v>
      </c>
      <c r="B74">
        <v>31</v>
      </c>
      <c r="C74" t="s">
        <v>557</v>
      </c>
      <c r="D74">
        <v>1</v>
      </c>
      <c r="E74" t="s">
        <v>163</v>
      </c>
      <c r="F74" s="163" t="b">
        <f t="shared" si="1"/>
        <v>0</v>
      </c>
      <c r="G74">
        <v>69</v>
      </c>
      <c r="H74" t="s">
        <v>924</v>
      </c>
      <c r="J74">
        <v>17</v>
      </c>
      <c r="K74" t="s">
        <v>163</v>
      </c>
    </row>
    <row r="75" spans="1:11" x14ac:dyDescent="0.35">
      <c r="A75">
        <v>165</v>
      </c>
      <c r="B75">
        <v>32</v>
      </c>
      <c r="C75" t="s">
        <v>558</v>
      </c>
      <c r="D75">
        <v>17</v>
      </c>
      <c r="E75" t="s">
        <v>163</v>
      </c>
      <c r="F75" s="163" t="b">
        <f t="shared" si="1"/>
        <v>0</v>
      </c>
      <c r="G75">
        <v>70</v>
      </c>
      <c r="H75" t="s">
        <v>559</v>
      </c>
      <c r="J75">
        <v>1</v>
      </c>
      <c r="K75" t="s">
        <v>163</v>
      </c>
    </row>
    <row r="76" spans="1:11" x14ac:dyDescent="0.35">
      <c r="A76">
        <v>166</v>
      </c>
      <c r="B76">
        <v>33</v>
      </c>
      <c r="C76" t="s">
        <v>559</v>
      </c>
      <c r="D76">
        <v>1</v>
      </c>
      <c r="E76" t="s">
        <v>163</v>
      </c>
      <c r="F76" s="163" t="b">
        <f t="shared" si="1"/>
        <v>0</v>
      </c>
      <c r="G76">
        <v>71</v>
      </c>
      <c r="H76" t="s">
        <v>560</v>
      </c>
      <c r="J76">
        <v>1</v>
      </c>
      <c r="K76" t="s">
        <v>163</v>
      </c>
    </row>
    <row r="77" spans="1:11" x14ac:dyDescent="0.35">
      <c r="A77">
        <v>167</v>
      </c>
      <c r="B77">
        <v>34</v>
      </c>
      <c r="C77" t="s">
        <v>560</v>
      </c>
      <c r="D77">
        <v>1</v>
      </c>
      <c r="E77" t="s">
        <v>163</v>
      </c>
      <c r="F77" s="163" t="b">
        <f t="shared" si="1"/>
        <v>0</v>
      </c>
      <c r="G77" t="s">
        <v>561</v>
      </c>
    </row>
    <row r="78" spans="1:11" x14ac:dyDescent="0.35">
      <c r="A78" t="s">
        <v>561</v>
      </c>
      <c r="F78" s="163" t="b">
        <f t="shared" si="1"/>
        <v>0</v>
      </c>
      <c r="G78">
        <v>72</v>
      </c>
      <c r="H78" t="s">
        <v>562</v>
      </c>
      <c r="J78">
        <v>54</v>
      </c>
      <c r="K78" t="s">
        <v>472</v>
      </c>
    </row>
    <row r="79" spans="1:11" x14ac:dyDescent="0.35">
      <c r="A79">
        <v>168</v>
      </c>
      <c r="B79">
        <v>35</v>
      </c>
      <c r="C79" t="s">
        <v>562</v>
      </c>
      <c r="D79">
        <v>54</v>
      </c>
      <c r="E79" t="s">
        <v>523</v>
      </c>
      <c r="F79" s="163" t="b">
        <f t="shared" si="1"/>
        <v>0</v>
      </c>
      <c r="G79">
        <v>73</v>
      </c>
      <c r="H79" t="s">
        <v>563</v>
      </c>
      <c r="J79">
        <v>153</v>
      </c>
      <c r="K79" t="s">
        <v>163</v>
      </c>
    </row>
    <row r="80" spans="1:11" x14ac:dyDescent="0.35">
      <c r="A80">
        <v>169</v>
      </c>
      <c r="B80">
        <v>36</v>
      </c>
      <c r="C80" t="s">
        <v>563</v>
      </c>
      <c r="D80">
        <v>153</v>
      </c>
      <c r="E80" t="s">
        <v>163</v>
      </c>
      <c r="F80" s="163" t="b">
        <f t="shared" si="1"/>
        <v>0</v>
      </c>
      <c r="G80">
        <v>74</v>
      </c>
      <c r="H80" t="s">
        <v>564</v>
      </c>
      <c r="J80">
        <v>60</v>
      </c>
      <c r="K80" t="s">
        <v>163</v>
      </c>
    </row>
    <row r="81" spans="1:11" x14ac:dyDescent="0.35">
      <c r="A81">
        <v>170</v>
      </c>
      <c r="B81">
        <v>37</v>
      </c>
      <c r="C81" t="s">
        <v>564</v>
      </c>
      <c r="D81">
        <v>60</v>
      </c>
      <c r="E81" t="s">
        <v>163</v>
      </c>
      <c r="F81" s="163" t="b">
        <f t="shared" si="1"/>
        <v>0</v>
      </c>
      <c r="G81">
        <v>75</v>
      </c>
      <c r="H81" t="s">
        <v>565</v>
      </c>
      <c r="J81">
        <v>103</v>
      </c>
      <c r="K81" t="s">
        <v>566</v>
      </c>
    </row>
    <row r="82" spans="1:11" x14ac:dyDescent="0.35">
      <c r="A82">
        <v>171</v>
      </c>
      <c r="B82">
        <v>38</v>
      </c>
      <c r="C82" t="s">
        <v>565</v>
      </c>
      <c r="D82">
        <v>103</v>
      </c>
      <c r="E82" t="s">
        <v>566</v>
      </c>
      <c r="F82" s="163" t="b">
        <f t="shared" si="1"/>
        <v>0</v>
      </c>
      <c r="G82">
        <v>76</v>
      </c>
      <c r="H82" t="s">
        <v>567</v>
      </c>
      <c r="J82">
        <v>186</v>
      </c>
      <c r="K82" t="s">
        <v>566</v>
      </c>
    </row>
    <row r="83" spans="1:11" x14ac:dyDescent="0.35">
      <c r="A83">
        <v>172</v>
      </c>
      <c r="B83">
        <v>39</v>
      </c>
      <c r="C83" t="s">
        <v>567</v>
      </c>
      <c r="D83">
        <v>186</v>
      </c>
      <c r="E83" t="s">
        <v>566</v>
      </c>
      <c r="F83" s="163" t="b">
        <f t="shared" si="1"/>
        <v>0</v>
      </c>
      <c r="G83">
        <v>77</v>
      </c>
      <c r="H83" t="s">
        <v>568</v>
      </c>
      <c r="J83">
        <v>235</v>
      </c>
      <c r="K83" t="s">
        <v>566</v>
      </c>
    </row>
    <row r="84" spans="1:11" x14ac:dyDescent="0.35">
      <c r="A84">
        <v>173</v>
      </c>
      <c r="B84">
        <v>40</v>
      </c>
      <c r="C84" t="s">
        <v>568</v>
      </c>
      <c r="D84">
        <v>235</v>
      </c>
      <c r="E84" t="s">
        <v>566</v>
      </c>
      <c r="F84" s="163" t="b">
        <f t="shared" si="1"/>
        <v>0</v>
      </c>
      <c r="G84">
        <v>78</v>
      </c>
      <c r="H84" t="s">
        <v>569</v>
      </c>
      <c r="J84">
        <v>168</v>
      </c>
      <c r="K84" t="s">
        <v>566</v>
      </c>
    </row>
    <row r="85" spans="1:11" x14ac:dyDescent="0.35">
      <c r="A85">
        <v>174</v>
      </c>
      <c r="B85">
        <v>41</v>
      </c>
      <c r="C85" t="s">
        <v>569</v>
      </c>
      <c r="D85">
        <v>168</v>
      </c>
      <c r="E85" t="s">
        <v>566</v>
      </c>
      <c r="F85" s="163" t="b">
        <f t="shared" si="1"/>
        <v>0</v>
      </c>
      <c r="G85">
        <v>79</v>
      </c>
      <c r="H85" t="s">
        <v>925</v>
      </c>
      <c r="J85">
        <v>20</v>
      </c>
      <c r="K85" t="s">
        <v>163</v>
      </c>
    </row>
    <row r="86" spans="1:11" x14ac:dyDescent="0.35">
      <c r="A86">
        <v>175</v>
      </c>
      <c r="B86">
        <v>42</v>
      </c>
      <c r="C86" t="s">
        <v>570</v>
      </c>
      <c r="D86">
        <v>2</v>
      </c>
      <c r="E86" t="s">
        <v>566</v>
      </c>
      <c r="F86" s="163" t="b">
        <f t="shared" si="1"/>
        <v>0</v>
      </c>
      <c r="G86">
        <v>80</v>
      </c>
      <c r="H86" t="s">
        <v>926</v>
      </c>
      <c r="J86">
        <v>18</v>
      </c>
      <c r="K86" t="s">
        <v>163</v>
      </c>
    </row>
    <row r="87" spans="1:11" x14ac:dyDescent="0.35">
      <c r="A87">
        <v>176</v>
      </c>
      <c r="B87">
        <v>43</v>
      </c>
      <c r="C87" t="s">
        <v>571</v>
      </c>
      <c r="D87">
        <v>20</v>
      </c>
      <c r="E87" t="s">
        <v>163</v>
      </c>
      <c r="F87" s="163" t="b">
        <f t="shared" si="1"/>
        <v>0</v>
      </c>
      <c r="G87">
        <v>81</v>
      </c>
      <c r="H87" t="s">
        <v>927</v>
      </c>
      <c r="J87">
        <v>191</v>
      </c>
      <c r="K87" t="s">
        <v>163</v>
      </c>
    </row>
    <row r="88" spans="1:11" x14ac:dyDescent="0.35">
      <c r="A88">
        <v>177</v>
      </c>
      <c r="B88">
        <v>44</v>
      </c>
      <c r="C88" t="s">
        <v>572</v>
      </c>
      <c r="D88">
        <v>18</v>
      </c>
      <c r="E88" t="s">
        <v>163</v>
      </c>
      <c r="F88" s="163" t="b">
        <f t="shared" si="1"/>
        <v>0</v>
      </c>
      <c r="G88">
        <v>82</v>
      </c>
      <c r="H88" t="s">
        <v>574</v>
      </c>
      <c r="J88">
        <v>115</v>
      </c>
      <c r="K88" t="s">
        <v>163</v>
      </c>
    </row>
    <row r="89" spans="1:11" x14ac:dyDescent="0.35">
      <c r="A89">
        <v>178</v>
      </c>
      <c r="B89">
        <v>45</v>
      </c>
      <c r="C89" t="s">
        <v>573</v>
      </c>
      <c r="D89">
        <v>191</v>
      </c>
      <c r="E89" t="s">
        <v>163</v>
      </c>
      <c r="F89" s="163" t="b">
        <f t="shared" si="1"/>
        <v>0</v>
      </c>
      <c r="G89">
        <v>83</v>
      </c>
      <c r="H89" t="s">
        <v>575</v>
      </c>
      <c r="J89">
        <v>26</v>
      </c>
      <c r="K89" t="s">
        <v>523</v>
      </c>
    </row>
    <row r="90" spans="1:11" x14ac:dyDescent="0.35">
      <c r="A90">
        <v>179</v>
      </c>
      <c r="B90">
        <v>46</v>
      </c>
      <c r="C90" t="s">
        <v>574</v>
      </c>
      <c r="D90">
        <v>115</v>
      </c>
      <c r="E90" t="s">
        <v>163</v>
      </c>
      <c r="F90" s="163" t="b">
        <f t="shared" si="1"/>
        <v>0</v>
      </c>
      <c r="G90">
        <v>84</v>
      </c>
      <c r="H90" t="s">
        <v>577</v>
      </c>
      <c r="J90">
        <v>94</v>
      </c>
      <c r="K90" t="s">
        <v>163</v>
      </c>
    </row>
    <row r="91" spans="1:11" x14ac:dyDescent="0.35">
      <c r="A91">
        <v>180</v>
      </c>
      <c r="B91">
        <v>47</v>
      </c>
      <c r="C91" t="s">
        <v>575</v>
      </c>
      <c r="D91">
        <v>26</v>
      </c>
      <c r="E91" t="s">
        <v>576</v>
      </c>
      <c r="F91" s="163" t="b">
        <f t="shared" si="1"/>
        <v>0</v>
      </c>
      <c r="G91">
        <v>85</v>
      </c>
      <c r="H91" t="s">
        <v>578</v>
      </c>
      <c r="J91">
        <v>59</v>
      </c>
      <c r="K91" t="s">
        <v>163</v>
      </c>
    </row>
    <row r="92" spans="1:11" x14ac:dyDescent="0.35">
      <c r="A92">
        <v>181</v>
      </c>
      <c r="B92">
        <v>48</v>
      </c>
      <c r="C92" t="s">
        <v>577</v>
      </c>
      <c r="D92">
        <v>94</v>
      </c>
      <c r="E92" t="s">
        <v>163</v>
      </c>
      <c r="F92" s="163" t="b">
        <f t="shared" si="1"/>
        <v>0</v>
      </c>
      <c r="G92">
        <v>86</v>
      </c>
      <c r="H92" t="s">
        <v>579</v>
      </c>
      <c r="J92">
        <v>14</v>
      </c>
      <c r="K92" t="s">
        <v>580</v>
      </c>
    </row>
    <row r="93" spans="1:11" x14ac:dyDescent="0.35">
      <c r="A93">
        <v>182</v>
      </c>
      <c r="B93">
        <v>49</v>
      </c>
      <c r="C93" t="s">
        <v>578</v>
      </c>
      <c r="D93">
        <v>59</v>
      </c>
      <c r="E93" t="s">
        <v>163</v>
      </c>
      <c r="F93" s="163" t="b">
        <f t="shared" si="1"/>
        <v>0</v>
      </c>
      <c r="G93">
        <v>87</v>
      </c>
      <c r="H93" t="s">
        <v>570</v>
      </c>
      <c r="J93">
        <v>2</v>
      </c>
      <c r="K93" t="s">
        <v>566</v>
      </c>
    </row>
    <row r="94" spans="1:11" x14ac:dyDescent="0.35">
      <c r="A94">
        <v>183</v>
      </c>
      <c r="B94">
        <v>50</v>
      </c>
      <c r="C94" t="s">
        <v>579</v>
      </c>
      <c r="D94">
        <v>14</v>
      </c>
      <c r="E94" t="s">
        <v>580</v>
      </c>
      <c r="F94" s="163" t="b">
        <f t="shared" si="1"/>
        <v>0</v>
      </c>
      <c r="G94">
        <v>88</v>
      </c>
      <c r="H94" t="s">
        <v>581</v>
      </c>
      <c r="J94">
        <v>1</v>
      </c>
      <c r="K94" t="s">
        <v>163</v>
      </c>
    </row>
    <row r="95" spans="1:11" x14ac:dyDescent="0.35">
      <c r="A95">
        <v>184</v>
      </c>
      <c r="B95">
        <v>51</v>
      </c>
      <c r="C95" t="s">
        <v>581</v>
      </c>
      <c r="D95">
        <v>1</v>
      </c>
      <c r="E95" t="s">
        <v>163</v>
      </c>
      <c r="F95" s="163" t="b">
        <f t="shared" si="1"/>
        <v>0</v>
      </c>
      <c r="G95">
        <v>89</v>
      </c>
      <c r="H95" t="s">
        <v>582</v>
      </c>
      <c r="J95">
        <v>2</v>
      </c>
      <c r="K95" t="s">
        <v>163</v>
      </c>
    </row>
    <row r="96" spans="1:11" x14ac:dyDescent="0.35">
      <c r="A96">
        <v>185</v>
      </c>
      <c r="B96">
        <v>52</v>
      </c>
      <c r="C96" t="s">
        <v>582</v>
      </c>
      <c r="D96">
        <v>2</v>
      </c>
      <c r="E96" t="s">
        <v>163</v>
      </c>
      <c r="F96" s="163" t="b">
        <f t="shared" si="1"/>
        <v>0</v>
      </c>
      <c r="G96">
        <v>90</v>
      </c>
      <c r="H96" t="s">
        <v>583</v>
      </c>
      <c r="J96">
        <v>173</v>
      </c>
      <c r="K96" t="s">
        <v>163</v>
      </c>
    </row>
    <row r="97" spans="1:11" x14ac:dyDescent="0.35">
      <c r="A97">
        <v>186</v>
      </c>
      <c r="B97">
        <v>53</v>
      </c>
      <c r="C97" t="s">
        <v>583</v>
      </c>
      <c r="D97">
        <v>173</v>
      </c>
      <c r="E97" t="s">
        <v>163</v>
      </c>
      <c r="F97" s="163" t="b">
        <f t="shared" si="1"/>
        <v>0</v>
      </c>
      <c r="G97">
        <v>91</v>
      </c>
      <c r="H97" t="s">
        <v>928</v>
      </c>
      <c r="J97">
        <v>2</v>
      </c>
      <c r="K97" t="s">
        <v>491</v>
      </c>
    </row>
    <row r="98" spans="1:11" x14ac:dyDescent="0.35">
      <c r="A98">
        <v>187</v>
      </c>
      <c r="B98">
        <v>54</v>
      </c>
      <c r="C98" t="s">
        <v>584</v>
      </c>
      <c r="D98">
        <v>2</v>
      </c>
      <c r="E98" t="s">
        <v>491</v>
      </c>
      <c r="F98" s="163" t="b">
        <f t="shared" si="1"/>
        <v>0</v>
      </c>
      <c r="G98">
        <v>92</v>
      </c>
      <c r="H98" t="s">
        <v>585</v>
      </c>
      <c r="J98">
        <v>31</v>
      </c>
      <c r="K98" t="s">
        <v>163</v>
      </c>
    </row>
    <row r="99" spans="1:11" x14ac:dyDescent="0.35">
      <c r="A99">
        <v>188</v>
      </c>
      <c r="B99">
        <v>55</v>
      </c>
      <c r="C99" t="s">
        <v>585</v>
      </c>
      <c r="D99">
        <v>31</v>
      </c>
      <c r="E99" t="s">
        <v>163</v>
      </c>
      <c r="F99" s="163" t="b">
        <f t="shared" si="1"/>
        <v>0</v>
      </c>
      <c r="G99">
        <v>93</v>
      </c>
      <c r="H99" t="s">
        <v>586</v>
      </c>
      <c r="J99">
        <v>64</v>
      </c>
      <c r="K99" t="s">
        <v>163</v>
      </c>
    </row>
    <row r="100" spans="1:11" x14ac:dyDescent="0.35">
      <c r="A100">
        <v>189</v>
      </c>
      <c r="B100">
        <v>56</v>
      </c>
      <c r="C100" t="s">
        <v>586</v>
      </c>
      <c r="D100">
        <v>64</v>
      </c>
      <c r="E100" t="s">
        <v>163</v>
      </c>
      <c r="F100" s="163" t="b">
        <f t="shared" si="1"/>
        <v>0</v>
      </c>
      <c r="G100">
        <v>94</v>
      </c>
      <c r="H100" t="s">
        <v>587</v>
      </c>
      <c r="J100">
        <v>1</v>
      </c>
      <c r="K100" t="s">
        <v>163</v>
      </c>
    </row>
    <row r="101" spans="1:11" x14ac:dyDescent="0.35">
      <c r="A101">
        <v>190</v>
      </c>
      <c r="B101">
        <v>57</v>
      </c>
      <c r="C101" t="s">
        <v>587</v>
      </c>
      <c r="D101">
        <v>1</v>
      </c>
      <c r="E101" t="s">
        <v>163</v>
      </c>
      <c r="F101" s="163" t="b">
        <f t="shared" si="1"/>
        <v>0</v>
      </c>
      <c r="G101">
        <v>95</v>
      </c>
      <c r="H101" t="s">
        <v>588</v>
      </c>
      <c r="J101">
        <v>1</v>
      </c>
      <c r="K101" t="s">
        <v>163</v>
      </c>
    </row>
    <row r="102" spans="1:11" x14ac:dyDescent="0.35">
      <c r="A102">
        <v>191</v>
      </c>
      <c r="B102">
        <v>58</v>
      </c>
      <c r="C102" t="s">
        <v>588</v>
      </c>
      <c r="D102">
        <v>1</v>
      </c>
      <c r="E102" t="s">
        <v>163</v>
      </c>
      <c r="F102" s="163" t="b">
        <f t="shared" si="1"/>
        <v>0</v>
      </c>
      <c r="G102">
        <v>96</v>
      </c>
      <c r="H102" t="s">
        <v>589</v>
      </c>
      <c r="J102">
        <v>1</v>
      </c>
      <c r="K102" t="s">
        <v>163</v>
      </c>
    </row>
    <row r="103" spans="1:11" x14ac:dyDescent="0.35">
      <c r="A103">
        <v>192</v>
      </c>
      <c r="B103">
        <v>59</v>
      </c>
      <c r="C103" t="s">
        <v>589</v>
      </c>
      <c r="D103">
        <v>1</v>
      </c>
      <c r="E103" t="s">
        <v>163</v>
      </c>
      <c r="F103" s="163" t="b">
        <f t="shared" si="1"/>
        <v>0</v>
      </c>
      <c r="G103">
        <v>97</v>
      </c>
      <c r="H103" t="s">
        <v>590</v>
      </c>
      <c r="J103">
        <v>1</v>
      </c>
      <c r="K103" t="s">
        <v>163</v>
      </c>
    </row>
    <row r="104" spans="1:11" x14ac:dyDescent="0.35">
      <c r="A104">
        <v>193</v>
      </c>
      <c r="B104">
        <v>60</v>
      </c>
      <c r="C104" t="s">
        <v>590</v>
      </c>
      <c r="D104">
        <v>1</v>
      </c>
      <c r="E104" t="s">
        <v>163</v>
      </c>
      <c r="F104" s="163" t="b">
        <f t="shared" si="1"/>
        <v>0</v>
      </c>
      <c r="G104">
        <v>98</v>
      </c>
      <c r="H104" t="s">
        <v>591</v>
      </c>
      <c r="J104">
        <v>1</v>
      </c>
      <c r="K104" t="s">
        <v>163</v>
      </c>
    </row>
    <row r="105" spans="1:11" x14ac:dyDescent="0.35">
      <c r="A105">
        <v>194</v>
      </c>
      <c r="B105">
        <v>61</v>
      </c>
      <c r="C105" t="s">
        <v>591</v>
      </c>
      <c r="D105">
        <v>1</v>
      </c>
      <c r="E105" t="s">
        <v>163</v>
      </c>
      <c r="F105" s="163" t="b">
        <f t="shared" si="1"/>
        <v>0</v>
      </c>
      <c r="G105">
        <v>99</v>
      </c>
      <c r="H105" t="s">
        <v>592</v>
      </c>
      <c r="J105">
        <v>1</v>
      </c>
      <c r="K105" t="s">
        <v>593</v>
      </c>
    </row>
    <row r="106" spans="1:11" x14ac:dyDescent="0.35">
      <c r="A106">
        <v>195</v>
      </c>
      <c r="B106">
        <v>62</v>
      </c>
      <c r="C106" t="s">
        <v>592</v>
      </c>
      <c r="D106">
        <v>1</v>
      </c>
      <c r="E106" t="s">
        <v>593</v>
      </c>
      <c r="F106" s="163" t="b">
        <f t="shared" si="1"/>
        <v>0</v>
      </c>
      <c r="G106">
        <v>100</v>
      </c>
      <c r="H106" t="s">
        <v>594</v>
      </c>
      <c r="J106">
        <v>75</v>
      </c>
      <c r="K106" t="s">
        <v>163</v>
      </c>
    </row>
    <row r="107" spans="1:11" x14ac:dyDescent="0.35">
      <c r="A107">
        <v>196</v>
      </c>
      <c r="B107">
        <v>63</v>
      </c>
      <c r="C107" t="s">
        <v>594</v>
      </c>
      <c r="D107">
        <v>75</v>
      </c>
      <c r="E107" t="s">
        <v>163</v>
      </c>
      <c r="F107" s="163" t="b">
        <f t="shared" si="1"/>
        <v>0</v>
      </c>
      <c r="G107">
        <v>101</v>
      </c>
      <c r="H107" t="s">
        <v>929</v>
      </c>
      <c r="J107">
        <v>1</v>
      </c>
      <c r="K107" t="s">
        <v>596</v>
      </c>
    </row>
    <row r="108" spans="1:11" x14ac:dyDescent="0.35">
      <c r="A108">
        <v>197</v>
      </c>
      <c r="B108">
        <v>64</v>
      </c>
      <c r="C108" t="s">
        <v>595</v>
      </c>
      <c r="D108">
        <v>1</v>
      </c>
      <c r="E108" t="s">
        <v>596</v>
      </c>
      <c r="F108" s="163" t="b">
        <f t="shared" si="1"/>
        <v>0</v>
      </c>
      <c r="G108">
        <v>102</v>
      </c>
      <c r="H108" t="s">
        <v>930</v>
      </c>
      <c r="J108">
        <v>32</v>
      </c>
      <c r="K108" t="s">
        <v>163</v>
      </c>
    </row>
    <row r="109" spans="1:11" x14ac:dyDescent="0.35">
      <c r="A109">
        <v>198</v>
      </c>
      <c r="B109">
        <v>65</v>
      </c>
      <c r="C109" t="s">
        <v>755</v>
      </c>
      <c r="D109">
        <v>32</v>
      </c>
      <c r="E109" t="s">
        <v>163</v>
      </c>
      <c r="F109" s="163" t="b">
        <f t="shared" si="1"/>
        <v>0</v>
      </c>
      <c r="G109">
        <v>103</v>
      </c>
      <c r="H109" t="s">
        <v>598</v>
      </c>
      <c r="J109">
        <v>2</v>
      </c>
      <c r="K109" t="s">
        <v>163</v>
      </c>
    </row>
    <row r="110" spans="1:11" x14ac:dyDescent="0.35">
      <c r="A110">
        <v>199</v>
      </c>
      <c r="B110">
        <v>66</v>
      </c>
      <c r="C110" t="s">
        <v>598</v>
      </c>
      <c r="D110">
        <v>2</v>
      </c>
      <c r="E110" t="s">
        <v>163</v>
      </c>
      <c r="F110" s="163" t="b">
        <f t="shared" si="1"/>
        <v>0</v>
      </c>
      <c r="G110">
        <v>104</v>
      </c>
      <c r="H110" t="s">
        <v>599</v>
      </c>
      <c r="J110">
        <v>1</v>
      </c>
      <c r="K110" t="s">
        <v>472</v>
      </c>
    </row>
    <row r="111" spans="1:11" x14ac:dyDescent="0.35">
      <c r="A111">
        <v>200</v>
      </c>
      <c r="B111">
        <v>67</v>
      </c>
      <c r="C111" t="s">
        <v>599</v>
      </c>
      <c r="D111">
        <v>1</v>
      </c>
      <c r="E111" t="s">
        <v>472</v>
      </c>
      <c r="F111" s="163" t="b">
        <f t="shared" si="1"/>
        <v>0</v>
      </c>
      <c r="G111">
        <v>105</v>
      </c>
      <c r="H111" t="s">
        <v>600</v>
      </c>
      <c r="J111">
        <v>1</v>
      </c>
      <c r="K111" t="s">
        <v>163</v>
      </c>
    </row>
    <row r="112" spans="1:11" x14ac:dyDescent="0.35">
      <c r="A112">
        <v>201</v>
      </c>
      <c r="B112">
        <v>68</v>
      </c>
      <c r="C112" t="s">
        <v>600</v>
      </c>
      <c r="D112">
        <v>1</v>
      </c>
      <c r="E112" t="s">
        <v>163</v>
      </c>
      <c r="F112" s="163" t="b">
        <f t="shared" si="1"/>
        <v>0</v>
      </c>
      <c r="G112">
        <v>106</v>
      </c>
      <c r="H112" t="s">
        <v>601</v>
      </c>
      <c r="J112">
        <v>1</v>
      </c>
      <c r="K112" t="s">
        <v>493</v>
      </c>
    </row>
    <row r="113" spans="1:11" x14ac:dyDescent="0.35">
      <c r="A113">
        <v>202</v>
      </c>
      <c r="B113">
        <v>69</v>
      </c>
      <c r="C113" t="s">
        <v>601</v>
      </c>
      <c r="D113">
        <v>1</v>
      </c>
      <c r="E113" t="s">
        <v>493</v>
      </c>
      <c r="F113" s="163" t="b">
        <f t="shared" si="1"/>
        <v>0</v>
      </c>
      <c r="G113">
        <v>107</v>
      </c>
      <c r="H113" t="s">
        <v>602</v>
      </c>
      <c r="J113">
        <v>1</v>
      </c>
      <c r="K113" t="s">
        <v>493</v>
      </c>
    </row>
    <row r="114" spans="1:11" x14ac:dyDescent="0.35">
      <c r="A114">
        <v>203</v>
      </c>
      <c r="B114">
        <v>70</v>
      </c>
      <c r="C114" t="s">
        <v>602</v>
      </c>
      <c r="D114">
        <v>1</v>
      </c>
      <c r="E114" t="s">
        <v>493</v>
      </c>
      <c r="F114" s="163" t="b">
        <f t="shared" si="1"/>
        <v>0</v>
      </c>
      <c r="G114" t="s">
        <v>603</v>
      </c>
    </row>
    <row r="115" spans="1:11" x14ac:dyDescent="0.35">
      <c r="A115" t="s">
        <v>603</v>
      </c>
      <c r="F115" s="163" t="b">
        <f t="shared" si="1"/>
        <v>0</v>
      </c>
      <c r="G115">
        <v>108</v>
      </c>
      <c r="H115" t="s">
        <v>931</v>
      </c>
      <c r="J115">
        <v>155</v>
      </c>
      <c r="K115" t="s">
        <v>527</v>
      </c>
    </row>
    <row r="116" spans="1:11" x14ac:dyDescent="0.35">
      <c r="A116">
        <v>204</v>
      </c>
      <c r="B116">
        <v>71</v>
      </c>
      <c r="C116" t="s">
        <v>604</v>
      </c>
      <c r="D116">
        <v>155</v>
      </c>
      <c r="E116" t="s">
        <v>527</v>
      </c>
      <c r="F116" s="163" t="b">
        <f t="shared" si="1"/>
        <v>0</v>
      </c>
      <c r="G116">
        <v>109</v>
      </c>
      <c r="H116" t="s">
        <v>932</v>
      </c>
      <c r="J116">
        <v>99</v>
      </c>
      <c r="K116" t="s">
        <v>527</v>
      </c>
    </row>
    <row r="117" spans="1:11" x14ac:dyDescent="0.35">
      <c r="A117">
        <v>205</v>
      </c>
      <c r="B117">
        <v>72</v>
      </c>
      <c r="C117" t="s">
        <v>605</v>
      </c>
      <c r="D117">
        <v>99</v>
      </c>
      <c r="E117" t="s">
        <v>527</v>
      </c>
      <c r="F117" s="163" t="b">
        <f t="shared" si="1"/>
        <v>0</v>
      </c>
      <c r="G117">
        <v>110</v>
      </c>
      <c r="H117" t="s">
        <v>606</v>
      </c>
      <c r="J117">
        <v>1</v>
      </c>
      <c r="K117" t="s">
        <v>163</v>
      </c>
    </row>
    <row r="118" spans="1:11" x14ac:dyDescent="0.35">
      <c r="A118">
        <v>206</v>
      </c>
      <c r="B118">
        <v>73</v>
      </c>
      <c r="C118" t="s">
        <v>606</v>
      </c>
      <c r="D118">
        <v>1</v>
      </c>
      <c r="E118" t="s">
        <v>163</v>
      </c>
      <c r="F118" s="163" t="b">
        <f t="shared" si="1"/>
        <v>0</v>
      </c>
      <c r="G118">
        <v>111</v>
      </c>
      <c r="H118" t="s">
        <v>607</v>
      </c>
      <c r="J118">
        <v>43</v>
      </c>
      <c r="K118" t="s">
        <v>163</v>
      </c>
    </row>
    <row r="119" spans="1:11" x14ac:dyDescent="0.35">
      <c r="A119">
        <v>207</v>
      </c>
      <c r="B119">
        <v>74</v>
      </c>
      <c r="C119" t="s">
        <v>607</v>
      </c>
      <c r="D119">
        <v>43</v>
      </c>
      <c r="E119" t="s">
        <v>163</v>
      </c>
      <c r="F119" s="163" t="b">
        <f t="shared" si="1"/>
        <v>0</v>
      </c>
      <c r="G119">
        <v>112</v>
      </c>
      <c r="H119" t="s">
        <v>933</v>
      </c>
      <c r="J119">
        <v>779</v>
      </c>
      <c r="K119" t="s">
        <v>596</v>
      </c>
    </row>
    <row r="120" spans="1:11" x14ac:dyDescent="0.35">
      <c r="A120">
        <v>208</v>
      </c>
      <c r="B120">
        <v>75</v>
      </c>
      <c r="C120" t="s">
        <v>608</v>
      </c>
      <c r="D120">
        <v>779</v>
      </c>
      <c r="E120" t="s">
        <v>596</v>
      </c>
      <c r="F120" s="163" t="b">
        <f t="shared" si="1"/>
        <v>0</v>
      </c>
      <c r="G120">
        <v>113</v>
      </c>
      <c r="H120" t="s">
        <v>609</v>
      </c>
      <c r="J120">
        <v>54</v>
      </c>
      <c r="K120" t="s">
        <v>163</v>
      </c>
    </row>
    <row r="121" spans="1:11" x14ac:dyDescent="0.35">
      <c r="A121">
        <v>209</v>
      </c>
      <c r="B121">
        <v>76</v>
      </c>
      <c r="C121" t="s">
        <v>609</v>
      </c>
      <c r="D121">
        <v>54</v>
      </c>
      <c r="E121" t="s">
        <v>163</v>
      </c>
      <c r="F121" s="163" t="b">
        <f t="shared" si="1"/>
        <v>0</v>
      </c>
      <c r="G121">
        <v>114</v>
      </c>
      <c r="H121" t="s">
        <v>610</v>
      </c>
      <c r="J121">
        <v>13</v>
      </c>
      <c r="K121" t="s">
        <v>163</v>
      </c>
    </row>
    <row r="122" spans="1:11" x14ac:dyDescent="0.35">
      <c r="A122">
        <v>210</v>
      </c>
      <c r="B122">
        <v>77</v>
      </c>
      <c r="C122" t="s">
        <v>610</v>
      </c>
      <c r="D122">
        <v>13</v>
      </c>
      <c r="E122" t="s">
        <v>163</v>
      </c>
      <c r="F122" s="163" t="b">
        <f t="shared" si="1"/>
        <v>0</v>
      </c>
      <c r="G122">
        <v>115</v>
      </c>
      <c r="H122" t="s">
        <v>934</v>
      </c>
      <c r="J122">
        <v>43</v>
      </c>
      <c r="K122" t="s">
        <v>527</v>
      </c>
    </row>
    <row r="123" spans="1:11" x14ac:dyDescent="0.35">
      <c r="A123">
        <v>211</v>
      </c>
      <c r="B123">
        <v>78</v>
      </c>
      <c r="C123" t="s">
        <v>611</v>
      </c>
      <c r="D123">
        <v>43</v>
      </c>
      <c r="E123" t="s">
        <v>527</v>
      </c>
      <c r="F123" s="163" t="b">
        <f t="shared" si="1"/>
        <v>0</v>
      </c>
      <c r="G123">
        <v>116</v>
      </c>
      <c r="H123" t="s">
        <v>935</v>
      </c>
      <c r="J123">
        <v>7</v>
      </c>
      <c r="K123" t="s">
        <v>502</v>
      </c>
    </row>
    <row r="124" spans="1:11" x14ac:dyDescent="0.35">
      <c r="A124">
        <v>212</v>
      </c>
      <c r="B124">
        <v>79</v>
      </c>
      <c r="C124" t="s">
        <v>612</v>
      </c>
      <c r="D124">
        <v>7</v>
      </c>
      <c r="E124" t="s">
        <v>502</v>
      </c>
      <c r="F124" s="163" t="b">
        <f t="shared" si="1"/>
        <v>0</v>
      </c>
      <c r="G124">
        <v>117</v>
      </c>
      <c r="H124" t="s">
        <v>613</v>
      </c>
      <c r="J124">
        <v>159</v>
      </c>
      <c r="K124" t="s">
        <v>163</v>
      </c>
    </row>
    <row r="125" spans="1:11" x14ac:dyDescent="0.35">
      <c r="A125">
        <v>213</v>
      </c>
      <c r="B125">
        <v>80</v>
      </c>
      <c r="C125" t="s">
        <v>613</v>
      </c>
      <c r="D125">
        <v>159</v>
      </c>
      <c r="E125" t="s">
        <v>163</v>
      </c>
      <c r="F125" s="163" t="b">
        <f t="shared" si="1"/>
        <v>0</v>
      </c>
      <c r="G125">
        <v>118</v>
      </c>
      <c r="H125" t="s">
        <v>936</v>
      </c>
      <c r="J125">
        <v>1</v>
      </c>
      <c r="K125" t="s">
        <v>163</v>
      </c>
    </row>
    <row r="126" spans="1:11" x14ac:dyDescent="0.35">
      <c r="A126">
        <v>214</v>
      </c>
      <c r="B126">
        <v>81</v>
      </c>
      <c r="C126" t="s">
        <v>614</v>
      </c>
      <c r="D126">
        <v>1</v>
      </c>
      <c r="E126" t="s">
        <v>163</v>
      </c>
      <c r="F126" s="163" t="b">
        <f t="shared" si="1"/>
        <v>0</v>
      </c>
      <c r="G126">
        <v>119</v>
      </c>
      <c r="H126" t="s">
        <v>615</v>
      </c>
      <c r="J126">
        <v>39</v>
      </c>
      <c r="K126" t="s">
        <v>163</v>
      </c>
    </row>
    <row r="127" spans="1:11" x14ac:dyDescent="0.35">
      <c r="A127">
        <v>215</v>
      </c>
      <c r="B127">
        <v>82</v>
      </c>
      <c r="C127" t="s">
        <v>615</v>
      </c>
      <c r="D127">
        <v>39</v>
      </c>
      <c r="E127" t="s">
        <v>163</v>
      </c>
      <c r="F127" s="163" t="b">
        <f t="shared" si="1"/>
        <v>0</v>
      </c>
      <c r="G127" t="s">
        <v>616</v>
      </c>
    </row>
    <row r="128" spans="1:11" x14ac:dyDescent="0.35">
      <c r="A128" t="s">
        <v>937</v>
      </c>
      <c r="F128" s="163" t="b">
        <f t="shared" si="1"/>
        <v>0</v>
      </c>
      <c r="G128">
        <v>120</v>
      </c>
      <c r="H128" t="s">
        <v>617</v>
      </c>
      <c r="J128">
        <v>48</v>
      </c>
      <c r="K128" t="s">
        <v>163</v>
      </c>
    </row>
    <row r="129" spans="1:11" x14ac:dyDescent="0.35">
      <c r="A129">
        <v>216</v>
      </c>
      <c r="B129">
        <v>83</v>
      </c>
      <c r="C129" t="s">
        <v>617</v>
      </c>
      <c r="D129">
        <v>48</v>
      </c>
      <c r="E129" t="s">
        <v>163</v>
      </c>
      <c r="F129" s="163" t="b">
        <f t="shared" si="1"/>
        <v>0</v>
      </c>
      <c r="G129">
        <v>121</v>
      </c>
      <c r="H129" t="s">
        <v>618</v>
      </c>
      <c r="J129">
        <v>1</v>
      </c>
      <c r="K129" t="s">
        <v>619</v>
      </c>
    </row>
    <row r="130" spans="1:11" x14ac:dyDescent="0.35">
      <c r="A130">
        <v>217</v>
      </c>
      <c r="B130">
        <v>84</v>
      </c>
      <c r="C130" t="s">
        <v>618</v>
      </c>
      <c r="D130">
        <v>1</v>
      </c>
      <c r="E130" t="s">
        <v>619</v>
      </c>
      <c r="F130" s="163" t="b">
        <f t="shared" si="1"/>
        <v>0</v>
      </c>
      <c r="G130">
        <v>122</v>
      </c>
      <c r="H130" t="s">
        <v>938</v>
      </c>
      <c r="J130">
        <v>1</v>
      </c>
      <c r="K130" t="s">
        <v>756</v>
      </c>
    </row>
    <row r="131" spans="1:11" x14ac:dyDescent="0.35">
      <c r="A131">
        <v>218</v>
      </c>
      <c r="B131">
        <v>85</v>
      </c>
      <c r="C131" t="s">
        <v>620</v>
      </c>
      <c r="D131">
        <v>1</v>
      </c>
      <c r="E131" t="s">
        <v>756</v>
      </c>
      <c r="F131" s="163" t="b">
        <f t="shared" si="1"/>
        <v>0</v>
      </c>
      <c r="G131" t="s">
        <v>621</v>
      </c>
    </row>
    <row r="132" spans="1:11" x14ac:dyDescent="0.35">
      <c r="A132" t="s">
        <v>621</v>
      </c>
      <c r="F132" s="163" t="b">
        <f t="shared" si="1"/>
        <v>0</v>
      </c>
      <c r="G132">
        <v>123</v>
      </c>
      <c r="H132" t="s">
        <v>939</v>
      </c>
      <c r="J132">
        <v>78</v>
      </c>
      <c r="K132" t="s">
        <v>163</v>
      </c>
    </row>
    <row r="133" spans="1:11" x14ac:dyDescent="0.35">
      <c r="A133">
        <v>219</v>
      </c>
      <c r="B133">
        <v>86</v>
      </c>
      <c r="C133" t="s">
        <v>622</v>
      </c>
      <c r="D133">
        <v>78</v>
      </c>
      <c r="E133" t="s">
        <v>163</v>
      </c>
      <c r="F133" s="163" t="b">
        <f t="shared" ref="F133:F196" si="2">C133=H133</f>
        <v>0</v>
      </c>
      <c r="G133">
        <v>124</v>
      </c>
      <c r="H133" t="s">
        <v>623</v>
      </c>
      <c r="J133">
        <v>70</v>
      </c>
      <c r="K133" t="s">
        <v>163</v>
      </c>
    </row>
    <row r="134" spans="1:11" x14ac:dyDescent="0.35">
      <c r="A134">
        <v>220</v>
      </c>
      <c r="B134">
        <v>87</v>
      </c>
      <c r="C134" t="s">
        <v>623</v>
      </c>
      <c r="D134">
        <v>70</v>
      </c>
      <c r="E134" t="s">
        <v>163</v>
      </c>
      <c r="F134" s="163" t="b">
        <f t="shared" si="2"/>
        <v>0</v>
      </c>
      <c r="G134">
        <v>125</v>
      </c>
      <c r="H134" t="s">
        <v>940</v>
      </c>
      <c r="J134">
        <v>131</v>
      </c>
      <c r="K134" t="s">
        <v>163</v>
      </c>
    </row>
    <row r="135" spans="1:11" x14ac:dyDescent="0.35">
      <c r="A135">
        <v>221</v>
      </c>
      <c r="B135">
        <v>88</v>
      </c>
      <c r="C135" t="s">
        <v>624</v>
      </c>
      <c r="D135">
        <v>131</v>
      </c>
      <c r="E135" t="s">
        <v>163</v>
      </c>
      <c r="F135" s="163" t="b">
        <f t="shared" si="2"/>
        <v>0</v>
      </c>
      <c r="G135">
        <v>126</v>
      </c>
      <c r="H135" t="s">
        <v>625</v>
      </c>
      <c r="J135">
        <v>9</v>
      </c>
      <c r="K135" t="s">
        <v>163</v>
      </c>
    </row>
    <row r="136" spans="1:11" x14ac:dyDescent="0.35">
      <c r="A136">
        <v>222</v>
      </c>
      <c r="B136">
        <v>89</v>
      </c>
      <c r="C136" t="s">
        <v>625</v>
      </c>
      <c r="D136">
        <v>9</v>
      </c>
      <c r="E136" t="s">
        <v>163</v>
      </c>
      <c r="F136" s="163" t="b">
        <f t="shared" si="2"/>
        <v>0</v>
      </c>
      <c r="G136">
        <v>127</v>
      </c>
      <c r="H136" t="s">
        <v>626</v>
      </c>
      <c r="J136">
        <v>3</v>
      </c>
      <c r="K136" t="s">
        <v>163</v>
      </c>
    </row>
    <row r="137" spans="1:11" x14ac:dyDescent="0.35">
      <c r="A137">
        <v>223</v>
      </c>
      <c r="B137">
        <v>90</v>
      </c>
      <c r="C137" t="s">
        <v>626</v>
      </c>
      <c r="D137">
        <v>3</v>
      </c>
      <c r="E137" t="s">
        <v>163</v>
      </c>
      <c r="F137" s="163" t="b">
        <f t="shared" si="2"/>
        <v>0</v>
      </c>
      <c r="G137">
        <v>128</v>
      </c>
      <c r="H137" t="s">
        <v>627</v>
      </c>
      <c r="J137">
        <v>54</v>
      </c>
      <c r="K137" t="s">
        <v>163</v>
      </c>
    </row>
    <row r="138" spans="1:11" x14ac:dyDescent="0.35">
      <c r="A138">
        <v>224</v>
      </c>
      <c r="B138">
        <v>91</v>
      </c>
      <c r="C138" t="s">
        <v>627</v>
      </c>
      <c r="D138">
        <v>54</v>
      </c>
      <c r="E138" t="s">
        <v>163</v>
      </c>
      <c r="F138" s="163" t="b">
        <f t="shared" si="2"/>
        <v>0</v>
      </c>
      <c r="G138">
        <v>129</v>
      </c>
      <c r="H138" t="s">
        <v>628</v>
      </c>
      <c r="J138">
        <v>5</v>
      </c>
      <c r="K138" t="s">
        <v>163</v>
      </c>
    </row>
    <row r="139" spans="1:11" x14ac:dyDescent="0.35">
      <c r="A139">
        <v>225</v>
      </c>
      <c r="B139">
        <v>92</v>
      </c>
      <c r="C139" t="s">
        <v>628</v>
      </c>
      <c r="D139">
        <v>5</v>
      </c>
      <c r="E139" t="s">
        <v>163</v>
      </c>
      <c r="F139" s="163" t="b">
        <f t="shared" si="2"/>
        <v>0</v>
      </c>
      <c r="G139">
        <v>130</v>
      </c>
      <c r="H139" t="s">
        <v>629</v>
      </c>
      <c r="J139">
        <v>248</v>
      </c>
      <c r="K139" t="s">
        <v>163</v>
      </c>
    </row>
    <row r="140" spans="1:11" x14ac:dyDescent="0.35">
      <c r="A140">
        <v>226</v>
      </c>
      <c r="B140">
        <v>93</v>
      </c>
      <c r="C140" t="s">
        <v>629</v>
      </c>
      <c r="D140">
        <v>248</v>
      </c>
      <c r="E140" t="s">
        <v>163</v>
      </c>
      <c r="F140" s="163" t="b">
        <f t="shared" si="2"/>
        <v>0</v>
      </c>
      <c r="G140">
        <v>131</v>
      </c>
      <c r="H140" t="s">
        <v>630</v>
      </c>
      <c r="J140">
        <v>372</v>
      </c>
      <c r="K140" t="s">
        <v>163</v>
      </c>
    </row>
    <row r="141" spans="1:11" x14ac:dyDescent="0.35">
      <c r="A141">
        <v>227</v>
      </c>
      <c r="B141">
        <v>94</v>
      </c>
      <c r="C141" t="s">
        <v>630</v>
      </c>
      <c r="D141">
        <v>372</v>
      </c>
      <c r="E141" t="s">
        <v>163</v>
      </c>
      <c r="F141" s="163" t="b">
        <f t="shared" si="2"/>
        <v>0</v>
      </c>
      <c r="G141">
        <v>132</v>
      </c>
      <c r="H141" t="s">
        <v>632</v>
      </c>
      <c r="J141">
        <v>26</v>
      </c>
      <c r="K141" t="s">
        <v>163</v>
      </c>
    </row>
    <row r="142" spans="1:11" x14ac:dyDescent="0.35">
      <c r="A142">
        <v>228</v>
      </c>
      <c r="B142">
        <v>95</v>
      </c>
      <c r="C142" t="s">
        <v>631</v>
      </c>
      <c r="D142">
        <v>14</v>
      </c>
      <c r="E142" t="s">
        <v>493</v>
      </c>
      <c r="F142" s="163" t="b">
        <f t="shared" si="2"/>
        <v>0</v>
      </c>
      <c r="G142">
        <v>133</v>
      </c>
      <c r="H142" t="s">
        <v>633</v>
      </c>
      <c r="J142">
        <v>53</v>
      </c>
      <c r="K142" t="s">
        <v>163</v>
      </c>
    </row>
    <row r="143" spans="1:11" x14ac:dyDescent="0.35">
      <c r="A143">
        <v>229</v>
      </c>
      <c r="B143">
        <v>96</v>
      </c>
      <c r="C143" t="s">
        <v>632</v>
      </c>
      <c r="D143">
        <v>26</v>
      </c>
      <c r="E143" t="s">
        <v>163</v>
      </c>
      <c r="F143" s="163" t="b">
        <f t="shared" si="2"/>
        <v>0</v>
      </c>
      <c r="G143">
        <v>134</v>
      </c>
      <c r="H143" t="s">
        <v>634</v>
      </c>
      <c r="J143">
        <v>4</v>
      </c>
      <c r="K143" t="s">
        <v>163</v>
      </c>
    </row>
    <row r="144" spans="1:11" x14ac:dyDescent="0.35">
      <c r="A144">
        <v>230</v>
      </c>
      <c r="B144">
        <v>135</v>
      </c>
      <c r="C144" t="s">
        <v>633</v>
      </c>
      <c r="D144">
        <v>53</v>
      </c>
      <c r="E144" t="s">
        <v>163</v>
      </c>
      <c r="F144" s="163" t="b">
        <f t="shared" si="2"/>
        <v>0</v>
      </c>
      <c r="G144">
        <v>135</v>
      </c>
      <c r="H144" t="s">
        <v>635</v>
      </c>
      <c r="J144">
        <v>73</v>
      </c>
      <c r="K144" t="s">
        <v>163</v>
      </c>
    </row>
    <row r="145" spans="1:11" x14ac:dyDescent="0.35">
      <c r="A145">
        <v>231</v>
      </c>
      <c r="B145">
        <v>136</v>
      </c>
      <c r="C145" t="s">
        <v>634</v>
      </c>
      <c r="D145">
        <v>4</v>
      </c>
      <c r="E145" t="s">
        <v>163</v>
      </c>
      <c r="F145" s="163" t="b">
        <f t="shared" si="2"/>
        <v>0</v>
      </c>
      <c r="G145">
        <v>136</v>
      </c>
      <c r="H145" t="s">
        <v>636</v>
      </c>
      <c r="J145">
        <v>131</v>
      </c>
      <c r="K145" t="s">
        <v>163</v>
      </c>
    </row>
    <row r="146" spans="1:11" x14ac:dyDescent="0.35">
      <c r="A146">
        <v>232</v>
      </c>
      <c r="B146">
        <v>137</v>
      </c>
      <c r="C146" t="s">
        <v>635</v>
      </c>
      <c r="D146">
        <v>73</v>
      </c>
      <c r="E146" t="s">
        <v>163</v>
      </c>
      <c r="F146" s="163" t="b">
        <f t="shared" si="2"/>
        <v>0</v>
      </c>
      <c r="G146">
        <v>137</v>
      </c>
      <c r="H146" t="s">
        <v>637</v>
      </c>
      <c r="J146">
        <v>52</v>
      </c>
      <c r="K146" t="s">
        <v>163</v>
      </c>
    </row>
    <row r="147" spans="1:11" x14ac:dyDescent="0.35">
      <c r="A147">
        <v>233</v>
      </c>
      <c r="B147">
        <v>138</v>
      </c>
      <c r="C147" t="s">
        <v>636</v>
      </c>
      <c r="D147">
        <v>131</v>
      </c>
      <c r="E147" t="s">
        <v>163</v>
      </c>
      <c r="F147" s="163" t="b">
        <f t="shared" si="2"/>
        <v>0</v>
      </c>
      <c r="G147">
        <v>138</v>
      </c>
      <c r="H147" t="s">
        <v>639</v>
      </c>
      <c r="J147">
        <v>62</v>
      </c>
      <c r="K147" t="s">
        <v>491</v>
      </c>
    </row>
    <row r="148" spans="1:11" x14ac:dyDescent="0.35">
      <c r="A148">
        <v>234</v>
      </c>
      <c r="B148">
        <v>139</v>
      </c>
      <c r="C148" t="s">
        <v>637</v>
      </c>
      <c r="D148">
        <v>52</v>
      </c>
      <c r="E148" t="s">
        <v>163</v>
      </c>
      <c r="F148" s="163" t="b">
        <f t="shared" si="2"/>
        <v>0</v>
      </c>
      <c r="G148">
        <v>139</v>
      </c>
      <c r="H148" t="s">
        <v>641</v>
      </c>
      <c r="J148">
        <v>7</v>
      </c>
      <c r="K148" t="s">
        <v>163</v>
      </c>
    </row>
    <row r="149" spans="1:11" x14ac:dyDescent="0.35">
      <c r="A149">
        <v>235</v>
      </c>
      <c r="B149">
        <v>140</v>
      </c>
      <c r="C149" t="s">
        <v>638</v>
      </c>
      <c r="D149">
        <v>219</v>
      </c>
      <c r="E149" t="s">
        <v>163</v>
      </c>
      <c r="F149" s="163" t="b">
        <f t="shared" si="2"/>
        <v>0</v>
      </c>
      <c r="G149">
        <v>140</v>
      </c>
      <c r="H149" t="s">
        <v>642</v>
      </c>
      <c r="J149">
        <v>98</v>
      </c>
      <c r="K149" t="s">
        <v>163</v>
      </c>
    </row>
    <row r="150" spans="1:11" x14ac:dyDescent="0.35">
      <c r="A150">
        <v>236</v>
      </c>
      <c r="B150">
        <v>141</v>
      </c>
      <c r="C150" t="s">
        <v>639</v>
      </c>
      <c r="D150">
        <v>62</v>
      </c>
      <c r="E150" t="s">
        <v>491</v>
      </c>
      <c r="F150" s="163" t="b">
        <f t="shared" si="2"/>
        <v>0</v>
      </c>
      <c r="G150">
        <v>141</v>
      </c>
      <c r="H150" t="s">
        <v>643</v>
      </c>
      <c r="J150">
        <v>12</v>
      </c>
      <c r="K150" t="s">
        <v>163</v>
      </c>
    </row>
    <row r="151" spans="1:11" x14ac:dyDescent="0.35">
      <c r="A151">
        <v>237</v>
      </c>
      <c r="B151">
        <v>142</v>
      </c>
      <c r="C151" t="s">
        <v>640</v>
      </c>
      <c r="D151">
        <v>54</v>
      </c>
      <c r="E151" t="s">
        <v>491</v>
      </c>
      <c r="F151" s="163" t="b">
        <f t="shared" si="2"/>
        <v>1</v>
      </c>
      <c r="G151">
        <v>142</v>
      </c>
      <c r="H151" t="s">
        <v>640</v>
      </c>
      <c r="J151">
        <v>54</v>
      </c>
      <c r="K151" t="s">
        <v>491</v>
      </c>
    </row>
    <row r="152" spans="1:11" x14ac:dyDescent="0.35">
      <c r="A152">
        <v>238</v>
      </c>
      <c r="B152">
        <v>143</v>
      </c>
      <c r="C152" t="s">
        <v>641</v>
      </c>
      <c r="D152">
        <v>7</v>
      </c>
      <c r="E152" t="s">
        <v>163</v>
      </c>
      <c r="F152" s="163" t="b">
        <f t="shared" si="2"/>
        <v>0</v>
      </c>
      <c r="G152">
        <v>143</v>
      </c>
      <c r="H152" t="s">
        <v>941</v>
      </c>
      <c r="J152">
        <v>10</v>
      </c>
      <c r="K152" t="s">
        <v>163</v>
      </c>
    </row>
    <row r="153" spans="1:11" x14ac:dyDescent="0.35">
      <c r="A153">
        <v>239</v>
      </c>
      <c r="B153">
        <v>144</v>
      </c>
      <c r="C153" t="s">
        <v>642</v>
      </c>
      <c r="D153">
        <v>98</v>
      </c>
      <c r="E153" t="s">
        <v>163</v>
      </c>
      <c r="F153" s="163" t="b">
        <f t="shared" si="2"/>
        <v>0</v>
      </c>
      <c r="G153">
        <v>144</v>
      </c>
      <c r="H153" t="s">
        <v>942</v>
      </c>
      <c r="J153">
        <v>2</v>
      </c>
      <c r="K153" t="s">
        <v>646</v>
      </c>
    </row>
    <row r="154" spans="1:11" x14ac:dyDescent="0.35">
      <c r="A154">
        <v>240</v>
      </c>
      <c r="B154">
        <v>145</v>
      </c>
      <c r="C154" t="s">
        <v>643</v>
      </c>
      <c r="D154">
        <v>12</v>
      </c>
      <c r="E154" t="s">
        <v>163</v>
      </c>
      <c r="F154" s="163" t="b">
        <f t="shared" si="2"/>
        <v>0</v>
      </c>
      <c r="G154">
        <v>145</v>
      </c>
      <c r="H154" t="s">
        <v>943</v>
      </c>
      <c r="J154">
        <v>10</v>
      </c>
      <c r="K154" t="s">
        <v>648</v>
      </c>
    </row>
    <row r="155" spans="1:11" x14ac:dyDescent="0.35">
      <c r="A155">
        <v>241</v>
      </c>
      <c r="B155">
        <v>146</v>
      </c>
      <c r="C155" t="s">
        <v>644</v>
      </c>
      <c r="D155">
        <v>10</v>
      </c>
      <c r="E155" t="s">
        <v>163</v>
      </c>
      <c r="F155" s="163" t="b">
        <f t="shared" si="2"/>
        <v>0</v>
      </c>
      <c r="G155">
        <v>146</v>
      </c>
      <c r="H155" t="s">
        <v>649</v>
      </c>
      <c r="J155">
        <v>4</v>
      </c>
      <c r="K155" t="s">
        <v>593</v>
      </c>
    </row>
    <row r="156" spans="1:11" x14ac:dyDescent="0.35">
      <c r="A156">
        <v>242</v>
      </c>
      <c r="B156">
        <v>147</v>
      </c>
      <c r="C156" t="s">
        <v>645</v>
      </c>
      <c r="D156">
        <v>2</v>
      </c>
      <c r="E156" t="s">
        <v>646</v>
      </c>
      <c r="F156" s="163" t="b">
        <f t="shared" si="2"/>
        <v>0</v>
      </c>
      <c r="G156">
        <v>147</v>
      </c>
      <c r="H156" t="s">
        <v>650</v>
      </c>
      <c r="J156">
        <v>81</v>
      </c>
      <c r="K156" t="s">
        <v>163</v>
      </c>
    </row>
    <row r="157" spans="1:11" x14ac:dyDescent="0.35">
      <c r="A157">
        <v>243</v>
      </c>
      <c r="B157">
        <v>148</v>
      </c>
      <c r="C157" t="s">
        <v>647</v>
      </c>
      <c r="D157">
        <v>10</v>
      </c>
      <c r="E157" t="s">
        <v>648</v>
      </c>
      <c r="F157" s="163" t="b">
        <f t="shared" si="2"/>
        <v>0</v>
      </c>
      <c r="G157">
        <v>148</v>
      </c>
      <c r="H157" t="s">
        <v>944</v>
      </c>
      <c r="J157">
        <v>64</v>
      </c>
      <c r="K157" t="s">
        <v>163</v>
      </c>
    </row>
    <row r="158" spans="1:11" x14ac:dyDescent="0.35">
      <c r="A158">
        <v>244</v>
      </c>
      <c r="B158">
        <v>149</v>
      </c>
      <c r="C158" t="s">
        <v>649</v>
      </c>
      <c r="D158">
        <v>4</v>
      </c>
      <c r="E158" t="s">
        <v>593</v>
      </c>
      <c r="F158" s="163" t="b">
        <f t="shared" si="2"/>
        <v>0</v>
      </c>
      <c r="G158">
        <v>149</v>
      </c>
      <c r="H158" t="s">
        <v>945</v>
      </c>
      <c r="J158">
        <v>1</v>
      </c>
      <c r="K158" t="s">
        <v>163</v>
      </c>
    </row>
    <row r="159" spans="1:11" x14ac:dyDescent="0.35">
      <c r="A159">
        <v>245</v>
      </c>
      <c r="B159">
        <v>150</v>
      </c>
      <c r="C159" t="s">
        <v>650</v>
      </c>
      <c r="D159">
        <v>81</v>
      </c>
      <c r="E159" t="s">
        <v>163</v>
      </c>
      <c r="F159" s="163" t="b">
        <f t="shared" si="2"/>
        <v>0</v>
      </c>
      <c r="G159">
        <v>150</v>
      </c>
      <c r="H159" t="s">
        <v>653</v>
      </c>
      <c r="J159">
        <v>1</v>
      </c>
      <c r="K159" t="s">
        <v>163</v>
      </c>
    </row>
    <row r="160" spans="1:11" x14ac:dyDescent="0.35">
      <c r="A160">
        <v>246</v>
      </c>
      <c r="B160">
        <v>151</v>
      </c>
      <c r="C160" t="s">
        <v>651</v>
      </c>
      <c r="D160">
        <v>64</v>
      </c>
      <c r="E160" t="s">
        <v>163</v>
      </c>
      <c r="F160" s="163" t="b">
        <f t="shared" si="2"/>
        <v>0</v>
      </c>
      <c r="G160">
        <v>151</v>
      </c>
      <c r="H160" t="s">
        <v>654</v>
      </c>
      <c r="J160">
        <v>1</v>
      </c>
      <c r="K160" t="s">
        <v>163</v>
      </c>
    </row>
    <row r="161" spans="1:11" x14ac:dyDescent="0.35">
      <c r="A161">
        <v>247</v>
      </c>
      <c r="B161">
        <v>152</v>
      </c>
      <c r="C161" t="s">
        <v>652</v>
      </c>
      <c r="D161">
        <v>1</v>
      </c>
      <c r="E161" t="s">
        <v>163</v>
      </c>
      <c r="F161" s="163" t="b">
        <f t="shared" si="2"/>
        <v>0</v>
      </c>
      <c r="G161">
        <v>152</v>
      </c>
      <c r="H161" t="s">
        <v>946</v>
      </c>
      <c r="J161">
        <v>29</v>
      </c>
      <c r="K161" t="s">
        <v>163</v>
      </c>
    </row>
    <row r="162" spans="1:11" x14ac:dyDescent="0.35">
      <c r="A162">
        <v>248</v>
      </c>
      <c r="B162">
        <v>153</v>
      </c>
      <c r="C162" t="s">
        <v>653</v>
      </c>
      <c r="D162">
        <v>1</v>
      </c>
      <c r="E162" t="s">
        <v>163</v>
      </c>
      <c r="F162" s="163" t="b">
        <f t="shared" si="2"/>
        <v>0</v>
      </c>
      <c r="G162">
        <v>153</v>
      </c>
      <c r="H162" t="s">
        <v>947</v>
      </c>
      <c r="J162">
        <v>1</v>
      </c>
      <c r="K162" t="s">
        <v>163</v>
      </c>
    </row>
    <row r="163" spans="1:11" x14ac:dyDescent="0.35">
      <c r="A163">
        <v>249</v>
      </c>
      <c r="B163">
        <v>154</v>
      </c>
      <c r="C163" t="s">
        <v>654</v>
      </c>
      <c r="D163">
        <v>1</v>
      </c>
      <c r="E163" t="s">
        <v>163</v>
      </c>
      <c r="F163" s="163" t="b">
        <f t="shared" si="2"/>
        <v>0</v>
      </c>
      <c r="G163">
        <v>154</v>
      </c>
      <c r="H163" t="s">
        <v>948</v>
      </c>
      <c r="J163">
        <v>1</v>
      </c>
      <c r="K163" t="s">
        <v>163</v>
      </c>
    </row>
    <row r="164" spans="1:11" x14ac:dyDescent="0.35">
      <c r="A164">
        <v>250</v>
      </c>
      <c r="B164">
        <v>155</v>
      </c>
      <c r="C164" t="s">
        <v>655</v>
      </c>
      <c r="D164">
        <v>29</v>
      </c>
      <c r="E164" t="s">
        <v>163</v>
      </c>
      <c r="F164" s="163" t="b">
        <f t="shared" si="2"/>
        <v>0</v>
      </c>
      <c r="G164">
        <v>155</v>
      </c>
      <c r="H164" t="s">
        <v>949</v>
      </c>
      <c r="J164">
        <v>1</v>
      </c>
      <c r="K164" t="s">
        <v>163</v>
      </c>
    </row>
    <row r="165" spans="1:11" x14ac:dyDescent="0.35">
      <c r="A165">
        <v>251</v>
      </c>
      <c r="B165">
        <v>156</v>
      </c>
      <c r="C165" t="s">
        <v>656</v>
      </c>
      <c r="D165">
        <v>1</v>
      </c>
      <c r="E165" t="s">
        <v>163</v>
      </c>
      <c r="F165" s="163" t="b">
        <f t="shared" si="2"/>
        <v>0</v>
      </c>
      <c r="G165">
        <v>156</v>
      </c>
      <c r="H165" t="s">
        <v>950</v>
      </c>
      <c r="J165">
        <v>1</v>
      </c>
      <c r="K165" t="s">
        <v>163</v>
      </c>
    </row>
    <row r="166" spans="1:11" x14ac:dyDescent="0.35">
      <c r="A166">
        <v>252</v>
      </c>
      <c r="B166">
        <v>157</v>
      </c>
      <c r="C166" t="s">
        <v>657</v>
      </c>
      <c r="D166">
        <v>1</v>
      </c>
      <c r="E166" t="s">
        <v>163</v>
      </c>
      <c r="F166" s="163" t="b">
        <f t="shared" si="2"/>
        <v>0</v>
      </c>
      <c r="G166">
        <v>157</v>
      </c>
      <c r="H166" t="s">
        <v>951</v>
      </c>
      <c r="J166">
        <v>7</v>
      </c>
      <c r="K166" t="s">
        <v>163</v>
      </c>
    </row>
    <row r="167" spans="1:11" x14ac:dyDescent="0.35">
      <c r="A167">
        <v>253</v>
      </c>
      <c r="B167">
        <v>158</v>
      </c>
      <c r="C167" t="s">
        <v>658</v>
      </c>
      <c r="D167">
        <v>1</v>
      </c>
      <c r="E167" t="s">
        <v>163</v>
      </c>
      <c r="F167" s="163" t="b">
        <f t="shared" si="2"/>
        <v>0</v>
      </c>
      <c r="G167">
        <v>158</v>
      </c>
      <c r="H167" t="s">
        <v>952</v>
      </c>
      <c r="J167">
        <v>19</v>
      </c>
      <c r="K167" t="s">
        <v>163</v>
      </c>
    </row>
    <row r="168" spans="1:11" x14ac:dyDescent="0.35">
      <c r="A168">
        <v>254</v>
      </c>
      <c r="B168">
        <v>159</v>
      </c>
      <c r="C168" t="s">
        <v>659</v>
      </c>
      <c r="D168">
        <v>1</v>
      </c>
      <c r="E168" t="s">
        <v>163</v>
      </c>
      <c r="F168" s="163" t="b">
        <f t="shared" si="2"/>
        <v>0</v>
      </c>
      <c r="G168">
        <v>159</v>
      </c>
      <c r="H168" t="s">
        <v>953</v>
      </c>
      <c r="J168">
        <v>1</v>
      </c>
      <c r="K168" t="s">
        <v>163</v>
      </c>
    </row>
    <row r="169" spans="1:11" x14ac:dyDescent="0.35">
      <c r="A169">
        <v>255</v>
      </c>
      <c r="B169">
        <v>160</v>
      </c>
      <c r="C169" t="s">
        <v>660</v>
      </c>
      <c r="D169">
        <v>7</v>
      </c>
      <c r="E169" t="s">
        <v>163</v>
      </c>
      <c r="F169" s="163" t="b">
        <f t="shared" si="2"/>
        <v>0</v>
      </c>
      <c r="G169">
        <v>160</v>
      </c>
      <c r="H169" t="s">
        <v>954</v>
      </c>
      <c r="J169">
        <v>1</v>
      </c>
      <c r="K169" t="s">
        <v>163</v>
      </c>
    </row>
    <row r="170" spans="1:11" x14ac:dyDescent="0.35">
      <c r="A170">
        <v>256</v>
      </c>
      <c r="B170">
        <v>161</v>
      </c>
      <c r="C170" t="s">
        <v>661</v>
      </c>
      <c r="D170">
        <v>19</v>
      </c>
      <c r="E170" t="s">
        <v>163</v>
      </c>
      <c r="F170" s="163" t="b">
        <f t="shared" si="2"/>
        <v>0</v>
      </c>
      <c r="G170">
        <v>161</v>
      </c>
      <c r="H170" t="s">
        <v>955</v>
      </c>
      <c r="J170">
        <v>1</v>
      </c>
      <c r="K170" t="s">
        <v>163</v>
      </c>
    </row>
    <row r="171" spans="1:11" x14ac:dyDescent="0.35">
      <c r="A171">
        <v>257</v>
      </c>
      <c r="B171">
        <v>162</v>
      </c>
      <c r="C171" t="s">
        <v>662</v>
      </c>
      <c r="D171">
        <v>1</v>
      </c>
      <c r="E171" t="s">
        <v>163</v>
      </c>
      <c r="F171" s="163" t="b">
        <f t="shared" si="2"/>
        <v>0</v>
      </c>
      <c r="G171">
        <v>162</v>
      </c>
      <c r="H171" t="s">
        <v>665</v>
      </c>
      <c r="J171">
        <v>1</v>
      </c>
      <c r="K171" t="s">
        <v>757</v>
      </c>
    </row>
    <row r="172" spans="1:11" x14ac:dyDescent="0.35">
      <c r="A172">
        <v>258</v>
      </c>
      <c r="B172">
        <v>163</v>
      </c>
      <c r="C172" t="s">
        <v>663</v>
      </c>
      <c r="D172">
        <v>1</v>
      </c>
      <c r="E172" t="s">
        <v>163</v>
      </c>
      <c r="F172" s="163" t="b">
        <f t="shared" si="2"/>
        <v>0</v>
      </c>
      <c r="G172">
        <v>163</v>
      </c>
      <c r="H172" t="s">
        <v>956</v>
      </c>
      <c r="J172">
        <v>2</v>
      </c>
      <c r="K172" t="s">
        <v>163</v>
      </c>
    </row>
    <row r="173" spans="1:11" x14ac:dyDescent="0.35">
      <c r="A173">
        <v>259</v>
      </c>
      <c r="B173">
        <v>164</v>
      </c>
      <c r="C173" t="s">
        <v>664</v>
      </c>
      <c r="D173">
        <v>1</v>
      </c>
      <c r="E173" t="s">
        <v>163</v>
      </c>
      <c r="F173" s="163" t="b">
        <f t="shared" si="2"/>
        <v>0</v>
      </c>
      <c r="G173">
        <v>164</v>
      </c>
      <c r="H173" t="s">
        <v>957</v>
      </c>
      <c r="J173">
        <v>27</v>
      </c>
      <c r="K173" t="s">
        <v>163</v>
      </c>
    </row>
    <row r="174" spans="1:11" x14ac:dyDescent="0.35">
      <c r="A174">
        <v>260</v>
      </c>
      <c r="B174">
        <v>165</v>
      </c>
      <c r="C174" t="s">
        <v>665</v>
      </c>
      <c r="D174">
        <v>1</v>
      </c>
      <c r="E174" t="s">
        <v>757</v>
      </c>
      <c r="F174" s="163" t="b">
        <f t="shared" si="2"/>
        <v>0</v>
      </c>
      <c r="G174">
        <v>165</v>
      </c>
      <c r="H174" t="s">
        <v>958</v>
      </c>
      <c r="J174">
        <v>42</v>
      </c>
      <c r="K174" t="s">
        <v>163</v>
      </c>
    </row>
    <row r="175" spans="1:11" x14ac:dyDescent="0.35">
      <c r="A175">
        <v>261</v>
      </c>
      <c r="B175">
        <v>166</v>
      </c>
      <c r="C175" t="s">
        <v>666</v>
      </c>
      <c r="D175">
        <v>2</v>
      </c>
      <c r="E175" t="s">
        <v>163</v>
      </c>
      <c r="F175" s="163" t="b">
        <f t="shared" si="2"/>
        <v>0</v>
      </c>
      <c r="G175">
        <v>166</v>
      </c>
      <c r="H175" t="s">
        <v>959</v>
      </c>
      <c r="J175">
        <v>2</v>
      </c>
      <c r="K175" t="s">
        <v>163</v>
      </c>
    </row>
    <row r="176" spans="1:11" x14ac:dyDescent="0.35">
      <c r="A176">
        <v>262</v>
      </c>
      <c r="B176">
        <v>167</v>
      </c>
      <c r="C176" t="s">
        <v>667</v>
      </c>
      <c r="D176">
        <v>27</v>
      </c>
      <c r="E176" t="s">
        <v>163</v>
      </c>
      <c r="F176" s="163" t="b">
        <f t="shared" si="2"/>
        <v>0</v>
      </c>
      <c r="G176">
        <v>167</v>
      </c>
      <c r="H176" t="s">
        <v>960</v>
      </c>
      <c r="J176">
        <v>1</v>
      </c>
      <c r="K176" t="s">
        <v>163</v>
      </c>
    </row>
    <row r="177" spans="1:11" x14ac:dyDescent="0.35">
      <c r="A177">
        <v>263</v>
      </c>
      <c r="B177">
        <v>168</v>
      </c>
      <c r="C177" t="s">
        <v>668</v>
      </c>
      <c r="D177">
        <v>42</v>
      </c>
      <c r="E177" t="s">
        <v>163</v>
      </c>
      <c r="F177" s="163" t="b">
        <f t="shared" si="2"/>
        <v>0</v>
      </c>
      <c r="G177">
        <v>168</v>
      </c>
      <c r="H177" t="s">
        <v>961</v>
      </c>
      <c r="J177">
        <v>1</v>
      </c>
      <c r="K177" t="s">
        <v>163</v>
      </c>
    </row>
    <row r="178" spans="1:11" x14ac:dyDescent="0.35">
      <c r="A178">
        <v>264</v>
      </c>
      <c r="B178">
        <v>169</v>
      </c>
      <c r="C178" t="s">
        <v>669</v>
      </c>
      <c r="D178">
        <v>2</v>
      </c>
      <c r="E178" t="s">
        <v>163</v>
      </c>
      <c r="F178" s="163" t="b">
        <f t="shared" si="2"/>
        <v>0</v>
      </c>
      <c r="G178">
        <v>169</v>
      </c>
      <c r="H178" t="s">
        <v>962</v>
      </c>
      <c r="J178">
        <v>1</v>
      </c>
      <c r="K178" t="s">
        <v>163</v>
      </c>
    </row>
    <row r="179" spans="1:11" x14ac:dyDescent="0.35">
      <c r="A179">
        <v>265</v>
      </c>
      <c r="B179">
        <v>170</v>
      </c>
      <c r="C179" t="s">
        <v>670</v>
      </c>
      <c r="D179">
        <v>1</v>
      </c>
      <c r="E179" t="s">
        <v>163</v>
      </c>
      <c r="F179" s="163" t="b">
        <f t="shared" si="2"/>
        <v>0</v>
      </c>
      <c r="G179">
        <v>170</v>
      </c>
      <c r="H179" t="s">
        <v>963</v>
      </c>
      <c r="J179">
        <v>1</v>
      </c>
      <c r="K179" t="s">
        <v>163</v>
      </c>
    </row>
    <row r="180" spans="1:11" x14ac:dyDescent="0.35">
      <c r="A180">
        <v>266</v>
      </c>
      <c r="B180">
        <v>171</v>
      </c>
      <c r="C180" t="s">
        <v>671</v>
      </c>
      <c r="D180">
        <v>1</v>
      </c>
      <c r="E180" t="s">
        <v>163</v>
      </c>
      <c r="F180" s="163" t="b">
        <f t="shared" si="2"/>
        <v>0</v>
      </c>
      <c r="G180">
        <v>171</v>
      </c>
      <c r="H180" t="s">
        <v>964</v>
      </c>
      <c r="J180">
        <v>3</v>
      </c>
      <c r="K180" t="s">
        <v>163</v>
      </c>
    </row>
    <row r="181" spans="1:11" x14ac:dyDescent="0.35">
      <c r="A181">
        <v>267</v>
      </c>
      <c r="B181">
        <v>172</v>
      </c>
      <c r="C181" t="s">
        <v>672</v>
      </c>
      <c r="D181">
        <v>1</v>
      </c>
      <c r="E181" t="s">
        <v>163</v>
      </c>
      <c r="F181" s="163" t="b">
        <f t="shared" si="2"/>
        <v>0</v>
      </c>
      <c r="G181">
        <v>172</v>
      </c>
      <c r="H181" t="s">
        <v>965</v>
      </c>
      <c r="J181">
        <v>2</v>
      </c>
      <c r="K181" t="s">
        <v>163</v>
      </c>
    </row>
    <row r="182" spans="1:11" x14ac:dyDescent="0.35">
      <c r="A182">
        <v>268</v>
      </c>
      <c r="B182">
        <v>173</v>
      </c>
      <c r="C182" t="s">
        <v>673</v>
      </c>
      <c r="D182">
        <v>1</v>
      </c>
      <c r="E182" t="s">
        <v>163</v>
      </c>
      <c r="F182" s="163" t="b">
        <f t="shared" si="2"/>
        <v>0</v>
      </c>
      <c r="G182">
        <v>173</v>
      </c>
      <c r="H182" t="s">
        <v>966</v>
      </c>
      <c r="J182">
        <v>13</v>
      </c>
      <c r="K182" t="s">
        <v>163</v>
      </c>
    </row>
    <row r="183" spans="1:11" x14ac:dyDescent="0.35">
      <c r="A183">
        <v>269</v>
      </c>
      <c r="B183">
        <v>174</v>
      </c>
      <c r="C183" t="s">
        <v>674</v>
      </c>
      <c r="D183">
        <v>3</v>
      </c>
      <c r="E183" t="s">
        <v>163</v>
      </c>
      <c r="F183" s="163" t="b">
        <f t="shared" si="2"/>
        <v>0</v>
      </c>
      <c r="G183">
        <v>174</v>
      </c>
      <c r="H183" t="s">
        <v>967</v>
      </c>
      <c r="J183">
        <v>1</v>
      </c>
      <c r="K183" t="s">
        <v>163</v>
      </c>
    </row>
    <row r="184" spans="1:11" x14ac:dyDescent="0.35">
      <c r="A184">
        <v>270</v>
      </c>
      <c r="B184">
        <v>175</v>
      </c>
      <c r="C184" t="s">
        <v>675</v>
      </c>
      <c r="D184">
        <v>2</v>
      </c>
      <c r="E184" t="s">
        <v>163</v>
      </c>
      <c r="F184" s="163" t="b">
        <f t="shared" si="2"/>
        <v>0</v>
      </c>
      <c r="G184">
        <v>175</v>
      </c>
      <c r="H184" t="s">
        <v>968</v>
      </c>
      <c r="J184">
        <v>1</v>
      </c>
      <c r="K184" t="s">
        <v>163</v>
      </c>
    </row>
    <row r="185" spans="1:11" x14ac:dyDescent="0.35">
      <c r="A185">
        <v>271</v>
      </c>
      <c r="B185">
        <v>176</v>
      </c>
      <c r="C185" t="s">
        <v>676</v>
      </c>
      <c r="D185">
        <v>13</v>
      </c>
      <c r="E185" t="s">
        <v>163</v>
      </c>
      <c r="F185" s="163" t="b">
        <f t="shared" si="2"/>
        <v>0</v>
      </c>
      <c r="G185">
        <v>176</v>
      </c>
      <c r="H185" t="s">
        <v>969</v>
      </c>
      <c r="J185">
        <v>3</v>
      </c>
      <c r="K185" t="s">
        <v>163</v>
      </c>
    </row>
    <row r="186" spans="1:11" x14ac:dyDescent="0.35">
      <c r="A186">
        <v>272</v>
      </c>
      <c r="B186">
        <v>177</v>
      </c>
      <c r="C186" t="s">
        <v>677</v>
      </c>
      <c r="D186">
        <v>1</v>
      </c>
      <c r="E186" t="s">
        <v>163</v>
      </c>
      <c r="F186" s="163" t="b">
        <f t="shared" si="2"/>
        <v>0</v>
      </c>
      <c r="G186">
        <v>177</v>
      </c>
      <c r="H186" t="s">
        <v>970</v>
      </c>
      <c r="J186">
        <v>1</v>
      </c>
      <c r="K186" t="s">
        <v>163</v>
      </c>
    </row>
    <row r="187" spans="1:11" x14ac:dyDescent="0.35">
      <c r="A187">
        <v>273</v>
      </c>
      <c r="B187">
        <v>178</v>
      </c>
      <c r="C187" t="s">
        <v>678</v>
      </c>
      <c r="D187">
        <v>1</v>
      </c>
      <c r="E187" t="s">
        <v>163</v>
      </c>
      <c r="F187" s="163" t="b">
        <f t="shared" si="2"/>
        <v>0</v>
      </c>
      <c r="G187">
        <v>178</v>
      </c>
      <c r="H187" t="s">
        <v>971</v>
      </c>
      <c r="J187">
        <v>1</v>
      </c>
      <c r="K187" t="s">
        <v>163</v>
      </c>
    </row>
    <row r="188" spans="1:11" x14ac:dyDescent="0.35">
      <c r="A188">
        <v>274</v>
      </c>
      <c r="B188">
        <v>179</v>
      </c>
      <c r="C188" t="s">
        <v>679</v>
      </c>
      <c r="D188">
        <v>3</v>
      </c>
      <c r="E188" t="s">
        <v>163</v>
      </c>
      <c r="F188" s="163" t="b">
        <f t="shared" si="2"/>
        <v>0</v>
      </c>
      <c r="G188">
        <v>179</v>
      </c>
      <c r="H188" t="s">
        <v>972</v>
      </c>
      <c r="J188">
        <v>1</v>
      </c>
      <c r="K188" t="s">
        <v>683</v>
      </c>
    </row>
    <row r="189" spans="1:11" x14ac:dyDescent="0.35">
      <c r="A189">
        <v>275</v>
      </c>
      <c r="B189">
        <v>180</v>
      </c>
      <c r="C189" t="s">
        <v>680</v>
      </c>
      <c r="D189">
        <v>1</v>
      </c>
      <c r="E189" t="s">
        <v>163</v>
      </c>
      <c r="F189" s="163" t="b">
        <f t="shared" si="2"/>
        <v>0</v>
      </c>
      <c r="G189">
        <v>180</v>
      </c>
      <c r="H189" t="s">
        <v>973</v>
      </c>
      <c r="J189">
        <v>2</v>
      </c>
      <c r="K189" t="s">
        <v>163</v>
      </c>
    </row>
    <row r="190" spans="1:11" x14ac:dyDescent="0.35">
      <c r="A190">
        <v>276</v>
      </c>
      <c r="B190">
        <v>181</v>
      </c>
      <c r="C190" t="s">
        <v>681</v>
      </c>
      <c r="D190">
        <v>1</v>
      </c>
      <c r="E190" t="s">
        <v>163</v>
      </c>
      <c r="F190" s="163" t="b">
        <f t="shared" si="2"/>
        <v>0</v>
      </c>
      <c r="G190">
        <v>181</v>
      </c>
      <c r="H190" t="s">
        <v>974</v>
      </c>
      <c r="J190">
        <v>1</v>
      </c>
      <c r="K190" t="s">
        <v>163</v>
      </c>
    </row>
    <row r="191" spans="1:11" x14ac:dyDescent="0.35">
      <c r="A191">
        <v>277</v>
      </c>
      <c r="B191">
        <v>182</v>
      </c>
      <c r="C191" t="s">
        <v>682</v>
      </c>
      <c r="D191">
        <v>1</v>
      </c>
      <c r="E191" t="s">
        <v>683</v>
      </c>
      <c r="F191" s="163" t="b">
        <f t="shared" si="2"/>
        <v>0</v>
      </c>
      <c r="G191">
        <v>182</v>
      </c>
      <c r="H191" t="s">
        <v>687</v>
      </c>
      <c r="J191">
        <v>12</v>
      </c>
      <c r="K191" t="s">
        <v>688</v>
      </c>
    </row>
    <row r="192" spans="1:11" x14ac:dyDescent="0.35">
      <c r="A192">
        <v>281</v>
      </c>
      <c r="B192">
        <v>183</v>
      </c>
      <c r="C192" t="s">
        <v>684</v>
      </c>
      <c r="D192">
        <v>1</v>
      </c>
      <c r="E192" t="s">
        <v>163</v>
      </c>
      <c r="F192" s="163" t="b">
        <f t="shared" si="2"/>
        <v>0</v>
      </c>
      <c r="G192">
        <v>183</v>
      </c>
      <c r="H192" t="s">
        <v>975</v>
      </c>
      <c r="J192">
        <v>1</v>
      </c>
      <c r="K192" t="s">
        <v>163</v>
      </c>
    </row>
    <row r="193" spans="1:11" x14ac:dyDescent="0.35">
      <c r="A193">
        <v>278</v>
      </c>
      <c r="B193">
        <v>183</v>
      </c>
      <c r="C193" t="s">
        <v>685</v>
      </c>
      <c r="D193">
        <v>2</v>
      </c>
      <c r="E193" t="s">
        <v>163</v>
      </c>
      <c r="F193" s="163" t="b">
        <f t="shared" si="2"/>
        <v>0</v>
      </c>
      <c r="G193">
        <v>184</v>
      </c>
      <c r="H193" t="s">
        <v>976</v>
      </c>
      <c r="J193">
        <v>1</v>
      </c>
      <c r="K193" t="s">
        <v>163</v>
      </c>
    </row>
    <row r="194" spans="1:11" x14ac:dyDescent="0.35">
      <c r="A194">
        <v>279</v>
      </c>
      <c r="B194">
        <v>184</v>
      </c>
      <c r="C194" t="s">
        <v>686</v>
      </c>
      <c r="D194">
        <v>1</v>
      </c>
      <c r="E194" t="s">
        <v>163</v>
      </c>
      <c r="F194" s="163" t="b">
        <f t="shared" si="2"/>
        <v>0</v>
      </c>
      <c r="G194">
        <v>185</v>
      </c>
      <c r="H194" t="s">
        <v>977</v>
      </c>
      <c r="J194">
        <v>1</v>
      </c>
      <c r="K194" t="s">
        <v>163</v>
      </c>
    </row>
    <row r="195" spans="1:11" x14ac:dyDescent="0.35">
      <c r="A195">
        <v>280</v>
      </c>
      <c r="B195">
        <v>185</v>
      </c>
      <c r="C195" t="s">
        <v>687</v>
      </c>
      <c r="D195">
        <v>12</v>
      </c>
      <c r="E195" t="s">
        <v>688</v>
      </c>
      <c r="F195" s="163" t="b">
        <f t="shared" si="2"/>
        <v>0</v>
      </c>
      <c r="G195">
        <v>186</v>
      </c>
      <c r="H195" t="s">
        <v>691</v>
      </c>
      <c r="J195">
        <v>1</v>
      </c>
      <c r="K195" t="s">
        <v>163</v>
      </c>
    </row>
    <row r="196" spans="1:11" x14ac:dyDescent="0.35">
      <c r="A196">
        <v>282</v>
      </c>
      <c r="B196">
        <v>186</v>
      </c>
      <c r="C196" t="s">
        <v>689</v>
      </c>
      <c r="D196">
        <v>1</v>
      </c>
      <c r="E196" t="s">
        <v>163</v>
      </c>
      <c r="F196" s="163" t="b">
        <f t="shared" si="2"/>
        <v>0</v>
      </c>
      <c r="G196">
        <v>187</v>
      </c>
      <c r="H196" t="s">
        <v>692</v>
      </c>
      <c r="J196">
        <v>1</v>
      </c>
      <c r="K196" t="s">
        <v>163</v>
      </c>
    </row>
    <row r="197" spans="1:11" x14ac:dyDescent="0.35">
      <c r="A197">
        <v>283</v>
      </c>
      <c r="B197">
        <v>187</v>
      </c>
      <c r="C197" t="s">
        <v>690</v>
      </c>
      <c r="D197">
        <v>1</v>
      </c>
      <c r="E197" t="s">
        <v>163</v>
      </c>
      <c r="F197" s="163" t="b">
        <f t="shared" ref="F197:F249" si="3">C197=H197</f>
        <v>0</v>
      </c>
      <c r="G197">
        <v>188</v>
      </c>
      <c r="H197" t="s">
        <v>693</v>
      </c>
      <c r="J197">
        <v>2</v>
      </c>
      <c r="K197" t="s">
        <v>163</v>
      </c>
    </row>
    <row r="198" spans="1:11" x14ac:dyDescent="0.35">
      <c r="A198">
        <v>284</v>
      </c>
      <c r="B198">
        <v>188</v>
      </c>
      <c r="C198" t="s">
        <v>691</v>
      </c>
      <c r="D198">
        <v>1</v>
      </c>
      <c r="E198" t="s">
        <v>163</v>
      </c>
      <c r="F198" s="163" t="b">
        <f t="shared" si="3"/>
        <v>0</v>
      </c>
      <c r="G198">
        <v>189</v>
      </c>
      <c r="H198" t="s">
        <v>694</v>
      </c>
      <c r="J198">
        <v>29</v>
      </c>
      <c r="K198" t="s">
        <v>163</v>
      </c>
    </row>
    <row r="199" spans="1:11" x14ac:dyDescent="0.35">
      <c r="A199">
        <v>285</v>
      </c>
      <c r="B199">
        <v>189</v>
      </c>
      <c r="C199" t="s">
        <v>692</v>
      </c>
      <c r="D199">
        <v>1</v>
      </c>
      <c r="E199" t="s">
        <v>163</v>
      </c>
      <c r="F199" s="163" t="b">
        <f t="shared" si="3"/>
        <v>0</v>
      </c>
      <c r="G199">
        <v>190</v>
      </c>
      <c r="H199" t="s">
        <v>978</v>
      </c>
      <c r="J199">
        <v>1</v>
      </c>
      <c r="K199" t="s">
        <v>163</v>
      </c>
    </row>
    <row r="200" spans="1:11" x14ac:dyDescent="0.35">
      <c r="A200">
        <v>286</v>
      </c>
      <c r="B200">
        <v>190</v>
      </c>
      <c r="C200" t="s">
        <v>693</v>
      </c>
      <c r="D200">
        <v>2</v>
      </c>
      <c r="E200" t="s">
        <v>163</v>
      </c>
      <c r="F200" s="163" t="b">
        <f t="shared" si="3"/>
        <v>0</v>
      </c>
      <c r="G200">
        <v>191</v>
      </c>
      <c r="H200" t="s">
        <v>979</v>
      </c>
      <c r="J200">
        <v>1</v>
      </c>
      <c r="K200" t="s">
        <v>163</v>
      </c>
    </row>
    <row r="201" spans="1:11" x14ac:dyDescent="0.35">
      <c r="A201">
        <v>287</v>
      </c>
      <c r="B201">
        <v>191</v>
      </c>
      <c r="C201" t="s">
        <v>694</v>
      </c>
      <c r="D201">
        <v>29</v>
      </c>
      <c r="E201" t="s">
        <v>163</v>
      </c>
      <c r="F201" s="163" t="b">
        <f t="shared" si="3"/>
        <v>0</v>
      </c>
      <c r="G201">
        <v>192</v>
      </c>
      <c r="H201" t="s">
        <v>980</v>
      </c>
      <c r="J201">
        <v>1</v>
      </c>
      <c r="K201" t="s">
        <v>163</v>
      </c>
    </row>
    <row r="202" spans="1:11" x14ac:dyDescent="0.35">
      <c r="A202">
        <v>288</v>
      </c>
      <c r="B202">
        <v>192</v>
      </c>
      <c r="C202" t="s">
        <v>695</v>
      </c>
      <c r="D202">
        <v>1</v>
      </c>
      <c r="E202" t="s">
        <v>163</v>
      </c>
      <c r="F202" s="163" t="b">
        <f t="shared" si="3"/>
        <v>0</v>
      </c>
      <c r="G202">
        <v>193</v>
      </c>
      <c r="H202" t="s">
        <v>981</v>
      </c>
      <c r="J202">
        <v>1</v>
      </c>
      <c r="K202" t="s">
        <v>163</v>
      </c>
    </row>
    <row r="203" spans="1:11" x14ac:dyDescent="0.35">
      <c r="A203">
        <v>289</v>
      </c>
      <c r="B203">
        <v>193</v>
      </c>
      <c r="C203" t="s">
        <v>758</v>
      </c>
      <c r="D203">
        <v>1</v>
      </c>
      <c r="E203" t="s">
        <v>163</v>
      </c>
      <c r="F203" s="163" t="b">
        <f t="shared" si="3"/>
        <v>0</v>
      </c>
      <c r="G203">
        <v>194</v>
      </c>
      <c r="H203" t="s">
        <v>982</v>
      </c>
      <c r="J203">
        <v>1</v>
      </c>
      <c r="K203" t="s">
        <v>163</v>
      </c>
    </row>
    <row r="204" spans="1:11" x14ac:dyDescent="0.35">
      <c r="A204">
        <v>290</v>
      </c>
      <c r="B204">
        <v>194</v>
      </c>
      <c r="C204" t="s">
        <v>697</v>
      </c>
      <c r="D204">
        <v>1</v>
      </c>
      <c r="E204" t="s">
        <v>163</v>
      </c>
      <c r="F204" s="163" t="b">
        <f t="shared" si="3"/>
        <v>0</v>
      </c>
      <c r="G204">
        <v>195</v>
      </c>
      <c r="H204" t="s">
        <v>983</v>
      </c>
      <c r="J204">
        <v>2</v>
      </c>
      <c r="K204" t="s">
        <v>163</v>
      </c>
    </row>
    <row r="205" spans="1:11" x14ac:dyDescent="0.35">
      <c r="A205">
        <v>291</v>
      </c>
      <c r="B205">
        <v>195</v>
      </c>
      <c r="C205" t="s">
        <v>698</v>
      </c>
      <c r="D205">
        <v>1</v>
      </c>
      <c r="E205" t="s">
        <v>163</v>
      </c>
      <c r="F205" s="163" t="b">
        <f t="shared" si="3"/>
        <v>0</v>
      </c>
      <c r="G205">
        <v>196</v>
      </c>
      <c r="H205" t="s">
        <v>984</v>
      </c>
      <c r="J205">
        <v>3</v>
      </c>
      <c r="K205" t="s">
        <v>163</v>
      </c>
    </row>
    <row r="206" spans="1:11" x14ac:dyDescent="0.35">
      <c r="A206">
        <v>292</v>
      </c>
      <c r="B206">
        <v>196</v>
      </c>
      <c r="C206" t="s">
        <v>699</v>
      </c>
      <c r="D206">
        <v>1</v>
      </c>
      <c r="E206" t="s">
        <v>163</v>
      </c>
      <c r="F206" s="163" t="b">
        <f t="shared" si="3"/>
        <v>0</v>
      </c>
      <c r="G206">
        <v>197</v>
      </c>
      <c r="H206" t="s">
        <v>985</v>
      </c>
      <c r="J206">
        <v>2</v>
      </c>
      <c r="K206" t="s">
        <v>759</v>
      </c>
    </row>
    <row r="207" spans="1:11" x14ac:dyDescent="0.35">
      <c r="A207">
        <v>293</v>
      </c>
      <c r="B207">
        <v>197</v>
      </c>
      <c r="C207" t="s">
        <v>700</v>
      </c>
      <c r="D207">
        <v>2</v>
      </c>
      <c r="E207" t="s">
        <v>163</v>
      </c>
      <c r="F207" s="163" t="b">
        <f t="shared" si="3"/>
        <v>0</v>
      </c>
      <c r="G207">
        <v>198</v>
      </c>
      <c r="H207" t="s">
        <v>986</v>
      </c>
      <c r="J207">
        <v>1</v>
      </c>
      <c r="K207" t="s">
        <v>163</v>
      </c>
    </row>
    <row r="208" spans="1:11" x14ac:dyDescent="0.35">
      <c r="A208">
        <v>294</v>
      </c>
      <c r="B208">
        <v>198</v>
      </c>
      <c r="C208" t="s">
        <v>701</v>
      </c>
      <c r="D208">
        <v>3</v>
      </c>
      <c r="E208" t="s">
        <v>163</v>
      </c>
      <c r="F208" s="163" t="b">
        <f t="shared" si="3"/>
        <v>0</v>
      </c>
      <c r="G208">
        <v>199</v>
      </c>
      <c r="H208" t="s">
        <v>987</v>
      </c>
      <c r="J208">
        <v>1</v>
      </c>
      <c r="K208" t="s">
        <v>163</v>
      </c>
    </row>
    <row r="209" spans="1:11" x14ac:dyDescent="0.35">
      <c r="A209">
        <v>295</v>
      </c>
      <c r="B209">
        <v>199</v>
      </c>
      <c r="C209" t="s">
        <v>702</v>
      </c>
      <c r="D209">
        <v>2</v>
      </c>
      <c r="E209" t="s">
        <v>759</v>
      </c>
      <c r="F209" s="163" t="b">
        <f t="shared" si="3"/>
        <v>0</v>
      </c>
      <c r="G209">
        <v>200</v>
      </c>
      <c r="H209" t="s">
        <v>705</v>
      </c>
      <c r="J209">
        <v>4</v>
      </c>
      <c r="K209" t="s">
        <v>163</v>
      </c>
    </row>
    <row r="210" spans="1:11" x14ac:dyDescent="0.35">
      <c r="A210">
        <v>296</v>
      </c>
      <c r="B210">
        <v>200</v>
      </c>
      <c r="C210" t="s">
        <v>703</v>
      </c>
      <c r="D210">
        <v>1</v>
      </c>
      <c r="E210" t="s">
        <v>163</v>
      </c>
      <c r="F210" s="163" t="b">
        <f t="shared" si="3"/>
        <v>0</v>
      </c>
      <c r="G210">
        <v>201</v>
      </c>
      <c r="H210" t="s">
        <v>706</v>
      </c>
      <c r="J210">
        <v>4</v>
      </c>
      <c r="K210" t="s">
        <v>163</v>
      </c>
    </row>
    <row r="211" spans="1:11" x14ac:dyDescent="0.35">
      <c r="A211">
        <v>297</v>
      </c>
      <c r="B211">
        <v>201</v>
      </c>
      <c r="C211" t="s">
        <v>704</v>
      </c>
      <c r="D211">
        <v>1</v>
      </c>
      <c r="E211" t="s">
        <v>163</v>
      </c>
      <c r="F211" s="163" t="b">
        <f t="shared" si="3"/>
        <v>0</v>
      </c>
      <c r="G211">
        <v>202</v>
      </c>
      <c r="H211" t="s">
        <v>988</v>
      </c>
      <c r="J211">
        <v>2</v>
      </c>
      <c r="K211" t="s">
        <v>163</v>
      </c>
    </row>
    <row r="212" spans="1:11" x14ac:dyDescent="0.35">
      <c r="A212">
        <v>298</v>
      </c>
      <c r="B212">
        <v>202</v>
      </c>
      <c r="C212" t="s">
        <v>705</v>
      </c>
      <c r="D212">
        <v>4</v>
      </c>
      <c r="E212" t="s">
        <v>163</v>
      </c>
      <c r="F212" s="163" t="b">
        <f t="shared" si="3"/>
        <v>0</v>
      </c>
      <c r="G212">
        <v>203</v>
      </c>
      <c r="H212" t="s">
        <v>989</v>
      </c>
      <c r="J212">
        <v>1</v>
      </c>
      <c r="K212" t="s">
        <v>990</v>
      </c>
    </row>
    <row r="213" spans="1:11" x14ac:dyDescent="0.35">
      <c r="A213">
        <v>299</v>
      </c>
      <c r="B213">
        <v>203</v>
      </c>
      <c r="C213" t="s">
        <v>706</v>
      </c>
      <c r="D213">
        <v>4</v>
      </c>
      <c r="E213" t="s">
        <v>163</v>
      </c>
      <c r="F213" s="163" t="b">
        <f t="shared" si="3"/>
        <v>0</v>
      </c>
      <c r="G213">
        <v>204</v>
      </c>
      <c r="H213" t="s">
        <v>638</v>
      </c>
      <c r="J213">
        <v>219</v>
      </c>
      <c r="K213" t="s">
        <v>163</v>
      </c>
    </row>
    <row r="214" spans="1:11" x14ac:dyDescent="0.35">
      <c r="A214">
        <v>300</v>
      </c>
      <c r="B214">
        <v>204</v>
      </c>
      <c r="C214" t="s">
        <v>707</v>
      </c>
      <c r="D214">
        <v>2</v>
      </c>
      <c r="E214" t="s">
        <v>163</v>
      </c>
      <c r="F214" s="163" t="b">
        <f t="shared" si="3"/>
        <v>0</v>
      </c>
      <c r="G214">
        <v>205</v>
      </c>
      <c r="H214" t="s">
        <v>991</v>
      </c>
      <c r="J214">
        <v>2</v>
      </c>
      <c r="K214" t="s">
        <v>163</v>
      </c>
    </row>
    <row r="215" spans="1:11" x14ac:dyDescent="0.35">
      <c r="A215">
        <v>302</v>
      </c>
      <c r="B215">
        <v>205</v>
      </c>
      <c r="C215" t="s">
        <v>708</v>
      </c>
      <c r="D215">
        <v>2</v>
      </c>
      <c r="E215" t="s">
        <v>163</v>
      </c>
      <c r="F215" s="163" t="b">
        <f t="shared" si="3"/>
        <v>0</v>
      </c>
      <c r="G215">
        <v>206</v>
      </c>
      <c r="H215" t="s">
        <v>709</v>
      </c>
      <c r="J215">
        <v>15</v>
      </c>
      <c r="K215" t="s">
        <v>163</v>
      </c>
    </row>
    <row r="216" spans="1:11" x14ac:dyDescent="0.35">
      <c r="A216">
        <v>303</v>
      </c>
      <c r="B216">
        <v>206</v>
      </c>
      <c r="C216" t="s">
        <v>709</v>
      </c>
      <c r="D216">
        <v>15</v>
      </c>
      <c r="E216" t="s">
        <v>163</v>
      </c>
      <c r="F216" s="163" t="b">
        <f t="shared" si="3"/>
        <v>0</v>
      </c>
      <c r="G216">
        <v>207</v>
      </c>
      <c r="H216" t="s">
        <v>710</v>
      </c>
      <c r="J216">
        <v>1</v>
      </c>
      <c r="K216" t="s">
        <v>163</v>
      </c>
    </row>
    <row r="217" spans="1:11" x14ac:dyDescent="0.35">
      <c r="A217">
        <v>304</v>
      </c>
      <c r="B217">
        <v>207</v>
      </c>
      <c r="C217" t="s">
        <v>710</v>
      </c>
      <c r="D217">
        <v>1</v>
      </c>
      <c r="E217" t="s">
        <v>163</v>
      </c>
      <c r="F217" s="163" t="b">
        <f t="shared" si="3"/>
        <v>0</v>
      </c>
      <c r="G217">
        <v>208</v>
      </c>
      <c r="H217" t="s">
        <v>711</v>
      </c>
      <c r="J217">
        <v>1</v>
      </c>
      <c r="K217" t="s">
        <v>163</v>
      </c>
    </row>
    <row r="218" spans="1:11" x14ac:dyDescent="0.35">
      <c r="A218">
        <v>305</v>
      </c>
      <c r="B218">
        <v>208</v>
      </c>
      <c r="C218" t="s">
        <v>711</v>
      </c>
      <c r="D218">
        <v>1</v>
      </c>
      <c r="E218" t="s">
        <v>163</v>
      </c>
      <c r="F218" s="163" t="b">
        <f t="shared" si="3"/>
        <v>0</v>
      </c>
      <c r="G218">
        <v>209</v>
      </c>
      <c r="H218" t="s">
        <v>712</v>
      </c>
      <c r="J218">
        <v>41</v>
      </c>
      <c r="K218" t="s">
        <v>491</v>
      </c>
    </row>
    <row r="219" spans="1:11" x14ac:dyDescent="0.35">
      <c r="A219">
        <v>306</v>
      </c>
      <c r="B219">
        <v>209</v>
      </c>
      <c r="C219" t="s">
        <v>712</v>
      </c>
      <c r="D219">
        <v>41</v>
      </c>
      <c r="E219" t="s">
        <v>491</v>
      </c>
      <c r="F219" s="163" t="b">
        <f t="shared" si="3"/>
        <v>0</v>
      </c>
      <c r="G219">
        <v>210</v>
      </c>
      <c r="H219" t="s">
        <v>713</v>
      </c>
      <c r="J219">
        <v>31</v>
      </c>
      <c r="K219" t="s">
        <v>163</v>
      </c>
    </row>
    <row r="220" spans="1:11" x14ac:dyDescent="0.35">
      <c r="A220">
        <v>307</v>
      </c>
      <c r="B220">
        <v>210</v>
      </c>
      <c r="C220" t="s">
        <v>713</v>
      </c>
      <c r="D220">
        <v>31</v>
      </c>
      <c r="E220" t="s">
        <v>163</v>
      </c>
      <c r="F220" s="163" t="b">
        <f t="shared" si="3"/>
        <v>0</v>
      </c>
      <c r="G220">
        <v>211</v>
      </c>
      <c r="H220" t="s">
        <v>714</v>
      </c>
      <c r="J220">
        <v>1</v>
      </c>
      <c r="K220" t="s">
        <v>163</v>
      </c>
    </row>
    <row r="221" spans="1:11" x14ac:dyDescent="0.35">
      <c r="A221">
        <v>308</v>
      </c>
      <c r="B221">
        <v>211</v>
      </c>
      <c r="C221" t="s">
        <v>714</v>
      </c>
      <c r="D221">
        <v>1</v>
      </c>
      <c r="E221" t="s">
        <v>163</v>
      </c>
      <c r="F221" s="163" t="b">
        <f t="shared" si="3"/>
        <v>0</v>
      </c>
      <c r="G221">
        <v>212</v>
      </c>
      <c r="H221" t="s">
        <v>992</v>
      </c>
      <c r="J221">
        <v>1</v>
      </c>
      <c r="K221" t="s">
        <v>163</v>
      </c>
    </row>
    <row r="222" spans="1:11" x14ac:dyDescent="0.35">
      <c r="A222">
        <v>309</v>
      </c>
      <c r="B222">
        <v>212</v>
      </c>
      <c r="C222" t="s">
        <v>760</v>
      </c>
      <c r="D222">
        <v>1</v>
      </c>
      <c r="E222" t="s">
        <v>163</v>
      </c>
      <c r="F222" s="163" t="b">
        <f t="shared" si="3"/>
        <v>0</v>
      </c>
      <c r="G222">
        <v>213</v>
      </c>
      <c r="H222" t="s">
        <v>993</v>
      </c>
      <c r="J222">
        <v>8</v>
      </c>
      <c r="K222" t="s">
        <v>163</v>
      </c>
    </row>
    <row r="223" spans="1:11" x14ac:dyDescent="0.35">
      <c r="A223">
        <v>310</v>
      </c>
      <c r="B223">
        <v>213</v>
      </c>
      <c r="C223" t="s">
        <v>716</v>
      </c>
      <c r="D223">
        <v>8</v>
      </c>
      <c r="E223" t="s">
        <v>163</v>
      </c>
      <c r="F223" s="163" t="b">
        <f t="shared" si="3"/>
        <v>0</v>
      </c>
      <c r="G223">
        <v>214</v>
      </c>
      <c r="H223" t="s">
        <v>994</v>
      </c>
      <c r="J223">
        <v>4</v>
      </c>
      <c r="K223" t="s">
        <v>163</v>
      </c>
    </row>
    <row r="224" spans="1:11" x14ac:dyDescent="0.35">
      <c r="A224">
        <v>311</v>
      </c>
      <c r="B224">
        <v>214</v>
      </c>
      <c r="C224" t="s">
        <v>717</v>
      </c>
      <c r="D224">
        <v>4</v>
      </c>
      <c r="E224" t="s">
        <v>163</v>
      </c>
      <c r="F224" s="163" t="b">
        <f t="shared" si="3"/>
        <v>0</v>
      </c>
      <c r="G224">
        <v>215</v>
      </c>
      <c r="H224" t="s">
        <v>995</v>
      </c>
      <c r="J224">
        <v>1</v>
      </c>
      <c r="K224" t="s">
        <v>163</v>
      </c>
    </row>
    <row r="225" spans="1:11" x14ac:dyDescent="0.35">
      <c r="A225">
        <v>312</v>
      </c>
      <c r="B225">
        <v>215</v>
      </c>
      <c r="C225" t="s">
        <v>718</v>
      </c>
      <c r="D225">
        <v>1</v>
      </c>
      <c r="E225" t="s">
        <v>163</v>
      </c>
      <c r="F225" s="163" t="b">
        <f t="shared" si="3"/>
        <v>0</v>
      </c>
      <c r="G225">
        <v>216</v>
      </c>
      <c r="H225" t="s">
        <v>996</v>
      </c>
      <c r="J225">
        <v>3</v>
      </c>
      <c r="K225" t="s">
        <v>720</v>
      </c>
    </row>
    <row r="226" spans="1:11" x14ac:dyDescent="0.35">
      <c r="A226">
        <v>313</v>
      </c>
      <c r="B226">
        <v>216</v>
      </c>
      <c r="C226" t="s">
        <v>719</v>
      </c>
      <c r="D226">
        <v>3</v>
      </c>
      <c r="E226" t="s">
        <v>720</v>
      </c>
      <c r="F226" s="163" t="b">
        <f t="shared" si="3"/>
        <v>0</v>
      </c>
      <c r="G226">
        <v>217</v>
      </c>
      <c r="H226" t="s">
        <v>721</v>
      </c>
      <c r="J226">
        <v>1</v>
      </c>
      <c r="K226" t="s">
        <v>163</v>
      </c>
    </row>
    <row r="227" spans="1:11" x14ac:dyDescent="0.35">
      <c r="A227">
        <v>314</v>
      </c>
      <c r="B227">
        <v>217</v>
      </c>
      <c r="C227" t="s">
        <v>721</v>
      </c>
      <c r="D227">
        <v>1</v>
      </c>
      <c r="E227" t="s">
        <v>163</v>
      </c>
      <c r="F227" s="163" t="b">
        <f t="shared" si="3"/>
        <v>0</v>
      </c>
      <c r="G227">
        <v>218</v>
      </c>
      <c r="H227" t="s">
        <v>997</v>
      </c>
      <c r="J227">
        <v>4</v>
      </c>
      <c r="K227" t="s">
        <v>163</v>
      </c>
    </row>
    <row r="228" spans="1:11" x14ac:dyDescent="0.35">
      <c r="A228">
        <v>315</v>
      </c>
      <c r="B228">
        <v>218</v>
      </c>
      <c r="C228" t="s">
        <v>722</v>
      </c>
      <c r="D228">
        <v>4</v>
      </c>
      <c r="E228" t="s">
        <v>163</v>
      </c>
      <c r="F228" s="163" t="b">
        <f t="shared" si="3"/>
        <v>0</v>
      </c>
      <c r="G228">
        <v>219</v>
      </c>
      <c r="H228" t="s">
        <v>998</v>
      </c>
      <c r="J228">
        <v>6</v>
      </c>
      <c r="K228" t="s">
        <v>683</v>
      </c>
    </row>
    <row r="229" spans="1:11" x14ac:dyDescent="0.35">
      <c r="A229">
        <v>316</v>
      </c>
      <c r="B229">
        <v>219</v>
      </c>
      <c r="C229" t="s">
        <v>723</v>
      </c>
      <c r="D229">
        <v>6</v>
      </c>
      <c r="E229" t="s">
        <v>683</v>
      </c>
      <c r="F229" s="163" t="b">
        <f t="shared" si="3"/>
        <v>0</v>
      </c>
      <c r="G229">
        <v>220</v>
      </c>
      <c r="H229" t="s">
        <v>724</v>
      </c>
      <c r="J229">
        <v>5</v>
      </c>
      <c r="K229" t="s">
        <v>163</v>
      </c>
    </row>
    <row r="230" spans="1:11" x14ac:dyDescent="0.35">
      <c r="A230">
        <v>317</v>
      </c>
      <c r="B230">
        <v>220</v>
      </c>
      <c r="C230" t="s">
        <v>724</v>
      </c>
      <c r="D230">
        <v>5</v>
      </c>
      <c r="E230" t="s">
        <v>163</v>
      </c>
      <c r="F230" s="163" t="b">
        <f t="shared" si="3"/>
        <v>0</v>
      </c>
      <c r="G230">
        <v>221</v>
      </c>
      <c r="H230" t="s">
        <v>999</v>
      </c>
      <c r="J230">
        <v>6</v>
      </c>
      <c r="K230" t="s">
        <v>163</v>
      </c>
    </row>
    <row r="231" spans="1:11" x14ac:dyDescent="0.35">
      <c r="A231">
        <v>318</v>
      </c>
      <c r="B231">
        <v>221</v>
      </c>
      <c r="C231" t="s">
        <v>725</v>
      </c>
      <c r="D231">
        <v>6</v>
      </c>
      <c r="E231" t="s">
        <v>163</v>
      </c>
      <c r="F231" s="163" t="b">
        <f t="shared" si="3"/>
        <v>0</v>
      </c>
      <c r="G231">
        <v>222</v>
      </c>
      <c r="H231" t="s">
        <v>1000</v>
      </c>
      <c r="J231">
        <v>10</v>
      </c>
      <c r="K231" t="s">
        <v>163</v>
      </c>
    </row>
    <row r="232" spans="1:11" x14ac:dyDescent="0.35">
      <c r="A232">
        <v>319</v>
      </c>
      <c r="B232">
        <v>222</v>
      </c>
      <c r="C232" t="s">
        <v>726</v>
      </c>
      <c r="D232">
        <v>10</v>
      </c>
      <c r="E232" t="s">
        <v>163</v>
      </c>
      <c r="F232" s="163" t="b">
        <f t="shared" si="3"/>
        <v>0</v>
      </c>
      <c r="G232">
        <v>223</v>
      </c>
      <c r="H232" t="s">
        <v>727</v>
      </c>
      <c r="J232">
        <v>74</v>
      </c>
      <c r="K232" t="s">
        <v>163</v>
      </c>
    </row>
    <row r="233" spans="1:11" x14ac:dyDescent="0.35">
      <c r="A233">
        <v>320</v>
      </c>
      <c r="B233">
        <v>223</v>
      </c>
      <c r="C233" t="s">
        <v>727</v>
      </c>
      <c r="D233">
        <v>74</v>
      </c>
      <c r="E233" t="s">
        <v>163</v>
      </c>
      <c r="F233" s="163" t="b">
        <f t="shared" si="3"/>
        <v>0</v>
      </c>
      <c r="G233">
        <v>224</v>
      </c>
      <c r="H233" t="s">
        <v>728</v>
      </c>
      <c r="J233">
        <v>1</v>
      </c>
      <c r="K233" t="s">
        <v>163</v>
      </c>
    </row>
    <row r="234" spans="1:11" x14ac:dyDescent="0.35">
      <c r="A234">
        <v>321</v>
      </c>
      <c r="B234">
        <v>224</v>
      </c>
      <c r="C234" t="s">
        <v>728</v>
      </c>
      <c r="D234">
        <v>1</v>
      </c>
      <c r="E234" t="s">
        <v>163</v>
      </c>
      <c r="F234" s="163" t="b">
        <f t="shared" si="3"/>
        <v>0</v>
      </c>
      <c r="G234">
        <v>225</v>
      </c>
      <c r="H234" t="s">
        <v>729</v>
      </c>
      <c r="J234">
        <v>2</v>
      </c>
      <c r="K234" t="s">
        <v>163</v>
      </c>
    </row>
    <row r="235" spans="1:11" x14ac:dyDescent="0.35">
      <c r="A235">
        <v>322</v>
      </c>
      <c r="B235">
        <v>225</v>
      </c>
      <c r="C235" t="s">
        <v>1001</v>
      </c>
      <c r="D235">
        <v>2</v>
      </c>
      <c r="E235" t="s">
        <v>163</v>
      </c>
      <c r="F235" s="163" t="b">
        <f t="shared" si="3"/>
        <v>0</v>
      </c>
      <c r="G235">
        <v>226</v>
      </c>
      <c r="H235" t="s">
        <v>730</v>
      </c>
      <c r="J235">
        <v>8</v>
      </c>
      <c r="K235" t="s">
        <v>163</v>
      </c>
    </row>
    <row r="236" spans="1:11" x14ac:dyDescent="0.35">
      <c r="A236">
        <v>323</v>
      </c>
      <c r="B236">
        <v>226</v>
      </c>
      <c r="C236" t="s">
        <v>730</v>
      </c>
      <c r="D236">
        <v>8</v>
      </c>
      <c r="E236" t="s">
        <v>163</v>
      </c>
      <c r="F236" s="163" t="b">
        <f t="shared" si="3"/>
        <v>0</v>
      </c>
      <c r="G236">
        <v>227</v>
      </c>
      <c r="H236" t="s">
        <v>731</v>
      </c>
      <c r="J236">
        <v>1</v>
      </c>
      <c r="K236" t="s">
        <v>163</v>
      </c>
    </row>
    <row r="237" spans="1:11" x14ac:dyDescent="0.35">
      <c r="A237">
        <v>324</v>
      </c>
      <c r="B237">
        <v>227</v>
      </c>
      <c r="C237" t="s">
        <v>731</v>
      </c>
      <c r="D237">
        <v>1</v>
      </c>
      <c r="E237" t="s">
        <v>163</v>
      </c>
      <c r="F237" s="163" t="b">
        <f t="shared" si="3"/>
        <v>0</v>
      </c>
      <c r="G237">
        <v>228</v>
      </c>
      <c r="H237" t="s">
        <v>1002</v>
      </c>
      <c r="J237">
        <v>40</v>
      </c>
      <c r="K237" t="s">
        <v>163</v>
      </c>
    </row>
    <row r="238" spans="1:11" x14ac:dyDescent="0.35">
      <c r="A238">
        <v>325</v>
      </c>
      <c r="B238">
        <v>228</v>
      </c>
      <c r="C238" t="s">
        <v>732</v>
      </c>
      <c r="D238">
        <v>40</v>
      </c>
      <c r="E238" t="s">
        <v>163</v>
      </c>
      <c r="F238" s="163" t="b">
        <f t="shared" si="3"/>
        <v>0</v>
      </c>
      <c r="G238">
        <v>229</v>
      </c>
      <c r="H238" t="s">
        <v>1003</v>
      </c>
      <c r="J238">
        <v>5</v>
      </c>
      <c r="K238" t="s">
        <v>163</v>
      </c>
    </row>
    <row r="239" spans="1:11" x14ac:dyDescent="0.35">
      <c r="A239">
        <v>326</v>
      </c>
      <c r="B239">
        <v>229</v>
      </c>
      <c r="C239" t="s">
        <v>1004</v>
      </c>
      <c r="D239">
        <v>5</v>
      </c>
      <c r="E239" t="s">
        <v>163</v>
      </c>
      <c r="F239" s="163" t="b">
        <f t="shared" si="3"/>
        <v>0</v>
      </c>
      <c r="G239">
        <v>230</v>
      </c>
      <c r="H239" t="s">
        <v>1005</v>
      </c>
      <c r="J239">
        <v>28</v>
      </c>
      <c r="K239" t="s">
        <v>163</v>
      </c>
    </row>
    <row r="240" spans="1:11" x14ac:dyDescent="0.35">
      <c r="A240">
        <v>327</v>
      </c>
      <c r="B240">
        <v>230</v>
      </c>
      <c r="C240" t="s">
        <v>734</v>
      </c>
      <c r="D240">
        <v>28</v>
      </c>
      <c r="E240" t="s">
        <v>163</v>
      </c>
      <c r="F240" s="163" t="b">
        <f t="shared" si="3"/>
        <v>0</v>
      </c>
      <c r="G240">
        <v>231</v>
      </c>
      <c r="H240" t="s">
        <v>1006</v>
      </c>
      <c r="J240">
        <v>1</v>
      </c>
      <c r="K240" t="s">
        <v>493</v>
      </c>
    </row>
    <row r="241" spans="1:11" x14ac:dyDescent="0.35">
      <c r="A241">
        <v>328</v>
      </c>
      <c r="B241">
        <v>231</v>
      </c>
      <c r="C241" t="s">
        <v>735</v>
      </c>
      <c r="D241">
        <v>1</v>
      </c>
      <c r="E241" t="s">
        <v>493</v>
      </c>
      <c r="F241" s="163" t="b">
        <f t="shared" si="3"/>
        <v>0</v>
      </c>
      <c r="G241">
        <v>232</v>
      </c>
      <c r="H241" t="s">
        <v>1007</v>
      </c>
      <c r="J241">
        <v>1</v>
      </c>
      <c r="K241" t="s">
        <v>163</v>
      </c>
    </row>
    <row r="242" spans="1:11" x14ac:dyDescent="0.35">
      <c r="A242">
        <v>329</v>
      </c>
      <c r="B242">
        <v>232</v>
      </c>
      <c r="C242" t="s">
        <v>736</v>
      </c>
      <c r="D242">
        <v>1</v>
      </c>
      <c r="E242" t="s">
        <v>163</v>
      </c>
      <c r="F242" s="163" t="b">
        <f t="shared" si="3"/>
        <v>0</v>
      </c>
      <c r="G242">
        <v>233</v>
      </c>
      <c r="H242" t="s">
        <v>1008</v>
      </c>
      <c r="J242">
        <v>5</v>
      </c>
      <c r="K242" t="s">
        <v>163</v>
      </c>
    </row>
    <row r="243" spans="1:11" x14ac:dyDescent="0.35">
      <c r="A243">
        <v>330</v>
      </c>
      <c r="B243">
        <v>233</v>
      </c>
      <c r="C243" t="s">
        <v>737</v>
      </c>
      <c r="D243">
        <v>5</v>
      </c>
      <c r="E243" t="s">
        <v>163</v>
      </c>
      <c r="F243" s="163" t="b">
        <f t="shared" si="3"/>
        <v>0</v>
      </c>
      <c r="G243">
        <v>234</v>
      </c>
      <c r="H243" t="s">
        <v>1009</v>
      </c>
      <c r="J243">
        <v>27</v>
      </c>
      <c r="K243" t="s">
        <v>163</v>
      </c>
    </row>
    <row r="244" spans="1:11" x14ac:dyDescent="0.35">
      <c r="A244">
        <v>331</v>
      </c>
      <c r="B244">
        <v>234</v>
      </c>
      <c r="C244" t="s">
        <v>738</v>
      </c>
      <c r="D244">
        <v>27</v>
      </c>
      <c r="E244" t="s">
        <v>163</v>
      </c>
      <c r="F244" s="163" t="b">
        <f t="shared" si="3"/>
        <v>0</v>
      </c>
      <c r="G244">
        <v>235</v>
      </c>
      <c r="H244" t="s">
        <v>1010</v>
      </c>
      <c r="J244">
        <v>3</v>
      </c>
      <c r="K244" t="s">
        <v>163</v>
      </c>
    </row>
    <row r="245" spans="1:11" x14ac:dyDescent="0.35">
      <c r="A245">
        <v>332</v>
      </c>
      <c r="B245">
        <v>235</v>
      </c>
      <c r="C245" t="s">
        <v>739</v>
      </c>
      <c r="D245">
        <v>3</v>
      </c>
      <c r="E245" t="s">
        <v>163</v>
      </c>
      <c r="F245" s="163" t="b">
        <f t="shared" si="3"/>
        <v>0</v>
      </c>
      <c r="G245">
        <v>236</v>
      </c>
      <c r="H245" t="s">
        <v>740</v>
      </c>
      <c r="J245">
        <v>2</v>
      </c>
      <c r="K245" t="s">
        <v>163</v>
      </c>
    </row>
    <row r="246" spans="1:11" x14ac:dyDescent="0.35">
      <c r="A246">
        <v>333</v>
      </c>
      <c r="B246">
        <v>236</v>
      </c>
      <c r="C246" t="s">
        <v>740</v>
      </c>
      <c r="D246">
        <v>2</v>
      </c>
      <c r="E246" t="s">
        <v>163</v>
      </c>
      <c r="F246" s="163" t="b">
        <f t="shared" si="3"/>
        <v>0</v>
      </c>
      <c r="G246">
        <v>237</v>
      </c>
      <c r="H246" t="s">
        <v>1011</v>
      </c>
      <c r="J246">
        <v>22</v>
      </c>
      <c r="K246" t="s">
        <v>163</v>
      </c>
    </row>
    <row r="247" spans="1:11" x14ac:dyDescent="0.35">
      <c r="A247">
        <v>335</v>
      </c>
      <c r="B247">
        <v>237</v>
      </c>
      <c r="C247" t="s">
        <v>741</v>
      </c>
      <c r="D247">
        <v>54</v>
      </c>
      <c r="E247" t="s">
        <v>163</v>
      </c>
      <c r="F247" s="163" t="b">
        <f t="shared" si="3"/>
        <v>1</v>
      </c>
      <c r="G247">
        <v>238</v>
      </c>
      <c r="H247" t="s">
        <v>741</v>
      </c>
      <c r="J247">
        <v>54</v>
      </c>
      <c r="K247" t="s">
        <v>163</v>
      </c>
    </row>
    <row r="248" spans="1:11" x14ac:dyDescent="0.35">
      <c r="A248">
        <v>336</v>
      </c>
      <c r="B248">
        <v>238</v>
      </c>
      <c r="C248" t="s">
        <v>742</v>
      </c>
      <c r="D248">
        <v>1</v>
      </c>
      <c r="E248" t="s">
        <v>163</v>
      </c>
      <c r="F248" s="163" t="b">
        <f t="shared" si="3"/>
        <v>1</v>
      </c>
      <c r="G248">
        <v>239</v>
      </c>
      <c r="H248" t="s">
        <v>742</v>
      </c>
      <c r="J248">
        <v>1</v>
      </c>
      <c r="K248" t="s">
        <v>163</v>
      </c>
    </row>
    <row r="249" spans="1:11" x14ac:dyDescent="0.35">
      <c r="A249">
        <v>337</v>
      </c>
      <c r="B249">
        <v>239</v>
      </c>
      <c r="C249" t="s">
        <v>743</v>
      </c>
      <c r="D249">
        <v>48</v>
      </c>
      <c r="E249" t="s">
        <v>163</v>
      </c>
      <c r="F249" s="163" t="b">
        <f t="shared" si="3"/>
        <v>1</v>
      </c>
      <c r="G249">
        <v>240</v>
      </c>
      <c r="H249" t="s">
        <v>743</v>
      </c>
      <c r="J249">
        <v>48</v>
      </c>
      <c r="K249" t="s">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2"/>
  <sheetViews>
    <sheetView zoomScale="80" zoomScaleNormal="80" workbookViewId="0">
      <pane ySplit="6" topLeftCell="A7" activePane="bottomLeft" state="frozen"/>
      <selection pane="bottomLeft" activeCell="C20" sqref="C20"/>
    </sheetView>
  </sheetViews>
  <sheetFormatPr defaultColWidth="8.84375" defaultRowHeight="15.65" customHeight="1" x14ac:dyDescent="0.35"/>
  <cols>
    <col min="1" max="1" width="16.765625" bestFit="1" customWidth="1"/>
    <col min="2" max="2" width="3.53515625" bestFit="1" customWidth="1"/>
    <col min="3" max="3" width="96.53515625" customWidth="1"/>
  </cols>
  <sheetData>
    <row r="1" spans="1:5" ht="38.5" customHeight="1" x14ac:dyDescent="0.45">
      <c r="A1" s="12"/>
      <c r="B1" s="13"/>
      <c r="C1" s="26" t="s">
        <v>10</v>
      </c>
    </row>
    <row r="2" spans="1:5" ht="15.65" customHeight="1" thickBot="1" x14ac:dyDescent="0.4">
      <c r="A2" s="14"/>
      <c r="B2" s="15"/>
      <c r="C2" s="16"/>
    </row>
    <row r="3" spans="1:5" ht="15.65" customHeight="1" thickBot="1" x14ac:dyDescent="0.4">
      <c r="A3" s="318" t="s">
        <v>0</v>
      </c>
      <c r="B3" s="319"/>
      <c r="C3" s="17" t="str">
        <f>Title</f>
        <v>Work Equipment &amp; Consumables 2024-2028</v>
      </c>
    </row>
    <row r="4" spans="1:5" ht="15.65" customHeight="1" thickBot="1" x14ac:dyDescent="0.4">
      <c r="A4" s="320" t="s">
        <v>11</v>
      </c>
      <c r="B4" s="321"/>
      <c r="C4" s="18" t="s">
        <v>12</v>
      </c>
    </row>
    <row r="5" spans="1:5" ht="15.65" customHeight="1" thickBot="1" x14ac:dyDescent="0.4">
      <c r="A5" s="74"/>
      <c r="B5" s="15"/>
      <c r="C5" s="75"/>
    </row>
    <row r="6" spans="1:5" ht="15.65" customHeight="1" thickBot="1" x14ac:dyDescent="0.4">
      <c r="A6" s="262" t="s">
        <v>13</v>
      </c>
      <c r="B6" s="263" t="s">
        <v>14</v>
      </c>
      <c r="C6" s="264" t="s">
        <v>15</v>
      </c>
    </row>
    <row r="7" spans="1:5" ht="15.65" customHeight="1" x14ac:dyDescent="0.35">
      <c r="A7" s="307" t="s">
        <v>16</v>
      </c>
      <c r="B7" s="308">
        <v>1</v>
      </c>
      <c r="C7" s="309" t="s">
        <v>17</v>
      </c>
    </row>
    <row r="8" spans="1:5" ht="15.5" x14ac:dyDescent="0.35">
      <c r="A8" s="322" t="s">
        <v>10</v>
      </c>
      <c r="B8" s="19">
        <f>MAX($B$7:B7)+1</f>
        <v>2</v>
      </c>
      <c r="C8" s="194" t="s">
        <v>18</v>
      </c>
    </row>
    <row r="9" spans="1:5" ht="28" x14ac:dyDescent="0.35">
      <c r="A9" s="322"/>
      <c r="B9" s="19">
        <f>MAX($B$7:B8)+1</f>
        <v>3</v>
      </c>
      <c r="C9" s="196" t="s">
        <v>19</v>
      </c>
    </row>
    <row r="10" spans="1:5" ht="15.5" x14ac:dyDescent="0.35">
      <c r="A10" s="322"/>
      <c r="B10" s="19">
        <f>MAX($B$7:B9)+1</f>
        <v>4</v>
      </c>
      <c r="C10" s="195" t="s">
        <v>20</v>
      </c>
    </row>
    <row r="11" spans="1:5" ht="28.5" customHeight="1" x14ac:dyDescent="0.35">
      <c r="A11" s="323" t="s">
        <v>21</v>
      </c>
      <c r="B11" s="19">
        <f>MAX($B$7:B10)+1</f>
        <v>5</v>
      </c>
      <c r="C11" s="196" t="s">
        <v>22</v>
      </c>
    </row>
    <row r="12" spans="1:5" ht="15.5" x14ac:dyDescent="0.35">
      <c r="A12" s="324"/>
      <c r="B12" s="19">
        <f>MAX($B$7:B11)+1</f>
        <v>6</v>
      </c>
      <c r="C12" s="196" t="s">
        <v>23</v>
      </c>
    </row>
    <row r="13" spans="1:5" ht="42" x14ac:dyDescent="0.35">
      <c r="A13" s="324"/>
      <c r="B13" s="19">
        <f>MAX($B$7:B12)+1</f>
        <v>7</v>
      </c>
      <c r="C13" s="196" t="s">
        <v>24</v>
      </c>
    </row>
    <row r="14" spans="1:5" s="14" customFormat="1" ht="28" x14ac:dyDescent="0.35">
      <c r="A14" s="324"/>
      <c r="B14" s="19">
        <f>MAX($B$7:B13)+1</f>
        <v>8</v>
      </c>
      <c r="C14" s="196" t="s">
        <v>25</v>
      </c>
      <c r="D14" s="52"/>
      <c r="E14" s="52"/>
    </row>
    <row r="15" spans="1:5" ht="15.5" x14ac:dyDescent="0.35">
      <c r="A15" s="324"/>
      <c r="B15" s="19">
        <f>MAX($B$7:B14)+1</f>
        <v>9</v>
      </c>
      <c r="C15" s="196" t="s">
        <v>26</v>
      </c>
    </row>
    <row r="16" spans="1:5" ht="15.5" x14ac:dyDescent="0.35">
      <c r="A16" s="324"/>
      <c r="B16" s="19">
        <f>MAX($B$7:B15)+1</f>
        <v>10</v>
      </c>
      <c r="C16" s="196" t="s">
        <v>27</v>
      </c>
    </row>
    <row r="17" spans="1:5" ht="15.5" x14ac:dyDescent="0.35">
      <c r="A17" s="324"/>
      <c r="B17" s="19">
        <f>MAX($B$7:B16)+1</f>
        <v>11</v>
      </c>
      <c r="C17" s="196" t="s">
        <v>28</v>
      </c>
    </row>
    <row r="18" spans="1:5" ht="42" x14ac:dyDescent="0.35">
      <c r="A18" s="324"/>
      <c r="B18" s="19">
        <f>MAX($B$7:B17)+1</f>
        <v>12</v>
      </c>
      <c r="C18" s="196" t="s">
        <v>29</v>
      </c>
    </row>
    <row r="19" spans="1:5" ht="28" x14ac:dyDescent="0.35">
      <c r="A19" s="324"/>
      <c r="B19" s="19">
        <f>MAX($B$7:B18)+1</f>
        <v>13</v>
      </c>
      <c r="C19" s="194" t="s">
        <v>30</v>
      </c>
    </row>
    <row r="20" spans="1:5" ht="42" x14ac:dyDescent="0.35">
      <c r="A20" s="324"/>
      <c r="B20" s="19">
        <f>MAX($B$7:B19)+1</f>
        <v>14</v>
      </c>
      <c r="C20" s="194" t="s">
        <v>31</v>
      </c>
    </row>
    <row r="21" spans="1:5" ht="15.5" x14ac:dyDescent="0.35">
      <c r="A21" s="324"/>
      <c r="B21" s="19">
        <f>MAX($B$7:B20)+1</f>
        <v>15</v>
      </c>
      <c r="C21" s="197" t="s">
        <v>32</v>
      </c>
    </row>
    <row r="22" spans="1:5" ht="28" x14ac:dyDescent="0.35">
      <c r="A22" s="324"/>
      <c r="B22" s="19">
        <f>MAX($B$7:B21)+1</f>
        <v>16</v>
      </c>
      <c r="C22" s="197" t="s">
        <v>33</v>
      </c>
    </row>
    <row r="23" spans="1:5" ht="28" x14ac:dyDescent="0.35">
      <c r="A23" s="324"/>
      <c r="B23" s="19">
        <f>MAX($B$7:B22)+1</f>
        <v>17</v>
      </c>
      <c r="C23" s="197" t="s">
        <v>34</v>
      </c>
    </row>
    <row r="24" spans="1:5" ht="28" x14ac:dyDescent="0.35">
      <c r="A24" s="324"/>
      <c r="B24" s="19">
        <f>MAX($B$7:B23)+1</f>
        <v>18</v>
      </c>
      <c r="C24" s="197" t="s">
        <v>35</v>
      </c>
    </row>
    <row r="25" spans="1:5" ht="28.5" x14ac:dyDescent="0.35">
      <c r="A25" s="324"/>
      <c r="B25" s="19">
        <f>MAX($B$7:B24)+1</f>
        <v>19</v>
      </c>
      <c r="C25" s="200" t="s">
        <v>36</v>
      </c>
    </row>
    <row r="26" spans="1:5" ht="28.5" x14ac:dyDescent="0.35">
      <c r="A26" s="324"/>
      <c r="B26" s="19">
        <f>MAX($B$7:B25)+1</f>
        <v>20</v>
      </c>
      <c r="C26" s="200" t="s">
        <v>37</v>
      </c>
    </row>
    <row r="27" spans="1:5" ht="15.5" x14ac:dyDescent="0.35">
      <c r="A27" s="324"/>
      <c r="B27" s="19">
        <f>MAX($B$7:B26)+1</f>
        <v>21</v>
      </c>
      <c r="C27" s="194" t="s">
        <v>38</v>
      </c>
    </row>
    <row r="28" spans="1:5" ht="42" x14ac:dyDescent="0.35">
      <c r="A28" s="324"/>
      <c r="B28" s="19">
        <f>MAX($B$7:B27)+1</f>
        <v>22</v>
      </c>
      <c r="C28" s="196" t="s">
        <v>39</v>
      </c>
    </row>
    <row r="29" spans="1:5" s="280" customFormat="1" ht="28" x14ac:dyDescent="0.35">
      <c r="A29" s="325"/>
      <c r="B29" s="278">
        <f>MAX($B$7:B28)+1</f>
        <v>23</v>
      </c>
      <c r="C29" s="282" t="s">
        <v>40</v>
      </c>
      <c r="D29" s="279"/>
    </row>
    <row r="30" spans="1:5" s="14" customFormat="1" ht="42" x14ac:dyDescent="0.35">
      <c r="A30" s="198" t="s">
        <v>41</v>
      </c>
      <c r="B30" s="278">
        <f>MAX($B$7:B29)+1</f>
        <v>24</v>
      </c>
      <c r="C30" s="194" t="s">
        <v>42</v>
      </c>
      <c r="D30" s="79"/>
      <c r="E30" s="52"/>
    </row>
    <row r="31" spans="1:5" s="14" customFormat="1" ht="28" x14ac:dyDescent="0.35">
      <c r="A31" s="315" t="s">
        <v>43</v>
      </c>
      <c r="B31" s="278">
        <f>MAX($B$7:B30)+1</f>
        <v>25</v>
      </c>
      <c r="C31" s="194" t="s">
        <v>44</v>
      </c>
      <c r="D31" s="79"/>
      <c r="E31" s="52"/>
    </row>
    <row r="32" spans="1:5" ht="28" x14ac:dyDescent="0.35">
      <c r="A32" s="316"/>
      <c r="B32" s="278">
        <f>MAX($B$7:B31)+1</f>
        <v>26</v>
      </c>
      <c r="C32" s="194" t="s">
        <v>45</v>
      </c>
    </row>
    <row r="33" spans="1:5" ht="15.5" x14ac:dyDescent="0.35">
      <c r="A33" s="316"/>
      <c r="B33" s="278" t="s">
        <v>46</v>
      </c>
      <c r="C33" s="194" t="s">
        <v>47</v>
      </c>
    </row>
    <row r="34" spans="1:5" ht="28" x14ac:dyDescent="0.35">
      <c r="A34" s="316"/>
      <c r="B34" s="278">
        <f>MAX($B$7:B32)+1</f>
        <v>27</v>
      </c>
      <c r="C34" s="194" t="s">
        <v>48</v>
      </c>
    </row>
    <row r="35" spans="1:5" ht="15.5" x14ac:dyDescent="0.35">
      <c r="A35" s="316"/>
      <c r="B35" s="278">
        <f>MAX($B$7:B34)+1</f>
        <v>28</v>
      </c>
      <c r="C35" s="194" t="s">
        <v>49</v>
      </c>
    </row>
    <row r="36" spans="1:5" ht="15.5" x14ac:dyDescent="0.35">
      <c r="A36" s="316"/>
      <c r="B36" s="278">
        <f>MAX($B$7:B35)+1</f>
        <v>29</v>
      </c>
      <c r="C36" s="194" t="s">
        <v>50</v>
      </c>
    </row>
    <row r="37" spans="1:5" s="14" customFormat="1" ht="28" x14ac:dyDescent="0.35">
      <c r="A37" s="316"/>
      <c r="B37" s="278">
        <f>MAX($B$7:B36)+1</f>
        <v>30</v>
      </c>
      <c r="C37" s="194" t="s">
        <v>51</v>
      </c>
      <c r="D37" s="79"/>
      <c r="E37" s="52"/>
    </row>
    <row r="38" spans="1:5" s="14" customFormat="1" ht="28" x14ac:dyDescent="0.35">
      <c r="A38" s="316"/>
      <c r="B38" s="278">
        <f>MAX($B$7:B37)+1</f>
        <v>31</v>
      </c>
      <c r="C38" s="194" t="s">
        <v>52</v>
      </c>
      <c r="D38" s="79"/>
      <c r="E38" s="52"/>
    </row>
    <row r="39" spans="1:5" s="14" customFormat="1" ht="14.5" x14ac:dyDescent="0.35">
      <c r="A39" s="316"/>
      <c r="B39" s="278">
        <f>MAX($B$7:B38)+1</f>
        <v>32</v>
      </c>
      <c r="C39" s="194" t="s">
        <v>53</v>
      </c>
      <c r="D39" s="79"/>
      <c r="E39" s="52"/>
    </row>
    <row r="40" spans="1:5" s="14" customFormat="1" ht="28" x14ac:dyDescent="0.35">
      <c r="A40" s="315" t="s">
        <v>54</v>
      </c>
      <c r="B40" s="278">
        <f>MAX($B$7:B39)+1</f>
        <v>33</v>
      </c>
      <c r="C40" s="194" t="s">
        <v>55</v>
      </c>
      <c r="D40" s="79"/>
      <c r="E40" s="52"/>
    </row>
    <row r="41" spans="1:5" ht="15.5" x14ac:dyDescent="0.35">
      <c r="A41" s="316"/>
      <c r="B41" s="278" t="s">
        <v>56</v>
      </c>
      <c r="C41" s="194" t="s">
        <v>47</v>
      </c>
    </row>
    <row r="42" spans="1:5" ht="15.5" x14ac:dyDescent="0.35">
      <c r="A42" s="316"/>
      <c r="B42" s="278">
        <f>MAX($B$7:B40)+1</f>
        <v>34</v>
      </c>
      <c r="C42" s="194" t="s">
        <v>57</v>
      </c>
    </row>
    <row r="43" spans="1:5" s="267" customFormat="1" ht="56" x14ac:dyDescent="0.35">
      <c r="A43" s="316"/>
      <c r="B43" s="278">
        <f>MAX($B$7:B42)+1</f>
        <v>35</v>
      </c>
      <c r="C43" s="310" t="s">
        <v>58</v>
      </c>
    </row>
    <row r="44" spans="1:5" ht="15.5" x14ac:dyDescent="0.35">
      <c r="A44" s="316"/>
      <c r="B44" s="278">
        <f>MAX($B$7:B43)+1</f>
        <v>36</v>
      </c>
      <c r="C44" s="194" t="s">
        <v>59</v>
      </c>
    </row>
    <row r="45" spans="1:5" ht="15.5" x14ac:dyDescent="0.35">
      <c r="A45" s="316"/>
      <c r="B45" s="313"/>
      <c r="C45" s="312" t="s">
        <v>60</v>
      </c>
    </row>
    <row r="46" spans="1:5" s="14" customFormat="1" ht="28" x14ac:dyDescent="0.35">
      <c r="A46" s="316"/>
      <c r="B46" s="278">
        <v>45</v>
      </c>
      <c r="C46" s="194" t="s">
        <v>61</v>
      </c>
      <c r="D46" s="79"/>
      <c r="E46" s="52"/>
    </row>
    <row r="47" spans="1:5" s="14" customFormat="1" ht="28" x14ac:dyDescent="0.35">
      <c r="A47" s="317"/>
      <c r="B47" s="278">
        <f>MAX($B$7:B46)+1</f>
        <v>46</v>
      </c>
      <c r="C47" s="194" t="s">
        <v>62</v>
      </c>
      <c r="D47" s="79"/>
      <c r="E47" s="52"/>
    </row>
    <row r="48" spans="1:5" s="14" customFormat="1" ht="28" x14ac:dyDescent="0.35">
      <c r="A48" s="315" t="s">
        <v>63</v>
      </c>
      <c r="B48" s="278">
        <f>MAX($B$7:B47)+1</f>
        <v>47</v>
      </c>
      <c r="C48" s="246" t="s">
        <v>64</v>
      </c>
      <c r="D48" s="79"/>
      <c r="E48" s="52"/>
    </row>
    <row r="49" spans="1:5" ht="56.5" thickBot="1" x14ac:dyDescent="0.4">
      <c r="A49" s="316"/>
      <c r="B49" s="278">
        <f>MAX($B$7:B48)+1</f>
        <v>48</v>
      </c>
      <c r="C49" s="199" t="s">
        <v>65</v>
      </c>
    </row>
    <row r="50" spans="1:5" s="14" customFormat="1" ht="28.5" thickBot="1" x14ac:dyDescent="0.4">
      <c r="A50" s="277" t="s">
        <v>66</v>
      </c>
      <c r="B50" s="281">
        <f>MAX($B$7:B49)+1</f>
        <v>49</v>
      </c>
      <c r="C50" s="199" t="s">
        <v>67</v>
      </c>
      <c r="D50" s="79"/>
      <c r="E50" s="52"/>
    </row>
    <row r="51" spans="1:5" ht="15.5" x14ac:dyDescent="0.35">
      <c r="A51" s="67"/>
      <c r="C51" s="247"/>
    </row>
    <row r="52" spans="1:5" ht="15.65" customHeight="1" x14ac:dyDescent="0.35">
      <c r="A52" s="67"/>
    </row>
  </sheetData>
  <sheetProtection password="C756" sheet="1" objects="1" scenarios="1" formatColumns="0" formatRows="0"/>
  <mergeCells count="7">
    <mergeCell ref="A40:A47"/>
    <mergeCell ref="A48:A49"/>
    <mergeCell ref="A31:A39"/>
    <mergeCell ref="A3:B3"/>
    <mergeCell ref="A4:B4"/>
    <mergeCell ref="A8:A10"/>
    <mergeCell ref="A11:A29"/>
  </mergeCells>
  <pageMargins left="0.70866141732283472" right="0.70866141732283472" top="0.74803149606299213" bottom="0.74803149606299213" header="0.31496062992125984" footer="0.31496062992125984"/>
  <pageSetup paperSize="9" scale="7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topLeftCell="A40" zoomScale="85" zoomScaleNormal="85" workbookViewId="0">
      <selection activeCell="C44" sqref="C44:C45"/>
    </sheetView>
  </sheetViews>
  <sheetFormatPr defaultRowHeight="15.5" x14ac:dyDescent="0.35"/>
  <cols>
    <col min="2" max="2" width="11.07421875" customWidth="1"/>
    <col min="3" max="3" width="71.23046875" customWidth="1"/>
  </cols>
  <sheetData>
    <row r="1" spans="1:5" ht="50.5" customHeight="1" x14ac:dyDescent="0.45">
      <c r="A1" s="97"/>
      <c r="B1" s="98"/>
      <c r="C1" s="99"/>
      <c r="D1" s="100" t="s">
        <v>68</v>
      </c>
    </row>
    <row r="2" spans="1:5" x14ac:dyDescent="0.35">
      <c r="A2" s="101"/>
      <c r="B2" s="21"/>
      <c r="C2" s="54"/>
      <c r="D2" s="102"/>
    </row>
    <row r="3" spans="1:5" x14ac:dyDescent="0.35">
      <c r="A3" s="103"/>
      <c r="B3" s="22" t="s">
        <v>0</v>
      </c>
      <c r="C3" s="326" t="str">
        <f>Title</f>
        <v>Work Equipment &amp; Consumables 2024-2028</v>
      </c>
      <c r="D3" s="327"/>
    </row>
    <row r="4" spans="1:5" x14ac:dyDescent="0.35">
      <c r="A4" s="103"/>
      <c r="B4" s="22" t="s">
        <v>11</v>
      </c>
      <c r="C4" s="326" t="str">
        <f>'Completion Notes'!C4</f>
        <v>See Completion Note 4</v>
      </c>
      <c r="D4" s="327"/>
    </row>
    <row r="5" spans="1:5" x14ac:dyDescent="0.35">
      <c r="A5" s="104"/>
      <c r="B5" s="24"/>
      <c r="C5" s="24"/>
      <c r="D5" s="105"/>
    </row>
    <row r="6" spans="1:5" ht="29.5" customHeight="1" x14ac:dyDescent="0.35">
      <c r="A6" s="76"/>
      <c r="B6" s="328" t="s">
        <v>69</v>
      </c>
      <c r="C6" s="328"/>
      <c r="D6" s="106"/>
    </row>
    <row r="7" spans="1:5" x14ac:dyDescent="0.35">
      <c r="A7" s="76"/>
      <c r="B7" s="201"/>
      <c r="C7" s="201"/>
      <c r="D7" s="106"/>
    </row>
    <row r="8" spans="1:5" x14ac:dyDescent="0.35">
      <c r="A8" s="92"/>
      <c r="B8" s="77"/>
      <c r="C8" s="157" t="s">
        <v>70</v>
      </c>
      <c r="D8" s="107"/>
      <c r="E8" s="96"/>
    </row>
    <row r="9" spans="1:5" x14ac:dyDescent="0.35">
      <c r="A9" s="92"/>
      <c r="B9" s="77"/>
      <c r="C9" s="93" t="s">
        <v>71</v>
      </c>
      <c r="D9" s="107"/>
      <c r="E9" s="96"/>
    </row>
    <row r="10" spans="1:5" x14ac:dyDescent="0.35">
      <c r="A10" s="92"/>
      <c r="B10" s="133" t="s">
        <v>72</v>
      </c>
      <c r="C10" s="134" t="s">
        <v>73</v>
      </c>
      <c r="D10" s="135"/>
      <c r="E10" s="96"/>
    </row>
    <row r="11" spans="1:5" x14ac:dyDescent="0.35">
      <c r="A11" s="92"/>
      <c r="B11" s="133" t="s">
        <v>74</v>
      </c>
      <c r="C11" s="119" t="s">
        <v>75</v>
      </c>
      <c r="D11" s="120"/>
      <c r="E11" s="96"/>
    </row>
    <row r="12" spans="1:5" x14ac:dyDescent="0.35">
      <c r="A12" s="92"/>
      <c r="B12" s="133" t="s">
        <v>76</v>
      </c>
      <c r="C12" s="136" t="s">
        <v>75</v>
      </c>
      <c r="D12" s="137"/>
      <c r="E12" s="96"/>
    </row>
    <row r="13" spans="1:5" ht="15" customHeight="1" x14ac:dyDescent="0.35">
      <c r="A13" s="92"/>
      <c r="B13" s="133" t="s">
        <v>77</v>
      </c>
      <c r="C13" s="136" t="s">
        <v>78</v>
      </c>
      <c r="D13" s="137"/>
      <c r="E13" s="96"/>
    </row>
    <row r="14" spans="1:5" x14ac:dyDescent="0.35">
      <c r="A14" s="92"/>
      <c r="B14" s="133" t="s">
        <v>79</v>
      </c>
      <c r="C14" s="134" t="s">
        <v>80</v>
      </c>
      <c r="D14" s="135"/>
      <c r="E14" s="96"/>
    </row>
    <row r="15" spans="1:5" x14ac:dyDescent="0.35">
      <c r="A15" s="92"/>
      <c r="B15" s="133" t="s">
        <v>81</v>
      </c>
      <c r="C15" s="134" t="s">
        <v>82</v>
      </c>
      <c r="D15" s="135"/>
      <c r="E15" s="96"/>
    </row>
    <row r="16" spans="1:5" ht="43.15" customHeight="1" x14ac:dyDescent="0.35">
      <c r="A16" s="92"/>
      <c r="B16" s="133" t="s">
        <v>83</v>
      </c>
      <c r="C16" s="138" t="s">
        <v>84</v>
      </c>
      <c r="D16" s="139"/>
      <c r="E16" s="96"/>
    </row>
    <row r="17" spans="1:5" ht="43.9" customHeight="1" x14ac:dyDescent="0.35">
      <c r="A17" s="92"/>
      <c r="B17" s="133" t="s">
        <v>85</v>
      </c>
      <c r="C17" s="134" t="s">
        <v>86</v>
      </c>
      <c r="D17" s="135"/>
      <c r="E17" s="96"/>
    </row>
    <row r="18" spans="1:5" ht="44.25" customHeight="1" x14ac:dyDescent="0.35">
      <c r="A18" s="92"/>
      <c r="B18" s="133" t="s">
        <v>87</v>
      </c>
      <c r="C18" s="134" t="s">
        <v>88</v>
      </c>
      <c r="D18" s="135"/>
      <c r="E18" s="96"/>
    </row>
    <row r="19" spans="1:5" ht="50.5" x14ac:dyDescent="0.35">
      <c r="A19" s="92"/>
      <c r="B19" s="133" t="s">
        <v>89</v>
      </c>
      <c r="C19" s="138" t="s">
        <v>90</v>
      </c>
      <c r="D19" s="139"/>
      <c r="E19" s="96"/>
    </row>
    <row r="20" spans="1:5" x14ac:dyDescent="0.35">
      <c r="A20" s="92"/>
      <c r="B20" s="77"/>
      <c r="C20" s="77"/>
      <c r="D20" s="121"/>
      <c r="E20" s="96"/>
    </row>
    <row r="21" spans="1:5" x14ac:dyDescent="0.35">
      <c r="A21" s="92"/>
      <c r="B21" s="94" t="s">
        <v>91</v>
      </c>
      <c r="C21" s="122" t="s">
        <v>92</v>
      </c>
      <c r="D21" s="108" t="s">
        <v>93</v>
      </c>
      <c r="E21" s="96"/>
    </row>
    <row r="22" spans="1:5" x14ac:dyDescent="0.35">
      <c r="A22" s="92"/>
      <c r="B22" s="95">
        <v>1</v>
      </c>
      <c r="C22" s="118" t="s">
        <v>94</v>
      </c>
      <c r="D22" s="132"/>
      <c r="E22" s="96"/>
    </row>
    <row r="23" spans="1:5" x14ac:dyDescent="0.35">
      <c r="A23" s="92"/>
      <c r="B23" s="95">
        <v>2</v>
      </c>
      <c r="C23" s="118" t="s">
        <v>95</v>
      </c>
      <c r="D23" s="132"/>
      <c r="E23" s="96"/>
    </row>
    <row r="24" spans="1:5" ht="29.5" customHeight="1" x14ac:dyDescent="0.35">
      <c r="A24" s="92"/>
      <c r="B24" s="95">
        <v>3</v>
      </c>
      <c r="C24" s="118" t="s">
        <v>96</v>
      </c>
      <c r="D24" s="132"/>
      <c r="E24" s="96"/>
    </row>
    <row r="25" spans="1:5" x14ac:dyDescent="0.35">
      <c r="A25" s="92"/>
      <c r="B25" s="95">
        <v>4</v>
      </c>
      <c r="C25" s="118" t="s">
        <v>97</v>
      </c>
      <c r="D25" s="132"/>
      <c r="E25" s="96"/>
    </row>
    <row r="26" spans="1:5" x14ac:dyDescent="0.35">
      <c r="A26" s="92"/>
      <c r="B26" s="95">
        <v>5</v>
      </c>
      <c r="C26" s="118" t="s">
        <v>98</v>
      </c>
      <c r="D26" s="132"/>
      <c r="E26" s="96"/>
    </row>
    <row r="27" spans="1:5" x14ac:dyDescent="0.35">
      <c r="A27" s="92"/>
      <c r="B27" s="95">
        <v>6</v>
      </c>
      <c r="C27" s="118" t="s">
        <v>99</v>
      </c>
      <c r="D27" s="132"/>
      <c r="E27" s="96"/>
    </row>
    <row r="28" spans="1:5" ht="28.9" customHeight="1" x14ac:dyDescent="0.35">
      <c r="A28" s="92"/>
      <c r="B28" s="95">
        <v>7</v>
      </c>
      <c r="C28" s="118" t="s">
        <v>100</v>
      </c>
      <c r="D28" s="132"/>
      <c r="E28" s="96"/>
    </row>
    <row r="29" spans="1:5" ht="15" customHeight="1" x14ac:dyDescent="0.35">
      <c r="A29" s="92"/>
      <c r="B29" s="95">
        <v>8</v>
      </c>
      <c r="C29" s="118" t="s">
        <v>101</v>
      </c>
      <c r="D29" s="132"/>
      <c r="E29" s="96"/>
    </row>
    <row r="30" spans="1:5" x14ac:dyDescent="0.35">
      <c r="A30" s="92"/>
      <c r="B30" s="95">
        <v>9</v>
      </c>
      <c r="C30" s="118" t="s">
        <v>102</v>
      </c>
      <c r="D30" s="132"/>
      <c r="E30" s="96"/>
    </row>
    <row r="31" spans="1:5" x14ac:dyDescent="0.35">
      <c r="A31" s="92"/>
      <c r="B31" s="95">
        <v>10</v>
      </c>
      <c r="C31" s="118" t="s">
        <v>103</v>
      </c>
      <c r="D31" s="132"/>
      <c r="E31" s="96"/>
    </row>
    <row r="32" spans="1:5" ht="31.5" customHeight="1" x14ac:dyDescent="0.35">
      <c r="A32" s="92"/>
      <c r="B32" s="95">
        <v>11</v>
      </c>
      <c r="C32" s="118" t="s">
        <v>104</v>
      </c>
      <c r="D32" s="132"/>
      <c r="E32" s="96"/>
    </row>
    <row r="33" spans="1:5" x14ac:dyDescent="0.35">
      <c r="A33" s="92"/>
      <c r="B33" s="95">
        <v>12</v>
      </c>
      <c r="C33" s="118" t="s">
        <v>105</v>
      </c>
      <c r="D33" s="132"/>
      <c r="E33" s="96"/>
    </row>
    <row r="34" spans="1:5" x14ac:dyDescent="0.35">
      <c r="A34" s="92"/>
      <c r="B34" s="95">
        <v>13</v>
      </c>
      <c r="C34" s="118" t="s">
        <v>106</v>
      </c>
      <c r="D34" s="132"/>
      <c r="E34" s="96"/>
    </row>
    <row r="35" spans="1:5" x14ac:dyDescent="0.35">
      <c r="A35" s="92"/>
      <c r="B35" s="95">
        <v>14</v>
      </c>
      <c r="C35" s="118" t="s">
        <v>107</v>
      </c>
      <c r="D35" s="132"/>
      <c r="E35" s="96"/>
    </row>
    <row r="36" spans="1:5" x14ac:dyDescent="0.35">
      <c r="A36" s="92"/>
      <c r="B36" s="95">
        <v>15</v>
      </c>
      <c r="C36" s="118" t="s">
        <v>108</v>
      </c>
      <c r="D36" s="132"/>
      <c r="E36" s="96"/>
    </row>
    <row r="37" spans="1:5" x14ac:dyDescent="0.35">
      <c r="A37" s="92"/>
      <c r="B37" s="95">
        <v>16</v>
      </c>
      <c r="C37" s="118" t="s">
        <v>109</v>
      </c>
      <c r="D37" s="132"/>
      <c r="E37" s="96"/>
    </row>
    <row r="38" spans="1:5" x14ac:dyDescent="0.35">
      <c r="A38" s="92"/>
      <c r="B38" s="95">
        <v>17</v>
      </c>
      <c r="C38" s="118" t="s">
        <v>110</v>
      </c>
      <c r="D38" s="132"/>
      <c r="E38" s="96"/>
    </row>
    <row r="39" spans="1:5" x14ac:dyDescent="0.35">
      <c r="A39" s="92"/>
      <c r="B39" s="95">
        <v>18</v>
      </c>
      <c r="C39" s="118" t="s">
        <v>111</v>
      </c>
      <c r="D39" s="132"/>
      <c r="E39" s="96"/>
    </row>
    <row r="40" spans="1:5" x14ac:dyDescent="0.35">
      <c r="A40" s="92"/>
      <c r="B40" s="95">
        <v>19</v>
      </c>
      <c r="C40" s="118" t="s">
        <v>112</v>
      </c>
      <c r="D40" s="132"/>
      <c r="E40" s="96"/>
    </row>
    <row r="41" spans="1:5" x14ac:dyDescent="0.35">
      <c r="A41" s="92"/>
      <c r="B41" s="95">
        <v>20</v>
      </c>
      <c r="C41" s="118" t="s">
        <v>113</v>
      </c>
      <c r="D41" s="132"/>
      <c r="E41" s="96"/>
    </row>
    <row r="42" spans="1:5" x14ac:dyDescent="0.35">
      <c r="A42" s="92"/>
      <c r="B42" s="95">
        <v>21</v>
      </c>
      <c r="C42" s="118" t="s">
        <v>114</v>
      </c>
      <c r="D42" s="132"/>
      <c r="E42" s="96"/>
    </row>
    <row r="43" spans="1:5" x14ac:dyDescent="0.35">
      <c r="A43" s="92"/>
      <c r="B43" s="95">
        <v>22</v>
      </c>
      <c r="C43" s="118" t="s">
        <v>115</v>
      </c>
      <c r="D43" s="132"/>
      <c r="E43" s="96"/>
    </row>
    <row r="44" spans="1:5" x14ac:dyDescent="0.35">
      <c r="A44" s="92"/>
      <c r="B44" s="95">
        <v>23</v>
      </c>
      <c r="C44" s="118" t="s">
        <v>116</v>
      </c>
      <c r="D44" s="132"/>
      <c r="E44" s="96"/>
    </row>
    <row r="45" spans="1:5" x14ac:dyDescent="0.35">
      <c r="A45" s="92"/>
      <c r="B45" s="95"/>
      <c r="C45" s="118" t="s">
        <v>117</v>
      </c>
      <c r="D45" s="109"/>
      <c r="E45" s="96"/>
    </row>
    <row r="46" spans="1:5" x14ac:dyDescent="0.35">
      <c r="A46" s="92"/>
      <c r="B46" s="95">
        <v>24</v>
      </c>
      <c r="C46" s="117"/>
      <c r="D46" s="132"/>
      <c r="E46" s="96"/>
    </row>
    <row r="47" spans="1:5" x14ac:dyDescent="0.35">
      <c r="A47" s="92"/>
      <c r="B47" s="95">
        <v>25</v>
      </c>
      <c r="C47" s="117"/>
      <c r="D47" s="132"/>
      <c r="E47" s="96"/>
    </row>
    <row r="48" spans="1:5" x14ac:dyDescent="0.35">
      <c r="A48" s="92"/>
      <c r="B48" s="95">
        <v>26</v>
      </c>
      <c r="C48" s="117"/>
      <c r="D48" s="132"/>
      <c r="E48" s="96"/>
    </row>
    <row r="49" spans="1:5" x14ac:dyDescent="0.35">
      <c r="A49" s="92"/>
      <c r="B49" s="95">
        <v>27</v>
      </c>
      <c r="C49" s="117"/>
      <c r="D49" s="132"/>
      <c r="E49" s="96"/>
    </row>
    <row r="50" spans="1:5" x14ac:dyDescent="0.35">
      <c r="A50" s="92"/>
      <c r="B50" s="95">
        <v>28</v>
      </c>
      <c r="C50" s="117"/>
      <c r="D50" s="132"/>
      <c r="E50" s="96"/>
    </row>
    <row r="51" spans="1:5" x14ac:dyDescent="0.35">
      <c r="A51" s="92"/>
      <c r="B51" s="77"/>
      <c r="C51" s="78" t="s">
        <v>118</v>
      </c>
      <c r="D51" s="113">
        <f>SUM(D22:D50)</f>
        <v>0</v>
      </c>
      <c r="E51" s="96"/>
    </row>
    <row r="52" spans="1:5" x14ac:dyDescent="0.35">
      <c r="A52" s="92"/>
      <c r="B52" s="77"/>
      <c r="C52" s="78"/>
      <c r="D52" s="159"/>
      <c r="E52" s="96"/>
    </row>
    <row r="53" spans="1:5" x14ac:dyDescent="0.35">
      <c r="A53" s="92"/>
      <c r="B53" s="77"/>
      <c r="C53" s="158" t="s">
        <v>119</v>
      </c>
      <c r="D53" s="160"/>
      <c r="E53" s="96"/>
    </row>
    <row r="54" spans="1:5" ht="25" x14ac:dyDescent="0.35">
      <c r="A54" s="92"/>
      <c r="B54" s="77"/>
      <c r="C54" s="162" t="s">
        <v>120</v>
      </c>
      <c r="D54" s="161"/>
      <c r="E54" s="96"/>
    </row>
    <row r="55" spans="1:5" x14ac:dyDescent="0.35">
      <c r="A55" s="92"/>
      <c r="B55" s="77"/>
      <c r="C55" s="78" t="s">
        <v>121</v>
      </c>
      <c r="D55" s="113">
        <v>0</v>
      </c>
      <c r="E55" s="96"/>
    </row>
    <row r="56" spans="1:5" ht="16" thickBot="1" x14ac:dyDescent="0.4">
      <c r="A56" s="110"/>
      <c r="B56" s="111"/>
      <c r="C56" s="111"/>
      <c r="D56" s="112"/>
      <c r="E56" s="96"/>
    </row>
    <row r="57" spans="1:5" x14ac:dyDescent="0.35">
      <c r="E57" s="96"/>
    </row>
  </sheetData>
  <sheetProtection formatColumns="0" formatRows="0"/>
  <mergeCells count="3">
    <mergeCell ref="C3:D3"/>
    <mergeCell ref="C4:D4"/>
    <mergeCell ref="B6:C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0"/>
  <sheetViews>
    <sheetView zoomScale="70" zoomScaleNormal="70" workbookViewId="0">
      <selection activeCell="C22" sqref="C22"/>
    </sheetView>
  </sheetViews>
  <sheetFormatPr defaultColWidth="8.84375" defaultRowHeight="15.5" x14ac:dyDescent="0.35"/>
  <cols>
    <col min="1" max="1" width="9.4609375" customWidth="1"/>
    <col min="2" max="2" width="11.07421875" customWidth="1"/>
    <col min="3" max="3" width="53.3046875" style="55" bestFit="1" customWidth="1"/>
    <col min="4" max="4" width="10" style="36" customWidth="1"/>
    <col min="5" max="5" width="16.53515625" style="37" customWidth="1"/>
    <col min="6" max="6" width="11" style="37" customWidth="1"/>
    <col min="7" max="7" width="14.69140625" style="36" customWidth="1"/>
    <col min="8" max="8" width="11.69140625" style="36" customWidth="1"/>
    <col min="9" max="9" width="14.765625" style="36" customWidth="1"/>
    <col min="10" max="10" width="19.765625" style="59" customWidth="1"/>
    <col min="11" max="11" width="7.765625" customWidth="1"/>
    <col min="12" max="12" width="12.53515625" customWidth="1"/>
  </cols>
  <sheetData>
    <row r="1" spans="1:18" ht="50.5" customHeight="1" x14ac:dyDescent="0.45">
      <c r="A1" s="12"/>
      <c r="B1" s="26"/>
      <c r="C1" s="53"/>
      <c r="D1" s="26"/>
      <c r="E1" s="28"/>
      <c r="F1" s="28"/>
      <c r="G1" s="26"/>
      <c r="H1" s="26"/>
      <c r="I1" s="26"/>
      <c r="J1" s="144" t="s">
        <v>122</v>
      </c>
    </row>
    <row r="2" spans="1:18" x14ac:dyDescent="0.35">
      <c r="A2" s="20"/>
      <c r="B2" s="21"/>
      <c r="C2" s="54"/>
      <c r="D2" s="31"/>
      <c r="E2" s="32"/>
      <c r="F2" s="32"/>
      <c r="G2" s="31"/>
      <c r="H2" s="31"/>
      <c r="I2" s="31"/>
      <c r="J2" s="146"/>
    </row>
    <row r="3" spans="1:18" x14ac:dyDescent="0.35">
      <c r="A3" s="33"/>
      <c r="B3" s="22" t="s">
        <v>0</v>
      </c>
      <c r="C3" s="326" t="str">
        <f>Title</f>
        <v>Work Equipment &amp; Consumables 2024-2028</v>
      </c>
      <c r="D3" s="326"/>
      <c r="E3" s="326"/>
      <c r="F3" s="326"/>
      <c r="G3" s="326"/>
      <c r="H3" s="326"/>
      <c r="I3" s="326"/>
      <c r="J3" s="326"/>
    </row>
    <row r="4" spans="1:18" x14ac:dyDescent="0.35">
      <c r="A4" s="33"/>
      <c r="B4" s="22" t="s">
        <v>11</v>
      </c>
      <c r="C4" s="326" t="str">
        <f>'Completion Notes'!C4</f>
        <v>See Completion Note 4</v>
      </c>
      <c r="D4" s="326"/>
      <c r="E4" s="326"/>
      <c r="F4" s="326"/>
      <c r="G4" s="326"/>
      <c r="H4" s="326"/>
      <c r="I4" s="326"/>
      <c r="J4" s="326"/>
    </row>
    <row r="5" spans="1:18" x14ac:dyDescent="0.35">
      <c r="A5" s="23"/>
      <c r="B5" s="24"/>
      <c r="C5" s="24"/>
      <c r="D5" s="24"/>
      <c r="E5" s="29"/>
      <c r="F5" s="29"/>
      <c r="G5" s="24"/>
      <c r="H5" s="24"/>
      <c r="I5" s="24"/>
      <c r="J5" s="147"/>
    </row>
    <row r="6" spans="1:18" ht="28.9" customHeight="1" x14ac:dyDescent="0.35">
      <c r="A6" s="23"/>
      <c r="B6" s="329" t="s">
        <v>123</v>
      </c>
      <c r="C6" s="329"/>
      <c r="D6" s="329"/>
      <c r="E6" s="329"/>
      <c r="F6" s="329"/>
      <c r="G6" s="329"/>
      <c r="H6" s="329"/>
      <c r="I6" s="329"/>
      <c r="J6" s="329"/>
    </row>
    <row r="7" spans="1:18" x14ac:dyDescent="0.35">
      <c r="A7" s="23"/>
      <c r="B7" s="24"/>
      <c r="C7" s="24"/>
      <c r="D7" s="24"/>
      <c r="E7" s="29"/>
      <c r="F7" s="29"/>
      <c r="G7" s="24"/>
      <c r="H7" s="24"/>
      <c r="I7" s="24"/>
      <c r="J7" s="147"/>
    </row>
    <row r="8" spans="1:18" ht="18" x14ac:dyDescent="0.35">
      <c r="A8" s="23"/>
      <c r="B8" s="56" t="s">
        <v>124</v>
      </c>
      <c r="C8" s="56"/>
      <c r="D8" s="30"/>
      <c r="E8" s="30"/>
      <c r="F8" s="25"/>
      <c r="G8" s="25"/>
      <c r="H8" s="25"/>
      <c r="I8"/>
      <c r="J8"/>
    </row>
    <row r="9" spans="1:18" x14ac:dyDescent="0.35">
      <c r="A9" s="23"/>
      <c r="B9" s="33"/>
      <c r="C9" s="24"/>
      <c r="D9" s="29"/>
      <c r="E9" s="29"/>
      <c r="F9" s="24"/>
      <c r="G9" s="24"/>
      <c r="H9" s="24"/>
      <c r="I9"/>
      <c r="J9"/>
    </row>
    <row r="10" spans="1:18" s="61" customFormat="1" ht="52.15" customHeight="1" x14ac:dyDescent="0.35">
      <c r="A10" s="60"/>
      <c r="B10" s="68" t="s">
        <v>125</v>
      </c>
      <c r="C10" s="68" t="s">
        <v>126</v>
      </c>
      <c r="D10" s="68"/>
      <c r="E10" s="68" t="s">
        <v>127</v>
      </c>
      <c r="F10" s="145" t="s">
        <v>128</v>
      </c>
      <c r="G10" s="81" t="s">
        <v>129</v>
      </c>
      <c r="H10" s="149" t="s">
        <v>130</v>
      </c>
      <c r="I10" s="149" t="s">
        <v>131</v>
      </c>
      <c r="J10" s="149" t="s">
        <v>132</v>
      </c>
      <c r="L10" s="151"/>
    </row>
    <row r="11" spans="1:18" s="61" customFormat="1" x14ac:dyDescent="0.35">
      <c r="A11" s="60"/>
      <c r="B11" s="69" t="s">
        <v>133</v>
      </c>
      <c r="C11" s="69"/>
      <c r="D11" s="70"/>
      <c r="E11" s="70"/>
      <c r="F11" s="70"/>
      <c r="G11" s="181"/>
      <c r="H11" s="181"/>
      <c r="I11" s="181"/>
      <c r="J11" s="181">
        <f>J12</f>
        <v>0</v>
      </c>
      <c r="L11" s="150"/>
      <c r="R11" s="150"/>
    </row>
    <row r="12" spans="1:18" s="61" customFormat="1" ht="46.5" x14ac:dyDescent="0.35">
      <c r="A12" s="60"/>
      <c r="B12" s="202">
        <v>1</v>
      </c>
      <c r="C12" s="178" t="s">
        <v>134</v>
      </c>
      <c r="D12" s="224"/>
      <c r="E12" s="62">
        <v>12</v>
      </c>
      <c r="F12" s="62" t="s">
        <v>135</v>
      </c>
      <c r="G12" s="182"/>
      <c r="H12" s="183">
        <f>G12*Fee</f>
        <v>0</v>
      </c>
      <c r="I12" s="183">
        <f>SUM(G12:H12)</f>
        <v>0</v>
      </c>
      <c r="J12" s="185">
        <f>E12*I12</f>
        <v>0</v>
      </c>
      <c r="L12" s="150"/>
      <c r="M12" s="150"/>
      <c r="N12" s="150"/>
      <c r="O12" s="150"/>
      <c r="P12" s="150"/>
      <c r="Q12" s="150"/>
      <c r="R12" s="150"/>
    </row>
    <row r="13" spans="1:18" s="61" customFormat="1" x14ac:dyDescent="0.35">
      <c r="A13" s="60"/>
      <c r="B13" s="69" t="s">
        <v>136</v>
      </c>
      <c r="C13" s="69"/>
      <c r="D13" s="70"/>
      <c r="E13" s="70"/>
      <c r="F13" s="70"/>
      <c r="G13" s="181"/>
      <c r="H13" s="181"/>
      <c r="I13" s="181"/>
      <c r="J13" s="181">
        <f>SUM(J14:J15)</f>
        <v>0</v>
      </c>
      <c r="L13" s="150"/>
      <c r="R13" s="150"/>
    </row>
    <row r="14" spans="1:18" s="61" customFormat="1" x14ac:dyDescent="0.35">
      <c r="A14" s="60"/>
      <c r="B14" s="202">
        <v>2</v>
      </c>
      <c r="C14" s="179" t="s">
        <v>137</v>
      </c>
      <c r="D14" s="224"/>
      <c r="E14" s="62">
        <v>12</v>
      </c>
      <c r="F14" s="62" t="s">
        <v>135</v>
      </c>
      <c r="G14" s="182"/>
      <c r="H14" s="183">
        <f>G14*Fee</f>
        <v>0</v>
      </c>
      <c r="I14" s="183">
        <f>SUM(G14:H14)</f>
        <v>0</v>
      </c>
      <c r="J14" s="185">
        <f>E14*I14</f>
        <v>0</v>
      </c>
      <c r="L14" s="150"/>
      <c r="M14" s="150"/>
      <c r="N14" s="150"/>
      <c r="O14" s="150"/>
      <c r="P14" s="150"/>
      <c r="Q14" s="150"/>
      <c r="R14" s="150"/>
    </row>
    <row r="15" spans="1:18" s="61" customFormat="1" ht="31" x14ac:dyDescent="0.35">
      <c r="A15" s="60"/>
      <c r="B15" s="202">
        <v>3</v>
      </c>
      <c r="C15" s="180" t="s">
        <v>138</v>
      </c>
      <c r="D15" s="224"/>
      <c r="E15" s="62"/>
      <c r="F15" s="62" t="s">
        <v>139</v>
      </c>
      <c r="G15" s="182"/>
      <c r="H15" s="183">
        <f>G15*Fee</f>
        <v>0</v>
      </c>
      <c r="I15" s="183">
        <f>SUM(G15:H15)</f>
        <v>0</v>
      </c>
      <c r="J15" s="185">
        <f>I15</f>
        <v>0</v>
      </c>
      <c r="L15" s="150"/>
      <c r="M15" s="150"/>
      <c r="N15" s="150"/>
      <c r="O15" s="150"/>
      <c r="P15" s="150"/>
      <c r="Q15" s="150"/>
      <c r="R15" s="150"/>
    </row>
    <row r="16" spans="1:18" x14ac:dyDescent="0.35">
      <c r="C16"/>
      <c r="D16"/>
      <c r="E16"/>
      <c r="F16"/>
      <c r="G16"/>
      <c r="H16"/>
      <c r="I16"/>
      <c r="J16"/>
      <c r="L16" s="150"/>
      <c r="M16" s="150"/>
      <c r="N16" s="150"/>
      <c r="O16" s="150"/>
      <c r="P16" s="150"/>
      <c r="Q16" s="150"/>
      <c r="R16" s="150"/>
    </row>
    <row r="17" spans="3:12" s="141" customFormat="1" ht="20" x14ac:dyDescent="0.4">
      <c r="C17" s="148" t="s">
        <v>140</v>
      </c>
      <c r="D17" s="142"/>
      <c r="E17" s="143"/>
      <c r="F17" s="143"/>
      <c r="G17" s="142"/>
      <c r="H17" s="142"/>
      <c r="I17" s="142"/>
      <c r="J17" s="184">
        <f>J11+J13</f>
        <v>0</v>
      </c>
      <c r="L17" s="150"/>
    </row>
    <row r="19" spans="3:12" x14ac:dyDescent="0.35">
      <c r="C19"/>
      <c r="D19"/>
      <c r="E19"/>
      <c r="F19"/>
    </row>
    <row r="20" spans="3:12" ht="17.5" x14ac:dyDescent="0.35">
      <c r="C20"/>
      <c r="D20"/>
      <c r="E20"/>
      <c r="F20"/>
      <c r="L20" s="152"/>
    </row>
    <row r="21" spans="3:12" x14ac:dyDescent="0.35">
      <c r="C21"/>
      <c r="D21"/>
      <c r="E21"/>
      <c r="F21"/>
    </row>
    <row r="22" spans="3:12" x14ac:dyDescent="0.35">
      <c r="C22"/>
      <c r="D22"/>
      <c r="E22"/>
      <c r="F22"/>
    </row>
    <row r="23" spans="3:12" x14ac:dyDescent="0.35">
      <c r="C23"/>
      <c r="D23"/>
      <c r="E23"/>
      <c r="F23"/>
    </row>
    <row r="24" spans="3:12" x14ac:dyDescent="0.35">
      <c r="C24"/>
      <c r="D24"/>
      <c r="E24"/>
      <c r="F24"/>
    </row>
    <row r="25" spans="3:12" x14ac:dyDescent="0.35">
      <c r="C25"/>
      <c r="D25"/>
      <c r="E25"/>
      <c r="F25"/>
    </row>
    <row r="26" spans="3:12" x14ac:dyDescent="0.35">
      <c r="C26"/>
      <c r="D26"/>
      <c r="E26"/>
      <c r="F26"/>
    </row>
    <row r="27" spans="3:12" x14ac:dyDescent="0.35">
      <c r="C27"/>
      <c r="D27"/>
      <c r="E27"/>
      <c r="F27"/>
    </row>
    <row r="28" spans="3:12" x14ac:dyDescent="0.35">
      <c r="C28"/>
      <c r="D28"/>
      <c r="E28"/>
      <c r="F28"/>
    </row>
    <row r="29" spans="3:12" x14ac:dyDescent="0.35">
      <c r="C29"/>
      <c r="D29"/>
      <c r="E29"/>
      <c r="F29"/>
    </row>
    <row r="30" spans="3:12" x14ac:dyDescent="0.35">
      <c r="C30"/>
      <c r="D30"/>
      <c r="E30"/>
      <c r="F30"/>
    </row>
  </sheetData>
  <sheetProtection formatColumns="0" formatRows="0"/>
  <sortState xmlns:xlrd2="http://schemas.microsoft.com/office/spreadsheetml/2017/richdata2" ref="A108:AF115">
    <sortCondition descending="1" ref="G108:G115"/>
  </sortState>
  <mergeCells count="3">
    <mergeCell ref="C3:J3"/>
    <mergeCell ref="C4:J4"/>
    <mergeCell ref="B6:J6"/>
  </mergeCells>
  <dataValidations count="1">
    <dataValidation type="decimal" allowBlank="1" showInputMessage="1" showErrorMessage="1" errorTitle="Incorrect Format" error="Value must be 0.00 or above " sqref="H12:I12 G12 H14:I15 G14:G15" xr:uid="{00000000-0002-0000-0300-000000000000}">
      <formula1>0</formula1>
      <formula2>1000000</formula2>
    </dataValidation>
  </dataValidations>
  <pageMargins left="0.7" right="0.7" top="0.75" bottom="0.75" header="0.3" footer="0.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46"/>
  <sheetViews>
    <sheetView zoomScale="70" zoomScaleNormal="70" workbookViewId="0">
      <pane xSplit="3" ySplit="8" topLeftCell="D9" activePane="bottomRight" state="frozen"/>
      <selection pane="topRight" activeCell="D1" sqref="D1"/>
      <selection pane="bottomLeft" activeCell="A9" sqref="A9"/>
      <selection pane="bottomRight" activeCell="T11" sqref="T11"/>
    </sheetView>
  </sheetViews>
  <sheetFormatPr defaultColWidth="8.84375" defaultRowHeight="15.5" x14ac:dyDescent="0.35"/>
  <cols>
    <col min="1" max="1" width="6.765625" customWidth="1"/>
    <col min="2" max="2" width="11.07421875" customWidth="1"/>
    <col min="3" max="3" width="53.3046875" style="55" bestFit="1" customWidth="1"/>
    <col min="4" max="4" width="9.3046875" style="36" customWidth="1"/>
    <col min="5" max="5" width="12.84375" style="37" customWidth="1"/>
    <col min="6" max="6" width="7.4609375" style="37" customWidth="1"/>
    <col min="7" max="7" width="11.53515625" style="36" customWidth="1"/>
    <col min="8" max="8" width="11.69140625" style="37" customWidth="1"/>
    <col min="9" max="9" width="14.69140625" style="36" customWidth="1"/>
    <col min="10" max="10" width="10.84375" style="36" bestFit="1" customWidth="1"/>
    <col min="11" max="11" width="11.69140625" style="36" customWidth="1"/>
    <col min="12" max="12" width="16.765625" style="36" bestFit="1" customWidth="1"/>
    <col min="13" max="13" width="7.4609375" style="37" customWidth="1"/>
    <col min="14" max="14" width="11.69140625" style="37" customWidth="1"/>
    <col min="15" max="15" width="14.69140625" style="36" customWidth="1"/>
    <col min="16" max="16" width="10.84375" style="36" bestFit="1" customWidth="1"/>
    <col min="17" max="17" width="11.69140625" style="36" customWidth="1"/>
    <col min="18" max="18" width="12" style="36" customWidth="1"/>
    <col min="19" max="19" width="7.4609375" style="37" customWidth="1"/>
    <col min="20" max="20" width="11.69140625" style="37" customWidth="1"/>
    <col min="21" max="21" width="14.69140625" style="36" customWidth="1"/>
    <col min="22" max="22" width="10.84375" style="36" bestFit="1" customWidth="1"/>
    <col min="23" max="23" width="11.69140625" style="36" customWidth="1"/>
    <col min="24" max="24" width="12" style="36" customWidth="1"/>
    <col min="25" max="25" width="7.4609375" style="37" customWidth="1"/>
    <col min="26" max="26" width="13.3046875" customWidth="1"/>
  </cols>
  <sheetData>
    <row r="1" spans="1:28" ht="47.25" customHeight="1" x14ac:dyDescent="0.45">
      <c r="A1" s="12"/>
      <c r="B1" s="26"/>
      <c r="C1" s="53"/>
      <c r="D1" s="26"/>
      <c r="E1" s="28"/>
      <c r="F1" s="28"/>
      <c r="G1" s="114"/>
      <c r="H1" s="28"/>
      <c r="I1" s="26"/>
      <c r="J1" s="26"/>
      <c r="K1" s="26"/>
      <c r="L1" s="26"/>
      <c r="M1" s="28"/>
      <c r="N1" s="28"/>
      <c r="O1" s="26"/>
      <c r="P1" s="26"/>
      <c r="Q1" s="26"/>
      <c r="R1" s="26"/>
      <c r="S1" s="28"/>
      <c r="T1" s="28"/>
      <c r="U1" s="26"/>
      <c r="V1" s="26"/>
      <c r="W1" s="26"/>
      <c r="X1" s="26"/>
      <c r="Y1" s="28"/>
      <c r="Z1" s="26" t="s">
        <v>141</v>
      </c>
    </row>
    <row r="2" spans="1:28" x14ac:dyDescent="0.35">
      <c r="A2" s="20"/>
      <c r="B2" s="21"/>
      <c r="C2" s="54"/>
      <c r="D2" s="31"/>
      <c r="E2" s="32"/>
      <c r="F2" s="32"/>
      <c r="G2" s="31"/>
      <c r="H2" s="32"/>
      <c r="I2" s="31"/>
      <c r="J2" s="31"/>
      <c r="K2" s="31"/>
      <c r="L2" s="31"/>
      <c r="M2" s="32"/>
      <c r="N2" s="32"/>
      <c r="O2" s="31"/>
      <c r="P2" s="31"/>
      <c r="Q2" s="31"/>
      <c r="R2" s="31"/>
      <c r="S2" s="32"/>
      <c r="T2" s="32"/>
      <c r="U2" s="31"/>
      <c r="V2" s="31"/>
      <c r="W2" s="31"/>
      <c r="X2" s="31"/>
      <c r="Y2" s="32"/>
      <c r="Z2" s="33"/>
    </row>
    <row r="3" spans="1:28" x14ac:dyDescent="0.35">
      <c r="A3" s="33"/>
      <c r="B3" s="22" t="s">
        <v>0</v>
      </c>
      <c r="C3" s="326" t="str">
        <f>Title</f>
        <v>Work Equipment &amp; Consumables 2024-2028</v>
      </c>
      <c r="D3" s="326"/>
      <c r="E3" s="326"/>
      <c r="F3" s="326"/>
      <c r="G3" s="326"/>
      <c r="H3" s="326"/>
      <c r="I3" s="326"/>
      <c r="J3" s="326"/>
      <c r="K3" s="326"/>
      <c r="L3" s="326"/>
      <c r="M3" s="326"/>
      <c r="N3" s="326"/>
      <c r="O3" s="326"/>
      <c r="P3" s="326"/>
      <c r="Q3" s="326"/>
      <c r="R3" s="326"/>
      <c r="S3" s="326"/>
      <c r="T3" s="326"/>
      <c r="U3" s="326"/>
      <c r="V3" s="326"/>
      <c r="W3" s="326"/>
      <c r="X3" s="326"/>
      <c r="Y3" s="326"/>
      <c r="Z3" s="326"/>
    </row>
    <row r="4" spans="1:28" x14ac:dyDescent="0.35">
      <c r="A4" s="33"/>
      <c r="B4" s="22" t="s">
        <v>11</v>
      </c>
      <c r="C4" s="326" t="str">
        <f>'Completion Notes'!C4</f>
        <v>See Completion Note 4</v>
      </c>
      <c r="D4" s="326"/>
      <c r="E4" s="326"/>
      <c r="F4" s="326"/>
      <c r="G4" s="326"/>
      <c r="H4" s="326"/>
      <c r="I4" s="326"/>
      <c r="J4" s="326"/>
      <c r="K4" s="326"/>
      <c r="L4" s="326"/>
      <c r="M4" s="326"/>
      <c r="N4" s="326"/>
      <c r="O4" s="326"/>
      <c r="P4" s="326"/>
      <c r="Q4" s="326"/>
      <c r="R4" s="326"/>
      <c r="S4" s="326"/>
      <c r="T4" s="326"/>
      <c r="U4" s="326"/>
      <c r="V4" s="326"/>
      <c r="W4" s="326"/>
      <c r="X4" s="326"/>
      <c r="Y4" s="326"/>
      <c r="Z4" s="326"/>
    </row>
    <row r="5" spans="1:28" x14ac:dyDescent="0.35">
      <c r="A5" s="23"/>
      <c r="B5" s="24"/>
      <c r="C5" s="24"/>
      <c r="D5" s="24"/>
      <c r="E5" s="29"/>
      <c r="F5" s="29"/>
      <c r="G5" s="115"/>
      <c r="H5" s="29"/>
      <c r="I5" s="24"/>
      <c r="J5" s="24"/>
      <c r="K5" s="24"/>
      <c r="L5" s="24"/>
      <c r="M5" s="29"/>
      <c r="N5" s="29"/>
      <c r="O5" s="24"/>
      <c r="P5" s="24"/>
      <c r="Q5" s="24"/>
      <c r="R5" s="24"/>
      <c r="S5" s="29"/>
      <c r="T5" s="29"/>
      <c r="U5" s="24"/>
      <c r="V5" s="24"/>
      <c r="W5" s="24"/>
      <c r="X5" s="24"/>
      <c r="Y5" s="29"/>
      <c r="Z5" s="24"/>
    </row>
    <row r="6" spans="1:28" ht="18" x14ac:dyDescent="0.35">
      <c r="A6" s="23"/>
      <c r="B6" s="56" t="s">
        <v>142</v>
      </c>
      <c r="C6" s="56"/>
      <c r="D6" s="25"/>
      <c r="E6" s="30"/>
      <c r="F6" s="30"/>
      <c r="G6" s="25"/>
      <c r="H6" s="30"/>
      <c r="I6" s="25"/>
      <c r="J6" s="25"/>
      <c r="K6" s="25"/>
      <c r="L6" s="25"/>
      <c r="M6" s="30"/>
      <c r="N6" s="30"/>
      <c r="O6" s="25"/>
      <c r="P6" s="25"/>
      <c r="Q6" s="25"/>
      <c r="R6" s="25"/>
      <c r="S6" s="30"/>
      <c r="T6" s="30"/>
      <c r="U6" s="25"/>
      <c r="V6" s="25"/>
      <c r="W6" s="25"/>
      <c r="X6" s="25"/>
      <c r="Y6" s="30"/>
      <c r="Z6" s="25"/>
    </row>
    <row r="7" spans="1:28" x14ac:dyDescent="0.35">
      <c r="A7" s="23"/>
      <c r="B7" s="33"/>
      <c r="C7" s="24"/>
      <c r="D7" s="24"/>
      <c r="E7" s="29"/>
      <c r="F7" s="29"/>
      <c r="G7" s="115"/>
      <c r="H7" s="29"/>
      <c r="I7" s="24"/>
      <c r="J7" s="24"/>
      <c r="K7" s="24"/>
      <c r="L7" s="24"/>
      <c r="M7" s="29"/>
      <c r="N7" s="29"/>
      <c r="O7" s="24"/>
      <c r="P7" s="24"/>
      <c r="Q7" s="24"/>
      <c r="R7" s="24"/>
      <c r="S7" s="29"/>
      <c r="T7" s="29"/>
      <c r="U7" s="24"/>
      <c r="V7" s="24"/>
      <c r="W7" s="24"/>
      <c r="X7" s="24"/>
      <c r="Y7" s="29"/>
      <c r="Z7" s="24"/>
    </row>
    <row r="8" spans="1:28" s="61" customFormat="1" ht="77.5" x14ac:dyDescent="0.35">
      <c r="A8" s="60"/>
      <c r="B8" s="68" t="s">
        <v>14</v>
      </c>
      <c r="C8" s="68" t="s">
        <v>126</v>
      </c>
      <c r="D8" s="71" t="s">
        <v>143</v>
      </c>
      <c r="E8" s="71" t="s">
        <v>144</v>
      </c>
      <c r="F8" s="81" t="s">
        <v>145</v>
      </c>
      <c r="G8" s="89" t="s">
        <v>146</v>
      </c>
      <c r="H8" s="71" t="s">
        <v>147</v>
      </c>
      <c r="I8" s="71" t="s">
        <v>148</v>
      </c>
      <c r="J8" s="90" t="s">
        <v>149</v>
      </c>
      <c r="K8" s="81" t="s">
        <v>130</v>
      </c>
      <c r="L8" s="71" t="s">
        <v>150</v>
      </c>
      <c r="M8" s="29"/>
      <c r="N8" s="71" t="s">
        <v>151</v>
      </c>
      <c r="O8" s="71" t="s">
        <v>152</v>
      </c>
      <c r="P8" s="90" t="s">
        <v>153</v>
      </c>
      <c r="Q8" s="81" t="s">
        <v>130</v>
      </c>
      <c r="R8" s="71" t="s">
        <v>154</v>
      </c>
      <c r="S8" s="29"/>
      <c r="T8" s="71" t="s">
        <v>155</v>
      </c>
      <c r="U8" s="71" t="s">
        <v>156</v>
      </c>
      <c r="V8" s="90" t="s">
        <v>157</v>
      </c>
      <c r="W8" s="81" t="s">
        <v>130</v>
      </c>
      <c r="X8" s="71" t="s">
        <v>158</v>
      </c>
      <c r="Y8" s="29"/>
      <c r="Z8" s="68" t="s">
        <v>132</v>
      </c>
      <c r="AB8" s="89"/>
    </row>
    <row r="9" spans="1:28" s="61" customFormat="1" x14ac:dyDescent="0.35">
      <c r="A9" s="60"/>
      <c r="B9" s="69" t="s">
        <v>159</v>
      </c>
      <c r="C9" s="69"/>
      <c r="D9" s="70"/>
      <c r="E9" s="70"/>
      <c r="F9" s="70"/>
      <c r="G9" s="61" t="s">
        <v>160</v>
      </c>
      <c r="H9" s="70"/>
      <c r="I9" s="70"/>
      <c r="J9" s="70"/>
      <c r="K9" s="70"/>
      <c r="L9" s="70"/>
      <c r="M9" s="29"/>
      <c r="N9" s="70"/>
      <c r="O9" s="70"/>
      <c r="P9" s="70"/>
      <c r="Q9" s="70"/>
      <c r="R9" s="70"/>
      <c r="S9" s="29"/>
      <c r="T9" s="70"/>
      <c r="U9" s="70"/>
      <c r="V9" s="70"/>
      <c r="W9" s="70"/>
      <c r="X9" s="70"/>
      <c r="Y9" s="29"/>
      <c r="Z9" s="83">
        <f>SUM(Z10:Z51)</f>
        <v>521.48</v>
      </c>
    </row>
    <row r="10" spans="1:28" s="61" customFormat="1" x14ac:dyDescent="0.35">
      <c r="A10" s="60"/>
      <c r="B10" s="62"/>
      <c r="C10" s="63"/>
      <c r="D10" s="66"/>
      <c r="E10" s="62"/>
      <c r="F10" s="62"/>
      <c r="G10" s="91"/>
      <c r="H10" s="62"/>
      <c r="I10" s="66"/>
      <c r="J10" s="66"/>
      <c r="K10" s="80"/>
      <c r="L10" s="80"/>
      <c r="M10" s="29"/>
      <c r="N10" s="62"/>
      <c r="O10" s="66"/>
      <c r="P10" s="66"/>
      <c r="Q10" s="80"/>
      <c r="R10" s="80"/>
      <c r="S10" s="29"/>
      <c r="T10" s="62"/>
      <c r="U10" s="66"/>
      <c r="V10" s="66"/>
      <c r="W10" s="80"/>
      <c r="X10" s="80"/>
      <c r="Y10" s="29"/>
      <c r="Z10" s="58"/>
      <c r="AB10" s="91"/>
    </row>
    <row r="11" spans="1:28" s="61" customFormat="1" x14ac:dyDescent="0.35">
      <c r="A11" s="60"/>
      <c r="B11" s="62" t="s">
        <v>161</v>
      </c>
      <c r="C11" s="63" t="s">
        <v>162</v>
      </c>
      <c r="D11" s="66"/>
      <c r="E11" s="62">
        <v>246</v>
      </c>
      <c r="F11" s="62" t="s">
        <v>163</v>
      </c>
      <c r="G11" s="116">
        <f>ROUNDUP(E11/12,0)</f>
        <v>21</v>
      </c>
      <c r="H11" s="62">
        <f>ROUNDUP(E11*0.1,0)</f>
        <v>25</v>
      </c>
      <c r="I11" s="66">
        <v>1</v>
      </c>
      <c r="J11" s="66">
        <v>1</v>
      </c>
      <c r="K11" s="80">
        <f t="shared" ref="K11:K51" si="0">(I11+J11)*Fee</f>
        <v>0</v>
      </c>
      <c r="L11" s="80">
        <f>SUM(I11:K11)</f>
        <v>2</v>
      </c>
      <c r="M11" s="29"/>
      <c r="N11" s="62">
        <f>ROUND(E11*0.4,0)</f>
        <v>98</v>
      </c>
      <c r="O11" s="66">
        <v>1.05</v>
      </c>
      <c r="P11" s="66">
        <v>1.05</v>
      </c>
      <c r="Q11" s="80">
        <f t="shared" ref="Q11:Q51" si="1">(O11+P11)*Fee</f>
        <v>0</v>
      </c>
      <c r="R11" s="80">
        <f>SUM(O11:Q11)</f>
        <v>2.1</v>
      </c>
      <c r="S11" s="29"/>
      <c r="T11" s="62">
        <f>ROUND(E11*0.5,0)</f>
        <v>123</v>
      </c>
      <c r="U11" s="66">
        <v>1.08</v>
      </c>
      <c r="V11" s="66">
        <v>1.08</v>
      </c>
      <c r="W11" s="80">
        <f t="shared" ref="W11:W51" si="2">(U11+V11)*Fee</f>
        <v>0</v>
      </c>
      <c r="X11" s="80">
        <f>SUM(U11:W11)</f>
        <v>2.16</v>
      </c>
      <c r="Y11" s="29"/>
      <c r="Z11" s="58">
        <f>(H11*L11)+(N11*R11)+(T11*X11)</f>
        <v>521.48</v>
      </c>
      <c r="AB11" s="91"/>
    </row>
    <row r="12" spans="1:28" s="61" customFormat="1" x14ac:dyDescent="0.35">
      <c r="A12" s="60"/>
      <c r="B12" s="62" t="s">
        <v>164</v>
      </c>
      <c r="C12" s="63" t="s">
        <v>165</v>
      </c>
      <c r="D12" s="66"/>
      <c r="E12" s="62">
        <v>115</v>
      </c>
      <c r="F12" s="62" t="s">
        <v>163</v>
      </c>
      <c r="G12" s="116">
        <f t="shared" ref="G12:G75" si="3">ROUNDUP(E12/12,0)</f>
        <v>10</v>
      </c>
      <c r="H12" s="62">
        <v>115</v>
      </c>
      <c r="I12" s="66"/>
      <c r="J12" s="66"/>
      <c r="K12" s="80">
        <f t="shared" si="0"/>
        <v>0</v>
      </c>
      <c r="L12" s="80">
        <f t="shared" ref="L12:L75" si="4">SUM(I12:K12)</f>
        <v>0</v>
      </c>
      <c r="M12" s="29"/>
      <c r="N12" s="62">
        <f>ROUND(E12*0.4,0)</f>
        <v>46</v>
      </c>
      <c r="O12" s="66"/>
      <c r="P12" s="66"/>
      <c r="Q12" s="80">
        <f t="shared" si="1"/>
        <v>0</v>
      </c>
      <c r="R12" s="80">
        <f t="shared" ref="R12:R75" si="5">SUM(O12:Q12)</f>
        <v>0</v>
      </c>
      <c r="S12" s="29"/>
      <c r="T12" s="62">
        <f>ROUND(E12*0.5,0)</f>
        <v>58</v>
      </c>
      <c r="U12" s="66"/>
      <c r="V12" s="66"/>
      <c r="W12" s="80">
        <f t="shared" si="2"/>
        <v>0</v>
      </c>
      <c r="X12" s="80">
        <f t="shared" ref="X12:X75" si="6">SUM(U12:W12)</f>
        <v>0</v>
      </c>
      <c r="Y12" s="29"/>
      <c r="Z12" s="58">
        <f>E12*L12</f>
        <v>0</v>
      </c>
      <c r="AB12" s="91"/>
    </row>
    <row r="13" spans="1:28" s="61" customFormat="1" x14ac:dyDescent="0.35">
      <c r="A13" s="60"/>
      <c r="B13" s="62" t="s">
        <v>166</v>
      </c>
      <c r="C13" s="63" t="s">
        <v>167</v>
      </c>
      <c r="D13" s="66"/>
      <c r="E13" s="62">
        <v>80</v>
      </c>
      <c r="F13" s="62" t="s">
        <v>163</v>
      </c>
      <c r="G13" s="116">
        <f t="shared" si="3"/>
        <v>7</v>
      </c>
      <c r="H13" s="62">
        <f>ROUNDUP(E13*0.1,0)</f>
        <v>8</v>
      </c>
      <c r="I13" s="66"/>
      <c r="J13" s="66"/>
      <c r="K13" s="80">
        <f t="shared" si="0"/>
        <v>0</v>
      </c>
      <c r="L13" s="80">
        <f t="shared" si="4"/>
        <v>0</v>
      </c>
      <c r="M13" s="29"/>
      <c r="N13" s="62">
        <f>ROUND(E13*0.4,0)</f>
        <v>32</v>
      </c>
      <c r="O13" s="66"/>
      <c r="P13" s="66"/>
      <c r="Q13" s="80">
        <f t="shared" si="1"/>
        <v>0</v>
      </c>
      <c r="R13" s="80">
        <f t="shared" si="5"/>
        <v>0</v>
      </c>
      <c r="S13" s="29"/>
      <c r="T13" s="62">
        <f>ROUND(E13*0.5,0)</f>
        <v>40</v>
      </c>
      <c r="U13" s="66"/>
      <c r="V13" s="66"/>
      <c r="W13" s="80">
        <f t="shared" si="2"/>
        <v>0</v>
      </c>
      <c r="X13" s="80">
        <f t="shared" si="6"/>
        <v>0</v>
      </c>
      <c r="Y13" s="29"/>
      <c r="Z13" s="58">
        <f>L13</f>
        <v>0</v>
      </c>
      <c r="AB13" s="91"/>
    </row>
    <row r="14" spans="1:28" s="61" customFormat="1" x14ac:dyDescent="0.35">
      <c r="A14" s="60"/>
      <c r="B14" s="62" t="s">
        <v>168</v>
      </c>
      <c r="C14" s="63" t="s">
        <v>169</v>
      </c>
      <c r="D14" s="66"/>
      <c r="E14" s="62">
        <v>74</v>
      </c>
      <c r="F14" s="62" t="s">
        <v>163</v>
      </c>
      <c r="G14" s="116">
        <f t="shared" si="3"/>
        <v>7</v>
      </c>
      <c r="H14" s="62">
        <f>ROUNDUP(E14*0.1,0)</f>
        <v>8</v>
      </c>
      <c r="I14" s="66"/>
      <c r="J14" s="66"/>
      <c r="K14" s="80">
        <f t="shared" si="0"/>
        <v>0</v>
      </c>
      <c r="L14" s="80">
        <f t="shared" si="4"/>
        <v>0</v>
      </c>
      <c r="M14" s="29"/>
      <c r="N14" s="62">
        <f>ROUND(E14*0.4,0)</f>
        <v>30</v>
      </c>
      <c r="O14" s="66"/>
      <c r="P14" s="66"/>
      <c r="Q14" s="80">
        <f t="shared" si="1"/>
        <v>0</v>
      </c>
      <c r="R14" s="80">
        <f t="shared" si="5"/>
        <v>0</v>
      </c>
      <c r="S14" s="29"/>
      <c r="T14" s="62">
        <f>ROUND(E14*0.5,0)</f>
        <v>37</v>
      </c>
      <c r="U14" s="66"/>
      <c r="V14" s="66"/>
      <c r="W14" s="80">
        <f t="shared" si="2"/>
        <v>0</v>
      </c>
      <c r="X14" s="80">
        <f t="shared" si="6"/>
        <v>0</v>
      </c>
      <c r="Y14" s="29"/>
      <c r="Z14" s="58">
        <f>E14*L14</f>
        <v>0</v>
      </c>
      <c r="AB14" s="91"/>
    </row>
    <row r="15" spans="1:28" s="61" customFormat="1" x14ac:dyDescent="0.35">
      <c r="A15" s="60"/>
      <c r="B15" s="62" t="s">
        <v>170</v>
      </c>
      <c r="C15" s="63" t="s">
        <v>171</v>
      </c>
      <c r="D15" s="66"/>
      <c r="E15" s="62">
        <v>74</v>
      </c>
      <c r="F15" s="62" t="s">
        <v>163</v>
      </c>
      <c r="G15" s="116">
        <f t="shared" si="3"/>
        <v>7</v>
      </c>
      <c r="H15" s="62">
        <v>74</v>
      </c>
      <c r="I15" s="66"/>
      <c r="J15" s="66"/>
      <c r="K15" s="80">
        <f t="shared" si="0"/>
        <v>0</v>
      </c>
      <c r="L15" s="80">
        <f t="shared" si="4"/>
        <v>0</v>
      </c>
      <c r="M15" s="29"/>
      <c r="N15" s="62">
        <f>ROUND(E15*0.4,0)</f>
        <v>30</v>
      </c>
      <c r="O15" s="66"/>
      <c r="P15" s="66"/>
      <c r="Q15" s="80">
        <f t="shared" si="1"/>
        <v>0</v>
      </c>
      <c r="R15" s="80">
        <f t="shared" si="5"/>
        <v>0</v>
      </c>
      <c r="S15" s="29"/>
      <c r="T15" s="62">
        <f>ROUND(E15*0.5,0)</f>
        <v>37</v>
      </c>
      <c r="U15" s="66"/>
      <c r="V15" s="66"/>
      <c r="W15" s="80">
        <f t="shared" si="2"/>
        <v>0</v>
      </c>
      <c r="X15" s="80">
        <f t="shared" si="6"/>
        <v>0</v>
      </c>
      <c r="Y15" s="29"/>
      <c r="Z15" s="58">
        <f>E15*L15</f>
        <v>0</v>
      </c>
      <c r="AB15" s="91"/>
    </row>
    <row r="16" spans="1:28" s="61" customFormat="1" x14ac:dyDescent="0.35">
      <c r="A16" s="60"/>
      <c r="B16" s="62" t="s">
        <v>172</v>
      </c>
      <c r="C16" s="63" t="s">
        <v>173</v>
      </c>
      <c r="D16" s="66"/>
      <c r="E16" s="62">
        <v>60</v>
      </c>
      <c r="F16" s="62" t="s">
        <v>163</v>
      </c>
      <c r="G16" s="116">
        <f t="shared" si="3"/>
        <v>5</v>
      </c>
      <c r="H16" s="62">
        <v>60</v>
      </c>
      <c r="I16" s="66"/>
      <c r="J16" s="66"/>
      <c r="K16" s="80">
        <f t="shared" si="0"/>
        <v>0</v>
      </c>
      <c r="L16" s="80">
        <f t="shared" si="4"/>
        <v>0</v>
      </c>
      <c r="M16" s="29"/>
      <c r="N16" s="62">
        <v>60</v>
      </c>
      <c r="O16" s="66"/>
      <c r="P16" s="66"/>
      <c r="Q16" s="80">
        <f t="shared" si="1"/>
        <v>0</v>
      </c>
      <c r="R16" s="80">
        <f t="shared" si="5"/>
        <v>0</v>
      </c>
      <c r="S16" s="29"/>
      <c r="T16" s="62">
        <v>60</v>
      </c>
      <c r="U16" s="66"/>
      <c r="V16" s="66"/>
      <c r="W16" s="80">
        <f t="shared" si="2"/>
        <v>0</v>
      </c>
      <c r="X16" s="80">
        <f t="shared" si="6"/>
        <v>0</v>
      </c>
      <c r="Y16" s="29"/>
      <c r="Z16" s="58">
        <f>E16*L16</f>
        <v>0</v>
      </c>
      <c r="AB16" s="91"/>
    </row>
    <row r="17" spans="1:28" s="61" customFormat="1" x14ac:dyDescent="0.35">
      <c r="A17" s="60"/>
      <c r="B17" s="62" t="s">
        <v>174</v>
      </c>
      <c r="C17" s="63" t="s">
        <v>175</v>
      </c>
      <c r="D17" s="66"/>
      <c r="E17" s="62">
        <v>57</v>
      </c>
      <c r="F17" s="62" t="s">
        <v>163</v>
      </c>
      <c r="G17" s="116">
        <f t="shared" si="3"/>
        <v>5</v>
      </c>
      <c r="H17" s="62">
        <f>ROUNDUP(E17*0.1,0)</f>
        <v>6</v>
      </c>
      <c r="I17" s="66"/>
      <c r="J17" s="66"/>
      <c r="K17" s="80">
        <f t="shared" si="0"/>
        <v>0</v>
      </c>
      <c r="L17" s="80">
        <f t="shared" si="4"/>
        <v>0</v>
      </c>
      <c r="M17" s="29"/>
      <c r="N17" s="62">
        <f>ROUND(E17*0.4,0)</f>
        <v>23</v>
      </c>
      <c r="O17" s="66"/>
      <c r="P17" s="66"/>
      <c r="Q17" s="80">
        <f t="shared" si="1"/>
        <v>0</v>
      </c>
      <c r="R17" s="80">
        <f t="shared" si="5"/>
        <v>0</v>
      </c>
      <c r="S17" s="29"/>
      <c r="T17" s="62">
        <f>ROUND(E17*0.5,0)</f>
        <v>29</v>
      </c>
      <c r="U17" s="66"/>
      <c r="V17" s="66"/>
      <c r="W17" s="80">
        <f t="shared" si="2"/>
        <v>0</v>
      </c>
      <c r="X17" s="80">
        <f t="shared" si="6"/>
        <v>0</v>
      </c>
      <c r="Y17" s="29"/>
      <c r="Z17" s="58">
        <f>L17</f>
        <v>0</v>
      </c>
      <c r="AB17" s="91"/>
    </row>
    <row r="18" spans="1:28" s="61" customFormat="1" x14ac:dyDescent="0.35">
      <c r="A18" s="60"/>
      <c r="B18" s="62" t="s">
        <v>176</v>
      </c>
      <c r="C18" s="63" t="s">
        <v>177</v>
      </c>
      <c r="D18" s="66"/>
      <c r="E18" s="62">
        <v>49</v>
      </c>
      <c r="F18" s="62" t="s">
        <v>163</v>
      </c>
      <c r="G18" s="116">
        <f t="shared" si="3"/>
        <v>5</v>
      </c>
      <c r="H18" s="62">
        <v>49</v>
      </c>
      <c r="I18" s="66"/>
      <c r="J18" s="66"/>
      <c r="K18" s="80">
        <f t="shared" si="0"/>
        <v>0</v>
      </c>
      <c r="L18" s="80">
        <f t="shared" si="4"/>
        <v>0</v>
      </c>
      <c r="M18" s="29"/>
      <c r="N18" s="62">
        <f>ROUND(E18*0.4,0)</f>
        <v>20</v>
      </c>
      <c r="O18" s="66"/>
      <c r="P18" s="66"/>
      <c r="Q18" s="80">
        <f t="shared" si="1"/>
        <v>0</v>
      </c>
      <c r="R18" s="80">
        <f t="shared" si="5"/>
        <v>0</v>
      </c>
      <c r="S18" s="29"/>
      <c r="T18" s="62">
        <f>ROUND(E18*0.5,0)</f>
        <v>25</v>
      </c>
      <c r="U18" s="66"/>
      <c r="V18" s="66"/>
      <c r="W18" s="80">
        <f t="shared" si="2"/>
        <v>0</v>
      </c>
      <c r="X18" s="80">
        <f t="shared" si="6"/>
        <v>0</v>
      </c>
      <c r="Y18" s="29"/>
      <c r="Z18" s="58">
        <f t="shared" ref="Z18:Z23" si="7">E18*L18</f>
        <v>0</v>
      </c>
      <c r="AB18" s="91"/>
    </row>
    <row r="19" spans="1:28" s="61" customFormat="1" x14ac:dyDescent="0.35">
      <c r="A19" s="60"/>
      <c r="B19" s="62" t="s">
        <v>178</v>
      </c>
      <c r="C19" s="63" t="s">
        <v>179</v>
      </c>
      <c r="D19" s="66"/>
      <c r="E19" s="62">
        <v>48</v>
      </c>
      <c r="F19" s="62" t="s">
        <v>163</v>
      </c>
      <c r="G19" s="116">
        <f t="shared" si="3"/>
        <v>4</v>
      </c>
      <c r="H19" s="62">
        <v>48</v>
      </c>
      <c r="I19" s="66"/>
      <c r="J19" s="66"/>
      <c r="K19" s="80">
        <f t="shared" si="0"/>
        <v>0</v>
      </c>
      <c r="L19" s="80">
        <f t="shared" si="4"/>
        <v>0</v>
      </c>
      <c r="M19" s="29"/>
      <c r="N19" s="62">
        <v>48</v>
      </c>
      <c r="O19" s="66"/>
      <c r="P19" s="66"/>
      <c r="Q19" s="80">
        <f t="shared" si="1"/>
        <v>0</v>
      </c>
      <c r="R19" s="80">
        <f t="shared" si="5"/>
        <v>0</v>
      </c>
      <c r="S19" s="29"/>
      <c r="T19" s="62">
        <v>48</v>
      </c>
      <c r="U19" s="66"/>
      <c r="V19" s="66"/>
      <c r="W19" s="80">
        <f t="shared" si="2"/>
        <v>0</v>
      </c>
      <c r="X19" s="80">
        <f t="shared" si="6"/>
        <v>0</v>
      </c>
      <c r="Y19" s="29"/>
      <c r="Z19" s="58">
        <f t="shared" si="7"/>
        <v>0</v>
      </c>
      <c r="AB19" s="91"/>
    </row>
    <row r="20" spans="1:28" s="61" customFormat="1" x14ac:dyDescent="0.35">
      <c r="A20" s="60"/>
      <c r="B20" s="62" t="s">
        <v>180</v>
      </c>
      <c r="C20" s="63" t="s">
        <v>181</v>
      </c>
      <c r="D20" s="66"/>
      <c r="E20" s="62">
        <v>40</v>
      </c>
      <c r="F20" s="62" t="s">
        <v>163</v>
      </c>
      <c r="G20" s="116">
        <f t="shared" si="3"/>
        <v>4</v>
      </c>
      <c r="H20" s="62">
        <v>40</v>
      </c>
      <c r="I20" s="66"/>
      <c r="J20" s="66"/>
      <c r="K20" s="80">
        <f t="shared" si="0"/>
        <v>0</v>
      </c>
      <c r="L20" s="80">
        <f t="shared" si="4"/>
        <v>0</v>
      </c>
      <c r="M20" s="29"/>
      <c r="N20" s="62">
        <v>40</v>
      </c>
      <c r="O20" s="66"/>
      <c r="P20" s="66"/>
      <c r="Q20" s="80">
        <f t="shared" si="1"/>
        <v>0</v>
      </c>
      <c r="R20" s="80">
        <f t="shared" si="5"/>
        <v>0</v>
      </c>
      <c r="S20" s="29"/>
      <c r="T20" s="62">
        <v>40</v>
      </c>
      <c r="U20" s="66"/>
      <c r="V20" s="66"/>
      <c r="W20" s="80">
        <f t="shared" si="2"/>
        <v>0</v>
      </c>
      <c r="X20" s="80">
        <f t="shared" si="6"/>
        <v>0</v>
      </c>
      <c r="Y20" s="29"/>
      <c r="Z20" s="58">
        <f t="shared" si="7"/>
        <v>0</v>
      </c>
      <c r="AB20" s="91"/>
    </row>
    <row r="21" spans="1:28" s="61" customFormat="1" x14ac:dyDescent="0.35">
      <c r="A21" s="60"/>
      <c r="B21" s="62" t="s">
        <v>182</v>
      </c>
      <c r="C21" s="63" t="s">
        <v>183</v>
      </c>
      <c r="D21" s="66"/>
      <c r="E21" s="62">
        <v>27</v>
      </c>
      <c r="F21" s="62" t="s">
        <v>163</v>
      </c>
      <c r="G21" s="116">
        <f t="shared" si="3"/>
        <v>3</v>
      </c>
      <c r="H21" s="62">
        <f>ROUNDUP(E21*0.1,0)</f>
        <v>3</v>
      </c>
      <c r="I21" s="66"/>
      <c r="J21" s="66"/>
      <c r="K21" s="80">
        <f t="shared" si="0"/>
        <v>0</v>
      </c>
      <c r="L21" s="80">
        <f t="shared" si="4"/>
        <v>0</v>
      </c>
      <c r="M21" s="29"/>
      <c r="N21" s="62">
        <f>ROUND(E21*0.4,0)</f>
        <v>11</v>
      </c>
      <c r="O21" s="66"/>
      <c r="P21" s="66"/>
      <c r="Q21" s="80">
        <f t="shared" si="1"/>
        <v>0</v>
      </c>
      <c r="R21" s="80">
        <f t="shared" si="5"/>
        <v>0</v>
      </c>
      <c r="S21" s="29"/>
      <c r="T21" s="62">
        <f>ROUND(E21*0.5,0)</f>
        <v>14</v>
      </c>
      <c r="U21" s="66"/>
      <c r="V21" s="66"/>
      <c r="W21" s="80">
        <f t="shared" si="2"/>
        <v>0</v>
      </c>
      <c r="X21" s="80">
        <f t="shared" si="6"/>
        <v>0</v>
      </c>
      <c r="Y21" s="29"/>
      <c r="Z21" s="58">
        <f t="shared" si="7"/>
        <v>0</v>
      </c>
      <c r="AB21" s="91"/>
    </row>
    <row r="22" spans="1:28" s="61" customFormat="1" ht="31" x14ac:dyDescent="0.35">
      <c r="A22" s="60"/>
      <c r="B22" s="62" t="s">
        <v>184</v>
      </c>
      <c r="C22" s="63" t="s">
        <v>185</v>
      </c>
      <c r="D22" s="66"/>
      <c r="E22" s="62">
        <v>24</v>
      </c>
      <c r="F22" s="62" t="s">
        <v>163</v>
      </c>
      <c r="G22" s="116">
        <f t="shared" si="3"/>
        <v>2</v>
      </c>
      <c r="H22" s="62">
        <v>24</v>
      </c>
      <c r="I22" s="66"/>
      <c r="J22" s="66"/>
      <c r="K22" s="80">
        <f t="shared" si="0"/>
        <v>0</v>
      </c>
      <c r="L22" s="80">
        <f t="shared" si="4"/>
        <v>0</v>
      </c>
      <c r="M22" s="29"/>
      <c r="N22" s="62">
        <v>24</v>
      </c>
      <c r="O22" s="66"/>
      <c r="P22" s="66"/>
      <c r="Q22" s="80">
        <f t="shared" si="1"/>
        <v>0</v>
      </c>
      <c r="R22" s="80">
        <f t="shared" si="5"/>
        <v>0</v>
      </c>
      <c r="S22" s="29"/>
      <c r="T22" s="62">
        <v>24</v>
      </c>
      <c r="U22" s="66"/>
      <c r="V22" s="66"/>
      <c r="W22" s="80">
        <f t="shared" si="2"/>
        <v>0</v>
      </c>
      <c r="X22" s="80">
        <f t="shared" si="6"/>
        <v>0</v>
      </c>
      <c r="Y22" s="29"/>
      <c r="Z22" s="58">
        <f t="shared" si="7"/>
        <v>0</v>
      </c>
      <c r="AB22" s="91"/>
    </row>
    <row r="23" spans="1:28" s="61" customFormat="1" x14ac:dyDescent="0.35">
      <c r="A23" s="60"/>
      <c r="B23" s="62" t="s">
        <v>186</v>
      </c>
      <c r="C23" s="63" t="s">
        <v>187</v>
      </c>
      <c r="D23" s="66"/>
      <c r="E23" s="62">
        <v>21</v>
      </c>
      <c r="F23" s="62" t="s">
        <v>163</v>
      </c>
      <c r="G23" s="116">
        <f t="shared" si="3"/>
        <v>2</v>
      </c>
      <c r="H23" s="62">
        <v>21</v>
      </c>
      <c r="I23" s="66"/>
      <c r="J23" s="66"/>
      <c r="K23" s="80">
        <f t="shared" si="0"/>
        <v>0</v>
      </c>
      <c r="L23" s="80">
        <f t="shared" si="4"/>
        <v>0</v>
      </c>
      <c r="M23" s="29"/>
      <c r="N23" s="62">
        <v>21</v>
      </c>
      <c r="O23" s="66"/>
      <c r="P23" s="66"/>
      <c r="Q23" s="80">
        <f t="shared" si="1"/>
        <v>0</v>
      </c>
      <c r="R23" s="80">
        <f t="shared" si="5"/>
        <v>0</v>
      </c>
      <c r="S23" s="29"/>
      <c r="T23" s="62">
        <v>21</v>
      </c>
      <c r="U23" s="66"/>
      <c r="V23" s="66"/>
      <c r="W23" s="80">
        <f t="shared" si="2"/>
        <v>0</v>
      </c>
      <c r="X23" s="80">
        <f t="shared" si="6"/>
        <v>0</v>
      </c>
      <c r="Y23" s="29"/>
      <c r="Z23" s="58">
        <f t="shared" si="7"/>
        <v>0</v>
      </c>
      <c r="AB23" s="91"/>
    </row>
    <row r="24" spans="1:28" s="61" customFormat="1" x14ac:dyDescent="0.35">
      <c r="A24" s="60"/>
      <c r="B24" s="62" t="s">
        <v>188</v>
      </c>
      <c r="C24" s="63" t="s">
        <v>189</v>
      </c>
      <c r="D24" s="66"/>
      <c r="E24" s="62">
        <v>1</v>
      </c>
      <c r="F24" s="62" t="s">
        <v>163</v>
      </c>
      <c r="G24" s="116">
        <f t="shared" si="3"/>
        <v>1</v>
      </c>
      <c r="H24" s="62">
        <f>ROUNDUP(E24*0.1,0)</f>
        <v>1</v>
      </c>
      <c r="I24" s="66"/>
      <c r="J24" s="66"/>
      <c r="K24" s="80">
        <f t="shared" si="0"/>
        <v>0</v>
      </c>
      <c r="L24" s="80">
        <f t="shared" si="4"/>
        <v>0</v>
      </c>
      <c r="M24" s="29"/>
      <c r="N24" s="62">
        <f t="shared" ref="N24:N30" si="8">ROUND(E24*0.4,0)</f>
        <v>0</v>
      </c>
      <c r="O24" s="66"/>
      <c r="P24" s="66"/>
      <c r="Q24" s="80">
        <f t="shared" si="1"/>
        <v>0</v>
      </c>
      <c r="R24" s="80">
        <f t="shared" si="5"/>
        <v>0</v>
      </c>
      <c r="S24" s="29"/>
      <c r="T24" s="62">
        <f t="shared" ref="T24:T31" si="9">ROUND(E24*0.5,0)</f>
        <v>1</v>
      </c>
      <c r="U24" s="66"/>
      <c r="V24" s="66"/>
      <c r="W24" s="80">
        <f t="shared" si="2"/>
        <v>0</v>
      </c>
      <c r="X24" s="80">
        <f t="shared" si="6"/>
        <v>0</v>
      </c>
      <c r="Y24" s="29"/>
      <c r="Z24" s="58">
        <f>L24</f>
        <v>0</v>
      </c>
      <c r="AB24" s="91"/>
    </row>
    <row r="25" spans="1:28" s="61" customFormat="1" x14ac:dyDescent="0.35">
      <c r="A25" s="60"/>
      <c r="B25" s="62" t="s">
        <v>190</v>
      </c>
      <c r="C25" s="63" t="s">
        <v>191</v>
      </c>
      <c r="D25" s="66"/>
      <c r="E25" s="62">
        <v>1</v>
      </c>
      <c r="F25" s="62" t="s">
        <v>163</v>
      </c>
      <c r="G25" s="116">
        <f t="shared" si="3"/>
        <v>1</v>
      </c>
      <c r="H25" s="62">
        <f>ROUNDUP(E25*0.1,0)</f>
        <v>1</v>
      </c>
      <c r="I25" s="66"/>
      <c r="J25" s="66"/>
      <c r="K25" s="80">
        <f t="shared" si="0"/>
        <v>0</v>
      </c>
      <c r="L25" s="80">
        <f t="shared" si="4"/>
        <v>0</v>
      </c>
      <c r="M25" s="29"/>
      <c r="N25" s="62">
        <f t="shared" si="8"/>
        <v>0</v>
      </c>
      <c r="O25" s="66"/>
      <c r="P25" s="66"/>
      <c r="Q25" s="80">
        <f t="shared" si="1"/>
        <v>0</v>
      </c>
      <c r="R25" s="80">
        <f t="shared" si="5"/>
        <v>0</v>
      </c>
      <c r="S25" s="29"/>
      <c r="T25" s="62">
        <f t="shared" si="9"/>
        <v>1</v>
      </c>
      <c r="U25" s="66"/>
      <c r="V25" s="66"/>
      <c r="W25" s="80">
        <f t="shared" si="2"/>
        <v>0</v>
      </c>
      <c r="X25" s="80">
        <f t="shared" si="6"/>
        <v>0</v>
      </c>
      <c r="Y25" s="29"/>
      <c r="Z25" s="58">
        <f t="shared" ref="Z25:Z51" si="10">E25*L25</f>
        <v>0</v>
      </c>
      <c r="AB25" s="91"/>
    </row>
    <row r="26" spans="1:28" s="61" customFormat="1" x14ac:dyDescent="0.35">
      <c r="A26" s="60"/>
      <c r="B26" s="62" t="s">
        <v>192</v>
      </c>
      <c r="C26" s="63" t="s">
        <v>193</v>
      </c>
      <c r="D26" s="66"/>
      <c r="E26" s="62">
        <v>1</v>
      </c>
      <c r="F26" s="62" t="s">
        <v>163</v>
      </c>
      <c r="G26" s="116">
        <f t="shared" si="3"/>
        <v>1</v>
      </c>
      <c r="H26" s="62">
        <f>ROUNDUP(E26*0.1,0)</f>
        <v>1</v>
      </c>
      <c r="I26" s="66"/>
      <c r="J26" s="66"/>
      <c r="K26" s="80">
        <f t="shared" si="0"/>
        <v>0</v>
      </c>
      <c r="L26" s="80">
        <f t="shared" si="4"/>
        <v>0</v>
      </c>
      <c r="M26" s="29"/>
      <c r="N26" s="62">
        <f t="shared" si="8"/>
        <v>0</v>
      </c>
      <c r="O26" s="66"/>
      <c r="P26" s="66"/>
      <c r="Q26" s="80">
        <f t="shared" si="1"/>
        <v>0</v>
      </c>
      <c r="R26" s="80">
        <f t="shared" si="5"/>
        <v>0</v>
      </c>
      <c r="S26" s="29"/>
      <c r="T26" s="62">
        <f t="shared" si="9"/>
        <v>1</v>
      </c>
      <c r="U26" s="66"/>
      <c r="V26" s="66"/>
      <c r="W26" s="80">
        <f t="shared" si="2"/>
        <v>0</v>
      </c>
      <c r="X26" s="80">
        <f t="shared" si="6"/>
        <v>0</v>
      </c>
      <c r="Y26" s="29"/>
      <c r="Z26" s="58">
        <f t="shared" si="10"/>
        <v>0</v>
      </c>
      <c r="AB26" s="91"/>
    </row>
    <row r="27" spans="1:28" s="61" customFormat="1" x14ac:dyDescent="0.35">
      <c r="A27" s="60"/>
      <c r="B27" s="62" t="s">
        <v>194</v>
      </c>
      <c r="C27" s="63" t="s">
        <v>195</v>
      </c>
      <c r="D27" s="66"/>
      <c r="E27" s="62">
        <v>1</v>
      </c>
      <c r="F27" s="62" t="s">
        <v>163</v>
      </c>
      <c r="G27" s="116">
        <f t="shared" si="3"/>
        <v>1</v>
      </c>
      <c r="H27" s="62">
        <f>ROUNDUP(E27*0.1,0)</f>
        <v>1</v>
      </c>
      <c r="I27" s="66"/>
      <c r="J27" s="66"/>
      <c r="K27" s="80">
        <f t="shared" si="0"/>
        <v>0</v>
      </c>
      <c r="L27" s="80">
        <f t="shared" si="4"/>
        <v>0</v>
      </c>
      <c r="M27" s="29"/>
      <c r="N27" s="62">
        <f t="shared" si="8"/>
        <v>0</v>
      </c>
      <c r="O27" s="66"/>
      <c r="P27" s="66"/>
      <c r="Q27" s="80">
        <f t="shared" si="1"/>
        <v>0</v>
      </c>
      <c r="R27" s="80">
        <f t="shared" si="5"/>
        <v>0</v>
      </c>
      <c r="S27" s="29"/>
      <c r="T27" s="62">
        <f t="shared" si="9"/>
        <v>1</v>
      </c>
      <c r="U27" s="66"/>
      <c r="V27" s="66"/>
      <c r="W27" s="80">
        <f t="shared" si="2"/>
        <v>0</v>
      </c>
      <c r="X27" s="80">
        <f t="shared" si="6"/>
        <v>0</v>
      </c>
      <c r="Y27" s="29"/>
      <c r="Z27" s="58">
        <f t="shared" si="10"/>
        <v>0</v>
      </c>
      <c r="AB27" s="91"/>
    </row>
    <row r="28" spans="1:28" s="61" customFormat="1" x14ac:dyDescent="0.35">
      <c r="A28" s="60"/>
      <c r="B28" s="62" t="s">
        <v>196</v>
      </c>
      <c r="C28" s="63" t="s">
        <v>197</v>
      </c>
      <c r="D28" s="66"/>
      <c r="E28" s="62">
        <v>1</v>
      </c>
      <c r="F28" s="62" t="s">
        <v>163</v>
      </c>
      <c r="G28" s="116">
        <f t="shared" si="3"/>
        <v>1</v>
      </c>
      <c r="H28" s="62">
        <f>ROUNDUP(E28*0.1,0)</f>
        <v>1</v>
      </c>
      <c r="I28" s="66"/>
      <c r="J28" s="66"/>
      <c r="K28" s="80">
        <f t="shared" si="0"/>
        <v>0</v>
      </c>
      <c r="L28" s="80">
        <f t="shared" si="4"/>
        <v>0</v>
      </c>
      <c r="M28" s="29"/>
      <c r="N28" s="62">
        <f t="shared" si="8"/>
        <v>0</v>
      </c>
      <c r="O28" s="66"/>
      <c r="P28" s="66"/>
      <c r="Q28" s="80">
        <f t="shared" si="1"/>
        <v>0</v>
      </c>
      <c r="R28" s="80">
        <f t="shared" si="5"/>
        <v>0</v>
      </c>
      <c r="S28" s="29"/>
      <c r="T28" s="62">
        <f t="shared" si="9"/>
        <v>1</v>
      </c>
      <c r="U28" s="66"/>
      <c r="V28" s="66"/>
      <c r="W28" s="80">
        <f t="shared" si="2"/>
        <v>0</v>
      </c>
      <c r="X28" s="80">
        <f t="shared" si="6"/>
        <v>0</v>
      </c>
      <c r="Y28" s="29"/>
      <c r="Z28" s="58">
        <f t="shared" si="10"/>
        <v>0</v>
      </c>
      <c r="AB28" s="91"/>
    </row>
    <row r="29" spans="1:28" s="61" customFormat="1" x14ac:dyDescent="0.35">
      <c r="A29" s="60"/>
      <c r="B29" s="62" t="s">
        <v>198</v>
      </c>
      <c r="C29" s="63" t="s">
        <v>199</v>
      </c>
      <c r="D29" s="66"/>
      <c r="E29" s="62">
        <v>1</v>
      </c>
      <c r="F29" s="62" t="s">
        <v>163</v>
      </c>
      <c r="G29" s="116">
        <f t="shared" si="3"/>
        <v>1</v>
      </c>
      <c r="H29" s="62">
        <v>1</v>
      </c>
      <c r="I29" s="66"/>
      <c r="J29" s="66"/>
      <c r="K29" s="80">
        <f t="shared" si="0"/>
        <v>0</v>
      </c>
      <c r="L29" s="80">
        <f t="shared" si="4"/>
        <v>0</v>
      </c>
      <c r="M29" s="29"/>
      <c r="N29" s="62">
        <f t="shared" si="8"/>
        <v>0</v>
      </c>
      <c r="O29" s="66"/>
      <c r="P29" s="66"/>
      <c r="Q29" s="80">
        <f t="shared" si="1"/>
        <v>0</v>
      </c>
      <c r="R29" s="80">
        <f t="shared" si="5"/>
        <v>0</v>
      </c>
      <c r="S29" s="29"/>
      <c r="T29" s="62">
        <f t="shared" si="9"/>
        <v>1</v>
      </c>
      <c r="U29" s="66"/>
      <c r="V29" s="66"/>
      <c r="W29" s="80">
        <f t="shared" si="2"/>
        <v>0</v>
      </c>
      <c r="X29" s="80">
        <f t="shared" si="6"/>
        <v>0</v>
      </c>
      <c r="Y29" s="29"/>
      <c r="Z29" s="58">
        <f t="shared" si="10"/>
        <v>0</v>
      </c>
      <c r="AB29" s="91"/>
    </row>
    <row r="30" spans="1:28" s="61" customFormat="1" x14ac:dyDescent="0.35">
      <c r="A30" s="60"/>
      <c r="B30" s="62" t="s">
        <v>200</v>
      </c>
      <c r="C30" s="63" t="s">
        <v>201</v>
      </c>
      <c r="D30" s="66"/>
      <c r="E30" s="62">
        <v>1</v>
      </c>
      <c r="F30" s="62" t="s">
        <v>163</v>
      </c>
      <c r="G30" s="116">
        <f t="shared" si="3"/>
        <v>1</v>
      </c>
      <c r="H30" s="62">
        <v>1</v>
      </c>
      <c r="I30" s="66"/>
      <c r="J30" s="66"/>
      <c r="K30" s="80">
        <f t="shared" si="0"/>
        <v>0</v>
      </c>
      <c r="L30" s="80">
        <f t="shared" si="4"/>
        <v>0</v>
      </c>
      <c r="M30" s="29"/>
      <c r="N30" s="62">
        <f t="shared" si="8"/>
        <v>0</v>
      </c>
      <c r="O30" s="66"/>
      <c r="P30" s="66"/>
      <c r="Q30" s="80">
        <f t="shared" si="1"/>
        <v>0</v>
      </c>
      <c r="R30" s="80">
        <f t="shared" si="5"/>
        <v>0</v>
      </c>
      <c r="S30" s="29"/>
      <c r="T30" s="62">
        <f t="shared" si="9"/>
        <v>1</v>
      </c>
      <c r="U30" s="66"/>
      <c r="V30" s="66"/>
      <c r="W30" s="80">
        <f t="shared" si="2"/>
        <v>0</v>
      </c>
      <c r="X30" s="80">
        <f t="shared" si="6"/>
        <v>0</v>
      </c>
      <c r="Y30" s="29"/>
      <c r="Z30" s="58">
        <f t="shared" si="10"/>
        <v>0</v>
      </c>
      <c r="AB30" s="91"/>
    </row>
    <row r="31" spans="1:28" s="61" customFormat="1" x14ac:dyDescent="0.35">
      <c r="A31" s="60"/>
      <c r="B31" s="62" t="s">
        <v>202</v>
      </c>
      <c r="C31" s="63" t="s">
        <v>203</v>
      </c>
      <c r="D31" s="66"/>
      <c r="E31" s="62">
        <v>1</v>
      </c>
      <c r="F31" s="62" t="s">
        <v>163</v>
      </c>
      <c r="G31" s="116">
        <f t="shared" si="3"/>
        <v>1</v>
      </c>
      <c r="H31" s="62">
        <v>1</v>
      </c>
      <c r="I31" s="66"/>
      <c r="J31" s="66"/>
      <c r="K31" s="80">
        <f t="shared" si="0"/>
        <v>0</v>
      </c>
      <c r="L31" s="80">
        <f t="shared" si="4"/>
        <v>0</v>
      </c>
      <c r="M31" s="29"/>
      <c r="N31" s="62">
        <v>1</v>
      </c>
      <c r="O31" s="66"/>
      <c r="P31" s="66"/>
      <c r="Q31" s="80">
        <f t="shared" si="1"/>
        <v>0</v>
      </c>
      <c r="R31" s="80">
        <f t="shared" si="5"/>
        <v>0</v>
      </c>
      <c r="S31" s="29"/>
      <c r="T31" s="62">
        <f t="shared" si="9"/>
        <v>1</v>
      </c>
      <c r="U31" s="66"/>
      <c r="V31" s="66"/>
      <c r="W31" s="80">
        <f t="shared" si="2"/>
        <v>0</v>
      </c>
      <c r="X31" s="80">
        <f t="shared" si="6"/>
        <v>0</v>
      </c>
      <c r="Y31" s="29"/>
      <c r="Z31" s="58">
        <f t="shared" si="10"/>
        <v>0</v>
      </c>
      <c r="AB31" s="91"/>
    </row>
    <row r="32" spans="1:28" s="61" customFormat="1" x14ac:dyDescent="0.35">
      <c r="A32" s="60"/>
      <c r="B32" s="62" t="s">
        <v>204</v>
      </c>
      <c r="C32" s="63" t="s">
        <v>205</v>
      </c>
      <c r="D32" s="66"/>
      <c r="E32" s="62">
        <v>1</v>
      </c>
      <c r="F32" s="62" t="s">
        <v>163</v>
      </c>
      <c r="G32" s="116">
        <f t="shared" si="3"/>
        <v>1</v>
      </c>
      <c r="H32" s="62">
        <v>1</v>
      </c>
      <c r="I32" s="66"/>
      <c r="J32" s="66"/>
      <c r="K32" s="80">
        <f t="shared" si="0"/>
        <v>0</v>
      </c>
      <c r="L32" s="80">
        <f t="shared" si="4"/>
        <v>0</v>
      </c>
      <c r="M32" s="29"/>
      <c r="N32" s="62">
        <v>1</v>
      </c>
      <c r="O32" s="66"/>
      <c r="P32" s="66"/>
      <c r="Q32" s="80">
        <f t="shared" si="1"/>
        <v>0</v>
      </c>
      <c r="R32" s="80">
        <f t="shared" si="5"/>
        <v>0</v>
      </c>
      <c r="S32" s="29"/>
      <c r="T32" s="62">
        <v>1</v>
      </c>
      <c r="U32" s="66"/>
      <c r="V32" s="66"/>
      <c r="W32" s="80">
        <f t="shared" si="2"/>
        <v>0</v>
      </c>
      <c r="X32" s="80">
        <f t="shared" si="6"/>
        <v>0</v>
      </c>
      <c r="Y32" s="29"/>
      <c r="Z32" s="58">
        <f t="shared" si="10"/>
        <v>0</v>
      </c>
      <c r="AB32" s="91"/>
    </row>
    <row r="33" spans="1:28" s="61" customFormat="1" x14ac:dyDescent="0.35">
      <c r="A33" s="60"/>
      <c r="B33" s="62" t="s">
        <v>206</v>
      </c>
      <c r="C33" s="63" t="s">
        <v>207</v>
      </c>
      <c r="D33" s="66"/>
      <c r="E33" s="62">
        <v>1</v>
      </c>
      <c r="F33" s="62" t="s">
        <v>163</v>
      </c>
      <c r="G33" s="116">
        <f t="shared" si="3"/>
        <v>1</v>
      </c>
      <c r="H33" s="62">
        <v>1</v>
      </c>
      <c r="I33" s="66"/>
      <c r="J33" s="66"/>
      <c r="K33" s="80">
        <f t="shared" si="0"/>
        <v>0</v>
      </c>
      <c r="L33" s="80">
        <f t="shared" si="4"/>
        <v>0</v>
      </c>
      <c r="M33" s="29"/>
      <c r="N33" s="62">
        <v>1</v>
      </c>
      <c r="O33" s="66"/>
      <c r="P33" s="66"/>
      <c r="Q33" s="80">
        <f t="shared" si="1"/>
        <v>0</v>
      </c>
      <c r="R33" s="80">
        <f t="shared" si="5"/>
        <v>0</v>
      </c>
      <c r="S33" s="29"/>
      <c r="T33" s="62">
        <v>1</v>
      </c>
      <c r="U33" s="66"/>
      <c r="V33" s="66"/>
      <c r="W33" s="80">
        <f t="shared" si="2"/>
        <v>0</v>
      </c>
      <c r="X33" s="80">
        <f t="shared" si="6"/>
        <v>0</v>
      </c>
      <c r="Y33" s="29"/>
      <c r="Z33" s="58">
        <f t="shared" si="10"/>
        <v>0</v>
      </c>
      <c r="AB33" s="91"/>
    </row>
    <row r="34" spans="1:28" s="61" customFormat="1" x14ac:dyDescent="0.35">
      <c r="A34" s="60"/>
      <c r="B34" s="62" t="s">
        <v>208</v>
      </c>
      <c r="C34" s="63" t="s">
        <v>209</v>
      </c>
      <c r="D34" s="66"/>
      <c r="E34" s="62">
        <v>1</v>
      </c>
      <c r="F34" s="62" t="s">
        <v>163</v>
      </c>
      <c r="G34" s="116">
        <f t="shared" si="3"/>
        <v>1</v>
      </c>
      <c r="H34" s="62">
        <v>1</v>
      </c>
      <c r="I34" s="66"/>
      <c r="J34" s="66"/>
      <c r="K34" s="80">
        <f t="shared" si="0"/>
        <v>0</v>
      </c>
      <c r="L34" s="80">
        <f t="shared" si="4"/>
        <v>0</v>
      </c>
      <c r="M34" s="29"/>
      <c r="N34" s="62">
        <v>1</v>
      </c>
      <c r="O34" s="66"/>
      <c r="P34" s="66"/>
      <c r="Q34" s="80">
        <f t="shared" si="1"/>
        <v>0</v>
      </c>
      <c r="R34" s="80">
        <f t="shared" si="5"/>
        <v>0</v>
      </c>
      <c r="S34" s="29"/>
      <c r="T34" s="62">
        <v>1</v>
      </c>
      <c r="U34" s="66"/>
      <c r="V34" s="66"/>
      <c r="W34" s="80">
        <f t="shared" si="2"/>
        <v>0</v>
      </c>
      <c r="X34" s="80">
        <f t="shared" si="6"/>
        <v>0</v>
      </c>
      <c r="Y34" s="29"/>
      <c r="Z34" s="58">
        <f t="shared" si="10"/>
        <v>0</v>
      </c>
      <c r="AB34" s="91"/>
    </row>
    <row r="35" spans="1:28" s="61" customFormat="1" x14ac:dyDescent="0.35">
      <c r="A35" s="60"/>
      <c r="B35" s="62" t="s">
        <v>210</v>
      </c>
      <c r="C35" s="63" t="s">
        <v>211</v>
      </c>
      <c r="D35" s="66"/>
      <c r="E35" s="62">
        <v>1</v>
      </c>
      <c r="F35" s="62" t="s">
        <v>163</v>
      </c>
      <c r="G35" s="116">
        <f t="shared" si="3"/>
        <v>1</v>
      </c>
      <c r="H35" s="62">
        <v>1</v>
      </c>
      <c r="I35" s="66"/>
      <c r="J35" s="66"/>
      <c r="K35" s="80">
        <f t="shared" si="0"/>
        <v>0</v>
      </c>
      <c r="L35" s="80">
        <f t="shared" si="4"/>
        <v>0</v>
      </c>
      <c r="M35" s="29"/>
      <c r="N35" s="62">
        <v>1</v>
      </c>
      <c r="O35" s="66"/>
      <c r="P35" s="66"/>
      <c r="Q35" s="80">
        <f t="shared" si="1"/>
        <v>0</v>
      </c>
      <c r="R35" s="80">
        <f t="shared" si="5"/>
        <v>0</v>
      </c>
      <c r="S35" s="29"/>
      <c r="T35" s="62">
        <v>1</v>
      </c>
      <c r="U35" s="66"/>
      <c r="V35" s="66"/>
      <c r="W35" s="80">
        <f t="shared" si="2"/>
        <v>0</v>
      </c>
      <c r="X35" s="80">
        <f t="shared" si="6"/>
        <v>0</v>
      </c>
      <c r="Y35" s="29"/>
      <c r="Z35" s="58">
        <f t="shared" si="10"/>
        <v>0</v>
      </c>
      <c r="AB35" s="91"/>
    </row>
    <row r="36" spans="1:28" s="61" customFormat="1" x14ac:dyDescent="0.35">
      <c r="A36" s="60"/>
      <c r="B36" s="62" t="s">
        <v>212</v>
      </c>
      <c r="C36" s="63" t="s">
        <v>213</v>
      </c>
      <c r="D36" s="66"/>
      <c r="E36" s="62">
        <v>1</v>
      </c>
      <c r="F36" s="62" t="s">
        <v>163</v>
      </c>
      <c r="G36" s="116">
        <f t="shared" si="3"/>
        <v>1</v>
      </c>
      <c r="H36" s="62">
        <v>1</v>
      </c>
      <c r="I36" s="66"/>
      <c r="J36" s="66"/>
      <c r="K36" s="80">
        <f t="shared" si="0"/>
        <v>0</v>
      </c>
      <c r="L36" s="80">
        <f t="shared" si="4"/>
        <v>0</v>
      </c>
      <c r="M36" s="29"/>
      <c r="N36" s="62">
        <v>1</v>
      </c>
      <c r="O36" s="66"/>
      <c r="P36" s="66"/>
      <c r="Q36" s="80">
        <f t="shared" si="1"/>
        <v>0</v>
      </c>
      <c r="R36" s="80">
        <f t="shared" si="5"/>
        <v>0</v>
      </c>
      <c r="S36" s="29"/>
      <c r="T36" s="62">
        <v>1</v>
      </c>
      <c r="U36" s="66"/>
      <c r="V36" s="66"/>
      <c r="W36" s="80">
        <f t="shared" si="2"/>
        <v>0</v>
      </c>
      <c r="X36" s="80">
        <f t="shared" si="6"/>
        <v>0</v>
      </c>
      <c r="Y36" s="29"/>
      <c r="Z36" s="58">
        <f t="shared" si="10"/>
        <v>0</v>
      </c>
      <c r="AB36" s="91"/>
    </row>
    <row r="37" spans="1:28" s="61" customFormat="1" x14ac:dyDescent="0.35">
      <c r="A37" s="60"/>
      <c r="B37" s="62" t="s">
        <v>214</v>
      </c>
      <c r="C37" s="63" t="s">
        <v>215</v>
      </c>
      <c r="D37" s="66"/>
      <c r="E37" s="62">
        <v>1</v>
      </c>
      <c r="F37" s="62" t="s">
        <v>163</v>
      </c>
      <c r="G37" s="116">
        <f t="shared" si="3"/>
        <v>1</v>
      </c>
      <c r="H37" s="62">
        <v>1</v>
      </c>
      <c r="I37" s="66"/>
      <c r="J37" s="66"/>
      <c r="K37" s="80">
        <f t="shared" si="0"/>
        <v>0</v>
      </c>
      <c r="L37" s="80">
        <f t="shared" si="4"/>
        <v>0</v>
      </c>
      <c r="M37" s="29"/>
      <c r="N37" s="62">
        <v>1</v>
      </c>
      <c r="O37" s="66"/>
      <c r="P37" s="66"/>
      <c r="Q37" s="80">
        <f t="shared" si="1"/>
        <v>0</v>
      </c>
      <c r="R37" s="80">
        <f t="shared" si="5"/>
        <v>0</v>
      </c>
      <c r="S37" s="29"/>
      <c r="T37" s="62">
        <v>1</v>
      </c>
      <c r="U37" s="66"/>
      <c r="V37" s="66"/>
      <c r="W37" s="80">
        <f t="shared" si="2"/>
        <v>0</v>
      </c>
      <c r="X37" s="80">
        <f t="shared" si="6"/>
        <v>0</v>
      </c>
      <c r="Y37" s="29"/>
      <c r="Z37" s="58">
        <f t="shared" si="10"/>
        <v>0</v>
      </c>
      <c r="AB37" s="91"/>
    </row>
    <row r="38" spans="1:28" s="61" customFormat="1" x14ac:dyDescent="0.35">
      <c r="A38" s="60"/>
      <c r="B38" s="62" t="s">
        <v>216</v>
      </c>
      <c r="C38" s="63" t="s">
        <v>217</v>
      </c>
      <c r="D38" s="66"/>
      <c r="E38" s="62">
        <v>1</v>
      </c>
      <c r="F38" s="62" t="s">
        <v>163</v>
      </c>
      <c r="G38" s="116">
        <f t="shared" si="3"/>
        <v>1</v>
      </c>
      <c r="H38" s="62">
        <v>1</v>
      </c>
      <c r="I38" s="66"/>
      <c r="J38" s="66"/>
      <c r="K38" s="80">
        <f t="shared" si="0"/>
        <v>0</v>
      </c>
      <c r="L38" s="80">
        <f t="shared" si="4"/>
        <v>0</v>
      </c>
      <c r="M38" s="29"/>
      <c r="N38" s="62">
        <v>1</v>
      </c>
      <c r="O38" s="66"/>
      <c r="P38" s="66"/>
      <c r="Q38" s="80">
        <f t="shared" si="1"/>
        <v>0</v>
      </c>
      <c r="R38" s="80">
        <f t="shared" si="5"/>
        <v>0</v>
      </c>
      <c r="S38" s="29"/>
      <c r="T38" s="62">
        <v>1</v>
      </c>
      <c r="U38" s="66"/>
      <c r="V38" s="66"/>
      <c r="W38" s="80">
        <f t="shared" si="2"/>
        <v>0</v>
      </c>
      <c r="X38" s="80">
        <f t="shared" si="6"/>
        <v>0</v>
      </c>
      <c r="Y38" s="29"/>
      <c r="Z38" s="58">
        <f t="shared" si="10"/>
        <v>0</v>
      </c>
      <c r="AB38" s="91"/>
    </row>
    <row r="39" spans="1:28" s="61" customFormat="1" x14ac:dyDescent="0.35">
      <c r="A39" s="60"/>
      <c r="B39" s="62" t="s">
        <v>218</v>
      </c>
      <c r="C39" s="63" t="s">
        <v>219</v>
      </c>
      <c r="D39" s="66"/>
      <c r="E39" s="62">
        <v>1</v>
      </c>
      <c r="F39" s="62" t="s">
        <v>163</v>
      </c>
      <c r="G39" s="116">
        <f t="shared" si="3"/>
        <v>1</v>
      </c>
      <c r="H39" s="62">
        <v>1</v>
      </c>
      <c r="I39" s="66"/>
      <c r="J39" s="66"/>
      <c r="K39" s="80">
        <f t="shared" si="0"/>
        <v>0</v>
      </c>
      <c r="L39" s="80">
        <f t="shared" si="4"/>
        <v>0</v>
      </c>
      <c r="M39" s="29"/>
      <c r="N39" s="62">
        <v>1</v>
      </c>
      <c r="O39" s="66"/>
      <c r="P39" s="66"/>
      <c r="Q39" s="80">
        <f t="shared" si="1"/>
        <v>0</v>
      </c>
      <c r="R39" s="80">
        <f t="shared" si="5"/>
        <v>0</v>
      </c>
      <c r="S39" s="29"/>
      <c r="T39" s="62">
        <v>1</v>
      </c>
      <c r="U39" s="66"/>
      <c r="V39" s="66"/>
      <c r="W39" s="80">
        <f t="shared" si="2"/>
        <v>0</v>
      </c>
      <c r="X39" s="80">
        <f t="shared" si="6"/>
        <v>0</v>
      </c>
      <c r="Y39" s="29"/>
      <c r="Z39" s="58">
        <f t="shared" si="10"/>
        <v>0</v>
      </c>
      <c r="AB39" s="91"/>
    </row>
    <row r="40" spans="1:28" s="61" customFormat="1" x14ac:dyDescent="0.35">
      <c r="A40" s="60"/>
      <c r="B40" s="62" t="s">
        <v>220</v>
      </c>
      <c r="C40" s="63" t="s">
        <v>221</v>
      </c>
      <c r="D40" s="66"/>
      <c r="E40" s="62">
        <v>1</v>
      </c>
      <c r="F40" s="62" t="s">
        <v>163</v>
      </c>
      <c r="G40" s="116">
        <f t="shared" si="3"/>
        <v>1</v>
      </c>
      <c r="H40" s="62">
        <v>1</v>
      </c>
      <c r="I40" s="66"/>
      <c r="J40" s="66"/>
      <c r="K40" s="80">
        <f t="shared" si="0"/>
        <v>0</v>
      </c>
      <c r="L40" s="80">
        <f t="shared" si="4"/>
        <v>0</v>
      </c>
      <c r="M40" s="29"/>
      <c r="N40" s="62">
        <v>1</v>
      </c>
      <c r="O40" s="66"/>
      <c r="P40" s="66"/>
      <c r="Q40" s="80">
        <f t="shared" si="1"/>
        <v>0</v>
      </c>
      <c r="R40" s="80">
        <f t="shared" si="5"/>
        <v>0</v>
      </c>
      <c r="S40" s="29"/>
      <c r="T40" s="62">
        <v>1</v>
      </c>
      <c r="U40" s="66"/>
      <c r="V40" s="66"/>
      <c r="W40" s="80">
        <f t="shared" si="2"/>
        <v>0</v>
      </c>
      <c r="X40" s="80">
        <f t="shared" si="6"/>
        <v>0</v>
      </c>
      <c r="Y40" s="29"/>
      <c r="Z40" s="58">
        <f t="shared" si="10"/>
        <v>0</v>
      </c>
      <c r="AB40" s="91"/>
    </row>
    <row r="41" spans="1:28" s="61" customFormat="1" x14ac:dyDescent="0.35">
      <c r="A41" s="60"/>
      <c r="B41" s="62" t="s">
        <v>222</v>
      </c>
      <c r="C41" s="63" t="s">
        <v>223</v>
      </c>
      <c r="D41" s="66"/>
      <c r="E41" s="62">
        <v>1</v>
      </c>
      <c r="F41" s="62" t="s">
        <v>163</v>
      </c>
      <c r="G41" s="116">
        <f t="shared" si="3"/>
        <v>1</v>
      </c>
      <c r="H41" s="62">
        <v>1</v>
      </c>
      <c r="I41" s="66"/>
      <c r="J41" s="66"/>
      <c r="K41" s="80">
        <f t="shared" si="0"/>
        <v>0</v>
      </c>
      <c r="L41" s="80">
        <f t="shared" si="4"/>
        <v>0</v>
      </c>
      <c r="M41" s="29"/>
      <c r="N41" s="62">
        <v>1</v>
      </c>
      <c r="O41" s="66"/>
      <c r="P41" s="66"/>
      <c r="Q41" s="80">
        <f t="shared" si="1"/>
        <v>0</v>
      </c>
      <c r="R41" s="80">
        <f t="shared" si="5"/>
        <v>0</v>
      </c>
      <c r="S41" s="29"/>
      <c r="T41" s="62">
        <v>1</v>
      </c>
      <c r="U41" s="66"/>
      <c r="V41" s="66"/>
      <c r="W41" s="80">
        <f t="shared" si="2"/>
        <v>0</v>
      </c>
      <c r="X41" s="80">
        <f t="shared" si="6"/>
        <v>0</v>
      </c>
      <c r="Y41" s="29"/>
      <c r="Z41" s="58">
        <f t="shared" si="10"/>
        <v>0</v>
      </c>
      <c r="AB41" s="91"/>
    </row>
    <row r="42" spans="1:28" s="61" customFormat="1" x14ac:dyDescent="0.35">
      <c r="A42" s="60"/>
      <c r="B42" s="62" t="s">
        <v>224</v>
      </c>
      <c r="C42" s="63" t="s">
        <v>225</v>
      </c>
      <c r="D42" s="66"/>
      <c r="E42" s="62">
        <v>1</v>
      </c>
      <c r="F42" s="62" t="s">
        <v>163</v>
      </c>
      <c r="G42" s="116">
        <f t="shared" si="3"/>
        <v>1</v>
      </c>
      <c r="H42" s="62">
        <v>1</v>
      </c>
      <c r="I42" s="66"/>
      <c r="J42" s="66"/>
      <c r="K42" s="80">
        <f t="shared" si="0"/>
        <v>0</v>
      </c>
      <c r="L42" s="80">
        <f t="shared" si="4"/>
        <v>0</v>
      </c>
      <c r="M42" s="29"/>
      <c r="N42" s="62">
        <v>1</v>
      </c>
      <c r="O42" s="66"/>
      <c r="P42" s="66"/>
      <c r="Q42" s="80">
        <f t="shared" si="1"/>
        <v>0</v>
      </c>
      <c r="R42" s="80">
        <f t="shared" si="5"/>
        <v>0</v>
      </c>
      <c r="S42" s="29"/>
      <c r="T42" s="62">
        <v>1</v>
      </c>
      <c r="U42" s="66"/>
      <c r="V42" s="66"/>
      <c r="W42" s="80">
        <f t="shared" si="2"/>
        <v>0</v>
      </c>
      <c r="X42" s="80">
        <f t="shared" si="6"/>
        <v>0</v>
      </c>
      <c r="Y42" s="29"/>
      <c r="Z42" s="58">
        <f t="shared" si="10"/>
        <v>0</v>
      </c>
      <c r="AB42" s="91"/>
    </row>
    <row r="43" spans="1:28" s="61" customFormat="1" x14ac:dyDescent="0.35">
      <c r="A43" s="60"/>
      <c r="B43" s="62" t="s">
        <v>226</v>
      </c>
      <c r="C43" s="63" t="s">
        <v>227</v>
      </c>
      <c r="D43" s="66"/>
      <c r="E43" s="62">
        <v>1</v>
      </c>
      <c r="F43" s="62" t="s">
        <v>163</v>
      </c>
      <c r="G43" s="116">
        <f t="shared" si="3"/>
        <v>1</v>
      </c>
      <c r="H43" s="62">
        <v>1</v>
      </c>
      <c r="I43" s="66"/>
      <c r="J43" s="66"/>
      <c r="K43" s="80">
        <f t="shared" si="0"/>
        <v>0</v>
      </c>
      <c r="L43" s="80">
        <f t="shared" si="4"/>
        <v>0</v>
      </c>
      <c r="M43" s="29"/>
      <c r="N43" s="62">
        <v>1</v>
      </c>
      <c r="O43" s="66"/>
      <c r="P43" s="66"/>
      <c r="Q43" s="80">
        <f t="shared" si="1"/>
        <v>0</v>
      </c>
      <c r="R43" s="80">
        <f t="shared" si="5"/>
        <v>0</v>
      </c>
      <c r="S43" s="29"/>
      <c r="T43" s="62">
        <v>1</v>
      </c>
      <c r="U43" s="66"/>
      <c r="V43" s="66"/>
      <c r="W43" s="80">
        <f t="shared" si="2"/>
        <v>0</v>
      </c>
      <c r="X43" s="80">
        <f t="shared" si="6"/>
        <v>0</v>
      </c>
      <c r="Y43" s="29"/>
      <c r="Z43" s="58">
        <f t="shared" si="10"/>
        <v>0</v>
      </c>
      <c r="AB43" s="91"/>
    </row>
    <row r="44" spans="1:28" s="61" customFormat="1" x14ac:dyDescent="0.35">
      <c r="A44" s="60"/>
      <c r="B44" s="62" t="s">
        <v>228</v>
      </c>
      <c r="C44" s="63" t="s">
        <v>229</v>
      </c>
      <c r="D44" s="66"/>
      <c r="E44" s="62">
        <v>1</v>
      </c>
      <c r="F44" s="62" t="s">
        <v>163</v>
      </c>
      <c r="G44" s="116">
        <f t="shared" si="3"/>
        <v>1</v>
      </c>
      <c r="H44" s="62">
        <v>1</v>
      </c>
      <c r="I44" s="66"/>
      <c r="J44" s="66"/>
      <c r="K44" s="80">
        <f t="shared" si="0"/>
        <v>0</v>
      </c>
      <c r="L44" s="80">
        <f t="shared" si="4"/>
        <v>0</v>
      </c>
      <c r="M44" s="29"/>
      <c r="N44" s="62">
        <v>1</v>
      </c>
      <c r="O44" s="66"/>
      <c r="P44" s="66"/>
      <c r="Q44" s="80">
        <f t="shared" si="1"/>
        <v>0</v>
      </c>
      <c r="R44" s="80">
        <f t="shared" si="5"/>
        <v>0</v>
      </c>
      <c r="S44" s="29"/>
      <c r="T44" s="62">
        <v>1</v>
      </c>
      <c r="U44" s="66"/>
      <c r="V44" s="66"/>
      <c r="W44" s="80">
        <f t="shared" si="2"/>
        <v>0</v>
      </c>
      <c r="X44" s="80">
        <f t="shared" si="6"/>
        <v>0</v>
      </c>
      <c r="Y44" s="29"/>
      <c r="Z44" s="58">
        <f t="shared" si="10"/>
        <v>0</v>
      </c>
      <c r="AB44" s="91"/>
    </row>
    <row r="45" spans="1:28" s="61" customFormat="1" x14ac:dyDescent="0.35">
      <c r="A45" s="60"/>
      <c r="B45" s="62" t="s">
        <v>230</v>
      </c>
      <c r="C45" s="63" t="s">
        <v>231</v>
      </c>
      <c r="D45" s="66"/>
      <c r="E45" s="62">
        <v>1</v>
      </c>
      <c r="F45" s="62" t="s">
        <v>163</v>
      </c>
      <c r="G45" s="116">
        <f t="shared" si="3"/>
        <v>1</v>
      </c>
      <c r="H45" s="62">
        <v>1</v>
      </c>
      <c r="I45" s="66"/>
      <c r="J45" s="66"/>
      <c r="K45" s="80">
        <f t="shared" si="0"/>
        <v>0</v>
      </c>
      <c r="L45" s="80">
        <f t="shared" si="4"/>
        <v>0</v>
      </c>
      <c r="M45" s="29"/>
      <c r="N45" s="62">
        <v>1</v>
      </c>
      <c r="O45" s="66"/>
      <c r="P45" s="66"/>
      <c r="Q45" s="80">
        <f t="shared" si="1"/>
        <v>0</v>
      </c>
      <c r="R45" s="80">
        <f t="shared" si="5"/>
        <v>0</v>
      </c>
      <c r="S45" s="29"/>
      <c r="T45" s="62">
        <v>1</v>
      </c>
      <c r="U45" s="66"/>
      <c r="V45" s="66"/>
      <c r="W45" s="80">
        <f t="shared" si="2"/>
        <v>0</v>
      </c>
      <c r="X45" s="80">
        <f t="shared" si="6"/>
        <v>0</v>
      </c>
      <c r="Y45" s="29"/>
      <c r="Z45" s="58">
        <f t="shared" si="10"/>
        <v>0</v>
      </c>
      <c r="AB45" s="91"/>
    </row>
    <row r="46" spans="1:28" s="61" customFormat="1" x14ac:dyDescent="0.35">
      <c r="A46" s="60"/>
      <c r="B46" s="62" t="s">
        <v>232</v>
      </c>
      <c r="C46" s="63" t="s">
        <v>233</v>
      </c>
      <c r="D46" s="66"/>
      <c r="E46" s="62">
        <v>1</v>
      </c>
      <c r="F46" s="62" t="s">
        <v>163</v>
      </c>
      <c r="G46" s="116">
        <f t="shared" si="3"/>
        <v>1</v>
      </c>
      <c r="H46" s="62">
        <v>1</v>
      </c>
      <c r="I46" s="66"/>
      <c r="J46" s="66"/>
      <c r="K46" s="80">
        <f t="shared" si="0"/>
        <v>0</v>
      </c>
      <c r="L46" s="80">
        <f t="shared" si="4"/>
        <v>0</v>
      </c>
      <c r="M46" s="29"/>
      <c r="N46" s="62">
        <v>1</v>
      </c>
      <c r="O46" s="66"/>
      <c r="P46" s="66"/>
      <c r="Q46" s="80">
        <f t="shared" si="1"/>
        <v>0</v>
      </c>
      <c r="R46" s="80">
        <f t="shared" si="5"/>
        <v>0</v>
      </c>
      <c r="S46" s="29"/>
      <c r="T46" s="62">
        <v>1</v>
      </c>
      <c r="U46" s="66"/>
      <c r="V46" s="66"/>
      <c r="W46" s="80">
        <f t="shared" si="2"/>
        <v>0</v>
      </c>
      <c r="X46" s="80">
        <f t="shared" si="6"/>
        <v>0</v>
      </c>
      <c r="Y46" s="29"/>
      <c r="Z46" s="58">
        <f t="shared" si="10"/>
        <v>0</v>
      </c>
      <c r="AB46" s="91"/>
    </row>
    <row r="47" spans="1:28" s="61" customFormat="1" x14ac:dyDescent="0.35">
      <c r="A47" s="60"/>
      <c r="B47" s="62" t="s">
        <v>234</v>
      </c>
      <c r="C47" s="63" t="s">
        <v>235</v>
      </c>
      <c r="D47" s="66"/>
      <c r="E47" s="62">
        <v>1</v>
      </c>
      <c r="F47" s="62" t="s">
        <v>163</v>
      </c>
      <c r="G47" s="116">
        <f t="shared" si="3"/>
        <v>1</v>
      </c>
      <c r="H47" s="62">
        <v>1</v>
      </c>
      <c r="I47" s="66"/>
      <c r="J47" s="66"/>
      <c r="K47" s="80">
        <f t="shared" si="0"/>
        <v>0</v>
      </c>
      <c r="L47" s="80">
        <f t="shared" si="4"/>
        <v>0</v>
      </c>
      <c r="M47" s="29"/>
      <c r="N47" s="62">
        <v>1</v>
      </c>
      <c r="O47" s="66"/>
      <c r="P47" s="66"/>
      <c r="Q47" s="80">
        <f t="shared" si="1"/>
        <v>0</v>
      </c>
      <c r="R47" s="80">
        <f t="shared" si="5"/>
        <v>0</v>
      </c>
      <c r="S47" s="29"/>
      <c r="T47" s="62">
        <v>1</v>
      </c>
      <c r="U47" s="66"/>
      <c r="V47" s="66"/>
      <c r="W47" s="80">
        <f t="shared" si="2"/>
        <v>0</v>
      </c>
      <c r="X47" s="80">
        <f t="shared" si="6"/>
        <v>0</v>
      </c>
      <c r="Y47" s="29"/>
      <c r="Z47" s="58">
        <f t="shared" si="10"/>
        <v>0</v>
      </c>
      <c r="AB47" s="91"/>
    </row>
    <row r="48" spans="1:28" s="61" customFormat="1" x14ac:dyDescent="0.35">
      <c r="A48" s="60"/>
      <c r="B48" s="62" t="s">
        <v>236</v>
      </c>
      <c r="C48" s="63" t="s">
        <v>237</v>
      </c>
      <c r="D48" s="66"/>
      <c r="E48" s="62">
        <v>1</v>
      </c>
      <c r="F48" s="62" t="s">
        <v>163</v>
      </c>
      <c r="G48" s="116">
        <f t="shared" si="3"/>
        <v>1</v>
      </c>
      <c r="H48" s="62">
        <v>1</v>
      </c>
      <c r="I48" s="66"/>
      <c r="J48" s="66"/>
      <c r="K48" s="80">
        <f t="shared" si="0"/>
        <v>0</v>
      </c>
      <c r="L48" s="80">
        <f t="shared" si="4"/>
        <v>0</v>
      </c>
      <c r="M48" s="29"/>
      <c r="N48" s="62">
        <v>1</v>
      </c>
      <c r="O48" s="66"/>
      <c r="P48" s="66"/>
      <c r="Q48" s="80">
        <f t="shared" si="1"/>
        <v>0</v>
      </c>
      <c r="R48" s="80">
        <f t="shared" si="5"/>
        <v>0</v>
      </c>
      <c r="S48" s="29"/>
      <c r="T48" s="62">
        <v>1</v>
      </c>
      <c r="U48" s="66"/>
      <c r="V48" s="66"/>
      <c r="W48" s="80">
        <f t="shared" si="2"/>
        <v>0</v>
      </c>
      <c r="X48" s="80">
        <f t="shared" si="6"/>
        <v>0</v>
      </c>
      <c r="Y48" s="29"/>
      <c r="Z48" s="58">
        <f t="shared" si="10"/>
        <v>0</v>
      </c>
      <c r="AB48" s="91"/>
    </row>
    <row r="49" spans="1:28" s="61" customFormat="1" x14ac:dyDescent="0.35">
      <c r="A49" s="60"/>
      <c r="B49" s="62" t="s">
        <v>238</v>
      </c>
      <c r="C49" s="63" t="s">
        <v>239</v>
      </c>
      <c r="D49" s="66"/>
      <c r="E49" s="62">
        <v>1</v>
      </c>
      <c r="F49" s="62" t="s">
        <v>163</v>
      </c>
      <c r="G49" s="116">
        <f t="shared" si="3"/>
        <v>1</v>
      </c>
      <c r="H49" s="62">
        <v>1</v>
      </c>
      <c r="I49" s="66"/>
      <c r="J49" s="66"/>
      <c r="K49" s="80">
        <f t="shared" si="0"/>
        <v>0</v>
      </c>
      <c r="L49" s="80">
        <f t="shared" si="4"/>
        <v>0</v>
      </c>
      <c r="M49" s="29"/>
      <c r="N49" s="62">
        <v>1</v>
      </c>
      <c r="O49" s="66"/>
      <c r="P49" s="66"/>
      <c r="Q49" s="80">
        <f t="shared" si="1"/>
        <v>0</v>
      </c>
      <c r="R49" s="80">
        <f t="shared" si="5"/>
        <v>0</v>
      </c>
      <c r="S49" s="29"/>
      <c r="T49" s="62">
        <v>1</v>
      </c>
      <c r="U49" s="66"/>
      <c r="V49" s="66"/>
      <c r="W49" s="80">
        <f t="shared" si="2"/>
        <v>0</v>
      </c>
      <c r="X49" s="80">
        <f t="shared" si="6"/>
        <v>0</v>
      </c>
      <c r="Y49" s="29"/>
      <c r="Z49" s="58">
        <f t="shared" si="10"/>
        <v>0</v>
      </c>
      <c r="AB49" s="91"/>
    </row>
    <row r="50" spans="1:28" s="61" customFormat="1" x14ac:dyDescent="0.35">
      <c r="A50" s="60"/>
      <c r="B50" s="62" t="s">
        <v>240</v>
      </c>
      <c r="C50" s="63" t="s">
        <v>241</v>
      </c>
      <c r="D50" s="66"/>
      <c r="E50" s="62">
        <v>1</v>
      </c>
      <c r="F50" s="62" t="s">
        <v>163</v>
      </c>
      <c r="G50" s="116">
        <f t="shared" si="3"/>
        <v>1</v>
      </c>
      <c r="H50" s="62">
        <v>1</v>
      </c>
      <c r="I50" s="66"/>
      <c r="J50" s="66"/>
      <c r="K50" s="80">
        <f t="shared" si="0"/>
        <v>0</v>
      </c>
      <c r="L50" s="80">
        <f t="shared" si="4"/>
        <v>0</v>
      </c>
      <c r="M50" s="29"/>
      <c r="N50" s="62">
        <v>1</v>
      </c>
      <c r="O50" s="66"/>
      <c r="P50" s="66"/>
      <c r="Q50" s="80">
        <f t="shared" si="1"/>
        <v>0</v>
      </c>
      <c r="R50" s="80">
        <f t="shared" si="5"/>
        <v>0</v>
      </c>
      <c r="S50" s="29"/>
      <c r="T50" s="62">
        <v>1</v>
      </c>
      <c r="U50" s="66"/>
      <c r="V50" s="66"/>
      <c r="W50" s="80">
        <f t="shared" si="2"/>
        <v>0</v>
      </c>
      <c r="X50" s="80">
        <f t="shared" si="6"/>
        <v>0</v>
      </c>
      <c r="Y50" s="29"/>
      <c r="Z50" s="58">
        <f t="shared" si="10"/>
        <v>0</v>
      </c>
      <c r="AB50" s="91"/>
    </row>
    <row r="51" spans="1:28" s="61" customFormat="1" x14ac:dyDescent="0.35">
      <c r="A51" s="60"/>
      <c r="B51" s="62" t="s">
        <v>242</v>
      </c>
      <c r="C51" s="63" t="s">
        <v>243</v>
      </c>
      <c r="D51" s="66"/>
      <c r="E51" s="62">
        <v>1</v>
      </c>
      <c r="F51" s="62" t="s">
        <v>163</v>
      </c>
      <c r="G51" s="116">
        <f t="shared" si="3"/>
        <v>1</v>
      </c>
      <c r="H51" s="62">
        <v>1</v>
      </c>
      <c r="I51" s="66"/>
      <c r="J51" s="66"/>
      <c r="K51" s="80">
        <f t="shared" si="0"/>
        <v>0</v>
      </c>
      <c r="L51" s="80">
        <f t="shared" si="4"/>
        <v>0</v>
      </c>
      <c r="M51" s="29"/>
      <c r="N51" s="62">
        <v>1</v>
      </c>
      <c r="O51" s="66"/>
      <c r="P51" s="66"/>
      <c r="Q51" s="80">
        <f t="shared" si="1"/>
        <v>0</v>
      </c>
      <c r="R51" s="80">
        <f t="shared" si="5"/>
        <v>0</v>
      </c>
      <c r="S51" s="29"/>
      <c r="T51" s="62">
        <v>1</v>
      </c>
      <c r="U51" s="66"/>
      <c r="V51" s="66"/>
      <c r="W51" s="80">
        <f t="shared" si="2"/>
        <v>0</v>
      </c>
      <c r="X51" s="80">
        <f t="shared" si="6"/>
        <v>0</v>
      </c>
      <c r="Y51" s="29"/>
      <c r="Z51" s="58">
        <f t="shared" si="10"/>
        <v>0</v>
      </c>
      <c r="AB51" s="91"/>
    </row>
    <row r="52" spans="1:28" s="61" customFormat="1" x14ac:dyDescent="0.35">
      <c r="A52" s="60"/>
      <c r="B52" s="69" t="s">
        <v>244</v>
      </c>
      <c r="C52" s="69"/>
      <c r="D52" s="70"/>
      <c r="E52" s="70"/>
      <c r="F52" s="70"/>
      <c r="G52" s="116">
        <f t="shared" si="3"/>
        <v>0</v>
      </c>
      <c r="H52" s="70"/>
      <c r="I52" s="70"/>
      <c r="J52" s="70"/>
      <c r="K52" s="70"/>
      <c r="L52" s="70"/>
      <c r="M52" s="29"/>
      <c r="N52" s="70"/>
      <c r="O52" s="70"/>
      <c r="P52" s="70"/>
      <c r="Q52" s="70"/>
      <c r="R52" s="70"/>
      <c r="S52" s="29"/>
      <c r="T52" s="70"/>
      <c r="U52" s="70"/>
      <c r="V52" s="70"/>
      <c r="W52" s="70"/>
      <c r="X52" s="70"/>
      <c r="Y52" s="29"/>
      <c r="Z52" s="70"/>
      <c r="AB52" s="91"/>
    </row>
    <row r="53" spans="1:28" s="61" customFormat="1" x14ac:dyDescent="0.35">
      <c r="A53" s="60"/>
      <c r="B53" s="62" t="s">
        <v>245</v>
      </c>
      <c r="C53" s="63" t="s">
        <v>246</v>
      </c>
      <c r="D53" s="66"/>
      <c r="E53" s="62">
        <v>7521</v>
      </c>
      <c r="F53" s="62" t="s">
        <v>163</v>
      </c>
      <c r="G53" s="116">
        <f t="shared" si="3"/>
        <v>627</v>
      </c>
      <c r="H53" s="62">
        <v>7521</v>
      </c>
      <c r="I53" s="66"/>
      <c r="J53" s="66"/>
      <c r="K53" s="80">
        <f t="shared" ref="K53:K106" si="11">(I53+J53)*Fee</f>
        <v>0</v>
      </c>
      <c r="L53" s="80">
        <f t="shared" si="4"/>
        <v>0</v>
      </c>
      <c r="M53" s="29"/>
      <c r="N53" s="62">
        <v>7521</v>
      </c>
      <c r="O53" s="66"/>
      <c r="P53" s="66"/>
      <c r="Q53" s="80">
        <f t="shared" ref="Q53:Q106" si="12">(O53+P53)*Fee</f>
        <v>0</v>
      </c>
      <c r="R53" s="80">
        <f t="shared" si="5"/>
        <v>0</v>
      </c>
      <c r="S53" s="29"/>
      <c r="T53" s="62">
        <v>7521</v>
      </c>
      <c r="U53" s="66"/>
      <c r="V53" s="66"/>
      <c r="W53" s="80">
        <f t="shared" ref="W53:W106" si="13">(U53+V53)*Fee</f>
        <v>0</v>
      </c>
      <c r="X53" s="80">
        <f t="shared" si="6"/>
        <v>0</v>
      </c>
      <c r="Y53" s="29"/>
      <c r="Z53" s="58">
        <f t="shared" ref="Z53:Z106" si="14">E53*L53</f>
        <v>0</v>
      </c>
      <c r="AB53" s="91"/>
    </row>
    <row r="54" spans="1:28" s="61" customFormat="1" x14ac:dyDescent="0.35">
      <c r="A54" s="60"/>
      <c r="B54" s="62" t="s">
        <v>247</v>
      </c>
      <c r="C54" s="63" t="s">
        <v>248</v>
      </c>
      <c r="D54" s="66"/>
      <c r="E54" s="62">
        <v>7521</v>
      </c>
      <c r="F54" s="62" t="s">
        <v>163</v>
      </c>
      <c r="G54" s="116">
        <f t="shared" si="3"/>
        <v>627</v>
      </c>
      <c r="H54" s="62">
        <v>7521</v>
      </c>
      <c r="I54" s="66"/>
      <c r="J54" s="66"/>
      <c r="K54" s="80">
        <f t="shared" si="11"/>
        <v>0</v>
      </c>
      <c r="L54" s="80">
        <f t="shared" si="4"/>
        <v>0</v>
      </c>
      <c r="M54" s="29"/>
      <c r="N54" s="62">
        <v>7521</v>
      </c>
      <c r="O54" s="66"/>
      <c r="P54" s="66"/>
      <c r="Q54" s="80">
        <f t="shared" si="12"/>
        <v>0</v>
      </c>
      <c r="R54" s="80">
        <f t="shared" si="5"/>
        <v>0</v>
      </c>
      <c r="S54" s="29"/>
      <c r="T54" s="62">
        <v>7521</v>
      </c>
      <c r="U54" s="66"/>
      <c r="V54" s="66"/>
      <c r="W54" s="80">
        <f t="shared" si="13"/>
        <v>0</v>
      </c>
      <c r="X54" s="80">
        <f t="shared" si="6"/>
        <v>0</v>
      </c>
      <c r="Y54" s="29"/>
      <c r="Z54" s="58">
        <f t="shared" si="14"/>
        <v>0</v>
      </c>
      <c r="AB54" s="91"/>
    </row>
    <row r="55" spans="1:28" s="61" customFormat="1" x14ac:dyDescent="0.35">
      <c r="A55" s="60"/>
      <c r="B55" s="62" t="s">
        <v>249</v>
      </c>
      <c r="C55" s="63" t="s">
        <v>250</v>
      </c>
      <c r="D55" s="66"/>
      <c r="E55" s="62">
        <v>3358</v>
      </c>
      <c r="F55" s="62" t="s">
        <v>163</v>
      </c>
      <c r="G55" s="116">
        <f t="shared" si="3"/>
        <v>280</v>
      </c>
      <c r="H55" s="62">
        <v>3358</v>
      </c>
      <c r="I55" s="66"/>
      <c r="J55" s="66"/>
      <c r="K55" s="80">
        <f t="shared" si="11"/>
        <v>0</v>
      </c>
      <c r="L55" s="80">
        <f t="shared" si="4"/>
        <v>0</v>
      </c>
      <c r="M55" s="29"/>
      <c r="N55" s="62">
        <v>3358</v>
      </c>
      <c r="O55" s="66"/>
      <c r="P55" s="66"/>
      <c r="Q55" s="80">
        <f t="shared" si="12"/>
        <v>0</v>
      </c>
      <c r="R55" s="80">
        <f t="shared" si="5"/>
        <v>0</v>
      </c>
      <c r="S55" s="29"/>
      <c r="T55" s="62">
        <v>3358</v>
      </c>
      <c r="U55" s="66"/>
      <c r="V55" s="66"/>
      <c r="W55" s="80">
        <f t="shared" si="13"/>
        <v>0</v>
      </c>
      <c r="X55" s="80">
        <f t="shared" si="6"/>
        <v>0</v>
      </c>
      <c r="Y55" s="29"/>
      <c r="Z55" s="58">
        <f t="shared" si="14"/>
        <v>0</v>
      </c>
      <c r="AB55" s="91"/>
    </row>
    <row r="56" spans="1:28" s="61" customFormat="1" x14ac:dyDescent="0.35">
      <c r="A56" s="60"/>
      <c r="B56" s="62" t="s">
        <v>251</v>
      </c>
      <c r="C56" s="63" t="s">
        <v>252</v>
      </c>
      <c r="D56" s="66"/>
      <c r="E56" s="62">
        <v>1734</v>
      </c>
      <c r="F56" s="62" t="s">
        <v>163</v>
      </c>
      <c r="G56" s="116">
        <f t="shared" si="3"/>
        <v>145</v>
      </c>
      <c r="H56" s="62">
        <v>1734</v>
      </c>
      <c r="I56" s="66"/>
      <c r="J56" s="66"/>
      <c r="K56" s="80">
        <f t="shared" si="11"/>
        <v>0</v>
      </c>
      <c r="L56" s="80">
        <f t="shared" si="4"/>
        <v>0</v>
      </c>
      <c r="M56" s="29"/>
      <c r="N56" s="62">
        <v>1734</v>
      </c>
      <c r="O56" s="66"/>
      <c r="P56" s="66"/>
      <c r="Q56" s="80">
        <f t="shared" si="12"/>
        <v>0</v>
      </c>
      <c r="R56" s="80">
        <f t="shared" si="5"/>
        <v>0</v>
      </c>
      <c r="S56" s="29"/>
      <c r="T56" s="62">
        <v>1734</v>
      </c>
      <c r="U56" s="66"/>
      <c r="V56" s="66"/>
      <c r="W56" s="80">
        <f t="shared" si="13"/>
        <v>0</v>
      </c>
      <c r="X56" s="80">
        <f t="shared" si="6"/>
        <v>0</v>
      </c>
      <c r="Y56" s="29"/>
      <c r="Z56" s="58">
        <f t="shared" si="14"/>
        <v>0</v>
      </c>
      <c r="AB56" s="91"/>
    </row>
    <row r="57" spans="1:28" s="61" customFormat="1" x14ac:dyDescent="0.35">
      <c r="A57" s="60"/>
      <c r="B57" s="62" t="s">
        <v>253</v>
      </c>
      <c r="C57" s="63" t="s">
        <v>254</v>
      </c>
      <c r="D57" s="66"/>
      <c r="E57" s="62">
        <v>544</v>
      </c>
      <c r="F57" s="62" t="s">
        <v>163</v>
      </c>
      <c r="G57" s="116">
        <f t="shared" si="3"/>
        <v>46</v>
      </c>
      <c r="H57" s="62">
        <v>544</v>
      </c>
      <c r="I57" s="66"/>
      <c r="J57" s="66"/>
      <c r="K57" s="80">
        <f t="shared" si="11"/>
        <v>0</v>
      </c>
      <c r="L57" s="80">
        <f t="shared" si="4"/>
        <v>0</v>
      </c>
      <c r="M57" s="29"/>
      <c r="N57" s="62">
        <v>544</v>
      </c>
      <c r="O57" s="66"/>
      <c r="P57" s="66"/>
      <c r="Q57" s="80">
        <f t="shared" si="12"/>
        <v>0</v>
      </c>
      <c r="R57" s="80">
        <f t="shared" si="5"/>
        <v>0</v>
      </c>
      <c r="S57" s="29"/>
      <c r="T57" s="62">
        <v>544</v>
      </c>
      <c r="U57" s="66"/>
      <c r="V57" s="66"/>
      <c r="W57" s="80">
        <f t="shared" si="13"/>
        <v>0</v>
      </c>
      <c r="X57" s="80">
        <f t="shared" si="6"/>
        <v>0</v>
      </c>
      <c r="Y57" s="29"/>
      <c r="Z57" s="58">
        <f t="shared" si="14"/>
        <v>0</v>
      </c>
      <c r="AB57" s="91"/>
    </row>
    <row r="58" spans="1:28" s="61" customFormat="1" x14ac:dyDescent="0.35">
      <c r="A58" s="60"/>
      <c r="B58" s="62" t="s">
        <v>255</v>
      </c>
      <c r="C58" s="63" t="s">
        <v>256</v>
      </c>
      <c r="D58" s="66"/>
      <c r="E58" s="62">
        <v>491</v>
      </c>
      <c r="F58" s="62" t="s">
        <v>163</v>
      </c>
      <c r="G58" s="116">
        <f t="shared" si="3"/>
        <v>41</v>
      </c>
      <c r="H58" s="62">
        <v>491</v>
      </c>
      <c r="I58" s="66"/>
      <c r="J58" s="66"/>
      <c r="K58" s="80">
        <f t="shared" si="11"/>
        <v>0</v>
      </c>
      <c r="L58" s="80">
        <f t="shared" si="4"/>
        <v>0</v>
      </c>
      <c r="M58" s="29"/>
      <c r="N58" s="62">
        <v>491</v>
      </c>
      <c r="O58" s="66"/>
      <c r="P58" s="66"/>
      <c r="Q58" s="80">
        <f t="shared" si="12"/>
        <v>0</v>
      </c>
      <c r="R58" s="80">
        <f t="shared" si="5"/>
        <v>0</v>
      </c>
      <c r="S58" s="29"/>
      <c r="T58" s="62">
        <v>491</v>
      </c>
      <c r="U58" s="66"/>
      <c r="V58" s="66"/>
      <c r="W58" s="80">
        <f t="shared" si="13"/>
        <v>0</v>
      </c>
      <c r="X58" s="80">
        <f t="shared" si="6"/>
        <v>0</v>
      </c>
      <c r="Y58" s="29"/>
      <c r="Z58" s="58">
        <f t="shared" si="14"/>
        <v>0</v>
      </c>
      <c r="AB58" s="91"/>
    </row>
    <row r="59" spans="1:28" s="61" customFormat="1" x14ac:dyDescent="0.35">
      <c r="A59" s="60"/>
      <c r="B59" s="62" t="s">
        <v>257</v>
      </c>
      <c r="C59" s="63" t="s">
        <v>258</v>
      </c>
      <c r="D59" s="66"/>
      <c r="E59" s="62">
        <v>422</v>
      </c>
      <c r="F59" s="62" t="s">
        <v>163</v>
      </c>
      <c r="G59" s="116">
        <f t="shared" si="3"/>
        <v>36</v>
      </c>
      <c r="H59" s="62">
        <v>422</v>
      </c>
      <c r="I59" s="66"/>
      <c r="J59" s="66"/>
      <c r="K59" s="80">
        <f t="shared" si="11"/>
        <v>0</v>
      </c>
      <c r="L59" s="80">
        <f t="shared" si="4"/>
        <v>0</v>
      </c>
      <c r="M59" s="29"/>
      <c r="N59" s="62">
        <v>422</v>
      </c>
      <c r="O59" s="66"/>
      <c r="P59" s="66"/>
      <c r="Q59" s="80">
        <f t="shared" si="12"/>
        <v>0</v>
      </c>
      <c r="R59" s="80">
        <f t="shared" si="5"/>
        <v>0</v>
      </c>
      <c r="S59" s="29"/>
      <c r="T59" s="62">
        <v>422</v>
      </c>
      <c r="U59" s="66"/>
      <c r="V59" s="66"/>
      <c r="W59" s="80">
        <f t="shared" si="13"/>
        <v>0</v>
      </c>
      <c r="X59" s="80">
        <f t="shared" si="6"/>
        <v>0</v>
      </c>
      <c r="Y59" s="29"/>
      <c r="Z59" s="58">
        <f t="shared" si="14"/>
        <v>0</v>
      </c>
      <c r="AB59" s="91"/>
    </row>
    <row r="60" spans="1:28" s="61" customFormat="1" x14ac:dyDescent="0.35">
      <c r="A60" s="60"/>
      <c r="B60" s="62" t="s">
        <v>259</v>
      </c>
      <c r="C60" s="63" t="s">
        <v>260</v>
      </c>
      <c r="D60" s="66"/>
      <c r="E60" s="62">
        <v>360</v>
      </c>
      <c r="F60" s="62" t="s">
        <v>163</v>
      </c>
      <c r="G60" s="116">
        <f t="shared" si="3"/>
        <v>30</v>
      </c>
      <c r="H60" s="62">
        <v>360</v>
      </c>
      <c r="I60" s="66"/>
      <c r="J60" s="66"/>
      <c r="K60" s="80">
        <f t="shared" si="11"/>
        <v>0</v>
      </c>
      <c r="L60" s="80">
        <f t="shared" si="4"/>
        <v>0</v>
      </c>
      <c r="M60" s="29"/>
      <c r="N60" s="62">
        <v>360</v>
      </c>
      <c r="O60" s="66"/>
      <c r="P60" s="66"/>
      <c r="Q60" s="80">
        <f t="shared" si="12"/>
        <v>0</v>
      </c>
      <c r="R60" s="80">
        <f t="shared" si="5"/>
        <v>0</v>
      </c>
      <c r="S60" s="29"/>
      <c r="T60" s="62">
        <v>360</v>
      </c>
      <c r="U60" s="66"/>
      <c r="V60" s="66"/>
      <c r="W60" s="80">
        <f t="shared" si="13"/>
        <v>0</v>
      </c>
      <c r="X60" s="80">
        <f t="shared" si="6"/>
        <v>0</v>
      </c>
      <c r="Y60" s="29"/>
      <c r="Z60" s="58">
        <f t="shared" si="14"/>
        <v>0</v>
      </c>
      <c r="AB60" s="91"/>
    </row>
    <row r="61" spans="1:28" s="61" customFormat="1" x14ac:dyDescent="0.35">
      <c r="A61" s="60"/>
      <c r="B61" s="62" t="s">
        <v>261</v>
      </c>
      <c r="C61" s="63" t="s">
        <v>262</v>
      </c>
      <c r="D61" s="66"/>
      <c r="E61" s="62">
        <v>352</v>
      </c>
      <c r="F61" s="62" t="s">
        <v>163</v>
      </c>
      <c r="G61" s="116">
        <f t="shared" si="3"/>
        <v>30</v>
      </c>
      <c r="H61" s="62">
        <v>352</v>
      </c>
      <c r="I61" s="66"/>
      <c r="J61" s="66"/>
      <c r="K61" s="80">
        <f t="shared" si="11"/>
        <v>0</v>
      </c>
      <c r="L61" s="80">
        <f t="shared" si="4"/>
        <v>0</v>
      </c>
      <c r="M61" s="29"/>
      <c r="N61" s="62">
        <v>352</v>
      </c>
      <c r="O61" s="66"/>
      <c r="P61" s="66"/>
      <c r="Q61" s="80">
        <f t="shared" si="12"/>
        <v>0</v>
      </c>
      <c r="R61" s="80">
        <f t="shared" si="5"/>
        <v>0</v>
      </c>
      <c r="S61" s="29"/>
      <c r="T61" s="62">
        <v>352</v>
      </c>
      <c r="U61" s="66"/>
      <c r="V61" s="66"/>
      <c r="W61" s="80">
        <f t="shared" si="13"/>
        <v>0</v>
      </c>
      <c r="X61" s="80">
        <f t="shared" si="6"/>
        <v>0</v>
      </c>
      <c r="Y61" s="29"/>
      <c r="Z61" s="58">
        <f t="shared" si="14"/>
        <v>0</v>
      </c>
      <c r="AB61" s="91"/>
    </row>
    <row r="62" spans="1:28" s="61" customFormat="1" x14ac:dyDescent="0.35">
      <c r="A62" s="60"/>
      <c r="B62" s="62" t="s">
        <v>263</v>
      </c>
      <c r="C62" s="63" t="s">
        <v>264</v>
      </c>
      <c r="D62" s="66"/>
      <c r="E62" s="62">
        <v>343</v>
      </c>
      <c r="F62" s="62" t="s">
        <v>163</v>
      </c>
      <c r="G62" s="116">
        <f t="shared" si="3"/>
        <v>29</v>
      </c>
      <c r="H62" s="62">
        <v>343</v>
      </c>
      <c r="I62" s="66"/>
      <c r="J62" s="66"/>
      <c r="K62" s="80">
        <f t="shared" si="11"/>
        <v>0</v>
      </c>
      <c r="L62" s="80">
        <f t="shared" si="4"/>
        <v>0</v>
      </c>
      <c r="M62" s="29"/>
      <c r="N62" s="62">
        <v>343</v>
      </c>
      <c r="O62" s="66"/>
      <c r="P62" s="66"/>
      <c r="Q62" s="80">
        <f t="shared" si="12"/>
        <v>0</v>
      </c>
      <c r="R62" s="80">
        <f t="shared" si="5"/>
        <v>0</v>
      </c>
      <c r="S62" s="29"/>
      <c r="T62" s="62">
        <v>343</v>
      </c>
      <c r="U62" s="66"/>
      <c r="V62" s="66"/>
      <c r="W62" s="80">
        <f t="shared" si="13"/>
        <v>0</v>
      </c>
      <c r="X62" s="80">
        <f t="shared" si="6"/>
        <v>0</v>
      </c>
      <c r="Y62" s="29"/>
      <c r="Z62" s="58">
        <f t="shared" si="14"/>
        <v>0</v>
      </c>
      <c r="AB62" s="91"/>
    </row>
    <row r="63" spans="1:28" s="61" customFormat="1" x14ac:dyDescent="0.35">
      <c r="A63" s="60"/>
      <c r="B63" s="62" t="s">
        <v>265</v>
      </c>
      <c r="C63" s="63" t="s">
        <v>266</v>
      </c>
      <c r="D63" s="66"/>
      <c r="E63" s="62">
        <v>247</v>
      </c>
      <c r="F63" s="62" t="s">
        <v>163</v>
      </c>
      <c r="G63" s="116">
        <f t="shared" si="3"/>
        <v>21</v>
      </c>
      <c r="H63" s="62">
        <v>247</v>
      </c>
      <c r="I63" s="66"/>
      <c r="J63" s="66"/>
      <c r="K63" s="80">
        <f t="shared" si="11"/>
        <v>0</v>
      </c>
      <c r="L63" s="80">
        <f t="shared" si="4"/>
        <v>0</v>
      </c>
      <c r="M63" s="29"/>
      <c r="N63" s="62">
        <v>247</v>
      </c>
      <c r="O63" s="66"/>
      <c r="P63" s="66"/>
      <c r="Q63" s="80">
        <f t="shared" si="12"/>
        <v>0</v>
      </c>
      <c r="R63" s="80">
        <f t="shared" si="5"/>
        <v>0</v>
      </c>
      <c r="S63" s="29"/>
      <c r="T63" s="62">
        <v>247</v>
      </c>
      <c r="U63" s="66"/>
      <c r="V63" s="66"/>
      <c r="W63" s="80">
        <f t="shared" si="13"/>
        <v>0</v>
      </c>
      <c r="X63" s="80">
        <f t="shared" si="6"/>
        <v>0</v>
      </c>
      <c r="Y63" s="29"/>
      <c r="Z63" s="58">
        <f t="shared" si="14"/>
        <v>0</v>
      </c>
      <c r="AB63" s="91"/>
    </row>
    <row r="64" spans="1:28" s="61" customFormat="1" x14ac:dyDescent="0.35">
      <c r="A64" s="60"/>
      <c r="B64" s="62" t="s">
        <v>267</v>
      </c>
      <c r="C64" s="63" t="s">
        <v>268</v>
      </c>
      <c r="D64" s="66"/>
      <c r="E64" s="62">
        <v>226</v>
      </c>
      <c r="F64" s="62" t="s">
        <v>163</v>
      </c>
      <c r="G64" s="116">
        <f t="shared" si="3"/>
        <v>19</v>
      </c>
      <c r="H64" s="62">
        <v>226</v>
      </c>
      <c r="I64" s="66"/>
      <c r="J64" s="66"/>
      <c r="K64" s="80">
        <f t="shared" si="11"/>
        <v>0</v>
      </c>
      <c r="L64" s="80">
        <f t="shared" si="4"/>
        <v>0</v>
      </c>
      <c r="M64" s="29"/>
      <c r="N64" s="62">
        <v>226</v>
      </c>
      <c r="O64" s="66"/>
      <c r="P64" s="66"/>
      <c r="Q64" s="80">
        <f t="shared" si="12"/>
        <v>0</v>
      </c>
      <c r="R64" s="80">
        <f t="shared" si="5"/>
        <v>0</v>
      </c>
      <c r="S64" s="29"/>
      <c r="T64" s="62">
        <v>226</v>
      </c>
      <c r="U64" s="66"/>
      <c r="V64" s="66"/>
      <c r="W64" s="80">
        <f t="shared" si="13"/>
        <v>0</v>
      </c>
      <c r="X64" s="80">
        <f t="shared" si="6"/>
        <v>0</v>
      </c>
      <c r="Y64" s="29"/>
      <c r="Z64" s="58">
        <f t="shared" si="14"/>
        <v>0</v>
      </c>
      <c r="AB64" s="91"/>
    </row>
    <row r="65" spans="1:28" s="61" customFormat="1" x14ac:dyDescent="0.35">
      <c r="A65" s="60"/>
      <c r="B65" s="62" t="s">
        <v>269</v>
      </c>
      <c r="C65" s="63" t="s">
        <v>270</v>
      </c>
      <c r="D65" s="66"/>
      <c r="E65" s="62">
        <v>130</v>
      </c>
      <c r="F65" s="62" t="s">
        <v>163</v>
      </c>
      <c r="G65" s="116">
        <f t="shared" si="3"/>
        <v>11</v>
      </c>
      <c r="H65" s="62">
        <v>130</v>
      </c>
      <c r="I65" s="66"/>
      <c r="J65" s="66"/>
      <c r="K65" s="80">
        <f t="shared" si="11"/>
        <v>0</v>
      </c>
      <c r="L65" s="80">
        <f t="shared" si="4"/>
        <v>0</v>
      </c>
      <c r="M65" s="29"/>
      <c r="N65" s="62">
        <v>130</v>
      </c>
      <c r="O65" s="66"/>
      <c r="P65" s="66"/>
      <c r="Q65" s="80">
        <f t="shared" si="12"/>
        <v>0</v>
      </c>
      <c r="R65" s="80">
        <f t="shared" si="5"/>
        <v>0</v>
      </c>
      <c r="S65" s="29"/>
      <c r="T65" s="62">
        <v>130</v>
      </c>
      <c r="U65" s="66"/>
      <c r="V65" s="66"/>
      <c r="W65" s="80">
        <f t="shared" si="13"/>
        <v>0</v>
      </c>
      <c r="X65" s="80">
        <f t="shared" si="6"/>
        <v>0</v>
      </c>
      <c r="Y65" s="29"/>
      <c r="Z65" s="58">
        <f t="shared" si="14"/>
        <v>0</v>
      </c>
      <c r="AB65" s="91"/>
    </row>
    <row r="66" spans="1:28" s="61" customFormat="1" x14ac:dyDescent="0.35">
      <c r="A66" s="60"/>
      <c r="B66" s="62" t="s">
        <v>271</v>
      </c>
      <c r="C66" s="63" t="s">
        <v>272</v>
      </c>
      <c r="D66" s="66"/>
      <c r="E66" s="62">
        <v>125</v>
      </c>
      <c r="F66" s="62" t="s">
        <v>163</v>
      </c>
      <c r="G66" s="116">
        <f t="shared" si="3"/>
        <v>11</v>
      </c>
      <c r="H66" s="62">
        <v>125</v>
      </c>
      <c r="I66" s="66"/>
      <c r="J66" s="66"/>
      <c r="K66" s="80">
        <f t="shared" si="11"/>
        <v>0</v>
      </c>
      <c r="L66" s="80">
        <f t="shared" si="4"/>
        <v>0</v>
      </c>
      <c r="M66" s="29"/>
      <c r="N66" s="62">
        <v>125</v>
      </c>
      <c r="O66" s="66"/>
      <c r="P66" s="66"/>
      <c r="Q66" s="80">
        <f t="shared" si="12"/>
        <v>0</v>
      </c>
      <c r="R66" s="80">
        <f t="shared" si="5"/>
        <v>0</v>
      </c>
      <c r="S66" s="29"/>
      <c r="T66" s="62">
        <v>125</v>
      </c>
      <c r="U66" s="66"/>
      <c r="V66" s="66"/>
      <c r="W66" s="80">
        <f t="shared" si="13"/>
        <v>0</v>
      </c>
      <c r="X66" s="80">
        <f t="shared" si="6"/>
        <v>0</v>
      </c>
      <c r="Y66" s="29"/>
      <c r="Z66" s="58">
        <f t="shared" si="14"/>
        <v>0</v>
      </c>
      <c r="AB66" s="91"/>
    </row>
    <row r="67" spans="1:28" s="61" customFormat="1" x14ac:dyDescent="0.35">
      <c r="A67" s="60"/>
      <c r="B67" s="62" t="s">
        <v>273</v>
      </c>
      <c r="C67" s="63" t="s">
        <v>274</v>
      </c>
      <c r="D67" s="66"/>
      <c r="E67" s="62">
        <v>112</v>
      </c>
      <c r="F67" s="62" t="s">
        <v>163</v>
      </c>
      <c r="G67" s="116">
        <f t="shared" si="3"/>
        <v>10</v>
      </c>
      <c r="H67" s="62">
        <v>112</v>
      </c>
      <c r="I67" s="66"/>
      <c r="J67" s="66"/>
      <c r="K67" s="80">
        <f t="shared" si="11"/>
        <v>0</v>
      </c>
      <c r="L67" s="80">
        <f t="shared" si="4"/>
        <v>0</v>
      </c>
      <c r="M67" s="29"/>
      <c r="N67" s="62">
        <v>112</v>
      </c>
      <c r="O67" s="66"/>
      <c r="P67" s="66"/>
      <c r="Q67" s="80">
        <f t="shared" si="12"/>
        <v>0</v>
      </c>
      <c r="R67" s="80">
        <f t="shared" si="5"/>
        <v>0</v>
      </c>
      <c r="S67" s="29"/>
      <c r="T67" s="62">
        <v>112</v>
      </c>
      <c r="U67" s="66"/>
      <c r="V67" s="66"/>
      <c r="W67" s="80">
        <f t="shared" si="13"/>
        <v>0</v>
      </c>
      <c r="X67" s="80">
        <f t="shared" si="6"/>
        <v>0</v>
      </c>
      <c r="Y67" s="29"/>
      <c r="Z67" s="58">
        <f t="shared" si="14"/>
        <v>0</v>
      </c>
      <c r="AB67" s="91"/>
    </row>
    <row r="68" spans="1:28" s="61" customFormat="1" x14ac:dyDescent="0.35">
      <c r="A68" s="60"/>
      <c r="B68" s="62" t="s">
        <v>275</v>
      </c>
      <c r="C68" s="63" t="s">
        <v>276</v>
      </c>
      <c r="D68" s="66"/>
      <c r="E68" s="62">
        <v>90</v>
      </c>
      <c r="F68" s="62" t="s">
        <v>163</v>
      </c>
      <c r="G68" s="116">
        <f t="shared" si="3"/>
        <v>8</v>
      </c>
      <c r="H68" s="62">
        <v>90</v>
      </c>
      <c r="I68" s="66"/>
      <c r="J68" s="66"/>
      <c r="K68" s="80">
        <f t="shared" si="11"/>
        <v>0</v>
      </c>
      <c r="L68" s="80">
        <f t="shared" si="4"/>
        <v>0</v>
      </c>
      <c r="M68" s="29"/>
      <c r="N68" s="62">
        <v>90</v>
      </c>
      <c r="O68" s="66"/>
      <c r="P68" s="66"/>
      <c r="Q68" s="80">
        <f t="shared" si="12"/>
        <v>0</v>
      </c>
      <c r="R68" s="80">
        <f t="shared" si="5"/>
        <v>0</v>
      </c>
      <c r="S68" s="29"/>
      <c r="T68" s="62">
        <v>90</v>
      </c>
      <c r="U68" s="66"/>
      <c r="V68" s="66"/>
      <c r="W68" s="80">
        <f t="shared" si="13"/>
        <v>0</v>
      </c>
      <c r="X68" s="80">
        <f t="shared" si="6"/>
        <v>0</v>
      </c>
      <c r="Y68" s="29"/>
      <c r="Z68" s="58">
        <f t="shared" si="14"/>
        <v>0</v>
      </c>
      <c r="AB68" s="91"/>
    </row>
    <row r="69" spans="1:28" s="61" customFormat="1" x14ac:dyDescent="0.35">
      <c r="A69" s="60"/>
      <c r="B69" s="62" t="s">
        <v>277</v>
      </c>
      <c r="C69" s="63" t="s">
        <v>278</v>
      </c>
      <c r="D69" s="66"/>
      <c r="E69" s="62">
        <v>81</v>
      </c>
      <c r="F69" s="62" t="s">
        <v>163</v>
      </c>
      <c r="G69" s="116">
        <f t="shared" si="3"/>
        <v>7</v>
      </c>
      <c r="H69" s="62">
        <v>81</v>
      </c>
      <c r="I69" s="66"/>
      <c r="J69" s="66"/>
      <c r="K69" s="80">
        <f t="shared" si="11"/>
        <v>0</v>
      </c>
      <c r="L69" s="80">
        <f t="shared" si="4"/>
        <v>0</v>
      </c>
      <c r="M69" s="29"/>
      <c r="N69" s="62">
        <v>81</v>
      </c>
      <c r="O69" s="66"/>
      <c r="P69" s="66"/>
      <c r="Q69" s="80">
        <f t="shared" si="12"/>
        <v>0</v>
      </c>
      <c r="R69" s="80">
        <f t="shared" si="5"/>
        <v>0</v>
      </c>
      <c r="S69" s="29"/>
      <c r="T69" s="62">
        <v>81</v>
      </c>
      <c r="U69" s="66"/>
      <c r="V69" s="66"/>
      <c r="W69" s="80">
        <f t="shared" si="13"/>
        <v>0</v>
      </c>
      <c r="X69" s="80">
        <f t="shared" si="6"/>
        <v>0</v>
      </c>
      <c r="Y69" s="29"/>
      <c r="Z69" s="58">
        <f t="shared" si="14"/>
        <v>0</v>
      </c>
      <c r="AB69" s="91"/>
    </row>
    <row r="70" spans="1:28" s="61" customFormat="1" x14ac:dyDescent="0.35">
      <c r="A70" s="60"/>
      <c r="B70" s="62" t="s">
        <v>279</v>
      </c>
      <c r="C70" s="63" t="s">
        <v>280</v>
      </c>
      <c r="D70" s="66"/>
      <c r="E70" s="62">
        <v>78</v>
      </c>
      <c r="F70" s="62" t="s">
        <v>163</v>
      </c>
      <c r="G70" s="116">
        <f t="shared" si="3"/>
        <v>7</v>
      </c>
      <c r="H70" s="62">
        <v>78</v>
      </c>
      <c r="I70" s="66"/>
      <c r="J70" s="66"/>
      <c r="K70" s="80">
        <f t="shared" si="11"/>
        <v>0</v>
      </c>
      <c r="L70" s="80">
        <f t="shared" si="4"/>
        <v>0</v>
      </c>
      <c r="M70" s="29"/>
      <c r="N70" s="62">
        <v>78</v>
      </c>
      <c r="O70" s="66"/>
      <c r="P70" s="66"/>
      <c r="Q70" s="80">
        <f t="shared" si="12"/>
        <v>0</v>
      </c>
      <c r="R70" s="80">
        <f t="shared" si="5"/>
        <v>0</v>
      </c>
      <c r="S70" s="29"/>
      <c r="T70" s="62">
        <v>78</v>
      </c>
      <c r="U70" s="66"/>
      <c r="V70" s="66"/>
      <c r="W70" s="80">
        <f t="shared" si="13"/>
        <v>0</v>
      </c>
      <c r="X70" s="80">
        <f t="shared" si="6"/>
        <v>0</v>
      </c>
      <c r="Y70" s="29"/>
      <c r="Z70" s="58">
        <f t="shared" si="14"/>
        <v>0</v>
      </c>
      <c r="AB70" s="91"/>
    </row>
    <row r="71" spans="1:28" s="61" customFormat="1" x14ac:dyDescent="0.35">
      <c r="A71" s="60"/>
      <c r="B71" s="62" t="s">
        <v>281</v>
      </c>
      <c r="C71" s="63" t="s">
        <v>282</v>
      </c>
      <c r="D71" s="66"/>
      <c r="E71" s="62">
        <v>77</v>
      </c>
      <c r="F71" s="62" t="s">
        <v>163</v>
      </c>
      <c r="G71" s="116">
        <f t="shared" si="3"/>
        <v>7</v>
      </c>
      <c r="H71" s="62">
        <v>77</v>
      </c>
      <c r="I71" s="66"/>
      <c r="J71" s="66"/>
      <c r="K71" s="80">
        <f t="shared" si="11"/>
        <v>0</v>
      </c>
      <c r="L71" s="80">
        <f t="shared" si="4"/>
        <v>0</v>
      </c>
      <c r="M71" s="29"/>
      <c r="N71" s="62">
        <v>77</v>
      </c>
      <c r="O71" s="66"/>
      <c r="P71" s="66"/>
      <c r="Q71" s="80">
        <f t="shared" si="12"/>
        <v>0</v>
      </c>
      <c r="R71" s="80">
        <f t="shared" si="5"/>
        <v>0</v>
      </c>
      <c r="S71" s="29"/>
      <c r="T71" s="62">
        <v>77</v>
      </c>
      <c r="U71" s="66"/>
      <c r="V71" s="66"/>
      <c r="W71" s="80">
        <f t="shared" si="13"/>
        <v>0</v>
      </c>
      <c r="X71" s="80">
        <f t="shared" si="6"/>
        <v>0</v>
      </c>
      <c r="Y71" s="29"/>
      <c r="Z71" s="58">
        <f t="shared" si="14"/>
        <v>0</v>
      </c>
      <c r="AB71" s="91"/>
    </row>
    <row r="72" spans="1:28" s="61" customFormat="1" x14ac:dyDescent="0.35">
      <c r="A72" s="60"/>
      <c r="B72" s="62" t="s">
        <v>283</v>
      </c>
      <c r="C72" s="63" t="s">
        <v>284</v>
      </c>
      <c r="D72" s="66"/>
      <c r="E72" s="62">
        <v>70</v>
      </c>
      <c r="F72" s="62" t="s">
        <v>163</v>
      </c>
      <c r="G72" s="116">
        <f t="shared" si="3"/>
        <v>6</v>
      </c>
      <c r="H72" s="62">
        <v>70</v>
      </c>
      <c r="I72" s="66"/>
      <c r="J72" s="66"/>
      <c r="K72" s="80">
        <f t="shared" si="11"/>
        <v>0</v>
      </c>
      <c r="L72" s="80">
        <f t="shared" si="4"/>
        <v>0</v>
      </c>
      <c r="M72" s="29"/>
      <c r="N72" s="62">
        <v>70</v>
      </c>
      <c r="O72" s="66"/>
      <c r="P72" s="66"/>
      <c r="Q72" s="80">
        <f t="shared" si="12"/>
        <v>0</v>
      </c>
      <c r="R72" s="80">
        <f t="shared" si="5"/>
        <v>0</v>
      </c>
      <c r="S72" s="29"/>
      <c r="T72" s="62">
        <v>70</v>
      </c>
      <c r="U72" s="66"/>
      <c r="V72" s="66"/>
      <c r="W72" s="80">
        <f t="shared" si="13"/>
        <v>0</v>
      </c>
      <c r="X72" s="80">
        <f t="shared" si="6"/>
        <v>0</v>
      </c>
      <c r="Y72" s="29"/>
      <c r="Z72" s="58">
        <f t="shared" si="14"/>
        <v>0</v>
      </c>
      <c r="AB72" s="91"/>
    </row>
    <row r="73" spans="1:28" s="61" customFormat="1" x14ac:dyDescent="0.35">
      <c r="A73" s="60"/>
      <c r="B73" s="62" t="s">
        <v>285</v>
      </c>
      <c r="C73" s="63" t="s">
        <v>286</v>
      </c>
      <c r="D73" s="66"/>
      <c r="E73" s="62">
        <v>65</v>
      </c>
      <c r="F73" s="62" t="s">
        <v>163</v>
      </c>
      <c r="G73" s="116">
        <f t="shared" si="3"/>
        <v>6</v>
      </c>
      <c r="H73" s="62">
        <v>65</v>
      </c>
      <c r="I73" s="66"/>
      <c r="J73" s="66"/>
      <c r="K73" s="80">
        <f t="shared" si="11"/>
        <v>0</v>
      </c>
      <c r="L73" s="80">
        <f t="shared" si="4"/>
        <v>0</v>
      </c>
      <c r="M73" s="29"/>
      <c r="N73" s="62">
        <v>65</v>
      </c>
      <c r="O73" s="66"/>
      <c r="P73" s="66"/>
      <c r="Q73" s="80">
        <f t="shared" si="12"/>
        <v>0</v>
      </c>
      <c r="R73" s="80">
        <f t="shared" si="5"/>
        <v>0</v>
      </c>
      <c r="S73" s="29"/>
      <c r="T73" s="62">
        <v>65</v>
      </c>
      <c r="U73" s="66"/>
      <c r="V73" s="66"/>
      <c r="W73" s="80">
        <f t="shared" si="13"/>
        <v>0</v>
      </c>
      <c r="X73" s="80">
        <f t="shared" si="6"/>
        <v>0</v>
      </c>
      <c r="Y73" s="29"/>
      <c r="Z73" s="58">
        <f t="shared" si="14"/>
        <v>0</v>
      </c>
      <c r="AB73" s="91"/>
    </row>
    <row r="74" spans="1:28" s="61" customFormat="1" x14ac:dyDescent="0.35">
      <c r="A74" s="60"/>
      <c r="B74" s="62" t="s">
        <v>287</v>
      </c>
      <c r="C74" s="63" t="s">
        <v>288</v>
      </c>
      <c r="D74" s="66"/>
      <c r="E74" s="62">
        <v>63</v>
      </c>
      <c r="F74" s="62" t="s">
        <v>163</v>
      </c>
      <c r="G74" s="116">
        <f t="shared" si="3"/>
        <v>6</v>
      </c>
      <c r="H74" s="62">
        <v>63</v>
      </c>
      <c r="I74" s="66"/>
      <c r="J74" s="66"/>
      <c r="K74" s="80">
        <f t="shared" si="11"/>
        <v>0</v>
      </c>
      <c r="L74" s="80">
        <f t="shared" si="4"/>
        <v>0</v>
      </c>
      <c r="M74" s="29"/>
      <c r="N74" s="62">
        <v>63</v>
      </c>
      <c r="O74" s="66"/>
      <c r="P74" s="66"/>
      <c r="Q74" s="80">
        <f t="shared" si="12"/>
        <v>0</v>
      </c>
      <c r="R74" s="80">
        <f t="shared" si="5"/>
        <v>0</v>
      </c>
      <c r="S74" s="29"/>
      <c r="T74" s="62">
        <v>63</v>
      </c>
      <c r="U74" s="66"/>
      <c r="V74" s="66"/>
      <c r="W74" s="80">
        <f t="shared" si="13"/>
        <v>0</v>
      </c>
      <c r="X74" s="80">
        <f t="shared" si="6"/>
        <v>0</v>
      </c>
      <c r="Y74" s="29"/>
      <c r="Z74" s="58">
        <f t="shared" si="14"/>
        <v>0</v>
      </c>
      <c r="AB74" s="91"/>
    </row>
    <row r="75" spans="1:28" s="61" customFormat="1" x14ac:dyDescent="0.35">
      <c r="A75" s="60"/>
      <c r="B75" s="62" t="s">
        <v>289</v>
      </c>
      <c r="C75" s="63" t="s">
        <v>290</v>
      </c>
      <c r="D75" s="66"/>
      <c r="E75" s="62">
        <v>49</v>
      </c>
      <c r="F75" s="62" t="s">
        <v>163</v>
      </c>
      <c r="G75" s="116">
        <f t="shared" si="3"/>
        <v>5</v>
      </c>
      <c r="H75" s="62">
        <v>49</v>
      </c>
      <c r="I75" s="66"/>
      <c r="J75" s="66"/>
      <c r="K75" s="80">
        <f t="shared" si="11"/>
        <v>0</v>
      </c>
      <c r="L75" s="80">
        <f t="shared" si="4"/>
        <v>0</v>
      </c>
      <c r="M75" s="29"/>
      <c r="N75" s="62">
        <v>49</v>
      </c>
      <c r="O75" s="66"/>
      <c r="P75" s="66"/>
      <c r="Q75" s="80">
        <f t="shared" si="12"/>
        <v>0</v>
      </c>
      <c r="R75" s="80">
        <f t="shared" si="5"/>
        <v>0</v>
      </c>
      <c r="S75" s="29"/>
      <c r="T75" s="62">
        <v>49</v>
      </c>
      <c r="U75" s="66"/>
      <c r="V75" s="66"/>
      <c r="W75" s="80">
        <f t="shared" si="13"/>
        <v>0</v>
      </c>
      <c r="X75" s="80">
        <f t="shared" si="6"/>
        <v>0</v>
      </c>
      <c r="Y75" s="29"/>
      <c r="Z75" s="58">
        <f t="shared" si="14"/>
        <v>0</v>
      </c>
      <c r="AB75" s="91"/>
    </row>
    <row r="76" spans="1:28" s="61" customFormat="1" x14ac:dyDescent="0.35">
      <c r="A76" s="60"/>
      <c r="B76" s="62" t="s">
        <v>291</v>
      </c>
      <c r="C76" s="63" t="s">
        <v>292</v>
      </c>
      <c r="D76" s="66"/>
      <c r="E76" s="62">
        <v>42</v>
      </c>
      <c r="F76" s="62" t="s">
        <v>163</v>
      </c>
      <c r="G76" s="116">
        <f t="shared" ref="G76:G115" si="15">ROUNDUP(E76/12,0)</f>
        <v>4</v>
      </c>
      <c r="H76" s="62">
        <v>42</v>
      </c>
      <c r="I76" s="66"/>
      <c r="J76" s="66"/>
      <c r="K76" s="80">
        <f t="shared" si="11"/>
        <v>0</v>
      </c>
      <c r="L76" s="80">
        <f t="shared" ref="L76:L106" si="16">SUM(I76:K76)</f>
        <v>0</v>
      </c>
      <c r="M76" s="29"/>
      <c r="N76" s="62">
        <v>42</v>
      </c>
      <c r="O76" s="66"/>
      <c r="P76" s="66"/>
      <c r="Q76" s="80">
        <f t="shared" si="12"/>
        <v>0</v>
      </c>
      <c r="R76" s="80">
        <f t="shared" ref="R76:R106" si="17">SUM(O76:Q76)</f>
        <v>0</v>
      </c>
      <c r="S76" s="29"/>
      <c r="T76" s="62">
        <v>42</v>
      </c>
      <c r="U76" s="66"/>
      <c r="V76" s="66"/>
      <c r="W76" s="80">
        <f t="shared" si="13"/>
        <v>0</v>
      </c>
      <c r="X76" s="80">
        <f t="shared" ref="X76:X106" si="18">SUM(U76:W76)</f>
        <v>0</v>
      </c>
      <c r="Y76" s="29"/>
      <c r="Z76" s="58">
        <f t="shared" si="14"/>
        <v>0</v>
      </c>
      <c r="AB76" s="91"/>
    </row>
    <row r="77" spans="1:28" s="61" customFormat="1" x14ac:dyDescent="0.35">
      <c r="A77" s="60"/>
      <c r="B77" s="62" t="s">
        <v>293</v>
      </c>
      <c r="C77" s="63" t="s">
        <v>294</v>
      </c>
      <c r="D77" s="66"/>
      <c r="E77" s="62">
        <v>42</v>
      </c>
      <c r="F77" s="62" t="s">
        <v>163</v>
      </c>
      <c r="G77" s="116">
        <f t="shared" si="15"/>
        <v>4</v>
      </c>
      <c r="H77" s="62">
        <v>42</v>
      </c>
      <c r="I77" s="66"/>
      <c r="J77" s="66"/>
      <c r="K77" s="80">
        <f t="shared" si="11"/>
        <v>0</v>
      </c>
      <c r="L77" s="80">
        <f t="shared" si="16"/>
        <v>0</v>
      </c>
      <c r="M77" s="29"/>
      <c r="N77" s="62">
        <v>42</v>
      </c>
      <c r="O77" s="66"/>
      <c r="P77" s="66"/>
      <c r="Q77" s="80">
        <f t="shared" si="12"/>
        <v>0</v>
      </c>
      <c r="R77" s="80">
        <f t="shared" si="17"/>
        <v>0</v>
      </c>
      <c r="S77" s="29"/>
      <c r="T77" s="62">
        <v>42</v>
      </c>
      <c r="U77" s="66"/>
      <c r="V77" s="66"/>
      <c r="W77" s="80">
        <f t="shared" si="13"/>
        <v>0</v>
      </c>
      <c r="X77" s="80">
        <f t="shared" si="18"/>
        <v>0</v>
      </c>
      <c r="Y77" s="29"/>
      <c r="Z77" s="58">
        <f t="shared" si="14"/>
        <v>0</v>
      </c>
      <c r="AB77" s="91"/>
    </row>
    <row r="78" spans="1:28" s="61" customFormat="1" x14ac:dyDescent="0.35">
      <c r="A78" s="60"/>
      <c r="B78" s="62" t="s">
        <v>295</v>
      </c>
      <c r="C78" s="63" t="s">
        <v>296</v>
      </c>
      <c r="D78" s="66"/>
      <c r="E78" s="62">
        <v>39</v>
      </c>
      <c r="F78" s="62" t="s">
        <v>163</v>
      </c>
      <c r="G78" s="116">
        <f t="shared" si="15"/>
        <v>4</v>
      </c>
      <c r="H78" s="62">
        <v>39</v>
      </c>
      <c r="I78" s="66"/>
      <c r="J78" s="66"/>
      <c r="K78" s="80">
        <f t="shared" si="11"/>
        <v>0</v>
      </c>
      <c r="L78" s="80">
        <f t="shared" si="16"/>
        <v>0</v>
      </c>
      <c r="M78" s="29"/>
      <c r="N78" s="62">
        <v>39</v>
      </c>
      <c r="O78" s="66"/>
      <c r="P78" s="66"/>
      <c r="Q78" s="80">
        <f t="shared" si="12"/>
        <v>0</v>
      </c>
      <c r="R78" s="80">
        <f t="shared" si="17"/>
        <v>0</v>
      </c>
      <c r="S78" s="29"/>
      <c r="T78" s="62">
        <v>39</v>
      </c>
      <c r="U78" s="66"/>
      <c r="V78" s="66"/>
      <c r="W78" s="80">
        <f t="shared" si="13"/>
        <v>0</v>
      </c>
      <c r="X78" s="80">
        <f t="shared" si="18"/>
        <v>0</v>
      </c>
      <c r="Y78" s="29"/>
      <c r="Z78" s="58">
        <f t="shared" si="14"/>
        <v>0</v>
      </c>
      <c r="AB78" s="91"/>
    </row>
    <row r="79" spans="1:28" s="61" customFormat="1" x14ac:dyDescent="0.35">
      <c r="A79" s="60"/>
      <c r="B79" s="62" t="s">
        <v>297</v>
      </c>
      <c r="C79" s="63" t="s">
        <v>298</v>
      </c>
      <c r="D79" s="66"/>
      <c r="E79" s="62">
        <v>36</v>
      </c>
      <c r="F79" s="62" t="s">
        <v>163</v>
      </c>
      <c r="G79" s="116">
        <f t="shared" si="15"/>
        <v>3</v>
      </c>
      <c r="H79" s="62">
        <v>36</v>
      </c>
      <c r="I79" s="66"/>
      <c r="J79" s="66"/>
      <c r="K79" s="80">
        <f t="shared" si="11"/>
        <v>0</v>
      </c>
      <c r="L79" s="80">
        <f t="shared" si="16"/>
        <v>0</v>
      </c>
      <c r="M79" s="29"/>
      <c r="N79" s="62">
        <v>36</v>
      </c>
      <c r="O79" s="66"/>
      <c r="P79" s="66"/>
      <c r="Q79" s="80">
        <f t="shared" si="12"/>
        <v>0</v>
      </c>
      <c r="R79" s="80">
        <f t="shared" si="17"/>
        <v>0</v>
      </c>
      <c r="S79" s="29"/>
      <c r="T79" s="62">
        <v>36</v>
      </c>
      <c r="U79" s="66"/>
      <c r="V79" s="66"/>
      <c r="W79" s="80">
        <f t="shared" si="13"/>
        <v>0</v>
      </c>
      <c r="X79" s="80">
        <f t="shared" si="18"/>
        <v>0</v>
      </c>
      <c r="Y79" s="29"/>
      <c r="Z79" s="58">
        <f t="shared" si="14"/>
        <v>0</v>
      </c>
      <c r="AB79" s="91"/>
    </row>
    <row r="80" spans="1:28" s="61" customFormat="1" x14ac:dyDescent="0.35">
      <c r="A80" s="60"/>
      <c r="B80" s="62" t="s">
        <v>299</v>
      </c>
      <c r="C80" s="63" t="s">
        <v>300</v>
      </c>
      <c r="D80" s="66"/>
      <c r="E80" s="62">
        <v>35</v>
      </c>
      <c r="F80" s="62" t="s">
        <v>163</v>
      </c>
      <c r="G80" s="116">
        <f t="shared" si="15"/>
        <v>3</v>
      </c>
      <c r="H80" s="62">
        <v>35</v>
      </c>
      <c r="I80" s="66"/>
      <c r="J80" s="66"/>
      <c r="K80" s="80">
        <f t="shared" si="11"/>
        <v>0</v>
      </c>
      <c r="L80" s="80">
        <f t="shared" si="16"/>
        <v>0</v>
      </c>
      <c r="M80" s="29"/>
      <c r="N80" s="62">
        <v>35</v>
      </c>
      <c r="O80" s="66"/>
      <c r="P80" s="66"/>
      <c r="Q80" s="80">
        <f t="shared" si="12"/>
        <v>0</v>
      </c>
      <c r="R80" s="80">
        <f t="shared" si="17"/>
        <v>0</v>
      </c>
      <c r="S80" s="29"/>
      <c r="T80" s="62">
        <v>35</v>
      </c>
      <c r="U80" s="66"/>
      <c r="V80" s="66"/>
      <c r="W80" s="80">
        <f t="shared" si="13"/>
        <v>0</v>
      </c>
      <c r="X80" s="80">
        <f t="shared" si="18"/>
        <v>0</v>
      </c>
      <c r="Y80" s="29"/>
      <c r="Z80" s="58">
        <f t="shared" si="14"/>
        <v>0</v>
      </c>
      <c r="AB80" s="91"/>
    </row>
    <row r="81" spans="1:28" s="61" customFormat="1" x14ac:dyDescent="0.35">
      <c r="A81" s="60"/>
      <c r="B81" s="62" t="s">
        <v>301</v>
      </c>
      <c r="C81" s="63" t="s">
        <v>302</v>
      </c>
      <c r="D81" s="66"/>
      <c r="E81" s="62">
        <v>35</v>
      </c>
      <c r="F81" s="62" t="s">
        <v>163</v>
      </c>
      <c r="G81" s="116">
        <f t="shared" si="15"/>
        <v>3</v>
      </c>
      <c r="H81" s="62">
        <v>35</v>
      </c>
      <c r="I81" s="66"/>
      <c r="J81" s="66"/>
      <c r="K81" s="80">
        <f t="shared" si="11"/>
        <v>0</v>
      </c>
      <c r="L81" s="80">
        <f t="shared" si="16"/>
        <v>0</v>
      </c>
      <c r="M81" s="29"/>
      <c r="N81" s="62">
        <v>35</v>
      </c>
      <c r="O81" s="66"/>
      <c r="P81" s="66"/>
      <c r="Q81" s="80">
        <f t="shared" si="12"/>
        <v>0</v>
      </c>
      <c r="R81" s="80">
        <f t="shared" si="17"/>
        <v>0</v>
      </c>
      <c r="S81" s="29"/>
      <c r="T81" s="62">
        <v>35</v>
      </c>
      <c r="U81" s="66"/>
      <c r="V81" s="66"/>
      <c r="W81" s="80">
        <f t="shared" si="13"/>
        <v>0</v>
      </c>
      <c r="X81" s="80">
        <f t="shared" si="18"/>
        <v>0</v>
      </c>
      <c r="Y81" s="29"/>
      <c r="Z81" s="58">
        <f t="shared" si="14"/>
        <v>0</v>
      </c>
      <c r="AB81" s="91"/>
    </row>
    <row r="82" spans="1:28" s="61" customFormat="1" x14ac:dyDescent="0.35">
      <c r="A82" s="60"/>
      <c r="B82" s="62" t="s">
        <v>303</v>
      </c>
      <c r="C82" s="63" t="s">
        <v>304</v>
      </c>
      <c r="D82" s="66"/>
      <c r="E82" s="62">
        <v>35</v>
      </c>
      <c r="F82" s="62" t="s">
        <v>163</v>
      </c>
      <c r="G82" s="116">
        <f t="shared" si="15"/>
        <v>3</v>
      </c>
      <c r="H82" s="62">
        <v>35</v>
      </c>
      <c r="I82" s="66"/>
      <c r="J82" s="66"/>
      <c r="K82" s="80">
        <f t="shared" si="11"/>
        <v>0</v>
      </c>
      <c r="L82" s="80">
        <f t="shared" si="16"/>
        <v>0</v>
      </c>
      <c r="M82" s="29"/>
      <c r="N82" s="62">
        <v>35</v>
      </c>
      <c r="O82" s="66"/>
      <c r="P82" s="66"/>
      <c r="Q82" s="80">
        <f t="shared" si="12"/>
        <v>0</v>
      </c>
      <c r="R82" s="80">
        <f t="shared" si="17"/>
        <v>0</v>
      </c>
      <c r="S82" s="29"/>
      <c r="T82" s="62">
        <v>35</v>
      </c>
      <c r="U82" s="66"/>
      <c r="V82" s="66"/>
      <c r="W82" s="80">
        <f t="shared" si="13"/>
        <v>0</v>
      </c>
      <c r="X82" s="80">
        <f t="shared" si="18"/>
        <v>0</v>
      </c>
      <c r="Y82" s="29"/>
      <c r="Z82" s="58">
        <f t="shared" si="14"/>
        <v>0</v>
      </c>
      <c r="AB82" s="91"/>
    </row>
    <row r="83" spans="1:28" s="61" customFormat="1" x14ac:dyDescent="0.35">
      <c r="A83" s="60"/>
      <c r="B83" s="62" t="s">
        <v>305</v>
      </c>
      <c r="C83" s="63" t="s">
        <v>306</v>
      </c>
      <c r="D83" s="66"/>
      <c r="E83" s="62">
        <v>34</v>
      </c>
      <c r="F83" s="62" t="s">
        <v>163</v>
      </c>
      <c r="G83" s="116">
        <f t="shared" si="15"/>
        <v>3</v>
      </c>
      <c r="H83" s="62">
        <v>34</v>
      </c>
      <c r="I83" s="66"/>
      <c r="J83" s="66"/>
      <c r="K83" s="80">
        <f t="shared" si="11"/>
        <v>0</v>
      </c>
      <c r="L83" s="80">
        <f t="shared" si="16"/>
        <v>0</v>
      </c>
      <c r="M83" s="29"/>
      <c r="N83" s="62">
        <v>34</v>
      </c>
      <c r="O83" s="66"/>
      <c r="P83" s="66"/>
      <c r="Q83" s="80">
        <f t="shared" si="12"/>
        <v>0</v>
      </c>
      <c r="R83" s="80">
        <f t="shared" si="17"/>
        <v>0</v>
      </c>
      <c r="S83" s="29"/>
      <c r="T83" s="62">
        <v>34</v>
      </c>
      <c r="U83" s="66"/>
      <c r="V83" s="66"/>
      <c r="W83" s="80">
        <f t="shared" si="13"/>
        <v>0</v>
      </c>
      <c r="X83" s="80">
        <f t="shared" si="18"/>
        <v>0</v>
      </c>
      <c r="Y83" s="29"/>
      <c r="Z83" s="58">
        <f t="shared" si="14"/>
        <v>0</v>
      </c>
      <c r="AB83" s="91"/>
    </row>
    <row r="84" spans="1:28" s="61" customFormat="1" x14ac:dyDescent="0.35">
      <c r="A84" s="60"/>
      <c r="B84" s="62" t="s">
        <v>307</v>
      </c>
      <c r="C84" s="63" t="s">
        <v>308</v>
      </c>
      <c r="D84" s="66"/>
      <c r="E84" s="62">
        <v>32</v>
      </c>
      <c r="F84" s="62" t="s">
        <v>163</v>
      </c>
      <c r="G84" s="116">
        <f t="shared" si="15"/>
        <v>3</v>
      </c>
      <c r="H84" s="62">
        <v>32</v>
      </c>
      <c r="I84" s="66"/>
      <c r="J84" s="66"/>
      <c r="K84" s="80">
        <f t="shared" si="11"/>
        <v>0</v>
      </c>
      <c r="L84" s="80">
        <f t="shared" si="16"/>
        <v>0</v>
      </c>
      <c r="M84" s="29"/>
      <c r="N84" s="62">
        <v>32</v>
      </c>
      <c r="O84" s="66"/>
      <c r="P84" s="66"/>
      <c r="Q84" s="80">
        <f t="shared" si="12"/>
        <v>0</v>
      </c>
      <c r="R84" s="80">
        <f t="shared" si="17"/>
        <v>0</v>
      </c>
      <c r="S84" s="29"/>
      <c r="T84" s="62">
        <v>32</v>
      </c>
      <c r="U84" s="66"/>
      <c r="V84" s="66"/>
      <c r="W84" s="80">
        <f t="shared" si="13"/>
        <v>0</v>
      </c>
      <c r="X84" s="80">
        <f t="shared" si="18"/>
        <v>0</v>
      </c>
      <c r="Y84" s="29"/>
      <c r="Z84" s="58">
        <f t="shared" si="14"/>
        <v>0</v>
      </c>
      <c r="AB84" s="91"/>
    </row>
    <row r="85" spans="1:28" s="61" customFormat="1" x14ac:dyDescent="0.35">
      <c r="A85" s="60"/>
      <c r="B85" s="62" t="s">
        <v>309</v>
      </c>
      <c r="C85" s="63" t="s">
        <v>310</v>
      </c>
      <c r="D85" s="66"/>
      <c r="E85" s="62">
        <v>27</v>
      </c>
      <c r="F85" s="62" t="s">
        <v>163</v>
      </c>
      <c r="G85" s="116">
        <f t="shared" si="15"/>
        <v>3</v>
      </c>
      <c r="H85" s="62">
        <v>27</v>
      </c>
      <c r="I85" s="66"/>
      <c r="J85" s="66"/>
      <c r="K85" s="80">
        <f t="shared" si="11"/>
        <v>0</v>
      </c>
      <c r="L85" s="80">
        <f t="shared" si="16"/>
        <v>0</v>
      </c>
      <c r="M85" s="29"/>
      <c r="N85" s="62">
        <v>27</v>
      </c>
      <c r="O85" s="66"/>
      <c r="P85" s="66"/>
      <c r="Q85" s="80">
        <f t="shared" si="12"/>
        <v>0</v>
      </c>
      <c r="R85" s="80">
        <f t="shared" si="17"/>
        <v>0</v>
      </c>
      <c r="S85" s="29"/>
      <c r="T85" s="62">
        <v>27</v>
      </c>
      <c r="U85" s="66"/>
      <c r="V85" s="66"/>
      <c r="W85" s="80">
        <f t="shared" si="13"/>
        <v>0</v>
      </c>
      <c r="X85" s="80">
        <f t="shared" si="18"/>
        <v>0</v>
      </c>
      <c r="Y85" s="29"/>
      <c r="Z85" s="58">
        <f t="shared" si="14"/>
        <v>0</v>
      </c>
      <c r="AB85" s="91"/>
    </row>
    <row r="86" spans="1:28" s="61" customFormat="1" x14ac:dyDescent="0.35">
      <c r="A86" s="60"/>
      <c r="B86" s="62" t="s">
        <v>311</v>
      </c>
      <c r="C86" s="63" t="s">
        <v>312</v>
      </c>
      <c r="D86" s="66"/>
      <c r="E86" s="62">
        <v>26</v>
      </c>
      <c r="F86" s="62" t="s">
        <v>163</v>
      </c>
      <c r="G86" s="116">
        <f t="shared" si="15"/>
        <v>3</v>
      </c>
      <c r="H86" s="62">
        <v>26</v>
      </c>
      <c r="I86" s="66"/>
      <c r="J86" s="66"/>
      <c r="K86" s="80">
        <f t="shared" si="11"/>
        <v>0</v>
      </c>
      <c r="L86" s="80">
        <f t="shared" si="16"/>
        <v>0</v>
      </c>
      <c r="M86" s="29"/>
      <c r="N86" s="62">
        <v>26</v>
      </c>
      <c r="O86" s="66"/>
      <c r="P86" s="66"/>
      <c r="Q86" s="80">
        <f t="shared" si="12"/>
        <v>0</v>
      </c>
      <c r="R86" s="80">
        <f t="shared" si="17"/>
        <v>0</v>
      </c>
      <c r="S86" s="29"/>
      <c r="T86" s="62">
        <v>26</v>
      </c>
      <c r="U86" s="66"/>
      <c r="V86" s="66"/>
      <c r="W86" s="80">
        <f t="shared" si="13"/>
        <v>0</v>
      </c>
      <c r="X86" s="80">
        <f t="shared" si="18"/>
        <v>0</v>
      </c>
      <c r="Y86" s="29"/>
      <c r="Z86" s="58">
        <f t="shared" si="14"/>
        <v>0</v>
      </c>
      <c r="AB86" s="91"/>
    </row>
    <row r="87" spans="1:28" s="61" customFormat="1" x14ac:dyDescent="0.35">
      <c r="A87" s="60"/>
      <c r="B87" s="62" t="s">
        <v>313</v>
      </c>
      <c r="C87" s="63" t="s">
        <v>314</v>
      </c>
      <c r="D87" s="66"/>
      <c r="E87" s="62">
        <v>25</v>
      </c>
      <c r="F87" s="62" t="s">
        <v>163</v>
      </c>
      <c r="G87" s="116">
        <f t="shared" si="15"/>
        <v>3</v>
      </c>
      <c r="H87" s="62">
        <v>25</v>
      </c>
      <c r="I87" s="66"/>
      <c r="J87" s="66"/>
      <c r="K87" s="80">
        <f t="shared" si="11"/>
        <v>0</v>
      </c>
      <c r="L87" s="80">
        <f t="shared" si="16"/>
        <v>0</v>
      </c>
      <c r="M87" s="29"/>
      <c r="N87" s="62">
        <v>25</v>
      </c>
      <c r="O87" s="66"/>
      <c r="P87" s="66"/>
      <c r="Q87" s="80">
        <f t="shared" si="12"/>
        <v>0</v>
      </c>
      <c r="R87" s="80">
        <f t="shared" si="17"/>
        <v>0</v>
      </c>
      <c r="S87" s="29"/>
      <c r="T87" s="62">
        <v>25</v>
      </c>
      <c r="U87" s="66"/>
      <c r="V87" s="66"/>
      <c r="W87" s="80">
        <f t="shared" si="13"/>
        <v>0</v>
      </c>
      <c r="X87" s="80">
        <f t="shared" si="18"/>
        <v>0</v>
      </c>
      <c r="Y87" s="29"/>
      <c r="Z87" s="58">
        <f t="shared" si="14"/>
        <v>0</v>
      </c>
      <c r="AB87" s="91"/>
    </row>
    <row r="88" spans="1:28" s="61" customFormat="1" x14ac:dyDescent="0.35">
      <c r="A88" s="60"/>
      <c r="B88" s="62" t="s">
        <v>315</v>
      </c>
      <c r="C88" s="63" t="s">
        <v>316</v>
      </c>
      <c r="D88" s="66"/>
      <c r="E88" s="62">
        <v>25</v>
      </c>
      <c r="F88" s="62" t="s">
        <v>163</v>
      </c>
      <c r="G88" s="116">
        <f t="shared" si="15"/>
        <v>3</v>
      </c>
      <c r="H88" s="62">
        <v>25</v>
      </c>
      <c r="I88" s="66"/>
      <c r="J88" s="66"/>
      <c r="K88" s="80">
        <f t="shared" si="11"/>
        <v>0</v>
      </c>
      <c r="L88" s="80">
        <f t="shared" si="16"/>
        <v>0</v>
      </c>
      <c r="M88" s="29"/>
      <c r="N88" s="62">
        <v>25</v>
      </c>
      <c r="O88" s="66"/>
      <c r="P88" s="66"/>
      <c r="Q88" s="80">
        <f t="shared" si="12"/>
        <v>0</v>
      </c>
      <c r="R88" s="80">
        <f t="shared" si="17"/>
        <v>0</v>
      </c>
      <c r="S88" s="29"/>
      <c r="T88" s="62">
        <v>25</v>
      </c>
      <c r="U88" s="66"/>
      <c r="V88" s="66"/>
      <c r="W88" s="80">
        <f t="shared" si="13"/>
        <v>0</v>
      </c>
      <c r="X88" s="80">
        <f t="shared" si="18"/>
        <v>0</v>
      </c>
      <c r="Y88" s="29"/>
      <c r="Z88" s="58">
        <f t="shared" si="14"/>
        <v>0</v>
      </c>
      <c r="AB88" s="91"/>
    </row>
    <row r="89" spans="1:28" s="61" customFormat="1" x14ac:dyDescent="0.35">
      <c r="A89" s="60"/>
      <c r="B89" s="62" t="s">
        <v>317</v>
      </c>
      <c r="C89" s="63" t="s">
        <v>318</v>
      </c>
      <c r="D89" s="66"/>
      <c r="E89" s="62">
        <v>23</v>
      </c>
      <c r="F89" s="62" t="s">
        <v>163</v>
      </c>
      <c r="G89" s="116">
        <f t="shared" si="15"/>
        <v>2</v>
      </c>
      <c r="H89" s="62">
        <v>23</v>
      </c>
      <c r="I89" s="66"/>
      <c r="J89" s="66"/>
      <c r="K89" s="80">
        <f t="shared" si="11"/>
        <v>0</v>
      </c>
      <c r="L89" s="80">
        <f t="shared" si="16"/>
        <v>0</v>
      </c>
      <c r="M89" s="29"/>
      <c r="N89" s="62">
        <v>23</v>
      </c>
      <c r="O89" s="66"/>
      <c r="P89" s="66"/>
      <c r="Q89" s="80">
        <f t="shared" si="12"/>
        <v>0</v>
      </c>
      <c r="R89" s="80">
        <f t="shared" si="17"/>
        <v>0</v>
      </c>
      <c r="S89" s="29"/>
      <c r="T89" s="62">
        <v>23</v>
      </c>
      <c r="U89" s="66"/>
      <c r="V89" s="66"/>
      <c r="W89" s="80">
        <f t="shared" si="13"/>
        <v>0</v>
      </c>
      <c r="X89" s="80">
        <f t="shared" si="18"/>
        <v>0</v>
      </c>
      <c r="Y89" s="29"/>
      <c r="Z89" s="58">
        <f t="shared" si="14"/>
        <v>0</v>
      </c>
      <c r="AB89" s="91"/>
    </row>
    <row r="90" spans="1:28" s="61" customFormat="1" x14ac:dyDescent="0.35">
      <c r="A90" s="60"/>
      <c r="B90" s="62" t="s">
        <v>319</v>
      </c>
      <c r="C90" s="63" t="s">
        <v>320</v>
      </c>
      <c r="D90" s="66"/>
      <c r="E90" s="62">
        <v>19</v>
      </c>
      <c r="F90" s="62" t="s">
        <v>163</v>
      </c>
      <c r="G90" s="116">
        <f t="shared" si="15"/>
        <v>2</v>
      </c>
      <c r="H90" s="62">
        <v>19</v>
      </c>
      <c r="I90" s="66"/>
      <c r="J90" s="66"/>
      <c r="K90" s="80">
        <f t="shared" si="11"/>
        <v>0</v>
      </c>
      <c r="L90" s="80">
        <f t="shared" si="16"/>
        <v>0</v>
      </c>
      <c r="M90" s="29"/>
      <c r="N90" s="62">
        <v>19</v>
      </c>
      <c r="O90" s="66"/>
      <c r="P90" s="66"/>
      <c r="Q90" s="80">
        <f t="shared" si="12"/>
        <v>0</v>
      </c>
      <c r="R90" s="80">
        <f t="shared" si="17"/>
        <v>0</v>
      </c>
      <c r="S90" s="29"/>
      <c r="T90" s="62">
        <v>19</v>
      </c>
      <c r="U90" s="66"/>
      <c r="V90" s="66"/>
      <c r="W90" s="80">
        <f t="shared" si="13"/>
        <v>0</v>
      </c>
      <c r="X90" s="80">
        <f t="shared" si="18"/>
        <v>0</v>
      </c>
      <c r="Y90" s="29"/>
      <c r="Z90" s="58">
        <f t="shared" si="14"/>
        <v>0</v>
      </c>
      <c r="AB90" s="91"/>
    </row>
    <row r="91" spans="1:28" s="61" customFormat="1" x14ac:dyDescent="0.35">
      <c r="A91" s="60"/>
      <c r="B91" s="62" t="s">
        <v>321</v>
      </c>
      <c r="C91" s="63" t="s">
        <v>322</v>
      </c>
      <c r="D91" s="66"/>
      <c r="E91" s="62">
        <v>17</v>
      </c>
      <c r="F91" s="62" t="s">
        <v>163</v>
      </c>
      <c r="G91" s="116">
        <f t="shared" si="15"/>
        <v>2</v>
      </c>
      <c r="H91" s="62">
        <v>17</v>
      </c>
      <c r="I91" s="66"/>
      <c r="J91" s="66"/>
      <c r="K91" s="80">
        <f t="shared" si="11"/>
        <v>0</v>
      </c>
      <c r="L91" s="80">
        <f t="shared" si="16"/>
        <v>0</v>
      </c>
      <c r="M91" s="29"/>
      <c r="N91" s="62">
        <v>17</v>
      </c>
      <c r="O91" s="66"/>
      <c r="P91" s="66"/>
      <c r="Q91" s="80">
        <f t="shared" si="12"/>
        <v>0</v>
      </c>
      <c r="R91" s="80">
        <f t="shared" si="17"/>
        <v>0</v>
      </c>
      <c r="S91" s="29"/>
      <c r="T91" s="62">
        <v>17</v>
      </c>
      <c r="U91" s="66"/>
      <c r="V91" s="66"/>
      <c r="W91" s="80">
        <f t="shared" si="13"/>
        <v>0</v>
      </c>
      <c r="X91" s="80">
        <f t="shared" si="18"/>
        <v>0</v>
      </c>
      <c r="Y91" s="29"/>
      <c r="Z91" s="58">
        <f t="shared" si="14"/>
        <v>0</v>
      </c>
      <c r="AB91" s="91"/>
    </row>
    <row r="92" spans="1:28" s="61" customFormat="1" x14ac:dyDescent="0.35">
      <c r="A92" s="60"/>
      <c r="B92" s="62" t="s">
        <v>323</v>
      </c>
      <c r="C92" s="63" t="s">
        <v>324</v>
      </c>
      <c r="D92" s="66"/>
      <c r="E92" s="62">
        <v>15</v>
      </c>
      <c r="F92" s="62" t="s">
        <v>163</v>
      </c>
      <c r="G92" s="116">
        <f t="shared" si="15"/>
        <v>2</v>
      </c>
      <c r="H92" s="62">
        <v>15</v>
      </c>
      <c r="I92" s="66"/>
      <c r="J92" s="66"/>
      <c r="K92" s="80">
        <f t="shared" si="11"/>
        <v>0</v>
      </c>
      <c r="L92" s="80">
        <f t="shared" si="16"/>
        <v>0</v>
      </c>
      <c r="M92" s="29"/>
      <c r="N92" s="62">
        <v>15</v>
      </c>
      <c r="O92" s="66"/>
      <c r="P92" s="66"/>
      <c r="Q92" s="80">
        <f t="shared" si="12"/>
        <v>0</v>
      </c>
      <c r="R92" s="80">
        <f t="shared" si="17"/>
        <v>0</v>
      </c>
      <c r="S92" s="29"/>
      <c r="T92" s="62">
        <v>15</v>
      </c>
      <c r="U92" s="66"/>
      <c r="V92" s="66"/>
      <c r="W92" s="80">
        <f t="shared" si="13"/>
        <v>0</v>
      </c>
      <c r="X92" s="80">
        <f t="shared" si="18"/>
        <v>0</v>
      </c>
      <c r="Y92" s="29"/>
      <c r="Z92" s="58">
        <f t="shared" si="14"/>
        <v>0</v>
      </c>
      <c r="AB92" s="91"/>
    </row>
    <row r="93" spans="1:28" s="61" customFormat="1" x14ac:dyDescent="0.35">
      <c r="A93" s="60"/>
      <c r="B93" s="62" t="s">
        <v>325</v>
      </c>
      <c r="C93" s="63" t="s">
        <v>326</v>
      </c>
      <c r="D93" s="66"/>
      <c r="E93" s="62">
        <v>15</v>
      </c>
      <c r="F93" s="62" t="s">
        <v>163</v>
      </c>
      <c r="G93" s="116">
        <f t="shared" si="15"/>
        <v>2</v>
      </c>
      <c r="H93" s="62">
        <v>15</v>
      </c>
      <c r="I93" s="66"/>
      <c r="J93" s="66"/>
      <c r="K93" s="80">
        <f t="shared" si="11"/>
        <v>0</v>
      </c>
      <c r="L93" s="80">
        <f t="shared" si="16"/>
        <v>0</v>
      </c>
      <c r="M93" s="29"/>
      <c r="N93" s="62">
        <v>15</v>
      </c>
      <c r="O93" s="66"/>
      <c r="P93" s="66"/>
      <c r="Q93" s="80">
        <f t="shared" si="12"/>
        <v>0</v>
      </c>
      <c r="R93" s="80">
        <f t="shared" si="17"/>
        <v>0</v>
      </c>
      <c r="S93" s="29"/>
      <c r="T93" s="62">
        <v>15</v>
      </c>
      <c r="U93" s="66"/>
      <c r="V93" s="66"/>
      <c r="W93" s="80">
        <f t="shared" si="13"/>
        <v>0</v>
      </c>
      <c r="X93" s="80">
        <f t="shared" si="18"/>
        <v>0</v>
      </c>
      <c r="Y93" s="29"/>
      <c r="Z93" s="58">
        <f t="shared" si="14"/>
        <v>0</v>
      </c>
      <c r="AB93" s="91"/>
    </row>
    <row r="94" spans="1:28" s="61" customFormat="1" x14ac:dyDescent="0.35">
      <c r="A94" s="60"/>
      <c r="B94" s="62" t="s">
        <v>327</v>
      </c>
      <c r="C94" s="63" t="s">
        <v>328</v>
      </c>
      <c r="D94" s="66"/>
      <c r="E94" s="62">
        <v>15</v>
      </c>
      <c r="F94" s="62" t="s">
        <v>163</v>
      </c>
      <c r="G94" s="116">
        <f t="shared" si="15"/>
        <v>2</v>
      </c>
      <c r="H94" s="62">
        <v>15</v>
      </c>
      <c r="I94" s="66"/>
      <c r="J94" s="66"/>
      <c r="K94" s="80">
        <f t="shared" si="11"/>
        <v>0</v>
      </c>
      <c r="L94" s="80">
        <f t="shared" si="16"/>
        <v>0</v>
      </c>
      <c r="M94" s="29"/>
      <c r="N94" s="62">
        <v>15</v>
      </c>
      <c r="O94" s="66"/>
      <c r="P94" s="66"/>
      <c r="Q94" s="80">
        <f t="shared" si="12"/>
        <v>0</v>
      </c>
      <c r="R94" s="80">
        <f t="shared" si="17"/>
        <v>0</v>
      </c>
      <c r="S94" s="29"/>
      <c r="T94" s="62">
        <v>15</v>
      </c>
      <c r="U94" s="66"/>
      <c r="V94" s="66"/>
      <c r="W94" s="80">
        <f t="shared" si="13"/>
        <v>0</v>
      </c>
      <c r="X94" s="80">
        <f t="shared" si="18"/>
        <v>0</v>
      </c>
      <c r="Y94" s="29"/>
      <c r="Z94" s="58">
        <f t="shared" si="14"/>
        <v>0</v>
      </c>
      <c r="AB94" s="91"/>
    </row>
    <row r="95" spans="1:28" s="61" customFormat="1" x14ac:dyDescent="0.35">
      <c r="A95" s="60"/>
      <c r="B95" s="62" t="s">
        <v>329</v>
      </c>
      <c r="C95" s="63" t="s">
        <v>330</v>
      </c>
      <c r="D95" s="66"/>
      <c r="E95" s="62">
        <v>11</v>
      </c>
      <c r="F95" s="62" t="s">
        <v>163</v>
      </c>
      <c r="G95" s="116">
        <f t="shared" si="15"/>
        <v>1</v>
      </c>
      <c r="H95" s="62">
        <v>11</v>
      </c>
      <c r="I95" s="66"/>
      <c r="J95" s="66"/>
      <c r="K95" s="80">
        <f t="shared" si="11"/>
        <v>0</v>
      </c>
      <c r="L95" s="80">
        <f t="shared" si="16"/>
        <v>0</v>
      </c>
      <c r="M95" s="29"/>
      <c r="N95" s="62">
        <v>11</v>
      </c>
      <c r="O95" s="66"/>
      <c r="P95" s="66"/>
      <c r="Q95" s="80">
        <f t="shared" si="12"/>
        <v>0</v>
      </c>
      <c r="R95" s="80">
        <f t="shared" si="17"/>
        <v>0</v>
      </c>
      <c r="S95" s="29"/>
      <c r="T95" s="62">
        <v>11</v>
      </c>
      <c r="U95" s="66"/>
      <c r="V95" s="66"/>
      <c r="W95" s="80">
        <f t="shared" si="13"/>
        <v>0</v>
      </c>
      <c r="X95" s="80">
        <f t="shared" si="18"/>
        <v>0</v>
      </c>
      <c r="Y95" s="29"/>
      <c r="Z95" s="58">
        <f t="shared" si="14"/>
        <v>0</v>
      </c>
      <c r="AB95" s="91"/>
    </row>
    <row r="96" spans="1:28" s="61" customFormat="1" x14ac:dyDescent="0.35">
      <c r="A96" s="60"/>
      <c r="B96" s="62" t="s">
        <v>331</v>
      </c>
      <c r="C96" s="63" t="s">
        <v>332</v>
      </c>
      <c r="D96" s="66"/>
      <c r="E96" s="62">
        <v>10</v>
      </c>
      <c r="F96" s="62" t="s">
        <v>163</v>
      </c>
      <c r="G96" s="116">
        <f t="shared" si="15"/>
        <v>1</v>
      </c>
      <c r="H96" s="62">
        <v>10</v>
      </c>
      <c r="I96" s="66"/>
      <c r="J96" s="66"/>
      <c r="K96" s="80">
        <f t="shared" si="11"/>
        <v>0</v>
      </c>
      <c r="L96" s="80">
        <f t="shared" si="16"/>
        <v>0</v>
      </c>
      <c r="M96" s="29"/>
      <c r="N96" s="62">
        <v>10</v>
      </c>
      <c r="O96" s="66"/>
      <c r="P96" s="66"/>
      <c r="Q96" s="80">
        <f t="shared" si="12"/>
        <v>0</v>
      </c>
      <c r="R96" s="80">
        <f t="shared" si="17"/>
        <v>0</v>
      </c>
      <c r="S96" s="29"/>
      <c r="T96" s="62">
        <v>10</v>
      </c>
      <c r="U96" s="66"/>
      <c r="V96" s="66"/>
      <c r="W96" s="80">
        <f t="shared" si="13"/>
        <v>0</v>
      </c>
      <c r="X96" s="80">
        <f t="shared" si="18"/>
        <v>0</v>
      </c>
      <c r="Y96" s="29"/>
      <c r="Z96" s="58">
        <f t="shared" si="14"/>
        <v>0</v>
      </c>
      <c r="AB96" s="91"/>
    </row>
    <row r="97" spans="1:28" s="61" customFormat="1" x14ac:dyDescent="0.35">
      <c r="A97" s="60"/>
      <c r="B97" s="62" t="s">
        <v>333</v>
      </c>
      <c r="C97" s="63" t="s">
        <v>334</v>
      </c>
      <c r="D97" s="66"/>
      <c r="E97" s="62">
        <v>10</v>
      </c>
      <c r="F97" s="62" t="s">
        <v>163</v>
      </c>
      <c r="G97" s="116">
        <f t="shared" si="15"/>
        <v>1</v>
      </c>
      <c r="H97" s="62">
        <v>10</v>
      </c>
      <c r="I97" s="66"/>
      <c r="J97" s="66"/>
      <c r="K97" s="80">
        <f t="shared" si="11"/>
        <v>0</v>
      </c>
      <c r="L97" s="80">
        <f t="shared" si="16"/>
        <v>0</v>
      </c>
      <c r="M97" s="29"/>
      <c r="N97" s="62">
        <v>10</v>
      </c>
      <c r="O97" s="66"/>
      <c r="P97" s="66"/>
      <c r="Q97" s="80">
        <f t="shared" si="12"/>
        <v>0</v>
      </c>
      <c r="R97" s="80">
        <f t="shared" si="17"/>
        <v>0</v>
      </c>
      <c r="S97" s="29"/>
      <c r="T97" s="62">
        <v>10</v>
      </c>
      <c r="U97" s="66"/>
      <c r="V97" s="66"/>
      <c r="W97" s="80">
        <f t="shared" si="13"/>
        <v>0</v>
      </c>
      <c r="X97" s="80">
        <f t="shared" si="18"/>
        <v>0</v>
      </c>
      <c r="Y97" s="29"/>
      <c r="Z97" s="58">
        <f t="shared" si="14"/>
        <v>0</v>
      </c>
      <c r="AB97" s="91"/>
    </row>
    <row r="98" spans="1:28" s="61" customFormat="1" x14ac:dyDescent="0.35">
      <c r="A98" s="60"/>
      <c r="B98" s="62" t="s">
        <v>335</v>
      </c>
      <c r="C98" s="63" t="s">
        <v>336</v>
      </c>
      <c r="D98" s="66"/>
      <c r="E98" s="62">
        <v>10</v>
      </c>
      <c r="F98" s="62" t="s">
        <v>163</v>
      </c>
      <c r="G98" s="116">
        <f t="shared" si="15"/>
        <v>1</v>
      </c>
      <c r="H98" s="62">
        <v>10</v>
      </c>
      <c r="I98" s="66"/>
      <c r="J98" s="66"/>
      <c r="K98" s="80">
        <f t="shared" si="11"/>
        <v>0</v>
      </c>
      <c r="L98" s="80">
        <f t="shared" si="16"/>
        <v>0</v>
      </c>
      <c r="M98" s="29"/>
      <c r="N98" s="62">
        <v>10</v>
      </c>
      <c r="O98" s="66"/>
      <c r="P98" s="66"/>
      <c r="Q98" s="80">
        <f t="shared" si="12"/>
        <v>0</v>
      </c>
      <c r="R98" s="80">
        <f t="shared" si="17"/>
        <v>0</v>
      </c>
      <c r="S98" s="29"/>
      <c r="T98" s="62">
        <v>10</v>
      </c>
      <c r="U98" s="66"/>
      <c r="V98" s="66"/>
      <c r="W98" s="80">
        <f t="shared" si="13"/>
        <v>0</v>
      </c>
      <c r="X98" s="80">
        <f t="shared" si="18"/>
        <v>0</v>
      </c>
      <c r="Y98" s="29"/>
      <c r="Z98" s="58">
        <f t="shared" si="14"/>
        <v>0</v>
      </c>
      <c r="AB98" s="91"/>
    </row>
    <row r="99" spans="1:28" s="61" customFormat="1" x14ac:dyDescent="0.35">
      <c r="A99" s="60"/>
      <c r="B99" s="62" t="s">
        <v>337</v>
      </c>
      <c r="C99" s="63" t="s">
        <v>338</v>
      </c>
      <c r="D99" s="66"/>
      <c r="E99" s="62">
        <v>10</v>
      </c>
      <c r="F99" s="62" t="s">
        <v>163</v>
      </c>
      <c r="G99" s="116">
        <f t="shared" si="15"/>
        <v>1</v>
      </c>
      <c r="H99" s="62">
        <v>10</v>
      </c>
      <c r="I99" s="66"/>
      <c r="J99" s="66"/>
      <c r="K99" s="80">
        <f t="shared" si="11"/>
        <v>0</v>
      </c>
      <c r="L99" s="80">
        <f t="shared" si="16"/>
        <v>0</v>
      </c>
      <c r="M99" s="29"/>
      <c r="N99" s="62">
        <v>10</v>
      </c>
      <c r="O99" s="66"/>
      <c r="P99" s="66"/>
      <c r="Q99" s="80">
        <f t="shared" si="12"/>
        <v>0</v>
      </c>
      <c r="R99" s="80">
        <f t="shared" si="17"/>
        <v>0</v>
      </c>
      <c r="S99" s="29"/>
      <c r="T99" s="62">
        <v>10</v>
      </c>
      <c r="U99" s="66"/>
      <c r="V99" s="66"/>
      <c r="W99" s="80">
        <f t="shared" si="13"/>
        <v>0</v>
      </c>
      <c r="X99" s="80">
        <f t="shared" si="18"/>
        <v>0</v>
      </c>
      <c r="Y99" s="29"/>
      <c r="Z99" s="58">
        <f t="shared" si="14"/>
        <v>0</v>
      </c>
      <c r="AB99" s="91"/>
    </row>
    <row r="100" spans="1:28" s="61" customFormat="1" x14ac:dyDescent="0.35">
      <c r="A100" s="60"/>
      <c r="B100" s="62" t="s">
        <v>339</v>
      </c>
      <c r="C100" s="63" t="s">
        <v>340</v>
      </c>
      <c r="D100" s="66"/>
      <c r="E100" s="62">
        <v>10</v>
      </c>
      <c r="F100" s="62" t="s">
        <v>163</v>
      </c>
      <c r="G100" s="116">
        <f t="shared" si="15"/>
        <v>1</v>
      </c>
      <c r="H100" s="62">
        <v>10</v>
      </c>
      <c r="I100" s="66"/>
      <c r="J100" s="66"/>
      <c r="K100" s="80">
        <f t="shared" si="11"/>
        <v>0</v>
      </c>
      <c r="L100" s="80">
        <f t="shared" si="16"/>
        <v>0</v>
      </c>
      <c r="M100" s="29"/>
      <c r="N100" s="62">
        <v>10</v>
      </c>
      <c r="O100" s="66"/>
      <c r="P100" s="66"/>
      <c r="Q100" s="80">
        <f t="shared" si="12"/>
        <v>0</v>
      </c>
      <c r="R100" s="80">
        <f t="shared" si="17"/>
        <v>0</v>
      </c>
      <c r="S100" s="29"/>
      <c r="T100" s="62">
        <v>10</v>
      </c>
      <c r="U100" s="66"/>
      <c r="V100" s="66"/>
      <c r="W100" s="80">
        <f t="shared" si="13"/>
        <v>0</v>
      </c>
      <c r="X100" s="80">
        <f t="shared" si="18"/>
        <v>0</v>
      </c>
      <c r="Y100" s="29"/>
      <c r="Z100" s="58">
        <f t="shared" si="14"/>
        <v>0</v>
      </c>
      <c r="AB100" s="91"/>
    </row>
    <row r="101" spans="1:28" s="61" customFormat="1" x14ac:dyDescent="0.35">
      <c r="A101" s="60"/>
      <c r="B101" s="62" t="s">
        <v>341</v>
      </c>
      <c r="C101" s="86" t="s">
        <v>342</v>
      </c>
      <c r="D101" s="66"/>
      <c r="E101" s="62">
        <v>10</v>
      </c>
      <c r="F101" s="62" t="s">
        <v>163</v>
      </c>
      <c r="G101" s="116">
        <f t="shared" si="15"/>
        <v>1</v>
      </c>
      <c r="H101" s="62">
        <v>10</v>
      </c>
      <c r="I101" s="66"/>
      <c r="J101" s="66"/>
      <c r="K101" s="80">
        <f t="shared" si="11"/>
        <v>0</v>
      </c>
      <c r="L101" s="80">
        <f t="shared" si="16"/>
        <v>0</v>
      </c>
      <c r="M101" s="29"/>
      <c r="N101" s="62">
        <v>10</v>
      </c>
      <c r="O101" s="66"/>
      <c r="P101" s="66"/>
      <c r="Q101" s="80">
        <f t="shared" si="12"/>
        <v>0</v>
      </c>
      <c r="R101" s="80">
        <f t="shared" si="17"/>
        <v>0</v>
      </c>
      <c r="S101" s="29"/>
      <c r="T101" s="62">
        <v>10</v>
      </c>
      <c r="U101" s="66"/>
      <c r="V101" s="66"/>
      <c r="W101" s="80">
        <f t="shared" si="13"/>
        <v>0</v>
      </c>
      <c r="X101" s="80">
        <f t="shared" si="18"/>
        <v>0</v>
      </c>
      <c r="Y101" s="29"/>
      <c r="Z101" s="58">
        <f t="shared" si="14"/>
        <v>0</v>
      </c>
      <c r="AB101" s="91"/>
    </row>
    <row r="102" spans="1:28" s="61" customFormat="1" x14ac:dyDescent="0.35">
      <c r="A102" s="60"/>
      <c r="B102" s="62" t="s">
        <v>343</v>
      </c>
      <c r="C102" s="63" t="s">
        <v>344</v>
      </c>
      <c r="D102" s="66"/>
      <c r="E102" s="62">
        <v>8</v>
      </c>
      <c r="F102" s="62" t="s">
        <v>163</v>
      </c>
      <c r="G102" s="116">
        <f t="shared" si="15"/>
        <v>1</v>
      </c>
      <c r="H102" s="62">
        <v>8</v>
      </c>
      <c r="I102" s="66"/>
      <c r="J102" s="66"/>
      <c r="K102" s="80">
        <f t="shared" si="11"/>
        <v>0</v>
      </c>
      <c r="L102" s="80">
        <f t="shared" si="16"/>
        <v>0</v>
      </c>
      <c r="M102" s="29"/>
      <c r="N102" s="62">
        <v>8</v>
      </c>
      <c r="O102" s="66"/>
      <c r="P102" s="66"/>
      <c r="Q102" s="80">
        <f t="shared" si="12"/>
        <v>0</v>
      </c>
      <c r="R102" s="80">
        <f t="shared" si="17"/>
        <v>0</v>
      </c>
      <c r="S102" s="29"/>
      <c r="T102" s="62">
        <v>8</v>
      </c>
      <c r="U102" s="66"/>
      <c r="V102" s="66"/>
      <c r="W102" s="80">
        <f t="shared" si="13"/>
        <v>0</v>
      </c>
      <c r="X102" s="80">
        <f t="shared" si="18"/>
        <v>0</v>
      </c>
      <c r="Y102" s="29"/>
      <c r="Z102" s="58">
        <f t="shared" si="14"/>
        <v>0</v>
      </c>
      <c r="AB102" s="91"/>
    </row>
    <row r="103" spans="1:28" s="61" customFormat="1" x14ac:dyDescent="0.35">
      <c r="A103" s="60"/>
      <c r="B103" s="62" t="s">
        <v>345</v>
      </c>
      <c r="C103" s="63" t="s">
        <v>346</v>
      </c>
      <c r="D103" s="66"/>
      <c r="E103" s="62">
        <v>4</v>
      </c>
      <c r="F103" s="62" t="s">
        <v>163</v>
      </c>
      <c r="G103" s="116">
        <f t="shared" si="15"/>
        <v>1</v>
      </c>
      <c r="H103" s="62">
        <v>4</v>
      </c>
      <c r="I103" s="66"/>
      <c r="J103" s="66"/>
      <c r="K103" s="80">
        <f t="shared" si="11"/>
        <v>0</v>
      </c>
      <c r="L103" s="80">
        <f t="shared" si="16"/>
        <v>0</v>
      </c>
      <c r="M103" s="29"/>
      <c r="N103" s="62">
        <v>4</v>
      </c>
      <c r="O103" s="66"/>
      <c r="P103" s="66"/>
      <c r="Q103" s="80">
        <f t="shared" si="12"/>
        <v>0</v>
      </c>
      <c r="R103" s="80">
        <f t="shared" si="17"/>
        <v>0</v>
      </c>
      <c r="S103" s="29"/>
      <c r="T103" s="62">
        <v>4</v>
      </c>
      <c r="U103" s="66"/>
      <c r="V103" s="66"/>
      <c r="W103" s="80">
        <f t="shared" si="13"/>
        <v>0</v>
      </c>
      <c r="X103" s="80">
        <f t="shared" si="18"/>
        <v>0</v>
      </c>
      <c r="Y103" s="29"/>
      <c r="Z103" s="58">
        <f t="shared" si="14"/>
        <v>0</v>
      </c>
      <c r="AB103" s="91"/>
    </row>
    <row r="104" spans="1:28" s="61" customFormat="1" x14ac:dyDescent="0.35">
      <c r="A104" s="60"/>
      <c r="B104" s="62" t="s">
        <v>347</v>
      </c>
      <c r="C104" s="63" t="s">
        <v>348</v>
      </c>
      <c r="D104" s="66"/>
      <c r="E104" s="62">
        <v>3</v>
      </c>
      <c r="F104" s="62" t="s">
        <v>163</v>
      </c>
      <c r="G104" s="116">
        <f t="shared" si="15"/>
        <v>1</v>
      </c>
      <c r="H104" s="62">
        <v>3</v>
      </c>
      <c r="I104" s="66"/>
      <c r="J104" s="66"/>
      <c r="K104" s="80">
        <f t="shared" si="11"/>
        <v>0</v>
      </c>
      <c r="L104" s="80">
        <f t="shared" si="16"/>
        <v>0</v>
      </c>
      <c r="M104" s="29"/>
      <c r="N104" s="62">
        <v>3</v>
      </c>
      <c r="O104" s="66"/>
      <c r="P104" s="66"/>
      <c r="Q104" s="80">
        <f t="shared" si="12"/>
        <v>0</v>
      </c>
      <c r="R104" s="80">
        <f t="shared" si="17"/>
        <v>0</v>
      </c>
      <c r="S104" s="29"/>
      <c r="T104" s="62">
        <v>3</v>
      </c>
      <c r="U104" s="66"/>
      <c r="V104" s="66"/>
      <c r="W104" s="80">
        <f t="shared" si="13"/>
        <v>0</v>
      </c>
      <c r="X104" s="80">
        <f t="shared" si="18"/>
        <v>0</v>
      </c>
      <c r="Y104" s="29"/>
      <c r="Z104" s="58">
        <f t="shared" si="14"/>
        <v>0</v>
      </c>
      <c r="AB104" s="91"/>
    </row>
    <row r="105" spans="1:28" s="61" customFormat="1" x14ac:dyDescent="0.35">
      <c r="A105" s="60"/>
      <c r="B105" s="62" t="s">
        <v>349</v>
      </c>
      <c r="C105" s="63" t="s">
        <v>350</v>
      </c>
      <c r="D105" s="66"/>
      <c r="E105" s="62">
        <v>2</v>
      </c>
      <c r="F105" s="62" t="s">
        <v>163</v>
      </c>
      <c r="G105" s="116">
        <f t="shared" si="15"/>
        <v>1</v>
      </c>
      <c r="H105" s="62">
        <v>2</v>
      </c>
      <c r="I105" s="66"/>
      <c r="J105" s="66"/>
      <c r="K105" s="80">
        <f t="shared" si="11"/>
        <v>0</v>
      </c>
      <c r="L105" s="80">
        <f t="shared" si="16"/>
        <v>0</v>
      </c>
      <c r="M105" s="29"/>
      <c r="N105" s="62">
        <v>2</v>
      </c>
      <c r="O105" s="66"/>
      <c r="P105" s="66"/>
      <c r="Q105" s="80">
        <f t="shared" si="12"/>
        <v>0</v>
      </c>
      <c r="R105" s="80">
        <f t="shared" si="17"/>
        <v>0</v>
      </c>
      <c r="S105" s="29"/>
      <c r="T105" s="62">
        <v>2</v>
      </c>
      <c r="U105" s="66"/>
      <c r="V105" s="66"/>
      <c r="W105" s="80">
        <f t="shared" si="13"/>
        <v>0</v>
      </c>
      <c r="X105" s="80">
        <f t="shared" si="18"/>
        <v>0</v>
      </c>
      <c r="Y105" s="29"/>
      <c r="Z105" s="58">
        <f t="shared" si="14"/>
        <v>0</v>
      </c>
      <c r="AB105" s="91"/>
    </row>
    <row r="106" spans="1:28" s="61" customFormat="1" x14ac:dyDescent="0.35">
      <c r="A106" s="60"/>
      <c r="B106" s="62" t="s">
        <v>351</v>
      </c>
      <c r="C106" s="63" t="s">
        <v>352</v>
      </c>
      <c r="D106" s="66"/>
      <c r="E106" s="82">
        <v>0</v>
      </c>
      <c r="F106" s="62" t="s">
        <v>163</v>
      </c>
      <c r="G106" s="116">
        <f t="shared" si="15"/>
        <v>0</v>
      </c>
      <c r="H106" s="82">
        <v>0</v>
      </c>
      <c r="I106" s="66"/>
      <c r="J106" s="66"/>
      <c r="K106" s="80">
        <f t="shared" si="11"/>
        <v>0</v>
      </c>
      <c r="L106" s="80">
        <f t="shared" si="16"/>
        <v>0</v>
      </c>
      <c r="M106" s="29"/>
      <c r="N106" s="82">
        <v>0</v>
      </c>
      <c r="O106" s="66"/>
      <c r="P106" s="66"/>
      <c r="Q106" s="80">
        <f t="shared" si="12"/>
        <v>0</v>
      </c>
      <c r="R106" s="80">
        <f t="shared" si="17"/>
        <v>0</v>
      </c>
      <c r="S106" s="29"/>
      <c r="T106" s="82">
        <v>0</v>
      </c>
      <c r="U106" s="66"/>
      <c r="V106" s="66"/>
      <c r="W106" s="80">
        <f t="shared" si="13"/>
        <v>0</v>
      </c>
      <c r="X106" s="80">
        <f t="shared" si="18"/>
        <v>0</v>
      </c>
      <c r="Y106" s="29"/>
      <c r="Z106" s="58">
        <f t="shared" si="14"/>
        <v>0</v>
      </c>
      <c r="AB106" s="91"/>
    </row>
    <row r="107" spans="1:28" s="61" customFormat="1" x14ac:dyDescent="0.35">
      <c r="A107" s="60"/>
      <c r="B107" s="69" t="s">
        <v>353</v>
      </c>
      <c r="C107" s="69"/>
      <c r="D107" s="70"/>
      <c r="E107" s="70"/>
      <c r="F107" s="70"/>
      <c r="G107" s="116">
        <f t="shared" si="15"/>
        <v>0</v>
      </c>
      <c r="H107" s="70"/>
      <c r="I107" s="70"/>
      <c r="J107" s="70"/>
      <c r="K107" s="70"/>
      <c r="L107" s="70"/>
      <c r="M107" s="29"/>
      <c r="N107" s="70"/>
      <c r="O107" s="70"/>
      <c r="P107" s="70"/>
      <c r="Q107" s="70"/>
      <c r="R107" s="70"/>
      <c r="S107" s="29"/>
      <c r="T107" s="70"/>
      <c r="U107" s="70"/>
      <c r="V107" s="70"/>
      <c r="W107" s="70"/>
      <c r="X107" s="70"/>
      <c r="Y107" s="29"/>
      <c r="Z107" s="70"/>
      <c r="AB107" s="91"/>
    </row>
    <row r="108" spans="1:28" s="61" customFormat="1" x14ac:dyDescent="0.35">
      <c r="A108" s="60"/>
      <c r="B108" s="62" t="s">
        <v>354</v>
      </c>
      <c r="C108" s="63" t="s">
        <v>355</v>
      </c>
      <c r="D108" s="66"/>
      <c r="E108" s="62">
        <v>93</v>
      </c>
      <c r="F108" s="62" t="s">
        <v>163</v>
      </c>
      <c r="G108" s="116">
        <f t="shared" si="15"/>
        <v>8</v>
      </c>
      <c r="H108" s="62">
        <v>93</v>
      </c>
      <c r="I108" s="66"/>
      <c r="J108" s="66"/>
      <c r="K108" s="80">
        <f t="shared" ref="K108:K115" si="19">(I108+J108)*Fee</f>
        <v>0</v>
      </c>
      <c r="L108" s="80">
        <f t="shared" ref="L108:L115" si="20">SUM(I108:K108)</f>
        <v>0</v>
      </c>
      <c r="M108" s="29"/>
      <c r="N108" s="62">
        <v>93</v>
      </c>
      <c r="O108" s="66"/>
      <c r="P108" s="66"/>
      <c r="Q108" s="80">
        <f t="shared" ref="Q108:Q115" si="21">(O108+P108)*Fee</f>
        <v>0</v>
      </c>
      <c r="R108" s="80">
        <f t="shared" ref="R108:R115" si="22">SUM(O108:Q108)</f>
        <v>0</v>
      </c>
      <c r="S108" s="29"/>
      <c r="T108" s="62">
        <v>93</v>
      </c>
      <c r="U108" s="66"/>
      <c r="V108" s="66"/>
      <c r="W108" s="80">
        <f t="shared" ref="W108:W115" si="23">(U108+V108)*Fee</f>
        <v>0</v>
      </c>
      <c r="X108" s="80">
        <f t="shared" ref="X108:X115" si="24">SUM(U108:W108)</f>
        <v>0</v>
      </c>
      <c r="Y108" s="29"/>
      <c r="Z108" s="58">
        <f t="shared" ref="Z108:Z115" si="25">E108*L108</f>
        <v>0</v>
      </c>
      <c r="AB108" s="91"/>
    </row>
    <row r="109" spans="1:28" s="61" customFormat="1" x14ac:dyDescent="0.35">
      <c r="A109" s="60"/>
      <c r="B109" s="62" t="s">
        <v>356</v>
      </c>
      <c r="C109" s="63" t="s">
        <v>357</v>
      </c>
      <c r="D109" s="66"/>
      <c r="E109" s="62">
        <v>69</v>
      </c>
      <c r="F109" s="62" t="s">
        <v>163</v>
      </c>
      <c r="G109" s="116">
        <f t="shared" si="15"/>
        <v>6</v>
      </c>
      <c r="H109" s="62">
        <v>69</v>
      </c>
      <c r="I109" s="66"/>
      <c r="J109" s="66"/>
      <c r="K109" s="80">
        <f t="shared" si="19"/>
        <v>0</v>
      </c>
      <c r="L109" s="80">
        <f t="shared" si="20"/>
        <v>0</v>
      </c>
      <c r="M109" s="29"/>
      <c r="N109" s="62">
        <v>69</v>
      </c>
      <c r="O109" s="66"/>
      <c r="P109" s="66"/>
      <c r="Q109" s="80">
        <f t="shared" si="21"/>
        <v>0</v>
      </c>
      <c r="R109" s="80">
        <f t="shared" si="22"/>
        <v>0</v>
      </c>
      <c r="S109" s="29"/>
      <c r="T109" s="62">
        <v>69</v>
      </c>
      <c r="U109" s="66"/>
      <c r="V109" s="66"/>
      <c r="W109" s="80">
        <f t="shared" si="23"/>
        <v>0</v>
      </c>
      <c r="X109" s="80">
        <f t="shared" si="24"/>
        <v>0</v>
      </c>
      <c r="Y109" s="29"/>
      <c r="Z109" s="58">
        <f t="shared" si="25"/>
        <v>0</v>
      </c>
      <c r="AB109" s="91"/>
    </row>
    <row r="110" spans="1:28" s="61" customFormat="1" x14ac:dyDescent="0.35">
      <c r="A110" s="60"/>
      <c r="B110" s="62" t="s">
        <v>358</v>
      </c>
      <c r="C110" s="63" t="s">
        <v>359</v>
      </c>
      <c r="D110" s="66"/>
      <c r="E110" s="62">
        <v>56</v>
      </c>
      <c r="F110" s="62" t="s">
        <v>163</v>
      </c>
      <c r="G110" s="116">
        <f t="shared" si="15"/>
        <v>5</v>
      </c>
      <c r="H110" s="62">
        <v>56</v>
      </c>
      <c r="I110" s="66"/>
      <c r="J110" s="66"/>
      <c r="K110" s="80">
        <f t="shared" si="19"/>
        <v>0</v>
      </c>
      <c r="L110" s="80">
        <f t="shared" si="20"/>
        <v>0</v>
      </c>
      <c r="M110" s="29"/>
      <c r="N110" s="62">
        <v>56</v>
      </c>
      <c r="O110" s="66"/>
      <c r="P110" s="66"/>
      <c r="Q110" s="80">
        <f t="shared" si="21"/>
        <v>0</v>
      </c>
      <c r="R110" s="80">
        <f t="shared" si="22"/>
        <v>0</v>
      </c>
      <c r="S110" s="29"/>
      <c r="T110" s="62">
        <v>56</v>
      </c>
      <c r="U110" s="66"/>
      <c r="V110" s="66"/>
      <c r="W110" s="80">
        <f t="shared" si="23"/>
        <v>0</v>
      </c>
      <c r="X110" s="80">
        <f t="shared" si="24"/>
        <v>0</v>
      </c>
      <c r="Y110" s="29"/>
      <c r="Z110" s="58">
        <f t="shared" si="25"/>
        <v>0</v>
      </c>
      <c r="AB110" s="91"/>
    </row>
    <row r="111" spans="1:28" s="61" customFormat="1" x14ac:dyDescent="0.35">
      <c r="A111" s="60"/>
      <c r="B111" s="62" t="s">
        <v>360</v>
      </c>
      <c r="C111" s="63" t="s">
        <v>361</v>
      </c>
      <c r="D111" s="66"/>
      <c r="E111" s="62">
        <v>33</v>
      </c>
      <c r="F111" s="62" t="s">
        <v>163</v>
      </c>
      <c r="G111" s="116">
        <f t="shared" si="15"/>
        <v>3</v>
      </c>
      <c r="H111" s="62">
        <v>33</v>
      </c>
      <c r="I111" s="66"/>
      <c r="J111" s="66"/>
      <c r="K111" s="80">
        <f t="shared" si="19"/>
        <v>0</v>
      </c>
      <c r="L111" s="80">
        <f t="shared" si="20"/>
        <v>0</v>
      </c>
      <c r="M111" s="29"/>
      <c r="N111" s="62">
        <v>33</v>
      </c>
      <c r="O111" s="66"/>
      <c r="P111" s="66"/>
      <c r="Q111" s="80">
        <f t="shared" si="21"/>
        <v>0</v>
      </c>
      <c r="R111" s="80">
        <f t="shared" si="22"/>
        <v>0</v>
      </c>
      <c r="S111" s="29"/>
      <c r="T111" s="62">
        <v>33</v>
      </c>
      <c r="U111" s="66"/>
      <c r="V111" s="66"/>
      <c r="W111" s="80">
        <f t="shared" si="23"/>
        <v>0</v>
      </c>
      <c r="X111" s="80">
        <f t="shared" si="24"/>
        <v>0</v>
      </c>
      <c r="Y111" s="29"/>
      <c r="Z111" s="58">
        <f t="shared" si="25"/>
        <v>0</v>
      </c>
      <c r="AB111" s="91"/>
    </row>
    <row r="112" spans="1:28" s="61" customFormat="1" x14ac:dyDescent="0.35">
      <c r="A112" s="60"/>
      <c r="B112" s="62" t="s">
        <v>362</v>
      </c>
      <c r="C112" s="63" t="s">
        <v>363</v>
      </c>
      <c r="D112" s="66"/>
      <c r="E112" s="62">
        <v>11</v>
      </c>
      <c r="F112" s="62" t="s">
        <v>163</v>
      </c>
      <c r="G112" s="116">
        <f t="shared" si="15"/>
        <v>1</v>
      </c>
      <c r="H112" s="62">
        <v>11</v>
      </c>
      <c r="I112" s="66"/>
      <c r="J112" s="66"/>
      <c r="K112" s="80">
        <f t="shared" si="19"/>
        <v>0</v>
      </c>
      <c r="L112" s="80">
        <f t="shared" si="20"/>
        <v>0</v>
      </c>
      <c r="M112" s="29"/>
      <c r="N112" s="62">
        <v>11</v>
      </c>
      <c r="O112" s="66"/>
      <c r="P112" s="66"/>
      <c r="Q112" s="80">
        <f t="shared" si="21"/>
        <v>0</v>
      </c>
      <c r="R112" s="80">
        <f t="shared" si="22"/>
        <v>0</v>
      </c>
      <c r="S112" s="29"/>
      <c r="T112" s="62">
        <v>11</v>
      </c>
      <c r="U112" s="66"/>
      <c r="V112" s="66"/>
      <c r="W112" s="80">
        <f t="shared" si="23"/>
        <v>0</v>
      </c>
      <c r="X112" s="80">
        <f t="shared" si="24"/>
        <v>0</v>
      </c>
      <c r="Y112" s="29"/>
      <c r="Z112" s="58">
        <f t="shared" si="25"/>
        <v>0</v>
      </c>
      <c r="AB112" s="91"/>
    </row>
    <row r="113" spans="1:28" s="61" customFormat="1" x14ac:dyDescent="0.35">
      <c r="A113" s="60"/>
      <c r="B113" s="62" t="s">
        <v>364</v>
      </c>
      <c r="C113" s="63" t="s">
        <v>365</v>
      </c>
      <c r="D113" s="66"/>
      <c r="E113" s="62">
        <v>8</v>
      </c>
      <c r="F113" s="62" t="s">
        <v>163</v>
      </c>
      <c r="G113" s="116">
        <f t="shared" si="15"/>
        <v>1</v>
      </c>
      <c r="H113" s="62">
        <v>8</v>
      </c>
      <c r="I113" s="66"/>
      <c r="J113" s="66"/>
      <c r="K113" s="80">
        <f t="shared" si="19"/>
        <v>0</v>
      </c>
      <c r="L113" s="80">
        <f t="shared" si="20"/>
        <v>0</v>
      </c>
      <c r="M113" s="29"/>
      <c r="N113" s="62">
        <v>8</v>
      </c>
      <c r="O113" s="66"/>
      <c r="P113" s="66"/>
      <c r="Q113" s="80">
        <f t="shared" si="21"/>
        <v>0</v>
      </c>
      <c r="R113" s="80">
        <f t="shared" si="22"/>
        <v>0</v>
      </c>
      <c r="S113" s="29"/>
      <c r="T113" s="62">
        <v>8</v>
      </c>
      <c r="U113" s="66"/>
      <c r="V113" s="66"/>
      <c r="W113" s="80">
        <f t="shared" si="23"/>
        <v>0</v>
      </c>
      <c r="X113" s="80">
        <f t="shared" si="24"/>
        <v>0</v>
      </c>
      <c r="Y113" s="29"/>
      <c r="Z113" s="58">
        <f t="shared" si="25"/>
        <v>0</v>
      </c>
      <c r="AB113" s="91"/>
    </row>
    <row r="114" spans="1:28" s="61" customFormat="1" x14ac:dyDescent="0.35">
      <c r="A114" s="60"/>
      <c r="B114" s="62" t="s">
        <v>366</v>
      </c>
      <c r="C114" s="63" t="s">
        <v>367</v>
      </c>
      <c r="D114" s="66"/>
      <c r="E114" s="62">
        <v>7</v>
      </c>
      <c r="F114" s="62" t="s">
        <v>163</v>
      </c>
      <c r="G114" s="116">
        <f t="shared" si="15"/>
        <v>1</v>
      </c>
      <c r="H114" s="62">
        <v>7</v>
      </c>
      <c r="I114" s="66"/>
      <c r="J114" s="66"/>
      <c r="K114" s="80">
        <f t="shared" si="19"/>
        <v>0</v>
      </c>
      <c r="L114" s="80">
        <f t="shared" si="20"/>
        <v>0</v>
      </c>
      <c r="M114" s="29"/>
      <c r="N114" s="62">
        <v>7</v>
      </c>
      <c r="O114" s="66"/>
      <c r="P114" s="66"/>
      <c r="Q114" s="80">
        <f t="shared" si="21"/>
        <v>0</v>
      </c>
      <c r="R114" s="80">
        <f t="shared" si="22"/>
        <v>0</v>
      </c>
      <c r="S114" s="29"/>
      <c r="T114" s="62">
        <v>7</v>
      </c>
      <c r="U114" s="66"/>
      <c r="V114" s="66"/>
      <c r="W114" s="80">
        <f t="shared" si="23"/>
        <v>0</v>
      </c>
      <c r="X114" s="80">
        <f t="shared" si="24"/>
        <v>0</v>
      </c>
      <c r="Y114" s="29"/>
      <c r="Z114" s="58">
        <f t="shared" si="25"/>
        <v>0</v>
      </c>
      <c r="AB114" s="91"/>
    </row>
    <row r="115" spans="1:28" s="61" customFormat="1" x14ac:dyDescent="0.35">
      <c r="A115" s="60"/>
      <c r="B115" s="62" t="s">
        <v>368</v>
      </c>
      <c r="C115" s="63" t="s">
        <v>369</v>
      </c>
      <c r="D115" s="66"/>
      <c r="E115" s="62">
        <v>3</v>
      </c>
      <c r="F115" s="62" t="s">
        <v>163</v>
      </c>
      <c r="G115" s="116">
        <f t="shared" si="15"/>
        <v>1</v>
      </c>
      <c r="H115" s="62">
        <v>3</v>
      </c>
      <c r="I115" s="66"/>
      <c r="J115" s="66"/>
      <c r="K115" s="80">
        <f t="shared" si="19"/>
        <v>0</v>
      </c>
      <c r="L115" s="80">
        <f t="shared" si="20"/>
        <v>0</v>
      </c>
      <c r="M115" s="29"/>
      <c r="N115" s="62">
        <v>3</v>
      </c>
      <c r="O115" s="66"/>
      <c r="P115" s="66"/>
      <c r="Q115" s="80">
        <f t="shared" si="21"/>
        <v>0</v>
      </c>
      <c r="R115" s="80">
        <f t="shared" si="22"/>
        <v>0</v>
      </c>
      <c r="S115" s="29"/>
      <c r="T115" s="62">
        <v>3</v>
      </c>
      <c r="U115" s="66"/>
      <c r="V115" s="66"/>
      <c r="W115" s="80">
        <f t="shared" si="23"/>
        <v>0</v>
      </c>
      <c r="X115" s="80">
        <f t="shared" si="24"/>
        <v>0</v>
      </c>
      <c r="Y115" s="29"/>
      <c r="Z115" s="58">
        <f t="shared" si="25"/>
        <v>0</v>
      </c>
      <c r="AB115" s="91"/>
    </row>
    <row r="116" spans="1:28" x14ac:dyDescent="0.35">
      <c r="G116" s="115"/>
      <c r="M116" s="29"/>
      <c r="S116" s="29"/>
      <c r="Y116" s="29"/>
      <c r="AB116" s="91"/>
    </row>
    <row r="117" spans="1:28" x14ac:dyDescent="0.35">
      <c r="C117" s="85" t="s">
        <v>370</v>
      </c>
      <c r="G117" s="115"/>
      <c r="M117" s="29"/>
      <c r="S117" s="29"/>
      <c r="Y117" s="29"/>
      <c r="AB117" s="91"/>
    </row>
    <row r="118" spans="1:28" x14ac:dyDescent="0.35">
      <c r="D118" s="85" t="s">
        <v>371</v>
      </c>
      <c r="E118" s="36"/>
      <c r="G118" s="115"/>
      <c r="H118" s="36"/>
      <c r="I118" s="37"/>
      <c r="J118" s="37"/>
      <c r="M118" s="29"/>
      <c r="N118" s="36"/>
      <c r="O118" s="37"/>
      <c r="P118" s="37"/>
      <c r="S118" s="29"/>
      <c r="T118" s="36"/>
      <c r="U118" s="37"/>
      <c r="V118" s="37"/>
      <c r="Y118" s="29"/>
      <c r="Z118" s="36"/>
      <c r="AA118" s="36"/>
      <c r="AB118" s="91"/>
    </row>
    <row r="119" spans="1:28" x14ac:dyDescent="0.35">
      <c r="D119" s="85" t="s">
        <v>372</v>
      </c>
      <c r="E119" s="36"/>
      <c r="G119" s="115"/>
      <c r="H119" s="36"/>
      <c r="I119" s="37"/>
      <c r="J119" s="37"/>
      <c r="M119" s="29"/>
      <c r="N119" s="36"/>
      <c r="O119" s="37"/>
      <c r="P119" s="37"/>
      <c r="S119" s="29"/>
      <c r="T119" s="36"/>
      <c r="U119" s="37"/>
      <c r="V119" s="37"/>
      <c r="Y119" s="29"/>
      <c r="Z119" s="36"/>
      <c r="AA119" s="36"/>
      <c r="AB119" s="91"/>
    </row>
    <row r="120" spans="1:28" x14ac:dyDescent="0.35">
      <c r="D120" s="85" t="s">
        <v>373</v>
      </c>
      <c r="E120" s="36"/>
      <c r="G120" s="115"/>
      <c r="H120" s="36"/>
      <c r="I120" s="37"/>
      <c r="J120" s="37"/>
      <c r="M120" s="29"/>
      <c r="N120" s="36"/>
      <c r="O120" s="37"/>
      <c r="P120" s="37"/>
      <c r="S120" s="29"/>
      <c r="T120" s="36"/>
      <c r="U120" s="37"/>
      <c r="V120" s="37"/>
      <c r="Y120" s="29"/>
      <c r="Z120" s="36"/>
      <c r="AA120" s="36"/>
      <c r="AB120" s="91"/>
    </row>
    <row r="121" spans="1:28" x14ac:dyDescent="0.35">
      <c r="D121" s="85" t="s">
        <v>374</v>
      </c>
      <c r="E121" s="36"/>
      <c r="G121" s="115"/>
      <c r="H121" s="36"/>
      <c r="I121" s="37"/>
      <c r="J121" s="37"/>
      <c r="M121" s="29"/>
      <c r="N121" s="36"/>
      <c r="O121" s="37"/>
      <c r="P121" s="37"/>
      <c r="S121" s="29"/>
      <c r="T121" s="36"/>
      <c r="U121" s="37"/>
      <c r="V121" s="37"/>
      <c r="Y121" s="29"/>
      <c r="Z121" s="36"/>
      <c r="AA121" s="36"/>
      <c r="AB121" s="91"/>
    </row>
    <row r="122" spans="1:28" x14ac:dyDescent="0.35">
      <c r="D122" s="85" t="s">
        <v>375</v>
      </c>
      <c r="E122" s="36"/>
      <c r="G122" s="115"/>
      <c r="H122" s="36"/>
      <c r="I122" s="37"/>
      <c r="J122" s="37"/>
      <c r="M122" s="29"/>
      <c r="N122" s="36"/>
      <c r="O122" s="37"/>
      <c r="P122" s="37"/>
      <c r="S122" s="29"/>
      <c r="T122" s="36"/>
      <c r="U122" s="37"/>
      <c r="V122" s="37"/>
      <c r="Y122" s="29"/>
      <c r="Z122" s="36"/>
      <c r="AA122" s="36"/>
      <c r="AB122" s="91"/>
    </row>
    <row r="123" spans="1:28" x14ac:dyDescent="0.35">
      <c r="C123" s="65" t="s">
        <v>376</v>
      </c>
      <c r="G123" s="115"/>
      <c r="M123" s="29"/>
      <c r="S123" s="29"/>
      <c r="Y123" s="29"/>
      <c r="AB123" s="91"/>
    </row>
    <row r="124" spans="1:28" x14ac:dyDescent="0.35">
      <c r="G124" s="115"/>
      <c r="M124" s="29"/>
      <c r="S124" s="29"/>
      <c r="Y124" s="29"/>
      <c r="AB124" s="91"/>
    </row>
    <row r="125" spans="1:28" s="61" customFormat="1" ht="46.5" x14ac:dyDescent="0.35">
      <c r="A125" s="60"/>
      <c r="B125" s="68" t="s">
        <v>14</v>
      </c>
      <c r="C125" s="68" t="s">
        <v>126</v>
      </c>
      <c r="D125" s="71" t="s">
        <v>143</v>
      </c>
      <c r="E125" s="71" t="s">
        <v>377</v>
      </c>
      <c r="F125" s="81" t="s">
        <v>145</v>
      </c>
      <c r="G125" s="115"/>
      <c r="H125" s="71" t="s">
        <v>377</v>
      </c>
      <c r="I125" s="84" t="s">
        <v>378</v>
      </c>
      <c r="J125" s="84"/>
      <c r="K125" s="84" t="s">
        <v>379</v>
      </c>
      <c r="L125" s="71" t="s">
        <v>380</v>
      </c>
      <c r="M125" s="29"/>
      <c r="N125" s="71" t="s">
        <v>377</v>
      </c>
      <c r="O125" s="84" t="s">
        <v>378</v>
      </c>
      <c r="P125" s="84"/>
      <c r="Q125" s="84" t="s">
        <v>379</v>
      </c>
      <c r="R125" s="71" t="s">
        <v>380</v>
      </c>
      <c r="S125" s="29"/>
      <c r="T125" s="71" t="s">
        <v>377</v>
      </c>
      <c r="U125" s="84" t="s">
        <v>378</v>
      </c>
      <c r="V125" s="84"/>
      <c r="W125" s="84" t="s">
        <v>379</v>
      </c>
      <c r="X125" s="71" t="s">
        <v>380</v>
      </c>
      <c r="Y125" s="29"/>
      <c r="Z125" s="68" t="s">
        <v>132</v>
      </c>
      <c r="AB125" s="91"/>
    </row>
    <row r="126" spans="1:28" x14ac:dyDescent="0.35">
      <c r="B126" s="72" t="s">
        <v>381</v>
      </c>
      <c r="C126" s="72"/>
      <c r="D126" s="73"/>
      <c r="E126" s="73"/>
      <c r="F126" s="73"/>
      <c r="G126" s="115"/>
      <c r="H126" s="73"/>
      <c r="I126" s="73"/>
      <c r="J126" s="73"/>
      <c r="K126" s="73"/>
      <c r="L126" s="73"/>
      <c r="M126" s="29"/>
      <c r="N126" s="73"/>
      <c r="O126" s="73"/>
      <c r="P126" s="73"/>
      <c r="Q126" s="73"/>
      <c r="R126" s="73"/>
      <c r="S126" s="29"/>
      <c r="T126" s="73"/>
      <c r="U126" s="73"/>
      <c r="V126" s="73"/>
      <c r="W126" s="73"/>
      <c r="X126" s="73"/>
      <c r="Y126" s="29"/>
      <c r="Z126" s="73"/>
      <c r="AB126" s="91"/>
    </row>
    <row r="127" spans="1:28" ht="31" x14ac:dyDescent="0.35">
      <c r="B127" s="35"/>
      <c r="C127" s="34" t="s">
        <v>382</v>
      </c>
      <c r="D127" s="35"/>
      <c r="E127" s="35"/>
      <c r="F127" s="36"/>
      <c r="G127" s="115"/>
      <c r="H127" s="35"/>
      <c r="I127" s="35"/>
      <c r="J127" s="35"/>
      <c r="K127" s="35"/>
      <c r="L127" s="131"/>
      <c r="M127" s="29"/>
      <c r="N127" s="35"/>
      <c r="O127" s="35"/>
      <c r="P127" s="35"/>
      <c r="Q127" s="35"/>
      <c r="R127" s="131"/>
      <c r="S127" s="29"/>
      <c r="T127" s="35"/>
      <c r="U127" s="35"/>
      <c r="V127" s="35"/>
      <c r="W127" s="35"/>
      <c r="X127" s="131"/>
      <c r="Y127" s="29"/>
      <c r="Z127" s="131"/>
      <c r="AB127" s="91"/>
    </row>
    <row r="128" spans="1:28" x14ac:dyDescent="0.35">
      <c r="B128" s="35"/>
      <c r="C128" s="88" t="s">
        <v>383</v>
      </c>
      <c r="D128" s="35"/>
      <c r="E128" s="35"/>
      <c r="F128" s="35"/>
      <c r="G128" s="115"/>
      <c r="H128" s="35"/>
      <c r="I128" s="35"/>
      <c r="J128" s="35"/>
      <c r="K128" s="35"/>
      <c r="L128" s="131"/>
      <c r="M128" s="29"/>
      <c r="N128" s="35"/>
      <c r="O128" s="35"/>
      <c r="P128" s="35"/>
      <c r="Q128" s="35"/>
      <c r="R128" s="131"/>
      <c r="S128" s="29"/>
      <c r="T128" s="35"/>
      <c r="U128" s="35"/>
      <c r="V128" s="35"/>
      <c r="W128" s="35"/>
      <c r="X128" s="131"/>
      <c r="Y128" s="29"/>
      <c r="Z128" s="131"/>
      <c r="AB128" s="91"/>
    </row>
    <row r="129" spans="2:30" x14ac:dyDescent="0.35">
      <c r="B129" s="35"/>
      <c r="C129" s="88" t="s">
        <v>384</v>
      </c>
      <c r="D129" s="35"/>
      <c r="E129" s="35"/>
      <c r="F129" s="35"/>
      <c r="G129" s="115"/>
      <c r="H129" s="35"/>
      <c r="I129" s="35"/>
      <c r="J129" s="35"/>
      <c r="K129" s="35"/>
      <c r="L129" s="131"/>
      <c r="M129" s="29"/>
      <c r="N129" s="35"/>
      <c r="O129" s="35"/>
      <c r="P129" s="35"/>
      <c r="Q129" s="35"/>
      <c r="R129" s="131"/>
      <c r="S129" s="29"/>
      <c r="T129" s="35"/>
      <c r="U129" s="35"/>
      <c r="V129" s="35"/>
      <c r="W129" s="35"/>
      <c r="X129" s="131"/>
      <c r="Y129" s="29"/>
      <c r="Z129" s="131"/>
      <c r="AB129" s="91"/>
    </row>
    <row r="130" spans="2:30" x14ac:dyDescent="0.35">
      <c r="B130" s="35"/>
      <c r="C130" s="57" t="s">
        <v>385</v>
      </c>
      <c r="D130" s="66"/>
      <c r="E130" s="35">
        <v>10</v>
      </c>
      <c r="F130" s="35" t="s">
        <v>386</v>
      </c>
      <c r="G130" s="115"/>
      <c r="H130" s="35">
        <v>10</v>
      </c>
      <c r="I130" s="27"/>
      <c r="J130" s="27"/>
      <c r="K130" s="80">
        <f t="shared" ref="K130:K139" si="26">(I130+J130)*Fee</f>
        <v>0</v>
      </c>
      <c r="L130" s="80">
        <f t="shared" ref="L130:L139" si="27">SUM(I130:K130)</f>
        <v>0</v>
      </c>
      <c r="M130" s="29"/>
      <c r="N130" s="35">
        <v>10</v>
      </c>
      <c r="O130" s="27"/>
      <c r="P130" s="27"/>
      <c r="Q130" s="80">
        <f t="shared" ref="Q130:Q139" si="28">(O130+P130)*Fee</f>
        <v>0</v>
      </c>
      <c r="R130" s="80">
        <f t="shared" ref="R130:R139" si="29">SUM(O130:Q130)</f>
        <v>0</v>
      </c>
      <c r="S130" s="29"/>
      <c r="T130" s="35">
        <v>10</v>
      </c>
      <c r="U130" s="27"/>
      <c r="V130" s="27"/>
      <c r="W130" s="80">
        <f t="shared" ref="W130:W139" si="30">(U130+V130)*Fee</f>
        <v>0</v>
      </c>
      <c r="X130" s="80">
        <f t="shared" ref="X130:X139" si="31">SUM(U130:W130)</f>
        <v>0</v>
      </c>
      <c r="Y130" s="29"/>
      <c r="Z130" s="58" t="e">
        <f>E130*#REF!</f>
        <v>#REF!</v>
      </c>
      <c r="AB130" s="91"/>
    </row>
    <row r="131" spans="2:30" x14ac:dyDescent="0.35">
      <c r="B131" s="35"/>
      <c r="C131" s="57" t="s">
        <v>387</v>
      </c>
      <c r="D131" s="66"/>
      <c r="E131" s="35">
        <v>10</v>
      </c>
      <c r="F131" s="35" t="s">
        <v>386</v>
      </c>
      <c r="G131" s="115"/>
      <c r="H131" s="35">
        <v>10</v>
      </c>
      <c r="I131" s="27"/>
      <c r="J131" s="27"/>
      <c r="K131" s="80">
        <f t="shared" si="26"/>
        <v>0</v>
      </c>
      <c r="L131" s="80">
        <f t="shared" si="27"/>
        <v>0</v>
      </c>
      <c r="M131" s="29"/>
      <c r="N131" s="35">
        <v>10</v>
      </c>
      <c r="O131" s="27"/>
      <c r="P131" s="27"/>
      <c r="Q131" s="80">
        <f t="shared" si="28"/>
        <v>0</v>
      </c>
      <c r="R131" s="80">
        <f t="shared" si="29"/>
        <v>0</v>
      </c>
      <c r="S131" s="29"/>
      <c r="T131" s="35">
        <v>10</v>
      </c>
      <c r="U131" s="27"/>
      <c r="V131" s="27"/>
      <c r="W131" s="80">
        <f t="shared" si="30"/>
        <v>0</v>
      </c>
      <c r="X131" s="80">
        <f t="shared" si="31"/>
        <v>0</v>
      </c>
      <c r="Y131" s="29"/>
      <c r="Z131" s="58" t="e">
        <f>E131*#REF!</f>
        <v>#REF!</v>
      </c>
      <c r="AB131" s="91"/>
    </row>
    <row r="132" spans="2:30" x14ac:dyDescent="0.35">
      <c r="B132" s="35"/>
      <c r="C132" s="57" t="s">
        <v>388</v>
      </c>
      <c r="D132" s="66"/>
      <c r="E132" s="35">
        <v>10</v>
      </c>
      <c r="F132" s="35" t="s">
        <v>386</v>
      </c>
      <c r="G132" s="115"/>
      <c r="H132" s="35">
        <v>10</v>
      </c>
      <c r="I132" s="27"/>
      <c r="J132" s="27"/>
      <c r="K132" s="80">
        <f t="shared" si="26"/>
        <v>0</v>
      </c>
      <c r="L132" s="80">
        <f t="shared" si="27"/>
        <v>0</v>
      </c>
      <c r="M132" s="29"/>
      <c r="N132" s="35">
        <v>10</v>
      </c>
      <c r="O132" s="27"/>
      <c r="P132" s="27"/>
      <c r="Q132" s="80">
        <f t="shared" si="28"/>
        <v>0</v>
      </c>
      <c r="R132" s="80">
        <f t="shared" si="29"/>
        <v>0</v>
      </c>
      <c r="S132" s="29"/>
      <c r="T132" s="35">
        <v>10</v>
      </c>
      <c r="U132" s="27"/>
      <c r="V132" s="27"/>
      <c r="W132" s="80">
        <f t="shared" si="30"/>
        <v>0</v>
      </c>
      <c r="X132" s="80">
        <f t="shared" si="31"/>
        <v>0</v>
      </c>
      <c r="Y132" s="29"/>
      <c r="Z132" s="58" t="e">
        <f>E132*#REF!</f>
        <v>#REF!</v>
      </c>
      <c r="AB132" s="91"/>
    </row>
    <row r="133" spans="2:30" x14ac:dyDescent="0.35">
      <c r="B133" s="35"/>
      <c r="C133" s="57" t="s">
        <v>389</v>
      </c>
      <c r="D133" s="66"/>
      <c r="E133" s="35">
        <v>10</v>
      </c>
      <c r="F133" s="35" t="s">
        <v>386</v>
      </c>
      <c r="G133" s="115"/>
      <c r="H133" s="35">
        <v>10</v>
      </c>
      <c r="I133" s="27"/>
      <c r="J133" s="27"/>
      <c r="K133" s="80">
        <f t="shared" si="26"/>
        <v>0</v>
      </c>
      <c r="L133" s="80">
        <f t="shared" si="27"/>
        <v>0</v>
      </c>
      <c r="M133" s="29"/>
      <c r="N133" s="35">
        <v>10</v>
      </c>
      <c r="O133" s="27"/>
      <c r="P133" s="27"/>
      <c r="Q133" s="80">
        <f t="shared" si="28"/>
        <v>0</v>
      </c>
      <c r="R133" s="80">
        <f t="shared" si="29"/>
        <v>0</v>
      </c>
      <c r="S133" s="29"/>
      <c r="T133" s="35">
        <v>10</v>
      </c>
      <c r="U133" s="27"/>
      <c r="V133" s="27"/>
      <c r="W133" s="80">
        <f t="shared" si="30"/>
        <v>0</v>
      </c>
      <c r="X133" s="80">
        <f t="shared" si="31"/>
        <v>0</v>
      </c>
      <c r="Y133" s="29"/>
      <c r="Z133" s="58" t="e">
        <f>E133*#REF!</f>
        <v>#REF!</v>
      </c>
      <c r="AB133" s="91"/>
    </row>
    <row r="134" spans="2:30" x14ac:dyDescent="0.35">
      <c r="B134" s="35"/>
      <c r="C134" s="57" t="s">
        <v>390</v>
      </c>
      <c r="D134" s="66"/>
      <c r="E134" s="35">
        <v>10</v>
      </c>
      <c r="F134" s="35" t="s">
        <v>386</v>
      </c>
      <c r="G134" s="115"/>
      <c r="H134" s="35">
        <v>10</v>
      </c>
      <c r="I134" s="27"/>
      <c r="J134" s="27"/>
      <c r="K134" s="80">
        <f t="shared" si="26"/>
        <v>0</v>
      </c>
      <c r="L134" s="80">
        <f t="shared" si="27"/>
        <v>0</v>
      </c>
      <c r="M134" s="29"/>
      <c r="N134" s="35">
        <v>10</v>
      </c>
      <c r="O134" s="27"/>
      <c r="P134" s="27"/>
      <c r="Q134" s="80">
        <f t="shared" si="28"/>
        <v>0</v>
      </c>
      <c r="R134" s="80">
        <f t="shared" si="29"/>
        <v>0</v>
      </c>
      <c r="S134" s="29"/>
      <c r="T134" s="35">
        <v>10</v>
      </c>
      <c r="U134" s="27"/>
      <c r="V134" s="27"/>
      <c r="W134" s="80">
        <f t="shared" si="30"/>
        <v>0</v>
      </c>
      <c r="X134" s="80">
        <f t="shared" si="31"/>
        <v>0</v>
      </c>
      <c r="Y134" s="29"/>
      <c r="Z134" s="58" t="e">
        <f>E134*#REF!</f>
        <v>#REF!</v>
      </c>
      <c r="AB134" s="91"/>
    </row>
    <row r="135" spans="2:30" x14ac:dyDescent="0.35">
      <c r="B135" s="35"/>
      <c r="C135" s="57" t="s">
        <v>391</v>
      </c>
      <c r="D135" s="66"/>
      <c r="E135" s="35">
        <v>10</v>
      </c>
      <c r="F135" s="35" t="s">
        <v>386</v>
      </c>
      <c r="G135" s="115"/>
      <c r="H135" s="35">
        <v>10</v>
      </c>
      <c r="I135" s="27"/>
      <c r="J135" s="27"/>
      <c r="K135" s="80">
        <f t="shared" si="26"/>
        <v>0</v>
      </c>
      <c r="L135" s="80">
        <f t="shared" si="27"/>
        <v>0</v>
      </c>
      <c r="M135" s="29"/>
      <c r="N135" s="35">
        <v>10</v>
      </c>
      <c r="O135" s="27"/>
      <c r="P135" s="27"/>
      <c r="Q135" s="80">
        <f t="shared" si="28"/>
        <v>0</v>
      </c>
      <c r="R135" s="80">
        <f t="shared" si="29"/>
        <v>0</v>
      </c>
      <c r="S135" s="29"/>
      <c r="T135" s="35">
        <v>10</v>
      </c>
      <c r="U135" s="27"/>
      <c r="V135" s="27"/>
      <c r="W135" s="80">
        <f t="shared" si="30"/>
        <v>0</v>
      </c>
      <c r="X135" s="80">
        <f t="shared" si="31"/>
        <v>0</v>
      </c>
      <c r="Y135" s="29"/>
      <c r="Z135" s="58" t="e">
        <f>E135*#REF!</f>
        <v>#REF!</v>
      </c>
      <c r="AB135" s="91"/>
    </row>
    <row r="136" spans="2:30" x14ac:dyDescent="0.35">
      <c r="B136" s="35"/>
      <c r="C136" s="57" t="s">
        <v>392</v>
      </c>
      <c r="D136" s="66"/>
      <c r="E136" s="35">
        <v>10</v>
      </c>
      <c r="F136" s="35" t="s">
        <v>386</v>
      </c>
      <c r="G136" s="115"/>
      <c r="H136" s="35">
        <v>10</v>
      </c>
      <c r="I136" s="27"/>
      <c r="J136" s="27"/>
      <c r="K136" s="80">
        <f t="shared" si="26"/>
        <v>0</v>
      </c>
      <c r="L136" s="80">
        <f t="shared" si="27"/>
        <v>0</v>
      </c>
      <c r="M136" s="29"/>
      <c r="N136" s="35">
        <v>10</v>
      </c>
      <c r="O136" s="27"/>
      <c r="P136" s="27"/>
      <c r="Q136" s="80">
        <f t="shared" si="28"/>
        <v>0</v>
      </c>
      <c r="R136" s="80">
        <f t="shared" si="29"/>
        <v>0</v>
      </c>
      <c r="S136" s="29"/>
      <c r="T136" s="35">
        <v>10</v>
      </c>
      <c r="U136" s="27"/>
      <c r="V136" s="27"/>
      <c r="W136" s="80">
        <f t="shared" si="30"/>
        <v>0</v>
      </c>
      <c r="X136" s="80">
        <f t="shared" si="31"/>
        <v>0</v>
      </c>
      <c r="Y136" s="29"/>
      <c r="Z136" s="58" t="e">
        <f>E136*#REF!</f>
        <v>#REF!</v>
      </c>
      <c r="AB136" s="91"/>
    </row>
    <row r="137" spans="2:30" x14ac:dyDescent="0.35">
      <c r="B137" s="35"/>
      <c r="C137" s="57" t="s">
        <v>393</v>
      </c>
      <c r="D137" s="66"/>
      <c r="E137" s="35">
        <v>10</v>
      </c>
      <c r="F137" s="35" t="s">
        <v>386</v>
      </c>
      <c r="G137" s="115"/>
      <c r="H137" s="35">
        <v>10</v>
      </c>
      <c r="I137" s="27"/>
      <c r="J137" s="27"/>
      <c r="K137" s="80">
        <f t="shared" si="26"/>
        <v>0</v>
      </c>
      <c r="L137" s="80">
        <f t="shared" si="27"/>
        <v>0</v>
      </c>
      <c r="M137" s="29"/>
      <c r="N137" s="35">
        <v>10</v>
      </c>
      <c r="O137" s="27"/>
      <c r="P137" s="27"/>
      <c r="Q137" s="80">
        <f t="shared" si="28"/>
        <v>0</v>
      </c>
      <c r="R137" s="80">
        <f t="shared" si="29"/>
        <v>0</v>
      </c>
      <c r="S137" s="29"/>
      <c r="T137" s="35">
        <v>10</v>
      </c>
      <c r="U137" s="27"/>
      <c r="V137" s="27"/>
      <c r="W137" s="80">
        <f t="shared" si="30"/>
        <v>0</v>
      </c>
      <c r="X137" s="80">
        <f t="shared" si="31"/>
        <v>0</v>
      </c>
      <c r="Y137" s="29"/>
      <c r="Z137" s="58" t="e">
        <f>E137*#REF!</f>
        <v>#REF!</v>
      </c>
      <c r="AB137" s="91"/>
    </row>
    <row r="138" spans="2:30" x14ac:dyDescent="0.35">
      <c r="B138" s="35"/>
      <c r="C138" s="57" t="s">
        <v>394</v>
      </c>
      <c r="D138" s="66"/>
      <c r="E138" s="35">
        <v>10</v>
      </c>
      <c r="F138" s="35" t="s">
        <v>386</v>
      </c>
      <c r="G138" s="115"/>
      <c r="H138" s="35">
        <v>10</v>
      </c>
      <c r="I138" s="27"/>
      <c r="J138" s="27"/>
      <c r="K138" s="80">
        <f t="shared" si="26"/>
        <v>0</v>
      </c>
      <c r="L138" s="80">
        <f t="shared" si="27"/>
        <v>0</v>
      </c>
      <c r="M138" s="29"/>
      <c r="N138" s="35">
        <v>10</v>
      </c>
      <c r="O138" s="27"/>
      <c r="P138" s="27"/>
      <c r="Q138" s="80">
        <f t="shared" si="28"/>
        <v>0</v>
      </c>
      <c r="R138" s="80">
        <f t="shared" si="29"/>
        <v>0</v>
      </c>
      <c r="S138" s="29"/>
      <c r="T138" s="35">
        <v>10</v>
      </c>
      <c r="U138" s="27"/>
      <c r="V138" s="27"/>
      <c r="W138" s="80">
        <f t="shared" si="30"/>
        <v>0</v>
      </c>
      <c r="X138" s="80">
        <f t="shared" si="31"/>
        <v>0</v>
      </c>
      <c r="Y138" s="29"/>
      <c r="Z138" s="58" t="e">
        <f>E138*#REF!</f>
        <v>#REF!</v>
      </c>
      <c r="AB138" s="91"/>
    </row>
    <row r="139" spans="2:30" x14ac:dyDescent="0.35">
      <c r="B139" s="35"/>
      <c r="C139" s="57" t="s">
        <v>395</v>
      </c>
      <c r="D139" s="66"/>
      <c r="E139" s="35">
        <v>10</v>
      </c>
      <c r="F139" s="35" t="s">
        <v>386</v>
      </c>
      <c r="G139" s="115"/>
      <c r="H139" s="35">
        <v>10</v>
      </c>
      <c r="I139" s="27"/>
      <c r="J139" s="27"/>
      <c r="K139" s="80">
        <f t="shared" si="26"/>
        <v>0</v>
      </c>
      <c r="L139" s="80">
        <f t="shared" si="27"/>
        <v>0</v>
      </c>
      <c r="M139" s="29"/>
      <c r="N139" s="35">
        <v>10</v>
      </c>
      <c r="O139" s="27"/>
      <c r="P139" s="27"/>
      <c r="Q139" s="80">
        <f t="shared" si="28"/>
        <v>0</v>
      </c>
      <c r="R139" s="80">
        <f t="shared" si="29"/>
        <v>0</v>
      </c>
      <c r="S139" s="29"/>
      <c r="T139" s="35">
        <v>10</v>
      </c>
      <c r="U139" s="27"/>
      <c r="V139" s="27"/>
      <c r="W139" s="80">
        <f t="shared" si="30"/>
        <v>0</v>
      </c>
      <c r="X139" s="80">
        <f t="shared" si="31"/>
        <v>0</v>
      </c>
      <c r="Y139" s="29"/>
      <c r="Z139" s="58" t="e">
        <f>E139*#REF!</f>
        <v>#REF!</v>
      </c>
      <c r="AB139" s="91"/>
    </row>
    <row r="140" spans="2:30" x14ac:dyDescent="0.35">
      <c r="B140" s="72" t="s">
        <v>396</v>
      </c>
      <c r="C140" s="72"/>
      <c r="D140" s="73"/>
      <c r="E140" s="73"/>
      <c r="F140" s="73"/>
      <c r="G140" s="115"/>
      <c r="H140" s="73"/>
      <c r="I140" s="73"/>
      <c r="J140" s="73"/>
      <c r="K140" s="73"/>
      <c r="L140" s="73"/>
      <c r="M140" s="29"/>
      <c r="N140" s="73"/>
      <c r="O140" s="73"/>
      <c r="P140" s="73"/>
      <c r="Q140" s="73"/>
      <c r="R140" s="73"/>
      <c r="S140" s="29"/>
      <c r="T140" s="73"/>
      <c r="U140" s="73"/>
      <c r="V140" s="73"/>
      <c r="W140" s="73"/>
      <c r="X140" s="73"/>
      <c r="Y140" s="29"/>
      <c r="Z140" s="73"/>
      <c r="AB140" s="91"/>
    </row>
    <row r="141" spans="2:30" ht="31" x14ac:dyDescent="0.35">
      <c r="B141" s="35"/>
      <c r="C141" s="34" t="s">
        <v>397</v>
      </c>
      <c r="D141" s="34"/>
      <c r="E141" s="35"/>
      <c r="F141" s="35"/>
      <c r="G141" s="115"/>
      <c r="H141" s="35"/>
      <c r="I141" s="35"/>
      <c r="J141" s="35"/>
      <c r="K141" s="35"/>
      <c r="L141" s="35"/>
      <c r="M141" s="29"/>
      <c r="N141" s="35"/>
      <c r="O141" s="35"/>
      <c r="P141" s="35"/>
      <c r="Q141" s="35"/>
      <c r="R141" s="35"/>
      <c r="S141" s="29"/>
      <c r="T141" s="35"/>
      <c r="U141" s="35"/>
      <c r="V141" s="35"/>
      <c r="W141" s="35"/>
      <c r="X141" s="35"/>
      <c r="Y141" s="29"/>
      <c r="Z141" s="131"/>
      <c r="AB141" s="91"/>
    </row>
    <row r="142" spans="2:30" x14ac:dyDescent="0.35">
      <c r="B142" s="35"/>
      <c r="C142" s="87" t="s">
        <v>398</v>
      </c>
      <c r="D142" s="66"/>
      <c r="E142" s="35">
        <f>330</f>
        <v>330</v>
      </c>
      <c r="F142" s="35" t="s">
        <v>386</v>
      </c>
      <c r="G142" s="115"/>
      <c r="H142" s="35">
        <f>330</f>
        <v>330</v>
      </c>
      <c r="I142" s="27"/>
      <c r="J142" s="27"/>
      <c r="K142" s="80">
        <f>(I142+J142)*Fee</f>
        <v>0</v>
      </c>
      <c r="L142" s="80">
        <f t="shared" ref="L142" si="32">SUM(I142:K142)</f>
        <v>0</v>
      </c>
      <c r="M142" s="29"/>
      <c r="N142" s="35">
        <f>330</f>
        <v>330</v>
      </c>
      <c r="O142" s="27"/>
      <c r="P142" s="27"/>
      <c r="Q142" s="80">
        <f>(O142+P142)*Fee</f>
        <v>0</v>
      </c>
      <c r="R142" s="80">
        <f t="shared" ref="R142" si="33">SUM(O142:Q142)</f>
        <v>0</v>
      </c>
      <c r="S142" s="29"/>
      <c r="T142" s="35">
        <f>330</f>
        <v>330</v>
      </c>
      <c r="U142" s="27"/>
      <c r="V142" s="27"/>
      <c r="W142" s="80">
        <f>(U142+V142)*Fee</f>
        <v>0</v>
      </c>
      <c r="X142" s="80">
        <f t="shared" ref="X142" si="34">SUM(U142:W142)</f>
        <v>0</v>
      </c>
      <c r="Y142" s="29"/>
      <c r="Z142" s="58" t="e">
        <f>E142*#REF!</f>
        <v>#REF!</v>
      </c>
      <c r="AB142" s="91"/>
    </row>
    <row r="144" spans="2:30" s="123" customFormat="1" ht="46.5" x14ac:dyDescent="0.35">
      <c r="B144" s="124"/>
      <c r="C144" s="125" t="s">
        <v>399</v>
      </c>
      <c r="D144" s="126"/>
      <c r="E144" s="124"/>
      <c r="F144" s="124"/>
      <c r="G144" s="127"/>
      <c r="H144" s="124" t="s">
        <v>139</v>
      </c>
      <c r="I144" s="128">
        <v>100000</v>
      </c>
      <c r="J144" s="128"/>
      <c r="K144" s="130">
        <f>I144*MFOH</f>
        <v>0</v>
      </c>
      <c r="L144" s="128">
        <f>I144+K144</f>
        <v>100000</v>
      </c>
      <c r="M144" s="129"/>
      <c r="N144" s="129"/>
      <c r="O144" s="129"/>
      <c r="P144" s="129"/>
      <c r="Q144" s="129"/>
      <c r="R144" s="129"/>
      <c r="S144" s="129"/>
      <c r="T144" s="129"/>
      <c r="U144" s="129"/>
      <c r="V144" s="129"/>
      <c r="W144" s="129"/>
      <c r="X144" s="129"/>
      <c r="Y144" s="129"/>
      <c r="Z144" s="128">
        <f>L144</f>
        <v>100000</v>
      </c>
      <c r="AA144" s="129"/>
      <c r="AB144" s="129"/>
      <c r="AC144" s="129"/>
      <c r="AD144" s="129"/>
    </row>
    <row r="146" spans="24:26" x14ac:dyDescent="0.35">
      <c r="X146" s="64" t="s">
        <v>400</v>
      </c>
      <c r="Z146" s="59">
        <f>SUM(Z144)</f>
        <v>100000</v>
      </c>
    </row>
  </sheetData>
  <autoFilter ref="C8:C115" xr:uid="{00000000-0009-0000-0000-000004000000}"/>
  <mergeCells count="2">
    <mergeCell ref="C3:Z3"/>
    <mergeCell ref="C4:Z4"/>
  </mergeCells>
  <pageMargins left="0.7" right="0.7" top="0.75" bottom="0.75" header="0.3" footer="0.3"/>
  <pageSetup paperSize="9"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36"/>
  <sheetViews>
    <sheetView zoomScale="70" zoomScaleNormal="70" workbookViewId="0">
      <pane ySplit="10" topLeftCell="A11" activePane="bottomLeft" state="frozen"/>
      <selection pane="bottomLeft" activeCell="C160" sqref="C160"/>
    </sheetView>
  </sheetViews>
  <sheetFormatPr defaultColWidth="8.84375" defaultRowHeight="15.5" x14ac:dyDescent="0.35"/>
  <cols>
    <col min="1" max="1" width="9.4609375" customWidth="1"/>
    <col min="2" max="2" width="13.23046875" customWidth="1"/>
    <col min="3" max="3" width="55.4609375" style="55" customWidth="1"/>
    <col min="4" max="5" width="50.15234375" style="36" bestFit="1" customWidth="1"/>
    <col min="6" max="6" width="11.765625" style="37" customWidth="1"/>
    <col min="7" max="7" width="11" style="37" customWidth="1"/>
    <col min="8" max="8" width="49" style="36" customWidth="1"/>
    <col min="9" max="9" width="53" style="36" customWidth="1"/>
    <col min="10" max="10" width="53.07421875" style="36" customWidth="1"/>
    <col min="11" max="11" width="54.3046875" style="36" customWidth="1"/>
    <col min="12" max="12" width="60.3046875" style="59" customWidth="1"/>
    <col min="13" max="13" width="12.53515625" customWidth="1"/>
  </cols>
  <sheetData>
    <row r="1" spans="1:19" ht="40.5" hidden="1" customHeight="1" x14ac:dyDescent="0.45">
      <c r="A1" s="12"/>
      <c r="B1" s="26"/>
      <c r="C1" s="53" t="s">
        <v>401</v>
      </c>
      <c r="D1" s="26"/>
      <c r="E1" s="26"/>
      <c r="F1" s="28"/>
      <c r="G1" s="28"/>
      <c r="H1" s="26"/>
      <c r="I1" s="26"/>
      <c r="J1" s="26"/>
      <c r="K1" s="26"/>
      <c r="L1" s="144"/>
    </row>
    <row r="2" spans="1:19" hidden="1" x14ac:dyDescent="0.35">
      <c r="A2" s="20"/>
      <c r="B2" s="21"/>
      <c r="C2" s="54"/>
      <c r="D2" s="31"/>
      <c r="E2" s="31"/>
      <c r="F2" s="32"/>
      <c r="G2" s="32"/>
      <c r="H2" s="31"/>
      <c r="I2" s="31"/>
      <c r="J2" s="31"/>
      <c r="K2" s="31"/>
      <c r="L2" s="146"/>
    </row>
    <row r="3" spans="1:19" hidden="1" x14ac:dyDescent="0.35">
      <c r="A3" s="33"/>
      <c r="B3" s="22" t="s">
        <v>0</v>
      </c>
      <c r="C3" s="326" t="str">
        <f>Title</f>
        <v>Work Equipment &amp; Consumables 2024-2028</v>
      </c>
      <c r="D3" s="326"/>
      <c r="E3" s="326"/>
      <c r="F3" s="326"/>
      <c r="G3" s="326"/>
      <c r="H3" s="326"/>
      <c r="I3" s="326"/>
      <c r="J3" s="326"/>
      <c r="K3" s="326"/>
      <c r="L3" s="326"/>
    </row>
    <row r="4" spans="1:19" hidden="1" x14ac:dyDescent="0.35">
      <c r="A4" s="33"/>
      <c r="B4" s="22" t="s">
        <v>11</v>
      </c>
      <c r="C4" s="326" t="str">
        <f>'Completion Notes'!C4</f>
        <v>See Completion Note 4</v>
      </c>
      <c r="D4" s="326"/>
      <c r="E4" s="326"/>
      <c r="F4" s="326"/>
      <c r="G4" s="326"/>
      <c r="H4" s="326"/>
      <c r="I4" s="326"/>
      <c r="J4" s="326"/>
      <c r="K4" s="326"/>
      <c r="L4" s="326"/>
    </row>
    <row r="5" spans="1:19" hidden="1" x14ac:dyDescent="0.35">
      <c r="A5" s="23"/>
      <c r="B5" s="24"/>
      <c r="C5" s="24"/>
      <c r="D5" s="24"/>
      <c r="E5" s="24"/>
      <c r="F5" s="29"/>
      <c r="G5" s="29"/>
      <c r="H5" s="24"/>
      <c r="I5" s="24"/>
      <c r="J5" s="24"/>
      <c r="K5" s="24"/>
      <c r="L5" s="147"/>
    </row>
    <row r="6" spans="1:19" hidden="1" x14ac:dyDescent="0.35">
      <c r="A6" s="23"/>
      <c r="B6" s="329" t="s">
        <v>123</v>
      </c>
      <c r="C6" s="329"/>
      <c r="D6" s="329"/>
      <c r="E6" s="329"/>
      <c r="F6" s="329"/>
      <c r="G6" s="329"/>
      <c r="H6" s="329"/>
      <c r="I6" s="329"/>
      <c r="J6" s="329"/>
      <c r="K6" s="329"/>
      <c r="L6" s="329"/>
    </row>
    <row r="7" spans="1:19" hidden="1" x14ac:dyDescent="0.35">
      <c r="A7" s="23"/>
      <c r="B7" s="24"/>
      <c r="C7" s="24"/>
      <c r="D7" s="24"/>
      <c r="E7" s="24"/>
      <c r="F7" s="29"/>
      <c r="G7" s="29"/>
      <c r="H7" s="24"/>
      <c r="I7" s="24"/>
      <c r="J7" s="24"/>
      <c r="K7" s="24"/>
      <c r="L7" s="147"/>
    </row>
    <row r="8" spans="1:19" ht="18" hidden="1" x14ac:dyDescent="0.35">
      <c r="A8" s="23"/>
      <c r="B8" s="56" t="s">
        <v>402</v>
      </c>
      <c r="C8" s="56"/>
      <c r="D8" s="249"/>
      <c r="E8" s="209"/>
      <c r="F8" s="30"/>
      <c r="G8" s="30"/>
      <c r="H8" s="209"/>
      <c r="I8" s="209"/>
      <c r="J8" s="25"/>
      <c r="K8" s="25"/>
      <c r="L8" s="250"/>
    </row>
    <row r="9" spans="1:19" ht="50" customHeight="1" x14ac:dyDescent="0.35">
      <c r="A9" s="23"/>
      <c r="B9" s="33"/>
      <c r="C9" s="24"/>
      <c r="D9" s="24"/>
      <c r="E9" s="24"/>
      <c r="F9" s="29"/>
      <c r="G9" s="29"/>
      <c r="H9" s="24"/>
      <c r="I9" s="24"/>
      <c r="J9" s="24"/>
      <c r="K9" s="24"/>
      <c r="L9" s="147"/>
    </row>
    <row r="10" spans="1:19" s="61" customFormat="1" ht="77.5" x14ac:dyDescent="0.35">
      <c r="A10" s="60"/>
      <c r="B10" s="68" t="s">
        <v>14</v>
      </c>
      <c r="C10" s="68" t="s">
        <v>126</v>
      </c>
      <c r="D10" s="71" t="s">
        <v>403</v>
      </c>
      <c r="E10" s="81" t="s">
        <v>404</v>
      </c>
      <c r="F10" s="71" t="s">
        <v>377</v>
      </c>
      <c r="G10" s="81" t="s">
        <v>145</v>
      </c>
      <c r="H10" s="81" t="s">
        <v>405</v>
      </c>
      <c r="I10" s="81" t="s">
        <v>406</v>
      </c>
      <c r="J10" s="81" t="s">
        <v>407</v>
      </c>
      <c r="K10" s="90" t="s">
        <v>408</v>
      </c>
      <c r="L10" s="211" t="s">
        <v>132</v>
      </c>
      <c r="M10" s="89"/>
    </row>
    <row r="11" spans="1:19" s="61" customFormat="1" x14ac:dyDescent="0.35">
      <c r="A11" s="60"/>
      <c r="B11" s="69" t="s">
        <v>159</v>
      </c>
      <c r="C11" s="69"/>
      <c r="D11" s="70"/>
      <c r="E11" s="70"/>
      <c r="F11" s="70"/>
      <c r="G11" s="70"/>
      <c r="H11" s="70"/>
      <c r="I11" s="70"/>
      <c r="J11" s="70"/>
      <c r="K11" s="70"/>
      <c r="L11" s="187" t="s">
        <v>1013</v>
      </c>
      <c r="M11" s="251"/>
    </row>
    <row r="12" spans="1:19" s="61" customFormat="1" x14ac:dyDescent="0.35">
      <c r="A12" s="60"/>
      <c r="B12" s="226" t="s">
        <v>409</v>
      </c>
      <c r="C12" s="227" t="s">
        <v>410</v>
      </c>
      <c r="D12" s="260" t="s">
        <v>411</v>
      </c>
      <c r="E12" s="232" t="s">
        <v>412</v>
      </c>
      <c r="F12" s="230">
        <v>5</v>
      </c>
      <c r="G12" s="230" t="s">
        <v>163</v>
      </c>
      <c r="H12" s="232">
        <v>10</v>
      </c>
      <c r="I12" s="232">
        <v>5</v>
      </c>
      <c r="J12" s="261">
        <v>0.5</v>
      </c>
      <c r="K12" s="232">
        <f>(H12+I12)*(1+J12)</f>
        <v>22.5</v>
      </c>
      <c r="L12" s="248">
        <f t="shared" ref="L12" si="0">F12*K12</f>
        <v>112.5</v>
      </c>
      <c r="M12" s="251"/>
      <c r="N12" s="150"/>
      <c r="O12" s="150"/>
      <c r="P12" s="150"/>
      <c r="Q12" s="150"/>
      <c r="R12" s="150"/>
      <c r="S12" s="150"/>
    </row>
    <row r="13" spans="1:19" s="61" customFormat="1" ht="31" x14ac:dyDescent="0.35">
      <c r="A13" s="311"/>
      <c r="B13" s="252">
        <v>1</v>
      </c>
      <c r="C13" s="63" t="s">
        <v>413</v>
      </c>
      <c r="D13" s="222" t="s">
        <v>1013</v>
      </c>
      <c r="E13" s="182" t="s">
        <v>1013</v>
      </c>
      <c r="F13" s="62">
        <v>66</v>
      </c>
      <c r="G13" s="62" t="s">
        <v>163</v>
      </c>
      <c r="H13" s="182" t="s">
        <v>1013</v>
      </c>
      <c r="I13" s="182" t="s">
        <v>1013</v>
      </c>
      <c r="J13" s="182" t="s">
        <v>1013</v>
      </c>
      <c r="K13" s="183" t="s">
        <v>1013</v>
      </c>
      <c r="L13" s="186" t="s">
        <v>1013</v>
      </c>
      <c r="M13" s="251"/>
      <c r="N13" s="150"/>
      <c r="O13" s="150"/>
      <c r="P13" s="150"/>
      <c r="Q13" s="150"/>
      <c r="R13" s="150"/>
      <c r="S13" s="150"/>
    </row>
    <row r="14" spans="1:19" s="61" customFormat="1" ht="15.75" customHeight="1" x14ac:dyDescent="0.35">
      <c r="A14" s="311"/>
      <c r="B14" s="252">
        <f>MAX(B$13:B13)+1</f>
        <v>2</v>
      </c>
      <c r="C14" s="63" t="s">
        <v>231</v>
      </c>
      <c r="D14" s="222" t="s">
        <v>1013</v>
      </c>
      <c r="E14" s="182" t="s">
        <v>1013</v>
      </c>
      <c r="F14" s="62">
        <v>1</v>
      </c>
      <c r="G14" s="62" t="s">
        <v>163</v>
      </c>
      <c r="H14" s="182" t="s">
        <v>1013</v>
      </c>
      <c r="I14" s="182" t="s">
        <v>1013</v>
      </c>
      <c r="J14" s="182" t="s">
        <v>1013</v>
      </c>
      <c r="K14" s="183" t="s">
        <v>1013</v>
      </c>
      <c r="L14" s="186" t="s">
        <v>1013</v>
      </c>
      <c r="M14" s="251"/>
    </row>
    <row r="15" spans="1:19" s="61" customFormat="1" ht="31" x14ac:dyDescent="0.35">
      <c r="A15" s="311"/>
      <c r="B15" s="252">
        <f>MAX(B$13:B14)+1</f>
        <v>3</v>
      </c>
      <c r="C15" s="63" t="s">
        <v>187</v>
      </c>
      <c r="D15" s="222" t="s">
        <v>1013</v>
      </c>
      <c r="E15" s="182" t="s">
        <v>1013</v>
      </c>
      <c r="F15" s="62">
        <v>1</v>
      </c>
      <c r="G15" s="62" t="s">
        <v>163</v>
      </c>
      <c r="H15" s="182" t="s">
        <v>1013</v>
      </c>
      <c r="I15" s="182" t="s">
        <v>1013</v>
      </c>
      <c r="J15" s="182" t="s">
        <v>1013</v>
      </c>
      <c r="K15" s="183" t="s">
        <v>1013</v>
      </c>
      <c r="L15" s="186" t="s">
        <v>1013</v>
      </c>
      <c r="M15" s="251"/>
    </row>
    <row r="16" spans="1:19" s="61" customFormat="1" ht="31" x14ac:dyDescent="0.35">
      <c r="A16" s="311"/>
      <c r="B16" s="252">
        <f>MAX(B$13:B15)+1</f>
        <v>4</v>
      </c>
      <c r="C16" s="63" t="s">
        <v>227</v>
      </c>
      <c r="D16" s="222" t="s">
        <v>1013</v>
      </c>
      <c r="E16" s="182" t="s">
        <v>1013</v>
      </c>
      <c r="F16" s="62">
        <v>1</v>
      </c>
      <c r="G16" s="62" t="s">
        <v>163</v>
      </c>
      <c r="H16" s="182" t="s">
        <v>1013</v>
      </c>
      <c r="I16" s="182" t="s">
        <v>1013</v>
      </c>
      <c r="J16" s="182" t="s">
        <v>1013</v>
      </c>
      <c r="K16" s="183" t="s">
        <v>1013</v>
      </c>
      <c r="L16" s="186" t="s">
        <v>1013</v>
      </c>
      <c r="M16" s="251"/>
    </row>
    <row r="17" spans="1:13" s="61" customFormat="1" ht="31" x14ac:dyDescent="0.35">
      <c r="A17" s="311"/>
      <c r="B17" s="252">
        <f>MAX(B$13:B16)+1</f>
        <v>5</v>
      </c>
      <c r="C17" s="63" t="s">
        <v>233</v>
      </c>
      <c r="D17" s="222" t="s">
        <v>1013</v>
      </c>
      <c r="E17" s="182" t="s">
        <v>1013</v>
      </c>
      <c r="F17" s="62">
        <v>1</v>
      </c>
      <c r="G17" s="62" t="s">
        <v>163</v>
      </c>
      <c r="H17" s="182" t="s">
        <v>1013</v>
      </c>
      <c r="I17" s="182" t="s">
        <v>1013</v>
      </c>
      <c r="J17" s="182" t="s">
        <v>1013</v>
      </c>
      <c r="K17" s="183" t="s">
        <v>1013</v>
      </c>
      <c r="L17" s="186" t="s">
        <v>1013</v>
      </c>
      <c r="M17" s="251"/>
    </row>
    <row r="18" spans="1:13" s="61" customFormat="1" ht="31" x14ac:dyDescent="0.35">
      <c r="A18" s="311"/>
      <c r="B18" s="252">
        <f>MAX(B$13:B17)+1</f>
        <v>6</v>
      </c>
      <c r="C18" s="63" t="s">
        <v>175</v>
      </c>
      <c r="D18" s="222" t="s">
        <v>1013</v>
      </c>
      <c r="E18" s="182" t="s">
        <v>1013</v>
      </c>
      <c r="F18" s="62">
        <v>23</v>
      </c>
      <c r="G18" s="62" t="s">
        <v>163</v>
      </c>
      <c r="H18" s="182" t="s">
        <v>1013</v>
      </c>
      <c r="I18" s="182" t="s">
        <v>1013</v>
      </c>
      <c r="J18" s="182" t="s">
        <v>1013</v>
      </c>
      <c r="K18" s="183" t="s">
        <v>1013</v>
      </c>
      <c r="L18" s="186" t="s">
        <v>1013</v>
      </c>
      <c r="M18" s="251"/>
    </row>
    <row r="19" spans="1:13" s="61" customFormat="1" ht="31" x14ac:dyDescent="0.35">
      <c r="A19" s="311"/>
      <c r="B19" s="252">
        <f>MAX(B$13:B18)+1</f>
        <v>7</v>
      </c>
      <c r="C19" s="63" t="s">
        <v>181</v>
      </c>
      <c r="D19" s="222" t="s">
        <v>1013</v>
      </c>
      <c r="E19" s="182" t="s">
        <v>1013</v>
      </c>
      <c r="F19" s="62">
        <v>89</v>
      </c>
      <c r="G19" s="62" t="s">
        <v>163</v>
      </c>
      <c r="H19" s="182" t="s">
        <v>1013</v>
      </c>
      <c r="I19" s="182" t="s">
        <v>1013</v>
      </c>
      <c r="J19" s="182" t="s">
        <v>1013</v>
      </c>
      <c r="K19" s="183" t="s">
        <v>1013</v>
      </c>
      <c r="L19" s="186" t="s">
        <v>1013</v>
      </c>
      <c r="M19" s="251"/>
    </row>
    <row r="20" spans="1:13" s="61" customFormat="1" ht="31" x14ac:dyDescent="0.35">
      <c r="A20" s="311"/>
      <c r="B20" s="252">
        <f>MAX(B$13:B19)+1</f>
        <v>8</v>
      </c>
      <c r="C20" s="140" t="s">
        <v>414</v>
      </c>
      <c r="D20" s="222" t="s">
        <v>1013</v>
      </c>
      <c r="E20" s="182" t="s">
        <v>1013</v>
      </c>
      <c r="F20" s="62">
        <v>86</v>
      </c>
      <c r="G20" s="62" t="s">
        <v>163</v>
      </c>
      <c r="H20" s="182" t="s">
        <v>1013</v>
      </c>
      <c r="I20" s="182" t="s">
        <v>1013</v>
      </c>
      <c r="J20" s="182" t="s">
        <v>1013</v>
      </c>
      <c r="K20" s="183" t="s">
        <v>1013</v>
      </c>
      <c r="L20" s="186" t="s">
        <v>1013</v>
      </c>
      <c r="M20" s="251"/>
    </row>
    <row r="21" spans="1:13" s="61" customFormat="1" ht="31" x14ac:dyDescent="0.35">
      <c r="A21" s="311"/>
      <c r="B21" s="252">
        <f>MAX(B$13:B20)+1</f>
        <v>9</v>
      </c>
      <c r="C21" s="140" t="s">
        <v>415</v>
      </c>
      <c r="D21" s="222" t="s">
        <v>1013</v>
      </c>
      <c r="E21" s="182" t="s">
        <v>1013</v>
      </c>
      <c r="F21" s="62">
        <v>84</v>
      </c>
      <c r="G21" s="62" t="s">
        <v>163</v>
      </c>
      <c r="H21" s="182" t="s">
        <v>1013</v>
      </c>
      <c r="I21" s="182" t="s">
        <v>1013</v>
      </c>
      <c r="J21" s="182" t="s">
        <v>1013</v>
      </c>
      <c r="K21" s="183" t="s">
        <v>1013</v>
      </c>
      <c r="L21" s="186" t="s">
        <v>1013</v>
      </c>
      <c r="M21" s="251"/>
    </row>
    <row r="22" spans="1:13" s="61" customFormat="1" ht="31" x14ac:dyDescent="0.35">
      <c r="A22" s="311"/>
      <c r="B22" s="252">
        <f>MAX(B$13:B21)+1</f>
        <v>10</v>
      </c>
      <c r="C22" s="63" t="s">
        <v>185</v>
      </c>
      <c r="D22" s="222" t="s">
        <v>1013</v>
      </c>
      <c r="E22" s="182" t="s">
        <v>1013</v>
      </c>
      <c r="F22" s="62">
        <v>23</v>
      </c>
      <c r="G22" s="62" t="s">
        <v>163</v>
      </c>
      <c r="H22" s="182" t="s">
        <v>1013</v>
      </c>
      <c r="I22" s="182" t="s">
        <v>1013</v>
      </c>
      <c r="J22" s="182" t="s">
        <v>1013</v>
      </c>
      <c r="K22" s="183" t="s">
        <v>1013</v>
      </c>
      <c r="L22" s="186" t="s">
        <v>1013</v>
      </c>
      <c r="M22" s="251"/>
    </row>
    <row r="23" spans="1:13" s="61" customFormat="1" ht="31" x14ac:dyDescent="0.35">
      <c r="A23" s="311"/>
      <c r="B23" s="252">
        <f>MAX(B$13:B22)+1</f>
        <v>11</v>
      </c>
      <c r="C23" s="63" t="s">
        <v>416</v>
      </c>
      <c r="D23" s="222" t="s">
        <v>1013</v>
      </c>
      <c r="E23" s="182" t="s">
        <v>1013</v>
      </c>
      <c r="F23" s="62">
        <v>79</v>
      </c>
      <c r="G23" s="62" t="s">
        <v>163</v>
      </c>
      <c r="H23" s="182" t="s">
        <v>1013</v>
      </c>
      <c r="I23" s="182" t="s">
        <v>1013</v>
      </c>
      <c r="J23" s="182" t="s">
        <v>1013</v>
      </c>
      <c r="K23" s="183" t="s">
        <v>1013</v>
      </c>
      <c r="L23" s="186" t="s">
        <v>1013</v>
      </c>
      <c r="M23" s="251"/>
    </row>
    <row r="24" spans="1:13" s="61" customFormat="1" ht="31" x14ac:dyDescent="0.35">
      <c r="A24" s="311"/>
      <c r="B24" s="252">
        <f>MAX(B$13:B23)+1</f>
        <v>12</v>
      </c>
      <c r="C24" s="63" t="s">
        <v>417</v>
      </c>
      <c r="D24" s="222" t="s">
        <v>1013</v>
      </c>
      <c r="E24" s="182" t="s">
        <v>1013</v>
      </c>
      <c r="F24" s="62">
        <v>124</v>
      </c>
      <c r="G24" s="62" t="s">
        <v>163</v>
      </c>
      <c r="H24" s="182" t="s">
        <v>1013</v>
      </c>
      <c r="I24" s="182" t="s">
        <v>1013</v>
      </c>
      <c r="J24" s="182" t="s">
        <v>1013</v>
      </c>
      <c r="K24" s="183" t="s">
        <v>1013</v>
      </c>
      <c r="L24" s="186" t="s">
        <v>1013</v>
      </c>
      <c r="M24" s="251"/>
    </row>
    <row r="25" spans="1:13" s="61" customFormat="1" ht="31" x14ac:dyDescent="0.35">
      <c r="A25" s="311"/>
      <c r="B25" s="252">
        <f>MAX(B$13:B24)+1</f>
        <v>13</v>
      </c>
      <c r="C25" s="63" t="s">
        <v>177</v>
      </c>
      <c r="D25" s="222" t="s">
        <v>1013</v>
      </c>
      <c r="E25" s="182" t="s">
        <v>1013</v>
      </c>
      <c r="F25" s="62">
        <v>77</v>
      </c>
      <c r="G25" s="62" t="s">
        <v>163</v>
      </c>
      <c r="H25" s="182" t="s">
        <v>1013</v>
      </c>
      <c r="I25" s="182" t="s">
        <v>1013</v>
      </c>
      <c r="J25" s="182" t="s">
        <v>1013</v>
      </c>
      <c r="K25" s="183" t="s">
        <v>1013</v>
      </c>
      <c r="L25" s="186" t="s">
        <v>1013</v>
      </c>
      <c r="M25" s="251"/>
    </row>
    <row r="26" spans="1:13" s="61" customFormat="1" ht="31" x14ac:dyDescent="0.35">
      <c r="A26" s="311"/>
      <c r="B26" s="252">
        <f>MAX(B$13:B25)+1</f>
        <v>14</v>
      </c>
      <c r="C26" s="63" t="s">
        <v>418</v>
      </c>
      <c r="D26" s="222" t="s">
        <v>1013</v>
      </c>
      <c r="E26" s="182" t="s">
        <v>1013</v>
      </c>
      <c r="F26" s="62">
        <v>248</v>
      </c>
      <c r="G26" s="62" t="s">
        <v>163</v>
      </c>
      <c r="H26" s="182" t="s">
        <v>1013</v>
      </c>
      <c r="I26" s="182" t="s">
        <v>1013</v>
      </c>
      <c r="J26" s="182" t="s">
        <v>1013</v>
      </c>
      <c r="K26" s="183" t="s">
        <v>1013</v>
      </c>
      <c r="L26" s="186" t="s">
        <v>1013</v>
      </c>
      <c r="M26" s="251"/>
    </row>
    <row r="27" spans="1:13" s="61" customFormat="1" ht="31" x14ac:dyDescent="0.35">
      <c r="A27" s="311"/>
      <c r="B27" s="252">
        <f>MAX(B$13:B26)+1</f>
        <v>15</v>
      </c>
      <c r="C27" s="63" t="s">
        <v>241</v>
      </c>
      <c r="D27" s="222" t="s">
        <v>1013</v>
      </c>
      <c r="E27" s="182" t="s">
        <v>1013</v>
      </c>
      <c r="F27" s="314"/>
      <c r="G27" s="314"/>
      <c r="H27" s="182" t="s">
        <v>1013</v>
      </c>
      <c r="I27" s="182" t="s">
        <v>1013</v>
      </c>
      <c r="J27" s="182" t="s">
        <v>1013</v>
      </c>
      <c r="K27" s="183" t="s">
        <v>1013</v>
      </c>
      <c r="L27" s="186" t="s">
        <v>1013</v>
      </c>
      <c r="M27" s="251"/>
    </row>
    <row r="28" spans="1:13" s="61" customFormat="1" ht="31" x14ac:dyDescent="0.35">
      <c r="A28" s="311"/>
      <c r="B28" s="252">
        <f>MAX(B$13:B27)+1</f>
        <v>16</v>
      </c>
      <c r="C28" s="63" t="s">
        <v>199</v>
      </c>
      <c r="D28" s="222" t="s">
        <v>1013</v>
      </c>
      <c r="E28" s="182" t="s">
        <v>1013</v>
      </c>
      <c r="F28" s="62">
        <v>1</v>
      </c>
      <c r="G28" s="62" t="s">
        <v>163</v>
      </c>
      <c r="H28" s="182" t="s">
        <v>1013</v>
      </c>
      <c r="I28" s="182" t="s">
        <v>1013</v>
      </c>
      <c r="J28" s="182" t="s">
        <v>1013</v>
      </c>
      <c r="K28" s="183" t="s">
        <v>1013</v>
      </c>
      <c r="L28" s="186" t="s">
        <v>1013</v>
      </c>
      <c r="M28" s="251"/>
    </row>
    <row r="29" spans="1:13" s="61" customFormat="1" ht="31" x14ac:dyDescent="0.35">
      <c r="A29" s="311"/>
      <c r="B29" s="252">
        <f>MAX(B$13:B28)+1</f>
        <v>17</v>
      </c>
      <c r="C29" s="63" t="s">
        <v>169</v>
      </c>
      <c r="D29" s="222" t="s">
        <v>1013</v>
      </c>
      <c r="E29" s="182" t="s">
        <v>1013</v>
      </c>
      <c r="F29" s="62">
        <v>240</v>
      </c>
      <c r="G29" s="62" t="s">
        <v>163</v>
      </c>
      <c r="H29" s="182" t="s">
        <v>1013</v>
      </c>
      <c r="I29" s="182" t="s">
        <v>1013</v>
      </c>
      <c r="J29" s="182" t="s">
        <v>1013</v>
      </c>
      <c r="K29" s="183" t="s">
        <v>1013</v>
      </c>
      <c r="L29" s="186" t="s">
        <v>1013</v>
      </c>
      <c r="M29" s="251"/>
    </row>
    <row r="30" spans="1:13" s="61" customFormat="1" ht="31" x14ac:dyDescent="0.35">
      <c r="A30" s="311"/>
      <c r="B30" s="252">
        <f>MAX(B$13:B29)+1</f>
        <v>18</v>
      </c>
      <c r="C30" s="63" t="s">
        <v>223</v>
      </c>
      <c r="D30" s="222" t="s">
        <v>1013</v>
      </c>
      <c r="E30" s="182" t="s">
        <v>1013</v>
      </c>
      <c r="F30" s="314"/>
      <c r="G30" s="314"/>
      <c r="H30" s="182" t="s">
        <v>1013</v>
      </c>
      <c r="I30" s="182" t="s">
        <v>1013</v>
      </c>
      <c r="J30" s="182" t="s">
        <v>1013</v>
      </c>
      <c r="K30" s="183" t="s">
        <v>1013</v>
      </c>
      <c r="L30" s="186" t="s">
        <v>1013</v>
      </c>
      <c r="M30" s="251"/>
    </row>
    <row r="31" spans="1:13" s="61" customFormat="1" ht="31" x14ac:dyDescent="0.35">
      <c r="A31" s="311"/>
      <c r="B31" s="252">
        <f>MAX(B$13:B30)+1</f>
        <v>19</v>
      </c>
      <c r="C31" s="63" t="s">
        <v>419</v>
      </c>
      <c r="D31" s="222" t="s">
        <v>1013</v>
      </c>
      <c r="E31" s="182" t="s">
        <v>1013</v>
      </c>
      <c r="F31" s="314"/>
      <c r="G31" s="314"/>
      <c r="H31" s="182" t="s">
        <v>1013</v>
      </c>
      <c r="I31" s="182" t="s">
        <v>1013</v>
      </c>
      <c r="J31" s="182" t="s">
        <v>1013</v>
      </c>
      <c r="K31" s="183" t="s">
        <v>1013</v>
      </c>
      <c r="L31" s="186" t="s">
        <v>1013</v>
      </c>
      <c r="M31" s="251"/>
    </row>
    <row r="32" spans="1:13" s="61" customFormat="1" ht="31" x14ac:dyDescent="0.35">
      <c r="A32" s="311"/>
      <c r="B32" s="252">
        <f>MAX(B$13:B31)+1</f>
        <v>20</v>
      </c>
      <c r="C32" s="63" t="s">
        <v>420</v>
      </c>
      <c r="D32" s="222" t="s">
        <v>1013</v>
      </c>
      <c r="E32" s="182" t="s">
        <v>1013</v>
      </c>
      <c r="F32" s="314"/>
      <c r="G32" s="314"/>
      <c r="H32" s="182" t="s">
        <v>1013</v>
      </c>
      <c r="I32" s="182" t="s">
        <v>1013</v>
      </c>
      <c r="J32" s="182" t="s">
        <v>1013</v>
      </c>
      <c r="K32" s="183" t="s">
        <v>1013</v>
      </c>
      <c r="L32" s="186" t="s">
        <v>1013</v>
      </c>
      <c r="M32" s="251"/>
    </row>
    <row r="33" spans="1:13" s="61" customFormat="1" ht="31" x14ac:dyDescent="0.35">
      <c r="A33" s="311"/>
      <c r="B33" s="252">
        <f>MAX(B$13:B32)+1</f>
        <v>21</v>
      </c>
      <c r="C33" s="63" t="s">
        <v>421</v>
      </c>
      <c r="D33" s="222" t="s">
        <v>1013</v>
      </c>
      <c r="E33" s="182" t="s">
        <v>1013</v>
      </c>
      <c r="F33" s="314"/>
      <c r="G33" s="314"/>
      <c r="H33" s="182" t="s">
        <v>1013</v>
      </c>
      <c r="I33" s="182" t="s">
        <v>1013</v>
      </c>
      <c r="J33" s="182" t="s">
        <v>1013</v>
      </c>
      <c r="K33" s="183" t="s">
        <v>1013</v>
      </c>
      <c r="L33" s="186" t="s">
        <v>1013</v>
      </c>
      <c r="M33" s="251"/>
    </row>
    <row r="34" spans="1:13" s="61" customFormat="1" ht="31" x14ac:dyDescent="0.35">
      <c r="A34" s="311"/>
      <c r="B34" s="252">
        <f>MAX(B$13:B33)+1</f>
        <v>22</v>
      </c>
      <c r="C34" s="63" t="s">
        <v>422</v>
      </c>
      <c r="D34" s="222" t="s">
        <v>1013</v>
      </c>
      <c r="E34" s="182" t="s">
        <v>1013</v>
      </c>
      <c r="F34" s="314"/>
      <c r="G34" s="314"/>
      <c r="H34" s="182" t="s">
        <v>1013</v>
      </c>
      <c r="I34" s="182" t="s">
        <v>1013</v>
      </c>
      <c r="J34" s="182" t="s">
        <v>1013</v>
      </c>
      <c r="K34" s="183" t="s">
        <v>1013</v>
      </c>
      <c r="L34" s="186" t="s">
        <v>1013</v>
      </c>
      <c r="M34" s="251"/>
    </row>
    <row r="35" spans="1:13" s="61" customFormat="1" ht="31" x14ac:dyDescent="0.35">
      <c r="A35" s="311"/>
      <c r="B35" s="252">
        <f>MAX(B$13:B34)+1</f>
        <v>23</v>
      </c>
      <c r="C35" s="140" t="s">
        <v>1014</v>
      </c>
      <c r="D35" s="222" t="s">
        <v>1013</v>
      </c>
      <c r="E35" s="182" t="s">
        <v>1013</v>
      </c>
      <c r="F35" s="314"/>
      <c r="G35" s="314"/>
      <c r="H35" s="182" t="s">
        <v>1013</v>
      </c>
      <c r="I35" s="182" t="s">
        <v>1013</v>
      </c>
      <c r="J35" s="182" t="s">
        <v>1013</v>
      </c>
      <c r="K35" s="183" t="s">
        <v>1013</v>
      </c>
      <c r="L35" s="186" t="s">
        <v>1013</v>
      </c>
      <c r="M35" s="251"/>
    </row>
    <row r="36" spans="1:13" s="61" customFormat="1" ht="31" x14ac:dyDescent="0.35">
      <c r="A36" s="311"/>
      <c r="B36" s="252">
        <f>MAX(B$13:B35)+1</f>
        <v>24</v>
      </c>
      <c r="C36" s="140" t="s">
        <v>1014</v>
      </c>
      <c r="D36" s="222" t="s">
        <v>1013</v>
      </c>
      <c r="E36" s="182" t="s">
        <v>1013</v>
      </c>
      <c r="F36" s="314"/>
      <c r="G36" s="314"/>
      <c r="H36" s="182" t="s">
        <v>1013</v>
      </c>
      <c r="I36" s="182" t="s">
        <v>1013</v>
      </c>
      <c r="J36" s="182" t="s">
        <v>1013</v>
      </c>
      <c r="K36" s="183" t="s">
        <v>1013</v>
      </c>
      <c r="L36" s="186" t="s">
        <v>1013</v>
      </c>
      <c r="M36" s="251"/>
    </row>
    <row r="37" spans="1:13" s="61" customFormat="1" ht="31" x14ac:dyDescent="0.35">
      <c r="A37" s="311"/>
      <c r="B37" s="252">
        <f>MAX(B$13:B36)+1</f>
        <v>25</v>
      </c>
      <c r="C37" s="140" t="s">
        <v>1058</v>
      </c>
      <c r="D37" s="222" t="s">
        <v>1013</v>
      </c>
      <c r="E37" s="182" t="s">
        <v>1013</v>
      </c>
      <c r="F37" s="314"/>
      <c r="G37" s="314"/>
      <c r="H37" s="182" t="s">
        <v>1013</v>
      </c>
      <c r="I37" s="182" t="s">
        <v>1013</v>
      </c>
      <c r="J37" s="182" t="s">
        <v>1013</v>
      </c>
      <c r="K37" s="183" t="s">
        <v>1013</v>
      </c>
      <c r="L37" s="186" t="s">
        <v>1013</v>
      </c>
      <c r="M37" s="251"/>
    </row>
    <row r="38" spans="1:13" s="61" customFormat="1" ht="31" x14ac:dyDescent="0.35">
      <c r="A38" s="311"/>
      <c r="B38" s="252">
        <f>MAX(B$13:B37)+1</f>
        <v>26</v>
      </c>
      <c r="C38" s="63" t="s">
        <v>426</v>
      </c>
      <c r="D38" s="222" t="s">
        <v>1013</v>
      </c>
      <c r="E38" s="182" t="s">
        <v>1013</v>
      </c>
      <c r="F38" s="314"/>
      <c r="G38" s="314"/>
      <c r="H38" s="182" t="s">
        <v>1013</v>
      </c>
      <c r="I38" s="182" t="s">
        <v>1013</v>
      </c>
      <c r="J38" s="182" t="s">
        <v>1013</v>
      </c>
      <c r="K38" s="183" t="s">
        <v>1013</v>
      </c>
      <c r="L38" s="186" t="s">
        <v>1013</v>
      </c>
      <c r="M38" s="251"/>
    </row>
    <row r="39" spans="1:13" s="61" customFormat="1" ht="31" x14ac:dyDescent="0.35">
      <c r="A39" s="311"/>
      <c r="B39" s="252">
        <f>MAX(B$13:B38)+1</f>
        <v>27</v>
      </c>
      <c r="C39" s="63" t="s">
        <v>203</v>
      </c>
      <c r="D39" s="222" t="s">
        <v>1013</v>
      </c>
      <c r="E39" s="182" t="s">
        <v>1013</v>
      </c>
      <c r="F39" s="314"/>
      <c r="G39" s="314"/>
      <c r="H39" s="182" t="s">
        <v>1013</v>
      </c>
      <c r="I39" s="182" t="s">
        <v>1013</v>
      </c>
      <c r="J39" s="182" t="s">
        <v>1013</v>
      </c>
      <c r="K39" s="183" t="s">
        <v>1013</v>
      </c>
      <c r="L39" s="186" t="s">
        <v>1013</v>
      </c>
      <c r="M39" s="251"/>
    </row>
    <row r="40" spans="1:13" s="61" customFormat="1" ht="31" x14ac:dyDescent="0.35">
      <c r="A40" s="311"/>
      <c r="B40" s="252">
        <f>MAX(B$13:B39)+1</f>
        <v>28</v>
      </c>
      <c r="C40" s="63" t="s">
        <v>205</v>
      </c>
      <c r="D40" s="222" t="s">
        <v>1013</v>
      </c>
      <c r="E40" s="182" t="s">
        <v>1013</v>
      </c>
      <c r="F40" s="314"/>
      <c r="G40" s="314"/>
      <c r="H40" s="182" t="s">
        <v>1013</v>
      </c>
      <c r="I40" s="182" t="s">
        <v>1013</v>
      </c>
      <c r="J40" s="182" t="s">
        <v>1013</v>
      </c>
      <c r="K40" s="183" t="s">
        <v>1013</v>
      </c>
      <c r="L40" s="186" t="s">
        <v>1013</v>
      </c>
      <c r="M40" s="251"/>
    </row>
    <row r="41" spans="1:13" s="61" customFormat="1" ht="31" x14ac:dyDescent="0.35">
      <c r="A41" s="311"/>
      <c r="B41" s="252">
        <f>MAX(B$13:B40)+1</f>
        <v>29</v>
      </c>
      <c r="C41" s="140" t="s">
        <v>1015</v>
      </c>
      <c r="D41" s="222" t="s">
        <v>1013</v>
      </c>
      <c r="E41" s="182" t="s">
        <v>1013</v>
      </c>
      <c r="F41" s="314"/>
      <c r="G41" s="314"/>
      <c r="H41" s="182" t="s">
        <v>1013</v>
      </c>
      <c r="I41" s="182" t="s">
        <v>1013</v>
      </c>
      <c r="J41" s="182" t="s">
        <v>1013</v>
      </c>
      <c r="K41" s="183" t="s">
        <v>1013</v>
      </c>
      <c r="L41" s="186" t="s">
        <v>1013</v>
      </c>
      <c r="M41" s="251"/>
    </row>
    <row r="42" spans="1:13" s="61" customFormat="1" ht="31" x14ac:dyDescent="0.35">
      <c r="A42" s="311"/>
      <c r="B42" s="252">
        <f>MAX(B$13:B41)+1</f>
        <v>30</v>
      </c>
      <c r="C42" s="63" t="s">
        <v>427</v>
      </c>
      <c r="D42" s="222" t="s">
        <v>1013</v>
      </c>
      <c r="E42" s="182" t="s">
        <v>1013</v>
      </c>
      <c r="F42" s="314"/>
      <c r="G42" s="314"/>
      <c r="H42" s="182" t="s">
        <v>1013</v>
      </c>
      <c r="I42" s="182" t="s">
        <v>1013</v>
      </c>
      <c r="J42" s="182" t="s">
        <v>1013</v>
      </c>
      <c r="K42" s="183" t="s">
        <v>1013</v>
      </c>
      <c r="L42" s="186" t="s">
        <v>1013</v>
      </c>
      <c r="M42" s="251"/>
    </row>
    <row r="43" spans="1:13" s="61" customFormat="1" ht="31" x14ac:dyDescent="0.35">
      <c r="A43" s="311"/>
      <c r="B43" s="252">
        <f>MAX(B$13:B42)+1</f>
        <v>31</v>
      </c>
      <c r="C43" s="63" t="s">
        <v>428</v>
      </c>
      <c r="D43" s="222" t="s">
        <v>1013</v>
      </c>
      <c r="E43" s="182" t="s">
        <v>1013</v>
      </c>
      <c r="F43" s="314"/>
      <c r="G43" s="314"/>
      <c r="H43" s="182" t="s">
        <v>1013</v>
      </c>
      <c r="I43" s="182" t="s">
        <v>1013</v>
      </c>
      <c r="J43" s="182" t="s">
        <v>1013</v>
      </c>
      <c r="K43" s="183" t="s">
        <v>1013</v>
      </c>
      <c r="L43" s="186" t="s">
        <v>1013</v>
      </c>
      <c r="M43" s="251"/>
    </row>
    <row r="44" spans="1:13" s="61" customFormat="1" x14ac:dyDescent="0.35">
      <c r="A44" s="311"/>
      <c r="B44" s="69" t="s">
        <v>244</v>
      </c>
      <c r="C44" s="69"/>
      <c r="D44" s="223"/>
      <c r="E44" s="181"/>
      <c r="F44" s="70"/>
      <c r="G44" s="70"/>
      <c r="H44" s="181"/>
      <c r="I44" s="181"/>
      <c r="J44" s="181"/>
      <c r="K44" s="181"/>
      <c r="L44" s="187" t="s">
        <v>1013</v>
      </c>
      <c r="M44" s="251"/>
    </row>
    <row r="45" spans="1:13" s="61" customFormat="1" ht="31" x14ac:dyDescent="0.35">
      <c r="A45" s="311"/>
      <c r="B45" s="252">
        <f>MAX(B$13:B44)+1</f>
        <v>32</v>
      </c>
      <c r="C45" s="140" t="s">
        <v>429</v>
      </c>
      <c r="D45" s="222" t="s">
        <v>1013</v>
      </c>
      <c r="E45" s="182" t="s">
        <v>1013</v>
      </c>
      <c r="F45" s="62">
        <v>134</v>
      </c>
      <c r="G45" s="62" t="s">
        <v>163</v>
      </c>
      <c r="H45" s="182" t="s">
        <v>1013</v>
      </c>
      <c r="I45" s="182" t="s">
        <v>1013</v>
      </c>
      <c r="J45" s="182" t="s">
        <v>1013</v>
      </c>
      <c r="K45" s="183" t="s">
        <v>1013</v>
      </c>
      <c r="L45" s="186" t="s">
        <v>1013</v>
      </c>
      <c r="M45" s="251"/>
    </row>
    <row r="46" spans="1:13" s="61" customFormat="1" ht="31" x14ac:dyDescent="0.35">
      <c r="A46" s="311"/>
      <c r="B46" s="252">
        <f>MAX(B$13:B45)+1</f>
        <v>33</v>
      </c>
      <c r="C46" s="140" t="s">
        <v>1057</v>
      </c>
      <c r="D46" s="222" t="s">
        <v>1013</v>
      </c>
      <c r="E46" s="182" t="s">
        <v>1013</v>
      </c>
      <c r="F46" s="314"/>
      <c r="G46" s="314"/>
      <c r="H46" s="182" t="s">
        <v>1013</v>
      </c>
      <c r="I46" s="182" t="s">
        <v>1013</v>
      </c>
      <c r="J46" s="182" t="s">
        <v>1013</v>
      </c>
      <c r="K46" s="183" t="s">
        <v>1013</v>
      </c>
      <c r="L46" s="186" t="s">
        <v>1013</v>
      </c>
      <c r="M46" s="251"/>
    </row>
    <row r="47" spans="1:13" s="61" customFormat="1" ht="31" x14ac:dyDescent="0.35">
      <c r="A47" s="311"/>
      <c r="B47" s="252">
        <f>MAX(B$13:B46)+1</f>
        <v>34</v>
      </c>
      <c r="C47" s="140" t="s">
        <v>430</v>
      </c>
      <c r="D47" s="222" t="s">
        <v>1013</v>
      </c>
      <c r="E47" s="182" t="s">
        <v>1013</v>
      </c>
      <c r="F47" s="153">
        <v>483</v>
      </c>
      <c r="G47" s="62" t="s">
        <v>163</v>
      </c>
      <c r="H47" s="182" t="s">
        <v>1013</v>
      </c>
      <c r="I47" s="182" t="s">
        <v>1013</v>
      </c>
      <c r="J47" s="182" t="s">
        <v>1013</v>
      </c>
      <c r="K47" s="183" t="s">
        <v>1013</v>
      </c>
      <c r="L47" s="186" t="s">
        <v>1013</v>
      </c>
      <c r="M47" s="251"/>
    </row>
    <row r="48" spans="1:13" s="61" customFormat="1" ht="31" x14ac:dyDescent="0.35">
      <c r="A48" s="311"/>
      <c r="B48" s="252">
        <f>MAX(B$13:B47)+1</f>
        <v>35</v>
      </c>
      <c r="C48" s="140" t="s">
        <v>266</v>
      </c>
      <c r="D48" s="222" t="s">
        <v>1013</v>
      </c>
      <c r="E48" s="182" t="s">
        <v>1013</v>
      </c>
      <c r="F48" s="62">
        <v>82</v>
      </c>
      <c r="G48" s="62" t="s">
        <v>163</v>
      </c>
      <c r="H48" s="182" t="s">
        <v>1013</v>
      </c>
      <c r="I48" s="182" t="s">
        <v>1013</v>
      </c>
      <c r="J48" s="182" t="s">
        <v>1013</v>
      </c>
      <c r="K48" s="183" t="s">
        <v>1013</v>
      </c>
      <c r="L48" s="186" t="s">
        <v>1013</v>
      </c>
      <c r="M48" s="251"/>
    </row>
    <row r="49" spans="1:13" s="61" customFormat="1" ht="31" x14ac:dyDescent="0.35">
      <c r="A49" s="311"/>
      <c r="B49" s="252">
        <f>MAX(B$13:B48)+1</f>
        <v>36</v>
      </c>
      <c r="C49" s="140" t="s">
        <v>268</v>
      </c>
      <c r="D49" s="222" t="s">
        <v>1013</v>
      </c>
      <c r="E49" s="182" t="s">
        <v>1013</v>
      </c>
      <c r="F49" s="62">
        <v>109</v>
      </c>
      <c r="G49" s="62" t="s">
        <v>163</v>
      </c>
      <c r="H49" s="182" t="s">
        <v>1013</v>
      </c>
      <c r="I49" s="182" t="s">
        <v>1013</v>
      </c>
      <c r="J49" s="182" t="s">
        <v>1013</v>
      </c>
      <c r="K49" s="183" t="s">
        <v>1013</v>
      </c>
      <c r="L49" s="186" t="s">
        <v>1013</v>
      </c>
      <c r="M49" s="251"/>
    </row>
    <row r="50" spans="1:13" s="61" customFormat="1" ht="31" x14ac:dyDescent="0.35">
      <c r="A50" s="311"/>
      <c r="B50" s="252">
        <f>MAX(B$13:B49)+1</f>
        <v>37</v>
      </c>
      <c r="C50" s="140" t="s">
        <v>431</v>
      </c>
      <c r="D50" s="222" t="s">
        <v>1013</v>
      </c>
      <c r="E50" s="182" t="s">
        <v>1013</v>
      </c>
      <c r="F50" s="62">
        <v>125</v>
      </c>
      <c r="G50" s="62" t="s">
        <v>163</v>
      </c>
      <c r="H50" s="182" t="s">
        <v>1013</v>
      </c>
      <c r="I50" s="182" t="s">
        <v>1013</v>
      </c>
      <c r="J50" s="182" t="s">
        <v>1013</v>
      </c>
      <c r="K50" s="183" t="s">
        <v>1013</v>
      </c>
      <c r="L50" s="186" t="s">
        <v>1013</v>
      </c>
      <c r="M50" s="251"/>
    </row>
    <row r="51" spans="1:13" s="61" customFormat="1" ht="31" x14ac:dyDescent="0.35">
      <c r="A51" s="311"/>
      <c r="B51" s="252">
        <f>MAX(B$13:B50)+1</f>
        <v>38</v>
      </c>
      <c r="C51" s="140" t="s">
        <v>320</v>
      </c>
      <c r="D51" s="222" t="s">
        <v>1013</v>
      </c>
      <c r="E51" s="182" t="s">
        <v>1013</v>
      </c>
      <c r="F51" s="62">
        <v>9</v>
      </c>
      <c r="G51" s="62" t="s">
        <v>163</v>
      </c>
      <c r="H51" s="182" t="s">
        <v>1013</v>
      </c>
      <c r="I51" s="182" t="s">
        <v>1013</v>
      </c>
      <c r="J51" s="182" t="s">
        <v>1013</v>
      </c>
      <c r="K51" s="183" t="s">
        <v>1013</v>
      </c>
      <c r="L51" s="186" t="s">
        <v>1013</v>
      </c>
      <c r="M51" s="251"/>
    </row>
    <row r="52" spans="1:13" s="61" customFormat="1" ht="31" x14ac:dyDescent="0.35">
      <c r="A52" s="311"/>
      <c r="B52" s="252">
        <f>MAX(B$13:B51)+1</f>
        <v>39</v>
      </c>
      <c r="C52" s="140" t="s">
        <v>292</v>
      </c>
      <c r="D52" s="222" t="s">
        <v>1013</v>
      </c>
      <c r="E52" s="182" t="s">
        <v>1013</v>
      </c>
      <c r="F52" s="62">
        <v>78</v>
      </c>
      <c r="G52" s="62" t="s">
        <v>163</v>
      </c>
      <c r="H52" s="182" t="s">
        <v>1013</v>
      </c>
      <c r="I52" s="182" t="s">
        <v>1013</v>
      </c>
      <c r="J52" s="182" t="s">
        <v>1013</v>
      </c>
      <c r="K52" s="183" t="s">
        <v>1013</v>
      </c>
      <c r="L52" s="186" t="s">
        <v>1013</v>
      </c>
      <c r="M52" s="251"/>
    </row>
    <row r="53" spans="1:13" s="61" customFormat="1" ht="31" x14ac:dyDescent="0.35">
      <c r="A53" s="311"/>
      <c r="B53" s="252">
        <f>MAX(B$13:B52)+1</f>
        <v>40</v>
      </c>
      <c r="C53" s="140" t="s">
        <v>312</v>
      </c>
      <c r="D53" s="222" t="s">
        <v>1013</v>
      </c>
      <c r="E53" s="182" t="s">
        <v>1013</v>
      </c>
      <c r="F53" s="62">
        <v>25</v>
      </c>
      <c r="G53" s="62" t="s">
        <v>163</v>
      </c>
      <c r="H53" s="182" t="s">
        <v>1013</v>
      </c>
      <c r="I53" s="182" t="s">
        <v>1013</v>
      </c>
      <c r="J53" s="182" t="s">
        <v>1013</v>
      </c>
      <c r="K53" s="183" t="s">
        <v>1013</v>
      </c>
      <c r="L53" s="186" t="s">
        <v>1013</v>
      </c>
      <c r="M53" s="251"/>
    </row>
    <row r="54" spans="1:13" s="61" customFormat="1" ht="31" x14ac:dyDescent="0.35">
      <c r="A54" s="311"/>
      <c r="B54" s="252">
        <f>MAX(B$13:B53)+1</f>
        <v>41</v>
      </c>
      <c r="C54" s="140" t="s">
        <v>302</v>
      </c>
      <c r="D54" s="222" t="s">
        <v>1013</v>
      </c>
      <c r="E54" s="182" t="s">
        <v>1013</v>
      </c>
      <c r="F54" s="62">
        <v>4</v>
      </c>
      <c r="G54" s="62" t="s">
        <v>163</v>
      </c>
      <c r="H54" s="182" t="s">
        <v>1013</v>
      </c>
      <c r="I54" s="182" t="s">
        <v>1013</v>
      </c>
      <c r="J54" s="182" t="s">
        <v>1013</v>
      </c>
      <c r="K54" s="183" t="s">
        <v>1013</v>
      </c>
      <c r="L54" s="186" t="s">
        <v>1013</v>
      </c>
      <c r="M54" s="251"/>
    </row>
    <row r="55" spans="1:13" s="61" customFormat="1" ht="31" x14ac:dyDescent="0.35">
      <c r="A55" s="311"/>
      <c r="B55" s="252">
        <f>MAX(B$13:B54)+1</f>
        <v>42</v>
      </c>
      <c r="C55" s="140" t="s">
        <v>258</v>
      </c>
      <c r="D55" s="222" t="s">
        <v>1013</v>
      </c>
      <c r="E55" s="182" t="s">
        <v>1013</v>
      </c>
      <c r="F55" s="62">
        <v>1886</v>
      </c>
      <c r="G55" s="62" t="s">
        <v>163</v>
      </c>
      <c r="H55" s="182" t="s">
        <v>1013</v>
      </c>
      <c r="I55" s="182" t="s">
        <v>1013</v>
      </c>
      <c r="J55" s="182" t="s">
        <v>1013</v>
      </c>
      <c r="K55" s="183" t="s">
        <v>1013</v>
      </c>
      <c r="L55" s="186" t="s">
        <v>1013</v>
      </c>
      <c r="M55" s="251"/>
    </row>
    <row r="56" spans="1:13" s="61" customFormat="1" ht="31" x14ac:dyDescent="0.35">
      <c r="A56" s="311"/>
      <c r="B56" s="252">
        <f>MAX(B$13:B55)+1</f>
        <v>43</v>
      </c>
      <c r="C56" s="140" t="s">
        <v>432</v>
      </c>
      <c r="D56" s="222" t="s">
        <v>1013</v>
      </c>
      <c r="E56" s="182" t="s">
        <v>1013</v>
      </c>
      <c r="F56" s="62">
        <v>7272</v>
      </c>
      <c r="G56" s="62" t="s">
        <v>163</v>
      </c>
      <c r="H56" s="182" t="s">
        <v>1013</v>
      </c>
      <c r="I56" s="182" t="s">
        <v>1013</v>
      </c>
      <c r="J56" s="182" t="s">
        <v>1013</v>
      </c>
      <c r="K56" s="183" t="s">
        <v>1013</v>
      </c>
      <c r="L56" s="186" t="s">
        <v>1013</v>
      </c>
      <c r="M56" s="251"/>
    </row>
    <row r="57" spans="1:13" s="61" customFormat="1" ht="31" x14ac:dyDescent="0.35">
      <c r="A57" s="311"/>
      <c r="B57" s="252">
        <f>MAX(B$13:B56)+1</f>
        <v>44</v>
      </c>
      <c r="C57" s="140" t="s">
        <v>1016</v>
      </c>
      <c r="D57" s="222" t="s">
        <v>1013</v>
      </c>
      <c r="E57" s="182" t="s">
        <v>1013</v>
      </c>
      <c r="F57" s="62">
        <v>176</v>
      </c>
      <c r="G57" s="62" t="s">
        <v>163</v>
      </c>
      <c r="H57" s="182" t="s">
        <v>1013</v>
      </c>
      <c r="I57" s="182" t="s">
        <v>1013</v>
      </c>
      <c r="J57" s="182" t="s">
        <v>1013</v>
      </c>
      <c r="K57" s="183" t="s">
        <v>1013</v>
      </c>
      <c r="L57" s="186" t="s">
        <v>1013</v>
      </c>
      <c r="M57" s="251"/>
    </row>
    <row r="58" spans="1:13" s="61" customFormat="1" ht="31" x14ac:dyDescent="0.35">
      <c r="A58" s="311"/>
      <c r="B58" s="252">
        <f>MAX(B$13:B57)+1</f>
        <v>45</v>
      </c>
      <c r="C58" s="140" t="s">
        <v>1017</v>
      </c>
      <c r="D58" s="222" t="s">
        <v>1013</v>
      </c>
      <c r="E58" s="182" t="s">
        <v>1013</v>
      </c>
      <c r="F58" s="62">
        <v>15</v>
      </c>
      <c r="G58" s="62" t="s">
        <v>434</v>
      </c>
      <c r="H58" s="182" t="s">
        <v>1013</v>
      </c>
      <c r="I58" s="182" t="s">
        <v>1013</v>
      </c>
      <c r="J58" s="182" t="s">
        <v>1013</v>
      </c>
      <c r="K58" s="183" t="s">
        <v>1013</v>
      </c>
      <c r="L58" s="186" t="s">
        <v>1013</v>
      </c>
      <c r="M58" s="251"/>
    </row>
    <row r="59" spans="1:13" s="61" customFormat="1" ht="31" x14ac:dyDescent="0.35">
      <c r="A59" s="311"/>
      <c r="B59" s="252">
        <f>MAX(B$13:B58)+1</f>
        <v>46</v>
      </c>
      <c r="C59" s="140" t="s">
        <v>290</v>
      </c>
      <c r="D59" s="222" t="s">
        <v>1013</v>
      </c>
      <c r="E59" s="182" t="s">
        <v>1013</v>
      </c>
      <c r="F59" s="153">
        <v>167</v>
      </c>
      <c r="G59" s="62" t="s">
        <v>163</v>
      </c>
      <c r="H59" s="182" t="s">
        <v>1013</v>
      </c>
      <c r="I59" s="182" t="s">
        <v>1013</v>
      </c>
      <c r="J59" s="182" t="s">
        <v>1013</v>
      </c>
      <c r="K59" s="183" t="s">
        <v>1013</v>
      </c>
      <c r="L59" s="186" t="s">
        <v>1013</v>
      </c>
      <c r="M59" s="251"/>
    </row>
    <row r="60" spans="1:13" s="61" customFormat="1" ht="31" x14ac:dyDescent="0.35">
      <c r="A60" s="311"/>
      <c r="B60" s="252">
        <f>MAX(B$13:B59)+1</f>
        <v>47</v>
      </c>
      <c r="C60" s="140" t="s">
        <v>284</v>
      </c>
      <c r="D60" s="222" t="s">
        <v>1013</v>
      </c>
      <c r="E60" s="182" t="s">
        <v>1013</v>
      </c>
      <c r="F60" s="153">
        <v>70</v>
      </c>
      <c r="G60" s="62" t="s">
        <v>163</v>
      </c>
      <c r="H60" s="182" t="s">
        <v>1013</v>
      </c>
      <c r="I60" s="182" t="s">
        <v>1013</v>
      </c>
      <c r="J60" s="182" t="s">
        <v>1013</v>
      </c>
      <c r="K60" s="183" t="s">
        <v>1013</v>
      </c>
      <c r="L60" s="186" t="s">
        <v>1013</v>
      </c>
      <c r="M60" s="251"/>
    </row>
    <row r="61" spans="1:13" s="61" customFormat="1" ht="31" x14ac:dyDescent="0.35">
      <c r="A61" s="311"/>
      <c r="B61" s="252">
        <f>MAX(B$13:B60)+1</f>
        <v>48</v>
      </c>
      <c r="C61" s="140" t="s">
        <v>262</v>
      </c>
      <c r="D61" s="222" t="s">
        <v>1013</v>
      </c>
      <c r="E61" s="182" t="s">
        <v>1013</v>
      </c>
      <c r="F61" s="62">
        <v>132</v>
      </c>
      <c r="G61" s="62" t="s">
        <v>163</v>
      </c>
      <c r="H61" s="182" t="s">
        <v>1013</v>
      </c>
      <c r="I61" s="182" t="s">
        <v>1013</v>
      </c>
      <c r="J61" s="182" t="s">
        <v>1013</v>
      </c>
      <c r="K61" s="183" t="s">
        <v>1013</v>
      </c>
      <c r="L61" s="186" t="s">
        <v>1013</v>
      </c>
      <c r="M61" s="251"/>
    </row>
    <row r="62" spans="1:13" s="61" customFormat="1" ht="31" x14ac:dyDescent="0.35">
      <c r="A62" s="311"/>
      <c r="B62" s="252">
        <f>MAX(B$13:B61)+1</f>
        <v>49</v>
      </c>
      <c r="C62" s="140" t="s">
        <v>264</v>
      </c>
      <c r="D62" s="222" t="s">
        <v>1013</v>
      </c>
      <c r="E62" s="182" t="s">
        <v>1013</v>
      </c>
      <c r="F62" s="62">
        <v>179</v>
      </c>
      <c r="G62" s="62" t="s">
        <v>163</v>
      </c>
      <c r="H62" s="182" t="s">
        <v>1013</v>
      </c>
      <c r="I62" s="182" t="s">
        <v>1013</v>
      </c>
      <c r="J62" s="182" t="s">
        <v>1013</v>
      </c>
      <c r="K62" s="183" t="s">
        <v>1013</v>
      </c>
      <c r="L62" s="186" t="s">
        <v>1013</v>
      </c>
      <c r="M62" s="251"/>
    </row>
    <row r="63" spans="1:13" s="61" customFormat="1" ht="31" x14ac:dyDescent="0.35">
      <c r="A63" s="311"/>
      <c r="B63" s="252">
        <f>MAX(B$13:B62)+1</f>
        <v>50</v>
      </c>
      <c r="C63" s="140" t="s">
        <v>252</v>
      </c>
      <c r="D63" s="222" t="s">
        <v>1013</v>
      </c>
      <c r="E63" s="182" t="s">
        <v>1013</v>
      </c>
      <c r="F63" s="62">
        <v>255</v>
      </c>
      <c r="G63" s="62" t="s">
        <v>163</v>
      </c>
      <c r="H63" s="182" t="s">
        <v>1013</v>
      </c>
      <c r="I63" s="182" t="s">
        <v>1013</v>
      </c>
      <c r="J63" s="182" t="s">
        <v>1013</v>
      </c>
      <c r="K63" s="183" t="s">
        <v>1013</v>
      </c>
      <c r="L63" s="186" t="s">
        <v>1013</v>
      </c>
      <c r="M63" s="251"/>
    </row>
    <row r="64" spans="1:13" s="61" customFormat="1" ht="31" x14ac:dyDescent="0.35">
      <c r="A64" s="311"/>
      <c r="B64" s="252">
        <f>MAX(B$13:B63)+1</f>
        <v>51</v>
      </c>
      <c r="C64" s="140" t="s">
        <v>256</v>
      </c>
      <c r="D64" s="222" t="s">
        <v>1013</v>
      </c>
      <c r="E64" s="182" t="s">
        <v>1013</v>
      </c>
      <c r="F64" s="62">
        <v>442</v>
      </c>
      <c r="G64" s="62" t="s">
        <v>163</v>
      </c>
      <c r="H64" s="182" t="s">
        <v>1013</v>
      </c>
      <c r="I64" s="182" t="s">
        <v>1013</v>
      </c>
      <c r="J64" s="182" t="s">
        <v>1013</v>
      </c>
      <c r="K64" s="183" t="s">
        <v>1013</v>
      </c>
      <c r="L64" s="186" t="s">
        <v>1013</v>
      </c>
      <c r="M64" s="251"/>
    </row>
    <row r="65" spans="1:13" s="61" customFormat="1" ht="31" x14ac:dyDescent="0.35">
      <c r="A65" s="311"/>
      <c r="B65" s="252">
        <f>MAX(B$13:B64)+1</f>
        <v>52</v>
      </c>
      <c r="C65" s="140" t="s">
        <v>310</v>
      </c>
      <c r="D65" s="222" t="s">
        <v>1013</v>
      </c>
      <c r="E65" s="182" t="s">
        <v>1013</v>
      </c>
      <c r="F65" s="62">
        <v>76</v>
      </c>
      <c r="G65" s="62" t="s">
        <v>163</v>
      </c>
      <c r="H65" s="182" t="s">
        <v>1013</v>
      </c>
      <c r="I65" s="182" t="s">
        <v>1013</v>
      </c>
      <c r="J65" s="182" t="s">
        <v>1013</v>
      </c>
      <c r="K65" s="183" t="s">
        <v>1013</v>
      </c>
      <c r="L65" s="186" t="s">
        <v>1013</v>
      </c>
      <c r="M65" s="251"/>
    </row>
    <row r="66" spans="1:13" s="61" customFormat="1" ht="31" x14ac:dyDescent="0.35">
      <c r="A66" s="311"/>
      <c r="B66" s="252">
        <f>MAX(B$13:B65)+1</f>
        <v>53</v>
      </c>
      <c r="C66" s="140" t="s">
        <v>435</v>
      </c>
      <c r="D66" s="222" t="s">
        <v>1013</v>
      </c>
      <c r="E66" s="182" t="s">
        <v>1013</v>
      </c>
      <c r="F66" s="62">
        <v>311</v>
      </c>
      <c r="G66" s="62" t="s">
        <v>163</v>
      </c>
      <c r="H66" s="182" t="s">
        <v>1013</v>
      </c>
      <c r="I66" s="182" t="s">
        <v>1013</v>
      </c>
      <c r="J66" s="182" t="s">
        <v>1013</v>
      </c>
      <c r="K66" s="183" t="s">
        <v>1013</v>
      </c>
      <c r="L66" s="186" t="s">
        <v>1013</v>
      </c>
      <c r="M66" s="251"/>
    </row>
    <row r="67" spans="1:13" s="61" customFormat="1" ht="31" x14ac:dyDescent="0.35">
      <c r="A67" s="311"/>
      <c r="B67" s="252">
        <f>MAX(B$13:B66)+1</f>
        <v>54</v>
      </c>
      <c r="C67" s="140" t="s">
        <v>436</v>
      </c>
      <c r="D67" s="222" t="s">
        <v>1013</v>
      </c>
      <c r="E67" s="182" t="s">
        <v>1013</v>
      </c>
      <c r="F67" s="62">
        <v>183</v>
      </c>
      <c r="G67" s="62" t="s">
        <v>163</v>
      </c>
      <c r="H67" s="182" t="s">
        <v>1013</v>
      </c>
      <c r="I67" s="182" t="s">
        <v>1013</v>
      </c>
      <c r="J67" s="182" t="s">
        <v>1013</v>
      </c>
      <c r="K67" s="183" t="s">
        <v>1013</v>
      </c>
      <c r="L67" s="186" t="s">
        <v>1013</v>
      </c>
      <c r="M67" s="251"/>
    </row>
    <row r="68" spans="1:13" s="61" customFormat="1" ht="31" x14ac:dyDescent="0.35">
      <c r="A68" s="311"/>
      <c r="B68" s="252">
        <f>MAX(B$13:B67)+1</f>
        <v>55</v>
      </c>
      <c r="C68" s="140" t="s">
        <v>272</v>
      </c>
      <c r="D68" s="222" t="s">
        <v>1013</v>
      </c>
      <c r="E68" s="182" t="s">
        <v>1013</v>
      </c>
      <c r="F68" s="62">
        <v>123</v>
      </c>
      <c r="G68" s="62" t="s">
        <v>163</v>
      </c>
      <c r="H68" s="182" t="s">
        <v>1013</v>
      </c>
      <c r="I68" s="182" t="s">
        <v>1013</v>
      </c>
      <c r="J68" s="182" t="s">
        <v>1013</v>
      </c>
      <c r="K68" s="183" t="s">
        <v>1013</v>
      </c>
      <c r="L68" s="186" t="s">
        <v>1013</v>
      </c>
      <c r="M68" s="251"/>
    </row>
    <row r="69" spans="1:13" s="61" customFormat="1" ht="31" x14ac:dyDescent="0.35">
      <c r="A69" s="311"/>
      <c r="B69" s="252">
        <f>MAX(B$13:B68)+1</f>
        <v>56</v>
      </c>
      <c r="C69" s="140" t="s">
        <v>278</v>
      </c>
      <c r="D69" s="222" t="s">
        <v>1013</v>
      </c>
      <c r="E69" s="182" t="s">
        <v>1013</v>
      </c>
      <c r="F69" s="62">
        <v>198</v>
      </c>
      <c r="G69" s="62" t="s">
        <v>163</v>
      </c>
      <c r="H69" s="182" t="s">
        <v>1013</v>
      </c>
      <c r="I69" s="182" t="s">
        <v>1013</v>
      </c>
      <c r="J69" s="182" t="s">
        <v>1013</v>
      </c>
      <c r="K69" s="183" t="s">
        <v>1013</v>
      </c>
      <c r="L69" s="186" t="s">
        <v>1013</v>
      </c>
      <c r="M69" s="251"/>
    </row>
    <row r="70" spans="1:13" s="61" customFormat="1" ht="31" x14ac:dyDescent="0.35">
      <c r="A70" s="311"/>
      <c r="B70" s="252">
        <f>MAX(B$13:B69)+1</f>
        <v>57</v>
      </c>
      <c r="C70" s="140" t="s">
        <v>344</v>
      </c>
      <c r="D70" s="222" t="s">
        <v>1013</v>
      </c>
      <c r="E70" s="182" t="s">
        <v>1013</v>
      </c>
      <c r="F70" s="314"/>
      <c r="G70" s="314"/>
      <c r="H70" s="182" t="s">
        <v>1013</v>
      </c>
      <c r="I70" s="182" t="s">
        <v>1013</v>
      </c>
      <c r="J70" s="182" t="s">
        <v>1013</v>
      </c>
      <c r="K70" s="183" t="s">
        <v>1013</v>
      </c>
      <c r="L70" s="186" t="s">
        <v>1013</v>
      </c>
      <c r="M70" s="251"/>
    </row>
    <row r="71" spans="1:13" s="61" customFormat="1" ht="31" x14ac:dyDescent="0.35">
      <c r="A71" s="311"/>
      <c r="B71" s="252">
        <f>MAX(B$13:B70)+1</f>
        <v>58</v>
      </c>
      <c r="C71" s="140" t="s">
        <v>437</v>
      </c>
      <c r="D71" s="222" t="s">
        <v>1013</v>
      </c>
      <c r="E71" s="182" t="s">
        <v>1013</v>
      </c>
      <c r="F71" s="62">
        <v>88</v>
      </c>
      <c r="G71" s="62" t="s">
        <v>163</v>
      </c>
      <c r="H71" s="182" t="s">
        <v>1013</v>
      </c>
      <c r="I71" s="182" t="s">
        <v>1013</v>
      </c>
      <c r="J71" s="182" t="s">
        <v>1013</v>
      </c>
      <c r="K71" s="183" t="s">
        <v>1013</v>
      </c>
      <c r="L71" s="186" t="s">
        <v>1013</v>
      </c>
      <c r="M71" s="251"/>
    </row>
    <row r="72" spans="1:13" s="61" customFormat="1" ht="31" x14ac:dyDescent="0.35">
      <c r="A72" s="311"/>
      <c r="B72" s="252">
        <f>MAX(B$13:B71)+1</f>
        <v>59</v>
      </c>
      <c r="C72" s="140" t="s">
        <v>438</v>
      </c>
      <c r="D72" s="222" t="s">
        <v>1013</v>
      </c>
      <c r="E72" s="182" t="s">
        <v>1013</v>
      </c>
      <c r="F72" s="62">
        <v>106</v>
      </c>
      <c r="G72" s="62" t="s">
        <v>439</v>
      </c>
      <c r="H72" s="182" t="s">
        <v>1013</v>
      </c>
      <c r="I72" s="182" t="s">
        <v>1013</v>
      </c>
      <c r="J72" s="182" t="s">
        <v>1013</v>
      </c>
      <c r="K72" s="183" t="s">
        <v>1013</v>
      </c>
      <c r="L72" s="186" t="s">
        <v>1013</v>
      </c>
      <c r="M72" s="251"/>
    </row>
    <row r="73" spans="1:13" s="61" customFormat="1" ht="31" x14ac:dyDescent="0.35">
      <c r="A73" s="311"/>
      <c r="B73" s="252">
        <f>MAX(B$13:B72)+1</f>
        <v>60</v>
      </c>
      <c r="C73" s="140" t="s">
        <v>440</v>
      </c>
      <c r="D73" s="222" t="s">
        <v>1013</v>
      </c>
      <c r="E73" s="182" t="s">
        <v>1013</v>
      </c>
      <c r="F73" s="62">
        <v>35</v>
      </c>
      <c r="G73" s="62" t="s">
        <v>441</v>
      </c>
      <c r="H73" s="182" t="s">
        <v>1013</v>
      </c>
      <c r="I73" s="182" t="s">
        <v>1013</v>
      </c>
      <c r="J73" s="182" t="s">
        <v>1013</v>
      </c>
      <c r="K73" s="183" t="s">
        <v>1013</v>
      </c>
      <c r="L73" s="186" t="s">
        <v>1013</v>
      </c>
      <c r="M73" s="251"/>
    </row>
    <row r="74" spans="1:13" s="61" customFormat="1" ht="31" x14ac:dyDescent="0.35">
      <c r="A74" s="311"/>
      <c r="B74" s="252">
        <f>MAX(B$13:B73)+1</f>
        <v>61</v>
      </c>
      <c r="C74" s="140" t="s">
        <v>442</v>
      </c>
      <c r="D74" s="222" t="s">
        <v>1013</v>
      </c>
      <c r="E74" s="182" t="s">
        <v>1013</v>
      </c>
      <c r="F74" s="62">
        <v>35</v>
      </c>
      <c r="G74" s="62" t="s">
        <v>443</v>
      </c>
      <c r="H74" s="182" t="s">
        <v>1013</v>
      </c>
      <c r="I74" s="182" t="s">
        <v>1013</v>
      </c>
      <c r="J74" s="182" t="s">
        <v>1013</v>
      </c>
      <c r="K74" s="183" t="s">
        <v>1013</v>
      </c>
      <c r="L74" s="186" t="s">
        <v>1013</v>
      </c>
      <c r="M74" s="251"/>
    </row>
    <row r="75" spans="1:13" s="61" customFormat="1" ht="31" x14ac:dyDescent="0.35">
      <c r="A75" s="311"/>
      <c r="B75" s="252">
        <f>MAX(B$13:B74)+1</f>
        <v>62</v>
      </c>
      <c r="C75" s="140" t="s">
        <v>1018</v>
      </c>
      <c r="D75" s="222" t="s">
        <v>1013</v>
      </c>
      <c r="E75" s="182" t="s">
        <v>1013</v>
      </c>
      <c r="F75" s="62">
        <v>20</v>
      </c>
      <c r="G75" s="62" t="s">
        <v>445</v>
      </c>
      <c r="H75" s="182" t="s">
        <v>1013</v>
      </c>
      <c r="I75" s="182" t="s">
        <v>1013</v>
      </c>
      <c r="J75" s="182" t="s">
        <v>1013</v>
      </c>
      <c r="K75" s="183" t="s">
        <v>1013</v>
      </c>
      <c r="L75" s="186" t="s">
        <v>1013</v>
      </c>
      <c r="M75" s="251"/>
    </row>
    <row r="76" spans="1:13" s="61" customFormat="1" ht="31" x14ac:dyDescent="0.35">
      <c r="A76" s="311"/>
      <c r="B76" s="252">
        <f>MAX(B$13:B75)+1</f>
        <v>63</v>
      </c>
      <c r="C76" s="140" t="s">
        <v>446</v>
      </c>
      <c r="D76" s="222" t="s">
        <v>1013</v>
      </c>
      <c r="E76" s="182" t="s">
        <v>1013</v>
      </c>
      <c r="F76" s="62">
        <v>1</v>
      </c>
      <c r="G76" s="62" t="s">
        <v>447</v>
      </c>
      <c r="H76" s="182" t="s">
        <v>1013</v>
      </c>
      <c r="I76" s="182" t="s">
        <v>1013</v>
      </c>
      <c r="J76" s="182" t="s">
        <v>1013</v>
      </c>
      <c r="K76" s="183" t="s">
        <v>1013</v>
      </c>
      <c r="L76" s="186" t="s">
        <v>1013</v>
      </c>
      <c r="M76" s="251"/>
    </row>
    <row r="77" spans="1:13" s="61" customFormat="1" ht="31" x14ac:dyDescent="0.35">
      <c r="A77" s="311"/>
      <c r="B77" s="252">
        <f>MAX(B$13:B76)+1</f>
        <v>64</v>
      </c>
      <c r="C77" s="140" t="s">
        <v>448</v>
      </c>
      <c r="D77" s="222" t="s">
        <v>1013</v>
      </c>
      <c r="E77" s="182" t="s">
        <v>1013</v>
      </c>
      <c r="F77" s="62">
        <v>17</v>
      </c>
      <c r="G77" s="62" t="s">
        <v>449</v>
      </c>
      <c r="H77" s="182" t="s">
        <v>1013</v>
      </c>
      <c r="I77" s="182" t="s">
        <v>1013</v>
      </c>
      <c r="J77" s="182" t="s">
        <v>1013</v>
      </c>
      <c r="K77" s="183" t="s">
        <v>1013</v>
      </c>
      <c r="L77" s="186" t="s">
        <v>1013</v>
      </c>
      <c r="M77" s="251"/>
    </row>
    <row r="78" spans="1:13" s="61" customFormat="1" ht="31" x14ac:dyDescent="0.35">
      <c r="A78" s="311"/>
      <c r="B78" s="252">
        <f>MAX(B$13:B77)+1</f>
        <v>65</v>
      </c>
      <c r="C78" s="140" t="s">
        <v>1019</v>
      </c>
      <c r="D78" s="222" t="s">
        <v>1013</v>
      </c>
      <c r="E78" s="182" t="s">
        <v>1013</v>
      </c>
      <c r="F78" s="62">
        <v>12</v>
      </c>
      <c r="G78" s="62" t="s">
        <v>451</v>
      </c>
      <c r="H78" s="182" t="s">
        <v>1013</v>
      </c>
      <c r="I78" s="182" t="s">
        <v>1013</v>
      </c>
      <c r="J78" s="182" t="s">
        <v>1013</v>
      </c>
      <c r="K78" s="183" t="s">
        <v>1013</v>
      </c>
      <c r="L78" s="186" t="s">
        <v>1013</v>
      </c>
      <c r="M78" s="251"/>
    </row>
    <row r="79" spans="1:13" s="61" customFormat="1" ht="31" x14ac:dyDescent="0.35">
      <c r="A79" s="311"/>
      <c r="B79" s="252">
        <f>MAX(B$13:B78)+1</f>
        <v>66</v>
      </c>
      <c r="C79" s="140" t="s">
        <v>1021</v>
      </c>
      <c r="D79" s="222" t="s">
        <v>1013</v>
      </c>
      <c r="E79" s="182" t="s">
        <v>1013</v>
      </c>
      <c r="F79" s="62">
        <v>21</v>
      </c>
      <c r="G79" s="62" t="s">
        <v>451</v>
      </c>
      <c r="H79" s="182" t="s">
        <v>1013</v>
      </c>
      <c r="I79" s="182" t="s">
        <v>1013</v>
      </c>
      <c r="J79" s="182" t="s">
        <v>1013</v>
      </c>
      <c r="K79" s="183" t="s">
        <v>1013</v>
      </c>
      <c r="L79" s="186" t="s">
        <v>1013</v>
      </c>
      <c r="M79" s="251"/>
    </row>
    <row r="80" spans="1:13" s="61" customFormat="1" ht="31" x14ac:dyDescent="0.35">
      <c r="A80" s="311"/>
      <c r="B80" s="252">
        <f>MAX(B$13:B79)+1</f>
        <v>67</v>
      </c>
      <c r="C80" s="140" t="s">
        <v>1020</v>
      </c>
      <c r="D80" s="222" t="s">
        <v>1013</v>
      </c>
      <c r="E80" s="182" t="s">
        <v>1013</v>
      </c>
      <c r="F80" s="62">
        <v>70</v>
      </c>
      <c r="G80" s="62" t="s">
        <v>451</v>
      </c>
      <c r="H80" s="182" t="s">
        <v>1013</v>
      </c>
      <c r="I80" s="182" t="s">
        <v>1013</v>
      </c>
      <c r="J80" s="182" t="s">
        <v>1013</v>
      </c>
      <c r="K80" s="183" t="s">
        <v>1013</v>
      </c>
      <c r="L80" s="186" t="s">
        <v>1013</v>
      </c>
      <c r="M80" s="251"/>
    </row>
    <row r="81" spans="1:13" s="61" customFormat="1" ht="31" x14ac:dyDescent="0.35">
      <c r="A81" s="311"/>
      <c r="B81" s="252">
        <f>MAX(B$13:B80)+1</f>
        <v>68</v>
      </c>
      <c r="C81" s="140" t="s">
        <v>454</v>
      </c>
      <c r="D81" s="222" t="s">
        <v>1013</v>
      </c>
      <c r="E81" s="182" t="s">
        <v>1013</v>
      </c>
      <c r="F81" s="62">
        <v>46</v>
      </c>
      <c r="G81" s="62" t="s">
        <v>451</v>
      </c>
      <c r="H81" s="182" t="s">
        <v>1013</v>
      </c>
      <c r="I81" s="182" t="s">
        <v>1013</v>
      </c>
      <c r="J81" s="182" t="s">
        <v>1013</v>
      </c>
      <c r="K81" s="183" t="s">
        <v>1013</v>
      </c>
      <c r="L81" s="186" t="s">
        <v>1013</v>
      </c>
      <c r="M81" s="251"/>
    </row>
    <row r="82" spans="1:13" s="61" customFormat="1" ht="31" x14ac:dyDescent="0.35">
      <c r="A82" s="311"/>
      <c r="B82" s="252">
        <f>MAX(B$13:B81)+1</f>
        <v>69</v>
      </c>
      <c r="C82" s="140" t="s">
        <v>455</v>
      </c>
      <c r="D82" s="222" t="s">
        <v>1013</v>
      </c>
      <c r="E82" s="182" t="s">
        <v>1013</v>
      </c>
      <c r="F82" s="62">
        <v>1</v>
      </c>
      <c r="G82" s="62" t="s">
        <v>163</v>
      </c>
      <c r="H82" s="182" t="s">
        <v>1013</v>
      </c>
      <c r="I82" s="182" t="s">
        <v>1013</v>
      </c>
      <c r="J82" s="182" t="s">
        <v>1013</v>
      </c>
      <c r="K82" s="183" t="s">
        <v>1013</v>
      </c>
      <c r="L82" s="186" t="s">
        <v>1013</v>
      </c>
      <c r="M82" s="251"/>
    </row>
    <row r="83" spans="1:13" s="61" customFormat="1" ht="31" x14ac:dyDescent="0.35">
      <c r="A83" s="311"/>
      <c r="B83" s="252">
        <f>MAX(B$13:B82)+1</f>
        <v>70</v>
      </c>
      <c r="C83" s="140" t="s">
        <v>1022</v>
      </c>
      <c r="D83" s="222" t="s">
        <v>1013</v>
      </c>
      <c r="E83" s="182" t="s">
        <v>1013</v>
      </c>
      <c r="F83" s="62">
        <v>50</v>
      </c>
      <c r="G83" s="62" t="s">
        <v>451</v>
      </c>
      <c r="H83" s="182" t="s">
        <v>1013</v>
      </c>
      <c r="I83" s="182" t="s">
        <v>1013</v>
      </c>
      <c r="J83" s="182" t="s">
        <v>1013</v>
      </c>
      <c r="K83" s="183" t="s">
        <v>1013</v>
      </c>
      <c r="L83" s="186" t="s">
        <v>1013</v>
      </c>
      <c r="M83" s="251"/>
    </row>
    <row r="84" spans="1:13" s="61" customFormat="1" ht="31" x14ac:dyDescent="0.35">
      <c r="A84" s="311"/>
      <c r="B84" s="252">
        <f>MAX(B$13:B83)+1</f>
        <v>71</v>
      </c>
      <c r="C84" s="140" t="s">
        <v>1023</v>
      </c>
      <c r="D84" s="222" t="s">
        <v>1013</v>
      </c>
      <c r="E84" s="182" t="s">
        <v>1013</v>
      </c>
      <c r="F84" s="62">
        <v>64</v>
      </c>
      <c r="G84" s="62" t="s">
        <v>451</v>
      </c>
      <c r="H84" s="182" t="s">
        <v>1013</v>
      </c>
      <c r="I84" s="182" t="s">
        <v>1013</v>
      </c>
      <c r="J84" s="182" t="s">
        <v>1013</v>
      </c>
      <c r="K84" s="183" t="s">
        <v>1013</v>
      </c>
      <c r="L84" s="186" t="s">
        <v>1013</v>
      </c>
      <c r="M84" s="251"/>
    </row>
    <row r="85" spans="1:13" s="61" customFormat="1" ht="31" x14ac:dyDescent="0.35">
      <c r="A85" s="311"/>
      <c r="B85" s="252">
        <f>MAX(B$13:B84)+1</f>
        <v>72</v>
      </c>
      <c r="C85" s="140" t="s">
        <v>1024</v>
      </c>
      <c r="D85" s="222" t="s">
        <v>1013</v>
      </c>
      <c r="E85" s="182" t="s">
        <v>1013</v>
      </c>
      <c r="F85" s="62">
        <v>30</v>
      </c>
      <c r="G85" s="153" t="s">
        <v>163</v>
      </c>
      <c r="H85" s="182" t="s">
        <v>1013</v>
      </c>
      <c r="I85" s="182" t="s">
        <v>1013</v>
      </c>
      <c r="J85" s="182" t="s">
        <v>1013</v>
      </c>
      <c r="K85" s="183" t="s">
        <v>1013</v>
      </c>
      <c r="L85" s="186" t="s">
        <v>1013</v>
      </c>
      <c r="M85" s="251"/>
    </row>
    <row r="86" spans="1:13" s="61" customFormat="1" ht="31" x14ac:dyDescent="0.35">
      <c r="A86" s="311"/>
      <c r="B86" s="252">
        <f>MAX(B$13:B85)+1</f>
        <v>73</v>
      </c>
      <c r="C86" s="140" t="s">
        <v>458</v>
      </c>
      <c r="D86" s="222" t="s">
        <v>1013</v>
      </c>
      <c r="E86" s="182" t="s">
        <v>1013</v>
      </c>
      <c r="F86" s="62">
        <v>10</v>
      </c>
      <c r="G86" s="62" t="s">
        <v>459</v>
      </c>
      <c r="H86" s="182" t="s">
        <v>1013</v>
      </c>
      <c r="I86" s="182" t="s">
        <v>1013</v>
      </c>
      <c r="J86" s="182" t="s">
        <v>1013</v>
      </c>
      <c r="K86" s="183" t="s">
        <v>1013</v>
      </c>
      <c r="L86" s="186" t="s">
        <v>1013</v>
      </c>
      <c r="M86" s="251"/>
    </row>
    <row r="87" spans="1:13" s="61" customFormat="1" ht="31" x14ac:dyDescent="0.35">
      <c r="A87" s="311"/>
      <c r="B87" s="252">
        <f>MAX(B$13:B86)+1</f>
        <v>74</v>
      </c>
      <c r="C87" s="140" t="s">
        <v>460</v>
      </c>
      <c r="D87" s="222" t="s">
        <v>1013</v>
      </c>
      <c r="E87" s="182" t="s">
        <v>1013</v>
      </c>
      <c r="F87" s="314"/>
      <c r="G87" s="314"/>
      <c r="H87" s="182" t="s">
        <v>1013</v>
      </c>
      <c r="I87" s="182" t="s">
        <v>1013</v>
      </c>
      <c r="J87" s="182" t="s">
        <v>1013</v>
      </c>
      <c r="K87" s="183" t="s">
        <v>1013</v>
      </c>
      <c r="L87" s="186" t="s">
        <v>1013</v>
      </c>
      <c r="M87" s="251"/>
    </row>
    <row r="88" spans="1:13" s="61" customFormat="1" ht="31" x14ac:dyDescent="0.35">
      <c r="A88" s="311"/>
      <c r="B88" s="252">
        <f>MAX(B$13:B87)+1</f>
        <v>75</v>
      </c>
      <c r="C88" s="140" t="s">
        <v>461</v>
      </c>
      <c r="D88" s="222" t="s">
        <v>1013</v>
      </c>
      <c r="E88" s="182" t="s">
        <v>1013</v>
      </c>
      <c r="F88" s="314"/>
      <c r="G88" s="314"/>
      <c r="H88" s="182" t="s">
        <v>1013</v>
      </c>
      <c r="I88" s="182" t="s">
        <v>1013</v>
      </c>
      <c r="J88" s="182" t="s">
        <v>1013</v>
      </c>
      <c r="K88" s="183" t="s">
        <v>1013</v>
      </c>
      <c r="L88" s="186" t="s">
        <v>1013</v>
      </c>
      <c r="M88" s="251"/>
    </row>
    <row r="89" spans="1:13" s="61" customFormat="1" ht="31" x14ac:dyDescent="0.35">
      <c r="A89" s="311"/>
      <c r="B89" s="252">
        <f>MAX(B$13:B88)+1</f>
        <v>76</v>
      </c>
      <c r="C89" s="140" t="s">
        <v>462</v>
      </c>
      <c r="D89" s="222" t="s">
        <v>1013</v>
      </c>
      <c r="E89" s="182" t="s">
        <v>1013</v>
      </c>
      <c r="F89" s="314"/>
      <c r="G89" s="314"/>
      <c r="H89" s="182" t="s">
        <v>1013</v>
      </c>
      <c r="I89" s="182" t="s">
        <v>1013</v>
      </c>
      <c r="J89" s="182" t="s">
        <v>1013</v>
      </c>
      <c r="K89" s="183" t="s">
        <v>1013</v>
      </c>
      <c r="L89" s="186" t="s">
        <v>1013</v>
      </c>
      <c r="M89" s="251"/>
    </row>
    <row r="90" spans="1:13" s="61" customFormat="1" ht="31" x14ac:dyDescent="0.35">
      <c r="A90" s="311"/>
      <c r="B90" s="252">
        <f>MAX(B$13:B89)+1</f>
        <v>77</v>
      </c>
      <c r="C90" s="140" t="s">
        <v>463</v>
      </c>
      <c r="D90" s="222" t="s">
        <v>1013</v>
      </c>
      <c r="E90" s="182" t="s">
        <v>1013</v>
      </c>
      <c r="F90" s="314"/>
      <c r="G90" s="314"/>
      <c r="H90" s="182" t="s">
        <v>1013</v>
      </c>
      <c r="I90" s="182" t="s">
        <v>1013</v>
      </c>
      <c r="J90" s="182" t="s">
        <v>1013</v>
      </c>
      <c r="K90" s="183" t="s">
        <v>1013</v>
      </c>
      <c r="L90" s="186" t="s">
        <v>1013</v>
      </c>
      <c r="M90" s="251"/>
    </row>
    <row r="91" spans="1:13" s="61" customFormat="1" ht="31" x14ac:dyDescent="0.35">
      <c r="A91" s="311"/>
      <c r="B91" s="252">
        <f>MAX(B$13:B90)+1</f>
        <v>78</v>
      </c>
      <c r="C91" s="140" t="s">
        <v>276</v>
      </c>
      <c r="D91" s="222" t="s">
        <v>1013</v>
      </c>
      <c r="E91" s="182" t="s">
        <v>1013</v>
      </c>
      <c r="F91" s="62">
        <v>72</v>
      </c>
      <c r="G91" s="62" t="s">
        <v>163</v>
      </c>
      <c r="H91" s="182" t="s">
        <v>1013</v>
      </c>
      <c r="I91" s="182" t="s">
        <v>1013</v>
      </c>
      <c r="J91" s="182" t="s">
        <v>1013</v>
      </c>
      <c r="K91" s="183" t="s">
        <v>1013</v>
      </c>
      <c r="L91" s="186" t="s">
        <v>1013</v>
      </c>
      <c r="M91" s="251"/>
    </row>
    <row r="92" spans="1:13" s="61" customFormat="1" ht="31" x14ac:dyDescent="0.35">
      <c r="A92" s="311"/>
      <c r="B92" s="252">
        <f>MAX(B$13:B91)+1</f>
        <v>79</v>
      </c>
      <c r="C92" s="63" t="s">
        <v>282</v>
      </c>
      <c r="D92" s="222" t="s">
        <v>1013</v>
      </c>
      <c r="E92" s="182" t="s">
        <v>1013</v>
      </c>
      <c r="F92" s="62">
        <v>75</v>
      </c>
      <c r="G92" s="62" t="s">
        <v>163</v>
      </c>
      <c r="H92" s="182" t="s">
        <v>1013</v>
      </c>
      <c r="I92" s="182" t="s">
        <v>1013</v>
      </c>
      <c r="J92" s="182" t="s">
        <v>1013</v>
      </c>
      <c r="K92" s="183" t="s">
        <v>1013</v>
      </c>
      <c r="L92" s="186" t="s">
        <v>1013</v>
      </c>
      <c r="M92" s="251"/>
    </row>
    <row r="93" spans="1:13" s="61" customFormat="1" ht="31" x14ac:dyDescent="0.35">
      <c r="A93" s="311"/>
      <c r="B93" s="252">
        <f>MAX(B$13:B92)+1</f>
        <v>80</v>
      </c>
      <c r="C93" s="63" t="s">
        <v>346</v>
      </c>
      <c r="D93" s="222" t="s">
        <v>1013</v>
      </c>
      <c r="E93" s="182" t="s">
        <v>1013</v>
      </c>
      <c r="F93" s="62">
        <v>1</v>
      </c>
      <c r="G93" s="62" t="s">
        <v>163</v>
      </c>
      <c r="H93" s="182" t="s">
        <v>1013</v>
      </c>
      <c r="I93" s="182" t="s">
        <v>1013</v>
      </c>
      <c r="J93" s="182" t="s">
        <v>1013</v>
      </c>
      <c r="K93" s="183" t="s">
        <v>1013</v>
      </c>
      <c r="L93" s="186" t="s">
        <v>1013</v>
      </c>
      <c r="M93" s="251"/>
    </row>
    <row r="94" spans="1:13" s="61" customFormat="1" ht="31" x14ac:dyDescent="0.35">
      <c r="A94" s="311"/>
      <c r="B94" s="252">
        <f>MAX(B$13:B93)+1</f>
        <v>81</v>
      </c>
      <c r="C94" s="63" t="s">
        <v>296</v>
      </c>
      <c r="D94" s="222" t="s">
        <v>1013</v>
      </c>
      <c r="E94" s="182" t="s">
        <v>1013</v>
      </c>
      <c r="F94" s="62">
        <v>60</v>
      </c>
      <c r="G94" s="62" t="s">
        <v>163</v>
      </c>
      <c r="H94" s="182" t="s">
        <v>1013</v>
      </c>
      <c r="I94" s="182" t="s">
        <v>1013</v>
      </c>
      <c r="J94" s="182" t="s">
        <v>1013</v>
      </c>
      <c r="K94" s="183" t="s">
        <v>1013</v>
      </c>
      <c r="L94" s="186" t="s">
        <v>1013</v>
      </c>
      <c r="M94" s="251"/>
    </row>
    <row r="95" spans="1:13" s="61" customFormat="1" ht="31" x14ac:dyDescent="0.35">
      <c r="A95" s="311"/>
      <c r="B95" s="252">
        <f>MAX(B$13:B94)+1</f>
        <v>82</v>
      </c>
      <c r="C95" s="63" t="s">
        <v>306</v>
      </c>
      <c r="D95" s="222" t="s">
        <v>1013</v>
      </c>
      <c r="E95" s="182" t="s">
        <v>1013</v>
      </c>
      <c r="F95" s="62">
        <v>1</v>
      </c>
      <c r="G95" s="62" t="s">
        <v>163</v>
      </c>
      <c r="H95" s="182" t="s">
        <v>1013</v>
      </c>
      <c r="I95" s="182" t="s">
        <v>1013</v>
      </c>
      <c r="J95" s="182" t="s">
        <v>1013</v>
      </c>
      <c r="K95" s="183" t="s">
        <v>1013</v>
      </c>
      <c r="L95" s="186" t="s">
        <v>1013</v>
      </c>
      <c r="M95" s="251"/>
    </row>
    <row r="96" spans="1:13" s="61" customFormat="1" ht="31" x14ac:dyDescent="0.35">
      <c r="A96" s="311"/>
      <c r="B96" s="252">
        <f>MAX(B$13:B95)+1</f>
        <v>83</v>
      </c>
      <c r="C96" s="63" t="s">
        <v>464</v>
      </c>
      <c r="D96" s="222" t="s">
        <v>1013</v>
      </c>
      <c r="E96" s="182" t="s">
        <v>1013</v>
      </c>
      <c r="F96" s="62">
        <v>6</v>
      </c>
      <c r="G96" s="62" t="s">
        <v>163</v>
      </c>
      <c r="H96" s="182" t="s">
        <v>1013</v>
      </c>
      <c r="I96" s="182" t="s">
        <v>1013</v>
      </c>
      <c r="J96" s="182" t="s">
        <v>1013</v>
      </c>
      <c r="K96" s="183" t="s">
        <v>1013</v>
      </c>
      <c r="L96" s="186" t="s">
        <v>1013</v>
      </c>
      <c r="M96" s="251"/>
    </row>
    <row r="97" spans="1:14" s="61" customFormat="1" ht="31" x14ac:dyDescent="0.35">
      <c r="A97" s="311"/>
      <c r="B97" s="252">
        <f>MAX(B$13:B96)+1</f>
        <v>84</v>
      </c>
      <c r="C97" s="63" t="s">
        <v>465</v>
      </c>
      <c r="D97" s="222" t="s">
        <v>1013</v>
      </c>
      <c r="E97" s="182" t="s">
        <v>1013</v>
      </c>
      <c r="F97" s="62">
        <v>2</v>
      </c>
      <c r="G97" s="62" t="s">
        <v>163</v>
      </c>
      <c r="H97" s="182" t="s">
        <v>1013</v>
      </c>
      <c r="I97" s="182" t="s">
        <v>1013</v>
      </c>
      <c r="J97" s="182" t="s">
        <v>1013</v>
      </c>
      <c r="K97" s="183" t="s">
        <v>1013</v>
      </c>
      <c r="L97" s="186" t="s">
        <v>1013</v>
      </c>
      <c r="M97" s="251"/>
    </row>
    <row r="98" spans="1:14" s="61" customFormat="1" ht="31" x14ac:dyDescent="0.35">
      <c r="A98" s="311"/>
      <c r="B98" s="252">
        <f>MAX(B$13:B97)+1</f>
        <v>85</v>
      </c>
      <c r="C98" s="63" t="s">
        <v>318</v>
      </c>
      <c r="D98" s="222" t="s">
        <v>1013</v>
      </c>
      <c r="E98" s="182" t="s">
        <v>1013</v>
      </c>
      <c r="F98" s="62">
        <v>20</v>
      </c>
      <c r="G98" s="62" t="s">
        <v>163</v>
      </c>
      <c r="H98" s="182" t="s">
        <v>1013</v>
      </c>
      <c r="I98" s="182" t="s">
        <v>1013</v>
      </c>
      <c r="J98" s="182" t="s">
        <v>1013</v>
      </c>
      <c r="K98" s="183" t="s">
        <v>1013</v>
      </c>
      <c r="L98" s="186" t="s">
        <v>1013</v>
      </c>
      <c r="M98" s="251"/>
    </row>
    <row r="99" spans="1:14" s="61" customFormat="1" x14ac:dyDescent="0.35">
      <c r="A99" s="311"/>
      <c r="B99" s="69" t="s">
        <v>353</v>
      </c>
      <c r="C99" s="69"/>
      <c r="D99" s="223"/>
      <c r="E99" s="181"/>
      <c r="F99" s="70"/>
      <c r="G99" s="70"/>
      <c r="H99" s="181"/>
      <c r="I99" s="181"/>
      <c r="J99" s="181"/>
      <c r="K99" s="181"/>
      <c r="L99" s="187" t="s">
        <v>1013</v>
      </c>
      <c r="M99" s="251"/>
    </row>
    <row r="100" spans="1:14" s="61" customFormat="1" ht="31" x14ac:dyDescent="0.35">
      <c r="A100" s="311"/>
      <c r="B100" s="252">
        <f>MAX(B$13:B99)+1</f>
        <v>86</v>
      </c>
      <c r="C100" s="63" t="s">
        <v>357</v>
      </c>
      <c r="D100" s="222" t="s">
        <v>1013</v>
      </c>
      <c r="E100" s="222" t="s">
        <v>1013</v>
      </c>
      <c r="F100" s="62">
        <v>31</v>
      </c>
      <c r="G100" s="62" t="s">
        <v>163</v>
      </c>
      <c r="H100" s="182" t="s">
        <v>1013</v>
      </c>
      <c r="I100" s="182" t="s">
        <v>1013</v>
      </c>
      <c r="J100" s="182" t="s">
        <v>1013</v>
      </c>
      <c r="K100" s="183" t="s">
        <v>1013</v>
      </c>
      <c r="L100" s="186" t="s">
        <v>1013</v>
      </c>
      <c r="M100" s="251"/>
    </row>
    <row r="101" spans="1:14" s="61" customFormat="1" ht="31" x14ac:dyDescent="0.35">
      <c r="A101" s="311"/>
      <c r="B101" s="252">
        <f>MAX(B$13:B100)+1</f>
        <v>87</v>
      </c>
      <c r="C101" s="63" t="s">
        <v>466</v>
      </c>
      <c r="D101" s="222" t="s">
        <v>1013</v>
      </c>
      <c r="E101" s="222" t="s">
        <v>1013</v>
      </c>
      <c r="F101" s="62">
        <v>5</v>
      </c>
      <c r="G101" s="62" t="s">
        <v>163</v>
      </c>
      <c r="H101" s="182" t="s">
        <v>1013</v>
      </c>
      <c r="I101" s="182" t="s">
        <v>1013</v>
      </c>
      <c r="J101" s="182" t="s">
        <v>1013</v>
      </c>
      <c r="K101" s="183" t="s">
        <v>1013</v>
      </c>
      <c r="L101" s="186" t="s">
        <v>1013</v>
      </c>
      <c r="M101" s="251"/>
    </row>
    <row r="102" spans="1:14" s="61" customFormat="1" ht="31" x14ac:dyDescent="0.35">
      <c r="A102" s="311"/>
      <c r="B102" s="252">
        <f>MAX(B$13:B101)+1</f>
        <v>88</v>
      </c>
      <c r="C102" s="63" t="s">
        <v>467</v>
      </c>
      <c r="D102" s="222" t="s">
        <v>1013</v>
      </c>
      <c r="E102" s="222" t="s">
        <v>1013</v>
      </c>
      <c r="F102" s="62">
        <v>17</v>
      </c>
      <c r="G102" s="62" t="s">
        <v>468</v>
      </c>
      <c r="H102" s="182" t="s">
        <v>1013</v>
      </c>
      <c r="I102" s="182" t="s">
        <v>1013</v>
      </c>
      <c r="J102" s="182" t="s">
        <v>1013</v>
      </c>
      <c r="K102" s="183" t="s">
        <v>1013</v>
      </c>
      <c r="L102" s="186" t="s">
        <v>1013</v>
      </c>
      <c r="M102" s="251"/>
    </row>
    <row r="103" spans="1:14" s="61" customFormat="1" ht="31" x14ac:dyDescent="0.35">
      <c r="A103" s="311"/>
      <c r="B103" s="252">
        <f>MAX(B$13:B102)+1</f>
        <v>89</v>
      </c>
      <c r="C103" s="63" t="s">
        <v>469</v>
      </c>
      <c r="D103" s="222" t="s">
        <v>1013</v>
      </c>
      <c r="E103" s="222" t="s">
        <v>1013</v>
      </c>
      <c r="F103" s="62">
        <v>3</v>
      </c>
      <c r="G103" s="62" t="s">
        <v>163</v>
      </c>
      <c r="H103" s="182" t="s">
        <v>1013</v>
      </c>
      <c r="I103" s="182" t="s">
        <v>1013</v>
      </c>
      <c r="J103" s="182" t="s">
        <v>1013</v>
      </c>
      <c r="K103" s="183" t="s">
        <v>1013</v>
      </c>
      <c r="L103" s="186" t="s">
        <v>1013</v>
      </c>
      <c r="M103" s="251"/>
    </row>
    <row r="104" spans="1:14" s="61" customFormat="1" ht="31" x14ac:dyDescent="0.35">
      <c r="A104" s="311"/>
      <c r="B104" s="252">
        <f>MAX(B$13:B103)+1</f>
        <v>90</v>
      </c>
      <c r="C104" s="63" t="s">
        <v>369</v>
      </c>
      <c r="D104" s="222" t="s">
        <v>1013</v>
      </c>
      <c r="E104" s="222" t="s">
        <v>1013</v>
      </c>
      <c r="F104" s="62">
        <v>1</v>
      </c>
      <c r="G104" s="62" t="s">
        <v>163</v>
      </c>
      <c r="H104" s="182" t="s">
        <v>1013</v>
      </c>
      <c r="I104" s="182" t="s">
        <v>1013</v>
      </c>
      <c r="J104" s="182" t="s">
        <v>1013</v>
      </c>
      <c r="K104" s="183" t="s">
        <v>1013</v>
      </c>
      <c r="L104" s="186" t="s">
        <v>1013</v>
      </c>
      <c r="M104" s="251"/>
    </row>
    <row r="105" spans="1:14" s="61" customFormat="1" ht="31" x14ac:dyDescent="0.35">
      <c r="A105" s="311"/>
      <c r="B105" s="252">
        <f>MAX(B$13:B104)+1</f>
        <v>91</v>
      </c>
      <c r="C105" s="63" t="s">
        <v>355</v>
      </c>
      <c r="D105" s="222" t="s">
        <v>1013</v>
      </c>
      <c r="E105" s="222" t="s">
        <v>1013</v>
      </c>
      <c r="F105" s="62">
        <v>35</v>
      </c>
      <c r="G105" s="62" t="s">
        <v>470</v>
      </c>
      <c r="H105" s="182" t="s">
        <v>1013</v>
      </c>
      <c r="I105" s="182" t="s">
        <v>1013</v>
      </c>
      <c r="J105" s="182" t="s">
        <v>1013</v>
      </c>
      <c r="K105" s="183" t="s">
        <v>1013</v>
      </c>
      <c r="L105" s="186" t="s">
        <v>1013</v>
      </c>
      <c r="M105" s="251"/>
    </row>
    <row r="106" spans="1:14" s="61" customFormat="1" ht="31" x14ac:dyDescent="0.35">
      <c r="A106" s="311"/>
      <c r="B106" s="252">
        <f>MAX(B$13:B105)+1</f>
        <v>92</v>
      </c>
      <c r="C106" s="63" t="s">
        <v>471</v>
      </c>
      <c r="D106" s="222" t="s">
        <v>1013</v>
      </c>
      <c r="E106" s="222" t="s">
        <v>1013</v>
      </c>
      <c r="F106" s="62">
        <v>15</v>
      </c>
      <c r="G106" s="62" t="s">
        <v>472</v>
      </c>
      <c r="H106" s="182" t="s">
        <v>1013</v>
      </c>
      <c r="I106" s="182" t="s">
        <v>1013</v>
      </c>
      <c r="J106" s="182" t="s">
        <v>1013</v>
      </c>
      <c r="K106" s="183" t="s">
        <v>1013</v>
      </c>
      <c r="L106" s="186" t="s">
        <v>1013</v>
      </c>
      <c r="M106" s="251"/>
    </row>
    <row r="107" spans="1:14" s="61" customFormat="1" ht="31" x14ac:dyDescent="0.35">
      <c r="A107" s="311"/>
      <c r="B107" s="252">
        <f>MAX(B$13:B106)+1</f>
        <v>93</v>
      </c>
      <c r="C107" s="63" t="s">
        <v>367</v>
      </c>
      <c r="D107" s="222" t="s">
        <v>1013</v>
      </c>
      <c r="E107" s="222" t="s">
        <v>1013</v>
      </c>
      <c r="F107" s="314"/>
      <c r="G107" s="314"/>
      <c r="H107" s="182" t="s">
        <v>1013</v>
      </c>
      <c r="I107" s="182" t="s">
        <v>1013</v>
      </c>
      <c r="J107" s="182" t="s">
        <v>1013</v>
      </c>
      <c r="K107" s="183" t="s">
        <v>1013</v>
      </c>
      <c r="L107" s="186" t="s">
        <v>1013</v>
      </c>
      <c r="M107" s="251"/>
    </row>
    <row r="108" spans="1:14" s="61" customFormat="1" x14ac:dyDescent="0.35">
      <c r="A108" s="311"/>
      <c r="B108" s="69" t="s">
        <v>473</v>
      </c>
      <c r="C108" s="69"/>
      <c r="D108" s="70"/>
      <c r="E108" s="70"/>
      <c r="F108" s="70"/>
      <c r="G108" s="70"/>
      <c r="H108" s="70"/>
      <c r="I108" s="70"/>
      <c r="J108" s="70"/>
      <c r="K108" s="70"/>
      <c r="L108" s="187" t="s">
        <v>1013</v>
      </c>
      <c r="M108" s="165"/>
    </row>
    <row r="109" spans="1:14" s="61" customFormat="1" ht="31" x14ac:dyDescent="0.35">
      <c r="A109" s="311"/>
      <c r="B109" s="252">
        <f>MAX(B$13:B108)+1</f>
        <v>94</v>
      </c>
      <c r="C109" s="140" t="s">
        <v>474</v>
      </c>
      <c r="D109" s="222" t="s">
        <v>1013</v>
      </c>
      <c r="E109" s="222" t="s">
        <v>1013</v>
      </c>
      <c r="F109" s="62">
        <v>74</v>
      </c>
      <c r="G109" s="153" t="s">
        <v>472</v>
      </c>
      <c r="H109" s="182" t="s">
        <v>1013</v>
      </c>
      <c r="I109" s="182" t="s">
        <v>1013</v>
      </c>
      <c r="J109" s="182" t="s">
        <v>1013</v>
      </c>
      <c r="K109" s="183" t="s">
        <v>1013</v>
      </c>
      <c r="L109" s="186" t="s">
        <v>1013</v>
      </c>
      <c r="M109" s="165"/>
      <c r="N109" s="166"/>
    </row>
    <row r="110" spans="1:14" s="61" customFormat="1" ht="31" x14ac:dyDescent="0.35">
      <c r="A110" s="311"/>
      <c r="B110" s="252">
        <f>MAX(B$13:B109)+1</f>
        <v>95</v>
      </c>
      <c r="C110" s="63" t="s">
        <v>475</v>
      </c>
      <c r="D110" s="222" t="s">
        <v>1013</v>
      </c>
      <c r="E110" s="222" t="s">
        <v>1013</v>
      </c>
      <c r="F110" s="62">
        <v>150</v>
      </c>
      <c r="G110" s="62" t="s">
        <v>163</v>
      </c>
      <c r="H110" s="182" t="s">
        <v>1013</v>
      </c>
      <c r="I110" s="182" t="s">
        <v>1013</v>
      </c>
      <c r="J110" s="182" t="s">
        <v>1013</v>
      </c>
      <c r="K110" s="183" t="s">
        <v>1013</v>
      </c>
      <c r="L110" s="186" t="s">
        <v>1013</v>
      </c>
      <c r="M110" s="165"/>
      <c r="N110" s="166"/>
    </row>
    <row r="111" spans="1:14" s="61" customFormat="1" ht="31" x14ac:dyDescent="0.35">
      <c r="A111" s="311"/>
      <c r="B111" s="252">
        <f>MAX(B$12:B110)+1</f>
        <v>96</v>
      </c>
      <c r="C111" s="63" t="s">
        <v>476</v>
      </c>
      <c r="D111" s="222" t="s">
        <v>1013</v>
      </c>
      <c r="E111" s="222" t="s">
        <v>1013</v>
      </c>
      <c r="F111" s="62">
        <v>41</v>
      </c>
      <c r="G111" s="62" t="s">
        <v>163</v>
      </c>
      <c r="H111" s="182" t="s">
        <v>1013</v>
      </c>
      <c r="I111" s="182" t="s">
        <v>1013</v>
      </c>
      <c r="J111" s="182" t="s">
        <v>1013</v>
      </c>
      <c r="K111" s="183" t="s">
        <v>1013</v>
      </c>
      <c r="L111" s="186" t="s">
        <v>1013</v>
      </c>
      <c r="M111" s="165"/>
      <c r="N111" s="166"/>
    </row>
    <row r="112" spans="1:14" s="61" customFormat="1" ht="31" x14ac:dyDescent="0.35">
      <c r="A112" s="311"/>
      <c r="B112" s="252">
        <f>MAX(B$12:B111)+1</f>
        <v>97</v>
      </c>
      <c r="C112" s="63" t="s">
        <v>477</v>
      </c>
      <c r="D112" s="222" t="s">
        <v>1013</v>
      </c>
      <c r="E112" s="222" t="s">
        <v>1013</v>
      </c>
      <c r="F112" s="62">
        <v>78</v>
      </c>
      <c r="G112" s="62" t="s">
        <v>163</v>
      </c>
      <c r="H112" s="182" t="s">
        <v>1013</v>
      </c>
      <c r="I112" s="182" t="s">
        <v>1013</v>
      </c>
      <c r="J112" s="182" t="s">
        <v>1013</v>
      </c>
      <c r="K112" s="183" t="s">
        <v>1013</v>
      </c>
      <c r="L112" s="186" t="s">
        <v>1013</v>
      </c>
      <c r="M112" s="165"/>
      <c r="N112" s="166"/>
    </row>
    <row r="113" spans="1:14" s="61" customFormat="1" ht="31" x14ac:dyDescent="0.35">
      <c r="A113" s="311"/>
      <c r="B113" s="252">
        <f>MAX(B$12:B112)+1</f>
        <v>98</v>
      </c>
      <c r="C113" s="63" t="s">
        <v>478</v>
      </c>
      <c r="D113" s="222" t="s">
        <v>1013</v>
      </c>
      <c r="E113" s="222" t="s">
        <v>1013</v>
      </c>
      <c r="F113" s="62">
        <v>79</v>
      </c>
      <c r="G113" s="62" t="s">
        <v>163</v>
      </c>
      <c r="H113" s="182" t="s">
        <v>1013</v>
      </c>
      <c r="I113" s="182" t="s">
        <v>1013</v>
      </c>
      <c r="J113" s="182" t="s">
        <v>1013</v>
      </c>
      <c r="K113" s="183" t="s">
        <v>1013</v>
      </c>
      <c r="L113" s="186" t="s">
        <v>1013</v>
      </c>
      <c r="M113" s="165"/>
      <c r="N113" s="166"/>
    </row>
    <row r="114" spans="1:14" s="61" customFormat="1" ht="31" x14ac:dyDescent="0.35">
      <c r="A114" s="311"/>
      <c r="B114" s="252">
        <f>MAX(B$12:B113)+1</f>
        <v>99</v>
      </c>
      <c r="C114" s="63" t="s">
        <v>479</v>
      </c>
      <c r="D114" s="222" t="s">
        <v>1013</v>
      </c>
      <c r="E114" s="222" t="s">
        <v>1013</v>
      </c>
      <c r="F114" s="62">
        <v>68</v>
      </c>
      <c r="G114" s="62" t="s">
        <v>163</v>
      </c>
      <c r="H114" s="182" t="s">
        <v>1013</v>
      </c>
      <c r="I114" s="182" t="s">
        <v>1013</v>
      </c>
      <c r="J114" s="182" t="s">
        <v>1013</v>
      </c>
      <c r="K114" s="183" t="s">
        <v>1013</v>
      </c>
      <c r="L114" s="186" t="s">
        <v>1013</v>
      </c>
      <c r="M114" s="165"/>
      <c r="N114" s="166"/>
    </row>
    <row r="115" spans="1:14" s="61" customFormat="1" ht="31" x14ac:dyDescent="0.35">
      <c r="A115" s="311"/>
      <c r="B115" s="252">
        <f>MAX(B$12:B114)+1</f>
        <v>100</v>
      </c>
      <c r="C115" s="63" t="s">
        <v>480</v>
      </c>
      <c r="D115" s="222" t="s">
        <v>1013</v>
      </c>
      <c r="E115" s="222" t="s">
        <v>1013</v>
      </c>
      <c r="F115" s="62">
        <v>87</v>
      </c>
      <c r="G115" s="62" t="s">
        <v>163</v>
      </c>
      <c r="H115" s="182" t="s">
        <v>1013</v>
      </c>
      <c r="I115" s="182" t="s">
        <v>1013</v>
      </c>
      <c r="J115" s="182" t="s">
        <v>1013</v>
      </c>
      <c r="K115" s="183" t="s">
        <v>1013</v>
      </c>
      <c r="L115" s="186" t="s">
        <v>1013</v>
      </c>
      <c r="M115" s="165"/>
      <c r="N115" s="166"/>
    </row>
    <row r="116" spans="1:14" s="61" customFormat="1" ht="31" x14ac:dyDescent="0.35">
      <c r="A116" s="311"/>
      <c r="B116" s="252">
        <f>MAX(B$12:B115)+1</f>
        <v>101</v>
      </c>
      <c r="C116" s="63" t="s">
        <v>481</v>
      </c>
      <c r="D116" s="222" t="s">
        <v>1013</v>
      </c>
      <c r="E116" s="222" t="s">
        <v>1013</v>
      </c>
      <c r="F116" s="62">
        <v>67</v>
      </c>
      <c r="G116" s="62" t="s">
        <v>163</v>
      </c>
      <c r="H116" s="182" t="s">
        <v>1013</v>
      </c>
      <c r="I116" s="182" t="s">
        <v>1013</v>
      </c>
      <c r="J116" s="182" t="s">
        <v>1013</v>
      </c>
      <c r="K116" s="183" t="s">
        <v>1013</v>
      </c>
      <c r="L116" s="186" t="s">
        <v>1013</v>
      </c>
      <c r="M116" s="165"/>
      <c r="N116" s="166"/>
    </row>
    <row r="117" spans="1:14" s="61" customFormat="1" ht="31" x14ac:dyDescent="0.35">
      <c r="A117" s="311"/>
      <c r="B117" s="252">
        <f>MAX(B$12:B116)+1</f>
        <v>102</v>
      </c>
      <c r="C117" s="63" t="s">
        <v>482</v>
      </c>
      <c r="D117" s="222" t="s">
        <v>1013</v>
      </c>
      <c r="E117" s="222" t="s">
        <v>1013</v>
      </c>
      <c r="F117" s="62">
        <v>2</v>
      </c>
      <c r="G117" s="62" t="s">
        <v>163</v>
      </c>
      <c r="H117" s="182" t="s">
        <v>1013</v>
      </c>
      <c r="I117" s="182" t="s">
        <v>1013</v>
      </c>
      <c r="J117" s="182" t="s">
        <v>1013</v>
      </c>
      <c r="K117" s="183" t="s">
        <v>1013</v>
      </c>
      <c r="L117" s="186" t="s">
        <v>1013</v>
      </c>
      <c r="M117" s="165"/>
      <c r="N117" s="166"/>
    </row>
    <row r="118" spans="1:14" s="61" customFormat="1" ht="31" x14ac:dyDescent="0.35">
      <c r="A118" s="311"/>
      <c r="B118" s="252">
        <f>MAX(B$12:B117)+1</f>
        <v>103</v>
      </c>
      <c r="C118" s="63" t="s">
        <v>483</v>
      </c>
      <c r="D118" s="222" t="s">
        <v>1013</v>
      </c>
      <c r="E118" s="222" t="s">
        <v>1013</v>
      </c>
      <c r="F118" s="62">
        <v>1</v>
      </c>
      <c r="G118" s="62" t="s">
        <v>163</v>
      </c>
      <c r="H118" s="182" t="s">
        <v>1013</v>
      </c>
      <c r="I118" s="182" t="s">
        <v>1013</v>
      </c>
      <c r="J118" s="182" t="s">
        <v>1013</v>
      </c>
      <c r="K118" s="183" t="s">
        <v>1013</v>
      </c>
      <c r="L118" s="186" t="s">
        <v>1013</v>
      </c>
      <c r="M118" s="165"/>
      <c r="N118" s="166"/>
    </row>
    <row r="119" spans="1:14" s="61" customFormat="1" ht="31" x14ac:dyDescent="0.35">
      <c r="A119" s="311"/>
      <c r="B119" s="252">
        <f>MAX(B$12:B118)+1</f>
        <v>104</v>
      </c>
      <c r="C119" s="63" t="s">
        <v>484</v>
      </c>
      <c r="D119" s="222" t="s">
        <v>1013</v>
      </c>
      <c r="E119" s="222" t="s">
        <v>1013</v>
      </c>
      <c r="F119" s="62">
        <v>36</v>
      </c>
      <c r="G119" s="62" t="s">
        <v>485</v>
      </c>
      <c r="H119" s="182" t="s">
        <v>1013</v>
      </c>
      <c r="I119" s="182" t="s">
        <v>1013</v>
      </c>
      <c r="J119" s="182" t="s">
        <v>1013</v>
      </c>
      <c r="K119" s="183" t="s">
        <v>1013</v>
      </c>
      <c r="L119" s="186" t="s">
        <v>1013</v>
      </c>
      <c r="M119" s="165"/>
      <c r="N119" s="166"/>
    </row>
    <row r="120" spans="1:14" s="61" customFormat="1" ht="31" x14ac:dyDescent="0.35">
      <c r="A120" s="311"/>
      <c r="B120" s="252">
        <f>MAX(B$12:B119)+1</f>
        <v>105</v>
      </c>
      <c r="C120" s="63" t="s">
        <v>486</v>
      </c>
      <c r="D120" s="222" t="s">
        <v>1013</v>
      </c>
      <c r="E120" s="222" t="s">
        <v>1013</v>
      </c>
      <c r="F120" s="314"/>
      <c r="G120" s="314"/>
      <c r="H120" s="182" t="s">
        <v>1013</v>
      </c>
      <c r="I120" s="182" t="s">
        <v>1013</v>
      </c>
      <c r="J120" s="182" t="s">
        <v>1013</v>
      </c>
      <c r="K120" s="183" t="s">
        <v>1013</v>
      </c>
      <c r="L120" s="186" t="s">
        <v>1013</v>
      </c>
      <c r="M120" s="165"/>
      <c r="N120" s="166"/>
    </row>
    <row r="121" spans="1:14" s="61" customFormat="1" ht="31" x14ac:dyDescent="0.35">
      <c r="A121" s="311"/>
      <c r="B121" s="252">
        <f>MAX(B$12:B120)+1</f>
        <v>106</v>
      </c>
      <c r="C121" s="63" t="s">
        <v>487</v>
      </c>
      <c r="D121" s="222" t="s">
        <v>1013</v>
      </c>
      <c r="E121" s="222" t="s">
        <v>1013</v>
      </c>
      <c r="F121" s="62">
        <v>15</v>
      </c>
      <c r="G121" s="62" t="s">
        <v>163</v>
      </c>
      <c r="H121" s="182" t="s">
        <v>1013</v>
      </c>
      <c r="I121" s="182" t="s">
        <v>1013</v>
      </c>
      <c r="J121" s="182" t="s">
        <v>1013</v>
      </c>
      <c r="K121" s="183" t="s">
        <v>1013</v>
      </c>
      <c r="L121" s="186" t="s">
        <v>1013</v>
      </c>
      <c r="M121" s="165"/>
      <c r="N121" s="166"/>
    </row>
    <row r="122" spans="1:14" s="61" customFormat="1" ht="31" x14ac:dyDescent="0.35">
      <c r="A122" s="311"/>
      <c r="B122" s="252">
        <f>MAX(B$12:B121)+1</f>
        <v>107</v>
      </c>
      <c r="C122" s="63" t="s">
        <v>488</v>
      </c>
      <c r="D122" s="222" t="s">
        <v>1013</v>
      </c>
      <c r="E122" s="222" t="s">
        <v>1013</v>
      </c>
      <c r="F122" s="62">
        <v>84</v>
      </c>
      <c r="G122" s="62" t="s">
        <v>163</v>
      </c>
      <c r="H122" s="182" t="s">
        <v>1013</v>
      </c>
      <c r="I122" s="182" t="s">
        <v>1013</v>
      </c>
      <c r="J122" s="182" t="s">
        <v>1013</v>
      </c>
      <c r="K122" s="183" t="s">
        <v>1013</v>
      </c>
      <c r="L122" s="186" t="s">
        <v>1013</v>
      </c>
      <c r="M122" s="165"/>
      <c r="N122" s="166"/>
    </row>
    <row r="123" spans="1:14" s="61" customFormat="1" ht="31" x14ac:dyDescent="0.35">
      <c r="A123" s="311"/>
      <c r="B123" s="252">
        <f>MAX(B$12:B122)+1</f>
        <v>108</v>
      </c>
      <c r="C123" s="63" t="s">
        <v>489</v>
      </c>
      <c r="D123" s="222" t="s">
        <v>1013</v>
      </c>
      <c r="E123" s="222" t="s">
        <v>1013</v>
      </c>
      <c r="F123" s="62">
        <v>2</v>
      </c>
      <c r="G123" s="62" t="s">
        <v>163</v>
      </c>
      <c r="H123" s="182" t="s">
        <v>1013</v>
      </c>
      <c r="I123" s="182" t="s">
        <v>1013</v>
      </c>
      <c r="J123" s="182" t="s">
        <v>1013</v>
      </c>
      <c r="K123" s="183" t="s">
        <v>1013</v>
      </c>
      <c r="L123" s="186" t="s">
        <v>1013</v>
      </c>
      <c r="M123" s="165"/>
      <c r="N123" s="166"/>
    </row>
    <row r="124" spans="1:14" s="61" customFormat="1" ht="31" x14ac:dyDescent="0.35">
      <c r="A124" s="311"/>
      <c r="B124" s="252">
        <f>MAX(B$12:B123)+1</f>
        <v>109</v>
      </c>
      <c r="C124" s="63" t="s">
        <v>490</v>
      </c>
      <c r="D124" s="222" t="s">
        <v>1013</v>
      </c>
      <c r="E124" s="222" t="s">
        <v>1013</v>
      </c>
      <c r="F124" s="62">
        <v>31</v>
      </c>
      <c r="G124" s="62" t="s">
        <v>491</v>
      </c>
      <c r="H124" s="182" t="s">
        <v>1013</v>
      </c>
      <c r="I124" s="182" t="s">
        <v>1013</v>
      </c>
      <c r="J124" s="182" t="s">
        <v>1013</v>
      </c>
      <c r="K124" s="183" t="s">
        <v>1013</v>
      </c>
      <c r="L124" s="186" t="s">
        <v>1013</v>
      </c>
      <c r="M124" s="165"/>
      <c r="N124" s="166"/>
    </row>
    <row r="125" spans="1:14" s="61" customFormat="1" ht="31" x14ac:dyDescent="0.35">
      <c r="A125" s="311"/>
      <c r="B125" s="252">
        <f>MAX(B$12:B124)+1</f>
        <v>110</v>
      </c>
      <c r="C125" s="63" t="s">
        <v>492</v>
      </c>
      <c r="D125" s="222" t="s">
        <v>1013</v>
      </c>
      <c r="E125" s="222" t="s">
        <v>1013</v>
      </c>
      <c r="F125" s="62">
        <v>127</v>
      </c>
      <c r="G125" s="62" t="s">
        <v>493</v>
      </c>
      <c r="H125" s="182" t="s">
        <v>1013</v>
      </c>
      <c r="I125" s="182" t="s">
        <v>1013</v>
      </c>
      <c r="J125" s="182" t="s">
        <v>1013</v>
      </c>
      <c r="K125" s="183" t="s">
        <v>1013</v>
      </c>
      <c r="L125" s="186" t="s">
        <v>1013</v>
      </c>
      <c r="M125" s="165"/>
      <c r="N125" s="166"/>
    </row>
    <row r="126" spans="1:14" s="61" customFormat="1" ht="31" x14ac:dyDescent="0.35">
      <c r="A126" s="311"/>
      <c r="B126" s="252">
        <f>MAX(B$12:B125)+1</f>
        <v>111</v>
      </c>
      <c r="C126" s="63" t="s">
        <v>494</v>
      </c>
      <c r="D126" s="222" t="s">
        <v>1013</v>
      </c>
      <c r="E126" s="222" t="s">
        <v>1013</v>
      </c>
      <c r="F126" s="62">
        <v>10</v>
      </c>
      <c r="G126" s="62" t="s">
        <v>495</v>
      </c>
      <c r="H126" s="182" t="s">
        <v>1013</v>
      </c>
      <c r="I126" s="182" t="s">
        <v>1013</v>
      </c>
      <c r="J126" s="182" t="s">
        <v>1013</v>
      </c>
      <c r="K126" s="183" t="s">
        <v>1013</v>
      </c>
      <c r="L126" s="186" t="s">
        <v>1013</v>
      </c>
      <c r="M126" s="165"/>
      <c r="N126" s="166"/>
    </row>
    <row r="127" spans="1:14" s="61" customFormat="1" ht="31" x14ac:dyDescent="0.35">
      <c r="A127" s="311"/>
      <c r="B127" s="252">
        <f>MAX(B$12:B126)+1</f>
        <v>112</v>
      </c>
      <c r="C127" s="63" t="s">
        <v>1025</v>
      </c>
      <c r="D127" s="222" t="s">
        <v>1013</v>
      </c>
      <c r="E127" s="222" t="s">
        <v>1013</v>
      </c>
      <c r="F127" s="62">
        <v>352</v>
      </c>
      <c r="G127" s="62" t="s">
        <v>497</v>
      </c>
      <c r="H127" s="182" t="s">
        <v>1013</v>
      </c>
      <c r="I127" s="182" t="s">
        <v>1013</v>
      </c>
      <c r="J127" s="182" t="s">
        <v>1013</v>
      </c>
      <c r="K127" s="183" t="s">
        <v>1013</v>
      </c>
      <c r="L127" s="186" t="s">
        <v>1013</v>
      </c>
      <c r="M127" s="165"/>
      <c r="N127" s="166"/>
    </row>
    <row r="128" spans="1:14" s="61" customFormat="1" ht="31" x14ac:dyDescent="0.35">
      <c r="A128" s="311"/>
      <c r="B128" s="252">
        <f>MAX(B$12:B127)+1</f>
        <v>113</v>
      </c>
      <c r="C128" s="63" t="s">
        <v>1026</v>
      </c>
      <c r="D128" s="222" t="s">
        <v>1013</v>
      </c>
      <c r="E128" s="222" t="s">
        <v>1013</v>
      </c>
      <c r="F128" s="62">
        <v>24</v>
      </c>
      <c r="G128" s="62" t="s">
        <v>497</v>
      </c>
      <c r="H128" s="182" t="s">
        <v>1013</v>
      </c>
      <c r="I128" s="182" t="s">
        <v>1013</v>
      </c>
      <c r="J128" s="182" t="s">
        <v>1013</v>
      </c>
      <c r="K128" s="183" t="s">
        <v>1013</v>
      </c>
      <c r="L128" s="186" t="s">
        <v>1013</v>
      </c>
      <c r="M128" s="165"/>
      <c r="N128" s="166"/>
    </row>
    <row r="129" spans="1:14" s="61" customFormat="1" ht="31" x14ac:dyDescent="0.35">
      <c r="A129" s="311"/>
      <c r="B129" s="252">
        <f>MAX(B$12:B128)+1</f>
        <v>114</v>
      </c>
      <c r="C129" s="63" t="s">
        <v>499</v>
      </c>
      <c r="D129" s="222" t="s">
        <v>1013</v>
      </c>
      <c r="E129" s="222" t="s">
        <v>1013</v>
      </c>
      <c r="F129" s="62">
        <v>705</v>
      </c>
      <c r="G129" s="62" t="s">
        <v>500</v>
      </c>
      <c r="H129" s="182" t="s">
        <v>1013</v>
      </c>
      <c r="I129" s="182" t="s">
        <v>1013</v>
      </c>
      <c r="J129" s="182" t="s">
        <v>1013</v>
      </c>
      <c r="K129" s="183" t="s">
        <v>1013</v>
      </c>
      <c r="L129" s="186" t="s">
        <v>1013</v>
      </c>
      <c r="M129" s="165"/>
      <c r="N129" s="166"/>
    </row>
    <row r="130" spans="1:14" s="61" customFormat="1" ht="31" x14ac:dyDescent="0.35">
      <c r="A130" s="311"/>
      <c r="B130" s="252">
        <f>MAX(B$12:B129)+1</f>
        <v>115</v>
      </c>
      <c r="C130" s="63" t="s">
        <v>501</v>
      </c>
      <c r="D130" s="222" t="s">
        <v>1013</v>
      </c>
      <c r="E130" s="222" t="s">
        <v>1013</v>
      </c>
      <c r="F130" s="62">
        <v>63</v>
      </c>
      <c r="G130" s="62" t="s">
        <v>502</v>
      </c>
      <c r="H130" s="182" t="s">
        <v>1013</v>
      </c>
      <c r="I130" s="182" t="s">
        <v>1013</v>
      </c>
      <c r="J130" s="182" t="s">
        <v>1013</v>
      </c>
      <c r="K130" s="183" t="s">
        <v>1013</v>
      </c>
      <c r="L130" s="186" t="s">
        <v>1013</v>
      </c>
      <c r="M130" s="165"/>
      <c r="N130" s="166"/>
    </row>
    <row r="131" spans="1:14" s="61" customFormat="1" ht="31" x14ac:dyDescent="0.35">
      <c r="A131" s="311"/>
      <c r="B131" s="252">
        <f>MAX(B$12:B130)+1</f>
        <v>116</v>
      </c>
      <c r="C131" s="63" t="s">
        <v>503</v>
      </c>
      <c r="D131" s="222" t="s">
        <v>1013</v>
      </c>
      <c r="E131" s="222" t="s">
        <v>1013</v>
      </c>
      <c r="F131" s="62">
        <v>60</v>
      </c>
      <c r="G131" s="62" t="s">
        <v>502</v>
      </c>
      <c r="H131" s="182" t="s">
        <v>1013</v>
      </c>
      <c r="I131" s="182" t="s">
        <v>1013</v>
      </c>
      <c r="J131" s="182" t="s">
        <v>1013</v>
      </c>
      <c r="K131" s="183" t="s">
        <v>1013</v>
      </c>
      <c r="L131" s="186" t="s">
        <v>1013</v>
      </c>
      <c r="M131" s="165"/>
      <c r="N131" s="166"/>
    </row>
    <row r="132" spans="1:14" s="61" customFormat="1" ht="31" x14ac:dyDescent="0.35">
      <c r="A132" s="311"/>
      <c r="B132" s="252">
        <f>MAX(B$12:B131)+1</f>
        <v>117</v>
      </c>
      <c r="C132" s="63" t="s">
        <v>504</v>
      </c>
      <c r="D132" s="222" t="s">
        <v>1013</v>
      </c>
      <c r="E132" s="222" t="s">
        <v>1013</v>
      </c>
      <c r="F132" s="62">
        <v>74</v>
      </c>
      <c r="G132" s="62" t="s">
        <v>163</v>
      </c>
      <c r="H132" s="182" t="s">
        <v>1013</v>
      </c>
      <c r="I132" s="182" t="s">
        <v>1013</v>
      </c>
      <c r="J132" s="182" t="s">
        <v>1013</v>
      </c>
      <c r="K132" s="183" t="s">
        <v>1013</v>
      </c>
      <c r="L132" s="186" t="s">
        <v>1013</v>
      </c>
      <c r="M132" s="165"/>
      <c r="N132" s="166"/>
    </row>
    <row r="133" spans="1:14" s="61" customFormat="1" ht="31" x14ac:dyDescent="0.35">
      <c r="A133" s="311"/>
      <c r="B133" s="252">
        <f>MAX(B$12:B132)+1</f>
        <v>118</v>
      </c>
      <c r="C133" s="63" t="s">
        <v>505</v>
      </c>
      <c r="D133" s="222" t="s">
        <v>1013</v>
      </c>
      <c r="E133" s="222" t="s">
        <v>1013</v>
      </c>
      <c r="F133" s="62">
        <v>1</v>
      </c>
      <c r="G133" s="62" t="s">
        <v>163</v>
      </c>
      <c r="H133" s="182" t="s">
        <v>1013</v>
      </c>
      <c r="I133" s="182" t="s">
        <v>1013</v>
      </c>
      <c r="J133" s="182" t="s">
        <v>1013</v>
      </c>
      <c r="K133" s="183" t="s">
        <v>1013</v>
      </c>
      <c r="L133" s="186" t="s">
        <v>1013</v>
      </c>
      <c r="M133" s="165"/>
      <c r="N133" s="166"/>
    </row>
    <row r="134" spans="1:14" s="61" customFormat="1" ht="31" x14ac:dyDescent="0.35">
      <c r="A134" s="311"/>
      <c r="B134" s="252">
        <f>MAX(B$12:B133)+1</f>
        <v>119</v>
      </c>
      <c r="C134" s="63" t="s">
        <v>506</v>
      </c>
      <c r="D134" s="222" t="s">
        <v>1013</v>
      </c>
      <c r="E134" s="222" t="s">
        <v>1013</v>
      </c>
      <c r="F134" s="62">
        <v>101</v>
      </c>
      <c r="G134" s="62" t="s">
        <v>163</v>
      </c>
      <c r="H134" s="182" t="s">
        <v>1013</v>
      </c>
      <c r="I134" s="182" t="s">
        <v>1013</v>
      </c>
      <c r="J134" s="182" t="s">
        <v>1013</v>
      </c>
      <c r="K134" s="183" t="s">
        <v>1013</v>
      </c>
      <c r="L134" s="186" t="s">
        <v>1013</v>
      </c>
      <c r="M134" s="165"/>
      <c r="N134" s="166"/>
    </row>
    <row r="135" spans="1:14" s="61" customFormat="1" ht="31" x14ac:dyDescent="0.35">
      <c r="A135" s="311"/>
      <c r="B135" s="252">
        <f>MAX(B$12:B134)+1</f>
        <v>120</v>
      </c>
      <c r="C135" s="63" t="s">
        <v>507</v>
      </c>
      <c r="D135" s="222" t="s">
        <v>1013</v>
      </c>
      <c r="E135" s="222" t="s">
        <v>1013</v>
      </c>
      <c r="F135" s="62">
        <v>196</v>
      </c>
      <c r="G135" s="62" t="s">
        <v>163</v>
      </c>
      <c r="H135" s="182" t="s">
        <v>1013</v>
      </c>
      <c r="I135" s="182" t="s">
        <v>1013</v>
      </c>
      <c r="J135" s="182" t="s">
        <v>1013</v>
      </c>
      <c r="K135" s="183" t="s">
        <v>1013</v>
      </c>
      <c r="L135" s="186" t="s">
        <v>1013</v>
      </c>
      <c r="M135" s="165"/>
      <c r="N135" s="166"/>
    </row>
    <row r="136" spans="1:14" s="61" customFormat="1" ht="31" x14ac:dyDescent="0.35">
      <c r="A136" s="311"/>
      <c r="B136" s="252">
        <f>MAX(B$12:B135)+1</f>
        <v>121</v>
      </c>
      <c r="C136" s="63" t="s">
        <v>508</v>
      </c>
      <c r="D136" s="222" t="s">
        <v>1013</v>
      </c>
      <c r="E136" s="222" t="s">
        <v>1013</v>
      </c>
      <c r="F136" s="62">
        <v>9</v>
      </c>
      <c r="G136" s="62" t="s">
        <v>163</v>
      </c>
      <c r="H136" s="182" t="s">
        <v>1013</v>
      </c>
      <c r="I136" s="182" t="s">
        <v>1013</v>
      </c>
      <c r="J136" s="182" t="s">
        <v>1013</v>
      </c>
      <c r="K136" s="183" t="s">
        <v>1013</v>
      </c>
      <c r="L136" s="186" t="s">
        <v>1013</v>
      </c>
      <c r="M136" s="165"/>
      <c r="N136" s="166"/>
    </row>
    <row r="137" spans="1:14" s="61" customFormat="1" ht="31" x14ac:dyDescent="0.35">
      <c r="A137" s="311"/>
      <c r="B137" s="252">
        <f>MAX(B$12:B136)+1</f>
        <v>122</v>
      </c>
      <c r="C137" s="63" t="s">
        <v>509</v>
      </c>
      <c r="D137" s="222" t="s">
        <v>1013</v>
      </c>
      <c r="E137" s="222" t="s">
        <v>1013</v>
      </c>
      <c r="F137" s="62">
        <v>17</v>
      </c>
      <c r="G137" s="62" t="s">
        <v>493</v>
      </c>
      <c r="H137" s="182" t="s">
        <v>1013</v>
      </c>
      <c r="I137" s="182" t="s">
        <v>1013</v>
      </c>
      <c r="J137" s="182" t="s">
        <v>1013</v>
      </c>
      <c r="K137" s="183" t="s">
        <v>1013</v>
      </c>
      <c r="L137" s="186" t="s">
        <v>1013</v>
      </c>
      <c r="M137" s="165"/>
      <c r="N137" s="166"/>
    </row>
    <row r="138" spans="1:14" s="61" customFormat="1" ht="31" x14ac:dyDescent="0.35">
      <c r="A138" s="311"/>
      <c r="B138" s="252">
        <f>MAX(B$12:B137)+1</f>
        <v>123</v>
      </c>
      <c r="C138" s="63" t="s">
        <v>1027</v>
      </c>
      <c r="D138" s="222" t="s">
        <v>1013</v>
      </c>
      <c r="E138" s="222" t="s">
        <v>1013</v>
      </c>
      <c r="F138" s="62">
        <v>5</v>
      </c>
      <c r="G138" s="62" t="s">
        <v>163</v>
      </c>
      <c r="H138" s="182" t="s">
        <v>1013</v>
      </c>
      <c r="I138" s="182" t="s">
        <v>1013</v>
      </c>
      <c r="J138" s="182" t="s">
        <v>1013</v>
      </c>
      <c r="K138" s="183" t="s">
        <v>1013</v>
      </c>
      <c r="L138" s="186" t="s">
        <v>1013</v>
      </c>
      <c r="M138" s="165"/>
      <c r="N138" s="166"/>
    </row>
    <row r="139" spans="1:14" s="61" customFormat="1" ht="31" x14ac:dyDescent="0.35">
      <c r="A139" s="311"/>
      <c r="B139" s="252">
        <f>MAX(B$12:B138)+1</f>
        <v>124</v>
      </c>
      <c r="C139" s="63" t="s">
        <v>511</v>
      </c>
      <c r="D139" s="222" t="s">
        <v>1013</v>
      </c>
      <c r="E139" s="222" t="s">
        <v>1013</v>
      </c>
      <c r="F139" s="62">
        <v>1</v>
      </c>
      <c r="G139" s="62" t="s">
        <v>512</v>
      </c>
      <c r="H139" s="182" t="s">
        <v>1013</v>
      </c>
      <c r="I139" s="182" t="s">
        <v>1013</v>
      </c>
      <c r="J139" s="182" t="s">
        <v>1013</v>
      </c>
      <c r="K139" s="183" t="s">
        <v>1013</v>
      </c>
      <c r="L139" s="186" t="s">
        <v>1013</v>
      </c>
      <c r="M139" s="165"/>
      <c r="N139" s="166"/>
    </row>
    <row r="140" spans="1:14" s="61" customFormat="1" ht="31" x14ac:dyDescent="0.35">
      <c r="A140" s="311"/>
      <c r="B140" s="252">
        <f>MAX(B$12:B139)+1</f>
        <v>125</v>
      </c>
      <c r="C140" s="63" t="s">
        <v>513</v>
      </c>
      <c r="D140" s="222" t="s">
        <v>1013</v>
      </c>
      <c r="E140" s="222" t="s">
        <v>1013</v>
      </c>
      <c r="F140" s="62">
        <v>1</v>
      </c>
      <c r="G140" s="62" t="s">
        <v>163</v>
      </c>
      <c r="H140" s="182" t="s">
        <v>1013</v>
      </c>
      <c r="I140" s="182" t="s">
        <v>1013</v>
      </c>
      <c r="J140" s="182" t="s">
        <v>1013</v>
      </c>
      <c r="K140" s="183" t="s">
        <v>1013</v>
      </c>
      <c r="L140" s="186" t="s">
        <v>1013</v>
      </c>
      <c r="M140" s="165"/>
      <c r="N140" s="166"/>
    </row>
    <row r="141" spans="1:14" s="61" customFormat="1" ht="31" x14ac:dyDescent="0.35">
      <c r="A141" s="311"/>
      <c r="B141" s="252">
        <f>MAX(B$12:B140)+1</f>
        <v>126</v>
      </c>
      <c r="C141" s="63" t="s">
        <v>514</v>
      </c>
      <c r="D141" s="222" t="s">
        <v>1013</v>
      </c>
      <c r="E141" s="222" t="s">
        <v>1013</v>
      </c>
      <c r="F141" s="62">
        <v>1</v>
      </c>
      <c r="G141" s="62" t="s">
        <v>163</v>
      </c>
      <c r="H141" s="182" t="s">
        <v>1013</v>
      </c>
      <c r="I141" s="182" t="s">
        <v>1013</v>
      </c>
      <c r="J141" s="182" t="s">
        <v>1013</v>
      </c>
      <c r="K141" s="183" t="s">
        <v>1013</v>
      </c>
      <c r="L141" s="186" t="s">
        <v>1013</v>
      </c>
      <c r="M141" s="165"/>
      <c r="N141" s="166"/>
    </row>
    <row r="142" spans="1:14" s="61" customFormat="1" ht="31" x14ac:dyDescent="0.35">
      <c r="A142" s="311"/>
      <c r="B142" s="252">
        <f>MAX(B$12:B141)+1</f>
        <v>127</v>
      </c>
      <c r="C142" s="63" t="s">
        <v>1028</v>
      </c>
      <c r="D142" s="222" t="s">
        <v>1013</v>
      </c>
      <c r="E142" s="222" t="s">
        <v>1013</v>
      </c>
      <c r="F142" s="62">
        <v>2</v>
      </c>
      <c r="G142" s="62" t="s">
        <v>497</v>
      </c>
      <c r="H142" s="182" t="s">
        <v>1013</v>
      </c>
      <c r="I142" s="182" t="s">
        <v>1013</v>
      </c>
      <c r="J142" s="182" t="s">
        <v>1013</v>
      </c>
      <c r="K142" s="183" t="s">
        <v>1013</v>
      </c>
      <c r="L142" s="186" t="s">
        <v>1013</v>
      </c>
      <c r="M142" s="167"/>
      <c r="N142" s="166"/>
    </row>
    <row r="143" spans="1:14" s="61" customFormat="1" ht="31" x14ac:dyDescent="0.35">
      <c r="A143" s="311"/>
      <c r="B143" s="252">
        <f>MAX(B$12:B142)+1</f>
        <v>128</v>
      </c>
      <c r="C143" s="63" t="s">
        <v>516</v>
      </c>
      <c r="D143" s="222" t="s">
        <v>1013</v>
      </c>
      <c r="E143" s="222" t="s">
        <v>1013</v>
      </c>
      <c r="F143" s="62">
        <v>1</v>
      </c>
      <c r="G143" s="62" t="s">
        <v>163</v>
      </c>
      <c r="H143" s="182" t="s">
        <v>1013</v>
      </c>
      <c r="I143" s="182" t="s">
        <v>1013</v>
      </c>
      <c r="J143" s="182" t="s">
        <v>1013</v>
      </c>
      <c r="K143" s="183" t="s">
        <v>1013</v>
      </c>
      <c r="L143" s="186" t="s">
        <v>1013</v>
      </c>
      <c r="M143" s="167"/>
      <c r="N143" s="166"/>
    </row>
    <row r="144" spans="1:14" s="61" customFormat="1" ht="31" x14ac:dyDescent="0.35">
      <c r="A144" s="311"/>
      <c r="B144" s="252">
        <f>MAX(B$12:B143)+1</f>
        <v>129</v>
      </c>
      <c r="C144" s="63" t="s">
        <v>517</v>
      </c>
      <c r="D144" s="222" t="s">
        <v>1013</v>
      </c>
      <c r="E144" s="222" t="s">
        <v>1013</v>
      </c>
      <c r="F144" s="62">
        <v>1</v>
      </c>
      <c r="G144" s="62" t="s">
        <v>163</v>
      </c>
      <c r="H144" s="182" t="s">
        <v>1013</v>
      </c>
      <c r="I144" s="182" t="s">
        <v>1013</v>
      </c>
      <c r="J144" s="182" t="s">
        <v>1013</v>
      </c>
      <c r="K144" s="183" t="s">
        <v>1013</v>
      </c>
      <c r="L144" s="186" t="s">
        <v>1013</v>
      </c>
      <c r="M144" s="165"/>
      <c r="N144" s="166"/>
    </row>
    <row r="145" spans="1:14" s="61" customFormat="1" ht="31" x14ac:dyDescent="0.35">
      <c r="A145" s="311"/>
      <c r="B145" s="252">
        <f>MAX(B$12:B144)+1</f>
        <v>130</v>
      </c>
      <c r="C145" s="63" t="s">
        <v>518</v>
      </c>
      <c r="D145" s="222" t="s">
        <v>1013</v>
      </c>
      <c r="E145" s="222" t="s">
        <v>1013</v>
      </c>
      <c r="F145" s="62">
        <v>2</v>
      </c>
      <c r="G145" s="62" t="s">
        <v>519</v>
      </c>
      <c r="H145" s="182" t="s">
        <v>1013</v>
      </c>
      <c r="I145" s="182" t="s">
        <v>1013</v>
      </c>
      <c r="J145" s="182" t="s">
        <v>1013</v>
      </c>
      <c r="K145" s="183" t="s">
        <v>1013</v>
      </c>
      <c r="L145" s="186" t="s">
        <v>1013</v>
      </c>
      <c r="M145" s="167"/>
      <c r="N145" s="166"/>
    </row>
    <row r="146" spans="1:14" s="61" customFormat="1" ht="31" x14ac:dyDescent="0.35">
      <c r="A146" s="311"/>
      <c r="B146" s="252">
        <f>MAX(B$12:B145)+1</f>
        <v>131</v>
      </c>
      <c r="C146" s="63" t="s">
        <v>1029</v>
      </c>
      <c r="D146" s="222" t="s">
        <v>1013</v>
      </c>
      <c r="E146" s="222" t="s">
        <v>1013</v>
      </c>
      <c r="F146" s="314"/>
      <c r="G146" s="314"/>
      <c r="H146" s="182" t="s">
        <v>1013</v>
      </c>
      <c r="I146" s="182" t="s">
        <v>1013</v>
      </c>
      <c r="J146" s="182" t="s">
        <v>1013</v>
      </c>
      <c r="K146" s="183" t="s">
        <v>1013</v>
      </c>
      <c r="L146" s="186" t="s">
        <v>1013</v>
      </c>
      <c r="M146" s="167"/>
      <c r="N146" s="166"/>
    </row>
    <row r="147" spans="1:14" s="61" customFormat="1" x14ac:dyDescent="0.35">
      <c r="A147" s="311"/>
      <c r="B147" s="69" t="s">
        <v>521</v>
      </c>
      <c r="C147" s="69"/>
      <c r="D147" s="223"/>
      <c r="E147" s="223"/>
      <c r="F147" s="70"/>
      <c r="G147" s="70"/>
      <c r="H147" s="187"/>
      <c r="I147" s="187"/>
      <c r="J147" s="187"/>
      <c r="K147" s="187"/>
      <c r="L147" s="187" t="str">
        <f>L148</f>
        <v>[Redacted under FOIA Section 43(2) Commercial Interests]</v>
      </c>
      <c r="M147" s="165"/>
      <c r="N147" s="166"/>
    </row>
    <row r="148" spans="1:14" s="61" customFormat="1" ht="31" x14ac:dyDescent="0.35">
      <c r="A148" s="311"/>
      <c r="B148" s="252">
        <f>MAX(B$12:B147)+1</f>
        <v>132</v>
      </c>
      <c r="C148" s="63" t="s">
        <v>522</v>
      </c>
      <c r="D148" s="222" t="s">
        <v>1013</v>
      </c>
      <c r="E148" s="222" t="s">
        <v>1013</v>
      </c>
      <c r="F148" s="62">
        <v>171</v>
      </c>
      <c r="G148" s="62" t="s">
        <v>523</v>
      </c>
      <c r="H148" s="182" t="s">
        <v>1013</v>
      </c>
      <c r="I148" s="182" t="s">
        <v>1013</v>
      </c>
      <c r="J148" s="182" t="s">
        <v>1013</v>
      </c>
      <c r="K148" s="183" t="s">
        <v>1013</v>
      </c>
      <c r="L148" s="186" t="s">
        <v>1013</v>
      </c>
      <c r="M148" s="165"/>
      <c r="N148" s="166"/>
    </row>
    <row r="149" spans="1:14" s="61" customFormat="1" x14ac:dyDescent="0.35">
      <c r="A149" s="311"/>
      <c r="B149" s="69" t="s">
        <v>524</v>
      </c>
      <c r="C149" s="69"/>
      <c r="D149" s="223"/>
      <c r="E149" s="223"/>
      <c r="F149" s="70"/>
      <c r="G149" s="70"/>
      <c r="H149" s="187"/>
      <c r="I149" s="187"/>
      <c r="J149" s="187"/>
      <c r="K149" s="187"/>
      <c r="L149" s="187" t="s">
        <v>1013</v>
      </c>
      <c r="M149" s="165"/>
      <c r="N149" s="166"/>
    </row>
    <row r="150" spans="1:14" s="61" customFormat="1" ht="31" x14ac:dyDescent="0.35">
      <c r="A150" s="311"/>
      <c r="B150" s="252">
        <f>MAX(B$12:B149)+1</f>
        <v>133</v>
      </c>
      <c r="C150" s="63" t="s">
        <v>525</v>
      </c>
      <c r="D150" s="222" t="s">
        <v>1013</v>
      </c>
      <c r="E150" s="222" t="s">
        <v>1013</v>
      </c>
      <c r="F150" s="62">
        <v>32</v>
      </c>
      <c r="G150" s="62" t="s">
        <v>163</v>
      </c>
      <c r="H150" s="182" t="s">
        <v>1013</v>
      </c>
      <c r="I150" s="182" t="s">
        <v>1013</v>
      </c>
      <c r="J150" s="182" t="s">
        <v>1013</v>
      </c>
      <c r="K150" s="183" t="s">
        <v>1013</v>
      </c>
      <c r="L150" s="186" t="s">
        <v>1013</v>
      </c>
      <c r="M150" s="165"/>
      <c r="N150" s="166"/>
    </row>
    <row r="151" spans="1:14" s="61" customFormat="1" ht="31" x14ac:dyDescent="0.35">
      <c r="A151" s="311"/>
      <c r="B151" s="252">
        <f>MAX(B$12:B150)+1</f>
        <v>134</v>
      </c>
      <c r="C151" s="63" t="s">
        <v>526</v>
      </c>
      <c r="D151" s="222" t="s">
        <v>1013</v>
      </c>
      <c r="E151" s="222" t="s">
        <v>1013</v>
      </c>
      <c r="F151" s="62">
        <v>161</v>
      </c>
      <c r="G151" s="62" t="s">
        <v>527</v>
      </c>
      <c r="H151" s="182" t="s">
        <v>1013</v>
      </c>
      <c r="I151" s="182" t="s">
        <v>1013</v>
      </c>
      <c r="J151" s="182" t="s">
        <v>1013</v>
      </c>
      <c r="K151" s="183" t="s">
        <v>1013</v>
      </c>
      <c r="L151" s="186" t="s">
        <v>1013</v>
      </c>
      <c r="M151" s="165"/>
      <c r="N151" s="166"/>
    </row>
    <row r="152" spans="1:14" s="61" customFormat="1" ht="31" x14ac:dyDescent="0.35">
      <c r="A152" s="311"/>
      <c r="B152" s="252">
        <f>MAX(B$12:B151)+1</f>
        <v>135</v>
      </c>
      <c r="C152" s="63" t="s">
        <v>528</v>
      </c>
      <c r="D152" s="222" t="s">
        <v>1013</v>
      </c>
      <c r="E152" s="222" t="s">
        <v>1013</v>
      </c>
      <c r="F152" s="62">
        <v>91</v>
      </c>
      <c r="G152" s="62" t="s">
        <v>468</v>
      </c>
      <c r="H152" s="182" t="s">
        <v>1013</v>
      </c>
      <c r="I152" s="182" t="s">
        <v>1013</v>
      </c>
      <c r="J152" s="182" t="s">
        <v>1013</v>
      </c>
      <c r="K152" s="183" t="s">
        <v>1013</v>
      </c>
      <c r="L152" s="186" t="s">
        <v>1013</v>
      </c>
      <c r="M152" s="165"/>
      <c r="N152" s="166"/>
    </row>
    <row r="153" spans="1:14" s="61" customFormat="1" ht="31" x14ac:dyDescent="0.35">
      <c r="A153" s="311"/>
      <c r="B153" s="252">
        <f>MAX(B$12:B152)+1</f>
        <v>136</v>
      </c>
      <c r="C153" s="63" t="s">
        <v>529</v>
      </c>
      <c r="D153" s="222" t="s">
        <v>1013</v>
      </c>
      <c r="E153" s="222" t="s">
        <v>1013</v>
      </c>
      <c r="F153" s="314"/>
      <c r="G153" s="314"/>
      <c r="H153" s="182" t="s">
        <v>1013</v>
      </c>
      <c r="I153" s="182" t="s">
        <v>1013</v>
      </c>
      <c r="J153" s="182" t="s">
        <v>1013</v>
      </c>
      <c r="K153" s="183" t="s">
        <v>1013</v>
      </c>
      <c r="L153" s="186" t="s">
        <v>1013</v>
      </c>
      <c r="M153" s="165"/>
      <c r="N153" s="166"/>
    </row>
    <row r="154" spans="1:14" s="61" customFormat="1" ht="31" x14ac:dyDescent="0.35">
      <c r="A154" s="311"/>
      <c r="B154" s="252">
        <f>MAX(B$12:B153)+1</f>
        <v>137</v>
      </c>
      <c r="C154" s="63" t="s">
        <v>530</v>
      </c>
      <c r="D154" s="222" t="s">
        <v>1013</v>
      </c>
      <c r="E154" s="222" t="s">
        <v>1013</v>
      </c>
      <c r="F154" s="314"/>
      <c r="G154" s="314"/>
      <c r="H154" s="182" t="s">
        <v>1013</v>
      </c>
      <c r="I154" s="182" t="s">
        <v>1013</v>
      </c>
      <c r="J154" s="182" t="s">
        <v>1013</v>
      </c>
      <c r="K154" s="183" t="s">
        <v>1013</v>
      </c>
      <c r="L154" s="186" t="s">
        <v>1013</v>
      </c>
      <c r="M154" s="165"/>
      <c r="N154" s="166"/>
    </row>
    <row r="155" spans="1:14" s="61" customFormat="1" ht="31" x14ac:dyDescent="0.35">
      <c r="A155" s="311"/>
      <c r="B155" s="252">
        <f>MAX(B$12:B154)+1</f>
        <v>138</v>
      </c>
      <c r="C155" s="63" t="s">
        <v>531</v>
      </c>
      <c r="D155" s="222" t="s">
        <v>1013</v>
      </c>
      <c r="E155" s="222" t="s">
        <v>1013</v>
      </c>
      <c r="F155" s="314"/>
      <c r="G155" s="314"/>
      <c r="H155" s="182" t="s">
        <v>1013</v>
      </c>
      <c r="I155" s="182" t="s">
        <v>1013</v>
      </c>
      <c r="J155" s="182" t="s">
        <v>1013</v>
      </c>
      <c r="K155" s="183" t="s">
        <v>1013</v>
      </c>
      <c r="L155" s="186" t="s">
        <v>1013</v>
      </c>
      <c r="M155" s="165"/>
      <c r="N155" s="166"/>
    </row>
    <row r="156" spans="1:14" s="61" customFormat="1" ht="31" x14ac:dyDescent="0.35">
      <c r="A156" s="311"/>
      <c r="B156" s="252">
        <f>MAX(B$12:B155)+1</f>
        <v>139</v>
      </c>
      <c r="C156" s="63" t="s">
        <v>532</v>
      </c>
      <c r="D156" s="222" t="s">
        <v>1013</v>
      </c>
      <c r="E156" s="222" t="s">
        <v>1013</v>
      </c>
      <c r="F156" s="314"/>
      <c r="G156" s="314"/>
      <c r="H156" s="182" t="s">
        <v>1013</v>
      </c>
      <c r="I156" s="182" t="s">
        <v>1013</v>
      </c>
      <c r="J156" s="182" t="s">
        <v>1013</v>
      </c>
      <c r="K156" s="183" t="s">
        <v>1013</v>
      </c>
      <c r="L156" s="186" t="s">
        <v>1013</v>
      </c>
      <c r="M156" s="165"/>
      <c r="N156" s="166"/>
    </row>
    <row r="157" spans="1:14" s="61" customFormat="1" ht="31" x14ac:dyDescent="0.35">
      <c r="A157" s="311"/>
      <c r="B157" s="252">
        <f>MAX(B$12:B156)+1</f>
        <v>140</v>
      </c>
      <c r="C157" s="63" t="s">
        <v>1030</v>
      </c>
      <c r="D157" s="222" t="s">
        <v>1013</v>
      </c>
      <c r="E157" s="222" t="s">
        <v>1013</v>
      </c>
      <c r="F157" s="62">
        <v>124</v>
      </c>
      <c r="G157" s="62" t="s">
        <v>163</v>
      </c>
      <c r="H157" s="182" t="s">
        <v>1013</v>
      </c>
      <c r="I157" s="182" t="s">
        <v>1013</v>
      </c>
      <c r="J157" s="182" t="s">
        <v>1013</v>
      </c>
      <c r="K157" s="183" t="s">
        <v>1013</v>
      </c>
      <c r="L157" s="186" t="s">
        <v>1013</v>
      </c>
      <c r="M157" s="165"/>
      <c r="N157" s="166"/>
    </row>
    <row r="158" spans="1:14" s="61" customFormat="1" ht="31" x14ac:dyDescent="0.35">
      <c r="A158" s="311"/>
      <c r="B158" s="252">
        <f>MAX(B$12:B157)+1</f>
        <v>141</v>
      </c>
      <c r="C158" s="63" t="s">
        <v>534</v>
      </c>
      <c r="D158" s="222" t="s">
        <v>1013</v>
      </c>
      <c r="E158" s="222" t="s">
        <v>1013</v>
      </c>
      <c r="F158" s="62">
        <v>500</v>
      </c>
      <c r="G158" s="62" t="s">
        <v>535</v>
      </c>
      <c r="H158" s="182" t="s">
        <v>1013</v>
      </c>
      <c r="I158" s="182" t="s">
        <v>1013</v>
      </c>
      <c r="J158" s="182" t="s">
        <v>1013</v>
      </c>
      <c r="K158" s="183" t="s">
        <v>1013</v>
      </c>
      <c r="L158" s="186" t="s">
        <v>1013</v>
      </c>
      <c r="M158" s="165"/>
      <c r="N158" s="166"/>
    </row>
    <row r="159" spans="1:14" s="61" customFormat="1" ht="31" x14ac:dyDescent="0.35">
      <c r="A159" s="311"/>
      <c r="B159" s="252">
        <f>MAX(B$12:B158)+1</f>
        <v>142</v>
      </c>
      <c r="C159" s="63" t="s">
        <v>536</v>
      </c>
      <c r="D159" s="222" t="s">
        <v>1013</v>
      </c>
      <c r="E159" s="222" t="s">
        <v>1013</v>
      </c>
      <c r="F159" s="62">
        <v>23</v>
      </c>
      <c r="G159" s="62" t="s">
        <v>535</v>
      </c>
      <c r="H159" s="182" t="s">
        <v>1013</v>
      </c>
      <c r="I159" s="182" t="s">
        <v>1013</v>
      </c>
      <c r="J159" s="182" t="s">
        <v>1013</v>
      </c>
      <c r="K159" s="183" t="s">
        <v>1013</v>
      </c>
      <c r="L159" s="186" t="s">
        <v>1013</v>
      </c>
      <c r="M159" s="165"/>
      <c r="N159" s="166"/>
    </row>
    <row r="160" spans="1:14" s="61" customFormat="1" ht="31" x14ac:dyDescent="0.35">
      <c r="A160" s="311"/>
      <c r="B160" s="252">
        <f>MAX(B$12:B159)+1</f>
        <v>143</v>
      </c>
      <c r="C160" s="63" t="s">
        <v>537</v>
      </c>
      <c r="D160" s="222" t="s">
        <v>1013</v>
      </c>
      <c r="E160" s="222" t="s">
        <v>1013</v>
      </c>
      <c r="F160" s="62">
        <v>339</v>
      </c>
      <c r="G160" s="62" t="s">
        <v>468</v>
      </c>
      <c r="H160" s="182" t="s">
        <v>1013</v>
      </c>
      <c r="I160" s="182" t="s">
        <v>1013</v>
      </c>
      <c r="J160" s="182" t="s">
        <v>1013</v>
      </c>
      <c r="K160" s="183" t="s">
        <v>1013</v>
      </c>
      <c r="L160" s="186" t="s">
        <v>1013</v>
      </c>
      <c r="M160" s="165"/>
      <c r="N160" s="166"/>
    </row>
    <row r="161" spans="1:14" s="61" customFormat="1" ht="31" x14ac:dyDescent="0.35">
      <c r="A161" s="311"/>
      <c r="B161" s="252">
        <f>MAX(B$12:B160)+1</f>
        <v>144</v>
      </c>
      <c r="C161" s="63" t="s">
        <v>1031</v>
      </c>
      <c r="D161" s="222" t="s">
        <v>1013</v>
      </c>
      <c r="E161" s="222" t="s">
        <v>1013</v>
      </c>
      <c r="F161" s="62">
        <v>13</v>
      </c>
      <c r="G161" s="62" t="s">
        <v>163</v>
      </c>
      <c r="H161" s="182" t="s">
        <v>1013</v>
      </c>
      <c r="I161" s="182" t="s">
        <v>1013</v>
      </c>
      <c r="J161" s="182" t="s">
        <v>1013</v>
      </c>
      <c r="K161" s="183" t="s">
        <v>1013</v>
      </c>
      <c r="L161" s="186" t="s">
        <v>1013</v>
      </c>
      <c r="M161" s="165"/>
      <c r="N161" s="166"/>
    </row>
    <row r="162" spans="1:14" s="61" customFormat="1" ht="31" x14ac:dyDescent="0.35">
      <c r="A162" s="311"/>
      <c r="B162" s="252">
        <f>MAX(B$12:B161)+1</f>
        <v>145</v>
      </c>
      <c r="C162" s="63" t="s">
        <v>539</v>
      </c>
      <c r="D162" s="222" t="s">
        <v>1013</v>
      </c>
      <c r="E162" s="222" t="s">
        <v>1013</v>
      </c>
      <c r="F162" s="314"/>
      <c r="G162" s="314"/>
      <c r="H162" s="182" t="s">
        <v>1013</v>
      </c>
      <c r="I162" s="182" t="s">
        <v>1013</v>
      </c>
      <c r="J162" s="182" t="s">
        <v>1013</v>
      </c>
      <c r="K162" s="183" t="s">
        <v>1013</v>
      </c>
      <c r="L162" s="186" t="s">
        <v>1013</v>
      </c>
      <c r="M162" s="165"/>
      <c r="N162" s="166"/>
    </row>
    <row r="163" spans="1:14" s="61" customFormat="1" ht="31" x14ac:dyDescent="0.35">
      <c r="A163" s="311"/>
      <c r="B163" s="252">
        <f>MAX(B$12:B162)+1</f>
        <v>146</v>
      </c>
      <c r="C163" s="63" t="s">
        <v>540</v>
      </c>
      <c r="D163" s="222" t="s">
        <v>1013</v>
      </c>
      <c r="E163" s="222" t="s">
        <v>1013</v>
      </c>
      <c r="F163" s="314"/>
      <c r="G163" s="314"/>
      <c r="H163" s="182" t="s">
        <v>1013</v>
      </c>
      <c r="I163" s="182" t="s">
        <v>1013</v>
      </c>
      <c r="J163" s="182" t="s">
        <v>1013</v>
      </c>
      <c r="K163" s="183" t="s">
        <v>1013</v>
      </c>
      <c r="L163" s="186" t="s">
        <v>1013</v>
      </c>
      <c r="M163" s="165"/>
      <c r="N163" s="166"/>
    </row>
    <row r="164" spans="1:14" s="61" customFormat="1" ht="31" x14ac:dyDescent="0.35">
      <c r="A164" s="311"/>
      <c r="B164" s="252">
        <f>MAX(B$12:B163)+1</f>
        <v>147</v>
      </c>
      <c r="C164" s="63" t="s">
        <v>541</v>
      </c>
      <c r="D164" s="222" t="s">
        <v>1013</v>
      </c>
      <c r="E164" s="222" t="s">
        <v>1013</v>
      </c>
      <c r="F164" s="314"/>
      <c r="G164" s="314"/>
      <c r="H164" s="182" t="s">
        <v>1013</v>
      </c>
      <c r="I164" s="182" t="s">
        <v>1013</v>
      </c>
      <c r="J164" s="182" t="s">
        <v>1013</v>
      </c>
      <c r="K164" s="183" t="s">
        <v>1013</v>
      </c>
      <c r="L164" s="186" t="s">
        <v>1013</v>
      </c>
      <c r="M164" s="165"/>
      <c r="N164" s="166"/>
    </row>
    <row r="165" spans="1:14" s="61" customFormat="1" ht="31" x14ac:dyDescent="0.35">
      <c r="A165" s="311"/>
      <c r="B165" s="252">
        <f>MAX(B$12:B164)+1</f>
        <v>148</v>
      </c>
      <c r="C165" s="63" t="s">
        <v>1032</v>
      </c>
      <c r="D165" s="222" t="s">
        <v>1013</v>
      </c>
      <c r="E165" s="222" t="s">
        <v>1013</v>
      </c>
      <c r="F165" s="62">
        <v>84</v>
      </c>
      <c r="G165" s="62" t="s">
        <v>163</v>
      </c>
      <c r="H165" s="182" t="s">
        <v>1013</v>
      </c>
      <c r="I165" s="182" t="s">
        <v>1013</v>
      </c>
      <c r="J165" s="182" t="s">
        <v>1013</v>
      </c>
      <c r="K165" s="183" t="s">
        <v>1013</v>
      </c>
      <c r="L165" s="186" t="s">
        <v>1013</v>
      </c>
      <c r="M165" s="165"/>
      <c r="N165" s="166"/>
    </row>
    <row r="166" spans="1:14" s="61" customFormat="1" ht="31" x14ac:dyDescent="0.35">
      <c r="A166" s="311"/>
      <c r="B166" s="252">
        <f>MAX(B$12:B165)+1</f>
        <v>149</v>
      </c>
      <c r="C166" s="63" t="s">
        <v>543</v>
      </c>
      <c r="D166" s="222" t="s">
        <v>1013</v>
      </c>
      <c r="E166" s="222" t="s">
        <v>1013</v>
      </c>
      <c r="F166" s="62">
        <v>66</v>
      </c>
      <c r="G166" s="62" t="s">
        <v>163</v>
      </c>
      <c r="H166" s="182" t="s">
        <v>1013</v>
      </c>
      <c r="I166" s="182" t="s">
        <v>1013</v>
      </c>
      <c r="J166" s="182" t="s">
        <v>1013</v>
      </c>
      <c r="K166" s="183" t="s">
        <v>1013</v>
      </c>
      <c r="L166" s="186" t="s">
        <v>1013</v>
      </c>
      <c r="M166" s="165"/>
      <c r="N166" s="166"/>
    </row>
    <row r="167" spans="1:14" s="61" customFormat="1" ht="31" x14ac:dyDescent="0.35">
      <c r="A167" s="311"/>
      <c r="B167" s="252">
        <f>MAX(B$12:B166)+1</f>
        <v>150</v>
      </c>
      <c r="C167" s="63" t="s">
        <v>544</v>
      </c>
      <c r="D167" s="222" t="s">
        <v>1013</v>
      </c>
      <c r="E167" s="222" t="s">
        <v>1013</v>
      </c>
      <c r="F167" s="62">
        <v>10</v>
      </c>
      <c r="G167" s="62" t="s">
        <v>163</v>
      </c>
      <c r="H167" s="182" t="s">
        <v>1013</v>
      </c>
      <c r="I167" s="182" t="s">
        <v>1013</v>
      </c>
      <c r="J167" s="182" t="s">
        <v>1013</v>
      </c>
      <c r="K167" s="183" t="s">
        <v>1013</v>
      </c>
      <c r="L167" s="186" t="s">
        <v>1013</v>
      </c>
      <c r="M167" s="165"/>
      <c r="N167" s="166"/>
    </row>
    <row r="168" spans="1:14" s="61" customFormat="1" ht="31" x14ac:dyDescent="0.35">
      <c r="A168" s="311"/>
      <c r="B168" s="252">
        <f>MAX(B$12:B167)+1</f>
        <v>151</v>
      </c>
      <c r="C168" s="63" t="s">
        <v>545</v>
      </c>
      <c r="D168" s="222" t="s">
        <v>1013</v>
      </c>
      <c r="E168" s="222" t="s">
        <v>1013</v>
      </c>
      <c r="F168" s="62">
        <v>11</v>
      </c>
      <c r="G168" s="62" t="s">
        <v>519</v>
      </c>
      <c r="H168" s="182" t="s">
        <v>1013</v>
      </c>
      <c r="I168" s="182" t="s">
        <v>1013</v>
      </c>
      <c r="J168" s="182" t="s">
        <v>1013</v>
      </c>
      <c r="K168" s="183" t="s">
        <v>1013</v>
      </c>
      <c r="L168" s="186" t="s">
        <v>1013</v>
      </c>
      <c r="M168" s="165"/>
      <c r="N168" s="166"/>
    </row>
    <row r="169" spans="1:14" s="61" customFormat="1" ht="31" x14ac:dyDescent="0.35">
      <c r="A169" s="311"/>
      <c r="B169" s="252">
        <f>MAX(B$12:B168)+1</f>
        <v>152</v>
      </c>
      <c r="C169" s="63" t="s">
        <v>546</v>
      </c>
      <c r="D169" s="222" t="s">
        <v>1013</v>
      </c>
      <c r="E169" s="222" t="s">
        <v>1013</v>
      </c>
      <c r="F169" s="62">
        <v>4</v>
      </c>
      <c r="G169" s="62" t="s">
        <v>163</v>
      </c>
      <c r="H169" s="182" t="s">
        <v>1013</v>
      </c>
      <c r="I169" s="182" t="s">
        <v>1013</v>
      </c>
      <c r="J169" s="182" t="s">
        <v>1013</v>
      </c>
      <c r="K169" s="183" t="s">
        <v>1013</v>
      </c>
      <c r="L169" s="186" t="s">
        <v>1013</v>
      </c>
      <c r="M169" s="165"/>
      <c r="N169" s="166"/>
    </row>
    <row r="170" spans="1:14" s="61" customFormat="1" ht="31" x14ac:dyDescent="0.35">
      <c r="A170" s="311"/>
      <c r="B170" s="252">
        <f>MAX(B$12:B169)+1</f>
        <v>153</v>
      </c>
      <c r="C170" s="63" t="s">
        <v>547</v>
      </c>
      <c r="D170" s="222" t="s">
        <v>1013</v>
      </c>
      <c r="E170" s="222" t="s">
        <v>1013</v>
      </c>
      <c r="F170" s="62">
        <v>1</v>
      </c>
      <c r="G170" s="62" t="s">
        <v>163</v>
      </c>
      <c r="H170" s="182" t="s">
        <v>1013</v>
      </c>
      <c r="I170" s="182" t="s">
        <v>1013</v>
      </c>
      <c r="J170" s="182" t="s">
        <v>1013</v>
      </c>
      <c r="K170" s="183" t="s">
        <v>1013</v>
      </c>
      <c r="L170" s="186" t="s">
        <v>1013</v>
      </c>
      <c r="M170" s="165"/>
      <c r="N170" s="166"/>
    </row>
    <row r="171" spans="1:14" s="61" customFormat="1" ht="31" x14ac:dyDescent="0.35">
      <c r="A171" s="311"/>
      <c r="B171" s="252">
        <f>MAX(B$12:B170)+1</f>
        <v>154</v>
      </c>
      <c r="C171" s="63" t="s">
        <v>548</v>
      </c>
      <c r="D171" s="222" t="s">
        <v>1013</v>
      </c>
      <c r="E171" s="222" t="s">
        <v>1013</v>
      </c>
      <c r="F171" s="62">
        <v>1</v>
      </c>
      <c r="G171" s="62" t="s">
        <v>163</v>
      </c>
      <c r="H171" s="182" t="s">
        <v>1013</v>
      </c>
      <c r="I171" s="182" t="s">
        <v>1013</v>
      </c>
      <c r="J171" s="182" t="s">
        <v>1013</v>
      </c>
      <c r="K171" s="183" t="s">
        <v>1013</v>
      </c>
      <c r="L171" s="186" t="s">
        <v>1013</v>
      </c>
      <c r="M171" s="165"/>
      <c r="N171" s="166"/>
    </row>
    <row r="172" spans="1:14" s="61" customFormat="1" ht="31" x14ac:dyDescent="0.35">
      <c r="A172" s="311"/>
      <c r="B172" s="252">
        <f>MAX(B$12:B171)+1</f>
        <v>155</v>
      </c>
      <c r="C172" s="63" t="s">
        <v>549</v>
      </c>
      <c r="D172" s="222" t="s">
        <v>1013</v>
      </c>
      <c r="E172" s="222" t="s">
        <v>1013</v>
      </c>
      <c r="F172" s="62">
        <v>18</v>
      </c>
      <c r="G172" s="62" t="s">
        <v>163</v>
      </c>
      <c r="H172" s="182" t="s">
        <v>1013</v>
      </c>
      <c r="I172" s="182" t="s">
        <v>1013</v>
      </c>
      <c r="J172" s="182" t="s">
        <v>1013</v>
      </c>
      <c r="K172" s="183" t="s">
        <v>1013</v>
      </c>
      <c r="L172" s="186" t="s">
        <v>1013</v>
      </c>
      <c r="M172" s="165"/>
      <c r="N172" s="166"/>
    </row>
    <row r="173" spans="1:14" s="61" customFormat="1" ht="31" x14ac:dyDescent="0.35">
      <c r="A173" s="311"/>
      <c r="B173" s="252">
        <f>MAX(B$12:B172)+1</f>
        <v>156</v>
      </c>
      <c r="C173" s="63" t="s">
        <v>550</v>
      </c>
      <c r="D173" s="222" t="s">
        <v>1013</v>
      </c>
      <c r="E173" s="222" t="s">
        <v>1013</v>
      </c>
      <c r="F173" s="314"/>
      <c r="G173" s="314"/>
      <c r="H173" s="182" t="s">
        <v>1013</v>
      </c>
      <c r="I173" s="182" t="s">
        <v>1013</v>
      </c>
      <c r="J173" s="182" t="s">
        <v>1013</v>
      </c>
      <c r="K173" s="183" t="s">
        <v>1013</v>
      </c>
      <c r="L173" s="186" t="s">
        <v>1013</v>
      </c>
      <c r="M173" s="165"/>
      <c r="N173" s="166"/>
    </row>
    <row r="174" spans="1:14" s="61" customFormat="1" ht="31" x14ac:dyDescent="0.35">
      <c r="A174" s="311"/>
      <c r="B174" s="252">
        <f>MAX(B$12:B173)+1</f>
        <v>157</v>
      </c>
      <c r="C174" s="140" t="s">
        <v>1013</v>
      </c>
      <c r="D174" s="222" t="s">
        <v>1013</v>
      </c>
      <c r="E174" s="222" t="s">
        <v>1013</v>
      </c>
      <c r="F174" s="314"/>
      <c r="G174" s="314"/>
      <c r="H174" s="182" t="s">
        <v>1013</v>
      </c>
      <c r="I174" s="182" t="s">
        <v>1013</v>
      </c>
      <c r="J174" s="182" t="s">
        <v>1013</v>
      </c>
      <c r="K174" s="183" t="s">
        <v>1013</v>
      </c>
      <c r="L174" s="186" t="s">
        <v>1013</v>
      </c>
      <c r="M174" s="165"/>
      <c r="N174" s="166"/>
    </row>
    <row r="175" spans="1:14" s="61" customFormat="1" ht="31" x14ac:dyDescent="0.35">
      <c r="A175" s="311"/>
      <c r="B175" s="252">
        <f>MAX(B$12:B174)+1</f>
        <v>158</v>
      </c>
      <c r="C175" s="63" t="s">
        <v>1033</v>
      </c>
      <c r="D175" s="222" t="s">
        <v>1013</v>
      </c>
      <c r="E175" s="222" t="s">
        <v>1013</v>
      </c>
      <c r="F175" s="62">
        <v>6</v>
      </c>
      <c r="G175" s="62" t="s">
        <v>163</v>
      </c>
      <c r="H175" s="182" t="s">
        <v>1013</v>
      </c>
      <c r="I175" s="182" t="s">
        <v>1013</v>
      </c>
      <c r="J175" s="182" t="s">
        <v>1013</v>
      </c>
      <c r="K175" s="183" t="s">
        <v>1013</v>
      </c>
      <c r="L175" s="186" t="s">
        <v>1013</v>
      </c>
      <c r="M175" s="165"/>
      <c r="N175" s="166"/>
    </row>
    <row r="176" spans="1:14" s="61" customFormat="1" ht="31" x14ac:dyDescent="0.35">
      <c r="A176" s="311"/>
      <c r="B176" s="252">
        <f>MAX(B$12:B175)+1</f>
        <v>159</v>
      </c>
      <c r="C176" s="63" t="s">
        <v>1034</v>
      </c>
      <c r="D176" s="222" t="s">
        <v>1013</v>
      </c>
      <c r="E176" s="222" t="s">
        <v>1013</v>
      </c>
      <c r="F176" s="62">
        <v>13</v>
      </c>
      <c r="G176" s="62" t="s">
        <v>163</v>
      </c>
      <c r="H176" s="182" t="s">
        <v>1013</v>
      </c>
      <c r="I176" s="182" t="s">
        <v>1013</v>
      </c>
      <c r="J176" s="182" t="s">
        <v>1013</v>
      </c>
      <c r="K176" s="183" t="s">
        <v>1013</v>
      </c>
      <c r="L176" s="186" t="s">
        <v>1013</v>
      </c>
      <c r="M176" s="165"/>
      <c r="N176" s="166"/>
    </row>
    <row r="177" spans="1:14" s="61" customFormat="1" ht="31" x14ac:dyDescent="0.35">
      <c r="A177" s="311"/>
      <c r="B177" s="252">
        <f>MAX(B$12:B176)+1</f>
        <v>160</v>
      </c>
      <c r="C177" s="63" t="s">
        <v>554</v>
      </c>
      <c r="D177" s="222" t="s">
        <v>1013</v>
      </c>
      <c r="E177" s="222" t="s">
        <v>1013</v>
      </c>
      <c r="F177" s="314"/>
      <c r="G177" s="314"/>
      <c r="H177" s="182" t="s">
        <v>1013</v>
      </c>
      <c r="I177" s="182" t="s">
        <v>1013</v>
      </c>
      <c r="J177" s="182" t="s">
        <v>1013</v>
      </c>
      <c r="K177" s="183" t="s">
        <v>1013</v>
      </c>
      <c r="L177" s="186" t="s">
        <v>1013</v>
      </c>
      <c r="M177" s="165"/>
      <c r="N177" s="166"/>
    </row>
    <row r="178" spans="1:14" s="61" customFormat="1" ht="31" x14ac:dyDescent="0.35">
      <c r="A178" s="311"/>
      <c r="B178" s="252">
        <f>MAX(B$12:B177)+1</f>
        <v>161</v>
      </c>
      <c r="C178" s="63" t="s">
        <v>555</v>
      </c>
      <c r="D178" s="222" t="s">
        <v>1013</v>
      </c>
      <c r="E178" s="222" t="s">
        <v>1013</v>
      </c>
      <c r="F178" s="62">
        <v>4</v>
      </c>
      <c r="G178" s="62" t="s">
        <v>556</v>
      </c>
      <c r="H178" s="182" t="s">
        <v>1013</v>
      </c>
      <c r="I178" s="182" t="s">
        <v>1013</v>
      </c>
      <c r="J178" s="182" t="s">
        <v>1013</v>
      </c>
      <c r="K178" s="183" t="s">
        <v>1013</v>
      </c>
      <c r="L178" s="186" t="s">
        <v>1013</v>
      </c>
      <c r="M178" s="165"/>
      <c r="N178" s="166"/>
    </row>
    <row r="179" spans="1:14" s="61" customFormat="1" ht="31" x14ac:dyDescent="0.35">
      <c r="A179" s="311"/>
      <c r="B179" s="252">
        <f>MAX(B$12:B178)+1</f>
        <v>162</v>
      </c>
      <c r="C179" s="63" t="s">
        <v>1035</v>
      </c>
      <c r="D179" s="222" t="s">
        <v>1013</v>
      </c>
      <c r="E179" s="222" t="s">
        <v>1013</v>
      </c>
      <c r="F179" s="314"/>
      <c r="G179" s="314"/>
      <c r="H179" s="182" t="s">
        <v>1013</v>
      </c>
      <c r="I179" s="182" t="s">
        <v>1013</v>
      </c>
      <c r="J179" s="182" t="s">
        <v>1013</v>
      </c>
      <c r="K179" s="183" t="s">
        <v>1013</v>
      </c>
      <c r="L179" s="186" t="s">
        <v>1013</v>
      </c>
      <c r="M179" s="165"/>
      <c r="N179" s="166"/>
    </row>
    <row r="180" spans="1:14" s="61" customFormat="1" ht="31" x14ac:dyDescent="0.35">
      <c r="A180" s="311"/>
      <c r="B180" s="252">
        <f>MAX(B$12:B179)+1</f>
        <v>163</v>
      </c>
      <c r="C180" s="63" t="s">
        <v>1036</v>
      </c>
      <c r="D180" s="222" t="s">
        <v>1013</v>
      </c>
      <c r="E180" s="222" t="s">
        <v>1013</v>
      </c>
      <c r="F180" s="314"/>
      <c r="G180" s="314"/>
      <c r="H180" s="182" t="s">
        <v>1013</v>
      </c>
      <c r="I180" s="182" t="s">
        <v>1013</v>
      </c>
      <c r="J180" s="182" t="s">
        <v>1013</v>
      </c>
      <c r="K180" s="183" t="s">
        <v>1013</v>
      </c>
      <c r="L180" s="186" t="s">
        <v>1013</v>
      </c>
      <c r="M180" s="165"/>
      <c r="N180" s="166"/>
    </row>
    <row r="181" spans="1:14" s="61" customFormat="1" ht="31" x14ac:dyDescent="0.35">
      <c r="A181" s="311"/>
      <c r="B181" s="252">
        <f>MAX(B$12:B180)+1</f>
        <v>164</v>
      </c>
      <c r="C181" s="63" t="s">
        <v>1037</v>
      </c>
      <c r="D181" s="222" t="s">
        <v>1013</v>
      </c>
      <c r="E181" s="222" t="s">
        <v>1013</v>
      </c>
      <c r="F181" s="62">
        <v>1</v>
      </c>
      <c r="G181" s="62" t="s">
        <v>163</v>
      </c>
      <c r="H181" s="182" t="s">
        <v>1013</v>
      </c>
      <c r="I181" s="182" t="s">
        <v>1013</v>
      </c>
      <c r="J181" s="182" t="s">
        <v>1013</v>
      </c>
      <c r="K181" s="183" t="s">
        <v>1013</v>
      </c>
      <c r="L181" s="186" t="s">
        <v>1013</v>
      </c>
      <c r="M181" s="165"/>
      <c r="N181" s="166"/>
    </row>
    <row r="182" spans="1:14" s="61" customFormat="1" ht="31" x14ac:dyDescent="0.35">
      <c r="A182" s="311"/>
      <c r="B182" s="252">
        <f>MAX(B$12:B181)+1</f>
        <v>165</v>
      </c>
      <c r="C182" s="63" t="s">
        <v>1038</v>
      </c>
      <c r="D182" s="222" t="s">
        <v>1013</v>
      </c>
      <c r="E182" s="222" t="s">
        <v>1013</v>
      </c>
      <c r="F182" s="62">
        <v>1</v>
      </c>
      <c r="G182" s="62" t="s">
        <v>163</v>
      </c>
      <c r="H182" s="182" t="s">
        <v>1013</v>
      </c>
      <c r="I182" s="182" t="s">
        <v>1013</v>
      </c>
      <c r="J182" s="182" t="s">
        <v>1013</v>
      </c>
      <c r="K182" s="183" t="s">
        <v>1013</v>
      </c>
      <c r="L182" s="186" t="s">
        <v>1013</v>
      </c>
      <c r="M182" s="165"/>
      <c r="N182" s="166"/>
    </row>
    <row r="183" spans="1:14" s="61" customFormat="1" x14ac:dyDescent="0.35">
      <c r="A183" s="311"/>
      <c r="B183" s="69" t="s">
        <v>561</v>
      </c>
      <c r="C183" s="69"/>
      <c r="D183" s="223"/>
      <c r="E183" s="223"/>
      <c r="F183" s="70"/>
      <c r="G183" s="70"/>
      <c r="H183" s="187"/>
      <c r="I183" s="187"/>
      <c r="J183" s="187"/>
      <c r="K183" s="187"/>
      <c r="L183" s="187" t="s">
        <v>1013</v>
      </c>
      <c r="M183" s="165"/>
      <c r="N183" s="166"/>
    </row>
    <row r="184" spans="1:14" s="61" customFormat="1" ht="31" x14ac:dyDescent="0.35">
      <c r="A184" s="311"/>
      <c r="B184" s="252">
        <f>MAX(B$12:B183)+1</f>
        <v>166</v>
      </c>
      <c r="C184" s="63" t="s">
        <v>562</v>
      </c>
      <c r="D184" s="222" t="s">
        <v>1013</v>
      </c>
      <c r="E184" s="222" t="s">
        <v>1013</v>
      </c>
      <c r="F184" s="62">
        <v>54</v>
      </c>
      <c r="G184" s="62" t="s">
        <v>523</v>
      </c>
      <c r="H184" s="182" t="s">
        <v>1013</v>
      </c>
      <c r="I184" s="182" t="s">
        <v>1013</v>
      </c>
      <c r="J184" s="182" t="s">
        <v>1013</v>
      </c>
      <c r="K184" s="183" t="s">
        <v>1013</v>
      </c>
      <c r="L184" s="186" t="s">
        <v>1013</v>
      </c>
      <c r="M184" s="165"/>
      <c r="N184" s="166"/>
    </row>
    <row r="185" spans="1:14" s="61" customFormat="1" ht="31" x14ac:dyDescent="0.35">
      <c r="A185" s="311"/>
      <c r="B185" s="252">
        <f>MAX(B$12:B184)+1</f>
        <v>167</v>
      </c>
      <c r="C185" s="63" t="s">
        <v>563</v>
      </c>
      <c r="D185" s="222" t="s">
        <v>1013</v>
      </c>
      <c r="E185" s="222" t="s">
        <v>1013</v>
      </c>
      <c r="F185" s="62">
        <v>153</v>
      </c>
      <c r="G185" s="62" t="s">
        <v>163</v>
      </c>
      <c r="H185" s="182" t="s">
        <v>1013</v>
      </c>
      <c r="I185" s="182" t="s">
        <v>1013</v>
      </c>
      <c r="J185" s="182" t="s">
        <v>1013</v>
      </c>
      <c r="K185" s="183" t="s">
        <v>1013</v>
      </c>
      <c r="L185" s="186" t="s">
        <v>1013</v>
      </c>
      <c r="M185" s="165"/>
      <c r="N185" s="166"/>
    </row>
    <row r="186" spans="1:14" s="61" customFormat="1" ht="31" x14ac:dyDescent="0.35">
      <c r="A186" s="311"/>
      <c r="B186" s="252">
        <f>MAX(B$12:B185)+1</f>
        <v>168</v>
      </c>
      <c r="C186" s="63" t="s">
        <v>564</v>
      </c>
      <c r="D186" s="222" t="s">
        <v>1013</v>
      </c>
      <c r="E186" s="222" t="s">
        <v>1013</v>
      </c>
      <c r="F186" s="62">
        <v>60</v>
      </c>
      <c r="G186" s="62" t="s">
        <v>163</v>
      </c>
      <c r="H186" s="182" t="s">
        <v>1013</v>
      </c>
      <c r="I186" s="182" t="s">
        <v>1013</v>
      </c>
      <c r="J186" s="182" t="s">
        <v>1013</v>
      </c>
      <c r="K186" s="183" t="s">
        <v>1013</v>
      </c>
      <c r="L186" s="186" t="s">
        <v>1013</v>
      </c>
      <c r="M186" s="165"/>
      <c r="N186" s="166"/>
    </row>
    <row r="187" spans="1:14" s="61" customFormat="1" ht="31" x14ac:dyDescent="0.35">
      <c r="A187" s="311"/>
      <c r="B187" s="252">
        <f>MAX(B$12:B186)+1</f>
        <v>169</v>
      </c>
      <c r="C187" s="63" t="s">
        <v>565</v>
      </c>
      <c r="D187" s="222" t="s">
        <v>1013</v>
      </c>
      <c r="E187" s="222" t="s">
        <v>1013</v>
      </c>
      <c r="F187" s="62">
        <v>103</v>
      </c>
      <c r="G187" s="62" t="s">
        <v>566</v>
      </c>
      <c r="H187" s="182" t="s">
        <v>1013</v>
      </c>
      <c r="I187" s="182" t="s">
        <v>1013</v>
      </c>
      <c r="J187" s="182" t="s">
        <v>1013</v>
      </c>
      <c r="K187" s="183" t="s">
        <v>1013</v>
      </c>
      <c r="L187" s="186" t="s">
        <v>1013</v>
      </c>
      <c r="M187" s="165"/>
      <c r="N187" s="166"/>
    </row>
    <row r="188" spans="1:14" s="61" customFormat="1" ht="31" x14ac:dyDescent="0.35">
      <c r="A188" s="311"/>
      <c r="B188" s="252">
        <f>MAX(B$12:B187)+1</f>
        <v>170</v>
      </c>
      <c r="C188" s="63" t="s">
        <v>567</v>
      </c>
      <c r="D188" s="222" t="s">
        <v>1013</v>
      </c>
      <c r="E188" s="222" t="s">
        <v>1013</v>
      </c>
      <c r="F188" s="62">
        <v>186</v>
      </c>
      <c r="G188" s="62" t="s">
        <v>566</v>
      </c>
      <c r="H188" s="182" t="s">
        <v>1013</v>
      </c>
      <c r="I188" s="182" t="s">
        <v>1013</v>
      </c>
      <c r="J188" s="182" t="s">
        <v>1013</v>
      </c>
      <c r="K188" s="183" t="s">
        <v>1013</v>
      </c>
      <c r="L188" s="186" t="s">
        <v>1013</v>
      </c>
      <c r="M188" s="165"/>
      <c r="N188" s="166"/>
    </row>
    <row r="189" spans="1:14" s="61" customFormat="1" ht="31" x14ac:dyDescent="0.35">
      <c r="A189" s="311"/>
      <c r="B189" s="252">
        <f>MAX(B$12:B188)+1</f>
        <v>171</v>
      </c>
      <c r="C189" s="63" t="s">
        <v>568</v>
      </c>
      <c r="D189" s="222" t="s">
        <v>1013</v>
      </c>
      <c r="E189" s="222" t="s">
        <v>1013</v>
      </c>
      <c r="F189" s="62">
        <v>235</v>
      </c>
      <c r="G189" s="62" t="s">
        <v>566</v>
      </c>
      <c r="H189" s="182" t="s">
        <v>1013</v>
      </c>
      <c r="I189" s="182" t="s">
        <v>1013</v>
      </c>
      <c r="J189" s="182" t="s">
        <v>1013</v>
      </c>
      <c r="K189" s="183" t="s">
        <v>1013</v>
      </c>
      <c r="L189" s="186" t="s">
        <v>1013</v>
      </c>
      <c r="M189" s="165"/>
      <c r="N189" s="166"/>
    </row>
    <row r="190" spans="1:14" s="61" customFormat="1" ht="31" x14ac:dyDescent="0.35">
      <c r="A190" s="311"/>
      <c r="B190" s="252">
        <f>MAX(B$12:B189)+1</f>
        <v>172</v>
      </c>
      <c r="C190" s="63" t="s">
        <v>569</v>
      </c>
      <c r="D190" s="222" t="s">
        <v>1013</v>
      </c>
      <c r="E190" s="222" t="s">
        <v>1013</v>
      </c>
      <c r="F190" s="62">
        <v>168</v>
      </c>
      <c r="G190" s="62" t="s">
        <v>566</v>
      </c>
      <c r="H190" s="182" t="s">
        <v>1013</v>
      </c>
      <c r="I190" s="182" t="s">
        <v>1013</v>
      </c>
      <c r="J190" s="182" t="s">
        <v>1013</v>
      </c>
      <c r="K190" s="183" t="s">
        <v>1013</v>
      </c>
      <c r="L190" s="186" t="s">
        <v>1013</v>
      </c>
      <c r="M190" s="165"/>
      <c r="N190" s="166"/>
    </row>
    <row r="191" spans="1:14" s="61" customFormat="1" ht="31" x14ac:dyDescent="0.35">
      <c r="A191" s="311"/>
      <c r="B191" s="252">
        <f>MAX(B$12:B190)+1</f>
        <v>173</v>
      </c>
      <c r="C191" s="63" t="s">
        <v>570</v>
      </c>
      <c r="D191" s="222" t="s">
        <v>1013</v>
      </c>
      <c r="E191" s="222" t="s">
        <v>1013</v>
      </c>
      <c r="F191" s="62">
        <v>2</v>
      </c>
      <c r="G191" s="62" t="s">
        <v>566</v>
      </c>
      <c r="H191" s="182" t="s">
        <v>1013</v>
      </c>
      <c r="I191" s="182" t="s">
        <v>1013</v>
      </c>
      <c r="J191" s="182" t="s">
        <v>1013</v>
      </c>
      <c r="K191" s="183" t="s">
        <v>1013</v>
      </c>
      <c r="L191" s="186" t="s">
        <v>1013</v>
      </c>
      <c r="M191" s="165"/>
      <c r="N191" s="166"/>
    </row>
    <row r="192" spans="1:14" s="61" customFormat="1" ht="31" x14ac:dyDescent="0.35">
      <c r="A192" s="311"/>
      <c r="B192" s="252">
        <f>MAX(B$12:B191)+1</f>
        <v>174</v>
      </c>
      <c r="C192" s="63" t="s">
        <v>571</v>
      </c>
      <c r="D192" s="222" t="s">
        <v>1013</v>
      </c>
      <c r="E192" s="222" t="s">
        <v>1013</v>
      </c>
      <c r="F192" s="62">
        <v>20</v>
      </c>
      <c r="G192" s="62" t="s">
        <v>163</v>
      </c>
      <c r="H192" s="182" t="s">
        <v>1013</v>
      </c>
      <c r="I192" s="182" t="s">
        <v>1013</v>
      </c>
      <c r="J192" s="182" t="s">
        <v>1013</v>
      </c>
      <c r="K192" s="183" t="s">
        <v>1013</v>
      </c>
      <c r="L192" s="186" t="s">
        <v>1013</v>
      </c>
      <c r="M192" s="165"/>
      <c r="N192" s="166"/>
    </row>
    <row r="193" spans="1:14" s="61" customFormat="1" ht="31" x14ac:dyDescent="0.35">
      <c r="A193" s="311"/>
      <c r="B193" s="252">
        <f>MAX(B$12:B192)+1</f>
        <v>175</v>
      </c>
      <c r="C193" s="63" t="s">
        <v>572</v>
      </c>
      <c r="D193" s="222" t="s">
        <v>1013</v>
      </c>
      <c r="E193" s="222" t="s">
        <v>1013</v>
      </c>
      <c r="F193" s="62">
        <v>18</v>
      </c>
      <c r="G193" s="62" t="s">
        <v>163</v>
      </c>
      <c r="H193" s="182" t="s">
        <v>1013</v>
      </c>
      <c r="I193" s="182" t="s">
        <v>1013</v>
      </c>
      <c r="J193" s="182" t="s">
        <v>1013</v>
      </c>
      <c r="K193" s="183" t="s">
        <v>1013</v>
      </c>
      <c r="L193" s="186" t="s">
        <v>1013</v>
      </c>
      <c r="M193" s="165"/>
      <c r="N193" s="166"/>
    </row>
    <row r="194" spans="1:14" s="61" customFormat="1" ht="31" x14ac:dyDescent="0.35">
      <c r="A194" s="311"/>
      <c r="B194" s="252">
        <f>MAX(B$12:B193)+1</f>
        <v>176</v>
      </c>
      <c r="C194" s="63" t="s">
        <v>573</v>
      </c>
      <c r="D194" s="222" t="s">
        <v>1013</v>
      </c>
      <c r="E194" s="222" t="s">
        <v>1013</v>
      </c>
      <c r="F194" s="62">
        <v>191</v>
      </c>
      <c r="G194" s="62" t="s">
        <v>163</v>
      </c>
      <c r="H194" s="182" t="s">
        <v>1013</v>
      </c>
      <c r="I194" s="182" t="s">
        <v>1013</v>
      </c>
      <c r="J194" s="182" t="s">
        <v>1013</v>
      </c>
      <c r="K194" s="183" t="s">
        <v>1013</v>
      </c>
      <c r="L194" s="186" t="s">
        <v>1013</v>
      </c>
      <c r="M194" s="165"/>
      <c r="N194" s="166"/>
    </row>
    <row r="195" spans="1:14" s="61" customFormat="1" ht="31" x14ac:dyDescent="0.35">
      <c r="A195" s="311"/>
      <c r="B195" s="252">
        <f>MAX(B$12:B194)+1</f>
        <v>177</v>
      </c>
      <c r="C195" s="63" t="s">
        <v>574</v>
      </c>
      <c r="D195" s="222" t="s">
        <v>1013</v>
      </c>
      <c r="E195" s="222" t="s">
        <v>1013</v>
      </c>
      <c r="F195" s="62">
        <v>115</v>
      </c>
      <c r="G195" s="62" t="s">
        <v>163</v>
      </c>
      <c r="H195" s="182" t="s">
        <v>1013</v>
      </c>
      <c r="I195" s="182" t="s">
        <v>1013</v>
      </c>
      <c r="J195" s="182" t="s">
        <v>1013</v>
      </c>
      <c r="K195" s="183" t="s">
        <v>1013</v>
      </c>
      <c r="L195" s="186" t="s">
        <v>1013</v>
      </c>
      <c r="M195" s="165"/>
      <c r="N195" s="166"/>
    </row>
    <row r="196" spans="1:14" s="61" customFormat="1" ht="31" x14ac:dyDescent="0.35">
      <c r="A196" s="311"/>
      <c r="B196" s="252">
        <f>MAX(B$12:B195)+1</f>
        <v>178</v>
      </c>
      <c r="C196" s="63" t="s">
        <v>575</v>
      </c>
      <c r="D196" s="222" t="s">
        <v>1013</v>
      </c>
      <c r="E196" s="222" t="s">
        <v>1013</v>
      </c>
      <c r="F196" s="62">
        <v>26</v>
      </c>
      <c r="G196" s="62" t="s">
        <v>576</v>
      </c>
      <c r="H196" s="182" t="s">
        <v>1013</v>
      </c>
      <c r="I196" s="182" t="s">
        <v>1013</v>
      </c>
      <c r="J196" s="182" t="s">
        <v>1013</v>
      </c>
      <c r="K196" s="183" t="s">
        <v>1013</v>
      </c>
      <c r="L196" s="186" t="s">
        <v>1013</v>
      </c>
      <c r="M196" s="165"/>
      <c r="N196" s="166"/>
    </row>
    <row r="197" spans="1:14" s="61" customFormat="1" ht="31" x14ac:dyDescent="0.35">
      <c r="A197" s="311"/>
      <c r="B197" s="252">
        <f>MAX(B$12:B196)+1</f>
        <v>179</v>
      </c>
      <c r="C197" s="63" t="s">
        <v>577</v>
      </c>
      <c r="D197" s="222" t="s">
        <v>1013</v>
      </c>
      <c r="E197" s="222" t="s">
        <v>1013</v>
      </c>
      <c r="F197" s="62">
        <v>94</v>
      </c>
      <c r="G197" s="62" t="s">
        <v>163</v>
      </c>
      <c r="H197" s="182" t="s">
        <v>1013</v>
      </c>
      <c r="I197" s="182" t="s">
        <v>1013</v>
      </c>
      <c r="J197" s="182" t="s">
        <v>1013</v>
      </c>
      <c r="K197" s="183" t="s">
        <v>1013</v>
      </c>
      <c r="L197" s="186" t="s">
        <v>1013</v>
      </c>
      <c r="M197" s="165"/>
      <c r="N197" s="166"/>
    </row>
    <row r="198" spans="1:14" s="61" customFormat="1" ht="31" x14ac:dyDescent="0.35">
      <c r="A198" s="311"/>
      <c r="B198" s="252">
        <f>MAX(B$12:B197)+1</f>
        <v>180</v>
      </c>
      <c r="C198" s="140" t="s">
        <v>578</v>
      </c>
      <c r="D198" s="222" t="s">
        <v>1013</v>
      </c>
      <c r="E198" s="222" t="s">
        <v>1013</v>
      </c>
      <c r="F198" s="62">
        <v>59</v>
      </c>
      <c r="G198" s="62" t="s">
        <v>163</v>
      </c>
      <c r="H198" s="182" t="s">
        <v>1013</v>
      </c>
      <c r="I198" s="182" t="s">
        <v>1013</v>
      </c>
      <c r="J198" s="182" t="s">
        <v>1013</v>
      </c>
      <c r="K198" s="183" t="s">
        <v>1013</v>
      </c>
      <c r="L198" s="186" t="s">
        <v>1013</v>
      </c>
      <c r="M198" s="165"/>
      <c r="N198" s="166"/>
    </row>
    <row r="199" spans="1:14" s="61" customFormat="1" ht="31" x14ac:dyDescent="0.35">
      <c r="A199" s="311"/>
      <c r="B199" s="252">
        <f>MAX(B$12:B198)+1</f>
        <v>181</v>
      </c>
      <c r="C199" s="63" t="s">
        <v>579</v>
      </c>
      <c r="D199" s="222" t="s">
        <v>1013</v>
      </c>
      <c r="E199" s="222" t="s">
        <v>1013</v>
      </c>
      <c r="F199" s="62">
        <v>14</v>
      </c>
      <c r="G199" s="62" t="s">
        <v>580</v>
      </c>
      <c r="H199" s="182" t="s">
        <v>1013</v>
      </c>
      <c r="I199" s="182" t="s">
        <v>1013</v>
      </c>
      <c r="J199" s="182" t="s">
        <v>1013</v>
      </c>
      <c r="K199" s="183" t="s">
        <v>1013</v>
      </c>
      <c r="L199" s="186" t="s">
        <v>1013</v>
      </c>
      <c r="M199" s="165"/>
      <c r="N199" s="166"/>
    </row>
    <row r="200" spans="1:14" s="61" customFormat="1" ht="31" x14ac:dyDescent="0.35">
      <c r="A200" s="311"/>
      <c r="B200" s="252">
        <f>MAX(B$12:B199)+1</f>
        <v>182</v>
      </c>
      <c r="C200" s="63" t="s">
        <v>581</v>
      </c>
      <c r="D200" s="222" t="s">
        <v>1013</v>
      </c>
      <c r="E200" s="222" t="s">
        <v>1013</v>
      </c>
      <c r="F200" s="314"/>
      <c r="G200" s="314"/>
      <c r="H200" s="182" t="s">
        <v>1013</v>
      </c>
      <c r="I200" s="182" t="s">
        <v>1013</v>
      </c>
      <c r="J200" s="182" t="s">
        <v>1013</v>
      </c>
      <c r="K200" s="183" t="s">
        <v>1013</v>
      </c>
      <c r="L200" s="186" t="s">
        <v>1013</v>
      </c>
      <c r="M200" s="165"/>
      <c r="N200" s="166"/>
    </row>
    <row r="201" spans="1:14" s="61" customFormat="1" ht="31" x14ac:dyDescent="0.35">
      <c r="A201" s="311"/>
      <c r="B201" s="252">
        <f>MAX(B$12:B200)+1</f>
        <v>183</v>
      </c>
      <c r="C201" s="63" t="s">
        <v>582</v>
      </c>
      <c r="D201" s="222" t="s">
        <v>1013</v>
      </c>
      <c r="E201" s="222" t="s">
        <v>1013</v>
      </c>
      <c r="F201" s="314"/>
      <c r="G201" s="314"/>
      <c r="H201" s="182" t="s">
        <v>1013</v>
      </c>
      <c r="I201" s="182" t="s">
        <v>1013</v>
      </c>
      <c r="J201" s="182" t="s">
        <v>1013</v>
      </c>
      <c r="K201" s="183" t="s">
        <v>1013</v>
      </c>
      <c r="L201" s="186" t="s">
        <v>1013</v>
      </c>
      <c r="M201" s="165"/>
      <c r="N201" s="166"/>
    </row>
    <row r="202" spans="1:14" s="61" customFormat="1" ht="31" x14ac:dyDescent="0.35">
      <c r="A202" s="311"/>
      <c r="B202" s="252">
        <f>MAX(B$12:B201)+1</f>
        <v>184</v>
      </c>
      <c r="C202" s="63" t="s">
        <v>583</v>
      </c>
      <c r="D202" s="222" t="s">
        <v>1013</v>
      </c>
      <c r="E202" s="222" t="s">
        <v>1013</v>
      </c>
      <c r="F202" s="62">
        <v>173</v>
      </c>
      <c r="G202" s="62" t="s">
        <v>163</v>
      </c>
      <c r="H202" s="182" t="s">
        <v>1013</v>
      </c>
      <c r="I202" s="182" t="s">
        <v>1013</v>
      </c>
      <c r="J202" s="182" t="s">
        <v>1013</v>
      </c>
      <c r="K202" s="183" t="s">
        <v>1013</v>
      </c>
      <c r="L202" s="186" t="s">
        <v>1013</v>
      </c>
      <c r="M202" s="165"/>
      <c r="N202" s="166"/>
    </row>
    <row r="203" spans="1:14" s="61" customFormat="1" ht="31" x14ac:dyDescent="0.35">
      <c r="A203" s="311"/>
      <c r="B203" s="252">
        <f>MAX(B$12:B202)+1</f>
        <v>185</v>
      </c>
      <c r="C203" s="63" t="s">
        <v>584</v>
      </c>
      <c r="D203" s="222" t="s">
        <v>1013</v>
      </c>
      <c r="E203" s="222" t="s">
        <v>1013</v>
      </c>
      <c r="F203" s="62">
        <v>2</v>
      </c>
      <c r="G203" s="62" t="s">
        <v>491</v>
      </c>
      <c r="H203" s="182" t="s">
        <v>1013</v>
      </c>
      <c r="I203" s="182" t="s">
        <v>1013</v>
      </c>
      <c r="J203" s="182" t="s">
        <v>1013</v>
      </c>
      <c r="K203" s="183" t="s">
        <v>1013</v>
      </c>
      <c r="L203" s="186" t="s">
        <v>1013</v>
      </c>
      <c r="M203" s="165"/>
      <c r="N203" s="166"/>
    </row>
    <row r="204" spans="1:14" s="61" customFormat="1" ht="31" x14ac:dyDescent="0.35">
      <c r="A204" s="311"/>
      <c r="B204" s="252">
        <f>MAX(B$12:B203)+1</f>
        <v>186</v>
      </c>
      <c r="C204" s="63" t="s">
        <v>585</v>
      </c>
      <c r="D204" s="222" t="s">
        <v>1013</v>
      </c>
      <c r="E204" s="222" t="s">
        <v>1013</v>
      </c>
      <c r="F204" s="62">
        <v>31</v>
      </c>
      <c r="G204" s="62" t="s">
        <v>163</v>
      </c>
      <c r="H204" s="182" t="s">
        <v>1013</v>
      </c>
      <c r="I204" s="182" t="s">
        <v>1013</v>
      </c>
      <c r="J204" s="182" t="s">
        <v>1013</v>
      </c>
      <c r="K204" s="183" t="s">
        <v>1013</v>
      </c>
      <c r="L204" s="186" t="s">
        <v>1013</v>
      </c>
      <c r="M204" s="165"/>
      <c r="N204" s="166"/>
    </row>
    <row r="205" spans="1:14" s="61" customFormat="1" ht="31" x14ac:dyDescent="0.35">
      <c r="A205" s="311"/>
      <c r="B205" s="252">
        <f>MAX(B$12:B204)+1</f>
        <v>187</v>
      </c>
      <c r="C205" s="63" t="s">
        <v>1039</v>
      </c>
      <c r="D205" s="222" t="s">
        <v>1013</v>
      </c>
      <c r="E205" s="222" t="s">
        <v>1013</v>
      </c>
      <c r="F205" s="62">
        <v>64</v>
      </c>
      <c r="G205" s="62" t="s">
        <v>163</v>
      </c>
      <c r="H205" s="182" t="s">
        <v>1013</v>
      </c>
      <c r="I205" s="182" t="s">
        <v>1013</v>
      </c>
      <c r="J205" s="182" t="s">
        <v>1013</v>
      </c>
      <c r="K205" s="183" t="s">
        <v>1013</v>
      </c>
      <c r="L205" s="186" t="s">
        <v>1013</v>
      </c>
      <c r="M205" s="165"/>
      <c r="N205" s="166"/>
    </row>
    <row r="206" spans="1:14" s="61" customFormat="1" ht="31" x14ac:dyDescent="0.35">
      <c r="A206" s="311"/>
      <c r="B206" s="252">
        <f>MAX(B$12:B205)+1</f>
        <v>188</v>
      </c>
      <c r="C206" s="63" t="s">
        <v>1040</v>
      </c>
      <c r="D206" s="222" t="s">
        <v>1013</v>
      </c>
      <c r="E206" s="222" t="s">
        <v>1013</v>
      </c>
      <c r="F206" s="62">
        <v>1</v>
      </c>
      <c r="G206" s="62" t="s">
        <v>163</v>
      </c>
      <c r="H206" s="182" t="s">
        <v>1013</v>
      </c>
      <c r="I206" s="182" t="s">
        <v>1013</v>
      </c>
      <c r="J206" s="182" t="s">
        <v>1013</v>
      </c>
      <c r="K206" s="183" t="s">
        <v>1013</v>
      </c>
      <c r="L206" s="186" t="s">
        <v>1013</v>
      </c>
      <c r="M206" s="165"/>
      <c r="N206" s="166"/>
    </row>
    <row r="207" spans="1:14" s="61" customFormat="1" ht="31" x14ac:dyDescent="0.35">
      <c r="A207" s="311"/>
      <c r="B207" s="252">
        <f>MAX(B$12:B206)+1</f>
        <v>189</v>
      </c>
      <c r="C207" s="63" t="s">
        <v>1041</v>
      </c>
      <c r="D207" s="222" t="s">
        <v>1013</v>
      </c>
      <c r="E207" s="222" t="s">
        <v>1013</v>
      </c>
      <c r="F207" s="62">
        <v>1</v>
      </c>
      <c r="G207" s="62" t="s">
        <v>163</v>
      </c>
      <c r="H207" s="182" t="s">
        <v>1013</v>
      </c>
      <c r="I207" s="182" t="s">
        <v>1013</v>
      </c>
      <c r="J207" s="182" t="s">
        <v>1013</v>
      </c>
      <c r="K207" s="183" t="s">
        <v>1013</v>
      </c>
      <c r="L207" s="186" t="s">
        <v>1013</v>
      </c>
      <c r="M207" s="165"/>
      <c r="N207" s="166"/>
    </row>
    <row r="208" spans="1:14" s="61" customFormat="1" ht="31" x14ac:dyDescent="0.35">
      <c r="A208" s="311"/>
      <c r="B208" s="252">
        <f>MAX(B$12:B207)+1</f>
        <v>190</v>
      </c>
      <c r="C208" s="63" t="s">
        <v>589</v>
      </c>
      <c r="D208" s="222" t="s">
        <v>1013</v>
      </c>
      <c r="E208" s="222" t="s">
        <v>1013</v>
      </c>
      <c r="F208" s="62">
        <v>1</v>
      </c>
      <c r="G208" s="62" t="s">
        <v>163</v>
      </c>
      <c r="H208" s="182" t="s">
        <v>1013</v>
      </c>
      <c r="I208" s="182" t="s">
        <v>1013</v>
      </c>
      <c r="J208" s="182" t="s">
        <v>1013</v>
      </c>
      <c r="K208" s="183" t="s">
        <v>1013</v>
      </c>
      <c r="L208" s="186" t="s">
        <v>1013</v>
      </c>
      <c r="M208" s="165"/>
      <c r="N208" s="166"/>
    </row>
    <row r="209" spans="1:14" s="61" customFormat="1" ht="31" x14ac:dyDescent="0.35">
      <c r="A209" s="311"/>
      <c r="B209" s="252">
        <f>MAX(B$12:B208)+1</f>
        <v>191</v>
      </c>
      <c r="C209" s="63" t="s">
        <v>590</v>
      </c>
      <c r="D209" s="222" t="s">
        <v>1013</v>
      </c>
      <c r="E209" s="222" t="s">
        <v>1013</v>
      </c>
      <c r="F209" s="62">
        <v>1</v>
      </c>
      <c r="G209" s="62" t="s">
        <v>163</v>
      </c>
      <c r="H209" s="182" t="s">
        <v>1013</v>
      </c>
      <c r="I209" s="182" t="s">
        <v>1013</v>
      </c>
      <c r="J209" s="182" t="s">
        <v>1013</v>
      </c>
      <c r="K209" s="183" t="s">
        <v>1013</v>
      </c>
      <c r="L209" s="186" t="s">
        <v>1013</v>
      </c>
      <c r="M209" s="165"/>
      <c r="N209" s="166"/>
    </row>
    <row r="210" spans="1:14" s="61" customFormat="1" ht="31" x14ac:dyDescent="0.35">
      <c r="A210" s="311"/>
      <c r="B210" s="252">
        <f>MAX(B$12:B209)+1</f>
        <v>192</v>
      </c>
      <c r="C210" s="63" t="s">
        <v>1042</v>
      </c>
      <c r="D210" s="222" t="s">
        <v>1013</v>
      </c>
      <c r="E210" s="222" t="s">
        <v>1013</v>
      </c>
      <c r="F210" s="62">
        <v>1</v>
      </c>
      <c r="G210" s="62" t="s">
        <v>163</v>
      </c>
      <c r="H210" s="182" t="s">
        <v>1013</v>
      </c>
      <c r="I210" s="182" t="s">
        <v>1013</v>
      </c>
      <c r="J210" s="182" t="s">
        <v>1013</v>
      </c>
      <c r="K210" s="183" t="s">
        <v>1013</v>
      </c>
      <c r="L210" s="186" t="s">
        <v>1013</v>
      </c>
      <c r="M210" s="165"/>
      <c r="N210" s="166"/>
    </row>
    <row r="211" spans="1:14" s="61" customFormat="1" ht="31" x14ac:dyDescent="0.35">
      <c r="A211" s="311"/>
      <c r="B211" s="252">
        <f>MAX(B$12:B210)+1</f>
        <v>193</v>
      </c>
      <c r="C211" s="63" t="s">
        <v>1043</v>
      </c>
      <c r="D211" s="222" t="s">
        <v>1013</v>
      </c>
      <c r="E211" s="222" t="s">
        <v>1013</v>
      </c>
      <c r="F211" s="62">
        <v>1</v>
      </c>
      <c r="G211" s="62" t="s">
        <v>593</v>
      </c>
      <c r="H211" s="182" t="s">
        <v>1013</v>
      </c>
      <c r="I211" s="182" t="s">
        <v>1013</v>
      </c>
      <c r="J211" s="182" t="s">
        <v>1013</v>
      </c>
      <c r="K211" s="183" t="s">
        <v>1013</v>
      </c>
      <c r="L211" s="186" t="s">
        <v>1013</v>
      </c>
      <c r="M211" s="165"/>
      <c r="N211" s="166"/>
    </row>
    <row r="212" spans="1:14" s="61" customFormat="1" ht="31" x14ac:dyDescent="0.35">
      <c r="A212" s="311"/>
      <c r="B212" s="252">
        <f>MAX(B$12:B211)+1</f>
        <v>194</v>
      </c>
      <c r="C212" s="63" t="s">
        <v>594</v>
      </c>
      <c r="D212" s="222" t="s">
        <v>1013</v>
      </c>
      <c r="E212" s="222" t="s">
        <v>1013</v>
      </c>
      <c r="F212" s="314"/>
      <c r="G212" s="314"/>
      <c r="H212" s="182" t="s">
        <v>1013</v>
      </c>
      <c r="I212" s="182" t="s">
        <v>1013</v>
      </c>
      <c r="J212" s="182" t="s">
        <v>1013</v>
      </c>
      <c r="K212" s="183" t="s">
        <v>1013</v>
      </c>
      <c r="L212" s="186" t="s">
        <v>1013</v>
      </c>
      <c r="M212" s="165"/>
      <c r="N212" s="166"/>
    </row>
    <row r="213" spans="1:14" s="61" customFormat="1" ht="31" x14ac:dyDescent="0.35">
      <c r="A213" s="311"/>
      <c r="B213" s="252">
        <f>MAX(B$12:B212)+1</f>
        <v>195</v>
      </c>
      <c r="C213" s="63" t="s">
        <v>1044</v>
      </c>
      <c r="D213" s="222" t="s">
        <v>1013</v>
      </c>
      <c r="E213" s="222" t="s">
        <v>1013</v>
      </c>
      <c r="F213" s="62">
        <v>1</v>
      </c>
      <c r="G213" s="62" t="s">
        <v>596</v>
      </c>
      <c r="H213" s="182" t="s">
        <v>1013</v>
      </c>
      <c r="I213" s="182" t="s">
        <v>1013</v>
      </c>
      <c r="J213" s="182" t="s">
        <v>1013</v>
      </c>
      <c r="K213" s="183" t="s">
        <v>1013</v>
      </c>
      <c r="L213" s="186" t="s">
        <v>1013</v>
      </c>
      <c r="M213" s="165"/>
      <c r="N213" s="166"/>
    </row>
    <row r="214" spans="1:14" s="61" customFormat="1" ht="31" x14ac:dyDescent="0.35">
      <c r="A214" s="311"/>
      <c r="B214" s="252">
        <f>MAX(B$12:B213)+1</f>
        <v>196</v>
      </c>
      <c r="C214" s="63" t="s">
        <v>597</v>
      </c>
      <c r="D214" s="222" t="s">
        <v>1013</v>
      </c>
      <c r="E214" s="222" t="s">
        <v>1013</v>
      </c>
      <c r="F214" s="62">
        <v>32</v>
      </c>
      <c r="G214" s="62" t="s">
        <v>163</v>
      </c>
      <c r="H214" s="182" t="s">
        <v>1013</v>
      </c>
      <c r="I214" s="182" t="s">
        <v>1013</v>
      </c>
      <c r="J214" s="182" t="s">
        <v>1013</v>
      </c>
      <c r="K214" s="183" t="s">
        <v>1013</v>
      </c>
      <c r="L214" s="186" t="s">
        <v>1013</v>
      </c>
      <c r="M214" s="165"/>
      <c r="N214" s="166"/>
    </row>
    <row r="215" spans="1:14" s="61" customFormat="1" ht="31" x14ac:dyDescent="0.35">
      <c r="A215" s="311"/>
      <c r="B215" s="252">
        <f>MAX(B$12:B214)+1</f>
        <v>197</v>
      </c>
      <c r="C215" s="63" t="s">
        <v>598</v>
      </c>
      <c r="D215" s="222" t="s">
        <v>1013</v>
      </c>
      <c r="E215" s="222" t="s">
        <v>1013</v>
      </c>
      <c r="F215" s="314"/>
      <c r="G215" s="314"/>
      <c r="H215" s="182" t="s">
        <v>1013</v>
      </c>
      <c r="I215" s="182" t="s">
        <v>1013</v>
      </c>
      <c r="J215" s="182" t="s">
        <v>1013</v>
      </c>
      <c r="K215" s="183" t="s">
        <v>1013</v>
      </c>
      <c r="L215" s="186" t="s">
        <v>1013</v>
      </c>
      <c r="M215" s="165"/>
      <c r="N215" s="166"/>
    </row>
    <row r="216" spans="1:14" s="61" customFormat="1" ht="31" x14ac:dyDescent="0.35">
      <c r="A216" s="311"/>
      <c r="B216" s="252">
        <f>MAX(B$12:B215)+1</f>
        <v>198</v>
      </c>
      <c r="C216" s="63" t="s">
        <v>599</v>
      </c>
      <c r="D216" s="222" t="s">
        <v>1013</v>
      </c>
      <c r="E216" s="222" t="s">
        <v>1013</v>
      </c>
      <c r="F216" s="62">
        <v>1</v>
      </c>
      <c r="G216" s="62" t="s">
        <v>472</v>
      </c>
      <c r="H216" s="182" t="s">
        <v>1013</v>
      </c>
      <c r="I216" s="182" t="s">
        <v>1013</v>
      </c>
      <c r="J216" s="182" t="s">
        <v>1013</v>
      </c>
      <c r="K216" s="183" t="s">
        <v>1013</v>
      </c>
      <c r="L216" s="186" t="s">
        <v>1013</v>
      </c>
      <c r="M216" s="165"/>
      <c r="N216" s="166"/>
    </row>
    <row r="217" spans="1:14" s="61" customFormat="1" ht="31" x14ac:dyDescent="0.35">
      <c r="A217" s="311"/>
      <c r="B217" s="252">
        <f>MAX(B$12:B216)+1</f>
        <v>199</v>
      </c>
      <c r="C217" s="63" t="s">
        <v>600</v>
      </c>
      <c r="D217" s="222" t="s">
        <v>1013</v>
      </c>
      <c r="E217" s="222" t="s">
        <v>1013</v>
      </c>
      <c r="F217" s="62">
        <v>1</v>
      </c>
      <c r="G217" s="62" t="s">
        <v>163</v>
      </c>
      <c r="H217" s="182" t="s">
        <v>1013</v>
      </c>
      <c r="I217" s="182" t="s">
        <v>1013</v>
      </c>
      <c r="J217" s="182" t="s">
        <v>1013</v>
      </c>
      <c r="K217" s="183" t="s">
        <v>1013</v>
      </c>
      <c r="L217" s="186" t="s">
        <v>1013</v>
      </c>
      <c r="M217" s="165"/>
      <c r="N217" s="166"/>
    </row>
    <row r="218" spans="1:14" s="61" customFormat="1" ht="31" x14ac:dyDescent="0.35">
      <c r="A218" s="311"/>
      <c r="B218" s="252">
        <f>MAX(B$12:B217)+1</f>
        <v>200</v>
      </c>
      <c r="C218" s="63" t="s">
        <v>601</v>
      </c>
      <c r="D218" s="222" t="s">
        <v>1013</v>
      </c>
      <c r="E218" s="222" t="s">
        <v>1013</v>
      </c>
      <c r="F218" s="62">
        <v>1</v>
      </c>
      <c r="G218" s="62" t="s">
        <v>493</v>
      </c>
      <c r="H218" s="182" t="s">
        <v>1013</v>
      </c>
      <c r="I218" s="182" t="s">
        <v>1013</v>
      </c>
      <c r="J218" s="182" t="s">
        <v>1013</v>
      </c>
      <c r="K218" s="183" t="s">
        <v>1013</v>
      </c>
      <c r="L218" s="186" t="s">
        <v>1013</v>
      </c>
      <c r="M218" s="165"/>
      <c r="N218" s="166"/>
    </row>
    <row r="219" spans="1:14" s="61" customFormat="1" ht="31" x14ac:dyDescent="0.35">
      <c r="A219" s="311"/>
      <c r="B219" s="252">
        <f>MAX(B$12:B218)+1</f>
        <v>201</v>
      </c>
      <c r="C219" s="63" t="s">
        <v>602</v>
      </c>
      <c r="D219" s="222" t="s">
        <v>1013</v>
      </c>
      <c r="E219" s="222" t="s">
        <v>1013</v>
      </c>
      <c r="F219" s="62">
        <v>1</v>
      </c>
      <c r="G219" s="62" t="s">
        <v>493</v>
      </c>
      <c r="H219" s="182" t="s">
        <v>1013</v>
      </c>
      <c r="I219" s="182" t="s">
        <v>1013</v>
      </c>
      <c r="J219" s="182" t="s">
        <v>1013</v>
      </c>
      <c r="K219" s="183" t="s">
        <v>1013</v>
      </c>
      <c r="L219" s="186" t="s">
        <v>1013</v>
      </c>
      <c r="M219" s="165"/>
      <c r="N219" s="166"/>
    </row>
    <row r="220" spans="1:14" s="61" customFormat="1" x14ac:dyDescent="0.35">
      <c r="A220" s="311"/>
      <c r="B220" s="69" t="s">
        <v>603</v>
      </c>
      <c r="C220" s="69"/>
      <c r="D220" s="223"/>
      <c r="E220" s="223"/>
      <c r="F220" s="70"/>
      <c r="G220" s="70"/>
      <c r="H220" s="187"/>
      <c r="I220" s="187"/>
      <c r="J220" s="187"/>
      <c r="K220" s="187"/>
      <c r="L220" s="187" t="s">
        <v>1013</v>
      </c>
      <c r="M220" s="165"/>
      <c r="N220" s="166"/>
    </row>
    <row r="221" spans="1:14" s="61" customFormat="1" ht="31" x14ac:dyDescent="0.35">
      <c r="A221" s="311"/>
      <c r="B221" s="252">
        <f>MAX(B$12:B220)+1</f>
        <v>202</v>
      </c>
      <c r="C221" s="63" t="s">
        <v>604</v>
      </c>
      <c r="D221" s="222" t="s">
        <v>1013</v>
      </c>
      <c r="E221" s="222" t="s">
        <v>1013</v>
      </c>
      <c r="F221" s="62">
        <v>155</v>
      </c>
      <c r="G221" s="62" t="s">
        <v>527</v>
      </c>
      <c r="H221" s="182" t="s">
        <v>1013</v>
      </c>
      <c r="I221" s="182" t="s">
        <v>1013</v>
      </c>
      <c r="J221" s="182" t="s">
        <v>1013</v>
      </c>
      <c r="K221" s="183" t="s">
        <v>1013</v>
      </c>
      <c r="L221" s="186" t="s">
        <v>1013</v>
      </c>
      <c r="M221" s="165"/>
      <c r="N221" s="166"/>
    </row>
    <row r="222" spans="1:14" s="61" customFormat="1" ht="31" x14ac:dyDescent="0.35">
      <c r="A222" s="311"/>
      <c r="B222" s="252">
        <f>MAX(B$12:B221)+1</f>
        <v>203</v>
      </c>
      <c r="C222" s="63" t="s">
        <v>605</v>
      </c>
      <c r="D222" s="222" t="s">
        <v>1013</v>
      </c>
      <c r="E222" s="222" t="s">
        <v>1013</v>
      </c>
      <c r="F222" s="62">
        <v>99</v>
      </c>
      <c r="G222" s="62" t="s">
        <v>527</v>
      </c>
      <c r="H222" s="182" t="s">
        <v>1013</v>
      </c>
      <c r="I222" s="182" t="s">
        <v>1013</v>
      </c>
      <c r="J222" s="182" t="s">
        <v>1013</v>
      </c>
      <c r="K222" s="183" t="s">
        <v>1013</v>
      </c>
      <c r="L222" s="186" t="s">
        <v>1013</v>
      </c>
      <c r="M222" s="165"/>
      <c r="N222" s="166"/>
    </row>
    <row r="223" spans="1:14" s="61" customFormat="1" ht="31" x14ac:dyDescent="0.35">
      <c r="A223" s="311"/>
      <c r="B223" s="252">
        <f>MAX(B$12:B222)+1</f>
        <v>204</v>
      </c>
      <c r="C223" s="63" t="s">
        <v>606</v>
      </c>
      <c r="D223" s="222" t="s">
        <v>1013</v>
      </c>
      <c r="E223" s="222" t="s">
        <v>1013</v>
      </c>
      <c r="F223" s="62">
        <v>1</v>
      </c>
      <c r="G223" s="62" t="s">
        <v>163</v>
      </c>
      <c r="H223" s="182" t="s">
        <v>1013</v>
      </c>
      <c r="I223" s="182" t="s">
        <v>1013</v>
      </c>
      <c r="J223" s="182" t="s">
        <v>1013</v>
      </c>
      <c r="K223" s="183" t="s">
        <v>1013</v>
      </c>
      <c r="L223" s="186" t="s">
        <v>1013</v>
      </c>
      <c r="M223" s="165"/>
      <c r="N223" s="166"/>
    </row>
    <row r="224" spans="1:14" s="61" customFormat="1" ht="31" x14ac:dyDescent="0.35">
      <c r="A224" s="311"/>
      <c r="B224" s="252">
        <f>MAX(B$12:B223)+1</f>
        <v>205</v>
      </c>
      <c r="C224" s="63" t="s">
        <v>607</v>
      </c>
      <c r="D224" s="222" t="s">
        <v>1013</v>
      </c>
      <c r="E224" s="222" t="s">
        <v>1013</v>
      </c>
      <c r="F224" s="62">
        <v>43</v>
      </c>
      <c r="G224" s="62" t="s">
        <v>163</v>
      </c>
      <c r="H224" s="182" t="s">
        <v>1013</v>
      </c>
      <c r="I224" s="182" t="s">
        <v>1013</v>
      </c>
      <c r="J224" s="182" t="s">
        <v>1013</v>
      </c>
      <c r="K224" s="183" t="s">
        <v>1013</v>
      </c>
      <c r="L224" s="186" t="s">
        <v>1013</v>
      </c>
      <c r="M224" s="165"/>
      <c r="N224" s="166"/>
    </row>
    <row r="225" spans="1:14" s="61" customFormat="1" ht="31" x14ac:dyDescent="0.35">
      <c r="A225" s="311"/>
      <c r="B225" s="252">
        <f>MAX(B$12:B224)+1</f>
        <v>206</v>
      </c>
      <c r="C225" s="63" t="s">
        <v>608</v>
      </c>
      <c r="D225" s="222" t="s">
        <v>1013</v>
      </c>
      <c r="E225" s="222" t="s">
        <v>1013</v>
      </c>
      <c r="F225" s="62">
        <v>779</v>
      </c>
      <c r="G225" s="62" t="s">
        <v>596</v>
      </c>
      <c r="H225" s="182" t="s">
        <v>1013</v>
      </c>
      <c r="I225" s="182" t="s">
        <v>1013</v>
      </c>
      <c r="J225" s="182" t="s">
        <v>1013</v>
      </c>
      <c r="K225" s="183" t="s">
        <v>1013</v>
      </c>
      <c r="L225" s="186" t="s">
        <v>1013</v>
      </c>
      <c r="M225" s="165"/>
      <c r="N225" s="166"/>
    </row>
    <row r="226" spans="1:14" s="61" customFormat="1" ht="31" x14ac:dyDescent="0.35">
      <c r="A226" s="311"/>
      <c r="B226" s="252">
        <f>MAX(B$12:B225)+1</f>
        <v>207</v>
      </c>
      <c r="C226" s="63" t="s">
        <v>1045</v>
      </c>
      <c r="D226" s="222" t="s">
        <v>1013</v>
      </c>
      <c r="E226" s="222" t="s">
        <v>1013</v>
      </c>
      <c r="F226" s="62">
        <v>54</v>
      </c>
      <c r="G226" s="62" t="s">
        <v>163</v>
      </c>
      <c r="H226" s="182" t="s">
        <v>1013</v>
      </c>
      <c r="I226" s="182" t="s">
        <v>1013</v>
      </c>
      <c r="J226" s="182" t="s">
        <v>1013</v>
      </c>
      <c r="K226" s="183" t="s">
        <v>1013</v>
      </c>
      <c r="L226" s="186" t="s">
        <v>1013</v>
      </c>
      <c r="M226" s="165"/>
      <c r="N226" s="166"/>
    </row>
    <row r="227" spans="1:14" s="61" customFormat="1" ht="31" x14ac:dyDescent="0.35">
      <c r="A227" s="311"/>
      <c r="B227" s="252">
        <f>MAX(B$12:B226)+1</f>
        <v>208</v>
      </c>
      <c r="C227" s="63" t="s">
        <v>610</v>
      </c>
      <c r="D227" s="222" t="s">
        <v>1013</v>
      </c>
      <c r="E227" s="222" t="s">
        <v>1013</v>
      </c>
      <c r="F227" s="62">
        <v>13</v>
      </c>
      <c r="G227" s="62" t="s">
        <v>163</v>
      </c>
      <c r="H227" s="182" t="s">
        <v>1013</v>
      </c>
      <c r="I227" s="182" t="s">
        <v>1013</v>
      </c>
      <c r="J227" s="182" t="s">
        <v>1013</v>
      </c>
      <c r="K227" s="183" t="s">
        <v>1013</v>
      </c>
      <c r="L227" s="186" t="s">
        <v>1013</v>
      </c>
      <c r="M227" s="165"/>
      <c r="N227" s="166"/>
    </row>
    <row r="228" spans="1:14" s="61" customFormat="1" ht="31" x14ac:dyDescent="0.35">
      <c r="A228" s="311"/>
      <c r="B228" s="252">
        <f>MAX(B$12:B227)+1</f>
        <v>209</v>
      </c>
      <c r="C228" s="63" t="s">
        <v>611</v>
      </c>
      <c r="D228" s="222" t="s">
        <v>1013</v>
      </c>
      <c r="E228" s="222" t="s">
        <v>1013</v>
      </c>
      <c r="F228" s="62">
        <v>43</v>
      </c>
      <c r="G228" s="62" t="s">
        <v>527</v>
      </c>
      <c r="H228" s="182" t="s">
        <v>1013</v>
      </c>
      <c r="I228" s="182" t="s">
        <v>1013</v>
      </c>
      <c r="J228" s="182" t="s">
        <v>1013</v>
      </c>
      <c r="K228" s="183" t="s">
        <v>1013</v>
      </c>
      <c r="L228" s="186" t="s">
        <v>1013</v>
      </c>
      <c r="M228" s="165"/>
      <c r="N228" s="166"/>
    </row>
    <row r="229" spans="1:14" s="61" customFormat="1" ht="31" x14ac:dyDescent="0.35">
      <c r="A229" s="311"/>
      <c r="B229" s="252">
        <f>MAX(B$12:B228)+1</f>
        <v>210</v>
      </c>
      <c r="C229" s="63" t="s">
        <v>612</v>
      </c>
      <c r="D229" s="222" t="s">
        <v>1013</v>
      </c>
      <c r="E229" s="222" t="s">
        <v>1013</v>
      </c>
      <c r="F229" s="62">
        <v>7</v>
      </c>
      <c r="G229" s="62" t="s">
        <v>502</v>
      </c>
      <c r="H229" s="182" t="s">
        <v>1013</v>
      </c>
      <c r="I229" s="182" t="s">
        <v>1013</v>
      </c>
      <c r="J229" s="182" t="s">
        <v>1013</v>
      </c>
      <c r="K229" s="183" t="s">
        <v>1013</v>
      </c>
      <c r="L229" s="186" t="s">
        <v>1013</v>
      </c>
      <c r="M229" s="165"/>
      <c r="N229" s="166"/>
    </row>
    <row r="230" spans="1:14" s="61" customFormat="1" ht="31" x14ac:dyDescent="0.35">
      <c r="A230" s="311"/>
      <c r="B230" s="252">
        <f>MAX(B$12:B229)+1</f>
        <v>211</v>
      </c>
      <c r="C230" s="63" t="s">
        <v>613</v>
      </c>
      <c r="D230" s="222" t="s">
        <v>1013</v>
      </c>
      <c r="E230" s="222" t="s">
        <v>1013</v>
      </c>
      <c r="F230" s="62">
        <v>159</v>
      </c>
      <c r="G230" s="62" t="s">
        <v>163</v>
      </c>
      <c r="H230" s="182" t="s">
        <v>1013</v>
      </c>
      <c r="I230" s="182" t="s">
        <v>1013</v>
      </c>
      <c r="J230" s="182" t="s">
        <v>1013</v>
      </c>
      <c r="K230" s="183" t="s">
        <v>1013</v>
      </c>
      <c r="L230" s="186" t="s">
        <v>1013</v>
      </c>
      <c r="M230" s="165"/>
      <c r="N230" s="166"/>
    </row>
    <row r="231" spans="1:14" s="61" customFormat="1" ht="31" x14ac:dyDescent="0.35">
      <c r="A231" s="311"/>
      <c r="B231" s="252">
        <f>MAX(B$12:B230)+1</f>
        <v>212</v>
      </c>
      <c r="C231" s="63" t="s">
        <v>614</v>
      </c>
      <c r="D231" s="222" t="s">
        <v>1013</v>
      </c>
      <c r="E231" s="222" t="s">
        <v>1013</v>
      </c>
      <c r="F231" s="314"/>
      <c r="G231" s="314"/>
      <c r="H231" s="182" t="s">
        <v>1013</v>
      </c>
      <c r="I231" s="182" t="s">
        <v>1013</v>
      </c>
      <c r="J231" s="182" t="s">
        <v>1013</v>
      </c>
      <c r="K231" s="183" t="s">
        <v>1013</v>
      </c>
      <c r="L231" s="186" t="s">
        <v>1013</v>
      </c>
      <c r="M231" s="165"/>
      <c r="N231" s="166"/>
    </row>
    <row r="232" spans="1:14" s="61" customFormat="1" ht="31" x14ac:dyDescent="0.35">
      <c r="A232" s="311"/>
      <c r="B232" s="252">
        <f>MAX(B$12:B231)+1</f>
        <v>213</v>
      </c>
      <c r="C232" s="63" t="s">
        <v>1046</v>
      </c>
      <c r="D232" s="222" t="s">
        <v>1013</v>
      </c>
      <c r="E232" s="222" t="s">
        <v>1013</v>
      </c>
      <c r="F232" s="62">
        <v>39</v>
      </c>
      <c r="G232" s="62" t="s">
        <v>163</v>
      </c>
      <c r="H232" s="182" t="s">
        <v>1013</v>
      </c>
      <c r="I232" s="182" t="s">
        <v>1013</v>
      </c>
      <c r="J232" s="182" t="s">
        <v>1013</v>
      </c>
      <c r="K232" s="183" t="s">
        <v>1013</v>
      </c>
      <c r="L232" s="186" t="s">
        <v>1013</v>
      </c>
      <c r="M232" s="165"/>
      <c r="N232" s="166"/>
    </row>
    <row r="233" spans="1:14" s="61" customFormat="1" x14ac:dyDescent="0.35">
      <c r="A233" s="311"/>
      <c r="B233" s="69" t="s">
        <v>616</v>
      </c>
      <c r="C233" s="69"/>
      <c r="D233" s="223"/>
      <c r="E233" s="223"/>
      <c r="F233" s="70"/>
      <c r="G233" s="70"/>
      <c r="H233" s="187"/>
      <c r="I233" s="187"/>
      <c r="J233" s="187"/>
      <c r="K233" s="187"/>
      <c r="L233" s="187" t="s">
        <v>1013</v>
      </c>
      <c r="M233" s="165"/>
      <c r="N233" s="166"/>
    </row>
    <row r="234" spans="1:14" s="61" customFormat="1" ht="31" x14ac:dyDescent="0.35">
      <c r="A234" s="311"/>
      <c r="B234" s="252">
        <f>MAX(B$12:B233)+1</f>
        <v>214</v>
      </c>
      <c r="C234" s="63" t="s">
        <v>1047</v>
      </c>
      <c r="D234" s="222" t="s">
        <v>1013</v>
      </c>
      <c r="E234" s="222" t="s">
        <v>1013</v>
      </c>
      <c r="F234" s="62">
        <v>48</v>
      </c>
      <c r="G234" s="62" t="s">
        <v>163</v>
      </c>
      <c r="H234" s="182" t="s">
        <v>1013</v>
      </c>
      <c r="I234" s="182" t="s">
        <v>1013</v>
      </c>
      <c r="J234" s="182" t="s">
        <v>1013</v>
      </c>
      <c r="K234" s="183" t="s">
        <v>1013</v>
      </c>
      <c r="L234" s="186" t="s">
        <v>1013</v>
      </c>
      <c r="M234" s="165"/>
      <c r="N234" s="166"/>
    </row>
    <row r="235" spans="1:14" s="61" customFormat="1" ht="31" x14ac:dyDescent="0.35">
      <c r="A235" s="311"/>
      <c r="B235" s="252">
        <f>MAX(B$12:B234)+1</f>
        <v>215</v>
      </c>
      <c r="C235" s="63" t="s">
        <v>618</v>
      </c>
      <c r="D235" s="222" t="s">
        <v>1013</v>
      </c>
      <c r="E235" s="222" t="s">
        <v>1013</v>
      </c>
      <c r="F235" s="62">
        <v>1</v>
      </c>
      <c r="G235" s="62" t="s">
        <v>619</v>
      </c>
      <c r="H235" s="182" t="s">
        <v>1013</v>
      </c>
      <c r="I235" s="182" t="s">
        <v>1013</v>
      </c>
      <c r="J235" s="182" t="s">
        <v>1013</v>
      </c>
      <c r="K235" s="183" t="s">
        <v>1013</v>
      </c>
      <c r="L235" s="186" t="s">
        <v>1013</v>
      </c>
      <c r="M235" s="165"/>
      <c r="N235" s="166"/>
    </row>
    <row r="236" spans="1:14" s="61" customFormat="1" ht="31" x14ac:dyDescent="0.35">
      <c r="A236" s="311"/>
      <c r="B236" s="252">
        <f>MAX(B$12:B235)+1</f>
        <v>216</v>
      </c>
      <c r="C236" s="63" t="s">
        <v>620</v>
      </c>
      <c r="D236" s="222" t="s">
        <v>1013</v>
      </c>
      <c r="E236" s="222" t="s">
        <v>1013</v>
      </c>
      <c r="F236" s="314"/>
      <c r="G236" s="314"/>
      <c r="H236" s="182" t="s">
        <v>1013</v>
      </c>
      <c r="I236" s="182" t="s">
        <v>1013</v>
      </c>
      <c r="J236" s="182" t="s">
        <v>1013</v>
      </c>
      <c r="K236" s="183" t="s">
        <v>1013</v>
      </c>
      <c r="L236" s="186" t="s">
        <v>1013</v>
      </c>
      <c r="M236" s="165"/>
      <c r="N236" s="166"/>
    </row>
    <row r="237" spans="1:14" s="61" customFormat="1" x14ac:dyDescent="0.35">
      <c r="A237" s="311"/>
      <c r="B237" s="69" t="s">
        <v>621</v>
      </c>
      <c r="C237" s="69"/>
      <c r="D237" s="223"/>
      <c r="E237" s="223"/>
      <c r="F237" s="70"/>
      <c r="G237" s="70"/>
      <c r="H237" s="187"/>
      <c r="I237" s="187"/>
      <c r="J237" s="187"/>
      <c r="K237" s="187"/>
      <c r="L237" s="187" t="s">
        <v>1013</v>
      </c>
      <c r="M237" s="165"/>
      <c r="N237" s="166"/>
    </row>
    <row r="238" spans="1:14" s="61" customFormat="1" ht="31" x14ac:dyDescent="0.35">
      <c r="A238" s="311"/>
      <c r="B238" s="252">
        <f>MAX(B$12:B237)+1</f>
        <v>217</v>
      </c>
      <c r="C238" s="63" t="s">
        <v>622</v>
      </c>
      <c r="D238" s="222" t="s">
        <v>1013</v>
      </c>
      <c r="E238" s="222" t="s">
        <v>1013</v>
      </c>
      <c r="F238" s="62">
        <v>78</v>
      </c>
      <c r="G238" s="62" t="s">
        <v>163</v>
      </c>
      <c r="H238" s="182" t="s">
        <v>1013</v>
      </c>
      <c r="I238" s="182" t="s">
        <v>1013</v>
      </c>
      <c r="J238" s="182" t="s">
        <v>1013</v>
      </c>
      <c r="K238" s="183" t="s">
        <v>1013</v>
      </c>
      <c r="L238" s="186" t="s">
        <v>1013</v>
      </c>
      <c r="M238" s="165"/>
      <c r="N238" s="166"/>
    </row>
    <row r="239" spans="1:14" s="61" customFormat="1" ht="31" x14ac:dyDescent="0.35">
      <c r="A239" s="311"/>
      <c r="B239" s="252">
        <f>MAX(B$12:B238)+1</f>
        <v>218</v>
      </c>
      <c r="C239" s="63" t="s">
        <v>623</v>
      </c>
      <c r="D239" s="222" t="s">
        <v>1013</v>
      </c>
      <c r="E239" s="222" t="s">
        <v>1013</v>
      </c>
      <c r="F239" s="62">
        <v>70</v>
      </c>
      <c r="G239" s="62" t="s">
        <v>163</v>
      </c>
      <c r="H239" s="182" t="s">
        <v>1013</v>
      </c>
      <c r="I239" s="182" t="s">
        <v>1013</v>
      </c>
      <c r="J239" s="182" t="s">
        <v>1013</v>
      </c>
      <c r="K239" s="183" t="s">
        <v>1013</v>
      </c>
      <c r="L239" s="186" t="s">
        <v>1013</v>
      </c>
      <c r="M239" s="165"/>
      <c r="N239" s="166"/>
    </row>
    <row r="240" spans="1:14" s="61" customFormat="1" ht="31" x14ac:dyDescent="0.35">
      <c r="A240" s="311"/>
      <c r="B240" s="252">
        <f>MAX(B$12:B239)+1</f>
        <v>219</v>
      </c>
      <c r="C240" s="63" t="s">
        <v>624</v>
      </c>
      <c r="D240" s="222" t="s">
        <v>1013</v>
      </c>
      <c r="E240" s="222" t="s">
        <v>1013</v>
      </c>
      <c r="F240" s="62">
        <v>131</v>
      </c>
      <c r="G240" s="62" t="s">
        <v>163</v>
      </c>
      <c r="H240" s="182" t="s">
        <v>1013</v>
      </c>
      <c r="I240" s="182" t="s">
        <v>1013</v>
      </c>
      <c r="J240" s="182" t="s">
        <v>1013</v>
      </c>
      <c r="K240" s="183" t="s">
        <v>1013</v>
      </c>
      <c r="L240" s="186" t="s">
        <v>1013</v>
      </c>
      <c r="M240" s="165"/>
      <c r="N240" s="166"/>
    </row>
    <row r="241" spans="1:14" s="61" customFormat="1" ht="31" x14ac:dyDescent="0.35">
      <c r="A241" s="311"/>
      <c r="B241" s="252">
        <f>MAX(B$12:B240)+1</f>
        <v>220</v>
      </c>
      <c r="C241" s="63" t="s">
        <v>625</v>
      </c>
      <c r="D241" s="222" t="s">
        <v>1013</v>
      </c>
      <c r="E241" s="222" t="s">
        <v>1013</v>
      </c>
      <c r="F241" s="62">
        <v>9</v>
      </c>
      <c r="G241" s="62" t="s">
        <v>163</v>
      </c>
      <c r="H241" s="182" t="s">
        <v>1013</v>
      </c>
      <c r="I241" s="182" t="s">
        <v>1013</v>
      </c>
      <c r="J241" s="182" t="s">
        <v>1013</v>
      </c>
      <c r="K241" s="183" t="s">
        <v>1013</v>
      </c>
      <c r="L241" s="186" t="s">
        <v>1013</v>
      </c>
      <c r="M241" s="165"/>
      <c r="N241" s="166"/>
    </row>
    <row r="242" spans="1:14" s="61" customFormat="1" ht="31" x14ac:dyDescent="0.35">
      <c r="A242" s="311"/>
      <c r="B242" s="252">
        <f>MAX(B$12:B241)+1</f>
        <v>221</v>
      </c>
      <c r="C242" s="63" t="s">
        <v>626</v>
      </c>
      <c r="D242" s="222" t="s">
        <v>1013</v>
      </c>
      <c r="E242" s="222" t="s">
        <v>1013</v>
      </c>
      <c r="F242" s="62">
        <v>3</v>
      </c>
      <c r="G242" s="62" t="s">
        <v>163</v>
      </c>
      <c r="H242" s="182" t="s">
        <v>1013</v>
      </c>
      <c r="I242" s="182" t="s">
        <v>1013</v>
      </c>
      <c r="J242" s="182" t="s">
        <v>1013</v>
      </c>
      <c r="K242" s="183" t="s">
        <v>1013</v>
      </c>
      <c r="L242" s="186" t="s">
        <v>1013</v>
      </c>
      <c r="M242" s="165"/>
      <c r="N242" s="166"/>
    </row>
    <row r="243" spans="1:14" s="61" customFormat="1" ht="31" x14ac:dyDescent="0.35">
      <c r="A243" s="311"/>
      <c r="B243" s="252">
        <f>MAX(B$12:B242)+1</f>
        <v>222</v>
      </c>
      <c r="C243" s="63" t="s">
        <v>627</v>
      </c>
      <c r="D243" s="222" t="s">
        <v>1013</v>
      </c>
      <c r="E243" s="222" t="s">
        <v>1013</v>
      </c>
      <c r="F243" s="62">
        <v>54</v>
      </c>
      <c r="G243" s="62" t="s">
        <v>163</v>
      </c>
      <c r="H243" s="182" t="s">
        <v>1013</v>
      </c>
      <c r="I243" s="182" t="s">
        <v>1013</v>
      </c>
      <c r="J243" s="182" t="s">
        <v>1013</v>
      </c>
      <c r="K243" s="183" t="s">
        <v>1013</v>
      </c>
      <c r="L243" s="186" t="s">
        <v>1013</v>
      </c>
      <c r="M243" s="165"/>
      <c r="N243" s="166"/>
    </row>
    <row r="244" spans="1:14" s="61" customFormat="1" ht="31" x14ac:dyDescent="0.35">
      <c r="A244" s="311"/>
      <c r="B244" s="252">
        <f>MAX(B$12:B243)+1</f>
        <v>223</v>
      </c>
      <c r="C244" s="63" t="s">
        <v>628</v>
      </c>
      <c r="D244" s="222" t="s">
        <v>1013</v>
      </c>
      <c r="E244" s="222" t="s">
        <v>1013</v>
      </c>
      <c r="F244" s="62">
        <v>5</v>
      </c>
      <c r="G244" s="62" t="s">
        <v>163</v>
      </c>
      <c r="H244" s="182" t="s">
        <v>1013</v>
      </c>
      <c r="I244" s="182" t="s">
        <v>1013</v>
      </c>
      <c r="J244" s="182" t="s">
        <v>1013</v>
      </c>
      <c r="K244" s="183" t="s">
        <v>1013</v>
      </c>
      <c r="L244" s="186" t="s">
        <v>1013</v>
      </c>
      <c r="M244" s="165"/>
      <c r="N244" s="166"/>
    </row>
    <row r="245" spans="1:14" s="61" customFormat="1" ht="31" x14ac:dyDescent="0.35">
      <c r="A245" s="311"/>
      <c r="B245" s="252">
        <f>MAX(B$12:B244)+1</f>
        <v>224</v>
      </c>
      <c r="C245" s="63" t="s">
        <v>629</v>
      </c>
      <c r="D245" s="222" t="s">
        <v>1013</v>
      </c>
      <c r="E245" s="222" t="s">
        <v>1013</v>
      </c>
      <c r="F245" s="62">
        <v>248</v>
      </c>
      <c r="G245" s="62" t="s">
        <v>163</v>
      </c>
      <c r="H245" s="182" t="s">
        <v>1013</v>
      </c>
      <c r="I245" s="182" t="s">
        <v>1013</v>
      </c>
      <c r="J245" s="182" t="s">
        <v>1013</v>
      </c>
      <c r="K245" s="183" t="s">
        <v>1013</v>
      </c>
      <c r="L245" s="186" t="s">
        <v>1013</v>
      </c>
      <c r="M245" s="165"/>
      <c r="N245" s="166"/>
    </row>
    <row r="246" spans="1:14" s="61" customFormat="1" ht="31" x14ac:dyDescent="0.35">
      <c r="A246" s="311"/>
      <c r="B246" s="252">
        <f>MAX(B$12:B245)+1</f>
        <v>225</v>
      </c>
      <c r="C246" s="63" t="s">
        <v>630</v>
      </c>
      <c r="D246" s="222" t="s">
        <v>1013</v>
      </c>
      <c r="E246" s="222" t="s">
        <v>1013</v>
      </c>
      <c r="F246" s="62">
        <v>372</v>
      </c>
      <c r="G246" s="62" t="s">
        <v>163</v>
      </c>
      <c r="H246" s="182" t="s">
        <v>1013</v>
      </c>
      <c r="I246" s="182" t="s">
        <v>1013</v>
      </c>
      <c r="J246" s="182" t="s">
        <v>1013</v>
      </c>
      <c r="K246" s="183" t="s">
        <v>1013</v>
      </c>
      <c r="L246" s="186" t="s">
        <v>1013</v>
      </c>
      <c r="M246" s="165"/>
      <c r="N246" s="166"/>
    </row>
    <row r="247" spans="1:14" s="61" customFormat="1" ht="31" x14ac:dyDescent="0.35">
      <c r="A247" s="311"/>
      <c r="B247" s="252">
        <f>MAX(B$12:B246)+1</f>
        <v>226</v>
      </c>
      <c r="C247" s="63" t="s">
        <v>631</v>
      </c>
      <c r="D247" s="222" t="s">
        <v>1013</v>
      </c>
      <c r="E247" s="222" t="s">
        <v>1013</v>
      </c>
      <c r="F247" s="314"/>
      <c r="G247" s="314"/>
      <c r="H247" s="182" t="s">
        <v>1013</v>
      </c>
      <c r="I247" s="182" t="s">
        <v>1013</v>
      </c>
      <c r="J247" s="182" t="s">
        <v>1013</v>
      </c>
      <c r="K247" s="183" t="s">
        <v>1013</v>
      </c>
      <c r="L247" s="186" t="s">
        <v>1013</v>
      </c>
      <c r="M247" s="165"/>
      <c r="N247" s="166"/>
    </row>
    <row r="248" spans="1:14" s="61" customFormat="1" ht="31" x14ac:dyDescent="0.35">
      <c r="A248" s="311"/>
      <c r="B248" s="252">
        <f>MAX(B$12:B247)+1</f>
        <v>227</v>
      </c>
      <c r="C248" s="63" t="s">
        <v>632</v>
      </c>
      <c r="D248" s="222" t="s">
        <v>1013</v>
      </c>
      <c r="E248" s="222" t="s">
        <v>1013</v>
      </c>
      <c r="F248" s="62">
        <v>26</v>
      </c>
      <c r="G248" s="62" t="s">
        <v>163</v>
      </c>
      <c r="H248" s="182" t="s">
        <v>1013</v>
      </c>
      <c r="I248" s="182" t="s">
        <v>1013</v>
      </c>
      <c r="J248" s="182" t="s">
        <v>1013</v>
      </c>
      <c r="K248" s="183" t="s">
        <v>1013</v>
      </c>
      <c r="L248" s="186" t="s">
        <v>1013</v>
      </c>
      <c r="M248" s="165"/>
      <c r="N248" s="166"/>
    </row>
    <row r="249" spans="1:14" s="61" customFormat="1" ht="31" x14ac:dyDescent="0.35">
      <c r="A249" s="311"/>
      <c r="B249" s="252">
        <f>MAX(B$12:B248)+1</f>
        <v>228</v>
      </c>
      <c r="C249" s="63" t="s">
        <v>633</v>
      </c>
      <c r="D249" s="222" t="s">
        <v>1013</v>
      </c>
      <c r="E249" s="222" t="s">
        <v>1013</v>
      </c>
      <c r="F249" s="62">
        <v>53</v>
      </c>
      <c r="G249" s="62" t="s">
        <v>163</v>
      </c>
      <c r="H249" s="182" t="s">
        <v>1013</v>
      </c>
      <c r="I249" s="182" t="s">
        <v>1013</v>
      </c>
      <c r="J249" s="182" t="s">
        <v>1013</v>
      </c>
      <c r="K249" s="183" t="s">
        <v>1013</v>
      </c>
      <c r="L249" s="186" t="s">
        <v>1013</v>
      </c>
      <c r="M249" s="165"/>
      <c r="N249" s="166"/>
    </row>
    <row r="250" spans="1:14" s="61" customFormat="1" ht="31" x14ac:dyDescent="0.35">
      <c r="A250" s="311"/>
      <c r="B250" s="252">
        <f>MAX(B$12:B249)+1</f>
        <v>229</v>
      </c>
      <c r="C250" s="63" t="s">
        <v>634</v>
      </c>
      <c r="D250" s="222" t="s">
        <v>1013</v>
      </c>
      <c r="E250" s="222" t="s">
        <v>1013</v>
      </c>
      <c r="F250" s="62">
        <v>4</v>
      </c>
      <c r="G250" s="62" t="s">
        <v>163</v>
      </c>
      <c r="H250" s="182" t="s">
        <v>1013</v>
      </c>
      <c r="I250" s="182" t="s">
        <v>1013</v>
      </c>
      <c r="J250" s="182" t="s">
        <v>1013</v>
      </c>
      <c r="K250" s="183" t="s">
        <v>1013</v>
      </c>
      <c r="L250" s="186" t="s">
        <v>1013</v>
      </c>
      <c r="M250" s="165"/>
      <c r="N250" s="166"/>
    </row>
    <row r="251" spans="1:14" s="61" customFormat="1" ht="31" x14ac:dyDescent="0.35">
      <c r="A251" s="311"/>
      <c r="B251" s="252">
        <f>MAX(B$12:B250)+1</f>
        <v>230</v>
      </c>
      <c r="C251" s="63" t="s">
        <v>635</v>
      </c>
      <c r="D251" s="222" t="s">
        <v>1013</v>
      </c>
      <c r="E251" s="222" t="s">
        <v>1013</v>
      </c>
      <c r="F251" s="62">
        <v>73</v>
      </c>
      <c r="G251" s="62" t="s">
        <v>163</v>
      </c>
      <c r="H251" s="182" t="s">
        <v>1013</v>
      </c>
      <c r="I251" s="182" t="s">
        <v>1013</v>
      </c>
      <c r="J251" s="182" t="s">
        <v>1013</v>
      </c>
      <c r="K251" s="183" t="s">
        <v>1013</v>
      </c>
      <c r="L251" s="186" t="s">
        <v>1013</v>
      </c>
      <c r="M251" s="165"/>
      <c r="N251" s="166"/>
    </row>
    <row r="252" spans="1:14" s="61" customFormat="1" ht="31" x14ac:dyDescent="0.35">
      <c r="A252" s="311"/>
      <c r="B252" s="252">
        <f>MAX(B$12:B251)+1</f>
        <v>231</v>
      </c>
      <c r="C252" s="63" t="s">
        <v>1048</v>
      </c>
      <c r="D252" s="222" t="s">
        <v>1013</v>
      </c>
      <c r="E252" s="222" t="s">
        <v>1013</v>
      </c>
      <c r="F252" s="62">
        <v>131</v>
      </c>
      <c r="G252" s="62" t="s">
        <v>163</v>
      </c>
      <c r="H252" s="182" t="s">
        <v>1013</v>
      </c>
      <c r="I252" s="182" t="s">
        <v>1013</v>
      </c>
      <c r="J252" s="182" t="s">
        <v>1013</v>
      </c>
      <c r="K252" s="183" t="s">
        <v>1013</v>
      </c>
      <c r="L252" s="186" t="s">
        <v>1013</v>
      </c>
      <c r="M252" s="165"/>
      <c r="N252" s="166"/>
    </row>
    <row r="253" spans="1:14" s="61" customFormat="1" ht="31" x14ac:dyDescent="0.35">
      <c r="A253" s="311"/>
      <c r="B253" s="252">
        <f>MAX(B$12:B252)+1</f>
        <v>232</v>
      </c>
      <c r="C253" s="63" t="s">
        <v>637</v>
      </c>
      <c r="D253" s="222" t="s">
        <v>1013</v>
      </c>
      <c r="E253" s="222" t="s">
        <v>1013</v>
      </c>
      <c r="F253" s="153">
        <v>52</v>
      </c>
      <c r="G253" s="62" t="s">
        <v>163</v>
      </c>
      <c r="H253" s="182" t="s">
        <v>1013</v>
      </c>
      <c r="I253" s="182" t="s">
        <v>1013</v>
      </c>
      <c r="J253" s="182" t="s">
        <v>1013</v>
      </c>
      <c r="K253" s="183" t="s">
        <v>1013</v>
      </c>
      <c r="L253" s="186" t="s">
        <v>1013</v>
      </c>
      <c r="M253" s="165"/>
      <c r="N253" s="166"/>
    </row>
    <row r="254" spans="1:14" s="61" customFormat="1" ht="31" x14ac:dyDescent="0.35">
      <c r="A254" s="311"/>
      <c r="B254" s="252">
        <f>MAX(B$12:B253)+1</f>
        <v>233</v>
      </c>
      <c r="C254" s="63" t="s">
        <v>638</v>
      </c>
      <c r="D254" s="222" t="s">
        <v>1013</v>
      </c>
      <c r="E254" s="222" t="s">
        <v>1013</v>
      </c>
      <c r="F254" s="62">
        <v>219</v>
      </c>
      <c r="G254" s="62" t="s">
        <v>163</v>
      </c>
      <c r="H254" s="182" t="s">
        <v>1013</v>
      </c>
      <c r="I254" s="182" t="s">
        <v>1013</v>
      </c>
      <c r="J254" s="182" t="s">
        <v>1013</v>
      </c>
      <c r="K254" s="183" t="s">
        <v>1013</v>
      </c>
      <c r="L254" s="186" t="s">
        <v>1013</v>
      </c>
      <c r="M254" s="165"/>
      <c r="N254" s="166"/>
    </row>
    <row r="255" spans="1:14" s="61" customFormat="1" ht="31" x14ac:dyDescent="0.35">
      <c r="A255" s="311"/>
      <c r="B255" s="252">
        <f>MAX(B$12:B254)+1</f>
        <v>234</v>
      </c>
      <c r="C255" s="63" t="s">
        <v>639</v>
      </c>
      <c r="D255" s="222" t="s">
        <v>1013</v>
      </c>
      <c r="E255" s="222" t="s">
        <v>1013</v>
      </c>
      <c r="F255" s="62">
        <v>62</v>
      </c>
      <c r="G255" s="62" t="s">
        <v>491</v>
      </c>
      <c r="H255" s="182" t="s">
        <v>1013</v>
      </c>
      <c r="I255" s="182" t="s">
        <v>1013</v>
      </c>
      <c r="J255" s="182" t="s">
        <v>1013</v>
      </c>
      <c r="K255" s="183" t="s">
        <v>1013</v>
      </c>
      <c r="L255" s="186" t="s">
        <v>1013</v>
      </c>
      <c r="M255" s="165"/>
      <c r="N255" s="166"/>
    </row>
    <row r="256" spans="1:14" s="61" customFormat="1" ht="31" x14ac:dyDescent="0.35">
      <c r="A256" s="311"/>
      <c r="B256" s="252">
        <f>MAX(B$12:B255)+1</f>
        <v>235</v>
      </c>
      <c r="C256" s="140" t="s">
        <v>640</v>
      </c>
      <c r="D256" s="222" t="s">
        <v>1013</v>
      </c>
      <c r="E256" s="222" t="s">
        <v>1013</v>
      </c>
      <c r="F256" s="62">
        <v>54</v>
      </c>
      <c r="G256" s="62" t="s">
        <v>491</v>
      </c>
      <c r="H256" s="182" t="s">
        <v>1013</v>
      </c>
      <c r="I256" s="182" t="s">
        <v>1013</v>
      </c>
      <c r="J256" s="182" t="s">
        <v>1013</v>
      </c>
      <c r="K256" s="183" t="s">
        <v>1013</v>
      </c>
      <c r="L256" s="186" t="s">
        <v>1013</v>
      </c>
      <c r="M256" s="165"/>
      <c r="N256" s="166"/>
    </row>
    <row r="257" spans="1:14" s="61" customFormat="1" ht="31" x14ac:dyDescent="0.35">
      <c r="A257" s="311"/>
      <c r="B257" s="252">
        <f>MAX(B$12:B256)+1</f>
        <v>236</v>
      </c>
      <c r="C257" s="63" t="s">
        <v>641</v>
      </c>
      <c r="D257" s="222" t="s">
        <v>1013</v>
      </c>
      <c r="E257" s="222" t="s">
        <v>1013</v>
      </c>
      <c r="F257" s="62">
        <v>7</v>
      </c>
      <c r="G257" s="62" t="s">
        <v>163</v>
      </c>
      <c r="H257" s="182" t="s">
        <v>1013</v>
      </c>
      <c r="I257" s="182" t="s">
        <v>1013</v>
      </c>
      <c r="J257" s="182" t="s">
        <v>1013</v>
      </c>
      <c r="K257" s="183" t="s">
        <v>1013</v>
      </c>
      <c r="L257" s="186" t="s">
        <v>1013</v>
      </c>
      <c r="M257" s="165"/>
      <c r="N257" s="166"/>
    </row>
    <row r="258" spans="1:14" s="61" customFormat="1" ht="31" x14ac:dyDescent="0.35">
      <c r="A258" s="311"/>
      <c r="B258" s="252">
        <f>MAX(B$12:B257)+1</f>
        <v>237</v>
      </c>
      <c r="C258" s="63" t="s">
        <v>642</v>
      </c>
      <c r="D258" s="222" t="s">
        <v>1013</v>
      </c>
      <c r="E258" s="222" t="s">
        <v>1013</v>
      </c>
      <c r="F258" s="62">
        <v>98</v>
      </c>
      <c r="G258" s="62" t="s">
        <v>163</v>
      </c>
      <c r="H258" s="182" t="s">
        <v>1013</v>
      </c>
      <c r="I258" s="182" t="s">
        <v>1013</v>
      </c>
      <c r="J258" s="182" t="s">
        <v>1013</v>
      </c>
      <c r="K258" s="183" t="s">
        <v>1013</v>
      </c>
      <c r="L258" s="186" t="s">
        <v>1013</v>
      </c>
      <c r="M258" s="165"/>
      <c r="N258" s="166"/>
    </row>
    <row r="259" spans="1:14" s="61" customFormat="1" ht="31" x14ac:dyDescent="0.35">
      <c r="A259" s="311"/>
      <c r="B259" s="252">
        <f>MAX(B$12:B258)+1</f>
        <v>238</v>
      </c>
      <c r="C259" s="63" t="s">
        <v>643</v>
      </c>
      <c r="D259" s="222" t="s">
        <v>1013</v>
      </c>
      <c r="E259" s="222" t="s">
        <v>1013</v>
      </c>
      <c r="F259" s="62">
        <v>12</v>
      </c>
      <c r="G259" s="62" t="s">
        <v>163</v>
      </c>
      <c r="H259" s="182" t="s">
        <v>1013</v>
      </c>
      <c r="I259" s="182" t="s">
        <v>1013</v>
      </c>
      <c r="J259" s="182" t="s">
        <v>1013</v>
      </c>
      <c r="K259" s="183" t="s">
        <v>1013</v>
      </c>
      <c r="L259" s="186" t="s">
        <v>1013</v>
      </c>
      <c r="M259" s="165"/>
      <c r="N259" s="166"/>
    </row>
    <row r="260" spans="1:14" s="61" customFormat="1" ht="31" x14ac:dyDescent="0.35">
      <c r="A260" s="311"/>
      <c r="B260" s="252">
        <f>MAX(B$12:B259)+1</f>
        <v>239</v>
      </c>
      <c r="C260" s="63" t="s">
        <v>644</v>
      </c>
      <c r="D260" s="222" t="s">
        <v>1013</v>
      </c>
      <c r="E260" s="222" t="s">
        <v>1013</v>
      </c>
      <c r="F260" s="62">
        <v>10</v>
      </c>
      <c r="G260" s="62" t="s">
        <v>163</v>
      </c>
      <c r="H260" s="182" t="s">
        <v>1013</v>
      </c>
      <c r="I260" s="182" t="s">
        <v>1013</v>
      </c>
      <c r="J260" s="182" t="s">
        <v>1013</v>
      </c>
      <c r="K260" s="183" t="s">
        <v>1013</v>
      </c>
      <c r="L260" s="186" t="s">
        <v>1013</v>
      </c>
      <c r="M260" s="165"/>
      <c r="N260" s="166"/>
    </row>
    <row r="261" spans="1:14" s="61" customFormat="1" ht="31" x14ac:dyDescent="0.35">
      <c r="A261" s="311"/>
      <c r="B261" s="252">
        <f>MAX(B$12:B260)+1</f>
        <v>240</v>
      </c>
      <c r="C261" s="63" t="s">
        <v>645</v>
      </c>
      <c r="D261" s="222" t="s">
        <v>1013</v>
      </c>
      <c r="E261" s="222" t="s">
        <v>1013</v>
      </c>
      <c r="F261" s="62">
        <v>2</v>
      </c>
      <c r="G261" s="62" t="s">
        <v>646</v>
      </c>
      <c r="H261" s="182" t="s">
        <v>1013</v>
      </c>
      <c r="I261" s="182" t="s">
        <v>1013</v>
      </c>
      <c r="J261" s="182" t="s">
        <v>1013</v>
      </c>
      <c r="K261" s="183" t="s">
        <v>1013</v>
      </c>
      <c r="L261" s="186" t="s">
        <v>1013</v>
      </c>
      <c r="M261" s="165"/>
      <c r="N261" s="166"/>
    </row>
    <row r="262" spans="1:14" s="61" customFormat="1" ht="31" x14ac:dyDescent="0.35">
      <c r="A262" s="311"/>
      <c r="B262" s="252">
        <f>MAX(B$12:B261)+1</f>
        <v>241</v>
      </c>
      <c r="C262" s="63" t="s">
        <v>647</v>
      </c>
      <c r="D262" s="222" t="s">
        <v>1013</v>
      </c>
      <c r="E262" s="222" t="s">
        <v>1013</v>
      </c>
      <c r="F262" s="62">
        <v>10</v>
      </c>
      <c r="G262" s="62" t="s">
        <v>648</v>
      </c>
      <c r="H262" s="182" t="s">
        <v>1013</v>
      </c>
      <c r="I262" s="182" t="s">
        <v>1013</v>
      </c>
      <c r="J262" s="182" t="s">
        <v>1013</v>
      </c>
      <c r="K262" s="183" t="s">
        <v>1013</v>
      </c>
      <c r="L262" s="186" t="s">
        <v>1013</v>
      </c>
      <c r="M262" s="165"/>
      <c r="N262" s="166"/>
    </row>
    <row r="263" spans="1:14" s="61" customFormat="1" ht="31" x14ac:dyDescent="0.35">
      <c r="A263" s="311"/>
      <c r="B263" s="252">
        <f>MAX(B$12:B262)+1</f>
        <v>242</v>
      </c>
      <c r="C263" s="63" t="s">
        <v>649</v>
      </c>
      <c r="D263" s="222" t="s">
        <v>1013</v>
      </c>
      <c r="E263" s="222" t="s">
        <v>1013</v>
      </c>
      <c r="F263" s="314"/>
      <c r="G263" s="314"/>
      <c r="H263" s="182" t="s">
        <v>1013</v>
      </c>
      <c r="I263" s="182" t="s">
        <v>1013</v>
      </c>
      <c r="J263" s="182" t="s">
        <v>1013</v>
      </c>
      <c r="K263" s="183" t="s">
        <v>1013</v>
      </c>
      <c r="L263" s="186" t="s">
        <v>1013</v>
      </c>
      <c r="M263" s="165"/>
      <c r="N263" s="166"/>
    </row>
    <row r="264" spans="1:14" s="61" customFormat="1" ht="31" x14ac:dyDescent="0.35">
      <c r="A264" s="311"/>
      <c r="B264" s="252">
        <f>MAX(B$12:B263)+1</f>
        <v>243</v>
      </c>
      <c r="C264" s="63" t="s">
        <v>650</v>
      </c>
      <c r="D264" s="222" t="s">
        <v>1013</v>
      </c>
      <c r="E264" s="222" t="s">
        <v>1013</v>
      </c>
      <c r="F264" s="62">
        <v>81</v>
      </c>
      <c r="G264" s="62" t="s">
        <v>163</v>
      </c>
      <c r="H264" s="182" t="s">
        <v>1013</v>
      </c>
      <c r="I264" s="182" t="s">
        <v>1013</v>
      </c>
      <c r="J264" s="182" t="s">
        <v>1013</v>
      </c>
      <c r="K264" s="183" t="s">
        <v>1013</v>
      </c>
      <c r="L264" s="186" t="s">
        <v>1013</v>
      </c>
      <c r="M264" s="165"/>
      <c r="N264" s="166"/>
    </row>
    <row r="265" spans="1:14" s="61" customFormat="1" ht="31" x14ac:dyDescent="0.35">
      <c r="A265" s="311"/>
      <c r="B265" s="252">
        <f>MAX(B$12:B264)+1</f>
        <v>244</v>
      </c>
      <c r="C265" s="63" t="s">
        <v>651</v>
      </c>
      <c r="D265" s="222" t="s">
        <v>1013</v>
      </c>
      <c r="E265" s="222" t="s">
        <v>1013</v>
      </c>
      <c r="F265" s="62">
        <v>64</v>
      </c>
      <c r="G265" s="62" t="s">
        <v>163</v>
      </c>
      <c r="H265" s="182" t="s">
        <v>1013</v>
      </c>
      <c r="I265" s="182" t="s">
        <v>1013</v>
      </c>
      <c r="J265" s="182" t="s">
        <v>1013</v>
      </c>
      <c r="K265" s="183" t="s">
        <v>1013</v>
      </c>
      <c r="L265" s="186" t="s">
        <v>1013</v>
      </c>
      <c r="M265" s="165"/>
      <c r="N265" s="166"/>
    </row>
    <row r="266" spans="1:14" s="61" customFormat="1" ht="31" x14ac:dyDescent="0.35">
      <c r="A266" s="311"/>
      <c r="B266" s="252">
        <f>MAX(B$12:B265)+1</f>
        <v>245</v>
      </c>
      <c r="C266" s="63" t="s">
        <v>652</v>
      </c>
      <c r="D266" s="222" t="s">
        <v>1013</v>
      </c>
      <c r="E266" s="222" t="s">
        <v>1013</v>
      </c>
      <c r="F266" s="314"/>
      <c r="G266" s="314"/>
      <c r="H266" s="182" t="s">
        <v>1013</v>
      </c>
      <c r="I266" s="182" t="s">
        <v>1013</v>
      </c>
      <c r="J266" s="182" t="s">
        <v>1013</v>
      </c>
      <c r="K266" s="183" t="s">
        <v>1013</v>
      </c>
      <c r="L266" s="186" t="s">
        <v>1013</v>
      </c>
      <c r="M266" s="165"/>
      <c r="N266" s="166"/>
    </row>
    <row r="267" spans="1:14" s="61" customFormat="1" ht="31" x14ac:dyDescent="0.35">
      <c r="A267" s="311"/>
      <c r="B267" s="252">
        <f>MAX(B$12:B266)+1</f>
        <v>246</v>
      </c>
      <c r="C267" s="63" t="s">
        <v>653</v>
      </c>
      <c r="D267" s="222" t="s">
        <v>1013</v>
      </c>
      <c r="E267" s="222" t="s">
        <v>1013</v>
      </c>
      <c r="F267" s="314"/>
      <c r="G267" s="314"/>
      <c r="H267" s="182" t="s">
        <v>1013</v>
      </c>
      <c r="I267" s="182" t="s">
        <v>1013</v>
      </c>
      <c r="J267" s="182" t="s">
        <v>1013</v>
      </c>
      <c r="K267" s="183" t="s">
        <v>1013</v>
      </c>
      <c r="L267" s="186" t="s">
        <v>1013</v>
      </c>
      <c r="M267" s="165"/>
      <c r="N267" s="166"/>
    </row>
    <row r="268" spans="1:14" s="61" customFormat="1" ht="31" x14ac:dyDescent="0.35">
      <c r="A268" s="311"/>
      <c r="B268" s="252">
        <f>MAX(B$12:B267)+1</f>
        <v>247</v>
      </c>
      <c r="C268" s="140" t="s">
        <v>654</v>
      </c>
      <c r="D268" s="222" t="s">
        <v>1013</v>
      </c>
      <c r="E268" s="222" t="s">
        <v>1013</v>
      </c>
      <c r="F268" s="314"/>
      <c r="G268" s="314"/>
      <c r="H268" s="182" t="s">
        <v>1013</v>
      </c>
      <c r="I268" s="182" t="s">
        <v>1013</v>
      </c>
      <c r="J268" s="182" t="s">
        <v>1013</v>
      </c>
      <c r="K268" s="183" t="s">
        <v>1013</v>
      </c>
      <c r="L268" s="186" t="s">
        <v>1013</v>
      </c>
      <c r="M268" s="165"/>
      <c r="N268" s="166"/>
    </row>
    <row r="269" spans="1:14" s="61" customFormat="1" ht="31" x14ac:dyDescent="0.35">
      <c r="A269" s="311"/>
      <c r="B269" s="252">
        <f>MAX(B$12:B268)+1</f>
        <v>248</v>
      </c>
      <c r="C269" s="63" t="s">
        <v>655</v>
      </c>
      <c r="D269" s="222" t="s">
        <v>1013</v>
      </c>
      <c r="E269" s="222" t="s">
        <v>1013</v>
      </c>
      <c r="F269" s="62">
        <v>29</v>
      </c>
      <c r="G269" s="62" t="s">
        <v>163</v>
      </c>
      <c r="H269" s="182" t="s">
        <v>1013</v>
      </c>
      <c r="I269" s="182" t="s">
        <v>1013</v>
      </c>
      <c r="J269" s="182" t="s">
        <v>1013</v>
      </c>
      <c r="K269" s="183" t="s">
        <v>1013</v>
      </c>
      <c r="L269" s="186" t="s">
        <v>1013</v>
      </c>
      <c r="M269" s="165"/>
      <c r="N269" s="166"/>
    </row>
    <row r="270" spans="1:14" s="61" customFormat="1" ht="31" x14ac:dyDescent="0.35">
      <c r="A270" s="311"/>
      <c r="B270" s="252">
        <f>MAX(B$12:B269)+1</f>
        <v>249</v>
      </c>
      <c r="C270" s="63" t="s">
        <v>656</v>
      </c>
      <c r="D270" s="222" t="s">
        <v>1013</v>
      </c>
      <c r="E270" s="222" t="s">
        <v>1013</v>
      </c>
      <c r="F270" s="62">
        <v>1</v>
      </c>
      <c r="G270" s="62" t="s">
        <v>163</v>
      </c>
      <c r="H270" s="182" t="s">
        <v>1013</v>
      </c>
      <c r="I270" s="182" t="s">
        <v>1013</v>
      </c>
      <c r="J270" s="182" t="s">
        <v>1013</v>
      </c>
      <c r="K270" s="183" t="s">
        <v>1013</v>
      </c>
      <c r="L270" s="186" t="s">
        <v>1013</v>
      </c>
      <c r="M270" s="165"/>
      <c r="N270" s="166"/>
    </row>
    <row r="271" spans="1:14" s="61" customFormat="1" ht="31" x14ac:dyDescent="0.35">
      <c r="A271" s="311"/>
      <c r="B271" s="252">
        <f>MAX(B$12:B270)+1</f>
        <v>250</v>
      </c>
      <c r="C271" s="63" t="s">
        <v>657</v>
      </c>
      <c r="D271" s="222" t="s">
        <v>1013</v>
      </c>
      <c r="E271" s="222" t="s">
        <v>1013</v>
      </c>
      <c r="F271" s="314"/>
      <c r="G271" s="314"/>
      <c r="H271" s="182" t="s">
        <v>1013</v>
      </c>
      <c r="I271" s="182" t="s">
        <v>1013</v>
      </c>
      <c r="J271" s="182" t="s">
        <v>1013</v>
      </c>
      <c r="K271" s="183" t="s">
        <v>1013</v>
      </c>
      <c r="L271" s="186" t="s">
        <v>1013</v>
      </c>
      <c r="M271" s="165"/>
      <c r="N271" s="166"/>
    </row>
    <row r="272" spans="1:14" s="61" customFormat="1" ht="31" x14ac:dyDescent="0.35">
      <c r="A272" s="311"/>
      <c r="B272" s="252">
        <f>MAX(B$12:B271)+1</f>
        <v>251</v>
      </c>
      <c r="C272" s="63" t="s">
        <v>658</v>
      </c>
      <c r="D272" s="222" t="s">
        <v>1013</v>
      </c>
      <c r="E272" s="222" t="s">
        <v>1013</v>
      </c>
      <c r="F272" s="62">
        <v>1</v>
      </c>
      <c r="G272" s="62" t="s">
        <v>163</v>
      </c>
      <c r="H272" s="182" t="s">
        <v>1013</v>
      </c>
      <c r="I272" s="182" t="s">
        <v>1013</v>
      </c>
      <c r="J272" s="182" t="s">
        <v>1013</v>
      </c>
      <c r="K272" s="183" t="s">
        <v>1013</v>
      </c>
      <c r="L272" s="186" t="s">
        <v>1013</v>
      </c>
      <c r="M272" s="165"/>
      <c r="N272" s="166"/>
    </row>
    <row r="273" spans="1:14" s="61" customFormat="1" ht="31" x14ac:dyDescent="0.35">
      <c r="A273" s="311"/>
      <c r="B273" s="252">
        <f>MAX(B$12:B272)+1</f>
        <v>252</v>
      </c>
      <c r="C273" s="63" t="s">
        <v>659</v>
      </c>
      <c r="D273" s="222" t="s">
        <v>1013</v>
      </c>
      <c r="E273" s="222" t="s">
        <v>1013</v>
      </c>
      <c r="F273" s="62">
        <v>1</v>
      </c>
      <c r="G273" s="62" t="s">
        <v>163</v>
      </c>
      <c r="H273" s="182" t="s">
        <v>1013</v>
      </c>
      <c r="I273" s="182" t="s">
        <v>1013</v>
      </c>
      <c r="J273" s="182" t="s">
        <v>1013</v>
      </c>
      <c r="K273" s="183" t="s">
        <v>1013</v>
      </c>
      <c r="L273" s="186" t="s">
        <v>1013</v>
      </c>
      <c r="M273" s="165"/>
      <c r="N273" s="166"/>
    </row>
    <row r="274" spans="1:14" s="61" customFormat="1" ht="31" x14ac:dyDescent="0.35">
      <c r="A274" s="311"/>
      <c r="B274" s="252">
        <f>MAX(B$12:B273)+1</f>
        <v>253</v>
      </c>
      <c r="C274" s="63" t="s">
        <v>660</v>
      </c>
      <c r="D274" s="222" t="s">
        <v>1013</v>
      </c>
      <c r="E274" s="222" t="s">
        <v>1013</v>
      </c>
      <c r="F274" s="62">
        <v>7</v>
      </c>
      <c r="G274" s="62" t="s">
        <v>163</v>
      </c>
      <c r="H274" s="182" t="s">
        <v>1013</v>
      </c>
      <c r="I274" s="182" t="s">
        <v>1013</v>
      </c>
      <c r="J274" s="182" t="s">
        <v>1013</v>
      </c>
      <c r="K274" s="183" t="s">
        <v>1013</v>
      </c>
      <c r="L274" s="186" t="s">
        <v>1013</v>
      </c>
      <c r="M274" s="165"/>
      <c r="N274" s="166"/>
    </row>
    <row r="275" spans="1:14" s="61" customFormat="1" ht="31" x14ac:dyDescent="0.35">
      <c r="A275" s="311"/>
      <c r="B275" s="252">
        <f>MAX(B$12:B274)+1</f>
        <v>254</v>
      </c>
      <c r="C275" s="63" t="s">
        <v>661</v>
      </c>
      <c r="D275" s="222" t="s">
        <v>1013</v>
      </c>
      <c r="E275" s="222" t="s">
        <v>1013</v>
      </c>
      <c r="F275" s="62">
        <v>19</v>
      </c>
      <c r="G275" s="62" t="s">
        <v>163</v>
      </c>
      <c r="H275" s="182" t="s">
        <v>1013</v>
      </c>
      <c r="I275" s="182" t="s">
        <v>1013</v>
      </c>
      <c r="J275" s="182" t="s">
        <v>1013</v>
      </c>
      <c r="K275" s="183" t="s">
        <v>1013</v>
      </c>
      <c r="L275" s="186" t="s">
        <v>1013</v>
      </c>
      <c r="M275" s="165"/>
      <c r="N275" s="166"/>
    </row>
    <row r="276" spans="1:14" s="61" customFormat="1" ht="31" x14ac:dyDescent="0.35">
      <c r="A276" s="311"/>
      <c r="B276" s="252">
        <f>MAX(B$12:B275)+1</f>
        <v>255</v>
      </c>
      <c r="C276" s="63" t="s">
        <v>662</v>
      </c>
      <c r="D276" s="222" t="s">
        <v>1013</v>
      </c>
      <c r="E276" s="222" t="s">
        <v>1013</v>
      </c>
      <c r="F276" s="314"/>
      <c r="G276" s="314"/>
      <c r="H276" s="182" t="s">
        <v>1013</v>
      </c>
      <c r="I276" s="182" t="s">
        <v>1013</v>
      </c>
      <c r="J276" s="182" t="s">
        <v>1013</v>
      </c>
      <c r="K276" s="183" t="s">
        <v>1013</v>
      </c>
      <c r="L276" s="186" t="s">
        <v>1013</v>
      </c>
      <c r="M276" s="165"/>
      <c r="N276" s="166"/>
    </row>
    <row r="277" spans="1:14" s="61" customFormat="1" ht="31" x14ac:dyDescent="0.35">
      <c r="A277" s="311"/>
      <c r="B277" s="252">
        <f>MAX(B$12:B276)+1</f>
        <v>256</v>
      </c>
      <c r="C277" s="63" t="s">
        <v>663</v>
      </c>
      <c r="D277" s="222" t="s">
        <v>1013</v>
      </c>
      <c r="E277" s="222" t="s">
        <v>1013</v>
      </c>
      <c r="F277" s="314"/>
      <c r="G277" s="314"/>
      <c r="H277" s="182" t="s">
        <v>1013</v>
      </c>
      <c r="I277" s="182" t="s">
        <v>1013</v>
      </c>
      <c r="J277" s="182" t="s">
        <v>1013</v>
      </c>
      <c r="K277" s="183" t="s">
        <v>1013</v>
      </c>
      <c r="L277" s="186" t="s">
        <v>1013</v>
      </c>
      <c r="M277" s="165"/>
      <c r="N277" s="166"/>
    </row>
    <row r="278" spans="1:14" s="61" customFormat="1" ht="31" x14ac:dyDescent="0.35">
      <c r="A278" s="311"/>
      <c r="B278" s="252">
        <f>MAX(B$12:B277)+1</f>
        <v>257</v>
      </c>
      <c r="C278" s="63" t="s">
        <v>664</v>
      </c>
      <c r="D278" s="222" t="s">
        <v>1013</v>
      </c>
      <c r="E278" s="222" t="s">
        <v>1013</v>
      </c>
      <c r="F278" s="314"/>
      <c r="G278" s="314"/>
      <c r="H278" s="182" t="s">
        <v>1013</v>
      </c>
      <c r="I278" s="182" t="s">
        <v>1013</v>
      </c>
      <c r="J278" s="182" t="s">
        <v>1013</v>
      </c>
      <c r="K278" s="183" t="s">
        <v>1013</v>
      </c>
      <c r="L278" s="186" t="s">
        <v>1013</v>
      </c>
      <c r="M278" s="165"/>
      <c r="N278" s="166"/>
    </row>
    <row r="279" spans="1:14" s="61" customFormat="1" ht="31" x14ac:dyDescent="0.35">
      <c r="A279" s="311"/>
      <c r="B279" s="252">
        <f>MAX(B$12:B278)+1</f>
        <v>258</v>
      </c>
      <c r="C279" s="63" t="s">
        <v>665</v>
      </c>
      <c r="D279" s="222" t="s">
        <v>1013</v>
      </c>
      <c r="E279" s="222" t="s">
        <v>1013</v>
      </c>
      <c r="F279" s="314"/>
      <c r="G279" s="314"/>
      <c r="H279" s="182" t="s">
        <v>1013</v>
      </c>
      <c r="I279" s="182" t="s">
        <v>1013</v>
      </c>
      <c r="J279" s="182" t="s">
        <v>1013</v>
      </c>
      <c r="K279" s="183" t="s">
        <v>1013</v>
      </c>
      <c r="L279" s="186" t="s">
        <v>1013</v>
      </c>
      <c r="M279" s="165"/>
      <c r="N279" s="166"/>
    </row>
    <row r="280" spans="1:14" s="61" customFormat="1" ht="31" x14ac:dyDescent="0.35">
      <c r="A280" s="311"/>
      <c r="B280" s="252">
        <f>MAX(B$12:B279)+1</f>
        <v>259</v>
      </c>
      <c r="C280" s="63" t="s">
        <v>666</v>
      </c>
      <c r="D280" s="222" t="s">
        <v>1013</v>
      </c>
      <c r="E280" s="222" t="s">
        <v>1013</v>
      </c>
      <c r="F280" s="62">
        <v>2</v>
      </c>
      <c r="G280" s="62" t="s">
        <v>163</v>
      </c>
      <c r="H280" s="182" t="s">
        <v>1013</v>
      </c>
      <c r="I280" s="182" t="s">
        <v>1013</v>
      </c>
      <c r="J280" s="182" t="s">
        <v>1013</v>
      </c>
      <c r="K280" s="183" t="s">
        <v>1013</v>
      </c>
      <c r="L280" s="186" t="s">
        <v>1013</v>
      </c>
      <c r="M280" s="165"/>
      <c r="N280" s="166"/>
    </row>
    <row r="281" spans="1:14" s="61" customFormat="1" ht="31" x14ac:dyDescent="0.35">
      <c r="A281" s="311"/>
      <c r="B281" s="252">
        <f>MAX(B$12:B280)+1</f>
        <v>260</v>
      </c>
      <c r="C281" s="140" t="s">
        <v>667</v>
      </c>
      <c r="D281" s="222" t="s">
        <v>1013</v>
      </c>
      <c r="E281" s="222" t="s">
        <v>1013</v>
      </c>
      <c r="F281" s="62">
        <v>27</v>
      </c>
      <c r="G281" s="62" t="s">
        <v>163</v>
      </c>
      <c r="H281" s="182" t="s">
        <v>1013</v>
      </c>
      <c r="I281" s="182" t="s">
        <v>1013</v>
      </c>
      <c r="J281" s="182" t="s">
        <v>1013</v>
      </c>
      <c r="K281" s="183" t="s">
        <v>1013</v>
      </c>
      <c r="L281" s="186" t="s">
        <v>1013</v>
      </c>
      <c r="M281" s="165"/>
      <c r="N281" s="166"/>
    </row>
    <row r="282" spans="1:14" s="61" customFormat="1" ht="31" x14ac:dyDescent="0.35">
      <c r="A282" s="311"/>
      <c r="B282" s="252">
        <f>MAX(B$12:B281)+1</f>
        <v>261</v>
      </c>
      <c r="C282" s="140" t="s">
        <v>668</v>
      </c>
      <c r="D282" s="222" t="s">
        <v>1013</v>
      </c>
      <c r="E282" s="222" t="s">
        <v>1013</v>
      </c>
      <c r="F282" s="62">
        <v>42</v>
      </c>
      <c r="G282" s="62" t="s">
        <v>163</v>
      </c>
      <c r="H282" s="182" t="s">
        <v>1013</v>
      </c>
      <c r="I282" s="182" t="s">
        <v>1013</v>
      </c>
      <c r="J282" s="182" t="s">
        <v>1013</v>
      </c>
      <c r="K282" s="183" t="s">
        <v>1013</v>
      </c>
      <c r="L282" s="186" t="s">
        <v>1013</v>
      </c>
      <c r="M282" s="165"/>
      <c r="N282" s="166"/>
    </row>
    <row r="283" spans="1:14" s="61" customFormat="1" ht="31" x14ac:dyDescent="0.35">
      <c r="A283" s="311"/>
      <c r="B283" s="252">
        <f>MAX(B$12:B282)+1</f>
        <v>262</v>
      </c>
      <c r="C283" s="140" t="s">
        <v>669</v>
      </c>
      <c r="D283" s="222" t="s">
        <v>1013</v>
      </c>
      <c r="E283" s="222" t="s">
        <v>1013</v>
      </c>
      <c r="F283" s="314"/>
      <c r="G283" s="314"/>
      <c r="H283" s="182" t="s">
        <v>1013</v>
      </c>
      <c r="I283" s="182" t="s">
        <v>1013</v>
      </c>
      <c r="J283" s="182" t="s">
        <v>1013</v>
      </c>
      <c r="K283" s="183" t="s">
        <v>1013</v>
      </c>
      <c r="L283" s="186" t="s">
        <v>1013</v>
      </c>
      <c r="M283" s="165"/>
      <c r="N283" s="166"/>
    </row>
    <row r="284" spans="1:14" s="61" customFormat="1" ht="31" x14ac:dyDescent="0.35">
      <c r="A284" s="311"/>
      <c r="B284" s="252">
        <f>MAX(B$12:B283)+1</f>
        <v>263</v>
      </c>
      <c r="C284" s="140" t="s">
        <v>670</v>
      </c>
      <c r="D284" s="222" t="s">
        <v>1013</v>
      </c>
      <c r="E284" s="222" t="s">
        <v>1013</v>
      </c>
      <c r="F284" s="314"/>
      <c r="G284" s="314"/>
      <c r="H284" s="182" t="s">
        <v>1013</v>
      </c>
      <c r="I284" s="182" t="s">
        <v>1013</v>
      </c>
      <c r="J284" s="182" t="s">
        <v>1013</v>
      </c>
      <c r="K284" s="183" t="s">
        <v>1013</v>
      </c>
      <c r="L284" s="186" t="s">
        <v>1013</v>
      </c>
      <c r="M284" s="165"/>
      <c r="N284" s="166"/>
    </row>
    <row r="285" spans="1:14" s="61" customFormat="1" ht="31" x14ac:dyDescent="0.35">
      <c r="A285" s="311"/>
      <c r="B285" s="252">
        <f>MAX(B$12:B284)+1</f>
        <v>264</v>
      </c>
      <c r="C285" s="140" t="s">
        <v>671</v>
      </c>
      <c r="D285" s="222" t="s">
        <v>1013</v>
      </c>
      <c r="E285" s="222" t="s">
        <v>1013</v>
      </c>
      <c r="F285" s="314"/>
      <c r="G285" s="314"/>
      <c r="H285" s="182" t="s">
        <v>1013</v>
      </c>
      <c r="I285" s="182" t="s">
        <v>1013</v>
      </c>
      <c r="J285" s="182" t="s">
        <v>1013</v>
      </c>
      <c r="K285" s="183" t="s">
        <v>1013</v>
      </c>
      <c r="L285" s="186" t="s">
        <v>1013</v>
      </c>
      <c r="M285" s="165"/>
      <c r="N285" s="166"/>
    </row>
    <row r="286" spans="1:14" s="61" customFormat="1" ht="31" x14ac:dyDescent="0.35">
      <c r="A286" s="311"/>
      <c r="B286" s="252">
        <f>MAX(B$12:B285)+1</f>
        <v>265</v>
      </c>
      <c r="C286" s="140" t="s">
        <v>1049</v>
      </c>
      <c r="D286" s="222" t="s">
        <v>1013</v>
      </c>
      <c r="E286" s="222" t="s">
        <v>1013</v>
      </c>
      <c r="F286" s="314"/>
      <c r="G286" s="314"/>
      <c r="H286" s="182" t="s">
        <v>1013</v>
      </c>
      <c r="I286" s="182" t="s">
        <v>1013</v>
      </c>
      <c r="J286" s="182" t="s">
        <v>1013</v>
      </c>
      <c r="K286" s="183" t="s">
        <v>1013</v>
      </c>
      <c r="L286" s="186" t="s">
        <v>1013</v>
      </c>
      <c r="M286" s="165"/>
      <c r="N286" s="166"/>
    </row>
    <row r="287" spans="1:14" s="61" customFormat="1" ht="31" x14ac:dyDescent="0.35">
      <c r="A287" s="311"/>
      <c r="B287" s="252">
        <f>MAX(B$12:B286)+1</f>
        <v>266</v>
      </c>
      <c r="C287" s="63" t="s">
        <v>1055</v>
      </c>
      <c r="D287" s="222" t="s">
        <v>1013</v>
      </c>
      <c r="E287" s="222" t="s">
        <v>1013</v>
      </c>
      <c r="F287" s="314"/>
      <c r="G287" s="314"/>
      <c r="H287" s="182" t="s">
        <v>1013</v>
      </c>
      <c r="I287" s="182" t="s">
        <v>1013</v>
      </c>
      <c r="J287" s="182" t="s">
        <v>1013</v>
      </c>
      <c r="K287" s="183" t="s">
        <v>1013</v>
      </c>
      <c r="L287" s="186" t="s">
        <v>1013</v>
      </c>
      <c r="M287" s="165"/>
      <c r="N287" s="166"/>
    </row>
    <row r="288" spans="1:14" s="61" customFormat="1" ht="31" x14ac:dyDescent="0.35">
      <c r="A288" s="311"/>
      <c r="B288" s="252">
        <f>MAX(B$12:B287)+1</f>
        <v>267</v>
      </c>
      <c r="C288" s="140" t="s">
        <v>674</v>
      </c>
      <c r="D288" s="222" t="s">
        <v>1013</v>
      </c>
      <c r="E288" s="222" t="s">
        <v>1013</v>
      </c>
      <c r="F288" s="62">
        <v>3</v>
      </c>
      <c r="G288" s="62" t="s">
        <v>163</v>
      </c>
      <c r="H288" s="182" t="s">
        <v>1013</v>
      </c>
      <c r="I288" s="182" t="s">
        <v>1013</v>
      </c>
      <c r="J288" s="182" t="s">
        <v>1013</v>
      </c>
      <c r="K288" s="183" t="s">
        <v>1013</v>
      </c>
      <c r="L288" s="186" t="s">
        <v>1013</v>
      </c>
      <c r="M288" s="165"/>
      <c r="N288" s="166"/>
    </row>
    <row r="289" spans="1:14" s="61" customFormat="1" ht="31" x14ac:dyDescent="0.35">
      <c r="A289" s="311"/>
      <c r="B289" s="252">
        <f>MAX(B$12:B288)+1</f>
        <v>268</v>
      </c>
      <c r="C289" s="63" t="s">
        <v>675</v>
      </c>
      <c r="D289" s="222" t="s">
        <v>1013</v>
      </c>
      <c r="E289" s="222" t="s">
        <v>1013</v>
      </c>
      <c r="F289" s="62">
        <v>2</v>
      </c>
      <c r="G289" s="62" t="s">
        <v>163</v>
      </c>
      <c r="H289" s="182" t="s">
        <v>1013</v>
      </c>
      <c r="I289" s="182" t="s">
        <v>1013</v>
      </c>
      <c r="J289" s="182" t="s">
        <v>1013</v>
      </c>
      <c r="K289" s="183" t="s">
        <v>1013</v>
      </c>
      <c r="L289" s="186" t="s">
        <v>1013</v>
      </c>
      <c r="M289" s="165"/>
      <c r="N289" s="166"/>
    </row>
    <row r="290" spans="1:14" s="61" customFormat="1" ht="31" x14ac:dyDescent="0.35">
      <c r="A290" s="311"/>
      <c r="B290" s="252">
        <f>MAX(B$12:B289)+1</f>
        <v>269</v>
      </c>
      <c r="C290" s="63" t="s">
        <v>676</v>
      </c>
      <c r="D290" s="222" t="s">
        <v>1013</v>
      </c>
      <c r="E290" s="222" t="s">
        <v>1013</v>
      </c>
      <c r="F290" s="62">
        <v>13</v>
      </c>
      <c r="G290" s="62" t="s">
        <v>163</v>
      </c>
      <c r="H290" s="182" t="s">
        <v>1013</v>
      </c>
      <c r="I290" s="182" t="s">
        <v>1013</v>
      </c>
      <c r="J290" s="182" t="s">
        <v>1013</v>
      </c>
      <c r="K290" s="183" t="s">
        <v>1013</v>
      </c>
      <c r="L290" s="186" t="s">
        <v>1013</v>
      </c>
      <c r="M290" s="165"/>
      <c r="N290" s="166"/>
    </row>
    <row r="291" spans="1:14" s="61" customFormat="1" ht="31" x14ac:dyDescent="0.35">
      <c r="A291" s="311"/>
      <c r="B291" s="252">
        <f>MAX(B$12:B290)+1</f>
        <v>270</v>
      </c>
      <c r="C291" s="63" t="s">
        <v>677</v>
      </c>
      <c r="D291" s="222" t="s">
        <v>1013</v>
      </c>
      <c r="E291" s="222" t="s">
        <v>1013</v>
      </c>
      <c r="F291" s="314"/>
      <c r="G291" s="314"/>
      <c r="H291" s="182" t="s">
        <v>1013</v>
      </c>
      <c r="I291" s="182" t="s">
        <v>1013</v>
      </c>
      <c r="J291" s="182" t="s">
        <v>1013</v>
      </c>
      <c r="K291" s="183" t="s">
        <v>1013</v>
      </c>
      <c r="L291" s="186" t="s">
        <v>1013</v>
      </c>
      <c r="M291" s="165"/>
      <c r="N291" s="166"/>
    </row>
    <row r="292" spans="1:14" s="61" customFormat="1" ht="31" x14ac:dyDescent="0.35">
      <c r="A292" s="311"/>
      <c r="B292" s="252">
        <f>MAX(B$12:B291)+1</f>
        <v>271</v>
      </c>
      <c r="C292" s="63" t="s">
        <v>678</v>
      </c>
      <c r="D292" s="222" t="s">
        <v>1013</v>
      </c>
      <c r="E292" s="222" t="s">
        <v>1013</v>
      </c>
      <c r="F292" s="62">
        <v>1</v>
      </c>
      <c r="G292" s="62" t="s">
        <v>163</v>
      </c>
      <c r="H292" s="182" t="s">
        <v>1013</v>
      </c>
      <c r="I292" s="182" t="s">
        <v>1013</v>
      </c>
      <c r="J292" s="182" t="s">
        <v>1013</v>
      </c>
      <c r="K292" s="183" t="s">
        <v>1013</v>
      </c>
      <c r="L292" s="186" t="s">
        <v>1013</v>
      </c>
      <c r="M292" s="165"/>
      <c r="N292" s="166"/>
    </row>
    <row r="293" spans="1:14" s="61" customFormat="1" ht="31" x14ac:dyDescent="0.35">
      <c r="A293" s="311"/>
      <c r="B293" s="252">
        <f>MAX(B$12:B292)+1</f>
        <v>272</v>
      </c>
      <c r="C293" s="63" t="s">
        <v>679</v>
      </c>
      <c r="D293" s="222" t="s">
        <v>1013</v>
      </c>
      <c r="E293" s="222" t="s">
        <v>1013</v>
      </c>
      <c r="F293" s="62">
        <v>3</v>
      </c>
      <c r="G293" s="62" t="s">
        <v>163</v>
      </c>
      <c r="H293" s="182" t="s">
        <v>1013</v>
      </c>
      <c r="I293" s="182" t="s">
        <v>1013</v>
      </c>
      <c r="J293" s="182" t="s">
        <v>1013</v>
      </c>
      <c r="K293" s="183" t="s">
        <v>1013</v>
      </c>
      <c r="L293" s="186" t="s">
        <v>1013</v>
      </c>
      <c r="M293" s="165"/>
      <c r="N293" s="166"/>
    </row>
    <row r="294" spans="1:14" s="61" customFormat="1" ht="31" x14ac:dyDescent="0.35">
      <c r="A294" s="311"/>
      <c r="B294" s="252">
        <f>MAX(B$12:B293)+1</f>
        <v>273</v>
      </c>
      <c r="C294" s="140" t="s">
        <v>680</v>
      </c>
      <c r="D294" s="222" t="s">
        <v>1013</v>
      </c>
      <c r="E294" s="222" t="s">
        <v>1013</v>
      </c>
      <c r="F294" s="314"/>
      <c r="G294" s="314"/>
      <c r="H294" s="182" t="s">
        <v>1013</v>
      </c>
      <c r="I294" s="182" t="s">
        <v>1013</v>
      </c>
      <c r="J294" s="182" t="s">
        <v>1013</v>
      </c>
      <c r="K294" s="183" t="s">
        <v>1013</v>
      </c>
      <c r="L294" s="186" t="s">
        <v>1013</v>
      </c>
      <c r="M294" s="165"/>
      <c r="N294" s="166"/>
    </row>
    <row r="295" spans="1:14" s="61" customFormat="1" ht="31" x14ac:dyDescent="0.35">
      <c r="A295" s="311"/>
      <c r="B295" s="252">
        <f>MAX(B$12:B294)+1</f>
        <v>274</v>
      </c>
      <c r="C295" s="63" t="s">
        <v>681</v>
      </c>
      <c r="D295" s="222" t="s">
        <v>1013</v>
      </c>
      <c r="E295" s="222" t="s">
        <v>1013</v>
      </c>
      <c r="F295" s="314"/>
      <c r="G295" s="314"/>
      <c r="H295" s="182" t="s">
        <v>1013</v>
      </c>
      <c r="I295" s="182" t="s">
        <v>1013</v>
      </c>
      <c r="J295" s="182" t="s">
        <v>1013</v>
      </c>
      <c r="K295" s="183" t="s">
        <v>1013</v>
      </c>
      <c r="L295" s="186" t="s">
        <v>1013</v>
      </c>
      <c r="M295" s="165"/>
      <c r="N295" s="166"/>
    </row>
    <row r="296" spans="1:14" s="61" customFormat="1" ht="31" x14ac:dyDescent="0.35">
      <c r="A296" s="311"/>
      <c r="B296" s="252">
        <f>MAX(B$12:B295)+1</f>
        <v>275</v>
      </c>
      <c r="C296" s="63" t="s">
        <v>682</v>
      </c>
      <c r="D296" s="222" t="s">
        <v>1013</v>
      </c>
      <c r="E296" s="222" t="s">
        <v>1013</v>
      </c>
      <c r="F296" s="62">
        <v>1</v>
      </c>
      <c r="G296" s="62" t="s">
        <v>683</v>
      </c>
      <c r="H296" s="182" t="s">
        <v>1013</v>
      </c>
      <c r="I296" s="182" t="s">
        <v>1013</v>
      </c>
      <c r="J296" s="182" t="s">
        <v>1013</v>
      </c>
      <c r="K296" s="183" t="s">
        <v>1013</v>
      </c>
      <c r="L296" s="186" t="s">
        <v>1013</v>
      </c>
      <c r="M296" s="165"/>
      <c r="N296" s="166"/>
    </row>
    <row r="297" spans="1:14" s="61" customFormat="1" ht="31" x14ac:dyDescent="0.35">
      <c r="A297" s="311"/>
      <c r="B297" s="252">
        <f>MAX(B$12:B296)+1</f>
        <v>276</v>
      </c>
      <c r="C297" s="63" t="s">
        <v>684</v>
      </c>
      <c r="D297" s="222" t="s">
        <v>1013</v>
      </c>
      <c r="E297" s="222" t="s">
        <v>1013</v>
      </c>
      <c r="F297" s="62">
        <v>1</v>
      </c>
      <c r="G297" s="62" t="s">
        <v>163</v>
      </c>
      <c r="H297" s="182" t="s">
        <v>1013</v>
      </c>
      <c r="I297" s="182" t="s">
        <v>1013</v>
      </c>
      <c r="J297" s="182" t="s">
        <v>1013</v>
      </c>
      <c r="K297" s="183" t="s">
        <v>1013</v>
      </c>
      <c r="L297" s="186" t="s">
        <v>1013</v>
      </c>
      <c r="M297" s="165"/>
      <c r="N297" s="166"/>
    </row>
    <row r="298" spans="1:14" s="61" customFormat="1" ht="31" x14ac:dyDescent="0.35">
      <c r="A298" s="311"/>
      <c r="B298" s="252">
        <f>MAX(B$12:B297)+1</f>
        <v>277</v>
      </c>
      <c r="C298" s="140" t="s">
        <v>685</v>
      </c>
      <c r="D298" s="222" t="s">
        <v>1013</v>
      </c>
      <c r="E298" s="222" t="s">
        <v>1013</v>
      </c>
      <c r="F298" s="153">
        <v>2</v>
      </c>
      <c r="G298" s="62" t="s">
        <v>163</v>
      </c>
      <c r="H298" s="182" t="s">
        <v>1013</v>
      </c>
      <c r="I298" s="182" t="s">
        <v>1013</v>
      </c>
      <c r="J298" s="182" t="s">
        <v>1013</v>
      </c>
      <c r="K298" s="183" t="s">
        <v>1013</v>
      </c>
      <c r="L298" s="186" t="s">
        <v>1013</v>
      </c>
      <c r="M298" s="165"/>
      <c r="N298" s="166"/>
    </row>
    <row r="299" spans="1:14" s="61" customFormat="1" ht="31" x14ac:dyDescent="0.35">
      <c r="A299" s="311"/>
      <c r="B299" s="252">
        <f>MAX(B$12:B298)+1</f>
        <v>278</v>
      </c>
      <c r="C299" s="63" t="s">
        <v>686</v>
      </c>
      <c r="D299" s="222" t="s">
        <v>1013</v>
      </c>
      <c r="E299" s="222" t="s">
        <v>1013</v>
      </c>
      <c r="F299" s="62">
        <v>1</v>
      </c>
      <c r="G299" s="62" t="s">
        <v>163</v>
      </c>
      <c r="H299" s="182" t="s">
        <v>1013</v>
      </c>
      <c r="I299" s="182" t="s">
        <v>1013</v>
      </c>
      <c r="J299" s="182" t="s">
        <v>1013</v>
      </c>
      <c r="K299" s="183" t="s">
        <v>1013</v>
      </c>
      <c r="L299" s="186" t="s">
        <v>1013</v>
      </c>
      <c r="M299" s="165"/>
      <c r="N299" s="166"/>
    </row>
    <row r="300" spans="1:14" s="61" customFormat="1" ht="31" x14ac:dyDescent="0.35">
      <c r="A300" s="311"/>
      <c r="B300" s="252">
        <f>MAX(B$12:B299)+1</f>
        <v>279</v>
      </c>
      <c r="C300" s="63" t="s">
        <v>687</v>
      </c>
      <c r="D300" s="222" t="s">
        <v>1013</v>
      </c>
      <c r="E300" s="222" t="s">
        <v>1013</v>
      </c>
      <c r="F300" s="62">
        <v>12</v>
      </c>
      <c r="G300" s="62" t="s">
        <v>688</v>
      </c>
      <c r="H300" s="182" t="s">
        <v>1013</v>
      </c>
      <c r="I300" s="182" t="s">
        <v>1013</v>
      </c>
      <c r="J300" s="182" t="s">
        <v>1013</v>
      </c>
      <c r="K300" s="183" t="s">
        <v>1013</v>
      </c>
      <c r="L300" s="186" t="s">
        <v>1013</v>
      </c>
      <c r="M300" s="165"/>
      <c r="N300" s="166"/>
    </row>
    <row r="301" spans="1:14" s="61" customFormat="1" ht="31" x14ac:dyDescent="0.35">
      <c r="A301" s="311"/>
      <c r="B301" s="252">
        <f>MAX(B$12:B300)+1</f>
        <v>280</v>
      </c>
      <c r="C301" s="63" t="s">
        <v>689</v>
      </c>
      <c r="D301" s="222" t="s">
        <v>1013</v>
      </c>
      <c r="E301" s="222" t="s">
        <v>1013</v>
      </c>
      <c r="F301" s="62">
        <v>1</v>
      </c>
      <c r="G301" s="62" t="s">
        <v>163</v>
      </c>
      <c r="H301" s="182" t="s">
        <v>1013</v>
      </c>
      <c r="I301" s="182" t="s">
        <v>1013</v>
      </c>
      <c r="J301" s="182" t="s">
        <v>1013</v>
      </c>
      <c r="K301" s="183" t="s">
        <v>1013</v>
      </c>
      <c r="L301" s="186" t="s">
        <v>1013</v>
      </c>
      <c r="M301" s="165"/>
      <c r="N301" s="166"/>
    </row>
    <row r="302" spans="1:14" s="61" customFormat="1" ht="31" x14ac:dyDescent="0.35">
      <c r="A302" s="311"/>
      <c r="B302" s="252">
        <f>MAX(B$12:B301)+1</f>
        <v>281</v>
      </c>
      <c r="C302" s="63" t="s">
        <v>690</v>
      </c>
      <c r="D302" s="222" t="s">
        <v>1013</v>
      </c>
      <c r="E302" s="222" t="s">
        <v>1013</v>
      </c>
      <c r="F302" s="314"/>
      <c r="G302" s="314"/>
      <c r="H302" s="182" t="s">
        <v>1013</v>
      </c>
      <c r="I302" s="182" t="s">
        <v>1013</v>
      </c>
      <c r="J302" s="182" t="s">
        <v>1013</v>
      </c>
      <c r="K302" s="183" t="s">
        <v>1013</v>
      </c>
      <c r="L302" s="186" t="s">
        <v>1013</v>
      </c>
      <c r="M302" s="165"/>
      <c r="N302" s="166"/>
    </row>
    <row r="303" spans="1:14" s="61" customFormat="1" ht="31" x14ac:dyDescent="0.35">
      <c r="A303" s="311"/>
      <c r="B303" s="252">
        <f>MAX(B$12:B302)+1</f>
        <v>282</v>
      </c>
      <c r="C303" s="63" t="s">
        <v>691</v>
      </c>
      <c r="D303" s="222" t="s">
        <v>1013</v>
      </c>
      <c r="E303" s="222" t="s">
        <v>1013</v>
      </c>
      <c r="F303" s="314"/>
      <c r="G303" s="314"/>
      <c r="H303" s="182" t="s">
        <v>1013</v>
      </c>
      <c r="I303" s="182" t="s">
        <v>1013</v>
      </c>
      <c r="J303" s="182" t="s">
        <v>1013</v>
      </c>
      <c r="K303" s="183" t="s">
        <v>1013</v>
      </c>
      <c r="L303" s="186" t="s">
        <v>1013</v>
      </c>
      <c r="M303" s="165"/>
      <c r="N303" s="166"/>
    </row>
    <row r="304" spans="1:14" s="61" customFormat="1" ht="31" x14ac:dyDescent="0.35">
      <c r="A304" s="311"/>
      <c r="B304" s="252">
        <f>MAX(B$12:B303)+1</f>
        <v>283</v>
      </c>
      <c r="C304" s="63" t="s">
        <v>692</v>
      </c>
      <c r="D304" s="222" t="s">
        <v>1013</v>
      </c>
      <c r="E304" s="222" t="s">
        <v>1013</v>
      </c>
      <c r="F304" s="62">
        <v>1</v>
      </c>
      <c r="G304" s="62" t="s">
        <v>163</v>
      </c>
      <c r="H304" s="182" t="s">
        <v>1013</v>
      </c>
      <c r="I304" s="182" t="s">
        <v>1013</v>
      </c>
      <c r="J304" s="182" t="s">
        <v>1013</v>
      </c>
      <c r="K304" s="183" t="s">
        <v>1013</v>
      </c>
      <c r="L304" s="186" t="s">
        <v>1013</v>
      </c>
      <c r="M304" s="165"/>
      <c r="N304" s="166"/>
    </row>
    <row r="305" spans="1:14" s="61" customFormat="1" ht="31" x14ac:dyDescent="0.35">
      <c r="A305" s="311"/>
      <c r="B305" s="252">
        <f>MAX(B$12:B304)+1</f>
        <v>284</v>
      </c>
      <c r="C305" s="140" t="s">
        <v>693</v>
      </c>
      <c r="D305" s="222" t="s">
        <v>1013</v>
      </c>
      <c r="E305" s="222" t="s">
        <v>1013</v>
      </c>
      <c r="F305" s="62">
        <v>2</v>
      </c>
      <c r="G305" s="62" t="s">
        <v>163</v>
      </c>
      <c r="H305" s="182" t="s">
        <v>1013</v>
      </c>
      <c r="I305" s="182" t="s">
        <v>1013</v>
      </c>
      <c r="J305" s="182" t="s">
        <v>1013</v>
      </c>
      <c r="K305" s="183" t="s">
        <v>1013</v>
      </c>
      <c r="L305" s="186" t="s">
        <v>1013</v>
      </c>
      <c r="M305" s="165"/>
      <c r="N305" s="166"/>
    </row>
    <row r="306" spans="1:14" s="61" customFormat="1" ht="31" x14ac:dyDescent="0.35">
      <c r="A306" s="311"/>
      <c r="B306" s="252">
        <f>MAX(B$12:B305)+1</f>
        <v>285</v>
      </c>
      <c r="C306" s="140" t="s">
        <v>694</v>
      </c>
      <c r="D306" s="222" t="s">
        <v>1013</v>
      </c>
      <c r="E306" s="222" t="s">
        <v>1013</v>
      </c>
      <c r="F306" s="62">
        <v>29</v>
      </c>
      <c r="G306" s="62" t="s">
        <v>163</v>
      </c>
      <c r="H306" s="182" t="s">
        <v>1013</v>
      </c>
      <c r="I306" s="182" t="s">
        <v>1013</v>
      </c>
      <c r="J306" s="182" t="s">
        <v>1013</v>
      </c>
      <c r="K306" s="183" t="s">
        <v>1013</v>
      </c>
      <c r="L306" s="186" t="s">
        <v>1013</v>
      </c>
      <c r="M306" s="165"/>
      <c r="N306" s="166"/>
    </row>
    <row r="307" spans="1:14" s="61" customFormat="1" ht="31" x14ac:dyDescent="0.35">
      <c r="A307" s="311"/>
      <c r="B307" s="252">
        <f>MAX(B$12:B306)+1</f>
        <v>286</v>
      </c>
      <c r="C307" s="140" t="s">
        <v>695</v>
      </c>
      <c r="D307" s="222" t="s">
        <v>1013</v>
      </c>
      <c r="E307" s="222" t="s">
        <v>1013</v>
      </c>
      <c r="F307" s="314"/>
      <c r="G307" s="314"/>
      <c r="H307" s="182" t="s">
        <v>1013</v>
      </c>
      <c r="I307" s="182" t="s">
        <v>1013</v>
      </c>
      <c r="J307" s="182" t="s">
        <v>1013</v>
      </c>
      <c r="K307" s="183" t="s">
        <v>1013</v>
      </c>
      <c r="L307" s="186" t="s">
        <v>1013</v>
      </c>
      <c r="M307" s="165"/>
      <c r="N307" s="166"/>
    </row>
    <row r="308" spans="1:14" s="61" customFormat="1" ht="31" x14ac:dyDescent="0.35">
      <c r="A308" s="311"/>
      <c r="B308" s="252">
        <f>MAX(B$12:B307)+1</f>
        <v>287</v>
      </c>
      <c r="C308" s="140" t="s">
        <v>696</v>
      </c>
      <c r="D308" s="222" t="s">
        <v>1013</v>
      </c>
      <c r="E308" s="222" t="s">
        <v>1013</v>
      </c>
      <c r="F308" s="314"/>
      <c r="G308" s="314"/>
      <c r="H308" s="182" t="s">
        <v>1013</v>
      </c>
      <c r="I308" s="182" t="s">
        <v>1013</v>
      </c>
      <c r="J308" s="182" t="s">
        <v>1013</v>
      </c>
      <c r="K308" s="183" t="s">
        <v>1013</v>
      </c>
      <c r="L308" s="186" t="s">
        <v>1013</v>
      </c>
      <c r="M308" s="165"/>
      <c r="N308" s="166"/>
    </row>
    <row r="309" spans="1:14" s="61" customFormat="1" ht="31" x14ac:dyDescent="0.35">
      <c r="A309" s="311"/>
      <c r="B309" s="252">
        <f>MAX(B$12:B308)+1</f>
        <v>288</v>
      </c>
      <c r="C309" s="140" t="s">
        <v>1050</v>
      </c>
      <c r="D309" s="222" t="s">
        <v>1013</v>
      </c>
      <c r="E309" s="222" t="s">
        <v>1013</v>
      </c>
      <c r="F309" s="314"/>
      <c r="G309" s="314"/>
      <c r="H309" s="182" t="s">
        <v>1013</v>
      </c>
      <c r="I309" s="182" t="s">
        <v>1013</v>
      </c>
      <c r="J309" s="182" t="s">
        <v>1013</v>
      </c>
      <c r="K309" s="183" t="s">
        <v>1013</v>
      </c>
      <c r="L309" s="186" t="s">
        <v>1013</v>
      </c>
      <c r="M309" s="165"/>
      <c r="N309" s="166"/>
    </row>
    <row r="310" spans="1:14" s="61" customFormat="1" ht="31" x14ac:dyDescent="0.35">
      <c r="A310" s="311"/>
      <c r="B310" s="252">
        <f>MAX(B$12:B309)+1</f>
        <v>289</v>
      </c>
      <c r="C310" s="63" t="s">
        <v>698</v>
      </c>
      <c r="D310" s="222" t="s">
        <v>1013</v>
      </c>
      <c r="E310" s="222" t="s">
        <v>1013</v>
      </c>
      <c r="F310" s="62">
        <v>1</v>
      </c>
      <c r="G310" s="62" t="s">
        <v>163</v>
      </c>
      <c r="H310" s="182" t="s">
        <v>1013</v>
      </c>
      <c r="I310" s="182" t="s">
        <v>1013</v>
      </c>
      <c r="J310" s="182" t="s">
        <v>1013</v>
      </c>
      <c r="K310" s="183" t="s">
        <v>1013</v>
      </c>
      <c r="L310" s="186" t="s">
        <v>1013</v>
      </c>
      <c r="M310" s="165"/>
      <c r="N310" s="166"/>
    </row>
    <row r="311" spans="1:14" s="61" customFormat="1" ht="31" x14ac:dyDescent="0.35">
      <c r="A311" s="311"/>
      <c r="B311" s="252">
        <f>MAX(B$12:B310)+1</f>
        <v>290</v>
      </c>
      <c r="C311" s="63" t="s">
        <v>1056</v>
      </c>
      <c r="D311" s="222" t="s">
        <v>1013</v>
      </c>
      <c r="E311" s="222" t="s">
        <v>1013</v>
      </c>
      <c r="F311" s="314"/>
      <c r="G311" s="314"/>
      <c r="H311" s="182" t="s">
        <v>1013</v>
      </c>
      <c r="I311" s="182" t="s">
        <v>1013</v>
      </c>
      <c r="J311" s="182" t="s">
        <v>1013</v>
      </c>
      <c r="K311" s="183" t="s">
        <v>1013</v>
      </c>
      <c r="L311" s="186" t="s">
        <v>1013</v>
      </c>
      <c r="M311" s="165"/>
      <c r="N311" s="166"/>
    </row>
    <row r="312" spans="1:14" s="61" customFormat="1" ht="31" x14ac:dyDescent="0.35">
      <c r="A312" s="311"/>
      <c r="B312" s="252">
        <f>MAX(B$12:B311)+1</f>
        <v>291</v>
      </c>
      <c r="C312" s="63" t="s">
        <v>700</v>
      </c>
      <c r="D312" s="222" t="s">
        <v>1013</v>
      </c>
      <c r="E312" s="222" t="s">
        <v>1013</v>
      </c>
      <c r="F312" s="62">
        <v>2</v>
      </c>
      <c r="G312" s="62" t="s">
        <v>163</v>
      </c>
      <c r="H312" s="182" t="s">
        <v>1013</v>
      </c>
      <c r="I312" s="182" t="s">
        <v>1013</v>
      </c>
      <c r="J312" s="182" t="s">
        <v>1013</v>
      </c>
      <c r="K312" s="183" t="s">
        <v>1013</v>
      </c>
      <c r="L312" s="186" t="s">
        <v>1013</v>
      </c>
      <c r="M312" s="165"/>
      <c r="N312" s="166"/>
    </row>
    <row r="313" spans="1:14" s="61" customFormat="1" ht="31" x14ac:dyDescent="0.35">
      <c r="A313" s="311"/>
      <c r="B313" s="252">
        <f>MAX(B$12:B312)+1</f>
        <v>292</v>
      </c>
      <c r="C313" s="140" t="s">
        <v>701</v>
      </c>
      <c r="D313" s="222" t="s">
        <v>1013</v>
      </c>
      <c r="E313" s="222" t="s">
        <v>1013</v>
      </c>
      <c r="F313" s="62">
        <v>3</v>
      </c>
      <c r="G313" s="62" t="s">
        <v>163</v>
      </c>
      <c r="H313" s="182" t="s">
        <v>1013</v>
      </c>
      <c r="I313" s="182" t="s">
        <v>1013</v>
      </c>
      <c r="J313" s="182" t="s">
        <v>1013</v>
      </c>
      <c r="K313" s="183" t="s">
        <v>1013</v>
      </c>
      <c r="L313" s="186" t="s">
        <v>1013</v>
      </c>
      <c r="M313" s="165"/>
      <c r="N313" s="166"/>
    </row>
    <row r="314" spans="1:14" s="61" customFormat="1" ht="31" x14ac:dyDescent="0.35">
      <c r="A314" s="311"/>
      <c r="B314" s="252">
        <f>MAX(B$12:B313)+1</f>
        <v>293</v>
      </c>
      <c r="C314" s="63" t="s">
        <v>702</v>
      </c>
      <c r="D314" s="222" t="s">
        <v>1013</v>
      </c>
      <c r="E314" s="222" t="s">
        <v>1013</v>
      </c>
      <c r="F314" s="314"/>
      <c r="G314" s="314"/>
      <c r="H314" s="182" t="s">
        <v>1013</v>
      </c>
      <c r="I314" s="182" t="s">
        <v>1013</v>
      </c>
      <c r="J314" s="182" t="s">
        <v>1013</v>
      </c>
      <c r="K314" s="183" t="s">
        <v>1013</v>
      </c>
      <c r="L314" s="186" t="s">
        <v>1013</v>
      </c>
      <c r="M314" s="165"/>
      <c r="N314" s="166"/>
    </row>
    <row r="315" spans="1:14" s="61" customFormat="1" ht="31" x14ac:dyDescent="0.35">
      <c r="A315" s="311"/>
      <c r="B315" s="252">
        <f>MAX(B$12:B314)+1</f>
        <v>294</v>
      </c>
      <c r="C315" s="63" t="s">
        <v>703</v>
      </c>
      <c r="D315" s="222" t="s">
        <v>1013</v>
      </c>
      <c r="E315" s="222" t="s">
        <v>1013</v>
      </c>
      <c r="F315" s="314"/>
      <c r="G315" s="314"/>
      <c r="H315" s="182" t="s">
        <v>1013</v>
      </c>
      <c r="I315" s="182" t="s">
        <v>1013</v>
      </c>
      <c r="J315" s="182" t="s">
        <v>1013</v>
      </c>
      <c r="K315" s="183" t="s">
        <v>1013</v>
      </c>
      <c r="L315" s="186" t="s">
        <v>1013</v>
      </c>
      <c r="M315" s="165"/>
      <c r="N315" s="166"/>
    </row>
    <row r="316" spans="1:14" s="61" customFormat="1" ht="31" x14ac:dyDescent="0.35">
      <c r="A316" s="311"/>
      <c r="B316" s="252">
        <f>MAX(B$12:B315)+1</f>
        <v>295</v>
      </c>
      <c r="C316" s="63" t="s">
        <v>704</v>
      </c>
      <c r="D316" s="222" t="s">
        <v>1013</v>
      </c>
      <c r="E316" s="222" t="s">
        <v>1013</v>
      </c>
      <c r="F316" s="62">
        <v>1</v>
      </c>
      <c r="G316" s="62" t="s">
        <v>163</v>
      </c>
      <c r="H316" s="182" t="s">
        <v>1013</v>
      </c>
      <c r="I316" s="182" t="s">
        <v>1013</v>
      </c>
      <c r="J316" s="182" t="s">
        <v>1013</v>
      </c>
      <c r="K316" s="183" t="s">
        <v>1013</v>
      </c>
      <c r="L316" s="186" t="s">
        <v>1013</v>
      </c>
      <c r="M316" s="165"/>
      <c r="N316" s="166"/>
    </row>
    <row r="317" spans="1:14" s="61" customFormat="1" ht="31" x14ac:dyDescent="0.35">
      <c r="A317" s="311"/>
      <c r="B317" s="252">
        <f>MAX(B$12:B316)+1</f>
        <v>296</v>
      </c>
      <c r="C317" s="63" t="s">
        <v>705</v>
      </c>
      <c r="D317" s="222" t="s">
        <v>1013</v>
      </c>
      <c r="E317" s="222" t="s">
        <v>1013</v>
      </c>
      <c r="F317" s="62">
        <v>4</v>
      </c>
      <c r="G317" s="62" t="s">
        <v>163</v>
      </c>
      <c r="H317" s="182" t="s">
        <v>1013</v>
      </c>
      <c r="I317" s="182" t="s">
        <v>1013</v>
      </c>
      <c r="J317" s="182" t="s">
        <v>1013</v>
      </c>
      <c r="K317" s="183" t="s">
        <v>1013</v>
      </c>
      <c r="L317" s="186" t="s">
        <v>1013</v>
      </c>
      <c r="M317" s="165"/>
      <c r="N317" s="166"/>
    </row>
    <row r="318" spans="1:14" s="61" customFormat="1" ht="31" x14ac:dyDescent="0.35">
      <c r="A318" s="311"/>
      <c r="B318" s="252">
        <f>MAX(B$12:B317)+1</f>
        <v>297</v>
      </c>
      <c r="C318" s="63" t="s">
        <v>706</v>
      </c>
      <c r="D318" s="222" t="s">
        <v>1013</v>
      </c>
      <c r="E318" s="222" t="s">
        <v>1013</v>
      </c>
      <c r="F318" s="62">
        <v>4</v>
      </c>
      <c r="G318" s="62" t="s">
        <v>163</v>
      </c>
      <c r="H318" s="182" t="s">
        <v>1013</v>
      </c>
      <c r="I318" s="182" t="s">
        <v>1013</v>
      </c>
      <c r="J318" s="182" t="s">
        <v>1013</v>
      </c>
      <c r="K318" s="183" t="s">
        <v>1013</v>
      </c>
      <c r="L318" s="186" t="s">
        <v>1013</v>
      </c>
      <c r="M318" s="165"/>
      <c r="N318" s="166"/>
    </row>
    <row r="319" spans="1:14" s="61" customFormat="1" ht="31" x14ac:dyDescent="0.35">
      <c r="A319" s="311"/>
      <c r="B319" s="252">
        <f>MAX(B$12:B318)+1</f>
        <v>298</v>
      </c>
      <c r="C319" s="63" t="s">
        <v>1051</v>
      </c>
      <c r="D319" s="222" t="s">
        <v>1013</v>
      </c>
      <c r="E319" s="222" t="s">
        <v>1013</v>
      </c>
      <c r="F319" s="314"/>
      <c r="G319" s="314"/>
      <c r="H319" s="182" t="s">
        <v>1013</v>
      </c>
      <c r="I319" s="182" t="s">
        <v>1013</v>
      </c>
      <c r="J319" s="182" t="s">
        <v>1013</v>
      </c>
      <c r="K319" s="183" t="s">
        <v>1013</v>
      </c>
      <c r="L319" s="186" t="s">
        <v>1013</v>
      </c>
      <c r="M319" s="165"/>
      <c r="N319" s="166"/>
    </row>
    <row r="320" spans="1:14" s="61" customFormat="1" ht="31" x14ac:dyDescent="0.35">
      <c r="A320" s="311"/>
      <c r="B320" s="252">
        <f>MAX(B$12:B319)+1</f>
        <v>299</v>
      </c>
      <c r="C320" s="140" t="s">
        <v>708</v>
      </c>
      <c r="D320" s="222" t="s">
        <v>1013</v>
      </c>
      <c r="E320" s="222" t="s">
        <v>1013</v>
      </c>
      <c r="F320" s="62">
        <v>2</v>
      </c>
      <c r="G320" s="62" t="s">
        <v>163</v>
      </c>
      <c r="H320" s="182" t="s">
        <v>1013</v>
      </c>
      <c r="I320" s="182" t="s">
        <v>1013</v>
      </c>
      <c r="J320" s="182" t="s">
        <v>1013</v>
      </c>
      <c r="K320" s="183" t="s">
        <v>1013</v>
      </c>
      <c r="L320" s="186" t="s">
        <v>1013</v>
      </c>
      <c r="M320" s="165"/>
      <c r="N320" s="166"/>
    </row>
    <row r="321" spans="1:14" s="61" customFormat="1" ht="31" x14ac:dyDescent="0.35">
      <c r="A321" s="311"/>
      <c r="B321" s="252">
        <f>MAX(B$12:B320)+1</f>
        <v>300</v>
      </c>
      <c r="C321" s="63" t="s">
        <v>709</v>
      </c>
      <c r="D321" s="222" t="s">
        <v>1013</v>
      </c>
      <c r="E321" s="222" t="s">
        <v>1013</v>
      </c>
      <c r="F321" s="62">
        <v>15</v>
      </c>
      <c r="G321" s="62" t="s">
        <v>163</v>
      </c>
      <c r="H321" s="182" t="s">
        <v>1013</v>
      </c>
      <c r="I321" s="182" t="s">
        <v>1013</v>
      </c>
      <c r="J321" s="182" t="s">
        <v>1013</v>
      </c>
      <c r="K321" s="183" t="s">
        <v>1013</v>
      </c>
      <c r="L321" s="186" t="s">
        <v>1013</v>
      </c>
      <c r="M321" s="165"/>
      <c r="N321" s="166"/>
    </row>
    <row r="322" spans="1:14" s="61" customFormat="1" ht="31" x14ac:dyDescent="0.35">
      <c r="A322" s="311"/>
      <c r="B322" s="252">
        <f>MAX(B$12:B321)+1</f>
        <v>301</v>
      </c>
      <c r="C322" s="63" t="s">
        <v>710</v>
      </c>
      <c r="D322" s="222" t="s">
        <v>1013</v>
      </c>
      <c r="E322" s="222" t="s">
        <v>1013</v>
      </c>
      <c r="F322" s="62">
        <v>1</v>
      </c>
      <c r="G322" s="62" t="s">
        <v>163</v>
      </c>
      <c r="H322" s="182" t="s">
        <v>1013</v>
      </c>
      <c r="I322" s="182" t="s">
        <v>1013</v>
      </c>
      <c r="J322" s="182" t="s">
        <v>1013</v>
      </c>
      <c r="K322" s="183" t="s">
        <v>1013</v>
      </c>
      <c r="L322" s="186" t="s">
        <v>1013</v>
      </c>
      <c r="M322" s="165"/>
      <c r="N322" s="166"/>
    </row>
    <row r="323" spans="1:14" s="61" customFormat="1" ht="31" x14ac:dyDescent="0.35">
      <c r="A323" s="311"/>
      <c r="B323" s="252">
        <f>MAX(B$12:B322)+1</f>
        <v>302</v>
      </c>
      <c r="C323" s="63" t="s">
        <v>711</v>
      </c>
      <c r="D323" s="222" t="s">
        <v>1013</v>
      </c>
      <c r="E323" s="222" t="s">
        <v>1013</v>
      </c>
      <c r="F323" s="62">
        <v>1</v>
      </c>
      <c r="G323" s="62" t="s">
        <v>163</v>
      </c>
      <c r="H323" s="182" t="s">
        <v>1013</v>
      </c>
      <c r="I323" s="182" t="s">
        <v>1013</v>
      </c>
      <c r="J323" s="182" t="s">
        <v>1013</v>
      </c>
      <c r="K323" s="183" t="s">
        <v>1013</v>
      </c>
      <c r="L323" s="186" t="s">
        <v>1013</v>
      </c>
      <c r="M323" s="165"/>
      <c r="N323" s="166"/>
    </row>
    <row r="324" spans="1:14" s="61" customFormat="1" ht="31" x14ac:dyDescent="0.35">
      <c r="A324" s="311"/>
      <c r="B324" s="252">
        <f>MAX(B$12:B323)+1</f>
        <v>303</v>
      </c>
      <c r="C324" s="63" t="s">
        <v>712</v>
      </c>
      <c r="D324" s="222" t="s">
        <v>1013</v>
      </c>
      <c r="E324" s="222" t="s">
        <v>1013</v>
      </c>
      <c r="F324" s="62">
        <v>41</v>
      </c>
      <c r="G324" s="62" t="s">
        <v>491</v>
      </c>
      <c r="H324" s="182" t="s">
        <v>1013</v>
      </c>
      <c r="I324" s="182" t="s">
        <v>1013</v>
      </c>
      <c r="J324" s="182" t="s">
        <v>1013</v>
      </c>
      <c r="K324" s="183" t="s">
        <v>1013</v>
      </c>
      <c r="L324" s="186" t="s">
        <v>1013</v>
      </c>
      <c r="M324" s="165"/>
      <c r="N324" s="166"/>
    </row>
    <row r="325" spans="1:14" s="61" customFormat="1" ht="31" x14ac:dyDescent="0.35">
      <c r="A325" s="311"/>
      <c r="B325" s="252">
        <f>MAX(B$12:B324)+1</f>
        <v>304</v>
      </c>
      <c r="C325" s="63" t="s">
        <v>713</v>
      </c>
      <c r="D325" s="222" t="s">
        <v>1013</v>
      </c>
      <c r="E325" s="222" t="s">
        <v>1013</v>
      </c>
      <c r="F325" s="62">
        <v>31</v>
      </c>
      <c r="G325" s="62" t="s">
        <v>163</v>
      </c>
      <c r="H325" s="182" t="s">
        <v>1013</v>
      </c>
      <c r="I325" s="182" t="s">
        <v>1013</v>
      </c>
      <c r="J325" s="182" t="s">
        <v>1013</v>
      </c>
      <c r="K325" s="183" t="s">
        <v>1013</v>
      </c>
      <c r="L325" s="186" t="s">
        <v>1013</v>
      </c>
      <c r="M325" s="165"/>
      <c r="N325" s="166"/>
    </row>
    <row r="326" spans="1:14" s="61" customFormat="1" ht="31" x14ac:dyDescent="0.35">
      <c r="A326" s="311"/>
      <c r="B326" s="252">
        <f>MAX(B$12:B325)+1</f>
        <v>305</v>
      </c>
      <c r="C326" s="63" t="s">
        <v>714</v>
      </c>
      <c r="D326" s="222" t="s">
        <v>1013</v>
      </c>
      <c r="E326" s="222" t="s">
        <v>1013</v>
      </c>
      <c r="F326" s="62">
        <v>1</v>
      </c>
      <c r="G326" s="62" t="s">
        <v>163</v>
      </c>
      <c r="H326" s="182" t="s">
        <v>1013</v>
      </c>
      <c r="I326" s="182" t="s">
        <v>1013</v>
      </c>
      <c r="J326" s="182" t="s">
        <v>1013</v>
      </c>
      <c r="K326" s="183" t="s">
        <v>1013</v>
      </c>
      <c r="L326" s="186" t="s">
        <v>1013</v>
      </c>
      <c r="M326" s="165"/>
      <c r="N326" s="166"/>
    </row>
    <row r="327" spans="1:14" s="61" customFormat="1" ht="31" x14ac:dyDescent="0.35">
      <c r="A327" s="311"/>
      <c r="B327" s="252">
        <f>MAX(B$12:B326)+1</f>
        <v>306</v>
      </c>
      <c r="C327" s="63" t="s">
        <v>715</v>
      </c>
      <c r="D327" s="222" t="s">
        <v>1013</v>
      </c>
      <c r="E327" s="222" t="s">
        <v>1013</v>
      </c>
      <c r="F327" s="62">
        <v>1</v>
      </c>
      <c r="G327" s="62" t="s">
        <v>163</v>
      </c>
      <c r="H327" s="182" t="s">
        <v>1013</v>
      </c>
      <c r="I327" s="182" t="s">
        <v>1013</v>
      </c>
      <c r="J327" s="182" t="s">
        <v>1013</v>
      </c>
      <c r="K327" s="183" t="s">
        <v>1013</v>
      </c>
      <c r="L327" s="186" t="s">
        <v>1013</v>
      </c>
      <c r="M327" s="165"/>
      <c r="N327" s="166"/>
    </row>
    <row r="328" spans="1:14" s="61" customFormat="1" ht="31" x14ac:dyDescent="0.35">
      <c r="A328" s="311"/>
      <c r="B328" s="252">
        <f>MAX(B$12:B327)+1</f>
        <v>307</v>
      </c>
      <c r="C328" s="63" t="s">
        <v>716</v>
      </c>
      <c r="D328" s="222" t="s">
        <v>1013</v>
      </c>
      <c r="E328" s="222" t="s">
        <v>1013</v>
      </c>
      <c r="F328" s="62">
        <v>8</v>
      </c>
      <c r="G328" s="62" t="s">
        <v>163</v>
      </c>
      <c r="H328" s="182" t="s">
        <v>1013</v>
      </c>
      <c r="I328" s="182" t="s">
        <v>1013</v>
      </c>
      <c r="J328" s="182" t="s">
        <v>1013</v>
      </c>
      <c r="K328" s="183" t="s">
        <v>1013</v>
      </c>
      <c r="L328" s="186" t="s">
        <v>1013</v>
      </c>
      <c r="M328" s="165"/>
      <c r="N328" s="166"/>
    </row>
    <row r="329" spans="1:14" s="61" customFormat="1" ht="31" x14ac:dyDescent="0.35">
      <c r="A329" s="311"/>
      <c r="B329" s="252">
        <f>MAX(B$12:B328)+1</f>
        <v>308</v>
      </c>
      <c r="C329" s="63" t="s">
        <v>717</v>
      </c>
      <c r="D329" s="222" t="s">
        <v>1013</v>
      </c>
      <c r="E329" s="222" t="s">
        <v>1013</v>
      </c>
      <c r="F329" s="62">
        <v>4</v>
      </c>
      <c r="G329" s="62" t="s">
        <v>163</v>
      </c>
      <c r="H329" s="182" t="s">
        <v>1013</v>
      </c>
      <c r="I329" s="182" t="s">
        <v>1013</v>
      </c>
      <c r="J329" s="182" t="s">
        <v>1013</v>
      </c>
      <c r="K329" s="183" t="s">
        <v>1013</v>
      </c>
      <c r="L329" s="186" t="s">
        <v>1013</v>
      </c>
      <c r="M329" s="165"/>
      <c r="N329" s="166"/>
    </row>
    <row r="330" spans="1:14" s="61" customFormat="1" ht="31" x14ac:dyDescent="0.35">
      <c r="A330" s="311"/>
      <c r="B330" s="252">
        <f>MAX(B$12:B329)+1</f>
        <v>309</v>
      </c>
      <c r="C330" s="63" t="s">
        <v>718</v>
      </c>
      <c r="D330" s="222" t="s">
        <v>1013</v>
      </c>
      <c r="E330" s="222" t="s">
        <v>1013</v>
      </c>
      <c r="F330" s="62">
        <v>1</v>
      </c>
      <c r="G330" s="62" t="s">
        <v>163</v>
      </c>
      <c r="H330" s="182" t="s">
        <v>1013</v>
      </c>
      <c r="I330" s="182" t="s">
        <v>1013</v>
      </c>
      <c r="J330" s="182" t="s">
        <v>1013</v>
      </c>
      <c r="K330" s="183" t="s">
        <v>1013</v>
      </c>
      <c r="L330" s="186" t="s">
        <v>1013</v>
      </c>
      <c r="M330" s="165"/>
      <c r="N330" s="166"/>
    </row>
    <row r="331" spans="1:14" s="61" customFormat="1" ht="31" x14ac:dyDescent="0.35">
      <c r="A331" s="311"/>
      <c r="B331" s="252">
        <f>MAX(B$12:B330)+1</f>
        <v>310</v>
      </c>
      <c r="C331" s="63" t="s">
        <v>719</v>
      </c>
      <c r="D331" s="222" t="s">
        <v>1013</v>
      </c>
      <c r="E331" s="222" t="s">
        <v>1013</v>
      </c>
      <c r="F331" s="62">
        <v>3</v>
      </c>
      <c r="G331" s="62" t="s">
        <v>720</v>
      </c>
      <c r="H331" s="182" t="s">
        <v>1013</v>
      </c>
      <c r="I331" s="182" t="s">
        <v>1013</v>
      </c>
      <c r="J331" s="182" t="s">
        <v>1013</v>
      </c>
      <c r="K331" s="183" t="s">
        <v>1013</v>
      </c>
      <c r="L331" s="186" t="s">
        <v>1013</v>
      </c>
      <c r="M331" s="165"/>
      <c r="N331" s="166"/>
    </row>
    <row r="332" spans="1:14" s="61" customFormat="1" ht="31" x14ac:dyDescent="0.35">
      <c r="A332" s="311"/>
      <c r="B332" s="252">
        <f>MAX(B$12:B331)+1</f>
        <v>311</v>
      </c>
      <c r="C332" s="63" t="s">
        <v>721</v>
      </c>
      <c r="D332" s="222" t="s">
        <v>1013</v>
      </c>
      <c r="E332" s="222" t="s">
        <v>1013</v>
      </c>
      <c r="F332" s="314"/>
      <c r="G332" s="314"/>
      <c r="H332" s="182" t="s">
        <v>1013</v>
      </c>
      <c r="I332" s="182" t="s">
        <v>1013</v>
      </c>
      <c r="J332" s="182" t="s">
        <v>1013</v>
      </c>
      <c r="K332" s="183" t="s">
        <v>1013</v>
      </c>
      <c r="L332" s="186" t="s">
        <v>1013</v>
      </c>
      <c r="M332" s="165"/>
      <c r="N332" s="166"/>
    </row>
    <row r="333" spans="1:14" s="61" customFormat="1" ht="31" x14ac:dyDescent="0.35">
      <c r="A333" s="311"/>
      <c r="B333" s="252">
        <f>MAX(B$12:B332)+1</f>
        <v>312</v>
      </c>
      <c r="C333" s="140" t="s">
        <v>1052</v>
      </c>
      <c r="D333" s="222" t="s">
        <v>1013</v>
      </c>
      <c r="E333" s="222" t="s">
        <v>1013</v>
      </c>
      <c r="F333" s="314"/>
      <c r="G333" s="314"/>
      <c r="H333" s="182" t="s">
        <v>1013</v>
      </c>
      <c r="I333" s="182" t="s">
        <v>1013</v>
      </c>
      <c r="J333" s="182" t="s">
        <v>1013</v>
      </c>
      <c r="K333" s="183" t="s">
        <v>1013</v>
      </c>
      <c r="L333" s="186" t="s">
        <v>1013</v>
      </c>
      <c r="M333" s="165"/>
      <c r="N333" s="166"/>
    </row>
    <row r="334" spans="1:14" s="61" customFormat="1" ht="31" x14ac:dyDescent="0.35">
      <c r="A334" s="311"/>
      <c r="B334" s="252">
        <f>MAX(B$12:B333)+1</f>
        <v>313</v>
      </c>
      <c r="C334" s="63" t="s">
        <v>723</v>
      </c>
      <c r="D334" s="222" t="s">
        <v>1013</v>
      </c>
      <c r="E334" s="222" t="s">
        <v>1013</v>
      </c>
      <c r="F334" s="62">
        <v>6</v>
      </c>
      <c r="G334" s="62" t="s">
        <v>683</v>
      </c>
      <c r="H334" s="182" t="s">
        <v>1013</v>
      </c>
      <c r="I334" s="182" t="s">
        <v>1013</v>
      </c>
      <c r="J334" s="182" t="s">
        <v>1013</v>
      </c>
      <c r="K334" s="183" t="s">
        <v>1013</v>
      </c>
      <c r="L334" s="186" t="s">
        <v>1013</v>
      </c>
      <c r="M334" s="165"/>
      <c r="N334" s="166"/>
    </row>
    <row r="335" spans="1:14" s="61" customFormat="1" ht="31" x14ac:dyDescent="0.35">
      <c r="A335" s="311"/>
      <c r="B335" s="252">
        <f>MAX(B$12:B334)+1</f>
        <v>314</v>
      </c>
      <c r="C335" s="63" t="s">
        <v>724</v>
      </c>
      <c r="D335" s="222" t="s">
        <v>1013</v>
      </c>
      <c r="E335" s="222" t="s">
        <v>1013</v>
      </c>
      <c r="F335" s="62">
        <v>5</v>
      </c>
      <c r="G335" s="62" t="s">
        <v>163</v>
      </c>
      <c r="H335" s="182" t="s">
        <v>1013</v>
      </c>
      <c r="I335" s="182" t="s">
        <v>1013</v>
      </c>
      <c r="J335" s="182" t="s">
        <v>1013</v>
      </c>
      <c r="K335" s="183" t="s">
        <v>1013</v>
      </c>
      <c r="L335" s="186" t="s">
        <v>1013</v>
      </c>
      <c r="M335" s="165"/>
      <c r="N335" s="166"/>
    </row>
    <row r="336" spans="1:14" s="61" customFormat="1" ht="31" x14ac:dyDescent="0.35">
      <c r="A336" s="311"/>
      <c r="B336" s="252">
        <f>MAX(B$12:B335)+1</f>
        <v>315</v>
      </c>
      <c r="C336" s="63" t="s">
        <v>725</v>
      </c>
      <c r="D336" s="222" t="s">
        <v>1013</v>
      </c>
      <c r="E336" s="222" t="s">
        <v>1013</v>
      </c>
      <c r="F336" s="62">
        <v>6</v>
      </c>
      <c r="G336" s="62" t="s">
        <v>163</v>
      </c>
      <c r="H336" s="182" t="s">
        <v>1013</v>
      </c>
      <c r="I336" s="182" t="s">
        <v>1013</v>
      </c>
      <c r="J336" s="182" t="s">
        <v>1013</v>
      </c>
      <c r="K336" s="183" t="s">
        <v>1013</v>
      </c>
      <c r="L336" s="186" t="s">
        <v>1013</v>
      </c>
      <c r="M336" s="165"/>
      <c r="N336" s="166"/>
    </row>
    <row r="337" spans="1:14" s="61" customFormat="1" ht="31" x14ac:dyDescent="0.35">
      <c r="A337" s="311"/>
      <c r="B337" s="252">
        <f>MAX(B$12:B336)+1</f>
        <v>316</v>
      </c>
      <c r="C337" s="63" t="s">
        <v>726</v>
      </c>
      <c r="D337" s="222" t="s">
        <v>1013</v>
      </c>
      <c r="E337" s="222" t="s">
        <v>1013</v>
      </c>
      <c r="F337" s="62">
        <v>10</v>
      </c>
      <c r="G337" s="62" t="s">
        <v>163</v>
      </c>
      <c r="H337" s="182" t="s">
        <v>1013</v>
      </c>
      <c r="I337" s="182" t="s">
        <v>1013</v>
      </c>
      <c r="J337" s="182" t="s">
        <v>1013</v>
      </c>
      <c r="K337" s="183" t="s">
        <v>1013</v>
      </c>
      <c r="L337" s="186" t="s">
        <v>1013</v>
      </c>
      <c r="M337" s="165"/>
      <c r="N337" s="166"/>
    </row>
    <row r="338" spans="1:14" s="61" customFormat="1" ht="31" x14ac:dyDescent="0.35">
      <c r="A338" s="311"/>
      <c r="B338" s="252">
        <f>MAX(B$12:B337)+1</f>
        <v>317</v>
      </c>
      <c r="C338" s="63" t="s">
        <v>727</v>
      </c>
      <c r="D338" s="222" t="s">
        <v>1013</v>
      </c>
      <c r="E338" s="222" t="s">
        <v>1013</v>
      </c>
      <c r="F338" s="62">
        <v>74</v>
      </c>
      <c r="G338" s="62" t="s">
        <v>163</v>
      </c>
      <c r="H338" s="182" t="s">
        <v>1013</v>
      </c>
      <c r="I338" s="182" t="s">
        <v>1013</v>
      </c>
      <c r="J338" s="182" t="s">
        <v>1013</v>
      </c>
      <c r="K338" s="183" t="s">
        <v>1013</v>
      </c>
      <c r="L338" s="186" t="s">
        <v>1013</v>
      </c>
      <c r="M338" s="165"/>
      <c r="N338" s="166"/>
    </row>
    <row r="339" spans="1:14" s="61" customFormat="1" ht="31" x14ac:dyDescent="0.35">
      <c r="A339" s="311"/>
      <c r="B339" s="252">
        <f>MAX(B$12:B338)+1</f>
        <v>318</v>
      </c>
      <c r="C339" s="63" t="s">
        <v>728</v>
      </c>
      <c r="D339" s="222" t="s">
        <v>1013</v>
      </c>
      <c r="E339" s="222" t="s">
        <v>1013</v>
      </c>
      <c r="F339" s="62">
        <v>1</v>
      </c>
      <c r="G339" s="62" t="s">
        <v>163</v>
      </c>
      <c r="H339" s="182" t="s">
        <v>1013</v>
      </c>
      <c r="I339" s="182" t="s">
        <v>1013</v>
      </c>
      <c r="J339" s="182" t="s">
        <v>1013</v>
      </c>
      <c r="K339" s="183" t="s">
        <v>1013</v>
      </c>
      <c r="L339" s="186" t="s">
        <v>1013</v>
      </c>
      <c r="M339" s="165"/>
      <c r="N339" s="166"/>
    </row>
    <row r="340" spans="1:14" s="61" customFormat="1" ht="31" x14ac:dyDescent="0.35">
      <c r="A340" s="311"/>
      <c r="B340" s="252">
        <f>MAX(B$12:B339)+1</f>
        <v>319</v>
      </c>
      <c r="C340" s="63" t="s">
        <v>729</v>
      </c>
      <c r="D340" s="222" t="s">
        <v>1013</v>
      </c>
      <c r="E340" s="222" t="s">
        <v>1013</v>
      </c>
      <c r="F340" s="62">
        <v>2</v>
      </c>
      <c r="G340" s="62" t="s">
        <v>163</v>
      </c>
      <c r="H340" s="182" t="s">
        <v>1013</v>
      </c>
      <c r="I340" s="182" t="s">
        <v>1013</v>
      </c>
      <c r="J340" s="182" t="s">
        <v>1013</v>
      </c>
      <c r="K340" s="183" t="s">
        <v>1013</v>
      </c>
      <c r="L340" s="186" t="s">
        <v>1013</v>
      </c>
      <c r="M340" s="165"/>
      <c r="N340" s="166"/>
    </row>
    <row r="341" spans="1:14" s="61" customFormat="1" ht="31" x14ac:dyDescent="0.35">
      <c r="A341" s="311"/>
      <c r="B341" s="252">
        <f>MAX(B$12:B340)+1</f>
        <v>320</v>
      </c>
      <c r="C341" s="63" t="s">
        <v>730</v>
      </c>
      <c r="D341" s="222" t="s">
        <v>1013</v>
      </c>
      <c r="E341" s="222" t="s">
        <v>1013</v>
      </c>
      <c r="F341" s="62">
        <v>8</v>
      </c>
      <c r="G341" s="62" t="s">
        <v>163</v>
      </c>
      <c r="H341" s="182" t="s">
        <v>1013</v>
      </c>
      <c r="I341" s="182" t="s">
        <v>1013</v>
      </c>
      <c r="J341" s="182" t="s">
        <v>1013</v>
      </c>
      <c r="K341" s="183" t="s">
        <v>1013</v>
      </c>
      <c r="L341" s="186" t="s">
        <v>1013</v>
      </c>
      <c r="M341" s="165"/>
      <c r="N341" s="166"/>
    </row>
    <row r="342" spans="1:14" s="61" customFormat="1" ht="31" x14ac:dyDescent="0.35">
      <c r="A342" s="311"/>
      <c r="B342" s="252">
        <f>MAX(B$12:B341)+1</f>
        <v>321</v>
      </c>
      <c r="C342" s="63" t="s">
        <v>1053</v>
      </c>
      <c r="D342" s="222" t="s">
        <v>1013</v>
      </c>
      <c r="E342" s="222" t="s">
        <v>1013</v>
      </c>
      <c r="F342" s="314"/>
      <c r="G342" s="314"/>
      <c r="H342" s="182" t="s">
        <v>1013</v>
      </c>
      <c r="I342" s="182" t="s">
        <v>1013</v>
      </c>
      <c r="J342" s="182" t="s">
        <v>1013</v>
      </c>
      <c r="K342" s="183" t="s">
        <v>1013</v>
      </c>
      <c r="L342" s="186" t="s">
        <v>1013</v>
      </c>
      <c r="M342" s="165"/>
      <c r="N342" s="166"/>
    </row>
    <row r="343" spans="1:14" s="61" customFormat="1" ht="31" x14ac:dyDescent="0.35">
      <c r="A343" s="311"/>
      <c r="B343" s="252">
        <f>MAX(B$12:B342)+1</f>
        <v>322</v>
      </c>
      <c r="C343" s="63" t="s">
        <v>732</v>
      </c>
      <c r="D343" s="222" t="s">
        <v>1013</v>
      </c>
      <c r="E343" s="222" t="s">
        <v>1013</v>
      </c>
      <c r="F343" s="62">
        <v>40</v>
      </c>
      <c r="G343" s="62" t="s">
        <v>163</v>
      </c>
      <c r="H343" s="182" t="s">
        <v>1013</v>
      </c>
      <c r="I343" s="182" t="s">
        <v>1013</v>
      </c>
      <c r="J343" s="182" t="s">
        <v>1013</v>
      </c>
      <c r="K343" s="183" t="s">
        <v>1013</v>
      </c>
      <c r="L343" s="186" t="s">
        <v>1013</v>
      </c>
      <c r="M343" s="165"/>
      <c r="N343" s="166"/>
    </row>
    <row r="344" spans="1:14" s="61" customFormat="1" ht="31" x14ac:dyDescent="0.35">
      <c r="A344" s="311"/>
      <c r="B344" s="252">
        <f>MAX(B$12:B343)+1</f>
        <v>323</v>
      </c>
      <c r="C344" s="63" t="s">
        <v>733</v>
      </c>
      <c r="D344" s="222" t="s">
        <v>1013</v>
      </c>
      <c r="E344" s="222" t="s">
        <v>1013</v>
      </c>
      <c r="F344" s="62">
        <v>5</v>
      </c>
      <c r="G344" s="62" t="s">
        <v>163</v>
      </c>
      <c r="H344" s="182" t="s">
        <v>1013</v>
      </c>
      <c r="I344" s="182" t="s">
        <v>1013</v>
      </c>
      <c r="J344" s="182" t="s">
        <v>1013</v>
      </c>
      <c r="K344" s="183" t="s">
        <v>1013</v>
      </c>
      <c r="L344" s="186" t="s">
        <v>1013</v>
      </c>
      <c r="M344" s="165"/>
      <c r="N344" s="166"/>
    </row>
    <row r="345" spans="1:14" s="61" customFormat="1" ht="31" x14ac:dyDescent="0.35">
      <c r="A345" s="311"/>
      <c r="B345" s="252">
        <f>MAX(B$12:B344)+1</f>
        <v>324</v>
      </c>
      <c r="C345" s="63" t="s">
        <v>734</v>
      </c>
      <c r="D345" s="222" t="s">
        <v>1013</v>
      </c>
      <c r="E345" s="222" t="s">
        <v>1013</v>
      </c>
      <c r="F345" s="62">
        <v>28</v>
      </c>
      <c r="G345" s="62" t="s">
        <v>163</v>
      </c>
      <c r="H345" s="182" t="s">
        <v>1013</v>
      </c>
      <c r="I345" s="182" t="s">
        <v>1013</v>
      </c>
      <c r="J345" s="182" t="s">
        <v>1013</v>
      </c>
      <c r="K345" s="183" t="s">
        <v>1013</v>
      </c>
      <c r="L345" s="186" t="s">
        <v>1013</v>
      </c>
      <c r="M345" s="165"/>
      <c r="N345" s="166"/>
    </row>
    <row r="346" spans="1:14" s="61" customFormat="1" ht="31" x14ac:dyDescent="0.35">
      <c r="A346" s="311"/>
      <c r="B346" s="252">
        <f>MAX(B$12:B345)+1</f>
        <v>325</v>
      </c>
      <c r="C346" s="63" t="s">
        <v>735</v>
      </c>
      <c r="D346" s="222" t="s">
        <v>1013</v>
      </c>
      <c r="E346" s="222" t="s">
        <v>1013</v>
      </c>
      <c r="F346" s="314"/>
      <c r="G346" s="314"/>
      <c r="H346" s="182" t="s">
        <v>1013</v>
      </c>
      <c r="I346" s="182" t="s">
        <v>1013</v>
      </c>
      <c r="J346" s="182" t="s">
        <v>1013</v>
      </c>
      <c r="K346" s="183" t="s">
        <v>1013</v>
      </c>
      <c r="L346" s="186" t="s">
        <v>1013</v>
      </c>
      <c r="M346" s="165"/>
      <c r="N346" s="166"/>
    </row>
    <row r="347" spans="1:14" s="61" customFormat="1" ht="31" x14ac:dyDescent="0.35">
      <c r="A347" s="311"/>
      <c r="B347" s="252">
        <f>MAX(B$12:B346)+1</f>
        <v>326</v>
      </c>
      <c r="C347" s="63" t="s">
        <v>736</v>
      </c>
      <c r="D347" s="222" t="s">
        <v>1013</v>
      </c>
      <c r="E347" s="222" t="s">
        <v>1013</v>
      </c>
      <c r="F347" s="62">
        <v>1</v>
      </c>
      <c r="G347" s="62" t="s">
        <v>163</v>
      </c>
      <c r="H347" s="182" t="s">
        <v>1013</v>
      </c>
      <c r="I347" s="182" t="s">
        <v>1013</v>
      </c>
      <c r="J347" s="182" t="s">
        <v>1013</v>
      </c>
      <c r="K347" s="183" t="s">
        <v>1013</v>
      </c>
      <c r="L347" s="186" t="s">
        <v>1013</v>
      </c>
      <c r="M347" s="165"/>
      <c r="N347" s="166"/>
    </row>
    <row r="348" spans="1:14" s="61" customFormat="1" ht="31" x14ac:dyDescent="0.35">
      <c r="A348" s="311"/>
      <c r="B348" s="252">
        <f>MAX(B$12:B347)+1</f>
        <v>327</v>
      </c>
      <c r="C348" s="63" t="s">
        <v>737</v>
      </c>
      <c r="D348" s="222" t="s">
        <v>1013</v>
      </c>
      <c r="E348" s="222" t="s">
        <v>1013</v>
      </c>
      <c r="F348" s="62">
        <v>5</v>
      </c>
      <c r="G348" s="62" t="s">
        <v>163</v>
      </c>
      <c r="H348" s="182" t="s">
        <v>1013</v>
      </c>
      <c r="I348" s="182" t="s">
        <v>1013</v>
      </c>
      <c r="J348" s="182" t="s">
        <v>1013</v>
      </c>
      <c r="K348" s="183" t="s">
        <v>1013</v>
      </c>
      <c r="L348" s="186" t="s">
        <v>1013</v>
      </c>
      <c r="M348" s="165"/>
      <c r="N348" s="166"/>
    </row>
    <row r="349" spans="1:14" s="61" customFormat="1" ht="31" x14ac:dyDescent="0.35">
      <c r="A349" s="311"/>
      <c r="B349" s="252">
        <f>MAX(B$12:B348)+1</f>
        <v>328</v>
      </c>
      <c r="C349" s="63" t="s">
        <v>738</v>
      </c>
      <c r="D349" s="222" t="s">
        <v>1013</v>
      </c>
      <c r="E349" s="222" t="s">
        <v>1013</v>
      </c>
      <c r="F349" s="62">
        <v>27</v>
      </c>
      <c r="G349" s="62" t="s">
        <v>163</v>
      </c>
      <c r="H349" s="182" t="s">
        <v>1013</v>
      </c>
      <c r="I349" s="182" t="s">
        <v>1013</v>
      </c>
      <c r="J349" s="182" t="s">
        <v>1013</v>
      </c>
      <c r="K349" s="183" t="s">
        <v>1013</v>
      </c>
      <c r="L349" s="186" t="s">
        <v>1013</v>
      </c>
      <c r="M349" s="165"/>
      <c r="N349" s="166"/>
    </row>
    <row r="350" spans="1:14" s="61" customFormat="1" ht="31" x14ac:dyDescent="0.35">
      <c r="A350" s="311"/>
      <c r="B350" s="252">
        <f>MAX(B$12:B349)+1</f>
        <v>329</v>
      </c>
      <c r="C350" s="63" t="s">
        <v>739</v>
      </c>
      <c r="D350" s="222" t="s">
        <v>1013</v>
      </c>
      <c r="E350" s="222" t="s">
        <v>1013</v>
      </c>
      <c r="F350" s="62">
        <v>3</v>
      </c>
      <c r="G350" s="62" t="s">
        <v>163</v>
      </c>
      <c r="H350" s="182" t="s">
        <v>1013</v>
      </c>
      <c r="I350" s="182" t="s">
        <v>1013</v>
      </c>
      <c r="J350" s="182" t="s">
        <v>1013</v>
      </c>
      <c r="K350" s="183" t="s">
        <v>1013</v>
      </c>
      <c r="L350" s="186" t="s">
        <v>1013</v>
      </c>
      <c r="M350" s="165"/>
      <c r="N350" s="166"/>
    </row>
    <row r="351" spans="1:14" s="61" customFormat="1" ht="31" x14ac:dyDescent="0.35">
      <c r="A351" s="311"/>
      <c r="B351" s="252">
        <f>MAX(B$12:B350)+1</f>
        <v>330</v>
      </c>
      <c r="C351" s="63" t="s">
        <v>740</v>
      </c>
      <c r="D351" s="222" t="s">
        <v>1013</v>
      </c>
      <c r="E351" s="222" t="s">
        <v>1013</v>
      </c>
      <c r="F351" s="62">
        <v>2</v>
      </c>
      <c r="G351" s="62" t="s">
        <v>163</v>
      </c>
      <c r="H351" s="182" t="s">
        <v>1013</v>
      </c>
      <c r="I351" s="182" t="s">
        <v>1013</v>
      </c>
      <c r="J351" s="182" t="s">
        <v>1013</v>
      </c>
      <c r="K351" s="183" t="s">
        <v>1013</v>
      </c>
      <c r="L351" s="186" t="s">
        <v>1013</v>
      </c>
      <c r="M351" s="165"/>
      <c r="N351" s="166"/>
    </row>
    <row r="352" spans="1:14" s="61" customFormat="1" ht="31" x14ac:dyDescent="0.35">
      <c r="A352" s="311"/>
      <c r="B352" s="252">
        <f>MAX(B$12:B351)+1</f>
        <v>331</v>
      </c>
      <c r="C352" s="63" t="s">
        <v>741</v>
      </c>
      <c r="D352" s="222" t="s">
        <v>1013</v>
      </c>
      <c r="E352" s="222" t="s">
        <v>1013</v>
      </c>
      <c r="F352" s="62">
        <v>54</v>
      </c>
      <c r="G352" s="62" t="s">
        <v>163</v>
      </c>
      <c r="H352" s="182" t="s">
        <v>1013</v>
      </c>
      <c r="I352" s="182" t="s">
        <v>1013</v>
      </c>
      <c r="J352" s="182" t="s">
        <v>1013</v>
      </c>
      <c r="K352" s="183" t="s">
        <v>1013</v>
      </c>
      <c r="L352" s="186" t="s">
        <v>1013</v>
      </c>
      <c r="M352" s="165"/>
      <c r="N352" s="166"/>
    </row>
    <row r="353" spans="1:14" s="61" customFormat="1" ht="31" x14ac:dyDescent="0.35">
      <c r="A353" s="311"/>
      <c r="B353" s="252">
        <f>MAX(B$12:B352)+1</f>
        <v>332</v>
      </c>
      <c r="C353" s="63" t="s">
        <v>742</v>
      </c>
      <c r="D353" s="222" t="s">
        <v>1013</v>
      </c>
      <c r="E353" s="222" t="s">
        <v>1013</v>
      </c>
      <c r="F353" s="62">
        <v>1</v>
      </c>
      <c r="G353" s="62" t="s">
        <v>163</v>
      </c>
      <c r="H353" s="182" t="s">
        <v>1013</v>
      </c>
      <c r="I353" s="182" t="s">
        <v>1013</v>
      </c>
      <c r="J353" s="182" t="s">
        <v>1013</v>
      </c>
      <c r="K353" s="183" t="s">
        <v>1013</v>
      </c>
      <c r="L353" s="186" t="s">
        <v>1013</v>
      </c>
      <c r="M353" s="165"/>
      <c r="N353" s="166"/>
    </row>
    <row r="354" spans="1:14" s="61" customFormat="1" ht="31" x14ac:dyDescent="0.35">
      <c r="A354" s="311"/>
      <c r="B354" s="252">
        <f>MAX(B$12:B353)+1</f>
        <v>333</v>
      </c>
      <c r="C354" s="63" t="s">
        <v>743</v>
      </c>
      <c r="D354" s="222" t="s">
        <v>1013</v>
      </c>
      <c r="E354" s="222" t="s">
        <v>1013</v>
      </c>
      <c r="F354" s="62">
        <v>48</v>
      </c>
      <c r="G354" s="62" t="s">
        <v>163</v>
      </c>
      <c r="H354" s="182" t="s">
        <v>1013</v>
      </c>
      <c r="I354" s="182" t="s">
        <v>1013</v>
      </c>
      <c r="J354" s="182" t="s">
        <v>1013</v>
      </c>
      <c r="K354" s="183" t="s">
        <v>1013</v>
      </c>
      <c r="L354" s="186" t="s">
        <v>1013</v>
      </c>
      <c r="M354" s="165"/>
      <c r="N354" s="166"/>
    </row>
    <row r="355" spans="1:14" ht="16" thickBot="1" x14ac:dyDescent="0.4">
      <c r="A355" s="311"/>
      <c r="C355"/>
      <c r="D355"/>
      <c r="E355"/>
      <c r="F355"/>
      <c r="G355"/>
      <c r="H355"/>
      <c r="I355"/>
      <c r="J355"/>
      <c r="K355"/>
      <c r="L355"/>
      <c r="M355" s="61"/>
    </row>
    <row r="356" spans="1:14" s="141" customFormat="1" ht="20.5" thickBot="1" x14ac:dyDescent="0.45">
      <c r="A356" s="311"/>
      <c r="C356" s="148" t="s">
        <v>744</v>
      </c>
      <c r="D356" s="142"/>
      <c r="E356" s="142"/>
      <c r="F356" s="143"/>
      <c r="G356" s="143"/>
      <c r="H356" s="142"/>
      <c r="I356" s="142"/>
      <c r="J356" s="142"/>
      <c r="K356" s="253"/>
      <c r="L356" s="254" t="s">
        <v>1013</v>
      </c>
      <c r="M356"/>
    </row>
    <row r="357" spans="1:14" ht="17.5" x14ac:dyDescent="0.35">
      <c r="A357" s="311"/>
      <c r="C357"/>
      <c r="D357"/>
      <c r="F357"/>
      <c r="G357"/>
      <c r="M357" s="152"/>
    </row>
    <row r="358" spans="1:14" x14ac:dyDescent="0.35">
      <c r="A358" s="311"/>
    </row>
    <row r="359" spans="1:14" x14ac:dyDescent="0.35">
      <c r="A359" s="311"/>
      <c r="L359" s="265"/>
    </row>
    <row r="360" spans="1:14" x14ac:dyDescent="0.35">
      <c r="A360" s="311"/>
    </row>
    <row r="361" spans="1:14" x14ac:dyDescent="0.35">
      <c r="A361" s="311"/>
    </row>
    <row r="362" spans="1:14" x14ac:dyDescent="0.35">
      <c r="A362" s="311"/>
    </row>
    <row r="363" spans="1:14" x14ac:dyDescent="0.35">
      <c r="A363" s="311"/>
    </row>
    <row r="364" spans="1:14" x14ac:dyDescent="0.35">
      <c r="A364" s="311"/>
    </row>
    <row r="365" spans="1:14" x14ac:dyDescent="0.35">
      <c r="A365" s="311"/>
    </row>
    <row r="366" spans="1:14" x14ac:dyDescent="0.35">
      <c r="A366" s="311"/>
    </row>
    <row r="367" spans="1:14" x14ac:dyDescent="0.35">
      <c r="A367" s="311"/>
      <c r="D367" s="55"/>
      <c r="E367" s="55"/>
      <c r="L367"/>
      <c r="M367" s="164"/>
    </row>
    <row r="368" spans="1:14" x14ac:dyDescent="0.35">
      <c r="A368" s="311"/>
    </row>
    <row r="369" spans="1:1" x14ac:dyDescent="0.35">
      <c r="A369" s="311"/>
    </row>
    <row r="370" spans="1:1" x14ac:dyDescent="0.35">
      <c r="A370" s="311"/>
    </row>
    <row r="371" spans="1:1" x14ac:dyDescent="0.35">
      <c r="A371" s="311"/>
    </row>
    <row r="372" spans="1:1" x14ac:dyDescent="0.35">
      <c r="A372" s="311"/>
    </row>
    <row r="373" spans="1:1" x14ac:dyDescent="0.35">
      <c r="A373" s="311"/>
    </row>
    <row r="374" spans="1:1" x14ac:dyDescent="0.35">
      <c r="A374" s="311"/>
    </row>
    <row r="375" spans="1:1" x14ac:dyDescent="0.35">
      <c r="A375" s="311"/>
    </row>
    <row r="376" spans="1:1" x14ac:dyDescent="0.35">
      <c r="A376" s="311"/>
    </row>
    <row r="377" spans="1:1" x14ac:dyDescent="0.35">
      <c r="A377" s="311"/>
    </row>
    <row r="378" spans="1:1" x14ac:dyDescent="0.35">
      <c r="A378" s="311"/>
    </row>
    <row r="379" spans="1:1" x14ac:dyDescent="0.35">
      <c r="A379" s="311"/>
    </row>
    <row r="380" spans="1:1" x14ac:dyDescent="0.35">
      <c r="A380" s="311"/>
    </row>
    <row r="381" spans="1:1" x14ac:dyDescent="0.35">
      <c r="A381" s="311"/>
    </row>
    <row r="382" spans="1:1" x14ac:dyDescent="0.35">
      <c r="A382" s="311"/>
    </row>
    <row r="383" spans="1:1" x14ac:dyDescent="0.35">
      <c r="A383" s="311"/>
    </row>
    <row r="384" spans="1:1" x14ac:dyDescent="0.35">
      <c r="A384" s="311"/>
    </row>
    <row r="385" spans="1:1" x14ac:dyDescent="0.35">
      <c r="A385" s="311"/>
    </row>
    <row r="386" spans="1:1" x14ac:dyDescent="0.35">
      <c r="A386" s="311"/>
    </row>
    <row r="387" spans="1:1" x14ac:dyDescent="0.35">
      <c r="A387" s="311"/>
    </row>
    <row r="388" spans="1:1" x14ac:dyDescent="0.35">
      <c r="A388" s="311"/>
    </row>
    <row r="389" spans="1:1" x14ac:dyDescent="0.35">
      <c r="A389" s="311"/>
    </row>
    <row r="390" spans="1:1" x14ac:dyDescent="0.35">
      <c r="A390" s="311"/>
    </row>
    <row r="391" spans="1:1" x14ac:dyDescent="0.35">
      <c r="A391" s="311"/>
    </row>
    <row r="392" spans="1:1" x14ac:dyDescent="0.35">
      <c r="A392" s="311"/>
    </row>
    <row r="393" spans="1:1" x14ac:dyDescent="0.35">
      <c r="A393" s="311"/>
    </row>
    <row r="394" spans="1:1" x14ac:dyDescent="0.35">
      <c r="A394" s="311"/>
    </row>
    <row r="395" spans="1:1" x14ac:dyDescent="0.35">
      <c r="A395" s="311"/>
    </row>
    <row r="396" spans="1:1" x14ac:dyDescent="0.35">
      <c r="A396" s="311"/>
    </row>
    <row r="397" spans="1:1" x14ac:dyDescent="0.35">
      <c r="A397" s="311"/>
    </row>
    <row r="398" spans="1:1" x14ac:dyDescent="0.35">
      <c r="A398" s="311"/>
    </row>
    <row r="399" spans="1:1" x14ac:dyDescent="0.35">
      <c r="A399" s="311"/>
    </row>
    <row r="400" spans="1:1" x14ac:dyDescent="0.35">
      <c r="A400" s="311"/>
    </row>
    <row r="401" spans="1:1" x14ac:dyDescent="0.35">
      <c r="A401" s="311"/>
    </row>
    <row r="402" spans="1:1" x14ac:dyDescent="0.35">
      <c r="A402" s="311"/>
    </row>
    <row r="403" spans="1:1" x14ac:dyDescent="0.35">
      <c r="A403" s="311"/>
    </row>
    <row r="404" spans="1:1" x14ac:dyDescent="0.35">
      <c r="A404" s="311"/>
    </row>
    <row r="405" spans="1:1" x14ac:dyDescent="0.35">
      <c r="A405" s="311"/>
    </row>
    <row r="406" spans="1:1" x14ac:dyDescent="0.35">
      <c r="A406" s="311"/>
    </row>
    <row r="407" spans="1:1" x14ac:dyDescent="0.35">
      <c r="A407" s="311"/>
    </row>
    <row r="408" spans="1:1" x14ac:dyDescent="0.35">
      <c r="A408" s="311"/>
    </row>
    <row r="409" spans="1:1" x14ac:dyDescent="0.35">
      <c r="A409" s="311"/>
    </row>
    <row r="410" spans="1:1" x14ac:dyDescent="0.35">
      <c r="A410" s="311"/>
    </row>
    <row r="411" spans="1:1" x14ac:dyDescent="0.35">
      <c r="A411" s="311"/>
    </row>
    <row r="412" spans="1:1" x14ac:dyDescent="0.35">
      <c r="A412" s="311"/>
    </row>
    <row r="413" spans="1:1" x14ac:dyDescent="0.35">
      <c r="A413" s="311"/>
    </row>
    <row r="414" spans="1:1" x14ac:dyDescent="0.35">
      <c r="A414" s="311"/>
    </row>
    <row r="415" spans="1:1" x14ac:dyDescent="0.35">
      <c r="A415" s="311"/>
    </row>
    <row r="416" spans="1:1" x14ac:dyDescent="0.35">
      <c r="A416" s="311"/>
    </row>
    <row r="417" spans="1:1" x14ac:dyDescent="0.35">
      <c r="A417" s="311"/>
    </row>
    <row r="418" spans="1:1" x14ac:dyDescent="0.35">
      <c r="A418" s="311"/>
    </row>
    <row r="419" spans="1:1" x14ac:dyDescent="0.35">
      <c r="A419" s="311"/>
    </row>
    <row r="420" spans="1:1" x14ac:dyDescent="0.35">
      <c r="A420" s="311"/>
    </row>
    <row r="421" spans="1:1" x14ac:dyDescent="0.35">
      <c r="A421" s="311"/>
    </row>
    <row r="422" spans="1:1" x14ac:dyDescent="0.35">
      <c r="A422" s="311"/>
    </row>
    <row r="423" spans="1:1" x14ac:dyDescent="0.35">
      <c r="A423" s="311"/>
    </row>
    <row r="424" spans="1:1" x14ac:dyDescent="0.35">
      <c r="A424" s="311"/>
    </row>
    <row r="425" spans="1:1" x14ac:dyDescent="0.35">
      <c r="A425" s="311"/>
    </row>
    <row r="426" spans="1:1" x14ac:dyDescent="0.35">
      <c r="A426" s="311"/>
    </row>
    <row r="427" spans="1:1" x14ac:dyDescent="0.35">
      <c r="A427" s="311"/>
    </row>
    <row r="428" spans="1:1" x14ac:dyDescent="0.35">
      <c r="A428" s="311"/>
    </row>
    <row r="429" spans="1:1" x14ac:dyDescent="0.35">
      <c r="A429" s="311"/>
    </row>
    <row r="430" spans="1:1" x14ac:dyDescent="0.35">
      <c r="A430" s="311"/>
    </row>
    <row r="431" spans="1:1" x14ac:dyDescent="0.35">
      <c r="A431" s="311"/>
    </row>
    <row r="432" spans="1:1" x14ac:dyDescent="0.35">
      <c r="A432" s="311"/>
    </row>
    <row r="433" spans="1:1" x14ac:dyDescent="0.35">
      <c r="A433" s="311"/>
    </row>
    <row r="434" spans="1:1" x14ac:dyDescent="0.35">
      <c r="A434" s="311"/>
    </row>
    <row r="436" spans="1:1" ht="17.5" x14ac:dyDescent="0.35">
      <c r="A436" s="141"/>
    </row>
  </sheetData>
  <sheetProtection formatColumns="0" formatRows="0" autoFilter="0"/>
  <autoFilter ref="A10:L354" xr:uid="{00000000-0009-0000-0000-000005000000}"/>
  <mergeCells count="3">
    <mergeCell ref="C3:L3"/>
    <mergeCell ref="C4:L4"/>
    <mergeCell ref="B6:L6"/>
  </mergeCells>
  <pageMargins left="0.7" right="0.7" top="0.75" bottom="0.75" header="0.3" footer="0.3"/>
  <pageSetup paperSize="9" scale="8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73"/>
  <sheetViews>
    <sheetView zoomScale="55" zoomScaleNormal="55" workbookViewId="0">
      <pane ySplit="10" topLeftCell="A249" activePane="bottomLeft" state="frozen"/>
      <selection pane="bottomLeft" activeCell="C270" sqref="C270"/>
    </sheetView>
  </sheetViews>
  <sheetFormatPr defaultColWidth="8.84375" defaultRowHeight="15.5" x14ac:dyDescent="0.35"/>
  <cols>
    <col min="1" max="1" width="11.23046875" customWidth="1"/>
    <col min="2" max="2" width="11.07421875" customWidth="1"/>
    <col min="3" max="3" width="53.765625" style="55" bestFit="1" customWidth="1"/>
    <col min="4" max="4" width="16.07421875" style="36" bestFit="1" customWidth="1"/>
    <col min="5" max="5" width="16.07421875" style="36" customWidth="1"/>
    <col min="6" max="6" width="9.84375" style="37" customWidth="1"/>
    <col min="7" max="7" width="12" style="37" customWidth="1"/>
    <col min="8" max="10" width="12.53515625" style="36" customWidth="1"/>
    <col min="11" max="11" width="9.3046875" style="36" customWidth="1"/>
    <col min="12" max="12" width="20" customWidth="1"/>
    <col min="13" max="13" width="7.765625" style="240" customWidth="1"/>
    <col min="14" max="14" width="9.4609375" style="164" bestFit="1" customWidth="1"/>
    <col min="15" max="15" width="10.69140625" customWidth="1"/>
  </cols>
  <sheetData>
    <row r="1" spans="1:15" ht="45.65" customHeight="1" x14ac:dyDescent="0.45">
      <c r="A1" s="12"/>
      <c r="B1" s="26"/>
      <c r="C1" s="53" t="s">
        <v>745</v>
      </c>
      <c r="D1" s="26"/>
      <c r="E1" s="26"/>
      <c r="F1" s="28"/>
      <c r="G1" s="28"/>
      <c r="H1" s="26"/>
      <c r="I1" s="26"/>
      <c r="J1" s="26"/>
      <c r="K1" s="26"/>
      <c r="L1" s="26"/>
    </row>
    <row r="2" spans="1:15" x14ac:dyDescent="0.35">
      <c r="A2" s="20"/>
      <c r="B2" s="21"/>
      <c r="C2" s="54"/>
      <c r="D2" s="31"/>
      <c r="E2" s="31"/>
      <c r="F2" s="32"/>
      <c r="G2" s="32"/>
      <c r="H2" s="31"/>
      <c r="I2" s="31"/>
      <c r="J2" s="31"/>
      <c r="K2" s="31"/>
      <c r="L2" s="33"/>
    </row>
    <row r="3" spans="1:15" x14ac:dyDescent="0.35">
      <c r="A3" s="33"/>
      <c r="B3" s="22" t="s">
        <v>0</v>
      </c>
      <c r="C3" s="326" t="str">
        <f>Title</f>
        <v>Work Equipment &amp; Consumables 2024-2028</v>
      </c>
      <c r="D3" s="326"/>
      <c r="E3" s="326"/>
      <c r="F3" s="326"/>
      <c r="G3" s="326"/>
      <c r="H3" s="326"/>
      <c r="I3" s="326"/>
      <c r="J3" s="326"/>
      <c r="K3" s="326"/>
      <c r="L3" s="326"/>
    </row>
    <row r="4" spans="1:15" x14ac:dyDescent="0.35">
      <c r="A4" s="33"/>
      <c r="B4" s="22" t="s">
        <v>11</v>
      </c>
      <c r="C4" s="326" t="str">
        <f>'Completion Notes'!C4</f>
        <v>See Completion Note 4</v>
      </c>
      <c r="D4" s="326"/>
      <c r="E4" s="326"/>
      <c r="F4" s="326"/>
      <c r="G4" s="326"/>
      <c r="H4" s="326"/>
      <c r="I4" s="326"/>
      <c r="J4" s="326"/>
      <c r="K4" s="326"/>
      <c r="L4" s="326"/>
    </row>
    <row r="5" spans="1:15" x14ac:dyDescent="0.35">
      <c r="A5" s="23"/>
      <c r="B5" s="24"/>
      <c r="C5" s="24"/>
      <c r="D5" s="24"/>
      <c r="E5" s="24"/>
      <c r="F5" s="29"/>
      <c r="G5" s="29"/>
      <c r="H5" s="24"/>
      <c r="I5" s="24"/>
      <c r="J5" s="24"/>
      <c r="K5" s="24"/>
      <c r="L5" s="24"/>
    </row>
    <row r="6" spans="1:15" ht="29.5" customHeight="1" x14ac:dyDescent="0.35">
      <c r="A6" s="23"/>
      <c r="B6" s="329" t="s">
        <v>123</v>
      </c>
      <c r="C6" s="329"/>
      <c r="D6" s="329"/>
      <c r="E6" s="329"/>
      <c r="F6" s="329"/>
      <c r="G6" s="329"/>
      <c r="H6" s="329"/>
      <c r="I6" s="329"/>
      <c r="J6" s="329"/>
      <c r="K6" s="329"/>
      <c r="L6" s="329"/>
    </row>
    <row r="7" spans="1:15" x14ac:dyDescent="0.35">
      <c r="A7" s="23"/>
      <c r="B7" s="24"/>
      <c r="C7" s="24"/>
      <c r="D7" s="24"/>
      <c r="E7" s="24"/>
      <c r="F7" s="29"/>
      <c r="G7" s="29"/>
      <c r="H7" s="24"/>
      <c r="I7" s="24"/>
      <c r="J7" s="24"/>
      <c r="K7" s="24"/>
      <c r="L7" s="24"/>
    </row>
    <row r="8" spans="1:15" ht="18" x14ac:dyDescent="0.35">
      <c r="A8" s="23"/>
      <c r="B8" s="56" t="s">
        <v>746</v>
      </c>
      <c r="C8" s="56"/>
      <c r="D8" s="25"/>
      <c r="E8" s="25"/>
      <c r="F8" s="30"/>
      <c r="G8" s="30"/>
      <c r="H8" s="209"/>
      <c r="I8" s="209"/>
      <c r="J8" s="209"/>
      <c r="K8" s="25"/>
      <c r="L8" s="25"/>
    </row>
    <row r="9" spans="1:15" x14ac:dyDescent="0.35">
      <c r="A9" s="23"/>
      <c r="B9" s="33"/>
      <c r="C9" s="24"/>
      <c r="D9" s="24"/>
      <c r="E9" s="24"/>
      <c r="F9" s="29"/>
      <c r="G9" s="29"/>
      <c r="H9" s="24"/>
      <c r="I9" s="24"/>
      <c r="J9" s="24"/>
      <c r="K9" s="24"/>
      <c r="L9" s="24"/>
    </row>
    <row r="10" spans="1:15" s="61" customFormat="1" ht="62" x14ac:dyDescent="0.35">
      <c r="A10" s="60"/>
      <c r="B10" s="68" t="s">
        <v>14</v>
      </c>
      <c r="C10" s="68" t="s">
        <v>126</v>
      </c>
      <c r="D10" s="71" t="s">
        <v>403</v>
      </c>
      <c r="E10" s="71" t="s">
        <v>404</v>
      </c>
      <c r="F10" s="71" t="s">
        <v>377</v>
      </c>
      <c r="G10" s="81" t="s">
        <v>145</v>
      </c>
      <c r="H10" s="81" t="s">
        <v>747</v>
      </c>
      <c r="I10" s="81" t="s">
        <v>748</v>
      </c>
      <c r="J10" s="81" t="s">
        <v>407</v>
      </c>
      <c r="K10" s="90" t="s">
        <v>408</v>
      </c>
      <c r="L10" s="68" t="s">
        <v>132</v>
      </c>
      <c r="M10" s="241" t="s">
        <v>749</v>
      </c>
      <c r="N10" s="89"/>
      <c r="O10" s="151"/>
    </row>
    <row r="11" spans="1:15" s="61" customFormat="1" x14ac:dyDescent="0.35">
      <c r="A11" s="60"/>
      <c r="B11" s="69" t="s">
        <v>473</v>
      </c>
      <c r="C11" s="69"/>
      <c r="D11" s="70"/>
      <c r="E11" s="70"/>
      <c r="F11" s="70"/>
      <c r="G11" s="70"/>
      <c r="H11" s="70"/>
      <c r="I11" s="70"/>
      <c r="J11" s="70"/>
      <c r="K11" s="70"/>
      <c r="L11" s="187">
        <f>SUM(L12:L50)</f>
        <v>80657.5</v>
      </c>
      <c r="M11" s="242"/>
      <c r="N11" s="165"/>
    </row>
    <row r="12" spans="1:15" s="61" customFormat="1" ht="31" x14ac:dyDescent="0.35">
      <c r="A12" s="60"/>
      <c r="B12" s="226" t="s">
        <v>409</v>
      </c>
      <c r="C12" s="227" t="s">
        <v>410</v>
      </c>
      <c r="D12" s="228" t="s">
        <v>411</v>
      </c>
      <c r="E12" s="229" t="s">
        <v>750</v>
      </c>
      <c r="F12" s="230">
        <v>5</v>
      </c>
      <c r="G12" s="230" t="s">
        <v>163</v>
      </c>
      <c r="H12" s="229">
        <v>10</v>
      </c>
      <c r="I12" s="229">
        <v>5</v>
      </c>
      <c r="J12" s="231">
        <v>0.5</v>
      </c>
      <c r="K12" s="232">
        <f t="shared" ref="K12:K50" si="0">(H12+I12)*(1+J12)</f>
        <v>22.5</v>
      </c>
      <c r="L12" s="186">
        <f t="shared" ref="L12:L50" si="1">F12*K12</f>
        <v>112.5</v>
      </c>
      <c r="M12" s="242" t="str">
        <f>IFERROR(VLOOKUP(C12,#REF!,3,FALSE),"")</f>
        <v/>
      </c>
      <c r="N12" s="165"/>
      <c r="O12" s="166"/>
    </row>
    <row r="13" spans="1:15" s="61" customFormat="1" x14ac:dyDescent="0.35">
      <c r="A13" s="60"/>
      <c r="B13" s="203">
        <v>94</v>
      </c>
      <c r="C13" s="140" t="s">
        <v>474</v>
      </c>
      <c r="D13" s="222"/>
      <c r="E13" s="222"/>
      <c r="F13" s="62">
        <v>74</v>
      </c>
      <c r="G13" s="153" t="s">
        <v>472</v>
      </c>
      <c r="H13" s="182">
        <v>1000</v>
      </c>
      <c r="I13" s="182"/>
      <c r="J13" s="225">
        <v>0</v>
      </c>
      <c r="K13" s="183">
        <f t="shared" si="0"/>
        <v>1000</v>
      </c>
      <c r="L13" s="186">
        <f t="shared" si="1"/>
        <v>74000</v>
      </c>
      <c r="M13" s="242" t="str">
        <f>IFERROR(VLOOKUP(C13,#REF!,3,FALSE),"")</f>
        <v/>
      </c>
      <c r="N13" s="165"/>
      <c r="O13" s="166"/>
    </row>
    <row r="14" spans="1:15" s="61" customFormat="1" x14ac:dyDescent="0.35">
      <c r="A14" s="60"/>
      <c r="B14" s="203">
        <f>MAX(B$12:B12)+1</f>
        <v>1</v>
      </c>
      <c r="C14" s="63" t="s">
        <v>475</v>
      </c>
      <c r="D14" s="222"/>
      <c r="E14" s="222"/>
      <c r="F14" s="62">
        <v>150</v>
      </c>
      <c r="G14" s="62" t="s">
        <v>163</v>
      </c>
      <c r="H14" s="182"/>
      <c r="I14" s="188">
        <v>5</v>
      </c>
      <c r="J14" s="225"/>
      <c r="K14" s="183">
        <f t="shared" si="0"/>
        <v>5</v>
      </c>
      <c r="L14" s="186">
        <f t="shared" si="1"/>
        <v>750</v>
      </c>
      <c r="M14" s="242" t="str">
        <f>IFERROR(VLOOKUP(C14,#REF!,3,FALSE),"")</f>
        <v/>
      </c>
      <c r="N14" s="165"/>
      <c r="O14" s="166"/>
    </row>
    <row r="15" spans="1:15" s="61" customFormat="1" x14ac:dyDescent="0.35">
      <c r="A15" s="60"/>
      <c r="B15" s="203">
        <f>MAX(B$12:B14)+1</f>
        <v>95</v>
      </c>
      <c r="C15" s="63" t="s">
        <v>476</v>
      </c>
      <c r="D15" s="222"/>
      <c r="E15" s="222"/>
      <c r="F15" s="62">
        <v>41</v>
      </c>
      <c r="G15" s="62" t="s">
        <v>163</v>
      </c>
      <c r="H15" s="188"/>
      <c r="I15" s="188"/>
      <c r="J15" s="188"/>
      <c r="K15" s="183">
        <f t="shared" si="0"/>
        <v>0</v>
      </c>
      <c r="L15" s="186">
        <f t="shared" si="1"/>
        <v>0</v>
      </c>
      <c r="M15" s="242" t="str">
        <f>IFERROR(VLOOKUP(C15,#REF!,3,FALSE),"")</f>
        <v/>
      </c>
      <c r="N15" s="165"/>
      <c r="O15" s="166"/>
    </row>
    <row r="16" spans="1:15" s="61" customFormat="1" x14ac:dyDescent="0.35">
      <c r="A16" s="60"/>
      <c r="B16" s="203">
        <f>MAX(B$12:B15)+1</f>
        <v>96</v>
      </c>
      <c r="C16" s="63" t="s">
        <v>477</v>
      </c>
      <c r="D16" s="222"/>
      <c r="E16" s="222"/>
      <c r="F16" s="62">
        <v>78</v>
      </c>
      <c r="G16" s="62" t="s">
        <v>163</v>
      </c>
      <c r="H16" s="188"/>
      <c r="I16" s="188"/>
      <c r="J16" s="188"/>
      <c r="K16" s="183">
        <f t="shared" si="0"/>
        <v>0</v>
      </c>
      <c r="L16" s="186">
        <f t="shared" si="1"/>
        <v>0</v>
      </c>
      <c r="M16" s="242" t="str">
        <f>IFERROR(VLOOKUP(C16,#REF!,3,FALSE),"")</f>
        <v/>
      </c>
      <c r="N16" s="165"/>
      <c r="O16" s="166"/>
    </row>
    <row r="17" spans="1:15" s="61" customFormat="1" x14ac:dyDescent="0.35">
      <c r="A17" s="60"/>
      <c r="B17" s="203">
        <f>MAX(B$12:B16)+1</f>
        <v>97</v>
      </c>
      <c r="C17" s="63" t="s">
        <v>478</v>
      </c>
      <c r="D17" s="222"/>
      <c r="E17" s="222"/>
      <c r="F17" s="62">
        <v>79</v>
      </c>
      <c r="G17" s="62" t="s">
        <v>163</v>
      </c>
      <c r="H17" s="188"/>
      <c r="I17" s="188"/>
      <c r="J17" s="188"/>
      <c r="K17" s="183">
        <f t="shared" si="0"/>
        <v>0</v>
      </c>
      <c r="L17" s="186">
        <f t="shared" si="1"/>
        <v>0</v>
      </c>
      <c r="M17" s="242" t="str">
        <f>IFERROR(VLOOKUP(C17,#REF!,3,FALSE),"")</f>
        <v/>
      </c>
      <c r="N17" s="165"/>
      <c r="O17" s="166"/>
    </row>
    <row r="18" spans="1:15" s="61" customFormat="1" x14ac:dyDescent="0.35">
      <c r="A18" s="60"/>
      <c r="B18" s="203">
        <f>MAX(B$12:B17)+1</f>
        <v>98</v>
      </c>
      <c r="C18" s="63" t="s">
        <v>479</v>
      </c>
      <c r="D18" s="222"/>
      <c r="E18" s="222"/>
      <c r="F18" s="62">
        <v>68</v>
      </c>
      <c r="G18" s="62" t="s">
        <v>163</v>
      </c>
      <c r="H18" s="188"/>
      <c r="I18" s="188"/>
      <c r="J18" s="188"/>
      <c r="K18" s="183">
        <f t="shared" si="0"/>
        <v>0</v>
      </c>
      <c r="L18" s="186">
        <f t="shared" si="1"/>
        <v>0</v>
      </c>
      <c r="M18" s="242" t="str">
        <f>IFERROR(VLOOKUP(C18,#REF!,3,FALSE),"")</f>
        <v/>
      </c>
      <c r="N18" s="165"/>
      <c r="O18" s="166"/>
    </row>
    <row r="19" spans="1:15" s="61" customFormat="1" x14ac:dyDescent="0.35">
      <c r="A19" s="60"/>
      <c r="B19" s="203">
        <f>MAX(B$12:B18)+1</f>
        <v>99</v>
      </c>
      <c r="C19" s="63" t="s">
        <v>480</v>
      </c>
      <c r="D19" s="222"/>
      <c r="E19" s="222"/>
      <c r="F19" s="62">
        <v>87</v>
      </c>
      <c r="G19" s="62" t="s">
        <v>163</v>
      </c>
      <c r="H19" s="188"/>
      <c r="I19" s="188"/>
      <c r="J19" s="188"/>
      <c r="K19" s="183">
        <f t="shared" si="0"/>
        <v>0</v>
      </c>
      <c r="L19" s="186">
        <f t="shared" si="1"/>
        <v>0</v>
      </c>
      <c r="M19" s="242" t="str">
        <f>IFERROR(VLOOKUP(C19,#REF!,3,FALSE),"")</f>
        <v/>
      </c>
      <c r="N19" s="165"/>
      <c r="O19" s="166"/>
    </row>
    <row r="20" spans="1:15" s="61" customFormat="1" x14ac:dyDescent="0.35">
      <c r="A20" s="60"/>
      <c r="B20" s="203">
        <f>MAX(B$12:B19)+1</f>
        <v>100</v>
      </c>
      <c r="C20" s="63" t="s">
        <v>481</v>
      </c>
      <c r="D20" s="222"/>
      <c r="E20" s="222"/>
      <c r="F20" s="62">
        <v>67</v>
      </c>
      <c r="G20" s="62" t="s">
        <v>163</v>
      </c>
      <c r="H20" s="188"/>
      <c r="I20" s="188"/>
      <c r="J20" s="188"/>
      <c r="K20" s="183">
        <f t="shared" si="0"/>
        <v>0</v>
      </c>
      <c r="L20" s="186">
        <f t="shared" si="1"/>
        <v>0</v>
      </c>
      <c r="M20" s="242" t="str">
        <f>IFERROR(VLOOKUP(C20,#REF!,3,FALSE),"")</f>
        <v/>
      </c>
      <c r="N20" s="165"/>
      <c r="O20" s="166"/>
    </row>
    <row r="21" spans="1:15" s="61" customFormat="1" x14ac:dyDescent="0.35">
      <c r="A21" s="60"/>
      <c r="B21" s="203">
        <f>MAX(B$12:B20)+1</f>
        <v>101</v>
      </c>
      <c r="C21" s="63" t="s">
        <v>482</v>
      </c>
      <c r="D21" s="222"/>
      <c r="E21" s="222"/>
      <c r="F21" s="62">
        <v>2</v>
      </c>
      <c r="G21" s="62" t="s">
        <v>163</v>
      </c>
      <c r="H21" s="188"/>
      <c r="I21" s="188"/>
      <c r="J21" s="188"/>
      <c r="K21" s="183">
        <f t="shared" si="0"/>
        <v>0</v>
      </c>
      <c r="L21" s="186">
        <f t="shared" si="1"/>
        <v>0</v>
      </c>
      <c r="M21" s="242" t="str">
        <f>IFERROR(VLOOKUP(C21,#REF!,3,FALSE),"")</f>
        <v/>
      </c>
      <c r="N21" s="165"/>
      <c r="O21" s="166"/>
    </row>
    <row r="22" spans="1:15" s="61" customFormat="1" x14ac:dyDescent="0.35">
      <c r="A22" s="60"/>
      <c r="B22" s="203">
        <f>MAX(B$12:B21)+1</f>
        <v>102</v>
      </c>
      <c r="C22" s="63" t="s">
        <v>483</v>
      </c>
      <c r="D22" s="222"/>
      <c r="E22" s="222"/>
      <c r="F22" s="62">
        <v>1</v>
      </c>
      <c r="G22" s="62" t="s">
        <v>163</v>
      </c>
      <c r="H22" s="188"/>
      <c r="I22" s="188"/>
      <c r="J22" s="188"/>
      <c r="K22" s="183">
        <f t="shared" si="0"/>
        <v>0</v>
      </c>
      <c r="L22" s="186">
        <f t="shared" si="1"/>
        <v>0</v>
      </c>
      <c r="M22" s="242" t="str">
        <f>IFERROR(VLOOKUP(C22,#REF!,3,FALSE),"")</f>
        <v/>
      </c>
      <c r="N22" s="165"/>
      <c r="O22" s="166"/>
    </row>
    <row r="23" spans="1:15" s="61" customFormat="1" x14ac:dyDescent="0.35">
      <c r="A23" s="60"/>
      <c r="B23" s="203">
        <f>MAX(B$12:B22)+1</f>
        <v>103</v>
      </c>
      <c r="C23" s="63" t="s">
        <v>484</v>
      </c>
      <c r="D23" s="222"/>
      <c r="E23" s="222"/>
      <c r="F23" s="62">
        <v>36</v>
      </c>
      <c r="G23" s="62" t="s">
        <v>485</v>
      </c>
      <c r="H23" s="188"/>
      <c r="I23" s="188"/>
      <c r="J23" s="188"/>
      <c r="K23" s="183">
        <f t="shared" si="0"/>
        <v>0</v>
      </c>
      <c r="L23" s="186">
        <f t="shared" si="1"/>
        <v>0</v>
      </c>
      <c r="M23" s="242" t="str">
        <f>IFERROR(VLOOKUP(C23,#REF!,3,FALSE),"")</f>
        <v/>
      </c>
      <c r="N23" s="165"/>
      <c r="O23" s="166"/>
    </row>
    <row r="24" spans="1:15" s="61" customFormat="1" x14ac:dyDescent="0.35">
      <c r="A24" s="60"/>
      <c r="B24" s="203">
        <f>MAX(B$12:B23)+1</f>
        <v>104</v>
      </c>
      <c r="C24" s="63" t="s">
        <v>486</v>
      </c>
      <c r="D24" s="222"/>
      <c r="E24" s="222"/>
      <c r="F24" s="62">
        <v>32</v>
      </c>
      <c r="G24" s="62" t="s">
        <v>163</v>
      </c>
      <c r="H24" s="188"/>
      <c r="I24" s="188"/>
      <c r="J24" s="188"/>
      <c r="K24" s="183">
        <f t="shared" si="0"/>
        <v>0</v>
      </c>
      <c r="L24" s="186">
        <f t="shared" si="1"/>
        <v>0</v>
      </c>
      <c r="M24" s="242" t="str">
        <f>IFERROR(VLOOKUP(C24,#REF!,3,FALSE),"")</f>
        <v/>
      </c>
      <c r="N24" s="165"/>
      <c r="O24" s="166"/>
    </row>
    <row r="25" spans="1:15" s="61" customFormat="1" ht="31" x14ac:dyDescent="0.35">
      <c r="A25" s="60"/>
      <c r="B25" s="203">
        <f>MAX(B$12:B24)+1</f>
        <v>105</v>
      </c>
      <c r="C25" s="63" t="s">
        <v>487</v>
      </c>
      <c r="D25" s="222"/>
      <c r="E25" s="222"/>
      <c r="F25" s="62">
        <v>15</v>
      </c>
      <c r="G25" s="62" t="s">
        <v>163</v>
      </c>
      <c r="H25" s="188"/>
      <c r="I25" s="188"/>
      <c r="J25" s="188"/>
      <c r="K25" s="183">
        <f t="shared" si="0"/>
        <v>0</v>
      </c>
      <c r="L25" s="186">
        <f t="shared" si="1"/>
        <v>0</v>
      </c>
      <c r="M25" s="242" t="str">
        <f>IFERROR(VLOOKUP(C25,#REF!,3,FALSE),"")</f>
        <v/>
      </c>
      <c r="N25" s="165"/>
      <c r="O25" s="166"/>
    </row>
    <row r="26" spans="1:15" s="61" customFormat="1" x14ac:dyDescent="0.35">
      <c r="A26" s="60"/>
      <c r="B26" s="203">
        <f>MAX(B$12:B25)+1</f>
        <v>106</v>
      </c>
      <c r="C26" s="63" t="s">
        <v>488</v>
      </c>
      <c r="D26" s="222"/>
      <c r="E26" s="222"/>
      <c r="F26" s="62">
        <v>84</v>
      </c>
      <c r="G26" s="62" t="s">
        <v>163</v>
      </c>
      <c r="H26" s="188"/>
      <c r="I26" s="188"/>
      <c r="J26" s="188"/>
      <c r="K26" s="183">
        <f t="shared" si="0"/>
        <v>0</v>
      </c>
      <c r="L26" s="186">
        <f t="shared" si="1"/>
        <v>0</v>
      </c>
      <c r="M26" s="242" t="str">
        <f>IFERROR(VLOOKUP(C26,#REF!,3,FALSE),"")</f>
        <v/>
      </c>
      <c r="N26" s="165"/>
      <c r="O26" s="166"/>
    </row>
    <row r="27" spans="1:15" s="61" customFormat="1" x14ac:dyDescent="0.35">
      <c r="A27" s="60"/>
      <c r="B27" s="203">
        <f>MAX(B$12:B26)+1</f>
        <v>107</v>
      </c>
      <c r="C27" s="63" t="s">
        <v>751</v>
      </c>
      <c r="D27" s="222"/>
      <c r="E27" s="222"/>
      <c r="F27" s="62">
        <v>2</v>
      </c>
      <c r="G27" s="62" t="s">
        <v>163</v>
      </c>
      <c r="H27" s="188"/>
      <c r="I27" s="188"/>
      <c r="J27" s="188"/>
      <c r="K27" s="183">
        <f t="shared" si="0"/>
        <v>0</v>
      </c>
      <c r="L27" s="186">
        <f t="shared" si="1"/>
        <v>0</v>
      </c>
      <c r="M27" s="242" t="str">
        <f>IFERROR(VLOOKUP(C27,#REF!,3,FALSE),"")</f>
        <v/>
      </c>
      <c r="N27" s="165"/>
      <c r="O27" s="166"/>
    </row>
    <row r="28" spans="1:15" s="61" customFormat="1" x14ac:dyDescent="0.35">
      <c r="A28" s="60"/>
      <c r="B28" s="203">
        <f>MAX(B$12:B27)+1</f>
        <v>108</v>
      </c>
      <c r="C28" s="63" t="s">
        <v>490</v>
      </c>
      <c r="D28" s="222"/>
      <c r="E28" s="222"/>
      <c r="F28" s="62">
        <v>31</v>
      </c>
      <c r="G28" s="62" t="s">
        <v>491</v>
      </c>
      <c r="H28" s="188"/>
      <c r="I28" s="188"/>
      <c r="J28" s="188"/>
      <c r="K28" s="183">
        <f t="shared" si="0"/>
        <v>0</v>
      </c>
      <c r="L28" s="186">
        <f t="shared" si="1"/>
        <v>0</v>
      </c>
      <c r="M28" s="242" t="str">
        <f>IFERROR(VLOOKUP(C28,#REF!,3,FALSE),"")</f>
        <v/>
      </c>
      <c r="N28" s="165"/>
      <c r="O28" s="166"/>
    </row>
    <row r="29" spans="1:15" s="61" customFormat="1" x14ac:dyDescent="0.35">
      <c r="A29" s="60"/>
      <c r="B29" s="203">
        <f>MAX(B$12:B28)+1</f>
        <v>109</v>
      </c>
      <c r="C29" s="63" t="s">
        <v>492</v>
      </c>
      <c r="D29" s="222"/>
      <c r="E29" s="222"/>
      <c r="F29" s="62">
        <v>127</v>
      </c>
      <c r="G29" s="62" t="s">
        <v>493</v>
      </c>
      <c r="H29" s="188"/>
      <c r="I29" s="188"/>
      <c r="J29" s="188"/>
      <c r="K29" s="183">
        <f t="shared" si="0"/>
        <v>0</v>
      </c>
      <c r="L29" s="186">
        <f t="shared" si="1"/>
        <v>0</v>
      </c>
      <c r="M29" s="242" t="str">
        <f>IFERROR(VLOOKUP(C29,#REF!,3,FALSE),"")</f>
        <v/>
      </c>
      <c r="N29" s="165"/>
      <c r="O29" s="166"/>
    </row>
    <row r="30" spans="1:15" s="61" customFormat="1" x14ac:dyDescent="0.35">
      <c r="A30" s="60"/>
      <c r="B30" s="203">
        <f>MAX(B$12:B29)+1</f>
        <v>110</v>
      </c>
      <c r="C30" s="63" t="s">
        <v>494</v>
      </c>
      <c r="D30" s="222"/>
      <c r="E30" s="222"/>
      <c r="F30" s="62">
        <v>10</v>
      </c>
      <c r="G30" s="62" t="s">
        <v>495</v>
      </c>
      <c r="H30" s="188"/>
      <c r="I30" s="188"/>
      <c r="J30" s="188"/>
      <c r="K30" s="183">
        <f t="shared" si="0"/>
        <v>0</v>
      </c>
      <c r="L30" s="186">
        <f t="shared" si="1"/>
        <v>0</v>
      </c>
      <c r="M30" s="242" t="str">
        <f>IFERROR(VLOOKUP(C30,#REF!,3,FALSE),"")</f>
        <v/>
      </c>
      <c r="N30" s="165"/>
      <c r="O30" s="166"/>
    </row>
    <row r="31" spans="1:15" s="61" customFormat="1" x14ac:dyDescent="0.35">
      <c r="A31" s="60"/>
      <c r="B31" s="203">
        <f>MAX(B$12:B30)+1</f>
        <v>111</v>
      </c>
      <c r="C31" s="63" t="s">
        <v>496</v>
      </c>
      <c r="D31" s="222"/>
      <c r="E31" s="222"/>
      <c r="F31" s="62">
        <v>352</v>
      </c>
      <c r="G31" s="62" t="s">
        <v>497</v>
      </c>
      <c r="H31" s="188"/>
      <c r="I31" s="188">
        <v>5</v>
      </c>
      <c r="J31" s="188"/>
      <c r="K31" s="183">
        <f t="shared" si="0"/>
        <v>5</v>
      </c>
      <c r="L31" s="186">
        <f t="shared" si="1"/>
        <v>1760</v>
      </c>
      <c r="M31" s="242" t="str">
        <f>IFERROR(VLOOKUP(C31,#REF!,3,FALSE),"")</f>
        <v/>
      </c>
      <c r="N31" s="165"/>
      <c r="O31" s="166"/>
    </row>
    <row r="32" spans="1:15" s="61" customFormat="1" x14ac:dyDescent="0.35">
      <c r="A32" s="60"/>
      <c r="B32" s="203">
        <f>MAX(B$12:B31)+1</f>
        <v>112</v>
      </c>
      <c r="C32" s="63" t="s">
        <v>498</v>
      </c>
      <c r="D32" s="222"/>
      <c r="E32" s="222"/>
      <c r="F32" s="62">
        <v>24</v>
      </c>
      <c r="G32" s="62" t="s">
        <v>497</v>
      </c>
      <c r="H32" s="188"/>
      <c r="I32" s="188"/>
      <c r="J32" s="188"/>
      <c r="K32" s="183">
        <f t="shared" si="0"/>
        <v>0</v>
      </c>
      <c r="L32" s="186">
        <f t="shared" si="1"/>
        <v>0</v>
      </c>
      <c r="M32" s="242" t="str">
        <f>IFERROR(VLOOKUP(C32,#REF!,3,FALSE),"")</f>
        <v/>
      </c>
      <c r="N32" s="165"/>
      <c r="O32" s="166"/>
    </row>
    <row r="33" spans="1:15" s="61" customFormat="1" x14ac:dyDescent="0.35">
      <c r="A33" s="60"/>
      <c r="B33" s="203">
        <f>MAX(B$12:B32)+1</f>
        <v>113</v>
      </c>
      <c r="C33" s="63" t="s">
        <v>499</v>
      </c>
      <c r="D33" s="222"/>
      <c r="E33" s="222"/>
      <c r="F33" s="62">
        <v>705</v>
      </c>
      <c r="G33" s="62" t="s">
        <v>500</v>
      </c>
      <c r="H33" s="188"/>
      <c r="I33" s="188">
        <v>5</v>
      </c>
      <c r="J33" s="188"/>
      <c r="K33" s="183">
        <f t="shared" si="0"/>
        <v>5</v>
      </c>
      <c r="L33" s="186">
        <f t="shared" si="1"/>
        <v>3525</v>
      </c>
      <c r="M33" s="242" t="str">
        <f>IFERROR(VLOOKUP(C33,#REF!,3,FALSE),"")</f>
        <v/>
      </c>
      <c r="N33" s="165"/>
      <c r="O33" s="166"/>
    </row>
    <row r="34" spans="1:15" s="61" customFormat="1" x14ac:dyDescent="0.35">
      <c r="A34" s="60"/>
      <c r="B34" s="203">
        <f>MAX(B$12:B33)+1</f>
        <v>114</v>
      </c>
      <c r="C34" s="63" t="s">
        <v>501</v>
      </c>
      <c r="D34" s="222"/>
      <c r="E34" s="222"/>
      <c r="F34" s="62">
        <v>63</v>
      </c>
      <c r="G34" s="62" t="s">
        <v>502</v>
      </c>
      <c r="H34" s="188"/>
      <c r="I34" s="188"/>
      <c r="J34" s="188"/>
      <c r="K34" s="183">
        <f t="shared" si="0"/>
        <v>0</v>
      </c>
      <c r="L34" s="186">
        <f t="shared" si="1"/>
        <v>0</v>
      </c>
      <c r="M34" s="242" t="str">
        <f>IFERROR(VLOOKUP(C34,#REF!,3,FALSE),"")</f>
        <v/>
      </c>
      <c r="N34" s="165"/>
      <c r="O34" s="166"/>
    </row>
    <row r="35" spans="1:15" s="61" customFormat="1" x14ac:dyDescent="0.35">
      <c r="A35" s="60"/>
      <c r="B35" s="203">
        <f>MAX(B$12:B34)+1</f>
        <v>115</v>
      </c>
      <c r="C35" s="63" t="s">
        <v>503</v>
      </c>
      <c r="D35" s="222"/>
      <c r="E35" s="222"/>
      <c r="F35" s="62">
        <v>60</v>
      </c>
      <c r="G35" s="62" t="s">
        <v>502</v>
      </c>
      <c r="H35" s="188"/>
      <c r="I35" s="188"/>
      <c r="J35" s="188"/>
      <c r="K35" s="183">
        <f t="shared" si="0"/>
        <v>0</v>
      </c>
      <c r="L35" s="186">
        <f t="shared" si="1"/>
        <v>0</v>
      </c>
      <c r="M35" s="242" t="str">
        <f>IFERROR(VLOOKUP(C35,#REF!,3,FALSE),"")</f>
        <v/>
      </c>
      <c r="N35" s="165"/>
      <c r="O35" s="166"/>
    </row>
    <row r="36" spans="1:15" s="61" customFormat="1" x14ac:dyDescent="0.35">
      <c r="A36" s="60"/>
      <c r="B36" s="203">
        <f>MAX(B$12:B35)+1</f>
        <v>116</v>
      </c>
      <c r="C36" s="63" t="s">
        <v>504</v>
      </c>
      <c r="D36" s="222"/>
      <c r="E36" s="222"/>
      <c r="F36" s="62">
        <v>74</v>
      </c>
      <c r="G36" s="62" t="s">
        <v>163</v>
      </c>
      <c r="H36" s="188"/>
      <c r="I36" s="188"/>
      <c r="J36" s="188"/>
      <c r="K36" s="183">
        <f t="shared" si="0"/>
        <v>0</v>
      </c>
      <c r="L36" s="186">
        <f t="shared" si="1"/>
        <v>0</v>
      </c>
      <c r="M36" s="242" t="str">
        <f>IFERROR(VLOOKUP(C36,#REF!,3,FALSE),"")</f>
        <v/>
      </c>
      <c r="N36" s="165"/>
      <c r="O36" s="166"/>
    </row>
    <row r="37" spans="1:15" s="61" customFormat="1" x14ac:dyDescent="0.35">
      <c r="A37" s="60"/>
      <c r="B37" s="203">
        <f>MAX(B$12:B36)+1</f>
        <v>117</v>
      </c>
      <c r="C37" s="63" t="s">
        <v>505</v>
      </c>
      <c r="D37" s="222"/>
      <c r="E37" s="222"/>
      <c r="F37" s="62">
        <v>1</v>
      </c>
      <c r="G37" s="62" t="s">
        <v>163</v>
      </c>
      <c r="H37" s="188"/>
      <c r="I37" s="188"/>
      <c r="J37" s="188"/>
      <c r="K37" s="183">
        <f t="shared" si="0"/>
        <v>0</v>
      </c>
      <c r="L37" s="186">
        <f t="shared" si="1"/>
        <v>0</v>
      </c>
      <c r="M37" s="242" t="str">
        <f>IFERROR(VLOOKUP(C37,#REF!,3,FALSE),"")</f>
        <v/>
      </c>
      <c r="N37" s="165"/>
      <c r="O37" s="166"/>
    </row>
    <row r="38" spans="1:15" s="61" customFormat="1" x14ac:dyDescent="0.35">
      <c r="A38" s="60"/>
      <c r="B38" s="203">
        <f>MAX(B$12:B37)+1</f>
        <v>118</v>
      </c>
      <c r="C38" s="63" t="s">
        <v>506</v>
      </c>
      <c r="D38" s="222"/>
      <c r="E38" s="222"/>
      <c r="F38" s="62">
        <v>101</v>
      </c>
      <c r="G38" s="62" t="s">
        <v>163</v>
      </c>
      <c r="H38" s="188"/>
      <c r="I38" s="188">
        <v>5</v>
      </c>
      <c r="J38" s="188"/>
      <c r="K38" s="183">
        <f t="shared" si="0"/>
        <v>5</v>
      </c>
      <c r="L38" s="186">
        <f t="shared" si="1"/>
        <v>505</v>
      </c>
      <c r="M38" s="242" t="str">
        <f>IFERROR(VLOOKUP(C38,#REF!,3,FALSE),"")</f>
        <v/>
      </c>
      <c r="N38" s="165"/>
      <c r="O38" s="166"/>
    </row>
    <row r="39" spans="1:15" s="61" customFormat="1" x14ac:dyDescent="0.35">
      <c r="A39" s="60"/>
      <c r="B39" s="203">
        <f>MAX(B$12:B38)+1</f>
        <v>119</v>
      </c>
      <c r="C39" s="63" t="s">
        <v>507</v>
      </c>
      <c r="D39" s="222"/>
      <c r="E39" s="222"/>
      <c r="F39" s="62">
        <v>196</v>
      </c>
      <c r="G39" s="62" t="s">
        <v>163</v>
      </c>
      <c r="H39" s="188"/>
      <c r="I39" s="188"/>
      <c r="J39" s="188"/>
      <c r="K39" s="183">
        <f t="shared" si="0"/>
        <v>0</v>
      </c>
      <c r="L39" s="186">
        <f t="shared" si="1"/>
        <v>0</v>
      </c>
      <c r="M39" s="242" t="str">
        <f>IFERROR(VLOOKUP(C39,#REF!,3,FALSE),"")</f>
        <v/>
      </c>
      <c r="N39" s="165"/>
      <c r="O39" s="166"/>
    </row>
    <row r="40" spans="1:15" s="61" customFormat="1" x14ac:dyDescent="0.35">
      <c r="A40" s="60"/>
      <c r="B40" s="203">
        <f>MAX(B$12:B39)+1</f>
        <v>120</v>
      </c>
      <c r="C40" s="63" t="s">
        <v>508</v>
      </c>
      <c r="D40" s="222"/>
      <c r="E40" s="222"/>
      <c r="F40" s="62">
        <v>9</v>
      </c>
      <c r="G40" s="62" t="s">
        <v>163</v>
      </c>
      <c r="H40" s="188"/>
      <c r="I40" s="188"/>
      <c r="J40" s="188"/>
      <c r="K40" s="183">
        <f t="shared" si="0"/>
        <v>0</v>
      </c>
      <c r="L40" s="186">
        <f t="shared" si="1"/>
        <v>0</v>
      </c>
      <c r="M40" s="242" t="str">
        <f>IFERROR(VLOOKUP(C40,#REF!,3,FALSE),"")</f>
        <v/>
      </c>
      <c r="N40" s="165"/>
      <c r="O40" s="166"/>
    </row>
    <row r="41" spans="1:15" s="61" customFormat="1" x14ac:dyDescent="0.35">
      <c r="A41" s="60"/>
      <c r="B41" s="203">
        <f>MAX(B$12:B40)+1</f>
        <v>121</v>
      </c>
      <c r="C41" s="63" t="s">
        <v>509</v>
      </c>
      <c r="D41" s="222"/>
      <c r="E41" s="222"/>
      <c r="F41" s="62">
        <v>17</v>
      </c>
      <c r="G41" s="62" t="s">
        <v>493</v>
      </c>
      <c r="H41" s="188"/>
      <c r="I41" s="188"/>
      <c r="J41" s="188"/>
      <c r="K41" s="183">
        <f t="shared" si="0"/>
        <v>0</v>
      </c>
      <c r="L41" s="186">
        <f t="shared" si="1"/>
        <v>0</v>
      </c>
      <c r="M41" s="242" t="str">
        <f>IFERROR(VLOOKUP(C41,#REF!,3,FALSE),"")</f>
        <v/>
      </c>
      <c r="N41" s="165"/>
      <c r="O41" s="166"/>
    </row>
    <row r="42" spans="1:15" s="61" customFormat="1" x14ac:dyDescent="0.35">
      <c r="A42" s="60"/>
      <c r="B42" s="203">
        <f>MAX(B$12:B41)+1</f>
        <v>122</v>
      </c>
      <c r="C42" s="63" t="s">
        <v>510</v>
      </c>
      <c r="D42" s="222"/>
      <c r="E42" s="222"/>
      <c r="F42" s="62">
        <v>5</v>
      </c>
      <c r="G42" s="62" t="s">
        <v>163</v>
      </c>
      <c r="H42" s="188"/>
      <c r="I42" s="188"/>
      <c r="J42" s="188"/>
      <c r="K42" s="183">
        <f t="shared" si="0"/>
        <v>0</v>
      </c>
      <c r="L42" s="186">
        <f t="shared" si="1"/>
        <v>0</v>
      </c>
      <c r="M42" s="242" t="str">
        <f>IFERROR(VLOOKUP(C42,#REF!,3,FALSE),"")</f>
        <v/>
      </c>
      <c r="N42" s="165"/>
      <c r="O42" s="166"/>
    </row>
    <row r="43" spans="1:15" s="61" customFormat="1" x14ac:dyDescent="0.35">
      <c r="A43" s="60"/>
      <c r="B43" s="203">
        <f>MAX(B$12:B42)+1</f>
        <v>123</v>
      </c>
      <c r="C43" s="63" t="s">
        <v>511</v>
      </c>
      <c r="D43" s="222"/>
      <c r="E43" s="222"/>
      <c r="F43" s="62">
        <v>1</v>
      </c>
      <c r="G43" s="62" t="s">
        <v>512</v>
      </c>
      <c r="H43" s="188"/>
      <c r="I43" s="188">
        <v>5</v>
      </c>
      <c r="J43" s="188"/>
      <c r="K43" s="183">
        <f t="shared" si="0"/>
        <v>5</v>
      </c>
      <c r="L43" s="186">
        <f t="shared" si="1"/>
        <v>5</v>
      </c>
      <c r="M43" s="242" t="str">
        <f>IFERROR(VLOOKUP(C43,#REF!,3,FALSE),"")</f>
        <v/>
      </c>
      <c r="N43" s="165"/>
      <c r="O43" s="166"/>
    </row>
    <row r="44" spans="1:15" s="61" customFormat="1" x14ac:dyDescent="0.35">
      <c r="A44" s="60"/>
      <c r="B44" s="203">
        <f>MAX(B$12:B43)+1</f>
        <v>124</v>
      </c>
      <c r="C44" s="63" t="s">
        <v>513</v>
      </c>
      <c r="D44" s="222"/>
      <c r="E44" s="222"/>
      <c r="F44" s="62">
        <v>1</v>
      </c>
      <c r="G44" s="62" t="s">
        <v>163</v>
      </c>
      <c r="H44" s="188"/>
      <c r="I44" s="188"/>
      <c r="J44" s="188"/>
      <c r="K44" s="183">
        <f t="shared" si="0"/>
        <v>0</v>
      </c>
      <c r="L44" s="186">
        <f t="shared" si="1"/>
        <v>0</v>
      </c>
      <c r="M44" s="242" t="str">
        <f>IFERROR(VLOOKUP(C44,#REF!,3,FALSE),"")</f>
        <v/>
      </c>
      <c r="N44" s="165"/>
      <c r="O44" s="166"/>
    </row>
    <row r="45" spans="1:15" s="61" customFormat="1" x14ac:dyDescent="0.35">
      <c r="A45" s="60"/>
      <c r="B45" s="203">
        <f>MAX(B$12:B44)+1</f>
        <v>125</v>
      </c>
      <c r="C45" s="63" t="s">
        <v>514</v>
      </c>
      <c r="D45" s="222"/>
      <c r="E45" s="222"/>
      <c r="F45" s="62">
        <v>1</v>
      </c>
      <c r="G45" s="62" t="s">
        <v>163</v>
      </c>
      <c r="H45" s="188"/>
      <c r="I45" s="188"/>
      <c r="J45" s="188"/>
      <c r="K45" s="183">
        <f t="shared" si="0"/>
        <v>0</v>
      </c>
      <c r="L45" s="186">
        <f t="shared" si="1"/>
        <v>0</v>
      </c>
      <c r="M45" s="242" t="str">
        <f>IFERROR(VLOOKUP(C45,#REF!,3,FALSE),"")</f>
        <v/>
      </c>
      <c r="N45" s="165"/>
      <c r="O45" s="166"/>
    </row>
    <row r="46" spans="1:15" s="61" customFormat="1" x14ac:dyDescent="0.35">
      <c r="A46" s="60"/>
      <c r="B46" s="203">
        <f>MAX(B$12:B45)+1</f>
        <v>126</v>
      </c>
      <c r="C46" s="63" t="s">
        <v>515</v>
      </c>
      <c r="D46" s="222"/>
      <c r="E46" s="222"/>
      <c r="F46" s="62">
        <v>2</v>
      </c>
      <c r="G46" s="62" t="s">
        <v>497</v>
      </c>
      <c r="H46" s="188"/>
      <c r="I46" s="188"/>
      <c r="J46" s="188"/>
      <c r="K46" s="183">
        <f t="shared" si="0"/>
        <v>0</v>
      </c>
      <c r="L46" s="186">
        <f t="shared" si="1"/>
        <v>0</v>
      </c>
      <c r="M46" s="242" t="str">
        <f>IFERROR(VLOOKUP(C46,#REF!,3,FALSE),"")</f>
        <v/>
      </c>
      <c r="N46" s="167"/>
      <c r="O46" s="166"/>
    </row>
    <row r="47" spans="1:15" s="61" customFormat="1" x14ac:dyDescent="0.35">
      <c r="A47" s="60"/>
      <c r="B47" s="203">
        <f>MAX(B$12:B46)+1</f>
        <v>127</v>
      </c>
      <c r="C47" s="63" t="s">
        <v>516</v>
      </c>
      <c r="D47" s="222"/>
      <c r="E47" s="222"/>
      <c r="F47" s="62">
        <v>1</v>
      </c>
      <c r="G47" s="62" t="s">
        <v>163</v>
      </c>
      <c r="H47" s="188"/>
      <c r="I47" s="188"/>
      <c r="J47" s="188"/>
      <c r="K47" s="183">
        <f t="shared" si="0"/>
        <v>0</v>
      </c>
      <c r="L47" s="186">
        <f t="shared" si="1"/>
        <v>0</v>
      </c>
      <c r="M47" s="242" t="str">
        <f>IFERROR(VLOOKUP(C47,#REF!,3,FALSE),"")</f>
        <v/>
      </c>
      <c r="N47" s="167"/>
      <c r="O47" s="166"/>
    </row>
    <row r="48" spans="1:15" s="61" customFormat="1" x14ac:dyDescent="0.35">
      <c r="A48" s="60"/>
      <c r="B48" s="203">
        <f>MAX(B$12:B47)+1</f>
        <v>128</v>
      </c>
      <c r="C48" s="63" t="s">
        <v>517</v>
      </c>
      <c r="D48" s="222"/>
      <c r="E48" s="222"/>
      <c r="F48" s="62">
        <v>1</v>
      </c>
      <c r="G48" s="62" t="s">
        <v>163</v>
      </c>
      <c r="H48" s="188"/>
      <c r="I48" s="188"/>
      <c r="J48" s="188"/>
      <c r="K48" s="183">
        <f t="shared" si="0"/>
        <v>0</v>
      </c>
      <c r="L48" s="186">
        <f t="shared" si="1"/>
        <v>0</v>
      </c>
      <c r="M48" s="242" t="str">
        <f>IFERROR(VLOOKUP(C48,#REF!,3,FALSE),"")</f>
        <v/>
      </c>
      <c r="N48" s="165"/>
      <c r="O48" s="166"/>
    </row>
    <row r="49" spans="1:15" s="61" customFormat="1" x14ac:dyDescent="0.35">
      <c r="A49" s="60"/>
      <c r="B49" s="203">
        <f>MAX(B$12:B48)+1</f>
        <v>129</v>
      </c>
      <c r="C49" s="63" t="s">
        <v>518</v>
      </c>
      <c r="D49" s="222"/>
      <c r="E49" s="222"/>
      <c r="F49" s="62">
        <v>2</v>
      </c>
      <c r="G49" s="62" t="s">
        <v>519</v>
      </c>
      <c r="H49" s="188"/>
      <c r="I49" s="188"/>
      <c r="J49" s="188"/>
      <c r="K49" s="183">
        <f t="shared" si="0"/>
        <v>0</v>
      </c>
      <c r="L49" s="186">
        <f t="shared" si="1"/>
        <v>0</v>
      </c>
      <c r="M49" s="242" t="str">
        <f>IFERROR(VLOOKUP(C49,#REF!,3,FALSE),"")</f>
        <v/>
      </c>
      <c r="N49" s="167"/>
      <c r="O49" s="166"/>
    </row>
    <row r="50" spans="1:15" s="61" customFormat="1" x14ac:dyDescent="0.35">
      <c r="A50" s="60"/>
      <c r="B50" s="203">
        <f>MAX(B$12:B49)+1</f>
        <v>130</v>
      </c>
      <c r="C50" s="63" t="s">
        <v>520</v>
      </c>
      <c r="D50" s="222"/>
      <c r="E50" s="222"/>
      <c r="F50" s="62">
        <v>1</v>
      </c>
      <c r="G50" s="62" t="s">
        <v>163</v>
      </c>
      <c r="H50" s="188"/>
      <c r="I50" s="188"/>
      <c r="J50" s="188"/>
      <c r="K50" s="183">
        <f t="shared" si="0"/>
        <v>0</v>
      </c>
      <c r="L50" s="186">
        <f t="shared" si="1"/>
        <v>0</v>
      </c>
      <c r="M50" s="242" t="str">
        <f>IFERROR(VLOOKUP(C50,#REF!,3,FALSE),"")</f>
        <v/>
      </c>
      <c r="N50" s="167"/>
      <c r="O50" s="166"/>
    </row>
    <row r="51" spans="1:15" s="61" customFormat="1" x14ac:dyDescent="0.35">
      <c r="A51" s="60"/>
      <c r="B51" s="69" t="s">
        <v>521</v>
      </c>
      <c r="C51" s="69"/>
      <c r="D51" s="223"/>
      <c r="E51" s="223"/>
      <c r="F51" s="70"/>
      <c r="G51" s="70"/>
      <c r="H51" s="187"/>
      <c r="I51" s="187"/>
      <c r="J51" s="187"/>
      <c r="K51" s="187"/>
      <c r="L51" s="187">
        <f>L52</f>
        <v>855</v>
      </c>
      <c r="M51" s="242" t="str">
        <f>IFERROR(VLOOKUP(C51,#REF!,3,FALSE),"")</f>
        <v/>
      </c>
      <c r="N51" s="165"/>
      <c r="O51" s="166"/>
    </row>
    <row r="52" spans="1:15" s="61" customFormat="1" x14ac:dyDescent="0.35">
      <c r="A52" s="60"/>
      <c r="B52" s="203">
        <f>MAX(B$12:B51)+1</f>
        <v>131</v>
      </c>
      <c r="C52" s="63" t="s">
        <v>522</v>
      </c>
      <c r="D52" s="222"/>
      <c r="E52" s="222"/>
      <c r="F52" s="62">
        <v>171</v>
      </c>
      <c r="G52" s="62" t="s">
        <v>523</v>
      </c>
      <c r="H52" s="188"/>
      <c r="I52" s="188">
        <v>5</v>
      </c>
      <c r="J52" s="188"/>
      <c r="K52" s="183">
        <f>(H52+I52)*(1+J52)</f>
        <v>5</v>
      </c>
      <c r="L52" s="186">
        <f>F52*K52</f>
        <v>855</v>
      </c>
      <c r="M52" s="242" t="str">
        <f>IFERROR(VLOOKUP(C52,#REF!,3,FALSE),"")</f>
        <v/>
      </c>
      <c r="N52" s="165"/>
      <c r="O52" s="166"/>
    </row>
    <row r="53" spans="1:15" s="61" customFormat="1" x14ac:dyDescent="0.35">
      <c r="A53" s="60"/>
      <c r="B53" s="69" t="s">
        <v>524</v>
      </c>
      <c r="C53" s="69"/>
      <c r="D53" s="223"/>
      <c r="E53" s="223"/>
      <c r="F53" s="70"/>
      <c r="G53" s="70"/>
      <c r="H53" s="187"/>
      <c r="I53" s="187"/>
      <c r="J53" s="187"/>
      <c r="K53" s="187"/>
      <c r="L53" s="187">
        <f>SUM(L54:L86)</f>
        <v>1225</v>
      </c>
      <c r="M53" s="242" t="str">
        <f>IFERROR(VLOOKUP(C53,#REF!,3,FALSE),"")</f>
        <v/>
      </c>
      <c r="N53" s="165"/>
      <c r="O53" s="166"/>
    </row>
    <row r="54" spans="1:15" s="61" customFormat="1" x14ac:dyDescent="0.35">
      <c r="A54" s="60"/>
      <c r="B54" s="203">
        <f>MAX(B$12:B53)+1</f>
        <v>132</v>
      </c>
      <c r="C54" s="63" t="s">
        <v>525</v>
      </c>
      <c r="D54" s="222"/>
      <c r="E54" s="222"/>
      <c r="F54" s="62">
        <v>32</v>
      </c>
      <c r="G54" s="62" t="s">
        <v>163</v>
      </c>
      <c r="H54" s="188"/>
      <c r="I54" s="188"/>
      <c r="J54" s="188"/>
      <c r="K54" s="183">
        <f t="shared" ref="K54:K86" si="2">(H54+I54)*(1+J54)</f>
        <v>0</v>
      </c>
      <c r="L54" s="186">
        <f t="shared" ref="L54:L86" si="3">F54*K54</f>
        <v>0</v>
      </c>
      <c r="M54" s="242" t="str">
        <f>IFERROR(VLOOKUP(C54,#REF!,3,FALSE),"")</f>
        <v/>
      </c>
      <c r="N54" s="165"/>
      <c r="O54" s="166"/>
    </row>
    <row r="55" spans="1:15" s="61" customFormat="1" x14ac:dyDescent="0.35">
      <c r="A55" s="60"/>
      <c r="B55" s="203">
        <f>MAX(B$12:B54)+1</f>
        <v>133</v>
      </c>
      <c r="C55" s="63" t="s">
        <v>526</v>
      </c>
      <c r="D55" s="222"/>
      <c r="E55" s="222"/>
      <c r="F55" s="62">
        <v>161</v>
      </c>
      <c r="G55" s="62" t="s">
        <v>527</v>
      </c>
      <c r="H55" s="188"/>
      <c r="I55" s="188">
        <v>5</v>
      </c>
      <c r="J55" s="188"/>
      <c r="K55" s="183">
        <f t="shared" si="2"/>
        <v>5</v>
      </c>
      <c r="L55" s="186">
        <f t="shared" si="3"/>
        <v>805</v>
      </c>
      <c r="M55" s="242" t="str">
        <f>IFERROR(VLOOKUP(C55,#REF!,3,FALSE),"")</f>
        <v/>
      </c>
      <c r="N55" s="165"/>
      <c r="O55" s="166"/>
    </row>
    <row r="56" spans="1:15" s="61" customFormat="1" x14ac:dyDescent="0.35">
      <c r="A56" s="60"/>
      <c r="B56" s="203">
        <f>MAX(B$12:B55)+1</f>
        <v>134</v>
      </c>
      <c r="C56" s="63" t="s">
        <v>528</v>
      </c>
      <c r="D56" s="222"/>
      <c r="E56" s="222"/>
      <c r="F56" s="62">
        <v>91</v>
      </c>
      <c r="G56" s="62" t="s">
        <v>468</v>
      </c>
      <c r="H56" s="188"/>
      <c r="I56" s="188"/>
      <c r="J56" s="188"/>
      <c r="K56" s="183">
        <f t="shared" si="2"/>
        <v>0</v>
      </c>
      <c r="L56" s="186">
        <f t="shared" si="3"/>
        <v>0</v>
      </c>
      <c r="M56" s="242" t="str">
        <f>IFERROR(VLOOKUP(C56,#REF!,3,FALSE),"")</f>
        <v/>
      </c>
      <c r="N56" s="165"/>
      <c r="O56" s="166"/>
    </row>
    <row r="57" spans="1:15" s="61" customFormat="1" x14ac:dyDescent="0.35">
      <c r="A57" s="60"/>
      <c r="B57" s="203">
        <f>MAX(B$12:B56)+1</f>
        <v>135</v>
      </c>
      <c r="C57" s="63" t="s">
        <v>529</v>
      </c>
      <c r="D57" s="222"/>
      <c r="E57" s="222"/>
      <c r="F57" s="62">
        <v>1</v>
      </c>
      <c r="G57" s="62" t="s">
        <v>468</v>
      </c>
      <c r="H57" s="188"/>
      <c r="I57" s="188"/>
      <c r="J57" s="188"/>
      <c r="K57" s="183">
        <f t="shared" si="2"/>
        <v>0</v>
      </c>
      <c r="L57" s="186">
        <f t="shared" si="3"/>
        <v>0</v>
      </c>
      <c r="M57" s="242" t="str">
        <f>IFERROR(VLOOKUP(C57,#REF!,3,FALSE),"")</f>
        <v/>
      </c>
      <c r="N57" s="165"/>
      <c r="O57" s="166"/>
    </row>
    <row r="58" spans="1:15" s="61" customFormat="1" x14ac:dyDescent="0.35">
      <c r="A58" s="60"/>
      <c r="B58" s="203">
        <f>MAX(B$12:B57)+1</f>
        <v>136</v>
      </c>
      <c r="C58" s="63" t="s">
        <v>530</v>
      </c>
      <c r="D58" s="222"/>
      <c r="E58" s="222"/>
      <c r="F58" s="62">
        <v>6</v>
      </c>
      <c r="G58" s="62" t="s">
        <v>163</v>
      </c>
      <c r="H58" s="188"/>
      <c r="I58" s="188"/>
      <c r="J58" s="188"/>
      <c r="K58" s="183">
        <f t="shared" si="2"/>
        <v>0</v>
      </c>
      <c r="L58" s="186">
        <f t="shared" si="3"/>
        <v>0</v>
      </c>
      <c r="M58" s="242" t="str">
        <f>IFERROR(VLOOKUP(C58,#REF!,3,FALSE),"")</f>
        <v/>
      </c>
      <c r="N58" s="165"/>
      <c r="O58" s="166"/>
    </row>
    <row r="59" spans="1:15" s="61" customFormat="1" x14ac:dyDescent="0.35">
      <c r="A59" s="60"/>
      <c r="B59" s="203">
        <f>MAX(B$12:B58)+1</f>
        <v>137</v>
      </c>
      <c r="C59" s="63" t="s">
        <v>531</v>
      </c>
      <c r="D59" s="222"/>
      <c r="E59" s="222"/>
      <c r="F59" s="62">
        <v>3</v>
      </c>
      <c r="G59" s="62" t="s">
        <v>163</v>
      </c>
      <c r="H59" s="188"/>
      <c r="I59" s="188"/>
      <c r="J59" s="188"/>
      <c r="K59" s="183">
        <f t="shared" si="2"/>
        <v>0</v>
      </c>
      <c r="L59" s="186">
        <f t="shared" si="3"/>
        <v>0</v>
      </c>
      <c r="M59" s="242" t="str">
        <f>IFERROR(VLOOKUP(C59,#REF!,3,FALSE),"")</f>
        <v/>
      </c>
      <c r="N59" s="165"/>
      <c r="O59" s="166"/>
    </row>
    <row r="60" spans="1:15" s="61" customFormat="1" x14ac:dyDescent="0.35">
      <c r="A60" s="60"/>
      <c r="B60" s="203">
        <f>MAX(B$12:B59)+1</f>
        <v>138</v>
      </c>
      <c r="C60" s="63" t="s">
        <v>532</v>
      </c>
      <c r="D60" s="222"/>
      <c r="E60" s="222"/>
      <c r="F60" s="62">
        <v>172</v>
      </c>
      <c r="G60" s="62" t="s">
        <v>163</v>
      </c>
      <c r="H60" s="188"/>
      <c r="I60" s="188"/>
      <c r="J60" s="188"/>
      <c r="K60" s="183">
        <f t="shared" si="2"/>
        <v>0</v>
      </c>
      <c r="L60" s="186">
        <f t="shared" si="3"/>
        <v>0</v>
      </c>
      <c r="M60" s="242" t="str">
        <f>IFERROR(VLOOKUP(C60,#REF!,3,FALSE),"")</f>
        <v/>
      </c>
      <c r="N60" s="165"/>
      <c r="O60" s="166"/>
    </row>
    <row r="61" spans="1:15" s="61" customFormat="1" x14ac:dyDescent="0.35">
      <c r="A61" s="60"/>
      <c r="B61" s="203">
        <f>MAX(B$12:B60)+1</f>
        <v>139</v>
      </c>
      <c r="C61" s="63" t="s">
        <v>533</v>
      </c>
      <c r="D61" s="222"/>
      <c r="E61" s="222"/>
      <c r="F61" s="62">
        <v>124</v>
      </c>
      <c r="G61" s="62" t="s">
        <v>163</v>
      </c>
      <c r="H61" s="188"/>
      <c r="I61" s="188"/>
      <c r="J61" s="188"/>
      <c r="K61" s="183">
        <f t="shared" si="2"/>
        <v>0</v>
      </c>
      <c r="L61" s="186">
        <f t="shared" si="3"/>
        <v>0</v>
      </c>
      <c r="M61" s="242" t="str">
        <f>IFERROR(VLOOKUP(C61,#REF!,3,FALSE),"")</f>
        <v/>
      </c>
      <c r="N61" s="165"/>
      <c r="O61" s="166"/>
    </row>
    <row r="62" spans="1:15" s="61" customFormat="1" x14ac:dyDescent="0.35">
      <c r="A62" s="60"/>
      <c r="B62" s="203">
        <f>MAX(B$12:B61)+1</f>
        <v>140</v>
      </c>
      <c r="C62" s="63" t="s">
        <v>534</v>
      </c>
      <c r="D62" s="222"/>
      <c r="E62" s="222"/>
      <c r="F62" s="62">
        <v>500</v>
      </c>
      <c r="G62" s="62" t="s">
        <v>535</v>
      </c>
      <c r="H62" s="188"/>
      <c r="I62" s="188"/>
      <c r="J62" s="188"/>
      <c r="K62" s="183">
        <f t="shared" si="2"/>
        <v>0</v>
      </c>
      <c r="L62" s="186">
        <f t="shared" si="3"/>
        <v>0</v>
      </c>
      <c r="M62" s="242" t="str">
        <f>IFERROR(VLOOKUP(C62,#REF!,3,FALSE),"")</f>
        <v/>
      </c>
      <c r="N62" s="165"/>
      <c r="O62" s="166"/>
    </row>
    <row r="63" spans="1:15" s="61" customFormat="1" x14ac:dyDescent="0.35">
      <c r="A63" s="60"/>
      <c r="B63" s="203">
        <f>MAX(B$12:B62)+1</f>
        <v>141</v>
      </c>
      <c r="C63" s="63" t="s">
        <v>536</v>
      </c>
      <c r="D63" s="222"/>
      <c r="E63" s="222"/>
      <c r="F63" s="62">
        <v>23</v>
      </c>
      <c r="G63" s="62" t="s">
        <v>535</v>
      </c>
      <c r="H63" s="188"/>
      <c r="I63" s="188"/>
      <c r="J63" s="188"/>
      <c r="K63" s="183">
        <f t="shared" si="2"/>
        <v>0</v>
      </c>
      <c r="L63" s="186">
        <f t="shared" si="3"/>
        <v>0</v>
      </c>
      <c r="M63" s="242" t="str">
        <f>IFERROR(VLOOKUP(C63,#REF!,3,FALSE),"")</f>
        <v/>
      </c>
      <c r="N63" s="165"/>
      <c r="O63" s="166"/>
    </row>
    <row r="64" spans="1:15" s="61" customFormat="1" x14ac:dyDescent="0.35">
      <c r="A64" s="60"/>
      <c r="B64" s="203">
        <f>MAX(B$12:B63)+1</f>
        <v>142</v>
      </c>
      <c r="C64" s="63" t="s">
        <v>537</v>
      </c>
      <c r="D64" s="222"/>
      <c r="E64" s="222"/>
      <c r="F64" s="62">
        <v>339</v>
      </c>
      <c r="G64" s="62" t="s">
        <v>468</v>
      </c>
      <c r="H64" s="188"/>
      <c r="I64" s="188"/>
      <c r="J64" s="188"/>
      <c r="K64" s="183">
        <f t="shared" si="2"/>
        <v>0</v>
      </c>
      <c r="L64" s="186">
        <f t="shared" si="3"/>
        <v>0</v>
      </c>
      <c r="M64" s="242" t="str">
        <f>IFERROR(VLOOKUP(C64,#REF!,3,FALSE),"")</f>
        <v/>
      </c>
      <c r="N64" s="165"/>
      <c r="O64" s="166"/>
    </row>
    <row r="65" spans="1:15" s="61" customFormat="1" x14ac:dyDescent="0.35">
      <c r="A65" s="60"/>
      <c r="B65" s="203">
        <f>MAX(B$12:B64)+1</f>
        <v>143</v>
      </c>
      <c r="C65" s="63" t="s">
        <v>538</v>
      </c>
      <c r="D65" s="222"/>
      <c r="E65" s="222"/>
      <c r="F65" s="62">
        <v>13</v>
      </c>
      <c r="G65" s="62" t="s">
        <v>163</v>
      </c>
      <c r="H65" s="188"/>
      <c r="I65" s="188"/>
      <c r="J65" s="188"/>
      <c r="K65" s="183">
        <f t="shared" si="2"/>
        <v>0</v>
      </c>
      <c r="L65" s="186">
        <f t="shared" si="3"/>
        <v>0</v>
      </c>
      <c r="M65" s="242" t="str">
        <f>IFERROR(VLOOKUP(C65,#REF!,3,FALSE),"")</f>
        <v/>
      </c>
      <c r="N65" s="165"/>
      <c r="O65" s="166"/>
    </row>
    <row r="66" spans="1:15" s="61" customFormat="1" x14ac:dyDescent="0.35">
      <c r="A66" s="60"/>
      <c r="B66" s="203">
        <f>MAX(B$12:B65)+1</f>
        <v>144</v>
      </c>
      <c r="C66" s="63" t="s">
        <v>539</v>
      </c>
      <c r="D66" s="222"/>
      <c r="E66" s="222"/>
      <c r="F66" s="62">
        <v>14</v>
      </c>
      <c r="G66" s="62" t="s">
        <v>163</v>
      </c>
      <c r="H66" s="188"/>
      <c r="I66" s="188"/>
      <c r="J66" s="188"/>
      <c r="K66" s="183">
        <f t="shared" si="2"/>
        <v>0</v>
      </c>
      <c r="L66" s="186">
        <f t="shared" si="3"/>
        <v>0</v>
      </c>
      <c r="M66" s="242" t="str">
        <f>IFERROR(VLOOKUP(C66,#REF!,3,FALSE),"")</f>
        <v/>
      </c>
      <c r="N66" s="165"/>
      <c r="O66" s="166"/>
    </row>
    <row r="67" spans="1:15" s="61" customFormat="1" x14ac:dyDescent="0.35">
      <c r="A67" s="60"/>
      <c r="B67" s="203">
        <f>MAX(B$12:B66)+1</f>
        <v>145</v>
      </c>
      <c r="C67" s="63" t="s">
        <v>540</v>
      </c>
      <c r="D67" s="222"/>
      <c r="E67" s="222"/>
      <c r="F67" s="62">
        <v>122</v>
      </c>
      <c r="G67" s="62" t="s">
        <v>163</v>
      </c>
      <c r="H67" s="188"/>
      <c r="I67" s="188"/>
      <c r="J67" s="188"/>
      <c r="K67" s="183">
        <f t="shared" si="2"/>
        <v>0</v>
      </c>
      <c r="L67" s="186">
        <f t="shared" si="3"/>
        <v>0</v>
      </c>
      <c r="M67" s="242" t="str">
        <f>IFERROR(VLOOKUP(C67,#REF!,3,FALSE),"")</f>
        <v/>
      </c>
      <c r="N67" s="165"/>
      <c r="O67" s="166"/>
    </row>
    <row r="68" spans="1:15" s="61" customFormat="1" x14ac:dyDescent="0.35">
      <c r="A68" s="60"/>
      <c r="B68" s="203">
        <f>MAX(B$12:B67)+1</f>
        <v>146</v>
      </c>
      <c r="C68" s="63" t="s">
        <v>541</v>
      </c>
      <c r="D68" s="222"/>
      <c r="E68" s="222"/>
      <c r="F68" s="62">
        <v>34</v>
      </c>
      <c r="G68" s="62" t="s">
        <v>163</v>
      </c>
      <c r="H68" s="188"/>
      <c r="I68" s="188"/>
      <c r="J68" s="188"/>
      <c r="K68" s="183">
        <f t="shared" si="2"/>
        <v>0</v>
      </c>
      <c r="L68" s="186">
        <f t="shared" si="3"/>
        <v>0</v>
      </c>
      <c r="M68" s="242" t="str">
        <f>IFERROR(VLOOKUP(C68,#REF!,3,FALSE),"")</f>
        <v/>
      </c>
      <c r="N68" s="165"/>
      <c r="O68" s="166"/>
    </row>
    <row r="69" spans="1:15" s="61" customFormat="1" x14ac:dyDescent="0.35">
      <c r="A69" s="60"/>
      <c r="B69" s="203">
        <f>MAX(B$12:B68)+1</f>
        <v>147</v>
      </c>
      <c r="C69" s="63" t="s">
        <v>542</v>
      </c>
      <c r="D69" s="222"/>
      <c r="E69" s="222"/>
      <c r="F69" s="62">
        <v>84</v>
      </c>
      <c r="G69" s="62" t="s">
        <v>163</v>
      </c>
      <c r="H69" s="188"/>
      <c r="I69" s="188">
        <v>5</v>
      </c>
      <c r="J69" s="188"/>
      <c r="K69" s="183">
        <f t="shared" si="2"/>
        <v>5</v>
      </c>
      <c r="L69" s="186">
        <f t="shared" si="3"/>
        <v>420</v>
      </c>
      <c r="M69" s="242" t="str">
        <f>IFERROR(VLOOKUP(C69,#REF!,3,FALSE),"")</f>
        <v/>
      </c>
      <c r="N69" s="165"/>
      <c r="O69" s="166"/>
    </row>
    <row r="70" spans="1:15" s="61" customFormat="1" x14ac:dyDescent="0.35">
      <c r="A70" s="60"/>
      <c r="B70" s="203">
        <f>MAX(B$12:B69)+1</f>
        <v>148</v>
      </c>
      <c r="C70" s="63" t="s">
        <v>543</v>
      </c>
      <c r="D70" s="222"/>
      <c r="E70" s="222"/>
      <c r="F70" s="62">
        <v>66</v>
      </c>
      <c r="G70" s="62" t="s">
        <v>163</v>
      </c>
      <c r="H70" s="188"/>
      <c r="I70" s="188"/>
      <c r="J70" s="188"/>
      <c r="K70" s="183">
        <f t="shared" si="2"/>
        <v>0</v>
      </c>
      <c r="L70" s="186">
        <f t="shared" si="3"/>
        <v>0</v>
      </c>
      <c r="M70" s="242" t="str">
        <f>IFERROR(VLOOKUP(C70,#REF!,3,FALSE),"")</f>
        <v/>
      </c>
      <c r="N70" s="165"/>
      <c r="O70" s="166"/>
    </row>
    <row r="71" spans="1:15" s="61" customFormat="1" x14ac:dyDescent="0.35">
      <c r="A71" s="60"/>
      <c r="B71" s="203">
        <f>MAX(B$12:B70)+1</f>
        <v>149</v>
      </c>
      <c r="C71" s="63" t="s">
        <v>752</v>
      </c>
      <c r="D71" s="222"/>
      <c r="E71" s="222"/>
      <c r="F71" s="62">
        <v>10</v>
      </c>
      <c r="G71" s="62" t="s">
        <v>163</v>
      </c>
      <c r="H71" s="188"/>
      <c r="I71" s="188"/>
      <c r="J71" s="188"/>
      <c r="K71" s="183">
        <f t="shared" si="2"/>
        <v>0</v>
      </c>
      <c r="L71" s="186">
        <f t="shared" si="3"/>
        <v>0</v>
      </c>
      <c r="M71" s="242" t="str">
        <f>IFERROR(VLOOKUP(C71,#REF!,3,FALSE),"")</f>
        <v/>
      </c>
      <c r="N71" s="165"/>
      <c r="O71" s="166"/>
    </row>
    <row r="72" spans="1:15" s="61" customFormat="1" x14ac:dyDescent="0.35">
      <c r="A72" s="60"/>
      <c r="B72" s="203">
        <f>MAX(B$12:B71)+1</f>
        <v>150</v>
      </c>
      <c r="C72" s="63" t="s">
        <v>545</v>
      </c>
      <c r="D72" s="222"/>
      <c r="E72" s="222"/>
      <c r="F72" s="62">
        <v>11</v>
      </c>
      <c r="G72" s="62" t="s">
        <v>519</v>
      </c>
      <c r="H72" s="188"/>
      <c r="I72" s="188"/>
      <c r="J72" s="188"/>
      <c r="K72" s="183">
        <f t="shared" si="2"/>
        <v>0</v>
      </c>
      <c r="L72" s="186">
        <f t="shared" si="3"/>
        <v>0</v>
      </c>
      <c r="M72" s="242" t="str">
        <f>IFERROR(VLOOKUP(C72,#REF!,3,FALSE),"")</f>
        <v/>
      </c>
      <c r="N72" s="165"/>
      <c r="O72" s="166"/>
    </row>
    <row r="73" spans="1:15" s="61" customFormat="1" x14ac:dyDescent="0.35">
      <c r="A73" s="60"/>
      <c r="B73" s="203">
        <f>MAX(B$12:B72)+1</f>
        <v>151</v>
      </c>
      <c r="C73" s="63" t="s">
        <v>546</v>
      </c>
      <c r="D73" s="222"/>
      <c r="E73" s="222"/>
      <c r="F73" s="62">
        <v>4</v>
      </c>
      <c r="G73" s="62" t="s">
        <v>163</v>
      </c>
      <c r="H73" s="188"/>
      <c r="I73" s="188"/>
      <c r="J73" s="188"/>
      <c r="K73" s="183">
        <f t="shared" si="2"/>
        <v>0</v>
      </c>
      <c r="L73" s="186">
        <f t="shared" si="3"/>
        <v>0</v>
      </c>
      <c r="M73" s="242" t="str">
        <f>IFERROR(VLOOKUP(C73,#REF!,3,FALSE),"")</f>
        <v/>
      </c>
      <c r="N73" s="165"/>
      <c r="O73" s="166"/>
    </row>
    <row r="74" spans="1:15" s="61" customFormat="1" x14ac:dyDescent="0.35">
      <c r="A74" s="60"/>
      <c r="B74" s="203">
        <f>MAX(B$12:B73)+1</f>
        <v>152</v>
      </c>
      <c r="C74" s="63" t="s">
        <v>547</v>
      </c>
      <c r="D74" s="222"/>
      <c r="E74" s="222"/>
      <c r="F74" s="62">
        <v>1</v>
      </c>
      <c r="G74" s="62" t="s">
        <v>163</v>
      </c>
      <c r="H74" s="188"/>
      <c r="I74" s="188"/>
      <c r="J74" s="188"/>
      <c r="K74" s="183">
        <f t="shared" si="2"/>
        <v>0</v>
      </c>
      <c r="L74" s="186">
        <f t="shared" si="3"/>
        <v>0</v>
      </c>
      <c r="M74" s="242" t="str">
        <f>IFERROR(VLOOKUP(C74,#REF!,3,FALSE),"")</f>
        <v/>
      </c>
      <c r="N74" s="165"/>
      <c r="O74" s="166"/>
    </row>
    <row r="75" spans="1:15" s="61" customFormat="1" x14ac:dyDescent="0.35">
      <c r="A75" s="60"/>
      <c r="B75" s="203">
        <f>MAX(B$12:B74)+1</f>
        <v>153</v>
      </c>
      <c r="C75" s="63" t="s">
        <v>548</v>
      </c>
      <c r="D75" s="222"/>
      <c r="E75" s="222"/>
      <c r="F75" s="62">
        <v>1</v>
      </c>
      <c r="G75" s="62" t="s">
        <v>163</v>
      </c>
      <c r="H75" s="188"/>
      <c r="I75" s="188"/>
      <c r="J75" s="188"/>
      <c r="K75" s="183">
        <f t="shared" si="2"/>
        <v>0</v>
      </c>
      <c r="L75" s="186">
        <f t="shared" si="3"/>
        <v>0</v>
      </c>
      <c r="M75" s="242" t="str">
        <f>IFERROR(VLOOKUP(C75,#REF!,3,FALSE),"")</f>
        <v/>
      </c>
      <c r="N75" s="165"/>
      <c r="O75" s="166"/>
    </row>
    <row r="76" spans="1:15" s="61" customFormat="1" x14ac:dyDescent="0.35">
      <c r="A76" s="60"/>
      <c r="B76" s="203">
        <f>MAX(B$12:B75)+1</f>
        <v>154</v>
      </c>
      <c r="C76" s="63" t="s">
        <v>753</v>
      </c>
      <c r="D76" s="222"/>
      <c r="E76" s="222"/>
      <c r="F76" s="62">
        <v>18</v>
      </c>
      <c r="G76" s="62" t="s">
        <v>163</v>
      </c>
      <c r="H76" s="188"/>
      <c r="I76" s="188"/>
      <c r="J76" s="188"/>
      <c r="K76" s="183">
        <f t="shared" si="2"/>
        <v>0</v>
      </c>
      <c r="L76" s="186">
        <f t="shared" si="3"/>
        <v>0</v>
      </c>
      <c r="M76" s="242" t="str">
        <f>IFERROR(VLOOKUP(C76,#REF!,3,FALSE),"")</f>
        <v/>
      </c>
      <c r="N76" s="165"/>
      <c r="O76" s="166"/>
    </row>
    <row r="77" spans="1:15" s="61" customFormat="1" x14ac:dyDescent="0.35">
      <c r="A77" s="60"/>
      <c r="B77" s="203">
        <f>MAX(B$12:B76)+1</f>
        <v>155</v>
      </c>
      <c r="C77" s="63" t="s">
        <v>754</v>
      </c>
      <c r="D77" s="222"/>
      <c r="E77" s="222"/>
      <c r="F77" s="62">
        <v>2</v>
      </c>
      <c r="G77" s="62" t="s">
        <v>535</v>
      </c>
      <c r="H77" s="188"/>
      <c r="I77" s="188"/>
      <c r="J77" s="188"/>
      <c r="K77" s="183">
        <f t="shared" si="2"/>
        <v>0</v>
      </c>
      <c r="L77" s="186">
        <f t="shared" si="3"/>
        <v>0</v>
      </c>
      <c r="M77" s="242" t="str">
        <f>IFERROR(VLOOKUP(C77,#REF!,3,FALSE),"")</f>
        <v/>
      </c>
      <c r="N77" s="165"/>
      <c r="O77" s="166"/>
    </row>
    <row r="78" spans="1:15" s="61" customFormat="1" x14ac:dyDescent="0.35">
      <c r="A78" s="60"/>
      <c r="B78" s="203">
        <f>MAX(B$12:B77)+1</f>
        <v>156</v>
      </c>
      <c r="C78" s="140" t="s">
        <v>551</v>
      </c>
      <c r="D78" s="222"/>
      <c r="E78" s="222"/>
      <c r="F78" s="62">
        <v>1</v>
      </c>
      <c r="G78" s="62" t="s">
        <v>163</v>
      </c>
      <c r="H78" s="188"/>
      <c r="I78" s="188"/>
      <c r="J78" s="188"/>
      <c r="K78" s="183">
        <f t="shared" si="2"/>
        <v>0</v>
      </c>
      <c r="L78" s="186">
        <f t="shared" si="3"/>
        <v>0</v>
      </c>
      <c r="M78" s="242" t="str">
        <f>IFERROR(VLOOKUP(C78,#REF!,3,FALSE),"")</f>
        <v/>
      </c>
      <c r="N78" s="165"/>
      <c r="O78" s="166"/>
    </row>
    <row r="79" spans="1:15" s="61" customFormat="1" x14ac:dyDescent="0.35">
      <c r="A79" s="60"/>
      <c r="B79" s="203">
        <f>MAX(B$12:B78)+1</f>
        <v>157</v>
      </c>
      <c r="C79" s="63" t="s">
        <v>552</v>
      </c>
      <c r="D79" s="222"/>
      <c r="E79" s="222"/>
      <c r="F79" s="62">
        <v>6</v>
      </c>
      <c r="G79" s="62" t="s">
        <v>163</v>
      </c>
      <c r="H79" s="188"/>
      <c r="I79" s="188"/>
      <c r="J79" s="188"/>
      <c r="K79" s="183">
        <f t="shared" si="2"/>
        <v>0</v>
      </c>
      <c r="L79" s="186">
        <f t="shared" si="3"/>
        <v>0</v>
      </c>
      <c r="M79" s="242" t="str">
        <f>IFERROR(VLOOKUP(C79,#REF!,3,FALSE),"")</f>
        <v/>
      </c>
      <c r="N79" s="165"/>
      <c r="O79" s="166"/>
    </row>
    <row r="80" spans="1:15" s="61" customFormat="1" x14ac:dyDescent="0.35">
      <c r="A80" s="60"/>
      <c r="B80" s="203">
        <f>MAX(B$12:B79)+1</f>
        <v>158</v>
      </c>
      <c r="C80" s="63" t="s">
        <v>553</v>
      </c>
      <c r="D80" s="222"/>
      <c r="E80" s="222"/>
      <c r="F80" s="62">
        <v>13</v>
      </c>
      <c r="G80" s="62" t="s">
        <v>163</v>
      </c>
      <c r="H80" s="188"/>
      <c r="I80" s="188"/>
      <c r="J80" s="188"/>
      <c r="K80" s="183">
        <f t="shared" si="2"/>
        <v>0</v>
      </c>
      <c r="L80" s="186">
        <f t="shared" si="3"/>
        <v>0</v>
      </c>
      <c r="M80" s="242" t="str">
        <f>IFERROR(VLOOKUP(C80,#REF!,3,FALSE),"")</f>
        <v/>
      </c>
      <c r="N80" s="165"/>
      <c r="O80" s="166"/>
    </row>
    <row r="81" spans="1:15" s="61" customFormat="1" x14ac:dyDescent="0.35">
      <c r="A81" s="60"/>
      <c r="B81" s="203">
        <f>MAX(B$12:B80)+1</f>
        <v>159</v>
      </c>
      <c r="C81" s="63" t="s">
        <v>554</v>
      </c>
      <c r="D81" s="222"/>
      <c r="E81" s="222"/>
      <c r="F81" s="62">
        <v>15</v>
      </c>
      <c r="G81" s="62" t="s">
        <v>163</v>
      </c>
      <c r="H81" s="188"/>
      <c r="I81" s="188"/>
      <c r="J81" s="188"/>
      <c r="K81" s="183">
        <f t="shared" si="2"/>
        <v>0</v>
      </c>
      <c r="L81" s="186">
        <f t="shared" si="3"/>
        <v>0</v>
      </c>
      <c r="M81" s="242" t="str">
        <f>IFERROR(VLOOKUP(C81,#REF!,3,FALSE),"")</f>
        <v/>
      </c>
      <c r="N81" s="165"/>
      <c r="O81" s="166"/>
    </row>
    <row r="82" spans="1:15" s="61" customFormat="1" x14ac:dyDescent="0.35">
      <c r="A82" s="60"/>
      <c r="B82" s="203">
        <f>MAX(B$12:B81)+1</f>
        <v>160</v>
      </c>
      <c r="C82" s="63" t="s">
        <v>555</v>
      </c>
      <c r="D82" s="222"/>
      <c r="E82" s="222"/>
      <c r="F82" s="62">
        <v>4</v>
      </c>
      <c r="G82" s="62" t="s">
        <v>556</v>
      </c>
      <c r="H82" s="188"/>
      <c r="I82" s="188"/>
      <c r="J82" s="188"/>
      <c r="K82" s="183">
        <f t="shared" si="2"/>
        <v>0</v>
      </c>
      <c r="L82" s="186">
        <f t="shared" si="3"/>
        <v>0</v>
      </c>
      <c r="M82" s="242" t="str">
        <f>IFERROR(VLOOKUP(C82,#REF!,3,FALSE),"")</f>
        <v/>
      </c>
      <c r="N82" s="165"/>
      <c r="O82" s="166"/>
    </row>
    <row r="83" spans="1:15" s="61" customFormat="1" x14ac:dyDescent="0.35">
      <c r="A83" s="60"/>
      <c r="B83" s="203">
        <f>MAX(B$12:B82)+1</f>
        <v>161</v>
      </c>
      <c r="C83" s="63" t="s">
        <v>557</v>
      </c>
      <c r="D83" s="222"/>
      <c r="E83" s="222"/>
      <c r="F83" s="62">
        <v>1</v>
      </c>
      <c r="G83" s="62" t="s">
        <v>163</v>
      </c>
      <c r="H83" s="188"/>
      <c r="I83" s="188"/>
      <c r="J83" s="188"/>
      <c r="K83" s="183">
        <f t="shared" si="2"/>
        <v>0</v>
      </c>
      <c r="L83" s="186">
        <f t="shared" si="3"/>
        <v>0</v>
      </c>
      <c r="M83" s="242" t="str">
        <f>IFERROR(VLOOKUP(C83,#REF!,3,FALSE),"")</f>
        <v/>
      </c>
      <c r="N83" s="165"/>
      <c r="O83" s="166"/>
    </row>
    <row r="84" spans="1:15" s="61" customFormat="1" x14ac:dyDescent="0.35">
      <c r="A84" s="60"/>
      <c r="B84" s="203">
        <f>MAX(B$12:B83)+1</f>
        <v>162</v>
      </c>
      <c r="C84" s="63" t="s">
        <v>558</v>
      </c>
      <c r="D84" s="222"/>
      <c r="E84" s="222"/>
      <c r="F84" s="62">
        <v>17</v>
      </c>
      <c r="G84" s="62" t="s">
        <v>163</v>
      </c>
      <c r="H84" s="188"/>
      <c r="I84" s="188"/>
      <c r="J84" s="188"/>
      <c r="K84" s="183">
        <f t="shared" si="2"/>
        <v>0</v>
      </c>
      <c r="L84" s="186">
        <f t="shared" si="3"/>
        <v>0</v>
      </c>
      <c r="M84" s="242" t="str">
        <f>IFERROR(VLOOKUP(C84,#REF!,3,FALSE),"")</f>
        <v/>
      </c>
      <c r="N84" s="165"/>
      <c r="O84" s="166"/>
    </row>
    <row r="85" spans="1:15" s="61" customFormat="1" x14ac:dyDescent="0.35">
      <c r="A85" s="60"/>
      <c r="B85" s="203">
        <f>MAX(B$12:B84)+1</f>
        <v>163</v>
      </c>
      <c r="C85" s="63" t="s">
        <v>559</v>
      </c>
      <c r="D85" s="222"/>
      <c r="E85" s="222"/>
      <c r="F85" s="62">
        <v>1</v>
      </c>
      <c r="G85" s="62" t="s">
        <v>163</v>
      </c>
      <c r="H85" s="188"/>
      <c r="I85" s="188"/>
      <c r="J85" s="188"/>
      <c r="K85" s="183">
        <f t="shared" si="2"/>
        <v>0</v>
      </c>
      <c r="L85" s="186">
        <f t="shared" si="3"/>
        <v>0</v>
      </c>
      <c r="M85" s="242" t="str">
        <f>IFERROR(VLOOKUP(C85,#REF!,3,FALSE),"")</f>
        <v/>
      </c>
      <c r="N85" s="165"/>
      <c r="O85" s="166"/>
    </row>
    <row r="86" spans="1:15" s="61" customFormat="1" x14ac:dyDescent="0.35">
      <c r="A86" s="60"/>
      <c r="B86" s="203">
        <f>MAX(B$12:B85)+1</f>
        <v>164</v>
      </c>
      <c r="C86" s="63" t="s">
        <v>560</v>
      </c>
      <c r="D86" s="222"/>
      <c r="E86" s="222"/>
      <c r="F86" s="62">
        <v>1</v>
      </c>
      <c r="G86" s="62" t="s">
        <v>163</v>
      </c>
      <c r="H86" s="188"/>
      <c r="I86" s="188"/>
      <c r="J86" s="188"/>
      <c r="K86" s="183">
        <f t="shared" si="2"/>
        <v>0</v>
      </c>
      <c r="L86" s="186">
        <f t="shared" si="3"/>
        <v>0</v>
      </c>
      <c r="M86" s="242" t="str">
        <f>IFERROR(VLOOKUP(C86,#REF!,3,FALSE),"")</f>
        <v/>
      </c>
      <c r="N86" s="165"/>
      <c r="O86" s="166"/>
    </row>
    <row r="87" spans="1:15" s="61" customFormat="1" x14ac:dyDescent="0.35">
      <c r="A87" s="60"/>
      <c r="B87" s="69" t="s">
        <v>561</v>
      </c>
      <c r="C87" s="69"/>
      <c r="D87" s="223"/>
      <c r="E87" s="223"/>
      <c r="F87" s="70"/>
      <c r="G87" s="70"/>
      <c r="H87" s="187"/>
      <c r="I87" s="187"/>
      <c r="J87" s="187"/>
      <c r="K87" s="187"/>
      <c r="L87" s="187">
        <f>SUM(L88:L123)</f>
        <v>4475</v>
      </c>
      <c r="M87" s="242" t="str">
        <f>IFERROR(VLOOKUP(C87,#REF!,3,FALSE),"")</f>
        <v/>
      </c>
      <c r="N87" s="165"/>
      <c r="O87" s="166"/>
    </row>
    <row r="88" spans="1:15" s="61" customFormat="1" x14ac:dyDescent="0.35">
      <c r="A88" s="60"/>
      <c r="B88" s="203">
        <f>MAX(B$12:B87)+1</f>
        <v>165</v>
      </c>
      <c r="C88" s="63" t="s">
        <v>562</v>
      </c>
      <c r="D88" s="222"/>
      <c r="E88" s="222"/>
      <c r="F88" s="62">
        <v>54</v>
      </c>
      <c r="G88" s="62" t="s">
        <v>523</v>
      </c>
      <c r="H88" s="188"/>
      <c r="I88" s="188">
        <v>5</v>
      </c>
      <c r="J88" s="188"/>
      <c r="K88" s="183">
        <f t="shared" ref="K88:K123" si="4">(H88+I88)*(1+J88)</f>
        <v>5</v>
      </c>
      <c r="L88" s="186">
        <f t="shared" ref="L88:L123" si="5">F88*K88</f>
        <v>270</v>
      </c>
      <c r="M88" s="242" t="str">
        <f>IFERROR(VLOOKUP(C88,#REF!,3,FALSE),"")</f>
        <v/>
      </c>
      <c r="N88" s="165"/>
      <c r="O88" s="166"/>
    </row>
    <row r="89" spans="1:15" s="61" customFormat="1" x14ac:dyDescent="0.35">
      <c r="A89" s="60"/>
      <c r="B89" s="203">
        <f>MAX(B$12:B88)+1</f>
        <v>166</v>
      </c>
      <c r="C89" s="63" t="s">
        <v>563</v>
      </c>
      <c r="D89" s="222"/>
      <c r="E89" s="222"/>
      <c r="F89" s="62">
        <v>153</v>
      </c>
      <c r="G89" s="62" t="s">
        <v>163</v>
      </c>
      <c r="H89" s="188"/>
      <c r="I89" s="188">
        <v>5</v>
      </c>
      <c r="J89" s="188"/>
      <c r="K89" s="183">
        <f t="shared" si="4"/>
        <v>5</v>
      </c>
      <c r="L89" s="186">
        <f t="shared" si="5"/>
        <v>765</v>
      </c>
      <c r="M89" s="242" t="str">
        <f>IFERROR(VLOOKUP(C89,#REF!,3,FALSE),"")</f>
        <v/>
      </c>
      <c r="N89" s="165"/>
      <c r="O89" s="166"/>
    </row>
    <row r="90" spans="1:15" s="61" customFormat="1" x14ac:dyDescent="0.35">
      <c r="A90" s="60"/>
      <c r="B90" s="203">
        <f>MAX(B$12:B89)+1</f>
        <v>167</v>
      </c>
      <c r="C90" s="63" t="s">
        <v>564</v>
      </c>
      <c r="D90" s="222"/>
      <c r="E90" s="222"/>
      <c r="F90" s="62">
        <v>60</v>
      </c>
      <c r="G90" s="62" t="s">
        <v>163</v>
      </c>
      <c r="H90" s="188"/>
      <c r="I90" s="188"/>
      <c r="J90" s="188"/>
      <c r="K90" s="183">
        <f t="shared" si="4"/>
        <v>0</v>
      </c>
      <c r="L90" s="186">
        <f t="shared" si="5"/>
        <v>0</v>
      </c>
      <c r="M90" s="242" t="str">
        <f>IFERROR(VLOOKUP(C90,#REF!,3,FALSE),"")</f>
        <v/>
      </c>
      <c r="N90" s="165"/>
      <c r="O90" s="166"/>
    </row>
    <row r="91" spans="1:15" s="61" customFormat="1" x14ac:dyDescent="0.35">
      <c r="A91" s="60"/>
      <c r="B91" s="203">
        <f>MAX(B$12:B90)+1</f>
        <v>168</v>
      </c>
      <c r="C91" s="63" t="s">
        <v>565</v>
      </c>
      <c r="D91" s="222"/>
      <c r="E91" s="222"/>
      <c r="F91" s="62">
        <v>103</v>
      </c>
      <c r="G91" s="62" t="s">
        <v>566</v>
      </c>
      <c r="H91" s="188"/>
      <c r="I91" s="188"/>
      <c r="J91" s="188"/>
      <c r="K91" s="183">
        <f t="shared" si="4"/>
        <v>0</v>
      </c>
      <c r="L91" s="186">
        <f t="shared" si="5"/>
        <v>0</v>
      </c>
      <c r="M91" s="242" t="str">
        <f>IFERROR(VLOOKUP(C91,#REF!,3,FALSE),"")</f>
        <v/>
      </c>
      <c r="N91" s="165"/>
      <c r="O91" s="166"/>
    </row>
    <row r="92" spans="1:15" s="61" customFormat="1" x14ac:dyDescent="0.35">
      <c r="A92" s="60"/>
      <c r="B92" s="203">
        <f>MAX(B$12:B91)+1</f>
        <v>169</v>
      </c>
      <c r="C92" s="63" t="s">
        <v>567</v>
      </c>
      <c r="D92" s="222"/>
      <c r="E92" s="222"/>
      <c r="F92" s="62">
        <v>186</v>
      </c>
      <c r="G92" s="62" t="s">
        <v>566</v>
      </c>
      <c r="H92" s="188"/>
      <c r="I92" s="188"/>
      <c r="J92" s="188"/>
      <c r="K92" s="183">
        <f t="shared" si="4"/>
        <v>0</v>
      </c>
      <c r="L92" s="186">
        <f t="shared" si="5"/>
        <v>0</v>
      </c>
      <c r="M92" s="242" t="str">
        <f>IFERROR(VLOOKUP(C92,#REF!,3,FALSE),"")</f>
        <v/>
      </c>
      <c r="N92" s="165"/>
      <c r="O92" s="166"/>
    </row>
    <row r="93" spans="1:15" s="61" customFormat="1" x14ac:dyDescent="0.35">
      <c r="A93" s="60"/>
      <c r="B93" s="203">
        <f>MAX(B$12:B92)+1</f>
        <v>170</v>
      </c>
      <c r="C93" s="63" t="s">
        <v>568</v>
      </c>
      <c r="D93" s="222"/>
      <c r="E93" s="222"/>
      <c r="F93" s="62">
        <v>235</v>
      </c>
      <c r="G93" s="62" t="s">
        <v>566</v>
      </c>
      <c r="H93" s="188"/>
      <c r="I93" s="188">
        <v>5</v>
      </c>
      <c r="J93" s="188"/>
      <c r="K93" s="183">
        <f t="shared" si="4"/>
        <v>5</v>
      </c>
      <c r="L93" s="186">
        <f t="shared" si="5"/>
        <v>1175</v>
      </c>
      <c r="M93" s="242" t="str">
        <f>IFERROR(VLOOKUP(C93,#REF!,3,FALSE),"")</f>
        <v/>
      </c>
      <c r="N93" s="165"/>
      <c r="O93" s="166"/>
    </row>
    <row r="94" spans="1:15" s="61" customFormat="1" x14ac:dyDescent="0.35">
      <c r="A94" s="60"/>
      <c r="B94" s="203">
        <f>MAX(B$12:B93)+1</f>
        <v>171</v>
      </c>
      <c r="C94" s="63" t="s">
        <v>569</v>
      </c>
      <c r="D94" s="222"/>
      <c r="E94" s="222"/>
      <c r="F94" s="62">
        <v>168</v>
      </c>
      <c r="G94" s="62" t="s">
        <v>566</v>
      </c>
      <c r="H94" s="188"/>
      <c r="I94" s="188"/>
      <c r="J94" s="188"/>
      <c r="K94" s="183">
        <f t="shared" si="4"/>
        <v>0</v>
      </c>
      <c r="L94" s="186">
        <f t="shared" si="5"/>
        <v>0</v>
      </c>
      <c r="M94" s="242" t="str">
        <f>IFERROR(VLOOKUP(C94,#REF!,3,FALSE),"")</f>
        <v/>
      </c>
      <c r="N94" s="165"/>
      <c r="O94" s="166"/>
    </row>
    <row r="95" spans="1:15" s="61" customFormat="1" x14ac:dyDescent="0.35">
      <c r="A95" s="60"/>
      <c r="B95" s="203">
        <f>MAX(B$12:B94)+1</f>
        <v>172</v>
      </c>
      <c r="C95" s="63" t="s">
        <v>570</v>
      </c>
      <c r="D95" s="222"/>
      <c r="E95" s="222"/>
      <c r="F95" s="62">
        <v>2</v>
      </c>
      <c r="G95" s="62" t="s">
        <v>566</v>
      </c>
      <c r="H95" s="188"/>
      <c r="I95" s="188"/>
      <c r="J95" s="188"/>
      <c r="K95" s="183">
        <f t="shared" si="4"/>
        <v>0</v>
      </c>
      <c r="L95" s="186">
        <f t="shared" si="5"/>
        <v>0</v>
      </c>
      <c r="M95" s="242" t="str">
        <f>IFERROR(VLOOKUP(C95,#REF!,3,FALSE),"")</f>
        <v/>
      </c>
      <c r="N95" s="165"/>
      <c r="O95" s="166"/>
    </row>
    <row r="96" spans="1:15" s="61" customFormat="1" x14ac:dyDescent="0.35">
      <c r="A96" s="60"/>
      <c r="B96" s="203">
        <f>MAX(B$12:B95)+1</f>
        <v>173</v>
      </c>
      <c r="C96" s="63" t="s">
        <v>571</v>
      </c>
      <c r="D96" s="222"/>
      <c r="E96" s="222"/>
      <c r="F96" s="62">
        <v>20</v>
      </c>
      <c r="G96" s="62" t="s">
        <v>163</v>
      </c>
      <c r="H96" s="188"/>
      <c r="I96" s="188"/>
      <c r="J96" s="188"/>
      <c r="K96" s="183">
        <f t="shared" si="4"/>
        <v>0</v>
      </c>
      <c r="L96" s="186">
        <f t="shared" si="5"/>
        <v>0</v>
      </c>
      <c r="M96" s="242" t="str">
        <f>IFERROR(VLOOKUP(C96,#REF!,3,FALSE),"")</f>
        <v/>
      </c>
      <c r="N96" s="165"/>
      <c r="O96" s="166"/>
    </row>
    <row r="97" spans="1:15" s="61" customFormat="1" x14ac:dyDescent="0.35">
      <c r="A97" s="60"/>
      <c r="B97" s="203">
        <f>MAX(B$12:B96)+1</f>
        <v>174</v>
      </c>
      <c r="C97" s="63" t="s">
        <v>572</v>
      </c>
      <c r="D97" s="222"/>
      <c r="E97" s="222"/>
      <c r="F97" s="62">
        <v>18</v>
      </c>
      <c r="G97" s="62" t="s">
        <v>163</v>
      </c>
      <c r="H97" s="188"/>
      <c r="I97" s="188"/>
      <c r="J97" s="188"/>
      <c r="K97" s="183">
        <f t="shared" si="4"/>
        <v>0</v>
      </c>
      <c r="L97" s="186">
        <f t="shared" si="5"/>
        <v>0</v>
      </c>
      <c r="M97" s="242" t="str">
        <f>IFERROR(VLOOKUP(C97,#REF!,3,FALSE),"")</f>
        <v/>
      </c>
      <c r="N97" s="165"/>
      <c r="O97" s="166"/>
    </row>
    <row r="98" spans="1:15" s="61" customFormat="1" x14ac:dyDescent="0.35">
      <c r="A98" s="60"/>
      <c r="B98" s="203">
        <f>MAX(B$12:B97)+1</f>
        <v>175</v>
      </c>
      <c r="C98" s="63" t="s">
        <v>573</v>
      </c>
      <c r="D98" s="222"/>
      <c r="E98" s="222"/>
      <c r="F98" s="62">
        <v>191</v>
      </c>
      <c r="G98" s="62" t="s">
        <v>163</v>
      </c>
      <c r="H98" s="188"/>
      <c r="I98" s="188">
        <v>5</v>
      </c>
      <c r="J98" s="188"/>
      <c r="K98" s="183">
        <f t="shared" si="4"/>
        <v>5</v>
      </c>
      <c r="L98" s="186">
        <f t="shared" si="5"/>
        <v>955</v>
      </c>
      <c r="M98" s="242" t="str">
        <f>IFERROR(VLOOKUP(C98,#REF!,3,FALSE),"")</f>
        <v/>
      </c>
      <c r="N98" s="165"/>
      <c r="O98" s="166"/>
    </row>
    <row r="99" spans="1:15" s="61" customFormat="1" x14ac:dyDescent="0.35">
      <c r="A99" s="60"/>
      <c r="B99" s="203">
        <f>MAX(B$12:B98)+1</f>
        <v>176</v>
      </c>
      <c r="C99" s="63" t="s">
        <v>574</v>
      </c>
      <c r="D99" s="222"/>
      <c r="E99" s="222"/>
      <c r="F99" s="62">
        <v>115</v>
      </c>
      <c r="G99" s="62" t="s">
        <v>163</v>
      </c>
      <c r="H99" s="188"/>
      <c r="I99" s="188"/>
      <c r="J99" s="188"/>
      <c r="K99" s="183">
        <f t="shared" si="4"/>
        <v>0</v>
      </c>
      <c r="L99" s="186">
        <f t="shared" si="5"/>
        <v>0</v>
      </c>
      <c r="M99" s="242" t="str">
        <f>IFERROR(VLOOKUP(C99,#REF!,3,FALSE),"")</f>
        <v/>
      </c>
      <c r="N99" s="165"/>
      <c r="O99" s="166"/>
    </row>
    <row r="100" spans="1:15" s="61" customFormat="1" x14ac:dyDescent="0.35">
      <c r="A100" s="60"/>
      <c r="B100" s="203">
        <f>MAX(B$12:B99)+1</f>
        <v>177</v>
      </c>
      <c r="C100" s="63" t="s">
        <v>575</v>
      </c>
      <c r="D100" s="222"/>
      <c r="E100" s="222"/>
      <c r="F100" s="62">
        <v>26</v>
      </c>
      <c r="G100" s="62" t="s">
        <v>576</v>
      </c>
      <c r="H100" s="188"/>
      <c r="I100" s="188"/>
      <c r="J100" s="188"/>
      <c r="K100" s="183">
        <f t="shared" si="4"/>
        <v>0</v>
      </c>
      <c r="L100" s="186">
        <f t="shared" si="5"/>
        <v>0</v>
      </c>
      <c r="M100" s="242" t="str">
        <f>IFERROR(VLOOKUP(C100,#REF!,3,FALSE),"")</f>
        <v/>
      </c>
      <c r="N100" s="165"/>
      <c r="O100" s="166"/>
    </row>
    <row r="101" spans="1:15" s="61" customFormat="1" x14ac:dyDescent="0.35">
      <c r="A101" s="60"/>
      <c r="B101" s="203">
        <f>MAX(B$12:B100)+1</f>
        <v>178</v>
      </c>
      <c r="C101" s="63" t="s">
        <v>577</v>
      </c>
      <c r="D101" s="222"/>
      <c r="E101" s="222"/>
      <c r="F101" s="62">
        <v>94</v>
      </c>
      <c r="G101" s="62" t="s">
        <v>163</v>
      </c>
      <c r="H101" s="188"/>
      <c r="I101" s="188"/>
      <c r="J101" s="188"/>
      <c r="K101" s="183">
        <f t="shared" si="4"/>
        <v>0</v>
      </c>
      <c r="L101" s="186">
        <f t="shared" si="5"/>
        <v>0</v>
      </c>
      <c r="M101" s="242" t="str">
        <f>IFERROR(VLOOKUP(C101,#REF!,3,FALSE),"")</f>
        <v/>
      </c>
      <c r="N101" s="165"/>
      <c r="O101" s="166"/>
    </row>
    <row r="102" spans="1:15" s="61" customFormat="1" x14ac:dyDescent="0.35">
      <c r="A102" s="60"/>
      <c r="B102" s="203">
        <f>MAX(B$12:B101)+1</f>
        <v>179</v>
      </c>
      <c r="C102" s="140" t="s">
        <v>578</v>
      </c>
      <c r="D102" s="222"/>
      <c r="E102" s="222"/>
      <c r="F102" s="62">
        <v>59</v>
      </c>
      <c r="G102" s="62" t="s">
        <v>163</v>
      </c>
      <c r="H102" s="188"/>
      <c r="I102" s="188"/>
      <c r="J102" s="188"/>
      <c r="K102" s="183">
        <f t="shared" si="4"/>
        <v>0</v>
      </c>
      <c r="L102" s="186">
        <f t="shared" si="5"/>
        <v>0</v>
      </c>
      <c r="M102" s="242" t="str">
        <f>IFERROR(VLOOKUP(C102,#REF!,3,FALSE),"")</f>
        <v/>
      </c>
      <c r="N102" s="165"/>
      <c r="O102" s="166"/>
    </row>
    <row r="103" spans="1:15" s="61" customFormat="1" x14ac:dyDescent="0.35">
      <c r="A103" s="60"/>
      <c r="B103" s="203">
        <f>MAX(B$12:B102)+1</f>
        <v>180</v>
      </c>
      <c r="C103" s="63" t="s">
        <v>579</v>
      </c>
      <c r="D103" s="222"/>
      <c r="E103" s="222"/>
      <c r="F103" s="62">
        <v>14</v>
      </c>
      <c r="G103" s="62" t="s">
        <v>580</v>
      </c>
      <c r="H103" s="188"/>
      <c r="I103" s="188">
        <v>5</v>
      </c>
      <c r="J103" s="188"/>
      <c r="K103" s="183">
        <f t="shared" si="4"/>
        <v>5</v>
      </c>
      <c r="L103" s="186">
        <f t="shared" si="5"/>
        <v>70</v>
      </c>
      <c r="M103" s="242" t="str">
        <f>IFERROR(VLOOKUP(C103,#REF!,3,FALSE),"")</f>
        <v/>
      </c>
      <c r="N103" s="165"/>
      <c r="O103" s="166"/>
    </row>
    <row r="104" spans="1:15" s="61" customFormat="1" x14ac:dyDescent="0.35">
      <c r="A104" s="60"/>
      <c r="B104" s="203">
        <f>MAX(B$12:B103)+1</f>
        <v>181</v>
      </c>
      <c r="C104" s="63" t="s">
        <v>581</v>
      </c>
      <c r="D104" s="222"/>
      <c r="E104" s="222"/>
      <c r="F104" s="62">
        <v>1</v>
      </c>
      <c r="G104" s="62" t="s">
        <v>163</v>
      </c>
      <c r="H104" s="188"/>
      <c r="I104" s="188"/>
      <c r="J104" s="188"/>
      <c r="K104" s="183">
        <f t="shared" si="4"/>
        <v>0</v>
      </c>
      <c r="L104" s="186">
        <f t="shared" si="5"/>
        <v>0</v>
      </c>
      <c r="M104" s="242" t="str">
        <f>IFERROR(VLOOKUP(C104,#REF!,3,FALSE),"")</f>
        <v/>
      </c>
      <c r="N104" s="165"/>
      <c r="O104" s="166"/>
    </row>
    <row r="105" spans="1:15" s="61" customFormat="1" x14ac:dyDescent="0.35">
      <c r="A105" s="60"/>
      <c r="B105" s="203">
        <f>MAX(B$12:B104)+1</f>
        <v>182</v>
      </c>
      <c r="C105" s="63" t="s">
        <v>582</v>
      </c>
      <c r="D105" s="222"/>
      <c r="E105" s="222"/>
      <c r="F105" s="62">
        <v>2</v>
      </c>
      <c r="G105" s="62" t="s">
        <v>163</v>
      </c>
      <c r="H105" s="188"/>
      <c r="I105" s="188"/>
      <c r="J105" s="188"/>
      <c r="K105" s="183">
        <f t="shared" si="4"/>
        <v>0</v>
      </c>
      <c r="L105" s="186">
        <f t="shared" si="5"/>
        <v>0</v>
      </c>
      <c r="M105" s="242" t="str">
        <f>IFERROR(VLOOKUP(C105,#REF!,3,FALSE),"")</f>
        <v/>
      </c>
      <c r="N105" s="165"/>
      <c r="O105" s="166"/>
    </row>
    <row r="106" spans="1:15" s="61" customFormat="1" x14ac:dyDescent="0.35">
      <c r="A106" s="60"/>
      <c r="B106" s="203">
        <f>MAX(B$12:B105)+1</f>
        <v>183</v>
      </c>
      <c r="C106" s="63" t="s">
        <v>583</v>
      </c>
      <c r="D106" s="222"/>
      <c r="E106" s="222"/>
      <c r="F106" s="62">
        <v>173</v>
      </c>
      <c r="G106" s="62" t="s">
        <v>163</v>
      </c>
      <c r="H106" s="188"/>
      <c r="I106" s="188">
        <v>5</v>
      </c>
      <c r="J106" s="188"/>
      <c r="K106" s="183">
        <f t="shared" si="4"/>
        <v>5</v>
      </c>
      <c r="L106" s="186">
        <f t="shared" si="5"/>
        <v>865</v>
      </c>
      <c r="M106" s="242" t="str">
        <f>IFERROR(VLOOKUP(C106,#REF!,3,FALSE),"")</f>
        <v/>
      </c>
      <c r="N106" s="165"/>
      <c r="O106" s="166"/>
    </row>
    <row r="107" spans="1:15" s="61" customFormat="1" x14ac:dyDescent="0.35">
      <c r="A107" s="60"/>
      <c r="B107" s="203">
        <f>MAX(B$12:B106)+1</f>
        <v>184</v>
      </c>
      <c r="C107" s="63" t="s">
        <v>584</v>
      </c>
      <c r="D107" s="222"/>
      <c r="E107" s="222"/>
      <c r="F107" s="62">
        <v>2</v>
      </c>
      <c r="G107" s="62" t="s">
        <v>491</v>
      </c>
      <c r="H107" s="188"/>
      <c r="I107" s="188"/>
      <c r="J107" s="188"/>
      <c r="K107" s="183">
        <f t="shared" si="4"/>
        <v>0</v>
      </c>
      <c r="L107" s="186">
        <f t="shared" si="5"/>
        <v>0</v>
      </c>
      <c r="M107" s="242" t="str">
        <f>IFERROR(VLOOKUP(C107,#REF!,3,FALSE),"")</f>
        <v/>
      </c>
      <c r="N107" s="165"/>
      <c r="O107" s="166"/>
    </row>
    <row r="108" spans="1:15" s="61" customFormat="1" x14ac:dyDescent="0.35">
      <c r="A108" s="60"/>
      <c r="B108" s="203">
        <f>MAX(B$12:B107)+1</f>
        <v>185</v>
      </c>
      <c r="C108" s="63" t="s">
        <v>585</v>
      </c>
      <c r="D108" s="222"/>
      <c r="E108" s="222"/>
      <c r="F108" s="62">
        <v>31</v>
      </c>
      <c r="G108" s="62" t="s">
        <v>163</v>
      </c>
      <c r="H108" s="188"/>
      <c r="I108" s="188"/>
      <c r="J108" s="188"/>
      <c r="K108" s="183">
        <f t="shared" si="4"/>
        <v>0</v>
      </c>
      <c r="L108" s="186">
        <f t="shared" si="5"/>
        <v>0</v>
      </c>
      <c r="M108" s="242" t="str">
        <f>IFERROR(VLOOKUP(C108,#REF!,3,FALSE),"")</f>
        <v/>
      </c>
      <c r="N108" s="165"/>
      <c r="O108" s="166"/>
    </row>
    <row r="109" spans="1:15" s="61" customFormat="1" x14ac:dyDescent="0.35">
      <c r="A109" s="60"/>
      <c r="B109" s="203">
        <f>MAX(B$12:B108)+1</f>
        <v>186</v>
      </c>
      <c r="C109" s="63" t="s">
        <v>586</v>
      </c>
      <c r="D109" s="222"/>
      <c r="E109" s="222"/>
      <c r="F109" s="62">
        <v>64</v>
      </c>
      <c r="G109" s="62" t="s">
        <v>163</v>
      </c>
      <c r="H109" s="188"/>
      <c r="I109" s="188"/>
      <c r="J109" s="188"/>
      <c r="K109" s="183">
        <f t="shared" si="4"/>
        <v>0</v>
      </c>
      <c r="L109" s="186">
        <f t="shared" si="5"/>
        <v>0</v>
      </c>
      <c r="M109" s="242" t="str">
        <f>IFERROR(VLOOKUP(C109,#REF!,3,FALSE),"")</f>
        <v/>
      </c>
      <c r="N109" s="165"/>
      <c r="O109" s="166"/>
    </row>
    <row r="110" spans="1:15" s="61" customFormat="1" x14ac:dyDescent="0.35">
      <c r="A110" s="60"/>
      <c r="B110" s="203">
        <f>MAX(B$12:B109)+1</f>
        <v>187</v>
      </c>
      <c r="C110" s="63" t="s">
        <v>587</v>
      </c>
      <c r="D110" s="222"/>
      <c r="E110" s="222"/>
      <c r="F110" s="62">
        <v>1</v>
      </c>
      <c r="G110" s="62" t="s">
        <v>163</v>
      </c>
      <c r="H110" s="188"/>
      <c r="I110" s="188"/>
      <c r="J110" s="188"/>
      <c r="K110" s="183">
        <f t="shared" si="4"/>
        <v>0</v>
      </c>
      <c r="L110" s="186">
        <f t="shared" si="5"/>
        <v>0</v>
      </c>
      <c r="M110" s="242" t="str">
        <f>IFERROR(VLOOKUP(C110,#REF!,3,FALSE),"")</f>
        <v/>
      </c>
      <c r="N110" s="165"/>
      <c r="O110" s="166"/>
    </row>
    <row r="111" spans="1:15" s="61" customFormat="1" x14ac:dyDescent="0.35">
      <c r="A111" s="60"/>
      <c r="B111" s="203">
        <f>MAX(B$12:B110)+1</f>
        <v>188</v>
      </c>
      <c r="C111" s="63" t="s">
        <v>588</v>
      </c>
      <c r="D111" s="222"/>
      <c r="E111" s="222"/>
      <c r="F111" s="62">
        <v>1</v>
      </c>
      <c r="G111" s="62" t="s">
        <v>163</v>
      </c>
      <c r="H111" s="188"/>
      <c r="I111" s="188"/>
      <c r="J111" s="188"/>
      <c r="K111" s="183">
        <f t="shared" si="4"/>
        <v>0</v>
      </c>
      <c r="L111" s="186">
        <f t="shared" si="5"/>
        <v>0</v>
      </c>
      <c r="M111" s="242" t="str">
        <f>IFERROR(VLOOKUP(C111,#REF!,3,FALSE),"")</f>
        <v/>
      </c>
      <c r="N111" s="165"/>
      <c r="O111" s="166"/>
    </row>
    <row r="112" spans="1:15" s="61" customFormat="1" x14ac:dyDescent="0.35">
      <c r="A112" s="60"/>
      <c r="B112" s="203">
        <f>MAX(B$12:B111)+1</f>
        <v>189</v>
      </c>
      <c r="C112" s="63" t="s">
        <v>589</v>
      </c>
      <c r="D112" s="222"/>
      <c r="E112" s="222"/>
      <c r="F112" s="62">
        <v>1</v>
      </c>
      <c r="G112" s="62" t="s">
        <v>163</v>
      </c>
      <c r="H112" s="188"/>
      <c r="I112" s="188"/>
      <c r="J112" s="188"/>
      <c r="K112" s="183">
        <f t="shared" si="4"/>
        <v>0</v>
      </c>
      <c r="L112" s="186">
        <f t="shared" si="5"/>
        <v>0</v>
      </c>
      <c r="M112" s="242" t="str">
        <f>IFERROR(VLOOKUP(C112,#REF!,3,FALSE),"")</f>
        <v/>
      </c>
      <c r="N112" s="165"/>
      <c r="O112" s="166"/>
    </row>
    <row r="113" spans="1:15" s="61" customFormat="1" x14ac:dyDescent="0.35">
      <c r="A113" s="60"/>
      <c r="B113" s="203">
        <f>MAX(B$12:B112)+1</f>
        <v>190</v>
      </c>
      <c r="C113" s="63" t="s">
        <v>590</v>
      </c>
      <c r="D113" s="222"/>
      <c r="E113" s="222"/>
      <c r="F113" s="62">
        <v>1</v>
      </c>
      <c r="G113" s="62" t="s">
        <v>163</v>
      </c>
      <c r="H113" s="188"/>
      <c r="I113" s="188"/>
      <c r="J113" s="188"/>
      <c r="K113" s="183">
        <f t="shared" si="4"/>
        <v>0</v>
      </c>
      <c r="L113" s="186">
        <f t="shared" si="5"/>
        <v>0</v>
      </c>
      <c r="M113" s="242" t="str">
        <f>IFERROR(VLOOKUP(C113,#REF!,3,FALSE),"")</f>
        <v/>
      </c>
      <c r="N113" s="165"/>
      <c r="O113" s="166"/>
    </row>
    <row r="114" spans="1:15" s="61" customFormat="1" x14ac:dyDescent="0.35">
      <c r="A114" s="60"/>
      <c r="B114" s="203">
        <f>MAX(B$12:B113)+1</f>
        <v>191</v>
      </c>
      <c r="C114" s="63" t="s">
        <v>591</v>
      </c>
      <c r="D114" s="222"/>
      <c r="E114" s="222"/>
      <c r="F114" s="62">
        <v>1</v>
      </c>
      <c r="G114" s="62" t="s">
        <v>163</v>
      </c>
      <c r="H114" s="188"/>
      <c r="I114" s="188"/>
      <c r="J114" s="188"/>
      <c r="K114" s="183">
        <f t="shared" si="4"/>
        <v>0</v>
      </c>
      <c r="L114" s="186">
        <f t="shared" si="5"/>
        <v>0</v>
      </c>
      <c r="M114" s="242" t="str">
        <f>IFERROR(VLOOKUP(C114,#REF!,3,FALSE),"")</f>
        <v/>
      </c>
      <c r="N114" s="165"/>
      <c r="O114" s="166"/>
    </row>
    <row r="115" spans="1:15" s="61" customFormat="1" x14ac:dyDescent="0.35">
      <c r="A115" s="60"/>
      <c r="B115" s="203">
        <f>MAX(B$12:B114)+1</f>
        <v>192</v>
      </c>
      <c r="C115" s="63" t="s">
        <v>592</v>
      </c>
      <c r="D115" s="222"/>
      <c r="E115" s="222"/>
      <c r="F115" s="62">
        <v>1</v>
      </c>
      <c r="G115" s="62" t="s">
        <v>593</v>
      </c>
      <c r="H115" s="188"/>
      <c r="I115" s="188"/>
      <c r="J115" s="188"/>
      <c r="K115" s="183">
        <f t="shared" si="4"/>
        <v>0</v>
      </c>
      <c r="L115" s="186">
        <f t="shared" si="5"/>
        <v>0</v>
      </c>
      <c r="M115" s="242" t="str">
        <f>IFERROR(VLOOKUP(C115,#REF!,3,FALSE),"")</f>
        <v/>
      </c>
      <c r="N115" s="165"/>
      <c r="O115" s="166"/>
    </row>
    <row r="116" spans="1:15" s="61" customFormat="1" x14ac:dyDescent="0.35">
      <c r="A116" s="60"/>
      <c r="B116" s="203">
        <f>MAX(B$12:B115)+1</f>
        <v>193</v>
      </c>
      <c r="C116" s="63" t="s">
        <v>594</v>
      </c>
      <c r="D116" s="222"/>
      <c r="E116" s="222"/>
      <c r="F116" s="62">
        <v>75</v>
      </c>
      <c r="G116" s="62" t="s">
        <v>163</v>
      </c>
      <c r="H116" s="188"/>
      <c r="I116" s="188">
        <v>5</v>
      </c>
      <c r="J116" s="188"/>
      <c r="K116" s="183">
        <f t="shared" si="4"/>
        <v>5</v>
      </c>
      <c r="L116" s="186">
        <f t="shared" si="5"/>
        <v>375</v>
      </c>
      <c r="M116" s="242" t="str">
        <f>IFERROR(VLOOKUP(C116,#REF!,3,FALSE),"")</f>
        <v/>
      </c>
      <c r="N116" s="165"/>
      <c r="O116" s="166"/>
    </row>
    <row r="117" spans="1:15" s="61" customFormat="1" x14ac:dyDescent="0.35">
      <c r="A117" s="60"/>
      <c r="B117" s="203">
        <f>MAX(B$12:B116)+1</f>
        <v>194</v>
      </c>
      <c r="C117" s="63" t="s">
        <v>595</v>
      </c>
      <c r="D117" s="222"/>
      <c r="E117" s="222"/>
      <c r="F117" s="62">
        <v>1</v>
      </c>
      <c r="G117" s="62" t="s">
        <v>596</v>
      </c>
      <c r="H117" s="188"/>
      <c r="I117" s="188"/>
      <c r="J117" s="188"/>
      <c r="K117" s="183">
        <f t="shared" si="4"/>
        <v>0</v>
      </c>
      <c r="L117" s="186">
        <f t="shared" si="5"/>
        <v>0</v>
      </c>
      <c r="M117" s="242" t="str">
        <f>IFERROR(VLOOKUP(C117,#REF!,3,FALSE),"")</f>
        <v/>
      </c>
      <c r="N117" s="165"/>
      <c r="O117" s="166"/>
    </row>
    <row r="118" spans="1:15" s="61" customFormat="1" x14ac:dyDescent="0.35">
      <c r="A118" s="60"/>
      <c r="B118" s="203">
        <f>MAX(B$12:B117)+1</f>
        <v>195</v>
      </c>
      <c r="C118" s="63" t="s">
        <v>755</v>
      </c>
      <c r="D118" s="222"/>
      <c r="E118" s="222"/>
      <c r="F118" s="62">
        <v>32</v>
      </c>
      <c r="G118" s="62" t="s">
        <v>163</v>
      </c>
      <c r="H118" s="188"/>
      <c r="I118" s="188"/>
      <c r="J118" s="188"/>
      <c r="K118" s="183">
        <f t="shared" si="4"/>
        <v>0</v>
      </c>
      <c r="L118" s="186">
        <f t="shared" si="5"/>
        <v>0</v>
      </c>
      <c r="M118" s="242" t="str">
        <f>IFERROR(VLOOKUP(C118,#REF!,3,FALSE),"")</f>
        <v/>
      </c>
      <c r="N118" s="165"/>
      <c r="O118" s="166"/>
    </row>
    <row r="119" spans="1:15" s="61" customFormat="1" x14ac:dyDescent="0.35">
      <c r="A119" s="60"/>
      <c r="B119" s="203">
        <f>MAX(B$12:B118)+1</f>
        <v>196</v>
      </c>
      <c r="C119" s="63" t="s">
        <v>598</v>
      </c>
      <c r="D119" s="222"/>
      <c r="E119" s="222"/>
      <c r="F119" s="62">
        <v>2</v>
      </c>
      <c r="G119" s="62" t="s">
        <v>163</v>
      </c>
      <c r="H119" s="188"/>
      <c r="I119" s="188"/>
      <c r="J119" s="188"/>
      <c r="K119" s="183">
        <f t="shared" si="4"/>
        <v>0</v>
      </c>
      <c r="L119" s="186">
        <f t="shared" si="5"/>
        <v>0</v>
      </c>
      <c r="M119" s="242" t="str">
        <f>IFERROR(VLOOKUP(C119,#REF!,3,FALSE),"")</f>
        <v/>
      </c>
      <c r="N119" s="165"/>
      <c r="O119" s="166"/>
    </row>
    <row r="120" spans="1:15" s="61" customFormat="1" x14ac:dyDescent="0.35">
      <c r="A120" s="60"/>
      <c r="B120" s="203">
        <f>MAX(B$12:B119)+1</f>
        <v>197</v>
      </c>
      <c r="C120" s="63" t="s">
        <v>599</v>
      </c>
      <c r="D120" s="222"/>
      <c r="E120" s="222"/>
      <c r="F120" s="62">
        <v>1</v>
      </c>
      <c r="G120" s="62" t="s">
        <v>472</v>
      </c>
      <c r="H120" s="188"/>
      <c r="I120" s="188"/>
      <c r="J120" s="188"/>
      <c r="K120" s="183">
        <f t="shared" si="4"/>
        <v>0</v>
      </c>
      <c r="L120" s="186">
        <f t="shared" si="5"/>
        <v>0</v>
      </c>
      <c r="M120" s="242" t="str">
        <f>IFERROR(VLOOKUP(C120,#REF!,3,FALSE),"")</f>
        <v/>
      </c>
      <c r="N120" s="165"/>
      <c r="O120" s="166"/>
    </row>
    <row r="121" spans="1:15" s="61" customFormat="1" x14ac:dyDescent="0.35">
      <c r="A121" s="60"/>
      <c r="B121" s="203">
        <f>MAX(B$12:B120)+1</f>
        <v>198</v>
      </c>
      <c r="C121" s="63" t="s">
        <v>600</v>
      </c>
      <c r="D121" s="222"/>
      <c r="E121" s="222"/>
      <c r="F121" s="62">
        <v>1</v>
      </c>
      <c r="G121" s="62" t="s">
        <v>163</v>
      </c>
      <c r="H121" s="188"/>
      <c r="I121" s="188"/>
      <c r="J121" s="188"/>
      <c r="K121" s="183">
        <f t="shared" si="4"/>
        <v>0</v>
      </c>
      <c r="L121" s="186">
        <f t="shared" si="5"/>
        <v>0</v>
      </c>
      <c r="M121" s="242" t="str">
        <f>IFERROR(VLOOKUP(C121,#REF!,3,FALSE),"")</f>
        <v/>
      </c>
      <c r="N121" s="165"/>
      <c r="O121" s="166"/>
    </row>
    <row r="122" spans="1:15" s="61" customFormat="1" x14ac:dyDescent="0.35">
      <c r="A122" s="60"/>
      <c r="B122" s="203">
        <f>MAX(B$12:B121)+1</f>
        <v>199</v>
      </c>
      <c r="C122" s="63" t="s">
        <v>601</v>
      </c>
      <c r="D122" s="222"/>
      <c r="E122" s="222"/>
      <c r="F122" s="62">
        <v>1</v>
      </c>
      <c r="G122" s="62" t="s">
        <v>493</v>
      </c>
      <c r="H122" s="188"/>
      <c r="I122" s="188"/>
      <c r="J122" s="188"/>
      <c r="K122" s="183">
        <f t="shared" si="4"/>
        <v>0</v>
      </c>
      <c r="L122" s="186">
        <f t="shared" si="5"/>
        <v>0</v>
      </c>
      <c r="M122" s="242" t="str">
        <f>IFERROR(VLOOKUP(C122,#REF!,3,FALSE),"")</f>
        <v/>
      </c>
      <c r="N122" s="165"/>
      <c r="O122" s="166"/>
    </row>
    <row r="123" spans="1:15" s="61" customFormat="1" x14ac:dyDescent="0.35">
      <c r="A123" s="60"/>
      <c r="B123" s="203">
        <f>MAX(B$12:B122)+1</f>
        <v>200</v>
      </c>
      <c r="C123" s="63" t="s">
        <v>602</v>
      </c>
      <c r="D123" s="222"/>
      <c r="E123" s="222"/>
      <c r="F123" s="62">
        <v>1</v>
      </c>
      <c r="G123" s="62" t="s">
        <v>493</v>
      </c>
      <c r="H123" s="188"/>
      <c r="I123" s="188"/>
      <c r="J123" s="188"/>
      <c r="K123" s="183">
        <f t="shared" si="4"/>
        <v>0</v>
      </c>
      <c r="L123" s="186">
        <f t="shared" si="5"/>
        <v>0</v>
      </c>
      <c r="M123" s="242" t="str">
        <f>IFERROR(VLOOKUP(C123,#REF!,3,FALSE),"")</f>
        <v/>
      </c>
      <c r="N123" s="165"/>
      <c r="O123" s="166"/>
    </row>
    <row r="124" spans="1:15" s="61" customFormat="1" x14ac:dyDescent="0.35">
      <c r="A124" s="60"/>
      <c r="B124" s="69" t="s">
        <v>603</v>
      </c>
      <c r="C124" s="69"/>
      <c r="D124" s="223"/>
      <c r="E124" s="223"/>
      <c r="F124" s="70"/>
      <c r="G124" s="70"/>
      <c r="H124" s="187"/>
      <c r="I124" s="187"/>
      <c r="J124" s="187"/>
      <c r="K124" s="187"/>
      <c r="L124" s="187">
        <f>SUM(L125:L136)</f>
        <v>495</v>
      </c>
      <c r="M124" s="242" t="str">
        <f>IFERROR(VLOOKUP(C124,#REF!,3,FALSE),"")</f>
        <v/>
      </c>
      <c r="N124" s="165"/>
      <c r="O124" s="166"/>
    </row>
    <row r="125" spans="1:15" s="61" customFormat="1" x14ac:dyDescent="0.35">
      <c r="A125" s="60"/>
      <c r="B125" s="203">
        <f>MAX(B$12:B124)+1</f>
        <v>201</v>
      </c>
      <c r="C125" s="63" t="s">
        <v>604</v>
      </c>
      <c r="D125" s="222"/>
      <c r="E125" s="222"/>
      <c r="F125" s="62">
        <v>155</v>
      </c>
      <c r="G125" s="62" t="s">
        <v>527</v>
      </c>
      <c r="H125" s="188"/>
      <c r="I125" s="188"/>
      <c r="J125" s="188"/>
      <c r="K125" s="183">
        <f t="shared" ref="K125:K136" si="6">(H125+I125)*(1+J125)</f>
        <v>0</v>
      </c>
      <c r="L125" s="186">
        <f t="shared" ref="L125:L136" si="7">F125*K125</f>
        <v>0</v>
      </c>
      <c r="M125" s="242" t="str">
        <f>IFERROR(VLOOKUP(C125,#REF!,3,FALSE),"")</f>
        <v/>
      </c>
      <c r="N125" s="165"/>
      <c r="O125" s="166"/>
    </row>
    <row r="126" spans="1:15" s="61" customFormat="1" x14ac:dyDescent="0.35">
      <c r="A126" s="60"/>
      <c r="B126" s="203">
        <f>MAX(B$12:B125)+1</f>
        <v>202</v>
      </c>
      <c r="C126" s="63" t="s">
        <v>605</v>
      </c>
      <c r="D126" s="222"/>
      <c r="E126" s="222"/>
      <c r="F126" s="62">
        <v>99</v>
      </c>
      <c r="G126" s="62" t="s">
        <v>527</v>
      </c>
      <c r="H126" s="188"/>
      <c r="I126" s="188">
        <v>5</v>
      </c>
      <c r="J126" s="188"/>
      <c r="K126" s="183">
        <f t="shared" si="6"/>
        <v>5</v>
      </c>
      <c r="L126" s="186">
        <f t="shared" si="7"/>
        <v>495</v>
      </c>
      <c r="M126" s="242" t="str">
        <f>IFERROR(VLOOKUP(C126,#REF!,3,FALSE),"")</f>
        <v/>
      </c>
      <c r="N126" s="165"/>
      <c r="O126" s="166"/>
    </row>
    <row r="127" spans="1:15" s="61" customFormat="1" x14ac:dyDescent="0.35">
      <c r="A127" s="60"/>
      <c r="B127" s="203">
        <f>MAX(B$12:B126)+1</f>
        <v>203</v>
      </c>
      <c r="C127" s="63" t="s">
        <v>606</v>
      </c>
      <c r="D127" s="222"/>
      <c r="E127" s="222"/>
      <c r="F127" s="62">
        <v>1</v>
      </c>
      <c r="G127" s="62" t="s">
        <v>163</v>
      </c>
      <c r="H127" s="188"/>
      <c r="I127" s="188"/>
      <c r="J127" s="188"/>
      <c r="K127" s="183">
        <f t="shared" si="6"/>
        <v>0</v>
      </c>
      <c r="L127" s="186">
        <f t="shared" si="7"/>
        <v>0</v>
      </c>
      <c r="M127" s="242" t="str">
        <f>IFERROR(VLOOKUP(C127,#REF!,3,FALSE),"")</f>
        <v/>
      </c>
      <c r="N127" s="165"/>
      <c r="O127" s="166"/>
    </row>
    <row r="128" spans="1:15" s="61" customFormat="1" x14ac:dyDescent="0.35">
      <c r="A128" s="60"/>
      <c r="B128" s="203">
        <f>MAX(B$12:B127)+1</f>
        <v>204</v>
      </c>
      <c r="C128" s="63" t="s">
        <v>607</v>
      </c>
      <c r="D128" s="222"/>
      <c r="E128" s="222"/>
      <c r="F128" s="62">
        <v>43</v>
      </c>
      <c r="G128" s="62" t="s">
        <v>163</v>
      </c>
      <c r="H128" s="188"/>
      <c r="I128" s="188"/>
      <c r="J128" s="188"/>
      <c r="K128" s="183">
        <f t="shared" si="6"/>
        <v>0</v>
      </c>
      <c r="L128" s="186">
        <f t="shared" si="7"/>
        <v>0</v>
      </c>
      <c r="M128" s="242" t="str">
        <f>IFERROR(VLOOKUP(C128,#REF!,3,FALSE),"")</f>
        <v/>
      </c>
      <c r="N128" s="165"/>
      <c r="O128" s="166"/>
    </row>
    <row r="129" spans="1:15" s="61" customFormat="1" x14ac:dyDescent="0.35">
      <c r="A129" s="60"/>
      <c r="B129" s="203">
        <f>MAX(B$12:B128)+1</f>
        <v>205</v>
      </c>
      <c r="C129" s="63" t="s">
        <v>608</v>
      </c>
      <c r="D129" s="222"/>
      <c r="E129" s="222"/>
      <c r="F129" s="62">
        <v>779</v>
      </c>
      <c r="G129" s="62" t="s">
        <v>596</v>
      </c>
      <c r="H129" s="188"/>
      <c r="I129" s="188"/>
      <c r="J129" s="188"/>
      <c r="K129" s="183">
        <f t="shared" si="6"/>
        <v>0</v>
      </c>
      <c r="L129" s="186">
        <f t="shared" si="7"/>
        <v>0</v>
      </c>
      <c r="M129" s="242" t="str">
        <f>IFERROR(VLOOKUP(C129,#REF!,3,FALSE),"")</f>
        <v/>
      </c>
      <c r="N129" s="165"/>
      <c r="O129" s="166"/>
    </row>
    <row r="130" spans="1:15" s="61" customFormat="1" x14ac:dyDescent="0.35">
      <c r="A130" s="60"/>
      <c r="B130" s="203">
        <f>MAX(B$12:B129)+1</f>
        <v>206</v>
      </c>
      <c r="C130" s="63" t="s">
        <v>609</v>
      </c>
      <c r="D130" s="222"/>
      <c r="E130" s="222"/>
      <c r="F130" s="62">
        <v>54</v>
      </c>
      <c r="G130" s="62" t="s">
        <v>163</v>
      </c>
      <c r="H130" s="188"/>
      <c r="I130" s="188"/>
      <c r="J130" s="188"/>
      <c r="K130" s="183">
        <f t="shared" si="6"/>
        <v>0</v>
      </c>
      <c r="L130" s="186">
        <f t="shared" si="7"/>
        <v>0</v>
      </c>
      <c r="M130" s="242" t="str">
        <f>IFERROR(VLOOKUP(C130,#REF!,3,FALSE),"")</f>
        <v/>
      </c>
      <c r="N130" s="165"/>
      <c r="O130" s="166"/>
    </row>
    <row r="131" spans="1:15" s="61" customFormat="1" x14ac:dyDescent="0.35">
      <c r="A131" s="60"/>
      <c r="B131" s="203">
        <f>MAX(B$12:B130)+1</f>
        <v>207</v>
      </c>
      <c r="C131" s="63" t="s">
        <v>610</v>
      </c>
      <c r="D131" s="222"/>
      <c r="E131" s="222"/>
      <c r="F131" s="62">
        <v>13</v>
      </c>
      <c r="G131" s="62" t="s">
        <v>163</v>
      </c>
      <c r="H131" s="188"/>
      <c r="I131" s="188"/>
      <c r="J131" s="188"/>
      <c r="K131" s="183">
        <f t="shared" si="6"/>
        <v>0</v>
      </c>
      <c r="L131" s="186">
        <f t="shared" si="7"/>
        <v>0</v>
      </c>
      <c r="M131" s="242" t="str">
        <f>IFERROR(VLOOKUP(C131,#REF!,3,FALSE),"")</f>
        <v/>
      </c>
      <c r="N131" s="165"/>
      <c r="O131" s="166"/>
    </row>
    <row r="132" spans="1:15" s="61" customFormat="1" x14ac:dyDescent="0.35">
      <c r="A132" s="60"/>
      <c r="B132" s="203">
        <f>MAX(B$12:B131)+1</f>
        <v>208</v>
      </c>
      <c r="C132" s="63" t="s">
        <v>611</v>
      </c>
      <c r="D132" s="222"/>
      <c r="E132" s="222"/>
      <c r="F132" s="62">
        <v>43</v>
      </c>
      <c r="G132" s="62" t="s">
        <v>527</v>
      </c>
      <c r="H132" s="188"/>
      <c r="I132" s="188"/>
      <c r="J132" s="188"/>
      <c r="K132" s="183">
        <f t="shared" si="6"/>
        <v>0</v>
      </c>
      <c r="L132" s="186">
        <f t="shared" si="7"/>
        <v>0</v>
      </c>
      <c r="M132" s="242" t="str">
        <f>IFERROR(VLOOKUP(C132,#REF!,3,FALSE),"")</f>
        <v/>
      </c>
      <c r="N132" s="165"/>
      <c r="O132" s="166"/>
    </row>
    <row r="133" spans="1:15" s="61" customFormat="1" x14ac:dyDescent="0.35">
      <c r="A133" s="60"/>
      <c r="B133" s="203">
        <f>MAX(B$12:B132)+1</f>
        <v>209</v>
      </c>
      <c r="C133" s="63" t="s">
        <v>612</v>
      </c>
      <c r="D133" s="222"/>
      <c r="E133" s="222"/>
      <c r="F133" s="62">
        <v>7</v>
      </c>
      <c r="G133" s="62" t="s">
        <v>502</v>
      </c>
      <c r="H133" s="188"/>
      <c r="I133" s="188"/>
      <c r="J133" s="188"/>
      <c r="K133" s="183">
        <f t="shared" si="6"/>
        <v>0</v>
      </c>
      <c r="L133" s="186">
        <f t="shared" si="7"/>
        <v>0</v>
      </c>
      <c r="M133" s="242" t="str">
        <f>IFERROR(VLOOKUP(C133,#REF!,3,FALSE),"")</f>
        <v/>
      </c>
      <c r="N133" s="165"/>
      <c r="O133" s="166"/>
    </row>
    <row r="134" spans="1:15" s="61" customFormat="1" x14ac:dyDescent="0.35">
      <c r="A134" s="60"/>
      <c r="B134" s="203">
        <f>MAX(B$12:B133)+1</f>
        <v>210</v>
      </c>
      <c r="C134" s="63" t="s">
        <v>613</v>
      </c>
      <c r="D134" s="222"/>
      <c r="E134" s="222"/>
      <c r="F134" s="62">
        <v>159</v>
      </c>
      <c r="G134" s="62" t="s">
        <v>163</v>
      </c>
      <c r="H134" s="188"/>
      <c r="I134" s="188"/>
      <c r="J134" s="188"/>
      <c r="K134" s="183">
        <f t="shared" si="6"/>
        <v>0</v>
      </c>
      <c r="L134" s="186">
        <f t="shared" si="7"/>
        <v>0</v>
      </c>
      <c r="M134" s="242" t="str">
        <f>IFERROR(VLOOKUP(C134,#REF!,3,FALSE),"")</f>
        <v/>
      </c>
      <c r="N134" s="165"/>
      <c r="O134" s="166"/>
    </row>
    <row r="135" spans="1:15" s="61" customFormat="1" x14ac:dyDescent="0.35">
      <c r="A135" s="60"/>
      <c r="B135" s="203">
        <f>MAX(B$12:B134)+1</f>
        <v>211</v>
      </c>
      <c r="C135" s="63" t="s">
        <v>614</v>
      </c>
      <c r="D135" s="222"/>
      <c r="E135" s="222"/>
      <c r="F135" s="62">
        <v>1</v>
      </c>
      <c r="G135" s="62" t="s">
        <v>163</v>
      </c>
      <c r="H135" s="188"/>
      <c r="I135" s="188"/>
      <c r="J135" s="188"/>
      <c r="K135" s="183">
        <f t="shared" si="6"/>
        <v>0</v>
      </c>
      <c r="L135" s="186">
        <f t="shared" si="7"/>
        <v>0</v>
      </c>
      <c r="M135" s="242" t="str">
        <f>IFERROR(VLOOKUP(C135,#REF!,3,FALSE),"")</f>
        <v/>
      </c>
      <c r="N135" s="165"/>
      <c r="O135" s="166"/>
    </row>
    <row r="136" spans="1:15" s="61" customFormat="1" x14ac:dyDescent="0.35">
      <c r="A136" s="60"/>
      <c r="B136" s="203">
        <f>MAX(B$12:B135)+1</f>
        <v>212</v>
      </c>
      <c r="C136" s="63" t="s">
        <v>615</v>
      </c>
      <c r="D136" s="222"/>
      <c r="E136" s="222"/>
      <c r="F136" s="62">
        <v>39</v>
      </c>
      <c r="G136" s="62" t="s">
        <v>163</v>
      </c>
      <c r="H136" s="188"/>
      <c r="I136" s="188"/>
      <c r="J136" s="188"/>
      <c r="K136" s="183">
        <f t="shared" si="6"/>
        <v>0</v>
      </c>
      <c r="L136" s="186">
        <f t="shared" si="7"/>
        <v>0</v>
      </c>
      <c r="M136" s="242" t="str">
        <f>IFERROR(VLOOKUP(C136,#REF!,3,FALSE),"")</f>
        <v/>
      </c>
      <c r="N136" s="165"/>
      <c r="O136" s="166"/>
    </row>
    <row r="137" spans="1:15" s="61" customFormat="1" x14ac:dyDescent="0.35">
      <c r="A137" s="60"/>
      <c r="B137" s="69" t="s">
        <v>616</v>
      </c>
      <c r="C137" s="69"/>
      <c r="D137" s="223"/>
      <c r="E137" s="223"/>
      <c r="F137" s="70"/>
      <c r="G137" s="70"/>
      <c r="H137" s="187"/>
      <c r="I137" s="187"/>
      <c r="J137" s="187"/>
      <c r="K137" s="187"/>
      <c r="L137" s="187">
        <f>SUM(L138:L140)</f>
        <v>0</v>
      </c>
      <c r="M137" s="242" t="str">
        <f>IFERROR(VLOOKUP(C137,#REF!,3,FALSE),"")</f>
        <v/>
      </c>
      <c r="N137" s="165"/>
      <c r="O137" s="166"/>
    </row>
    <row r="138" spans="1:15" s="61" customFormat="1" x14ac:dyDescent="0.35">
      <c r="A138" s="60"/>
      <c r="B138" s="203">
        <f>MAX(B$12:B137)+1</f>
        <v>213</v>
      </c>
      <c r="C138" s="63" t="s">
        <v>617</v>
      </c>
      <c r="D138" s="222"/>
      <c r="E138" s="222"/>
      <c r="F138" s="62">
        <v>48</v>
      </c>
      <c r="G138" s="62" t="s">
        <v>163</v>
      </c>
      <c r="H138" s="188"/>
      <c r="I138" s="188"/>
      <c r="J138" s="188"/>
      <c r="K138" s="183">
        <f>(H138+I138)*(1+J138)</f>
        <v>0</v>
      </c>
      <c r="L138" s="186">
        <f>F138*K138</f>
        <v>0</v>
      </c>
      <c r="M138" s="242" t="str">
        <f>IFERROR(VLOOKUP(C138,#REF!,3,FALSE),"")</f>
        <v/>
      </c>
      <c r="N138" s="165"/>
      <c r="O138" s="166"/>
    </row>
    <row r="139" spans="1:15" s="61" customFormat="1" x14ac:dyDescent="0.35">
      <c r="A139" s="60"/>
      <c r="B139" s="203">
        <f>MAX(B$12:B138)+1</f>
        <v>214</v>
      </c>
      <c r="C139" s="63" t="s">
        <v>618</v>
      </c>
      <c r="D139" s="222"/>
      <c r="E139" s="222"/>
      <c r="F139" s="62">
        <v>1</v>
      </c>
      <c r="G139" s="62" t="s">
        <v>619</v>
      </c>
      <c r="H139" s="188"/>
      <c r="I139" s="188"/>
      <c r="J139" s="188"/>
      <c r="K139" s="183">
        <f>(H139+I139)*(1+J139)</f>
        <v>0</v>
      </c>
      <c r="L139" s="186">
        <f>F139*K139</f>
        <v>0</v>
      </c>
      <c r="M139" s="242" t="str">
        <f>IFERROR(VLOOKUP(C139,#REF!,3,FALSE),"")</f>
        <v/>
      </c>
      <c r="N139" s="165"/>
      <c r="O139" s="166"/>
    </row>
    <row r="140" spans="1:15" s="61" customFormat="1" x14ac:dyDescent="0.35">
      <c r="A140" s="60"/>
      <c r="B140" s="203">
        <f>MAX(B$12:B139)+1</f>
        <v>215</v>
      </c>
      <c r="C140" s="63" t="s">
        <v>620</v>
      </c>
      <c r="D140" s="222"/>
      <c r="E140" s="222"/>
      <c r="F140" s="62">
        <v>1</v>
      </c>
      <c r="G140" s="62" t="s">
        <v>756</v>
      </c>
      <c r="H140" s="188"/>
      <c r="I140" s="188"/>
      <c r="J140" s="188"/>
      <c r="K140" s="183">
        <f>(H140+I140)*(1+J140)</f>
        <v>0</v>
      </c>
      <c r="L140" s="186">
        <f>F140*K140</f>
        <v>0</v>
      </c>
      <c r="M140" s="242" t="str">
        <f>IFERROR(VLOOKUP(C140,#REF!,3,FALSE),"")</f>
        <v/>
      </c>
      <c r="N140" s="165"/>
      <c r="O140" s="166"/>
    </row>
    <row r="141" spans="1:15" s="61" customFormat="1" x14ac:dyDescent="0.35">
      <c r="A141" s="60"/>
      <c r="B141" s="69" t="s">
        <v>621</v>
      </c>
      <c r="C141" s="69"/>
      <c r="D141" s="223"/>
      <c r="E141" s="223"/>
      <c r="F141" s="70"/>
      <c r="G141" s="70"/>
      <c r="H141" s="187"/>
      <c r="I141" s="187"/>
      <c r="J141" s="187"/>
      <c r="K141" s="187"/>
      <c r="L141" s="187">
        <f>SUM(L142:L258)</f>
        <v>6410</v>
      </c>
      <c r="M141" s="242" t="str">
        <f>IFERROR(VLOOKUP(C141,#REF!,3,FALSE),"")</f>
        <v/>
      </c>
      <c r="N141" s="165"/>
      <c r="O141" s="166"/>
    </row>
    <row r="142" spans="1:15" s="61" customFormat="1" x14ac:dyDescent="0.35">
      <c r="A142" s="60"/>
      <c r="B142" s="203">
        <f>MAX(B$12:B141)+1</f>
        <v>216</v>
      </c>
      <c r="C142" s="63" t="s">
        <v>622</v>
      </c>
      <c r="D142" s="222"/>
      <c r="E142" s="222"/>
      <c r="F142" s="62">
        <v>78</v>
      </c>
      <c r="G142" s="62" t="s">
        <v>163</v>
      </c>
      <c r="H142" s="188"/>
      <c r="I142" s="188">
        <v>5</v>
      </c>
      <c r="J142" s="188"/>
      <c r="K142" s="183">
        <f t="shared" ref="K142:K173" si="8">(H142+I142)*(1+J142)</f>
        <v>5</v>
      </c>
      <c r="L142" s="186">
        <f t="shared" ref="L142:L173" si="9">F142*K142</f>
        <v>390</v>
      </c>
      <c r="M142" s="242" t="str">
        <f>IFERROR(VLOOKUP(C142,#REF!,3,FALSE),"")</f>
        <v/>
      </c>
      <c r="N142" s="165"/>
      <c r="O142" s="166"/>
    </row>
    <row r="143" spans="1:15" s="61" customFormat="1" x14ac:dyDescent="0.35">
      <c r="A143" s="60"/>
      <c r="B143" s="203">
        <f>MAX(B$12:B142)+1</f>
        <v>217</v>
      </c>
      <c r="C143" s="63" t="s">
        <v>623</v>
      </c>
      <c r="D143" s="222"/>
      <c r="E143" s="222"/>
      <c r="F143" s="62">
        <v>70</v>
      </c>
      <c r="G143" s="62" t="s">
        <v>163</v>
      </c>
      <c r="H143" s="188"/>
      <c r="I143" s="188">
        <v>5</v>
      </c>
      <c r="J143" s="188"/>
      <c r="K143" s="183">
        <f t="shared" si="8"/>
        <v>5</v>
      </c>
      <c r="L143" s="186">
        <f t="shared" si="9"/>
        <v>350</v>
      </c>
      <c r="M143" s="242" t="str">
        <f>IFERROR(VLOOKUP(C143,#REF!,3,FALSE),"")</f>
        <v/>
      </c>
      <c r="N143" s="165"/>
      <c r="O143" s="166"/>
    </row>
    <row r="144" spans="1:15" s="61" customFormat="1" ht="31" x14ac:dyDescent="0.35">
      <c r="A144" s="60"/>
      <c r="B144" s="203">
        <f>MAX(B$12:B143)+1</f>
        <v>218</v>
      </c>
      <c r="C144" s="63" t="s">
        <v>624</v>
      </c>
      <c r="D144" s="222"/>
      <c r="E144" s="222"/>
      <c r="F144" s="62">
        <v>131</v>
      </c>
      <c r="G144" s="62" t="s">
        <v>163</v>
      </c>
      <c r="H144" s="188"/>
      <c r="I144" s="188">
        <v>5</v>
      </c>
      <c r="J144" s="188"/>
      <c r="K144" s="183">
        <f t="shared" si="8"/>
        <v>5</v>
      </c>
      <c r="L144" s="186">
        <f t="shared" si="9"/>
        <v>655</v>
      </c>
      <c r="M144" s="242" t="str">
        <f>IFERROR(VLOOKUP(C144,#REF!,3,FALSE),"")</f>
        <v/>
      </c>
      <c r="N144" s="165"/>
      <c r="O144" s="166"/>
    </row>
    <row r="145" spans="1:15" s="61" customFormat="1" x14ac:dyDescent="0.35">
      <c r="A145" s="60"/>
      <c r="B145" s="203">
        <f>MAX(B$12:B144)+1</f>
        <v>219</v>
      </c>
      <c r="C145" s="63" t="s">
        <v>625</v>
      </c>
      <c r="D145" s="222"/>
      <c r="E145" s="222"/>
      <c r="F145" s="62">
        <v>9</v>
      </c>
      <c r="G145" s="62" t="s">
        <v>163</v>
      </c>
      <c r="H145" s="188"/>
      <c r="I145" s="188"/>
      <c r="J145" s="188"/>
      <c r="K145" s="183">
        <f t="shared" si="8"/>
        <v>0</v>
      </c>
      <c r="L145" s="186">
        <f t="shared" si="9"/>
        <v>0</v>
      </c>
      <c r="M145" s="242" t="str">
        <f>IFERROR(VLOOKUP(C145,#REF!,3,FALSE),"")</f>
        <v/>
      </c>
      <c r="N145" s="165"/>
      <c r="O145" s="166"/>
    </row>
    <row r="146" spans="1:15" s="61" customFormat="1" x14ac:dyDescent="0.35">
      <c r="A146" s="60"/>
      <c r="B146" s="203">
        <f>MAX(B$12:B145)+1</f>
        <v>220</v>
      </c>
      <c r="C146" s="63" t="s">
        <v>626</v>
      </c>
      <c r="D146" s="222"/>
      <c r="E146" s="222"/>
      <c r="F146" s="62">
        <v>3</v>
      </c>
      <c r="G146" s="62" t="s">
        <v>163</v>
      </c>
      <c r="H146" s="188"/>
      <c r="I146" s="188"/>
      <c r="J146" s="188"/>
      <c r="K146" s="183">
        <f t="shared" si="8"/>
        <v>0</v>
      </c>
      <c r="L146" s="186">
        <f t="shared" si="9"/>
        <v>0</v>
      </c>
      <c r="M146" s="242" t="str">
        <f>IFERROR(VLOOKUP(C146,#REF!,3,FALSE),"")</f>
        <v/>
      </c>
      <c r="N146" s="165"/>
      <c r="O146" s="166"/>
    </row>
    <row r="147" spans="1:15" s="61" customFormat="1" x14ac:dyDescent="0.35">
      <c r="A147" s="60"/>
      <c r="B147" s="203">
        <f>MAX(B$12:B146)+1</f>
        <v>221</v>
      </c>
      <c r="C147" s="63" t="s">
        <v>627</v>
      </c>
      <c r="D147" s="222"/>
      <c r="E147" s="222"/>
      <c r="F147" s="62">
        <v>54</v>
      </c>
      <c r="G147" s="62" t="s">
        <v>163</v>
      </c>
      <c r="H147" s="188"/>
      <c r="I147" s="188"/>
      <c r="J147" s="188"/>
      <c r="K147" s="183">
        <f t="shared" si="8"/>
        <v>0</v>
      </c>
      <c r="L147" s="186">
        <f t="shared" si="9"/>
        <v>0</v>
      </c>
      <c r="M147" s="242" t="str">
        <f>IFERROR(VLOOKUP(C147,#REF!,3,FALSE),"")</f>
        <v/>
      </c>
      <c r="N147" s="165"/>
      <c r="O147" s="166"/>
    </row>
    <row r="148" spans="1:15" s="61" customFormat="1" x14ac:dyDescent="0.35">
      <c r="A148" s="60"/>
      <c r="B148" s="203">
        <f>MAX(B$12:B147)+1</f>
        <v>222</v>
      </c>
      <c r="C148" s="63" t="s">
        <v>628</v>
      </c>
      <c r="D148" s="222"/>
      <c r="E148" s="222"/>
      <c r="F148" s="62">
        <v>5</v>
      </c>
      <c r="G148" s="62" t="s">
        <v>163</v>
      </c>
      <c r="H148" s="188"/>
      <c r="I148" s="188"/>
      <c r="J148" s="188"/>
      <c r="K148" s="183">
        <f t="shared" si="8"/>
        <v>0</v>
      </c>
      <c r="L148" s="186">
        <f t="shared" si="9"/>
        <v>0</v>
      </c>
      <c r="M148" s="242" t="str">
        <f>IFERROR(VLOOKUP(C148,#REF!,3,FALSE),"")</f>
        <v/>
      </c>
      <c r="N148" s="165"/>
      <c r="O148" s="166"/>
    </row>
    <row r="149" spans="1:15" s="61" customFormat="1" x14ac:dyDescent="0.35">
      <c r="A149" s="60"/>
      <c r="B149" s="203">
        <f>MAX(B$12:B148)+1</f>
        <v>223</v>
      </c>
      <c r="C149" s="63" t="s">
        <v>629</v>
      </c>
      <c r="D149" s="222"/>
      <c r="E149" s="222"/>
      <c r="F149" s="62">
        <v>248</v>
      </c>
      <c r="G149" s="62" t="s">
        <v>163</v>
      </c>
      <c r="H149" s="188"/>
      <c r="I149" s="188">
        <v>5</v>
      </c>
      <c r="J149" s="188"/>
      <c r="K149" s="183">
        <f t="shared" si="8"/>
        <v>5</v>
      </c>
      <c r="L149" s="186">
        <f t="shared" si="9"/>
        <v>1240</v>
      </c>
      <c r="M149" s="242" t="str">
        <f>IFERROR(VLOOKUP(C149,#REF!,3,FALSE),"")</f>
        <v/>
      </c>
      <c r="N149" s="165"/>
      <c r="O149" s="166"/>
    </row>
    <row r="150" spans="1:15" s="61" customFormat="1" x14ac:dyDescent="0.35">
      <c r="A150" s="60"/>
      <c r="B150" s="203">
        <f>MAX(B$12:B149)+1</f>
        <v>224</v>
      </c>
      <c r="C150" s="63" t="s">
        <v>630</v>
      </c>
      <c r="D150" s="222"/>
      <c r="E150" s="222"/>
      <c r="F150" s="62">
        <v>372</v>
      </c>
      <c r="G150" s="62" t="s">
        <v>163</v>
      </c>
      <c r="H150" s="188"/>
      <c r="I150" s="188">
        <v>5</v>
      </c>
      <c r="J150" s="188"/>
      <c r="K150" s="183">
        <f t="shared" si="8"/>
        <v>5</v>
      </c>
      <c r="L150" s="186">
        <f t="shared" si="9"/>
        <v>1860</v>
      </c>
      <c r="M150" s="242" t="str">
        <f>IFERROR(VLOOKUP(C150,#REF!,3,FALSE),"")</f>
        <v/>
      </c>
      <c r="N150" s="165"/>
      <c r="O150" s="166"/>
    </row>
    <row r="151" spans="1:15" s="61" customFormat="1" x14ac:dyDescent="0.35">
      <c r="A151" s="60"/>
      <c r="B151" s="203">
        <f>MAX(B$12:B150)+1</f>
        <v>225</v>
      </c>
      <c r="C151" s="63" t="s">
        <v>631</v>
      </c>
      <c r="D151" s="222"/>
      <c r="E151" s="222"/>
      <c r="F151" s="62">
        <v>14</v>
      </c>
      <c r="G151" s="62" t="s">
        <v>493</v>
      </c>
      <c r="H151" s="188"/>
      <c r="I151" s="188"/>
      <c r="J151" s="188"/>
      <c r="K151" s="183">
        <f t="shared" si="8"/>
        <v>0</v>
      </c>
      <c r="L151" s="186">
        <f t="shared" si="9"/>
        <v>0</v>
      </c>
      <c r="M151" s="242" t="str">
        <f>IFERROR(VLOOKUP(C151,#REF!,3,FALSE),"")</f>
        <v/>
      </c>
      <c r="N151" s="165"/>
      <c r="O151" s="166"/>
    </row>
    <row r="152" spans="1:15" s="61" customFormat="1" x14ac:dyDescent="0.35">
      <c r="A152" s="60"/>
      <c r="B152" s="203">
        <f>MAX(B$12:B151)+1</f>
        <v>226</v>
      </c>
      <c r="C152" s="63" t="s">
        <v>632</v>
      </c>
      <c r="D152" s="222"/>
      <c r="E152" s="222"/>
      <c r="F152" s="62">
        <v>26</v>
      </c>
      <c r="G152" s="62" t="s">
        <v>163</v>
      </c>
      <c r="H152" s="188"/>
      <c r="I152" s="188"/>
      <c r="J152" s="188"/>
      <c r="K152" s="183">
        <f t="shared" si="8"/>
        <v>0</v>
      </c>
      <c r="L152" s="186">
        <f t="shared" si="9"/>
        <v>0</v>
      </c>
      <c r="M152" s="242" t="str">
        <f>IFERROR(VLOOKUP(C152,#REF!,3,FALSE),"")</f>
        <v/>
      </c>
      <c r="N152" s="165"/>
      <c r="O152" s="166"/>
    </row>
    <row r="153" spans="1:15" s="61" customFormat="1" x14ac:dyDescent="0.35">
      <c r="A153" s="60"/>
      <c r="B153" s="203">
        <f>MAX(B$12:B152)+1</f>
        <v>227</v>
      </c>
      <c r="C153" s="63" t="s">
        <v>633</v>
      </c>
      <c r="D153" s="222"/>
      <c r="E153" s="222"/>
      <c r="F153" s="62">
        <v>53</v>
      </c>
      <c r="G153" s="62" t="s">
        <v>163</v>
      </c>
      <c r="H153" s="188"/>
      <c r="I153" s="188"/>
      <c r="J153" s="188"/>
      <c r="K153" s="183">
        <f t="shared" si="8"/>
        <v>0</v>
      </c>
      <c r="L153" s="186">
        <f t="shared" si="9"/>
        <v>0</v>
      </c>
      <c r="M153" s="242" t="str">
        <f>IFERROR(VLOOKUP(C153,#REF!,3,FALSE),"")</f>
        <v/>
      </c>
      <c r="N153" s="165"/>
      <c r="O153" s="166"/>
    </row>
    <row r="154" spans="1:15" s="61" customFormat="1" x14ac:dyDescent="0.35">
      <c r="A154" s="60"/>
      <c r="B154" s="203">
        <f>MAX(B$12:B153)+1</f>
        <v>228</v>
      </c>
      <c r="C154" s="63" t="s">
        <v>634</v>
      </c>
      <c r="D154" s="222"/>
      <c r="E154" s="222"/>
      <c r="F154" s="62">
        <v>4</v>
      </c>
      <c r="G154" s="62" t="s">
        <v>163</v>
      </c>
      <c r="H154" s="188"/>
      <c r="I154" s="188"/>
      <c r="J154" s="188"/>
      <c r="K154" s="183">
        <f t="shared" si="8"/>
        <v>0</v>
      </c>
      <c r="L154" s="186">
        <f t="shared" si="9"/>
        <v>0</v>
      </c>
      <c r="M154" s="242" t="str">
        <f>IFERROR(VLOOKUP(C154,#REF!,3,FALSE),"")</f>
        <v/>
      </c>
      <c r="N154" s="165"/>
      <c r="O154" s="166"/>
    </row>
    <row r="155" spans="1:15" s="61" customFormat="1" x14ac:dyDescent="0.35">
      <c r="A155" s="60"/>
      <c r="B155" s="203">
        <f>MAX(B$12:B154)+1</f>
        <v>229</v>
      </c>
      <c r="C155" s="63" t="s">
        <v>635</v>
      </c>
      <c r="D155" s="222"/>
      <c r="E155" s="222"/>
      <c r="F155" s="62">
        <v>73</v>
      </c>
      <c r="G155" s="62" t="s">
        <v>163</v>
      </c>
      <c r="H155" s="188"/>
      <c r="I155" s="188">
        <v>5</v>
      </c>
      <c r="J155" s="188"/>
      <c r="K155" s="183">
        <f t="shared" si="8"/>
        <v>5</v>
      </c>
      <c r="L155" s="186">
        <f t="shared" si="9"/>
        <v>365</v>
      </c>
      <c r="M155" s="242" t="str">
        <f>IFERROR(VLOOKUP(C155,#REF!,3,FALSE),"")</f>
        <v/>
      </c>
      <c r="N155" s="165"/>
      <c r="O155" s="166"/>
    </row>
    <row r="156" spans="1:15" s="61" customFormat="1" x14ac:dyDescent="0.35">
      <c r="A156" s="60"/>
      <c r="B156" s="203">
        <f>MAX(B$12:B155)+1</f>
        <v>230</v>
      </c>
      <c r="C156" s="63" t="s">
        <v>636</v>
      </c>
      <c r="D156" s="222"/>
      <c r="E156" s="222"/>
      <c r="F156" s="62">
        <v>131</v>
      </c>
      <c r="G156" s="62" t="s">
        <v>163</v>
      </c>
      <c r="H156" s="188"/>
      <c r="I156" s="188">
        <v>5</v>
      </c>
      <c r="J156" s="188"/>
      <c r="K156" s="183">
        <f t="shared" si="8"/>
        <v>5</v>
      </c>
      <c r="L156" s="186">
        <f t="shared" si="9"/>
        <v>655</v>
      </c>
      <c r="M156" s="242" t="str">
        <f>IFERROR(VLOOKUP(C156,#REF!,3,FALSE),"")</f>
        <v/>
      </c>
      <c r="N156" s="165"/>
      <c r="O156" s="166"/>
    </row>
    <row r="157" spans="1:15" s="61" customFormat="1" x14ac:dyDescent="0.35">
      <c r="A157" s="60"/>
      <c r="B157" s="203">
        <f>MAX(B$12:B156)+1</f>
        <v>231</v>
      </c>
      <c r="C157" s="63" t="s">
        <v>637</v>
      </c>
      <c r="D157" s="222"/>
      <c r="E157" s="222"/>
      <c r="F157" s="153">
        <v>52</v>
      </c>
      <c r="G157" s="62" t="s">
        <v>163</v>
      </c>
      <c r="H157" s="188"/>
      <c r="I157" s="188"/>
      <c r="J157" s="188"/>
      <c r="K157" s="183">
        <f t="shared" si="8"/>
        <v>0</v>
      </c>
      <c r="L157" s="186">
        <f t="shared" si="9"/>
        <v>0</v>
      </c>
      <c r="M157" s="242" t="str">
        <f>IFERROR(VLOOKUP(C157,#REF!,3,FALSE),"")</f>
        <v/>
      </c>
      <c r="N157" s="165"/>
      <c r="O157" s="166"/>
    </row>
    <row r="158" spans="1:15" s="61" customFormat="1" x14ac:dyDescent="0.35">
      <c r="A158" s="60"/>
      <c r="B158" s="203">
        <f>MAX(B$12:B157)+1</f>
        <v>232</v>
      </c>
      <c r="C158" s="63" t="s">
        <v>638</v>
      </c>
      <c r="D158" s="222"/>
      <c r="E158" s="222"/>
      <c r="F158" s="62">
        <v>219</v>
      </c>
      <c r="G158" s="62" t="s">
        <v>163</v>
      </c>
      <c r="H158" s="188"/>
      <c r="I158" s="188"/>
      <c r="J158" s="188"/>
      <c r="K158" s="183">
        <f t="shared" si="8"/>
        <v>0</v>
      </c>
      <c r="L158" s="186">
        <f t="shared" si="9"/>
        <v>0</v>
      </c>
      <c r="M158" s="242" t="str">
        <f>IFERROR(VLOOKUP(C158,#REF!,3,FALSE),"")</f>
        <v/>
      </c>
      <c r="N158" s="165"/>
      <c r="O158" s="166"/>
    </row>
    <row r="159" spans="1:15" s="61" customFormat="1" x14ac:dyDescent="0.35">
      <c r="A159" s="60"/>
      <c r="B159" s="203">
        <f>MAX(B$12:B158)+1</f>
        <v>233</v>
      </c>
      <c r="C159" s="63" t="s">
        <v>639</v>
      </c>
      <c r="D159" s="222"/>
      <c r="E159" s="222"/>
      <c r="F159" s="62">
        <v>62</v>
      </c>
      <c r="G159" s="62" t="s">
        <v>491</v>
      </c>
      <c r="H159" s="188"/>
      <c r="I159" s="188"/>
      <c r="J159" s="188"/>
      <c r="K159" s="183">
        <f t="shared" si="8"/>
        <v>0</v>
      </c>
      <c r="L159" s="186">
        <f t="shared" si="9"/>
        <v>0</v>
      </c>
      <c r="M159" s="242" t="str">
        <f>IFERROR(VLOOKUP(C159,#REF!,3,FALSE),"")</f>
        <v/>
      </c>
      <c r="N159" s="165"/>
      <c r="O159" s="166"/>
    </row>
    <row r="160" spans="1:15" s="61" customFormat="1" x14ac:dyDescent="0.35">
      <c r="A160" s="60"/>
      <c r="B160" s="203">
        <f>MAX(B$12:B159)+1</f>
        <v>234</v>
      </c>
      <c r="C160" s="140" t="s">
        <v>640</v>
      </c>
      <c r="D160" s="222"/>
      <c r="E160" s="222"/>
      <c r="F160" s="62">
        <v>54</v>
      </c>
      <c r="G160" s="62" t="s">
        <v>491</v>
      </c>
      <c r="H160" s="188"/>
      <c r="I160" s="188"/>
      <c r="J160" s="188"/>
      <c r="K160" s="183">
        <f t="shared" si="8"/>
        <v>0</v>
      </c>
      <c r="L160" s="186">
        <f t="shared" si="9"/>
        <v>0</v>
      </c>
      <c r="M160" s="242" t="str">
        <f>IFERROR(VLOOKUP(C160,#REF!,3,FALSE),"")</f>
        <v/>
      </c>
      <c r="N160" s="165"/>
      <c r="O160" s="166"/>
    </row>
    <row r="161" spans="1:15" s="61" customFormat="1" x14ac:dyDescent="0.35">
      <c r="A161" s="60"/>
      <c r="B161" s="203">
        <f>MAX(B$12:B160)+1</f>
        <v>235</v>
      </c>
      <c r="C161" s="63" t="s">
        <v>641</v>
      </c>
      <c r="D161" s="222"/>
      <c r="E161" s="222"/>
      <c r="F161" s="62">
        <v>7</v>
      </c>
      <c r="G161" s="62" t="s">
        <v>163</v>
      </c>
      <c r="H161" s="188"/>
      <c r="I161" s="188"/>
      <c r="J161" s="188"/>
      <c r="K161" s="183">
        <f t="shared" si="8"/>
        <v>0</v>
      </c>
      <c r="L161" s="186">
        <f t="shared" si="9"/>
        <v>0</v>
      </c>
      <c r="M161" s="242" t="str">
        <f>IFERROR(VLOOKUP(C161,#REF!,3,FALSE),"")</f>
        <v/>
      </c>
      <c r="N161" s="165"/>
      <c r="O161" s="166"/>
    </row>
    <row r="162" spans="1:15" s="61" customFormat="1" x14ac:dyDescent="0.35">
      <c r="A162" s="60"/>
      <c r="B162" s="203">
        <f>MAX(B$12:B161)+1</f>
        <v>236</v>
      </c>
      <c r="C162" s="63" t="s">
        <v>642</v>
      </c>
      <c r="D162" s="222"/>
      <c r="E162" s="222"/>
      <c r="F162" s="62">
        <v>98</v>
      </c>
      <c r="G162" s="62" t="s">
        <v>163</v>
      </c>
      <c r="H162" s="188"/>
      <c r="I162" s="188">
        <v>5</v>
      </c>
      <c r="J162" s="188"/>
      <c r="K162" s="183">
        <f t="shared" si="8"/>
        <v>5</v>
      </c>
      <c r="L162" s="186">
        <f t="shared" si="9"/>
        <v>490</v>
      </c>
      <c r="M162" s="242" t="str">
        <f>IFERROR(VLOOKUP(C162,#REF!,3,FALSE),"")</f>
        <v/>
      </c>
      <c r="N162" s="165"/>
      <c r="O162" s="166"/>
    </row>
    <row r="163" spans="1:15" s="61" customFormat="1" x14ac:dyDescent="0.35">
      <c r="A163" s="60"/>
      <c r="B163" s="203">
        <f>MAX(B$12:B162)+1</f>
        <v>237</v>
      </c>
      <c r="C163" s="63" t="s">
        <v>643</v>
      </c>
      <c r="D163" s="222"/>
      <c r="E163" s="222"/>
      <c r="F163" s="62">
        <v>12</v>
      </c>
      <c r="G163" s="62" t="s">
        <v>163</v>
      </c>
      <c r="H163" s="188"/>
      <c r="I163" s="188"/>
      <c r="J163" s="188"/>
      <c r="K163" s="183">
        <f t="shared" si="8"/>
        <v>0</v>
      </c>
      <c r="L163" s="186">
        <f t="shared" si="9"/>
        <v>0</v>
      </c>
      <c r="M163" s="242" t="str">
        <f>IFERROR(VLOOKUP(C163,#REF!,3,FALSE),"")</f>
        <v/>
      </c>
      <c r="N163" s="165"/>
      <c r="O163" s="166"/>
    </row>
    <row r="164" spans="1:15" s="61" customFormat="1" x14ac:dyDescent="0.35">
      <c r="A164" s="60"/>
      <c r="B164" s="203">
        <f>MAX(B$12:B163)+1</f>
        <v>238</v>
      </c>
      <c r="C164" s="63" t="s">
        <v>644</v>
      </c>
      <c r="D164" s="222"/>
      <c r="E164" s="222"/>
      <c r="F164" s="62">
        <v>10</v>
      </c>
      <c r="G164" s="62" t="s">
        <v>163</v>
      </c>
      <c r="H164" s="188"/>
      <c r="I164" s="188"/>
      <c r="J164" s="188"/>
      <c r="K164" s="183">
        <f t="shared" si="8"/>
        <v>0</v>
      </c>
      <c r="L164" s="186">
        <f t="shared" si="9"/>
        <v>0</v>
      </c>
      <c r="M164" s="242" t="str">
        <f>IFERROR(VLOOKUP(C164,#REF!,3,FALSE),"")</f>
        <v/>
      </c>
      <c r="N164" s="165"/>
      <c r="O164" s="166"/>
    </row>
    <row r="165" spans="1:15" s="61" customFormat="1" x14ac:dyDescent="0.35">
      <c r="A165" s="60"/>
      <c r="B165" s="203">
        <f>MAX(B$12:B164)+1</f>
        <v>239</v>
      </c>
      <c r="C165" s="63" t="s">
        <v>645</v>
      </c>
      <c r="D165" s="222"/>
      <c r="E165" s="222"/>
      <c r="F165" s="62">
        <v>2</v>
      </c>
      <c r="G165" s="62" t="s">
        <v>646</v>
      </c>
      <c r="H165" s="188"/>
      <c r="I165" s="188"/>
      <c r="J165" s="188"/>
      <c r="K165" s="183">
        <f t="shared" si="8"/>
        <v>0</v>
      </c>
      <c r="L165" s="186">
        <f t="shared" si="9"/>
        <v>0</v>
      </c>
      <c r="M165" s="242" t="str">
        <f>IFERROR(VLOOKUP(C165,#REF!,3,FALSE),"")</f>
        <v/>
      </c>
      <c r="N165" s="165"/>
      <c r="O165" s="166"/>
    </row>
    <row r="166" spans="1:15" s="61" customFormat="1" x14ac:dyDescent="0.35">
      <c r="A166" s="60"/>
      <c r="B166" s="203">
        <f>MAX(B$12:B165)+1</f>
        <v>240</v>
      </c>
      <c r="C166" s="63" t="s">
        <v>647</v>
      </c>
      <c r="D166" s="222"/>
      <c r="E166" s="222"/>
      <c r="F166" s="62">
        <v>10</v>
      </c>
      <c r="G166" s="62" t="s">
        <v>648</v>
      </c>
      <c r="H166" s="188"/>
      <c r="I166" s="188"/>
      <c r="J166" s="188"/>
      <c r="K166" s="183">
        <f t="shared" si="8"/>
        <v>0</v>
      </c>
      <c r="L166" s="186">
        <f t="shared" si="9"/>
        <v>0</v>
      </c>
      <c r="M166" s="242" t="str">
        <f>IFERROR(VLOOKUP(C166,#REF!,3,FALSE),"")</f>
        <v/>
      </c>
      <c r="N166" s="165"/>
      <c r="O166" s="166"/>
    </row>
    <row r="167" spans="1:15" s="61" customFormat="1" x14ac:dyDescent="0.35">
      <c r="A167" s="60"/>
      <c r="B167" s="203">
        <f>MAX(B$12:B166)+1</f>
        <v>241</v>
      </c>
      <c r="C167" s="63" t="s">
        <v>649</v>
      </c>
      <c r="D167" s="222"/>
      <c r="E167" s="222"/>
      <c r="F167" s="62">
        <v>4</v>
      </c>
      <c r="G167" s="62" t="s">
        <v>593</v>
      </c>
      <c r="H167" s="188"/>
      <c r="I167" s="188"/>
      <c r="J167" s="188"/>
      <c r="K167" s="183">
        <f t="shared" si="8"/>
        <v>0</v>
      </c>
      <c r="L167" s="186">
        <f t="shared" si="9"/>
        <v>0</v>
      </c>
      <c r="M167" s="242" t="str">
        <f>IFERROR(VLOOKUP(C167,#REF!,3,FALSE),"")</f>
        <v/>
      </c>
      <c r="N167" s="165"/>
      <c r="O167" s="166"/>
    </row>
    <row r="168" spans="1:15" s="61" customFormat="1" x14ac:dyDescent="0.35">
      <c r="A168" s="60"/>
      <c r="B168" s="203">
        <f>MAX(B$12:B167)+1</f>
        <v>242</v>
      </c>
      <c r="C168" s="63" t="s">
        <v>650</v>
      </c>
      <c r="D168" s="222"/>
      <c r="E168" s="222"/>
      <c r="F168" s="62">
        <v>81</v>
      </c>
      <c r="G168" s="62" t="s">
        <v>163</v>
      </c>
      <c r="H168" s="188"/>
      <c r="I168" s="188">
        <v>5</v>
      </c>
      <c r="J168" s="188"/>
      <c r="K168" s="183">
        <f t="shared" si="8"/>
        <v>5</v>
      </c>
      <c r="L168" s="186">
        <f t="shared" si="9"/>
        <v>405</v>
      </c>
      <c r="M168" s="242" t="str">
        <f>IFERROR(VLOOKUP(C168,#REF!,3,FALSE),"")</f>
        <v/>
      </c>
      <c r="N168" s="165"/>
      <c r="O168" s="166"/>
    </row>
    <row r="169" spans="1:15" s="61" customFormat="1" x14ac:dyDescent="0.35">
      <c r="A169" s="60"/>
      <c r="B169" s="203">
        <f>MAX(B$12:B168)+1</f>
        <v>243</v>
      </c>
      <c r="C169" s="63" t="s">
        <v>651</v>
      </c>
      <c r="D169" s="222"/>
      <c r="E169" s="222"/>
      <c r="F169" s="62">
        <v>64</v>
      </c>
      <c r="G169" s="62" t="s">
        <v>163</v>
      </c>
      <c r="H169" s="188"/>
      <c r="I169" s="188"/>
      <c r="J169" s="188"/>
      <c r="K169" s="183">
        <f t="shared" si="8"/>
        <v>0</v>
      </c>
      <c r="L169" s="186">
        <f t="shared" si="9"/>
        <v>0</v>
      </c>
      <c r="M169" s="242" t="str">
        <f>IFERROR(VLOOKUP(C169,#REF!,3,FALSE),"")</f>
        <v/>
      </c>
      <c r="N169" s="165"/>
      <c r="O169" s="166"/>
    </row>
    <row r="170" spans="1:15" s="61" customFormat="1" x14ac:dyDescent="0.35">
      <c r="A170" s="60"/>
      <c r="B170" s="203">
        <f>MAX(B$12:B169)+1</f>
        <v>244</v>
      </c>
      <c r="C170" s="63" t="s">
        <v>652</v>
      </c>
      <c r="D170" s="222"/>
      <c r="E170" s="222"/>
      <c r="F170" s="62">
        <v>1</v>
      </c>
      <c r="G170" s="62" t="s">
        <v>163</v>
      </c>
      <c r="H170" s="188"/>
      <c r="I170" s="188"/>
      <c r="J170" s="188"/>
      <c r="K170" s="183">
        <f t="shared" si="8"/>
        <v>0</v>
      </c>
      <c r="L170" s="186">
        <f t="shared" si="9"/>
        <v>0</v>
      </c>
      <c r="M170" s="242" t="str">
        <f>IFERROR(VLOOKUP(C170,#REF!,3,FALSE),"")</f>
        <v/>
      </c>
      <c r="N170" s="165"/>
      <c r="O170" s="166"/>
    </row>
    <row r="171" spans="1:15" s="61" customFormat="1" x14ac:dyDescent="0.35">
      <c r="A171" s="60"/>
      <c r="B171" s="203">
        <f>MAX(B$12:B170)+1</f>
        <v>245</v>
      </c>
      <c r="C171" s="63" t="s">
        <v>653</v>
      </c>
      <c r="D171" s="222"/>
      <c r="E171" s="222"/>
      <c r="F171" s="62">
        <v>1</v>
      </c>
      <c r="G171" s="62" t="s">
        <v>163</v>
      </c>
      <c r="H171" s="188"/>
      <c r="I171" s="188"/>
      <c r="J171" s="188"/>
      <c r="K171" s="183">
        <f t="shared" si="8"/>
        <v>0</v>
      </c>
      <c r="L171" s="186">
        <f t="shared" si="9"/>
        <v>0</v>
      </c>
      <c r="M171" s="242" t="str">
        <f>IFERROR(VLOOKUP(C171,#REF!,3,FALSE),"")</f>
        <v/>
      </c>
      <c r="N171" s="165"/>
      <c r="O171" s="166"/>
    </row>
    <row r="172" spans="1:15" s="61" customFormat="1" x14ac:dyDescent="0.35">
      <c r="A172" s="60"/>
      <c r="B172" s="203">
        <f>MAX(B$12:B171)+1</f>
        <v>246</v>
      </c>
      <c r="C172" s="140" t="s">
        <v>654</v>
      </c>
      <c r="D172" s="222"/>
      <c r="E172" s="222"/>
      <c r="F172" s="153">
        <v>1</v>
      </c>
      <c r="G172" s="62" t="s">
        <v>163</v>
      </c>
      <c r="H172" s="188"/>
      <c r="I172" s="188"/>
      <c r="J172" s="188"/>
      <c r="K172" s="183">
        <f t="shared" si="8"/>
        <v>0</v>
      </c>
      <c r="L172" s="186">
        <f t="shared" si="9"/>
        <v>0</v>
      </c>
      <c r="M172" s="242" t="str">
        <f>IFERROR(VLOOKUP(C172,#REF!,3,FALSE),"")</f>
        <v/>
      </c>
      <c r="N172" s="165"/>
      <c r="O172" s="166"/>
    </row>
    <row r="173" spans="1:15" s="61" customFormat="1" x14ac:dyDescent="0.35">
      <c r="A173" s="60"/>
      <c r="B173" s="203">
        <f>MAX(B$12:B172)+1</f>
        <v>247</v>
      </c>
      <c r="C173" s="63" t="s">
        <v>655</v>
      </c>
      <c r="D173" s="222"/>
      <c r="E173" s="222"/>
      <c r="F173" s="62">
        <v>29</v>
      </c>
      <c r="G173" s="62" t="s">
        <v>163</v>
      </c>
      <c r="H173" s="188"/>
      <c r="I173" s="188"/>
      <c r="J173" s="188"/>
      <c r="K173" s="183">
        <f t="shared" si="8"/>
        <v>0</v>
      </c>
      <c r="L173" s="186">
        <f t="shared" si="9"/>
        <v>0</v>
      </c>
      <c r="M173" s="242" t="str">
        <f>IFERROR(VLOOKUP(C173,#REF!,3,FALSE),"")</f>
        <v/>
      </c>
      <c r="N173" s="165"/>
      <c r="O173" s="166"/>
    </row>
    <row r="174" spans="1:15" s="61" customFormat="1" x14ac:dyDescent="0.35">
      <c r="A174" s="60"/>
      <c r="B174" s="203">
        <f>MAX(B$12:B173)+1</f>
        <v>248</v>
      </c>
      <c r="C174" s="63" t="s">
        <v>656</v>
      </c>
      <c r="D174" s="222"/>
      <c r="E174" s="222"/>
      <c r="F174" s="62">
        <v>1</v>
      </c>
      <c r="G174" s="62" t="s">
        <v>163</v>
      </c>
      <c r="H174" s="188"/>
      <c r="I174" s="188"/>
      <c r="J174" s="188"/>
      <c r="K174" s="183">
        <f t="shared" ref="K174:K205" si="10">(H174+I174)*(1+J174)</f>
        <v>0</v>
      </c>
      <c r="L174" s="186">
        <f t="shared" ref="L174:L205" si="11">F174*K174</f>
        <v>0</v>
      </c>
      <c r="M174" s="242" t="str">
        <f>IFERROR(VLOOKUP(C174,#REF!,3,FALSE),"")</f>
        <v/>
      </c>
      <c r="N174" s="165"/>
      <c r="O174" s="166"/>
    </row>
    <row r="175" spans="1:15" s="61" customFormat="1" x14ac:dyDescent="0.35">
      <c r="A175" s="60"/>
      <c r="B175" s="203">
        <f>MAX(B$12:B174)+1</f>
        <v>249</v>
      </c>
      <c r="C175" s="63" t="s">
        <v>657</v>
      </c>
      <c r="D175" s="222"/>
      <c r="E175" s="222"/>
      <c r="F175" s="62">
        <v>1</v>
      </c>
      <c r="G175" s="62" t="s">
        <v>163</v>
      </c>
      <c r="H175" s="188"/>
      <c r="I175" s="188"/>
      <c r="J175" s="188"/>
      <c r="K175" s="183">
        <f t="shared" si="10"/>
        <v>0</v>
      </c>
      <c r="L175" s="186">
        <f t="shared" si="11"/>
        <v>0</v>
      </c>
      <c r="M175" s="242" t="str">
        <f>IFERROR(VLOOKUP(C175,#REF!,3,FALSE),"")</f>
        <v/>
      </c>
      <c r="N175" s="165"/>
      <c r="O175" s="166"/>
    </row>
    <row r="176" spans="1:15" s="61" customFormat="1" x14ac:dyDescent="0.35">
      <c r="A176" s="60"/>
      <c r="B176" s="203">
        <f>MAX(B$12:B175)+1</f>
        <v>250</v>
      </c>
      <c r="C176" s="63" t="s">
        <v>658</v>
      </c>
      <c r="D176" s="222"/>
      <c r="E176" s="222"/>
      <c r="F176" s="62">
        <v>1</v>
      </c>
      <c r="G176" s="62" t="s">
        <v>163</v>
      </c>
      <c r="H176" s="188"/>
      <c r="I176" s="188"/>
      <c r="J176" s="188"/>
      <c r="K176" s="183">
        <f t="shared" si="10"/>
        <v>0</v>
      </c>
      <c r="L176" s="186">
        <f t="shared" si="11"/>
        <v>0</v>
      </c>
      <c r="M176" s="242" t="str">
        <f>IFERROR(VLOOKUP(C176,#REF!,3,FALSE),"")</f>
        <v/>
      </c>
      <c r="N176" s="165"/>
      <c r="O176" s="166"/>
    </row>
    <row r="177" spans="1:15" s="61" customFormat="1" x14ac:dyDescent="0.35">
      <c r="A177" s="60"/>
      <c r="B177" s="203">
        <f>MAX(B$12:B176)+1</f>
        <v>251</v>
      </c>
      <c r="C177" s="63" t="s">
        <v>659</v>
      </c>
      <c r="D177" s="222"/>
      <c r="E177" s="222"/>
      <c r="F177" s="62">
        <v>1</v>
      </c>
      <c r="G177" s="62" t="s">
        <v>163</v>
      </c>
      <c r="H177" s="188"/>
      <c r="I177" s="188"/>
      <c r="J177" s="188"/>
      <c r="K177" s="183">
        <f t="shared" si="10"/>
        <v>0</v>
      </c>
      <c r="L177" s="186">
        <f t="shared" si="11"/>
        <v>0</v>
      </c>
      <c r="M177" s="242" t="str">
        <f>IFERROR(VLOOKUP(C177,#REF!,3,FALSE),"")</f>
        <v/>
      </c>
      <c r="N177" s="165"/>
      <c r="O177" s="166"/>
    </row>
    <row r="178" spans="1:15" s="61" customFormat="1" x14ac:dyDescent="0.35">
      <c r="A178" s="60"/>
      <c r="B178" s="203">
        <f>MAX(B$12:B177)+1</f>
        <v>252</v>
      </c>
      <c r="C178" s="63" t="s">
        <v>660</v>
      </c>
      <c r="D178" s="222"/>
      <c r="E178" s="222"/>
      <c r="F178" s="62">
        <v>7</v>
      </c>
      <c r="G178" s="62" t="s">
        <v>163</v>
      </c>
      <c r="H178" s="188"/>
      <c r="I178" s="188"/>
      <c r="J178" s="188"/>
      <c r="K178" s="183">
        <f t="shared" si="10"/>
        <v>0</v>
      </c>
      <c r="L178" s="186">
        <f t="shared" si="11"/>
        <v>0</v>
      </c>
      <c r="M178" s="242" t="str">
        <f>IFERROR(VLOOKUP(C178,#REF!,3,FALSE),"")</f>
        <v/>
      </c>
      <c r="N178" s="165"/>
      <c r="O178" s="166"/>
    </row>
    <row r="179" spans="1:15" s="61" customFormat="1" x14ac:dyDescent="0.35">
      <c r="A179" s="60"/>
      <c r="B179" s="203">
        <f>MAX(B$12:B178)+1</f>
        <v>253</v>
      </c>
      <c r="C179" s="63" t="s">
        <v>661</v>
      </c>
      <c r="D179" s="222"/>
      <c r="E179" s="222"/>
      <c r="F179" s="62">
        <v>19</v>
      </c>
      <c r="G179" s="62" t="s">
        <v>163</v>
      </c>
      <c r="H179" s="188"/>
      <c r="I179" s="188"/>
      <c r="J179" s="188"/>
      <c r="K179" s="183">
        <f t="shared" si="10"/>
        <v>0</v>
      </c>
      <c r="L179" s="186">
        <f t="shared" si="11"/>
        <v>0</v>
      </c>
      <c r="M179" s="242" t="str">
        <f>IFERROR(VLOOKUP(C179,#REF!,3,FALSE),"")</f>
        <v/>
      </c>
      <c r="N179" s="165"/>
      <c r="O179" s="166"/>
    </row>
    <row r="180" spans="1:15" s="61" customFormat="1" x14ac:dyDescent="0.35">
      <c r="A180" s="60"/>
      <c r="B180" s="203">
        <f>MAX(B$12:B179)+1</f>
        <v>254</v>
      </c>
      <c r="C180" s="63" t="s">
        <v>662</v>
      </c>
      <c r="D180" s="222"/>
      <c r="E180" s="222"/>
      <c r="F180" s="62">
        <v>1</v>
      </c>
      <c r="G180" s="62" t="s">
        <v>163</v>
      </c>
      <c r="H180" s="188"/>
      <c r="I180" s="188"/>
      <c r="J180" s="188"/>
      <c r="K180" s="183">
        <f t="shared" si="10"/>
        <v>0</v>
      </c>
      <c r="L180" s="186">
        <f t="shared" si="11"/>
        <v>0</v>
      </c>
      <c r="M180" s="242" t="str">
        <f>IFERROR(VLOOKUP(C180,#REF!,3,FALSE),"")</f>
        <v/>
      </c>
      <c r="N180" s="165"/>
      <c r="O180" s="166"/>
    </row>
    <row r="181" spans="1:15" s="61" customFormat="1" x14ac:dyDescent="0.35">
      <c r="A181" s="60"/>
      <c r="B181" s="203">
        <f>MAX(B$12:B180)+1</f>
        <v>255</v>
      </c>
      <c r="C181" s="63" t="s">
        <v>663</v>
      </c>
      <c r="D181" s="222"/>
      <c r="E181" s="222"/>
      <c r="F181" s="62">
        <v>1</v>
      </c>
      <c r="G181" s="62" t="s">
        <v>163</v>
      </c>
      <c r="H181" s="188"/>
      <c r="I181" s="188"/>
      <c r="J181" s="188"/>
      <c r="K181" s="183">
        <f t="shared" si="10"/>
        <v>0</v>
      </c>
      <c r="L181" s="186">
        <f t="shared" si="11"/>
        <v>0</v>
      </c>
      <c r="M181" s="242" t="str">
        <f>IFERROR(VLOOKUP(C181,#REF!,3,FALSE),"")</f>
        <v/>
      </c>
      <c r="N181" s="165"/>
      <c r="O181" s="166"/>
    </row>
    <row r="182" spans="1:15" s="61" customFormat="1" x14ac:dyDescent="0.35">
      <c r="A182" s="60"/>
      <c r="B182" s="203">
        <f>MAX(B$12:B181)+1</f>
        <v>256</v>
      </c>
      <c r="C182" s="63" t="s">
        <v>664</v>
      </c>
      <c r="D182" s="222"/>
      <c r="E182" s="222"/>
      <c r="F182" s="62">
        <v>1</v>
      </c>
      <c r="G182" s="62" t="s">
        <v>163</v>
      </c>
      <c r="H182" s="188"/>
      <c r="I182" s="188"/>
      <c r="J182" s="188"/>
      <c r="K182" s="183">
        <f t="shared" si="10"/>
        <v>0</v>
      </c>
      <c r="L182" s="186">
        <f t="shared" si="11"/>
        <v>0</v>
      </c>
      <c r="M182" s="242" t="str">
        <f>IFERROR(VLOOKUP(C182,#REF!,3,FALSE),"")</f>
        <v/>
      </c>
      <c r="N182" s="165"/>
      <c r="O182" s="166"/>
    </row>
    <row r="183" spans="1:15" s="61" customFormat="1" x14ac:dyDescent="0.35">
      <c r="A183" s="60"/>
      <c r="B183" s="203">
        <f>MAX(B$12:B182)+1</f>
        <v>257</v>
      </c>
      <c r="C183" s="63" t="s">
        <v>665</v>
      </c>
      <c r="D183" s="222"/>
      <c r="E183" s="222"/>
      <c r="F183" s="62">
        <v>1</v>
      </c>
      <c r="G183" s="62" t="s">
        <v>757</v>
      </c>
      <c r="H183" s="188"/>
      <c r="I183" s="188"/>
      <c r="J183" s="188"/>
      <c r="K183" s="183">
        <f t="shared" si="10"/>
        <v>0</v>
      </c>
      <c r="L183" s="186">
        <f t="shared" si="11"/>
        <v>0</v>
      </c>
      <c r="M183" s="242" t="str">
        <f>IFERROR(VLOOKUP(C183,#REF!,3,FALSE),"")</f>
        <v/>
      </c>
      <c r="N183" s="165"/>
      <c r="O183" s="166"/>
    </row>
    <row r="184" spans="1:15" s="61" customFormat="1" x14ac:dyDescent="0.35">
      <c r="A184" s="60"/>
      <c r="B184" s="203">
        <f>MAX(B$12:B183)+1</f>
        <v>258</v>
      </c>
      <c r="C184" s="63" t="s">
        <v>666</v>
      </c>
      <c r="D184" s="222"/>
      <c r="E184" s="222"/>
      <c r="F184" s="62">
        <v>2</v>
      </c>
      <c r="G184" s="62" t="s">
        <v>163</v>
      </c>
      <c r="H184" s="188"/>
      <c r="I184" s="188"/>
      <c r="J184" s="188"/>
      <c r="K184" s="183">
        <f t="shared" si="10"/>
        <v>0</v>
      </c>
      <c r="L184" s="186">
        <f t="shared" si="11"/>
        <v>0</v>
      </c>
      <c r="M184" s="242" t="str">
        <f>IFERROR(VLOOKUP(C184,#REF!,3,FALSE),"")</f>
        <v/>
      </c>
      <c r="N184" s="165"/>
      <c r="O184" s="166"/>
    </row>
    <row r="185" spans="1:15" s="61" customFormat="1" x14ac:dyDescent="0.35">
      <c r="A185" s="60"/>
      <c r="B185" s="203">
        <f>MAX(B$12:B184)+1</f>
        <v>259</v>
      </c>
      <c r="C185" s="140" t="s">
        <v>667</v>
      </c>
      <c r="D185" s="222"/>
      <c r="E185" s="222"/>
      <c r="F185" s="62">
        <v>27</v>
      </c>
      <c r="G185" s="62" t="s">
        <v>163</v>
      </c>
      <c r="H185" s="188"/>
      <c r="I185" s="188"/>
      <c r="J185" s="188"/>
      <c r="K185" s="183">
        <f t="shared" si="10"/>
        <v>0</v>
      </c>
      <c r="L185" s="186">
        <f t="shared" si="11"/>
        <v>0</v>
      </c>
      <c r="M185" s="242" t="str">
        <f>IFERROR(VLOOKUP(C185,#REF!,3,FALSE),"")</f>
        <v/>
      </c>
      <c r="N185" s="165"/>
      <c r="O185" s="166"/>
    </row>
    <row r="186" spans="1:15" s="61" customFormat="1" x14ac:dyDescent="0.35">
      <c r="A186" s="60"/>
      <c r="B186" s="203">
        <f>MAX(B$12:B185)+1</f>
        <v>260</v>
      </c>
      <c r="C186" s="140" t="s">
        <v>668</v>
      </c>
      <c r="D186" s="222"/>
      <c r="E186" s="222"/>
      <c r="F186" s="62">
        <v>42</v>
      </c>
      <c r="G186" s="62" t="s">
        <v>163</v>
      </c>
      <c r="H186" s="188"/>
      <c r="I186" s="188"/>
      <c r="J186" s="188"/>
      <c r="K186" s="183">
        <f t="shared" si="10"/>
        <v>0</v>
      </c>
      <c r="L186" s="186">
        <f t="shared" si="11"/>
        <v>0</v>
      </c>
      <c r="M186" s="242" t="str">
        <f>IFERROR(VLOOKUP(C186,#REF!,3,FALSE),"")</f>
        <v/>
      </c>
      <c r="N186" s="165"/>
      <c r="O186" s="166"/>
    </row>
    <row r="187" spans="1:15" s="61" customFormat="1" x14ac:dyDescent="0.35">
      <c r="A187" s="60"/>
      <c r="B187" s="203">
        <f>MAX(B$12:B186)+1</f>
        <v>261</v>
      </c>
      <c r="C187" s="140" t="s">
        <v>669</v>
      </c>
      <c r="D187" s="222"/>
      <c r="E187" s="222"/>
      <c r="F187" s="62">
        <v>2</v>
      </c>
      <c r="G187" s="62" t="s">
        <v>163</v>
      </c>
      <c r="H187" s="188"/>
      <c r="I187" s="188"/>
      <c r="J187" s="188"/>
      <c r="K187" s="183">
        <f t="shared" si="10"/>
        <v>0</v>
      </c>
      <c r="L187" s="186">
        <f t="shared" si="11"/>
        <v>0</v>
      </c>
      <c r="M187" s="242" t="str">
        <f>IFERROR(VLOOKUP(C187,#REF!,3,FALSE),"")</f>
        <v/>
      </c>
      <c r="N187" s="165"/>
      <c r="O187" s="166"/>
    </row>
    <row r="188" spans="1:15" s="61" customFormat="1" x14ac:dyDescent="0.35">
      <c r="A188" s="60"/>
      <c r="B188" s="203">
        <f>MAX(B$12:B187)+1</f>
        <v>262</v>
      </c>
      <c r="C188" s="140" t="s">
        <v>670</v>
      </c>
      <c r="D188" s="222"/>
      <c r="E188" s="222"/>
      <c r="F188" s="62">
        <v>1</v>
      </c>
      <c r="G188" s="62" t="s">
        <v>163</v>
      </c>
      <c r="H188" s="188"/>
      <c r="I188" s="188"/>
      <c r="J188" s="188"/>
      <c r="K188" s="183">
        <f t="shared" si="10"/>
        <v>0</v>
      </c>
      <c r="L188" s="186">
        <f t="shared" si="11"/>
        <v>0</v>
      </c>
      <c r="M188" s="242" t="str">
        <f>IFERROR(VLOOKUP(C188,#REF!,3,FALSE),"")</f>
        <v/>
      </c>
      <c r="N188" s="165"/>
      <c r="O188" s="166"/>
    </row>
    <row r="189" spans="1:15" s="61" customFormat="1" x14ac:dyDescent="0.35">
      <c r="A189" s="60"/>
      <c r="B189" s="203">
        <f>MAX(B$12:B188)+1</f>
        <v>263</v>
      </c>
      <c r="C189" s="140" t="s">
        <v>671</v>
      </c>
      <c r="D189" s="222"/>
      <c r="E189" s="222"/>
      <c r="F189" s="62">
        <v>1</v>
      </c>
      <c r="G189" s="62" t="s">
        <v>163</v>
      </c>
      <c r="H189" s="188"/>
      <c r="I189" s="188"/>
      <c r="J189" s="188"/>
      <c r="K189" s="183">
        <f t="shared" si="10"/>
        <v>0</v>
      </c>
      <c r="L189" s="186">
        <f t="shared" si="11"/>
        <v>0</v>
      </c>
      <c r="M189" s="242" t="str">
        <f>IFERROR(VLOOKUP(C189,#REF!,3,FALSE),"")</f>
        <v/>
      </c>
      <c r="N189" s="165"/>
      <c r="O189" s="166"/>
    </row>
    <row r="190" spans="1:15" s="61" customFormat="1" x14ac:dyDescent="0.35">
      <c r="A190" s="60"/>
      <c r="B190" s="203">
        <f>MAX(B$12:B189)+1</f>
        <v>264</v>
      </c>
      <c r="C190" s="140" t="s">
        <v>672</v>
      </c>
      <c r="D190" s="222"/>
      <c r="E190" s="222"/>
      <c r="F190" s="62">
        <v>1</v>
      </c>
      <c r="G190" s="62" t="s">
        <v>163</v>
      </c>
      <c r="H190" s="188"/>
      <c r="I190" s="188"/>
      <c r="J190" s="188"/>
      <c r="K190" s="183">
        <f t="shared" si="10"/>
        <v>0</v>
      </c>
      <c r="L190" s="186">
        <f t="shared" si="11"/>
        <v>0</v>
      </c>
      <c r="M190" s="242" t="str">
        <f>IFERROR(VLOOKUP(C190,#REF!,3,FALSE),"")</f>
        <v/>
      </c>
      <c r="N190" s="165"/>
      <c r="O190" s="166"/>
    </row>
    <row r="191" spans="1:15" s="61" customFormat="1" x14ac:dyDescent="0.35">
      <c r="A191" s="60"/>
      <c r="B191" s="203">
        <f>MAX(B$12:B190)+1</f>
        <v>265</v>
      </c>
      <c r="C191" s="63" t="s">
        <v>673</v>
      </c>
      <c r="D191" s="222"/>
      <c r="E191" s="222"/>
      <c r="F191" s="62">
        <v>1</v>
      </c>
      <c r="G191" s="62" t="s">
        <v>163</v>
      </c>
      <c r="H191" s="188"/>
      <c r="I191" s="188"/>
      <c r="J191" s="188"/>
      <c r="K191" s="183">
        <f t="shared" si="10"/>
        <v>0</v>
      </c>
      <c r="L191" s="186">
        <f t="shared" si="11"/>
        <v>0</v>
      </c>
      <c r="M191" s="242" t="str">
        <f>IFERROR(VLOOKUP(C191,#REF!,3,FALSE),"")</f>
        <v/>
      </c>
      <c r="N191" s="165"/>
      <c r="O191" s="166"/>
    </row>
    <row r="192" spans="1:15" s="61" customFormat="1" x14ac:dyDescent="0.35">
      <c r="A192" s="60"/>
      <c r="B192" s="203">
        <f>MAX(B$12:B191)+1</f>
        <v>266</v>
      </c>
      <c r="C192" s="140" t="s">
        <v>674</v>
      </c>
      <c r="D192" s="222"/>
      <c r="E192" s="222"/>
      <c r="F192" s="62">
        <v>3</v>
      </c>
      <c r="G192" s="62" t="s">
        <v>163</v>
      </c>
      <c r="H192" s="188"/>
      <c r="I192" s="188"/>
      <c r="J192" s="188"/>
      <c r="K192" s="183">
        <f t="shared" si="10"/>
        <v>0</v>
      </c>
      <c r="L192" s="186">
        <f t="shared" si="11"/>
        <v>0</v>
      </c>
      <c r="M192" s="242" t="str">
        <f>IFERROR(VLOOKUP(C192,#REF!,3,FALSE),"")</f>
        <v/>
      </c>
      <c r="N192" s="165"/>
      <c r="O192" s="166"/>
    </row>
    <row r="193" spans="1:15" s="61" customFormat="1" x14ac:dyDescent="0.35">
      <c r="A193" s="60"/>
      <c r="B193" s="203">
        <f>MAX(B$12:B192)+1</f>
        <v>267</v>
      </c>
      <c r="C193" s="63" t="s">
        <v>675</v>
      </c>
      <c r="D193" s="222"/>
      <c r="E193" s="222"/>
      <c r="F193" s="62">
        <v>2</v>
      </c>
      <c r="G193" s="62" t="s">
        <v>163</v>
      </c>
      <c r="H193" s="188"/>
      <c r="I193" s="188"/>
      <c r="J193" s="188"/>
      <c r="K193" s="183">
        <f t="shared" si="10"/>
        <v>0</v>
      </c>
      <c r="L193" s="186">
        <f t="shared" si="11"/>
        <v>0</v>
      </c>
      <c r="M193" s="242" t="str">
        <f>IFERROR(VLOOKUP(C193,#REF!,3,FALSE),"")</f>
        <v/>
      </c>
      <c r="N193" s="165"/>
      <c r="O193" s="166"/>
    </row>
    <row r="194" spans="1:15" s="61" customFormat="1" x14ac:dyDescent="0.35">
      <c r="A194" s="60"/>
      <c r="B194" s="203">
        <f>MAX(B$12:B193)+1</f>
        <v>268</v>
      </c>
      <c r="C194" s="63" t="s">
        <v>676</v>
      </c>
      <c r="D194" s="222"/>
      <c r="E194" s="222"/>
      <c r="F194" s="62">
        <v>13</v>
      </c>
      <c r="G194" s="62" t="s">
        <v>163</v>
      </c>
      <c r="H194" s="188"/>
      <c r="I194" s="188"/>
      <c r="J194" s="188"/>
      <c r="K194" s="183">
        <f t="shared" si="10"/>
        <v>0</v>
      </c>
      <c r="L194" s="186">
        <f t="shared" si="11"/>
        <v>0</v>
      </c>
      <c r="M194" s="242" t="str">
        <f>IFERROR(VLOOKUP(C194,#REF!,3,FALSE),"")</f>
        <v/>
      </c>
      <c r="N194" s="165"/>
      <c r="O194" s="166"/>
    </row>
    <row r="195" spans="1:15" s="61" customFormat="1" x14ac:dyDescent="0.35">
      <c r="A195" s="60"/>
      <c r="B195" s="203">
        <f>MAX(B$12:B194)+1</f>
        <v>269</v>
      </c>
      <c r="C195" s="63" t="s">
        <v>677</v>
      </c>
      <c r="D195" s="222"/>
      <c r="E195" s="222"/>
      <c r="F195" s="62">
        <v>1</v>
      </c>
      <c r="G195" s="62" t="s">
        <v>163</v>
      </c>
      <c r="H195" s="188"/>
      <c r="I195" s="188"/>
      <c r="J195" s="188"/>
      <c r="K195" s="183">
        <f t="shared" si="10"/>
        <v>0</v>
      </c>
      <c r="L195" s="186">
        <f t="shared" si="11"/>
        <v>0</v>
      </c>
      <c r="M195" s="242" t="str">
        <f>IFERROR(VLOOKUP(C195,#REF!,3,FALSE),"")</f>
        <v/>
      </c>
      <c r="N195" s="165"/>
      <c r="O195" s="166"/>
    </row>
    <row r="196" spans="1:15" s="61" customFormat="1" x14ac:dyDescent="0.35">
      <c r="A196" s="60"/>
      <c r="B196" s="203">
        <f>MAX(B$12:B195)+1</f>
        <v>270</v>
      </c>
      <c r="C196" s="63" t="s">
        <v>678</v>
      </c>
      <c r="D196" s="222"/>
      <c r="E196" s="222"/>
      <c r="F196" s="62">
        <v>1</v>
      </c>
      <c r="G196" s="62" t="s">
        <v>163</v>
      </c>
      <c r="H196" s="188"/>
      <c r="I196" s="188"/>
      <c r="J196" s="188"/>
      <c r="K196" s="183">
        <f t="shared" si="10"/>
        <v>0</v>
      </c>
      <c r="L196" s="186">
        <f t="shared" si="11"/>
        <v>0</v>
      </c>
      <c r="M196" s="242" t="str">
        <f>IFERROR(VLOOKUP(C196,#REF!,3,FALSE),"")</f>
        <v/>
      </c>
      <c r="N196" s="165"/>
      <c r="O196" s="166"/>
    </row>
    <row r="197" spans="1:15" s="61" customFormat="1" x14ac:dyDescent="0.35">
      <c r="A197" s="60"/>
      <c r="B197" s="203">
        <f>MAX(B$12:B196)+1</f>
        <v>271</v>
      </c>
      <c r="C197" s="63" t="s">
        <v>679</v>
      </c>
      <c r="D197" s="222"/>
      <c r="E197" s="222"/>
      <c r="F197" s="62">
        <v>3</v>
      </c>
      <c r="G197" s="62" t="s">
        <v>163</v>
      </c>
      <c r="H197" s="188"/>
      <c r="I197" s="188"/>
      <c r="J197" s="188"/>
      <c r="K197" s="183">
        <f t="shared" si="10"/>
        <v>0</v>
      </c>
      <c r="L197" s="186">
        <f t="shared" si="11"/>
        <v>0</v>
      </c>
      <c r="M197" s="242" t="str">
        <f>IFERROR(VLOOKUP(C197,#REF!,3,FALSE),"")</f>
        <v/>
      </c>
      <c r="N197" s="165"/>
      <c r="O197" s="166"/>
    </row>
    <row r="198" spans="1:15" s="61" customFormat="1" x14ac:dyDescent="0.35">
      <c r="A198" s="60"/>
      <c r="B198" s="203">
        <f>MAX(B$12:B197)+1</f>
        <v>272</v>
      </c>
      <c r="C198" s="140" t="s">
        <v>680</v>
      </c>
      <c r="D198" s="222"/>
      <c r="E198" s="222"/>
      <c r="F198" s="153">
        <v>1</v>
      </c>
      <c r="G198" s="62" t="s">
        <v>163</v>
      </c>
      <c r="H198" s="188"/>
      <c r="I198" s="188"/>
      <c r="J198" s="188"/>
      <c r="K198" s="183">
        <f t="shared" si="10"/>
        <v>0</v>
      </c>
      <c r="L198" s="186">
        <f t="shared" si="11"/>
        <v>0</v>
      </c>
      <c r="M198" s="242" t="str">
        <f>IFERROR(VLOOKUP(C198,#REF!,3,FALSE),"")</f>
        <v/>
      </c>
      <c r="N198" s="165"/>
      <c r="O198" s="166"/>
    </row>
    <row r="199" spans="1:15" s="61" customFormat="1" x14ac:dyDescent="0.35">
      <c r="A199" s="60"/>
      <c r="B199" s="203">
        <f>MAX(B$12:B198)+1</f>
        <v>273</v>
      </c>
      <c r="C199" s="63" t="s">
        <v>681</v>
      </c>
      <c r="D199" s="222"/>
      <c r="E199" s="222"/>
      <c r="F199" s="62">
        <v>1</v>
      </c>
      <c r="G199" s="62" t="s">
        <v>163</v>
      </c>
      <c r="H199" s="188"/>
      <c r="I199" s="188"/>
      <c r="J199" s="188"/>
      <c r="K199" s="183">
        <f t="shared" si="10"/>
        <v>0</v>
      </c>
      <c r="L199" s="186">
        <f t="shared" si="11"/>
        <v>0</v>
      </c>
      <c r="M199" s="242" t="str">
        <f>IFERROR(VLOOKUP(C199,#REF!,3,FALSE),"")</f>
        <v/>
      </c>
      <c r="N199" s="165"/>
      <c r="O199" s="166"/>
    </row>
    <row r="200" spans="1:15" s="61" customFormat="1" x14ac:dyDescent="0.35">
      <c r="A200" s="60"/>
      <c r="B200" s="203">
        <f>MAX(B$12:B199)+1</f>
        <v>274</v>
      </c>
      <c r="C200" s="63" t="s">
        <v>682</v>
      </c>
      <c r="D200" s="222"/>
      <c r="E200" s="222"/>
      <c r="F200" s="62">
        <v>1</v>
      </c>
      <c r="G200" s="62" t="s">
        <v>683</v>
      </c>
      <c r="H200" s="188"/>
      <c r="I200" s="188"/>
      <c r="J200" s="188"/>
      <c r="K200" s="183">
        <f t="shared" si="10"/>
        <v>0</v>
      </c>
      <c r="L200" s="186">
        <f t="shared" si="11"/>
        <v>0</v>
      </c>
      <c r="M200" s="242" t="str">
        <f>IFERROR(VLOOKUP(C200,#REF!,3,FALSE),"")</f>
        <v/>
      </c>
      <c r="N200" s="165"/>
      <c r="O200" s="166"/>
    </row>
    <row r="201" spans="1:15" s="61" customFormat="1" x14ac:dyDescent="0.35">
      <c r="A201" s="60"/>
      <c r="B201" s="203">
        <f>MAX(B$12:B200)+1</f>
        <v>275</v>
      </c>
      <c r="C201" s="63" t="s">
        <v>684</v>
      </c>
      <c r="D201" s="222"/>
      <c r="E201" s="222"/>
      <c r="F201" s="62">
        <v>1</v>
      </c>
      <c r="G201" s="62" t="s">
        <v>163</v>
      </c>
      <c r="H201" s="188"/>
      <c r="I201" s="188"/>
      <c r="J201" s="188"/>
      <c r="K201" s="183">
        <f t="shared" si="10"/>
        <v>0</v>
      </c>
      <c r="L201" s="186">
        <f t="shared" si="11"/>
        <v>0</v>
      </c>
      <c r="M201" s="242" t="str">
        <f>IFERROR(VLOOKUP(C201,#REF!,3,FALSE),"")</f>
        <v/>
      </c>
      <c r="N201" s="165"/>
      <c r="O201" s="166"/>
    </row>
    <row r="202" spans="1:15" s="61" customFormat="1" x14ac:dyDescent="0.35">
      <c r="A202" s="60"/>
      <c r="B202" s="203">
        <f>MAX(B$12:B201)+1</f>
        <v>276</v>
      </c>
      <c r="C202" s="140" t="s">
        <v>685</v>
      </c>
      <c r="D202" s="222"/>
      <c r="E202" s="222"/>
      <c r="F202" s="153">
        <v>2</v>
      </c>
      <c r="G202" s="62" t="s">
        <v>163</v>
      </c>
      <c r="H202" s="188"/>
      <c r="I202" s="188"/>
      <c r="J202" s="188"/>
      <c r="K202" s="183">
        <f t="shared" si="10"/>
        <v>0</v>
      </c>
      <c r="L202" s="186">
        <f t="shared" si="11"/>
        <v>0</v>
      </c>
      <c r="M202" s="242" t="str">
        <f>IFERROR(VLOOKUP(C202,#REF!,3,FALSE),"")</f>
        <v/>
      </c>
      <c r="N202" s="165"/>
      <c r="O202" s="166"/>
    </row>
    <row r="203" spans="1:15" s="61" customFormat="1" x14ac:dyDescent="0.35">
      <c r="A203" s="60"/>
      <c r="B203" s="203">
        <f>MAX(B$12:B202)+1</f>
        <v>277</v>
      </c>
      <c r="C203" s="63" t="s">
        <v>686</v>
      </c>
      <c r="D203" s="222"/>
      <c r="E203" s="222"/>
      <c r="F203" s="62">
        <v>1</v>
      </c>
      <c r="G203" s="62" t="s">
        <v>163</v>
      </c>
      <c r="H203" s="188"/>
      <c r="I203" s="188"/>
      <c r="J203" s="188"/>
      <c r="K203" s="183">
        <f t="shared" si="10"/>
        <v>0</v>
      </c>
      <c r="L203" s="186">
        <f t="shared" si="11"/>
        <v>0</v>
      </c>
      <c r="M203" s="242" t="str">
        <f>IFERROR(VLOOKUP(C203,#REF!,3,FALSE),"")</f>
        <v/>
      </c>
      <c r="N203" s="165"/>
      <c r="O203" s="166"/>
    </row>
    <row r="204" spans="1:15" s="61" customFormat="1" x14ac:dyDescent="0.35">
      <c r="A204" s="60"/>
      <c r="B204" s="203">
        <f>MAX(B$12:B203)+1</f>
        <v>278</v>
      </c>
      <c r="C204" s="63" t="s">
        <v>687</v>
      </c>
      <c r="D204" s="222"/>
      <c r="E204" s="222"/>
      <c r="F204" s="62">
        <v>12</v>
      </c>
      <c r="G204" s="62" t="s">
        <v>688</v>
      </c>
      <c r="H204" s="188"/>
      <c r="I204" s="188"/>
      <c r="J204" s="188"/>
      <c r="K204" s="183">
        <f t="shared" si="10"/>
        <v>0</v>
      </c>
      <c r="L204" s="186">
        <f t="shared" si="11"/>
        <v>0</v>
      </c>
      <c r="M204" s="242" t="str">
        <f>IFERROR(VLOOKUP(C204,#REF!,3,FALSE),"")</f>
        <v/>
      </c>
      <c r="N204" s="165"/>
      <c r="O204" s="166"/>
    </row>
    <row r="205" spans="1:15" s="61" customFormat="1" x14ac:dyDescent="0.35">
      <c r="A205" s="60"/>
      <c r="B205" s="203">
        <f>MAX(B$12:B204)+1</f>
        <v>279</v>
      </c>
      <c r="C205" s="63" t="s">
        <v>689</v>
      </c>
      <c r="D205" s="222"/>
      <c r="E205" s="222"/>
      <c r="F205" s="62">
        <v>1</v>
      </c>
      <c r="G205" s="62" t="s">
        <v>163</v>
      </c>
      <c r="H205" s="188"/>
      <c r="I205" s="188"/>
      <c r="J205" s="188"/>
      <c r="K205" s="183">
        <f t="shared" si="10"/>
        <v>0</v>
      </c>
      <c r="L205" s="186">
        <f t="shared" si="11"/>
        <v>0</v>
      </c>
      <c r="M205" s="242" t="str">
        <f>IFERROR(VLOOKUP(C205,#REF!,3,FALSE),"")</f>
        <v/>
      </c>
      <c r="N205" s="165"/>
      <c r="O205" s="166"/>
    </row>
    <row r="206" spans="1:15" s="61" customFormat="1" x14ac:dyDescent="0.35">
      <c r="A206" s="60"/>
      <c r="B206" s="203">
        <f>MAX(B$12:B205)+1</f>
        <v>280</v>
      </c>
      <c r="C206" s="63" t="s">
        <v>690</v>
      </c>
      <c r="D206" s="222"/>
      <c r="E206" s="222"/>
      <c r="F206" s="62">
        <v>1</v>
      </c>
      <c r="G206" s="62" t="s">
        <v>163</v>
      </c>
      <c r="H206" s="188"/>
      <c r="I206" s="188"/>
      <c r="J206" s="188"/>
      <c r="K206" s="183">
        <f t="shared" ref="K206:K237" si="12">(H206+I206)*(1+J206)</f>
        <v>0</v>
      </c>
      <c r="L206" s="186">
        <f t="shared" ref="L206:L237" si="13">F206*K206</f>
        <v>0</v>
      </c>
      <c r="M206" s="242" t="str">
        <f>IFERROR(VLOOKUP(C206,#REF!,3,FALSE),"")</f>
        <v/>
      </c>
      <c r="N206" s="165"/>
      <c r="O206" s="166"/>
    </row>
    <row r="207" spans="1:15" s="61" customFormat="1" x14ac:dyDescent="0.35">
      <c r="A207" s="60"/>
      <c r="B207" s="203">
        <f>MAX(B$12:B206)+1</f>
        <v>281</v>
      </c>
      <c r="C207" s="63" t="s">
        <v>691</v>
      </c>
      <c r="D207" s="222"/>
      <c r="E207" s="222"/>
      <c r="F207" s="62">
        <v>1</v>
      </c>
      <c r="G207" s="62" t="s">
        <v>163</v>
      </c>
      <c r="H207" s="188"/>
      <c r="I207" s="188"/>
      <c r="J207" s="188"/>
      <c r="K207" s="183">
        <f t="shared" si="12"/>
        <v>0</v>
      </c>
      <c r="L207" s="186">
        <f t="shared" si="13"/>
        <v>0</v>
      </c>
      <c r="M207" s="242" t="str">
        <f>IFERROR(VLOOKUP(C207,#REF!,3,FALSE),"")</f>
        <v/>
      </c>
      <c r="N207" s="165"/>
      <c r="O207" s="166"/>
    </row>
    <row r="208" spans="1:15" s="61" customFormat="1" x14ac:dyDescent="0.35">
      <c r="A208" s="60"/>
      <c r="B208" s="203">
        <f>MAX(B$12:B207)+1</f>
        <v>282</v>
      </c>
      <c r="C208" s="63" t="s">
        <v>692</v>
      </c>
      <c r="D208" s="222"/>
      <c r="E208" s="222"/>
      <c r="F208" s="62">
        <v>1</v>
      </c>
      <c r="G208" s="62" t="s">
        <v>163</v>
      </c>
      <c r="H208" s="188"/>
      <c r="I208" s="188"/>
      <c r="J208" s="188"/>
      <c r="K208" s="183">
        <f t="shared" si="12"/>
        <v>0</v>
      </c>
      <c r="L208" s="186">
        <f t="shared" si="13"/>
        <v>0</v>
      </c>
      <c r="M208" s="242" t="str">
        <f>IFERROR(VLOOKUP(C208,#REF!,3,FALSE),"")</f>
        <v/>
      </c>
      <c r="N208" s="165"/>
      <c r="O208" s="166"/>
    </row>
    <row r="209" spans="1:15" s="61" customFormat="1" x14ac:dyDescent="0.35">
      <c r="A209" s="60"/>
      <c r="B209" s="203">
        <f>MAX(B$12:B208)+1</f>
        <v>283</v>
      </c>
      <c r="C209" s="140" t="s">
        <v>693</v>
      </c>
      <c r="D209" s="222"/>
      <c r="E209" s="222"/>
      <c r="F209" s="62">
        <v>2</v>
      </c>
      <c r="G209" s="62" t="s">
        <v>163</v>
      </c>
      <c r="H209" s="188"/>
      <c r="I209" s="188"/>
      <c r="J209" s="188"/>
      <c r="K209" s="183">
        <f t="shared" si="12"/>
        <v>0</v>
      </c>
      <c r="L209" s="186">
        <f t="shared" si="13"/>
        <v>0</v>
      </c>
      <c r="M209" s="242" t="str">
        <f>IFERROR(VLOOKUP(C209,#REF!,3,FALSE),"")</f>
        <v/>
      </c>
      <c r="N209" s="165"/>
      <c r="O209" s="166"/>
    </row>
    <row r="210" spans="1:15" s="61" customFormat="1" x14ac:dyDescent="0.35">
      <c r="A210" s="60"/>
      <c r="B210" s="203">
        <f>MAX(B$12:B209)+1</f>
        <v>284</v>
      </c>
      <c r="C210" s="140" t="s">
        <v>694</v>
      </c>
      <c r="D210" s="222"/>
      <c r="E210" s="222"/>
      <c r="F210" s="62">
        <v>29</v>
      </c>
      <c r="G210" s="62" t="s">
        <v>163</v>
      </c>
      <c r="H210" s="188"/>
      <c r="I210" s="188"/>
      <c r="J210" s="188"/>
      <c r="K210" s="183">
        <f t="shared" si="12"/>
        <v>0</v>
      </c>
      <c r="L210" s="186">
        <f t="shared" si="13"/>
        <v>0</v>
      </c>
      <c r="M210" s="242" t="str">
        <f>IFERROR(VLOOKUP(C210,#REF!,3,FALSE),"")</f>
        <v/>
      </c>
      <c r="N210" s="165"/>
      <c r="O210" s="166"/>
    </row>
    <row r="211" spans="1:15" s="61" customFormat="1" x14ac:dyDescent="0.35">
      <c r="A211" s="60"/>
      <c r="B211" s="203">
        <f>MAX(B$12:B210)+1</f>
        <v>285</v>
      </c>
      <c r="C211" s="140" t="s">
        <v>695</v>
      </c>
      <c r="D211" s="222"/>
      <c r="E211" s="222"/>
      <c r="F211" s="62">
        <v>1</v>
      </c>
      <c r="G211" s="62" t="s">
        <v>163</v>
      </c>
      <c r="H211" s="188"/>
      <c r="I211" s="188"/>
      <c r="J211" s="188"/>
      <c r="K211" s="183">
        <f t="shared" si="12"/>
        <v>0</v>
      </c>
      <c r="L211" s="186">
        <f t="shared" si="13"/>
        <v>0</v>
      </c>
      <c r="M211" s="242" t="str">
        <f>IFERROR(VLOOKUP(C211,#REF!,3,FALSE),"")</f>
        <v/>
      </c>
      <c r="N211" s="165"/>
      <c r="O211" s="166"/>
    </row>
    <row r="212" spans="1:15" s="61" customFormat="1" x14ac:dyDescent="0.35">
      <c r="A212" s="60"/>
      <c r="B212" s="203">
        <f>MAX(B$12:B211)+1</f>
        <v>286</v>
      </c>
      <c r="C212" s="140" t="s">
        <v>758</v>
      </c>
      <c r="D212" s="222"/>
      <c r="E212" s="222"/>
      <c r="F212" s="62">
        <v>1</v>
      </c>
      <c r="G212" s="62" t="s">
        <v>163</v>
      </c>
      <c r="H212" s="188"/>
      <c r="I212" s="188"/>
      <c r="J212" s="188"/>
      <c r="K212" s="183">
        <f t="shared" si="12"/>
        <v>0</v>
      </c>
      <c r="L212" s="186">
        <f t="shared" si="13"/>
        <v>0</v>
      </c>
      <c r="M212" s="242" t="str">
        <f>IFERROR(VLOOKUP(C212,#REF!,3,FALSE),"")</f>
        <v/>
      </c>
      <c r="N212" s="165"/>
      <c r="O212" s="166"/>
    </row>
    <row r="213" spans="1:15" s="61" customFormat="1" x14ac:dyDescent="0.35">
      <c r="A213" s="60"/>
      <c r="B213" s="203">
        <f>MAX(B$12:B212)+1</f>
        <v>287</v>
      </c>
      <c r="C213" s="140" t="s">
        <v>697</v>
      </c>
      <c r="D213" s="222"/>
      <c r="E213" s="222"/>
      <c r="F213" s="153">
        <v>1</v>
      </c>
      <c r="G213" s="62" t="s">
        <v>163</v>
      </c>
      <c r="H213" s="188"/>
      <c r="I213" s="188"/>
      <c r="J213" s="188"/>
      <c r="K213" s="183">
        <f t="shared" si="12"/>
        <v>0</v>
      </c>
      <c r="L213" s="186">
        <f t="shared" si="13"/>
        <v>0</v>
      </c>
      <c r="M213" s="242" t="str">
        <f>IFERROR(VLOOKUP(C213,#REF!,3,FALSE),"")</f>
        <v/>
      </c>
      <c r="N213" s="165"/>
      <c r="O213" s="166"/>
    </row>
    <row r="214" spans="1:15" s="61" customFormat="1" x14ac:dyDescent="0.35">
      <c r="A214" s="60"/>
      <c r="B214" s="203">
        <f>MAX(B$12:B213)+1</f>
        <v>288</v>
      </c>
      <c r="C214" s="63" t="s">
        <v>698</v>
      </c>
      <c r="D214" s="222"/>
      <c r="E214" s="222"/>
      <c r="F214" s="62">
        <v>1</v>
      </c>
      <c r="G214" s="62" t="s">
        <v>163</v>
      </c>
      <c r="H214" s="188"/>
      <c r="I214" s="188"/>
      <c r="J214" s="188"/>
      <c r="K214" s="183">
        <f t="shared" si="12"/>
        <v>0</v>
      </c>
      <c r="L214" s="186">
        <f t="shared" si="13"/>
        <v>0</v>
      </c>
      <c r="M214" s="242" t="str">
        <f>IFERROR(VLOOKUP(C214,#REF!,3,FALSE),"")</f>
        <v/>
      </c>
      <c r="N214" s="165"/>
      <c r="O214" s="166"/>
    </row>
    <row r="215" spans="1:15" s="61" customFormat="1" x14ac:dyDescent="0.35">
      <c r="A215" s="60"/>
      <c r="B215" s="203">
        <f>MAX(B$12:B214)+1</f>
        <v>289</v>
      </c>
      <c r="C215" s="63" t="s">
        <v>699</v>
      </c>
      <c r="D215" s="222"/>
      <c r="E215" s="222"/>
      <c r="F215" s="62">
        <v>1</v>
      </c>
      <c r="G215" s="62" t="s">
        <v>163</v>
      </c>
      <c r="H215" s="188"/>
      <c r="I215" s="188"/>
      <c r="J215" s="188"/>
      <c r="K215" s="183">
        <f t="shared" si="12"/>
        <v>0</v>
      </c>
      <c r="L215" s="186">
        <f t="shared" si="13"/>
        <v>0</v>
      </c>
      <c r="M215" s="242" t="str">
        <f>IFERROR(VLOOKUP(C215,#REF!,3,FALSE),"")</f>
        <v/>
      </c>
      <c r="N215" s="165"/>
      <c r="O215" s="166"/>
    </row>
    <row r="216" spans="1:15" s="61" customFormat="1" x14ac:dyDescent="0.35">
      <c r="A216" s="60"/>
      <c r="B216" s="203">
        <f>MAX(B$12:B215)+1</f>
        <v>290</v>
      </c>
      <c r="C216" s="63" t="s">
        <v>700</v>
      </c>
      <c r="D216" s="222"/>
      <c r="E216" s="222"/>
      <c r="F216" s="62">
        <v>2</v>
      </c>
      <c r="G216" s="62" t="s">
        <v>163</v>
      </c>
      <c r="H216" s="188"/>
      <c r="I216" s="188"/>
      <c r="J216" s="188"/>
      <c r="K216" s="183">
        <f t="shared" si="12"/>
        <v>0</v>
      </c>
      <c r="L216" s="186">
        <f t="shared" si="13"/>
        <v>0</v>
      </c>
      <c r="M216" s="242" t="str">
        <f>IFERROR(VLOOKUP(C216,#REF!,3,FALSE),"")</f>
        <v/>
      </c>
      <c r="N216" s="165"/>
      <c r="O216" s="166"/>
    </row>
    <row r="217" spans="1:15" s="61" customFormat="1" x14ac:dyDescent="0.35">
      <c r="A217" s="60"/>
      <c r="B217" s="203">
        <f>MAX(B$12:B216)+1</f>
        <v>291</v>
      </c>
      <c r="C217" s="140" t="s">
        <v>701</v>
      </c>
      <c r="D217" s="222"/>
      <c r="E217" s="222"/>
      <c r="F217" s="62">
        <v>3</v>
      </c>
      <c r="G217" s="62" t="s">
        <v>163</v>
      </c>
      <c r="H217" s="188"/>
      <c r="I217" s="188"/>
      <c r="J217" s="188"/>
      <c r="K217" s="183">
        <f t="shared" si="12"/>
        <v>0</v>
      </c>
      <c r="L217" s="186">
        <f t="shared" si="13"/>
        <v>0</v>
      </c>
      <c r="M217" s="242" t="str">
        <f>IFERROR(VLOOKUP(C217,#REF!,3,FALSE),"")</f>
        <v/>
      </c>
      <c r="N217" s="165"/>
      <c r="O217" s="166"/>
    </row>
    <row r="218" spans="1:15" s="61" customFormat="1" x14ac:dyDescent="0.35">
      <c r="A218" s="60"/>
      <c r="B218" s="203">
        <f>MAX(B$12:B217)+1</f>
        <v>292</v>
      </c>
      <c r="C218" s="63" t="s">
        <v>702</v>
      </c>
      <c r="D218" s="222"/>
      <c r="E218" s="222"/>
      <c r="F218" s="62">
        <v>2</v>
      </c>
      <c r="G218" s="62" t="s">
        <v>759</v>
      </c>
      <c r="H218" s="188"/>
      <c r="I218" s="188"/>
      <c r="J218" s="188"/>
      <c r="K218" s="183">
        <f t="shared" si="12"/>
        <v>0</v>
      </c>
      <c r="L218" s="186">
        <f t="shared" si="13"/>
        <v>0</v>
      </c>
      <c r="M218" s="242" t="str">
        <f>IFERROR(VLOOKUP(C218,#REF!,3,FALSE),"")</f>
        <v/>
      </c>
      <c r="N218" s="165"/>
      <c r="O218" s="166"/>
    </row>
    <row r="219" spans="1:15" s="61" customFormat="1" x14ac:dyDescent="0.35">
      <c r="A219" s="60"/>
      <c r="B219" s="203">
        <f>MAX(B$12:B218)+1</f>
        <v>293</v>
      </c>
      <c r="C219" s="63" t="s">
        <v>703</v>
      </c>
      <c r="D219" s="222"/>
      <c r="E219" s="222"/>
      <c r="F219" s="62">
        <v>1</v>
      </c>
      <c r="G219" s="62" t="s">
        <v>163</v>
      </c>
      <c r="H219" s="188"/>
      <c r="I219" s="188"/>
      <c r="J219" s="188"/>
      <c r="K219" s="183">
        <f t="shared" si="12"/>
        <v>0</v>
      </c>
      <c r="L219" s="186">
        <f t="shared" si="13"/>
        <v>0</v>
      </c>
      <c r="M219" s="242" t="str">
        <f>IFERROR(VLOOKUP(C219,#REF!,3,FALSE),"")</f>
        <v/>
      </c>
      <c r="N219" s="165"/>
      <c r="O219" s="166"/>
    </row>
    <row r="220" spans="1:15" s="61" customFormat="1" x14ac:dyDescent="0.35">
      <c r="A220" s="60"/>
      <c r="B220" s="203">
        <f>MAX(B$12:B219)+1</f>
        <v>294</v>
      </c>
      <c r="C220" s="63" t="s">
        <v>704</v>
      </c>
      <c r="D220" s="222"/>
      <c r="E220" s="222"/>
      <c r="F220" s="62">
        <v>1</v>
      </c>
      <c r="G220" s="62" t="s">
        <v>163</v>
      </c>
      <c r="H220" s="188"/>
      <c r="I220" s="188"/>
      <c r="J220" s="188"/>
      <c r="K220" s="183">
        <f t="shared" si="12"/>
        <v>0</v>
      </c>
      <c r="L220" s="186">
        <f t="shared" si="13"/>
        <v>0</v>
      </c>
      <c r="M220" s="242" t="str">
        <f>IFERROR(VLOOKUP(C220,#REF!,3,FALSE),"")</f>
        <v/>
      </c>
      <c r="N220" s="165"/>
      <c r="O220" s="166"/>
    </row>
    <row r="221" spans="1:15" s="61" customFormat="1" x14ac:dyDescent="0.35">
      <c r="A221" s="60"/>
      <c r="B221" s="203">
        <f>MAX(B$12:B220)+1</f>
        <v>295</v>
      </c>
      <c r="C221" s="63" t="s">
        <v>705</v>
      </c>
      <c r="D221" s="222"/>
      <c r="E221" s="222"/>
      <c r="F221" s="62">
        <v>4</v>
      </c>
      <c r="G221" s="62" t="s">
        <v>163</v>
      </c>
      <c r="H221" s="188"/>
      <c r="I221" s="188"/>
      <c r="J221" s="188"/>
      <c r="K221" s="183">
        <f t="shared" si="12"/>
        <v>0</v>
      </c>
      <c r="L221" s="186">
        <f t="shared" si="13"/>
        <v>0</v>
      </c>
      <c r="M221" s="242" t="str">
        <f>IFERROR(VLOOKUP(C221,#REF!,3,FALSE),"")</f>
        <v/>
      </c>
      <c r="N221" s="165"/>
      <c r="O221" s="166"/>
    </row>
    <row r="222" spans="1:15" s="61" customFormat="1" x14ac:dyDescent="0.35">
      <c r="A222" s="60"/>
      <c r="B222" s="203">
        <f>MAX(B$12:B221)+1</f>
        <v>296</v>
      </c>
      <c r="C222" s="63" t="s">
        <v>706</v>
      </c>
      <c r="D222" s="222"/>
      <c r="E222" s="222"/>
      <c r="F222" s="62">
        <v>4</v>
      </c>
      <c r="G222" s="62" t="s">
        <v>163</v>
      </c>
      <c r="H222" s="188"/>
      <c r="I222" s="188"/>
      <c r="J222" s="188"/>
      <c r="K222" s="183">
        <f t="shared" si="12"/>
        <v>0</v>
      </c>
      <c r="L222" s="186">
        <f t="shared" si="13"/>
        <v>0</v>
      </c>
      <c r="M222" s="242" t="str">
        <f>IFERROR(VLOOKUP(C222,#REF!,3,FALSE),"")</f>
        <v/>
      </c>
      <c r="N222" s="165"/>
      <c r="O222" s="166"/>
    </row>
    <row r="223" spans="1:15" s="61" customFormat="1" x14ac:dyDescent="0.35">
      <c r="A223" s="60"/>
      <c r="B223" s="203">
        <f>MAX(B$12:B222)+1</f>
        <v>297</v>
      </c>
      <c r="C223" s="63" t="s">
        <v>707</v>
      </c>
      <c r="D223" s="222"/>
      <c r="E223" s="222"/>
      <c r="F223" s="62">
        <v>2</v>
      </c>
      <c r="G223" s="62" t="s">
        <v>163</v>
      </c>
      <c r="H223" s="188"/>
      <c r="I223" s="188"/>
      <c r="J223" s="188"/>
      <c r="K223" s="183">
        <f t="shared" si="12"/>
        <v>0</v>
      </c>
      <c r="L223" s="186">
        <f t="shared" si="13"/>
        <v>0</v>
      </c>
      <c r="M223" s="242" t="str">
        <f>IFERROR(VLOOKUP(C223,#REF!,3,FALSE),"")</f>
        <v/>
      </c>
      <c r="N223" s="165"/>
      <c r="O223" s="166"/>
    </row>
    <row r="224" spans="1:15" s="61" customFormat="1" x14ac:dyDescent="0.35">
      <c r="A224" s="60"/>
      <c r="B224" s="203">
        <f>MAX(B$12:B223)+1</f>
        <v>298</v>
      </c>
      <c r="C224" s="140" t="s">
        <v>708</v>
      </c>
      <c r="D224" s="222"/>
      <c r="E224" s="222"/>
      <c r="F224" s="153">
        <v>2</v>
      </c>
      <c r="G224" s="62" t="s">
        <v>163</v>
      </c>
      <c r="H224" s="188"/>
      <c r="I224" s="188"/>
      <c r="J224" s="188"/>
      <c r="K224" s="183">
        <f t="shared" si="12"/>
        <v>0</v>
      </c>
      <c r="L224" s="186">
        <f t="shared" si="13"/>
        <v>0</v>
      </c>
      <c r="M224" s="242" t="str">
        <f>IFERROR(VLOOKUP(C224,#REF!,3,FALSE),"")</f>
        <v/>
      </c>
      <c r="N224" s="165"/>
      <c r="O224" s="166"/>
    </row>
    <row r="225" spans="1:15" s="61" customFormat="1" x14ac:dyDescent="0.35">
      <c r="A225" s="60"/>
      <c r="B225" s="203">
        <f>MAX(B$12:B224)+1</f>
        <v>299</v>
      </c>
      <c r="C225" s="63" t="s">
        <v>709</v>
      </c>
      <c r="D225" s="222"/>
      <c r="E225" s="222"/>
      <c r="F225" s="62">
        <v>15</v>
      </c>
      <c r="G225" s="62" t="s">
        <v>163</v>
      </c>
      <c r="H225" s="188"/>
      <c r="I225" s="188"/>
      <c r="J225" s="188"/>
      <c r="K225" s="183">
        <f t="shared" si="12"/>
        <v>0</v>
      </c>
      <c r="L225" s="186">
        <f t="shared" si="13"/>
        <v>0</v>
      </c>
      <c r="M225" s="242" t="str">
        <f>IFERROR(VLOOKUP(C225,#REF!,3,FALSE),"")</f>
        <v/>
      </c>
      <c r="N225" s="165"/>
      <c r="O225" s="166"/>
    </row>
    <row r="226" spans="1:15" s="61" customFormat="1" x14ac:dyDescent="0.35">
      <c r="A226" s="60"/>
      <c r="B226" s="203">
        <f>MAX(B$12:B225)+1</f>
        <v>300</v>
      </c>
      <c r="C226" s="63" t="s">
        <v>710</v>
      </c>
      <c r="D226" s="222"/>
      <c r="E226" s="222"/>
      <c r="F226" s="62">
        <v>1</v>
      </c>
      <c r="G226" s="62" t="s">
        <v>163</v>
      </c>
      <c r="H226" s="188"/>
      <c r="I226" s="188"/>
      <c r="J226" s="188"/>
      <c r="K226" s="183">
        <f t="shared" si="12"/>
        <v>0</v>
      </c>
      <c r="L226" s="186">
        <f t="shared" si="13"/>
        <v>0</v>
      </c>
      <c r="M226" s="242" t="str">
        <f>IFERROR(VLOOKUP(C226,#REF!,3,FALSE),"")</f>
        <v/>
      </c>
      <c r="N226" s="165"/>
      <c r="O226" s="166"/>
    </row>
    <row r="227" spans="1:15" s="61" customFormat="1" x14ac:dyDescent="0.35">
      <c r="A227" s="60"/>
      <c r="B227" s="203">
        <f>MAX(B$12:B226)+1</f>
        <v>301</v>
      </c>
      <c r="C227" s="63" t="s">
        <v>711</v>
      </c>
      <c r="D227" s="222"/>
      <c r="E227" s="222"/>
      <c r="F227" s="62">
        <v>1</v>
      </c>
      <c r="G227" s="62" t="s">
        <v>163</v>
      </c>
      <c r="H227" s="188"/>
      <c r="I227" s="188"/>
      <c r="J227" s="188"/>
      <c r="K227" s="183">
        <f t="shared" si="12"/>
        <v>0</v>
      </c>
      <c r="L227" s="186">
        <f t="shared" si="13"/>
        <v>0</v>
      </c>
      <c r="M227" s="242" t="str">
        <f>IFERROR(VLOOKUP(C227,#REF!,3,FALSE),"")</f>
        <v/>
      </c>
      <c r="N227" s="165"/>
      <c r="O227" s="166"/>
    </row>
    <row r="228" spans="1:15" s="61" customFormat="1" x14ac:dyDescent="0.35">
      <c r="A228" s="60"/>
      <c r="B228" s="203">
        <f>MAX(B$12:B227)+1</f>
        <v>302</v>
      </c>
      <c r="C228" s="63" t="s">
        <v>712</v>
      </c>
      <c r="D228" s="222"/>
      <c r="E228" s="222"/>
      <c r="F228" s="62">
        <v>41</v>
      </c>
      <c r="G228" s="62" t="s">
        <v>491</v>
      </c>
      <c r="H228" s="188"/>
      <c r="I228" s="188"/>
      <c r="J228" s="188"/>
      <c r="K228" s="183">
        <f t="shared" si="12"/>
        <v>0</v>
      </c>
      <c r="L228" s="186">
        <f t="shared" si="13"/>
        <v>0</v>
      </c>
      <c r="M228" s="242" t="str">
        <f>IFERROR(VLOOKUP(C228,#REF!,3,FALSE),"")</f>
        <v/>
      </c>
      <c r="N228" s="165"/>
      <c r="O228" s="166"/>
    </row>
    <row r="229" spans="1:15" s="61" customFormat="1" x14ac:dyDescent="0.35">
      <c r="A229" s="60"/>
      <c r="B229" s="203">
        <f>MAX(B$12:B228)+1</f>
        <v>303</v>
      </c>
      <c r="C229" s="63" t="s">
        <v>713</v>
      </c>
      <c r="D229" s="222"/>
      <c r="E229" s="222"/>
      <c r="F229" s="62">
        <v>31</v>
      </c>
      <c r="G229" s="62" t="s">
        <v>163</v>
      </c>
      <c r="H229" s="188"/>
      <c r="I229" s="188"/>
      <c r="J229" s="188"/>
      <c r="K229" s="183">
        <f t="shared" si="12"/>
        <v>0</v>
      </c>
      <c r="L229" s="186">
        <f t="shared" si="13"/>
        <v>0</v>
      </c>
      <c r="M229" s="242" t="str">
        <f>IFERROR(VLOOKUP(C229,#REF!,3,FALSE),"")</f>
        <v/>
      </c>
      <c r="N229" s="165"/>
      <c r="O229" s="166"/>
    </row>
    <row r="230" spans="1:15" s="61" customFormat="1" x14ac:dyDescent="0.35">
      <c r="A230" s="60"/>
      <c r="B230" s="203">
        <f>MAX(B$12:B229)+1</f>
        <v>304</v>
      </c>
      <c r="C230" s="63" t="s">
        <v>714</v>
      </c>
      <c r="D230" s="222"/>
      <c r="E230" s="222"/>
      <c r="F230" s="62">
        <v>1</v>
      </c>
      <c r="G230" s="62" t="s">
        <v>163</v>
      </c>
      <c r="H230" s="188"/>
      <c r="I230" s="188"/>
      <c r="J230" s="188"/>
      <c r="K230" s="183">
        <f t="shared" si="12"/>
        <v>0</v>
      </c>
      <c r="L230" s="186">
        <f t="shared" si="13"/>
        <v>0</v>
      </c>
      <c r="M230" s="242" t="str">
        <f>IFERROR(VLOOKUP(C230,#REF!,3,FALSE),"")</f>
        <v/>
      </c>
      <c r="N230" s="165"/>
      <c r="O230" s="166"/>
    </row>
    <row r="231" spans="1:15" s="61" customFormat="1" x14ac:dyDescent="0.35">
      <c r="A231" s="60"/>
      <c r="B231" s="203">
        <f>MAX(B$12:B230)+1</f>
        <v>305</v>
      </c>
      <c r="C231" s="63" t="s">
        <v>760</v>
      </c>
      <c r="D231" s="222"/>
      <c r="E231" s="222"/>
      <c r="F231" s="62">
        <v>1</v>
      </c>
      <c r="G231" s="153" t="s">
        <v>163</v>
      </c>
      <c r="H231" s="188"/>
      <c r="I231" s="188"/>
      <c r="J231" s="188"/>
      <c r="K231" s="183">
        <f t="shared" si="12"/>
        <v>0</v>
      </c>
      <c r="L231" s="186">
        <f t="shared" si="13"/>
        <v>0</v>
      </c>
      <c r="M231" s="242" t="str">
        <f>IFERROR(VLOOKUP(C231,#REF!,3,FALSE),"")</f>
        <v/>
      </c>
      <c r="N231" s="165"/>
      <c r="O231" s="166"/>
    </row>
    <row r="232" spans="1:15" s="61" customFormat="1" x14ac:dyDescent="0.35">
      <c r="A232" s="60"/>
      <c r="B232" s="203">
        <f>MAX(B$12:B231)+1</f>
        <v>306</v>
      </c>
      <c r="C232" s="63" t="s">
        <v>716</v>
      </c>
      <c r="D232" s="222"/>
      <c r="E232" s="222"/>
      <c r="F232" s="62">
        <v>8</v>
      </c>
      <c r="G232" s="62" t="s">
        <v>163</v>
      </c>
      <c r="H232" s="188"/>
      <c r="I232" s="188"/>
      <c r="J232" s="188"/>
      <c r="K232" s="183">
        <f t="shared" si="12"/>
        <v>0</v>
      </c>
      <c r="L232" s="186">
        <f t="shared" si="13"/>
        <v>0</v>
      </c>
      <c r="M232" s="242" t="str">
        <f>IFERROR(VLOOKUP(C232,#REF!,3,FALSE),"")</f>
        <v/>
      </c>
      <c r="N232" s="165"/>
      <c r="O232" s="166"/>
    </row>
    <row r="233" spans="1:15" s="61" customFormat="1" x14ac:dyDescent="0.35">
      <c r="A233" s="60"/>
      <c r="B233" s="203">
        <f>MAX(B$12:B232)+1</f>
        <v>307</v>
      </c>
      <c r="C233" s="63" t="s">
        <v>717</v>
      </c>
      <c r="D233" s="222"/>
      <c r="E233" s="222"/>
      <c r="F233" s="62">
        <v>4</v>
      </c>
      <c r="G233" s="62" t="s">
        <v>163</v>
      </c>
      <c r="H233" s="188"/>
      <c r="I233" s="188"/>
      <c r="J233" s="188"/>
      <c r="K233" s="183">
        <f t="shared" si="12"/>
        <v>0</v>
      </c>
      <c r="L233" s="186">
        <f t="shared" si="13"/>
        <v>0</v>
      </c>
      <c r="M233" s="242" t="str">
        <f>IFERROR(VLOOKUP(C233,#REF!,3,FALSE),"")</f>
        <v/>
      </c>
      <c r="N233" s="165"/>
      <c r="O233" s="166"/>
    </row>
    <row r="234" spans="1:15" s="61" customFormat="1" x14ac:dyDescent="0.35">
      <c r="A234" s="60"/>
      <c r="B234" s="203">
        <f>MAX(B$12:B233)+1</f>
        <v>308</v>
      </c>
      <c r="C234" s="63" t="s">
        <v>718</v>
      </c>
      <c r="D234" s="222"/>
      <c r="E234" s="222"/>
      <c r="F234" s="62">
        <v>1</v>
      </c>
      <c r="G234" s="62" t="s">
        <v>163</v>
      </c>
      <c r="H234" s="188"/>
      <c r="I234" s="188"/>
      <c r="J234" s="188"/>
      <c r="K234" s="183">
        <f t="shared" si="12"/>
        <v>0</v>
      </c>
      <c r="L234" s="186">
        <f t="shared" si="13"/>
        <v>0</v>
      </c>
      <c r="M234" s="242" t="str">
        <f>IFERROR(VLOOKUP(C234,#REF!,3,FALSE),"")</f>
        <v/>
      </c>
      <c r="N234" s="165"/>
      <c r="O234" s="166"/>
    </row>
    <row r="235" spans="1:15" s="61" customFormat="1" x14ac:dyDescent="0.35">
      <c r="A235" s="60"/>
      <c r="B235" s="203">
        <f>MAX(B$12:B234)+1</f>
        <v>309</v>
      </c>
      <c r="C235" s="63" t="s">
        <v>719</v>
      </c>
      <c r="D235" s="222"/>
      <c r="E235" s="222"/>
      <c r="F235" s="62">
        <v>3</v>
      </c>
      <c r="G235" s="62" t="s">
        <v>720</v>
      </c>
      <c r="H235" s="188"/>
      <c r="I235" s="188"/>
      <c r="J235" s="188"/>
      <c r="K235" s="183">
        <f t="shared" si="12"/>
        <v>0</v>
      </c>
      <c r="L235" s="186">
        <f t="shared" si="13"/>
        <v>0</v>
      </c>
      <c r="M235" s="242" t="str">
        <f>IFERROR(VLOOKUP(C235,#REF!,3,FALSE),"")</f>
        <v/>
      </c>
      <c r="N235" s="165"/>
      <c r="O235" s="166"/>
    </row>
    <row r="236" spans="1:15" s="61" customFormat="1" x14ac:dyDescent="0.35">
      <c r="A236" s="60"/>
      <c r="B236" s="203">
        <f>MAX(B$12:B235)+1</f>
        <v>310</v>
      </c>
      <c r="C236" s="63" t="s">
        <v>721</v>
      </c>
      <c r="D236" s="222"/>
      <c r="E236" s="222"/>
      <c r="F236" s="62">
        <v>1</v>
      </c>
      <c r="G236" s="62" t="s">
        <v>163</v>
      </c>
      <c r="H236" s="188"/>
      <c r="I236" s="188"/>
      <c r="J236" s="188"/>
      <c r="K236" s="183">
        <f t="shared" si="12"/>
        <v>0</v>
      </c>
      <c r="L236" s="186">
        <f t="shared" si="13"/>
        <v>0</v>
      </c>
      <c r="M236" s="242" t="str">
        <f>IFERROR(VLOOKUP(C236,#REF!,3,FALSE),"")</f>
        <v/>
      </c>
      <c r="N236" s="165"/>
      <c r="O236" s="166"/>
    </row>
    <row r="237" spans="1:15" s="61" customFormat="1" ht="31" x14ac:dyDescent="0.35">
      <c r="A237" s="60"/>
      <c r="B237" s="203">
        <f>MAX(B$12:B236)+1</f>
        <v>311</v>
      </c>
      <c r="C237" s="140" t="s">
        <v>722</v>
      </c>
      <c r="D237" s="222"/>
      <c r="E237" s="222"/>
      <c r="F237" s="62">
        <v>4</v>
      </c>
      <c r="G237" s="62" t="s">
        <v>163</v>
      </c>
      <c r="H237" s="188"/>
      <c r="I237" s="188"/>
      <c r="J237" s="188"/>
      <c r="K237" s="183">
        <f t="shared" si="12"/>
        <v>0</v>
      </c>
      <c r="L237" s="186">
        <f t="shared" si="13"/>
        <v>0</v>
      </c>
      <c r="M237" s="242" t="str">
        <f>IFERROR(VLOOKUP(C237,#REF!,3,FALSE),"")</f>
        <v/>
      </c>
      <c r="N237" s="165"/>
      <c r="O237" s="166"/>
    </row>
    <row r="238" spans="1:15" s="61" customFormat="1" x14ac:dyDescent="0.35">
      <c r="A238" s="60"/>
      <c r="B238" s="203">
        <f>MAX(B$12:B237)+1</f>
        <v>312</v>
      </c>
      <c r="C238" s="63" t="s">
        <v>723</v>
      </c>
      <c r="D238" s="222"/>
      <c r="E238" s="222"/>
      <c r="F238" s="62">
        <v>6</v>
      </c>
      <c r="G238" s="62" t="s">
        <v>683</v>
      </c>
      <c r="H238" s="188"/>
      <c r="I238" s="188"/>
      <c r="J238" s="188"/>
      <c r="K238" s="183">
        <f t="shared" ref="K238:K258" si="14">(H238+I238)*(1+J238)</f>
        <v>0</v>
      </c>
      <c r="L238" s="186">
        <f t="shared" ref="L238:L258" si="15">F238*K238</f>
        <v>0</v>
      </c>
      <c r="M238" s="242" t="str">
        <f>IFERROR(VLOOKUP(C238,#REF!,3,FALSE),"")</f>
        <v/>
      </c>
      <c r="N238" s="165"/>
      <c r="O238" s="166"/>
    </row>
    <row r="239" spans="1:15" s="61" customFormat="1" x14ac:dyDescent="0.35">
      <c r="A239" s="60"/>
      <c r="B239" s="203">
        <f>MAX(B$12:B238)+1</f>
        <v>313</v>
      </c>
      <c r="C239" s="63" t="s">
        <v>724</v>
      </c>
      <c r="D239" s="222"/>
      <c r="E239" s="222"/>
      <c r="F239" s="62">
        <v>5</v>
      </c>
      <c r="G239" s="62" t="s">
        <v>163</v>
      </c>
      <c r="H239" s="188"/>
      <c r="I239" s="188"/>
      <c r="J239" s="188"/>
      <c r="K239" s="183">
        <f t="shared" si="14"/>
        <v>0</v>
      </c>
      <c r="L239" s="186">
        <f t="shared" si="15"/>
        <v>0</v>
      </c>
      <c r="M239" s="242" t="str">
        <f>IFERROR(VLOOKUP(C239,#REF!,3,FALSE),"")</f>
        <v/>
      </c>
      <c r="N239" s="165"/>
      <c r="O239" s="166"/>
    </row>
    <row r="240" spans="1:15" s="61" customFormat="1" x14ac:dyDescent="0.35">
      <c r="A240" s="60"/>
      <c r="B240" s="203">
        <f>MAX(B$12:B239)+1</f>
        <v>314</v>
      </c>
      <c r="C240" s="63" t="s">
        <v>725</v>
      </c>
      <c r="D240" s="222"/>
      <c r="E240" s="222"/>
      <c r="F240" s="62">
        <v>6</v>
      </c>
      <c r="G240" s="62" t="s">
        <v>163</v>
      </c>
      <c r="H240" s="188"/>
      <c r="I240" s="188"/>
      <c r="J240" s="188"/>
      <c r="K240" s="183">
        <f t="shared" si="14"/>
        <v>0</v>
      </c>
      <c r="L240" s="186">
        <f t="shared" si="15"/>
        <v>0</v>
      </c>
      <c r="M240" s="242" t="str">
        <f>IFERROR(VLOOKUP(C240,#REF!,3,FALSE),"")</f>
        <v/>
      </c>
      <c r="N240" s="165"/>
      <c r="O240" s="166"/>
    </row>
    <row r="241" spans="1:15" s="61" customFormat="1" x14ac:dyDescent="0.35">
      <c r="A241" s="60"/>
      <c r="B241" s="203">
        <f>MAX(B$12:B240)+1</f>
        <v>315</v>
      </c>
      <c r="C241" s="63" t="s">
        <v>726</v>
      </c>
      <c r="D241" s="222"/>
      <c r="E241" s="222"/>
      <c r="F241" s="62">
        <v>10</v>
      </c>
      <c r="G241" s="62" t="s">
        <v>163</v>
      </c>
      <c r="H241" s="188"/>
      <c r="I241" s="188"/>
      <c r="J241" s="188"/>
      <c r="K241" s="183">
        <f t="shared" si="14"/>
        <v>0</v>
      </c>
      <c r="L241" s="186">
        <f t="shared" si="15"/>
        <v>0</v>
      </c>
      <c r="M241" s="242" t="str">
        <f>IFERROR(VLOOKUP(C241,#REF!,3,FALSE),"")</f>
        <v/>
      </c>
      <c r="N241" s="165"/>
      <c r="O241" s="166"/>
    </row>
    <row r="242" spans="1:15" s="61" customFormat="1" x14ac:dyDescent="0.35">
      <c r="A242" s="60"/>
      <c r="B242" s="203">
        <f>MAX(B$12:B241)+1</f>
        <v>316</v>
      </c>
      <c r="C242" s="63" t="s">
        <v>727</v>
      </c>
      <c r="D242" s="222"/>
      <c r="E242" s="222"/>
      <c r="F242" s="62">
        <v>74</v>
      </c>
      <c r="G242" s="62" t="s">
        <v>163</v>
      </c>
      <c r="H242" s="188"/>
      <c r="I242" s="188"/>
      <c r="J242" s="188"/>
      <c r="K242" s="183">
        <f t="shared" si="14"/>
        <v>0</v>
      </c>
      <c r="L242" s="186">
        <f t="shared" si="15"/>
        <v>0</v>
      </c>
      <c r="M242" s="242" t="str">
        <f>IFERROR(VLOOKUP(C242,#REF!,3,FALSE),"")</f>
        <v/>
      </c>
      <c r="N242" s="165"/>
      <c r="O242" s="166"/>
    </row>
    <row r="243" spans="1:15" s="61" customFormat="1" x14ac:dyDescent="0.35">
      <c r="A243" s="60"/>
      <c r="B243" s="203">
        <f>MAX(B$12:B242)+1</f>
        <v>317</v>
      </c>
      <c r="C243" s="63" t="s">
        <v>728</v>
      </c>
      <c r="D243" s="222"/>
      <c r="E243" s="222"/>
      <c r="F243" s="62">
        <v>1</v>
      </c>
      <c r="G243" s="62" t="s">
        <v>163</v>
      </c>
      <c r="H243" s="188"/>
      <c r="I243" s="188"/>
      <c r="J243" s="188"/>
      <c r="K243" s="183">
        <f t="shared" si="14"/>
        <v>0</v>
      </c>
      <c r="L243" s="186">
        <f t="shared" si="15"/>
        <v>0</v>
      </c>
      <c r="M243" s="242" t="str">
        <f>IFERROR(VLOOKUP(C243,#REF!,3,FALSE),"")</f>
        <v/>
      </c>
      <c r="N243" s="165"/>
      <c r="O243" s="166"/>
    </row>
    <row r="244" spans="1:15" s="61" customFormat="1" x14ac:dyDescent="0.35">
      <c r="A244" s="60"/>
      <c r="B244" s="203">
        <f>MAX(B$12:B243)+1</f>
        <v>318</v>
      </c>
      <c r="C244" s="63" t="s">
        <v>729</v>
      </c>
      <c r="D244" s="222"/>
      <c r="E244" s="222"/>
      <c r="F244" s="62">
        <v>2</v>
      </c>
      <c r="G244" s="62" t="s">
        <v>163</v>
      </c>
      <c r="H244" s="188"/>
      <c r="I244" s="188"/>
      <c r="J244" s="188"/>
      <c r="K244" s="183">
        <f t="shared" si="14"/>
        <v>0</v>
      </c>
      <c r="L244" s="186">
        <f t="shared" si="15"/>
        <v>0</v>
      </c>
      <c r="M244" s="242" t="str">
        <f>IFERROR(VLOOKUP(C244,#REF!,3,FALSE),"")</f>
        <v/>
      </c>
      <c r="N244" s="165"/>
      <c r="O244" s="166"/>
    </row>
    <row r="245" spans="1:15" s="61" customFormat="1" x14ac:dyDescent="0.35">
      <c r="A245" s="60"/>
      <c r="B245" s="203">
        <f>MAX(B$12:B244)+1</f>
        <v>319</v>
      </c>
      <c r="C245" s="63" t="s">
        <v>730</v>
      </c>
      <c r="D245" s="222"/>
      <c r="E245" s="222"/>
      <c r="F245" s="62">
        <v>8</v>
      </c>
      <c r="G245" s="62" t="s">
        <v>163</v>
      </c>
      <c r="H245" s="188"/>
      <c r="I245" s="188"/>
      <c r="J245" s="188"/>
      <c r="K245" s="183">
        <f t="shared" si="14"/>
        <v>0</v>
      </c>
      <c r="L245" s="186">
        <f t="shared" si="15"/>
        <v>0</v>
      </c>
      <c r="M245" s="242" t="str">
        <f>IFERROR(VLOOKUP(C245,#REF!,3,FALSE),"")</f>
        <v/>
      </c>
      <c r="N245" s="165"/>
      <c r="O245" s="166"/>
    </row>
    <row r="246" spans="1:15" s="61" customFormat="1" x14ac:dyDescent="0.35">
      <c r="A246" s="60"/>
      <c r="B246" s="203">
        <f>MAX(B$12:B245)+1</f>
        <v>320</v>
      </c>
      <c r="C246" s="63" t="s">
        <v>731</v>
      </c>
      <c r="D246" s="222"/>
      <c r="E246" s="222"/>
      <c r="F246" s="62">
        <v>1</v>
      </c>
      <c r="G246" s="62" t="s">
        <v>163</v>
      </c>
      <c r="H246" s="188"/>
      <c r="I246" s="188"/>
      <c r="J246" s="188"/>
      <c r="K246" s="183">
        <f t="shared" si="14"/>
        <v>0</v>
      </c>
      <c r="L246" s="186">
        <f t="shared" si="15"/>
        <v>0</v>
      </c>
      <c r="M246" s="242" t="str">
        <f>IFERROR(VLOOKUP(C246,#REF!,3,FALSE),"")</f>
        <v/>
      </c>
      <c r="N246" s="165"/>
      <c r="O246" s="166"/>
    </row>
    <row r="247" spans="1:15" s="61" customFormat="1" x14ac:dyDescent="0.35">
      <c r="A247" s="60"/>
      <c r="B247" s="203">
        <f>MAX(B$12:B246)+1</f>
        <v>321</v>
      </c>
      <c r="C247" s="63" t="s">
        <v>732</v>
      </c>
      <c r="D247" s="222"/>
      <c r="E247" s="222"/>
      <c r="F247" s="62">
        <v>40</v>
      </c>
      <c r="G247" s="62" t="s">
        <v>163</v>
      </c>
      <c r="H247" s="188"/>
      <c r="I247" s="188"/>
      <c r="J247" s="188"/>
      <c r="K247" s="183">
        <f t="shared" si="14"/>
        <v>0</v>
      </c>
      <c r="L247" s="186">
        <f t="shared" si="15"/>
        <v>0</v>
      </c>
      <c r="M247" s="242" t="str">
        <f>IFERROR(VLOOKUP(C247,#REF!,3,FALSE),"")</f>
        <v/>
      </c>
      <c r="N247" s="165"/>
      <c r="O247" s="166"/>
    </row>
    <row r="248" spans="1:15" s="61" customFormat="1" x14ac:dyDescent="0.35">
      <c r="A248" s="60"/>
      <c r="B248" s="203">
        <f>MAX(B$12:B247)+1</f>
        <v>322</v>
      </c>
      <c r="C248" s="63" t="s">
        <v>733</v>
      </c>
      <c r="D248" s="222"/>
      <c r="E248" s="222"/>
      <c r="F248" s="62">
        <v>5</v>
      </c>
      <c r="G248" s="62" t="s">
        <v>163</v>
      </c>
      <c r="H248" s="188"/>
      <c r="I248" s="188"/>
      <c r="J248" s="188"/>
      <c r="K248" s="183">
        <f t="shared" si="14"/>
        <v>0</v>
      </c>
      <c r="L248" s="186">
        <f t="shared" si="15"/>
        <v>0</v>
      </c>
      <c r="M248" s="242" t="str">
        <f>IFERROR(VLOOKUP(C248,#REF!,3,FALSE),"")</f>
        <v/>
      </c>
      <c r="N248" s="165"/>
      <c r="O248" s="166"/>
    </row>
    <row r="249" spans="1:15" s="61" customFormat="1" x14ac:dyDescent="0.35">
      <c r="A249" s="60"/>
      <c r="B249" s="203">
        <f>MAX(B$12:B248)+1</f>
        <v>323</v>
      </c>
      <c r="C249" s="63" t="s">
        <v>734</v>
      </c>
      <c r="D249" s="222"/>
      <c r="E249" s="222"/>
      <c r="F249" s="62">
        <v>28</v>
      </c>
      <c r="G249" s="62" t="s">
        <v>163</v>
      </c>
      <c r="H249" s="188"/>
      <c r="I249" s="188"/>
      <c r="J249" s="188"/>
      <c r="K249" s="183">
        <f t="shared" si="14"/>
        <v>0</v>
      </c>
      <c r="L249" s="186">
        <f t="shared" si="15"/>
        <v>0</v>
      </c>
      <c r="M249" s="242" t="str">
        <f>IFERROR(VLOOKUP(C249,#REF!,3,FALSE),"")</f>
        <v/>
      </c>
      <c r="N249" s="165"/>
      <c r="O249" s="166"/>
    </row>
    <row r="250" spans="1:15" s="61" customFormat="1" x14ac:dyDescent="0.35">
      <c r="A250" s="60"/>
      <c r="B250" s="203">
        <f>MAX(B$12:B249)+1</f>
        <v>324</v>
      </c>
      <c r="C250" s="63" t="s">
        <v>735</v>
      </c>
      <c r="D250" s="222"/>
      <c r="E250" s="222"/>
      <c r="F250" s="62">
        <v>1</v>
      </c>
      <c r="G250" s="62" t="s">
        <v>493</v>
      </c>
      <c r="H250" s="188"/>
      <c r="I250" s="188"/>
      <c r="J250" s="188"/>
      <c r="K250" s="183">
        <f t="shared" si="14"/>
        <v>0</v>
      </c>
      <c r="L250" s="186">
        <f t="shared" si="15"/>
        <v>0</v>
      </c>
      <c r="M250" s="242" t="str">
        <f>IFERROR(VLOOKUP(C250,#REF!,3,FALSE),"")</f>
        <v/>
      </c>
      <c r="N250" s="165"/>
      <c r="O250" s="166"/>
    </row>
    <row r="251" spans="1:15" s="61" customFormat="1" x14ac:dyDescent="0.35">
      <c r="A251" s="60"/>
      <c r="B251" s="203">
        <f>MAX(B$12:B250)+1</f>
        <v>325</v>
      </c>
      <c r="C251" s="63" t="s">
        <v>736</v>
      </c>
      <c r="D251" s="222"/>
      <c r="E251" s="222"/>
      <c r="F251" s="62">
        <v>1</v>
      </c>
      <c r="G251" s="62" t="s">
        <v>163</v>
      </c>
      <c r="H251" s="188"/>
      <c r="I251" s="188"/>
      <c r="J251" s="188"/>
      <c r="K251" s="183">
        <f t="shared" si="14"/>
        <v>0</v>
      </c>
      <c r="L251" s="186">
        <f t="shared" si="15"/>
        <v>0</v>
      </c>
      <c r="M251" s="242" t="str">
        <f>IFERROR(VLOOKUP(C251,#REF!,3,FALSE),"")</f>
        <v/>
      </c>
      <c r="N251" s="165"/>
      <c r="O251" s="166"/>
    </row>
    <row r="252" spans="1:15" s="61" customFormat="1" x14ac:dyDescent="0.35">
      <c r="A252" s="60"/>
      <c r="B252" s="203">
        <f>MAX(B$12:B251)+1</f>
        <v>326</v>
      </c>
      <c r="C252" s="63" t="s">
        <v>737</v>
      </c>
      <c r="D252" s="222"/>
      <c r="E252" s="222"/>
      <c r="F252" s="62">
        <v>5</v>
      </c>
      <c r="G252" s="62" t="s">
        <v>163</v>
      </c>
      <c r="H252" s="188"/>
      <c r="I252" s="188"/>
      <c r="J252" s="188"/>
      <c r="K252" s="183">
        <f t="shared" si="14"/>
        <v>0</v>
      </c>
      <c r="L252" s="186">
        <f t="shared" si="15"/>
        <v>0</v>
      </c>
      <c r="M252" s="242" t="str">
        <f>IFERROR(VLOOKUP(C252,#REF!,3,FALSE),"")</f>
        <v/>
      </c>
      <c r="N252" s="165"/>
      <c r="O252" s="166"/>
    </row>
    <row r="253" spans="1:15" s="61" customFormat="1" x14ac:dyDescent="0.35">
      <c r="A253" s="60"/>
      <c r="B253" s="203">
        <f>MAX(B$12:B252)+1</f>
        <v>327</v>
      </c>
      <c r="C253" s="63" t="s">
        <v>738</v>
      </c>
      <c r="D253" s="222"/>
      <c r="E253" s="222"/>
      <c r="F253" s="62">
        <v>27</v>
      </c>
      <c r="G253" s="62" t="s">
        <v>163</v>
      </c>
      <c r="H253" s="188"/>
      <c r="I253" s="188"/>
      <c r="J253" s="188"/>
      <c r="K253" s="183">
        <f t="shared" si="14"/>
        <v>0</v>
      </c>
      <c r="L253" s="186">
        <f t="shared" si="15"/>
        <v>0</v>
      </c>
      <c r="M253" s="242" t="str">
        <f>IFERROR(VLOOKUP(C253,#REF!,3,FALSE),"")</f>
        <v/>
      </c>
      <c r="N253" s="165"/>
      <c r="O253" s="166"/>
    </row>
    <row r="254" spans="1:15" s="61" customFormat="1" x14ac:dyDescent="0.35">
      <c r="A254" s="60"/>
      <c r="B254" s="203">
        <f>MAX(B$12:B253)+1</f>
        <v>328</v>
      </c>
      <c r="C254" s="63" t="s">
        <v>739</v>
      </c>
      <c r="D254" s="222"/>
      <c r="E254" s="222"/>
      <c r="F254" s="62">
        <v>3</v>
      </c>
      <c r="G254" s="62" t="s">
        <v>163</v>
      </c>
      <c r="H254" s="188"/>
      <c r="I254" s="188"/>
      <c r="J254" s="188"/>
      <c r="K254" s="183">
        <f t="shared" si="14"/>
        <v>0</v>
      </c>
      <c r="L254" s="186">
        <f t="shared" si="15"/>
        <v>0</v>
      </c>
      <c r="M254" s="242" t="str">
        <f>IFERROR(VLOOKUP(C254,#REF!,3,FALSE),"")</f>
        <v/>
      </c>
      <c r="N254" s="165"/>
      <c r="O254" s="166"/>
    </row>
    <row r="255" spans="1:15" s="61" customFormat="1" x14ac:dyDescent="0.35">
      <c r="A255" s="60"/>
      <c r="B255" s="203">
        <f>MAX(B$12:B254)+1</f>
        <v>329</v>
      </c>
      <c r="C255" s="63" t="s">
        <v>740</v>
      </c>
      <c r="D255" s="222"/>
      <c r="E255" s="222"/>
      <c r="F255" s="62">
        <v>2</v>
      </c>
      <c r="G255" s="62" t="s">
        <v>163</v>
      </c>
      <c r="H255" s="188"/>
      <c r="I255" s="188"/>
      <c r="J255" s="188"/>
      <c r="K255" s="183">
        <f t="shared" si="14"/>
        <v>0</v>
      </c>
      <c r="L255" s="186">
        <f t="shared" si="15"/>
        <v>0</v>
      </c>
      <c r="M255" s="242" t="str">
        <f>IFERROR(VLOOKUP(C255,#REF!,3,FALSE),"")</f>
        <v/>
      </c>
      <c r="N255" s="165"/>
      <c r="O255" s="166"/>
    </row>
    <row r="256" spans="1:15" s="61" customFormat="1" x14ac:dyDescent="0.35">
      <c r="A256" s="60"/>
      <c r="B256" s="203">
        <f>MAX(B$12:B255)+1</f>
        <v>330</v>
      </c>
      <c r="C256" s="63" t="s">
        <v>741</v>
      </c>
      <c r="D256" s="222"/>
      <c r="E256" s="222"/>
      <c r="F256" s="62">
        <v>54</v>
      </c>
      <c r="G256" s="62" t="s">
        <v>163</v>
      </c>
      <c r="H256" s="188"/>
      <c r="I256" s="188"/>
      <c r="J256" s="188"/>
      <c r="K256" s="183">
        <f t="shared" si="14"/>
        <v>0</v>
      </c>
      <c r="L256" s="186">
        <f t="shared" si="15"/>
        <v>0</v>
      </c>
      <c r="M256" s="242" t="str">
        <f>IFERROR(VLOOKUP(C256,#REF!,3,FALSE),"")</f>
        <v/>
      </c>
      <c r="N256" s="165"/>
      <c r="O256" s="166"/>
    </row>
    <row r="257" spans="1:15" s="61" customFormat="1" x14ac:dyDescent="0.35">
      <c r="A257" s="60"/>
      <c r="B257" s="203">
        <f>MAX(B$12:B256)+1</f>
        <v>331</v>
      </c>
      <c r="C257" s="63" t="s">
        <v>742</v>
      </c>
      <c r="D257" s="222"/>
      <c r="E257" s="222"/>
      <c r="F257" s="62">
        <v>1</v>
      </c>
      <c r="G257" s="62" t="s">
        <v>163</v>
      </c>
      <c r="H257" s="188"/>
      <c r="I257" s="188"/>
      <c r="J257" s="188"/>
      <c r="K257" s="183">
        <f t="shared" si="14"/>
        <v>0</v>
      </c>
      <c r="L257" s="186">
        <f t="shared" si="15"/>
        <v>0</v>
      </c>
      <c r="M257" s="242" t="str">
        <f>IFERROR(VLOOKUP(C257,#REF!,3,FALSE),"")</f>
        <v/>
      </c>
      <c r="N257" s="165"/>
      <c r="O257" s="166"/>
    </row>
    <row r="258" spans="1:15" s="61" customFormat="1" x14ac:dyDescent="0.35">
      <c r="A258" s="60"/>
      <c r="B258" s="203">
        <f>MAX(B$12:B257)+1</f>
        <v>332</v>
      </c>
      <c r="C258" s="63" t="s">
        <v>743</v>
      </c>
      <c r="D258" s="222"/>
      <c r="E258" s="222"/>
      <c r="F258" s="62">
        <v>48</v>
      </c>
      <c r="G258" s="62" t="s">
        <v>163</v>
      </c>
      <c r="H258" s="188"/>
      <c r="I258" s="188"/>
      <c r="J258" s="188"/>
      <c r="K258" s="183">
        <f t="shared" si="14"/>
        <v>0</v>
      </c>
      <c r="L258" s="186">
        <f t="shared" si="15"/>
        <v>0</v>
      </c>
      <c r="M258" s="242" t="str">
        <f>IFERROR(VLOOKUP(C258,#REF!,3,FALSE),"")</f>
        <v/>
      </c>
      <c r="N258" s="165"/>
      <c r="O258" s="166"/>
    </row>
    <row r="259" spans="1:15" ht="16" thickBot="1" x14ac:dyDescent="0.4"/>
    <row r="260" spans="1:15" s="141" customFormat="1" ht="20.5" thickBot="1" x14ac:dyDescent="0.45">
      <c r="C260" s="148" t="s">
        <v>761</v>
      </c>
      <c r="D260" s="142"/>
      <c r="E260" s="142"/>
      <c r="F260" s="143"/>
      <c r="G260" s="143"/>
      <c r="H260" s="142"/>
      <c r="I260" s="142"/>
      <c r="J260" s="142"/>
      <c r="K260" s="142"/>
      <c r="L260" s="189">
        <f>L11+L51+L53+L87+L124+L137+L141</f>
        <v>94117.5</v>
      </c>
      <c r="N260" s="168"/>
    </row>
    <row r="262" spans="1:15" ht="17.5" x14ac:dyDescent="0.35">
      <c r="C262" t="s">
        <v>762</v>
      </c>
      <c r="D262"/>
      <c r="E262"/>
      <c r="F262"/>
      <c r="G262"/>
      <c r="L262" s="243">
        <f>SUMPRODUCT(K12:K258,M12:M258)</f>
        <v>0</v>
      </c>
    </row>
    <row r="263" spans="1:15" x14ac:dyDescent="0.35">
      <c r="C263"/>
      <c r="D263"/>
      <c r="E263"/>
      <c r="F263"/>
      <c r="G263"/>
    </row>
    <row r="264" spans="1:15" x14ac:dyDescent="0.35">
      <c r="C264"/>
      <c r="D264"/>
      <c r="E264"/>
      <c r="F264"/>
      <c r="G264"/>
    </row>
    <row r="265" spans="1:15" x14ac:dyDescent="0.35">
      <c r="C265"/>
      <c r="D265"/>
      <c r="E265"/>
      <c r="F265"/>
      <c r="G265"/>
    </row>
    <row r="266" spans="1:15" x14ac:dyDescent="0.35">
      <c r="C266"/>
      <c r="D266"/>
      <c r="E266"/>
      <c r="F266"/>
      <c r="G266"/>
    </row>
    <row r="267" spans="1:15" x14ac:dyDescent="0.35">
      <c r="C267"/>
      <c r="D267"/>
      <c r="E267"/>
      <c r="F267"/>
      <c r="G267"/>
    </row>
    <row r="268" spans="1:15" x14ac:dyDescent="0.35">
      <c r="C268"/>
      <c r="D268"/>
      <c r="E268"/>
      <c r="F268"/>
      <c r="G268"/>
    </row>
    <row r="269" spans="1:15" x14ac:dyDescent="0.35">
      <c r="C269"/>
      <c r="D269"/>
      <c r="E269"/>
      <c r="F269"/>
      <c r="G269"/>
    </row>
    <row r="270" spans="1:15" x14ac:dyDescent="0.35">
      <c r="C270"/>
      <c r="D270"/>
      <c r="E270"/>
      <c r="F270"/>
      <c r="G270"/>
    </row>
    <row r="271" spans="1:15" x14ac:dyDescent="0.35">
      <c r="C271"/>
      <c r="D271"/>
      <c r="E271"/>
      <c r="F271"/>
      <c r="G271"/>
    </row>
    <row r="272" spans="1:15" x14ac:dyDescent="0.35">
      <c r="C272"/>
      <c r="D272"/>
      <c r="E272"/>
      <c r="F272"/>
      <c r="G272"/>
    </row>
    <row r="273" spans="3:7" x14ac:dyDescent="0.35">
      <c r="C273"/>
      <c r="D273"/>
      <c r="E273"/>
      <c r="F273"/>
      <c r="G273"/>
    </row>
  </sheetData>
  <sheetProtection formatColumns="0" formatRows="0"/>
  <autoFilter ref="B10:M258" xr:uid="{00000000-0009-0000-0000-000006000000}"/>
  <mergeCells count="3">
    <mergeCell ref="C3:L3"/>
    <mergeCell ref="C4:L4"/>
    <mergeCell ref="B6:L6"/>
  </mergeCells>
  <pageMargins left="0.7" right="0.7"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9"/>
  <sheetViews>
    <sheetView topLeftCell="A7" zoomScale="70" zoomScaleNormal="70" workbookViewId="0">
      <selection activeCell="C25" sqref="C25"/>
    </sheetView>
  </sheetViews>
  <sheetFormatPr defaultColWidth="8.84375" defaultRowHeight="15.5" x14ac:dyDescent="0.35"/>
  <cols>
    <col min="1" max="1" width="11.23046875" customWidth="1"/>
    <col min="2" max="2" width="11.07421875" customWidth="1"/>
    <col min="3" max="3" width="55.53515625" style="55" customWidth="1"/>
    <col min="4" max="5" width="19.53515625" style="55" customWidth="1"/>
    <col min="6" max="6" width="15" style="37" customWidth="1"/>
    <col min="7" max="7" width="12" style="37" customWidth="1"/>
    <col min="8" max="9" width="12.53515625" style="36" customWidth="1"/>
    <col min="10" max="10" width="10.4609375" style="36" customWidth="1"/>
    <col min="11" max="11" width="13.53515625" style="36" customWidth="1"/>
    <col min="12" max="12" width="20" customWidth="1"/>
    <col min="14" max="14" width="9.4609375" style="164" bestFit="1" customWidth="1"/>
    <col min="15" max="15" width="10.69140625" customWidth="1"/>
  </cols>
  <sheetData>
    <row r="1" spans="1:16" ht="46.15" customHeight="1" x14ac:dyDescent="0.45">
      <c r="A1" s="12"/>
      <c r="B1" s="26"/>
      <c r="C1" s="53" t="s">
        <v>763</v>
      </c>
      <c r="D1" s="53"/>
      <c r="E1" s="53"/>
      <c r="F1" s="28"/>
      <c r="G1" s="28"/>
      <c r="H1" s="26"/>
      <c r="I1" s="26"/>
      <c r="J1" s="26"/>
      <c r="K1" s="26"/>
      <c r="L1" s="26"/>
    </row>
    <row r="2" spans="1:16" x14ac:dyDescent="0.35">
      <c r="A2" s="20"/>
      <c r="B2" s="21"/>
      <c r="C2" s="54"/>
      <c r="D2" s="54"/>
      <c r="E2" s="54"/>
      <c r="F2" s="32"/>
      <c r="G2" s="32"/>
      <c r="H2" s="31"/>
      <c r="I2" s="31"/>
      <c r="J2" s="31"/>
      <c r="K2" s="31"/>
      <c r="L2" s="33"/>
    </row>
    <row r="3" spans="1:16" x14ac:dyDescent="0.35">
      <c r="A3" s="33"/>
      <c r="B3" s="22" t="s">
        <v>0</v>
      </c>
      <c r="C3" s="326" t="str">
        <f>Title</f>
        <v>Work Equipment &amp; Consumables 2024-2028</v>
      </c>
      <c r="D3" s="326"/>
      <c r="E3" s="326"/>
      <c r="F3" s="326"/>
      <c r="G3" s="326"/>
      <c r="H3" s="326"/>
      <c r="I3" s="326"/>
      <c r="J3" s="326"/>
      <c r="K3" s="326"/>
      <c r="L3" s="326"/>
    </row>
    <row r="4" spans="1:16" x14ac:dyDescent="0.35">
      <c r="A4" s="33"/>
      <c r="B4" s="22" t="s">
        <v>11</v>
      </c>
      <c r="C4" s="326" t="str">
        <f>'Completion Notes'!C4</f>
        <v>See Completion Note 4</v>
      </c>
      <c r="D4" s="326"/>
      <c r="E4" s="326"/>
      <c r="F4" s="326"/>
      <c r="G4" s="326"/>
      <c r="H4" s="326"/>
      <c r="I4" s="326"/>
      <c r="J4" s="326"/>
      <c r="K4" s="326"/>
      <c r="L4" s="326"/>
    </row>
    <row r="5" spans="1:16" ht="18" x14ac:dyDescent="0.35">
      <c r="A5" s="23"/>
      <c r="B5" s="56"/>
      <c r="C5" s="24"/>
      <c r="D5" s="24"/>
      <c r="E5" s="24"/>
      <c r="F5" s="29"/>
      <c r="G5" s="29"/>
      <c r="H5" s="24"/>
      <c r="I5" s="24"/>
      <c r="J5" s="24"/>
      <c r="K5" s="24"/>
      <c r="L5" s="24"/>
    </row>
    <row r="6" spans="1:16" ht="29.5" customHeight="1" x14ac:dyDescent="0.35">
      <c r="A6" s="23"/>
      <c r="B6" s="329" t="s">
        <v>123</v>
      </c>
      <c r="C6" s="329"/>
      <c r="D6" s="329"/>
      <c r="E6" s="329"/>
      <c r="F6" s="329"/>
      <c r="G6" s="329"/>
      <c r="H6" s="329"/>
      <c r="I6" s="329"/>
      <c r="J6" s="329"/>
      <c r="K6" s="329"/>
      <c r="L6" s="24"/>
    </row>
    <row r="7" spans="1:16" ht="18" x14ac:dyDescent="0.35">
      <c r="A7" s="23"/>
      <c r="B7" s="56"/>
      <c r="C7" s="24"/>
      <c r="D7" s="24"/>
      <c r="E7" s="24"/>
      <c r="F7" s="29"/>
      <c r="G7" s="29"/>
      <c r="H7" s="24"/>
      <c r="I7" s="24"/>
      <c r="J7" s="24"/>
      <c r="K7" s="24"/>
      <c r="L7" s="24"/>
    </row>
    <row r="8" spans="1:16" ht="18" x14ac:dyDescent="0.35">
      <c r="A8" s="23"/>
      <c r="B8" s="56" t="s">
        <v>764</v>
      </c>
      <c r="C8" s="56"/>
      <c r="D8" s="56"/>
      <c r="E8" s="56"/>
      <c r="F8" s="25"/>
      <c r="G8" s="30"/>
      <c r="H8" s="30"/>
      <c r="I8" s="209"/>
      <c r="J8" s="209"/>
      <c r="K8" s="209"/>
      <c r="L8" s="25"/>
      <c r="M8" s="25"/>
      <c r="N8"/>
      <c r="O8" s="164"/>
    </row>
    <row r="9" spans="1:16" x14ac:dyDescent="0.35">
      <c r="A9" s="23"/>
      <c r="B9" s="33"/>
      <c r="C9" s="24"/>
      <c r="D9" s="24"/>
      <c r="E9" s="24"/>
      <c r="F9" s="24"/>
      <c r="G9" s="29"/>
      <c r="H9" s="29"/>
      <c r="I9" s="24"/>
      <c r="J9" s="24"/>
      <c r="K9" s="24"/>
      <c r="L9" s="24"/>
      <c r="M9" s="24"/>
      <c r="N9"/>
      <c r="O9" s="164"/>
    </row>
    <row r="10" spans="1:16" s="61" customFormat="1" ht="62" x14ac:dyDescent="0.35">
      <c r="A10" s="60"/>
      <c r="B10" s="68" t="s">
        <v>14</v>
      </c>
      <c r="C10" s="68" t="s">
        <v>126</v>
      </c>
      <c r="D10" s="68"/>
      <c r="E10" s="68"/>
      <c r="F10" s="71" t="s">
        <v>377</v>
      </c>
      <c r="G10" s="81" t="s">
        <v>145</v>
      </c>
      <c r="H10" s="81" t="s">
        <v>747</v>
      </c>
      <c r="I10" s="81" t="s">
        <v>748</v>
      </c>
      <c r="J10" s="81" t="s">
        <v>407</v>
      </c>
      <c r="K10" s="90" t="s">
        <v>408</v>
      </c>
      <c r="L10" s="68" t="s">
        <v>132</v>
      </c>
      <c r="O10" s="89"/>
      <c r="P10" s="151"/>
    </row>
    <row r="11" spans="1:16" s="61" customFormat="1" x14ac:dyDescent="0.35">
      <c r="A11" s="60"/>
      <c r="B11" s="69" t="s">
        <v>765</v>
      </c>
      <c r="C11" s="69"/>
      <c r="D11" s="70"/>
      <c r="E11" s="70"/>
      <c r="F11" s="70"/>
      <c r="G11" s="70"/>
      <c r="H11" s="187"/>
      <c r="I11" s="187"/>
      <c r="J11" s="187"/>
      <c r="K11" s="187"/>
      <c r="L11" s="187" t="e">
        <f>SUM(L12:L12)</f>
        <v>#REF!</v>
      </c>
      <c r="O11" s="165"/>
      <c r="P11" s="166"/>
    </row>
    <row r="12" spans="1:16" s="61" customFormat="1" ht="78.75" customHeight="1" x14ac:dyDescent="0.35">
      <c r="A12" s="60"/>
      <c r="B12" s="203">
        <f>MAX(B$11:B11)+1</f>
        <v>1</v>
      </c>
      <c r="C12" s="86" t="s">
        <v>766</v>
      </c>
      <c r="D12" s="140"/>
      <c r="E12" s="140"/>
      <c r="F12" s="235" t="e">
        <f>'Price List A - Goods'!#REF!*50</f>
        <v>#REF!</v>
      </c>
      <c r="G12" s="62" t="s">
        <v>93</v>
      </c>
      <c r="H12" s="224"/>
      <c r="I12" s="224"/>
      <c r="J12" s="224"/>
      <c r="K12" s="244">
        <v>-0.05</v>
      </c>
      <c r="L12" s="186" t="e">
        <f>F12*K12</f>
        <v>#REF!</v>
      </c>
      <c r="O12" s="165"/>
      <c r="P12" s="166"/>
    </row>
    <row r="13" spans="1:16" s="61" customFormat="1" x14ac:dyDescent="0.35">
      <c r="A13" s="60"/>
      <c r="B13" s="69" t="s">
        <v>767</v>
      </c>
      <c r="C13" s="69"/>
      <c r="D13" s="70"/>
      <c r="E13" s="70"/>
      <c r="F13" s="70"/>
      <c r="G13" s="70"/>
      <c r="H13" s="187"/>
      <c r="I13" s="187"/>
      <c r="J13" s="187"/>
      <c r="K13" s="187"/>
      <c r="L13" s="187" t="e">
        <f>SUM(L14:L14)</f>
        <v>#VALUE!</v>
      </c>
      <c r="O13" s="165"/>
      <c r="P13" s="166"/>
    </row>
    <row r="14" spans="1:16" s="61" customFormat="1" ht="62" x14ac:dyDescent="0.35">
      <c r="A14" s="60"/>
      <c r="B14" s="203">
        <f>MAX(B$11:B13)+1</f>
        <v>2</v>
      </c>
      <c r="C14" s="86" t="s">
        <v>768</v>
      </c>
      <c r="D14" s="140"/>
      <c r="E14" s="140"/>
      <c r="F14" s="235" t="e">
        <f>'Price List A - Goods'!L356*5%</f>
        <v>#VALUE!</v>
      </c>
      <c r="G14" s="62" t="s">
        <v>93</v>
      </c>
      <c r="H14" s="224"/>
      <c r="I14" s="224"/>
      <c r="J14" s="224"/>
      <c r="K14" s="234">
        <v>0.1</v>
      </c>
      <c r="L14" s="186" t="e">
        <f>F14*K14</f>
        <v>#VALUE!</v>
      </c>
      <c r="O14" s="165"/>
      <c r="P14" s="166"/>
    </row>
    <row r="15" spans="1:16" s="61" customFormat="1" ht="16" thickBot="1" x14ac:dyDescent="0.4">
      <c r="A15" s="60"/>
      <c r="B15" s="236"/>
      <c r="C15" s="236"/>
      <c r="D15" s="236"/>
      <c r="E15" s="236"/>
      <c r="F15" s="237"/>
      <c r="G15" s="237"/>
      <c r="H15" s="238"/>
      <c r="I15" s="238"/>
      <c r="J15" s="238"/>
      <c r="K15" s="238"/>
      <c r="L15" s="239"/>
      <c r="M15" s="236"/>
      <c r="O15" s="89"/>
      <c r="P15" s="151"/>
    </row>
    <row r="16" spans="1:16" s="141" customFormat="1" ht="20.5" thickBot="1" x14ac:dyDescent="0.45">
      <c r="C16" s="148" t="s">
        <v>769</v>
      </c>
      <c r="D16" s="148"/>
      <c r="E16" s="148"/>
      <c r="F16" s="143"/>
      <c r="G16" s="143"/>
      <c r="H16" s="192"/>
      <c r="I16" s="192"/>
      <c r="J16" s="192"/>
      <c r="K16" s="192"/>
      <c r="L16" s="190" t="e">
        <f>L11+L13</f>
        <v>#REF!</v>
      </c>
      <c r="N16" s="168"/>
    </row>
    <row r="18" spans="1:20" ht="20" x14ac:dyDescent="0.4">
      <c r="C18" s="177"/>
      <c r="D18" s="177"/>
      <c r="E18" s="177"/>
      <c r="F18"/>
      <c r="G18"/>
    </row>
    <row r="19" spans="1:20" x14ac:dyDescent="0.35">
      <c r="C19"/>
      <c r="D19"/>
      <c r="E19"/>
      <c r="F19"/>
      <c r="G19"/>
    </row>
    <row r="20" spans="1:20" x14ac:dyDescent="0.35">
      <c r="C20"/>
      <c r="D20"/>
      <c r="E20"/>
      <c r="F20"/>
      <c r="G20"/>
    </row>
    <row r="21" spans="1:20" x14ac:dyDescent="0.35">
      <c r="C21"/>
      <c r="D21"/>
      <c r="E21"/>
      <c r="F21"/>
      <c r="G21"/>
    </row>
    <row r="22" spans="1:20" x14ac:dyDescent="0.35">
      <c r="C22"/>
      <c r="D22"/>
      <c r="E22"/>
      <c r="F22"/>
      <c r="G22"/>
    </row>
    <row r="23" spans="1:20" x14ac:dyDescent="0.35">
      <c r="C23"/>
      <c r="D23"/>
      <c r="E23"/>
      <c r="F23"/>
      <c r="G23"/>
    </row>
    <row r="24" spans="1:20" x14ac:dyDescent="0.35">
      <c r="C24"/>
      <c r="D24"/>
      <c r="E24"/>
      <c r="F24"/>
      <c r="G24"/>
    </row>
    <row r="25" spans="1:20" s="36" customFormat="1" x14ac:dyDescent="0.35">
      <c r="A25"/>
      <c r="B25"/>
      <c r="C25"/>
      <c r="D25"/>
      <c r="E25"/>
      <c r="F25"/>
      <c r="G25"/>
      <c r="L25"/>
      <c r="M25"/>
      <c r="N25" s="164"/>
      <c r="O25"/>
      <c r="P25"/>
      <c r="Q25"/>
      <c r="R25"/>
      <c r="S25"/>
      <c r="T25"/>
    </row>
    <row r="26" spans="1:20" s="36" customFormat="1" x14ac:dyDescent="0.35">
      <c r="A26"/>
      <c r="B26"/>
      <c r="C26"/>
      <c r="D26"/>
      <c r="E26"/>
      <c r="F26"/>
      <c r="G26"/>
      <c r="L26"/>
      <c r="M26"/>
      <c r="N26" s="164"/>
      <c r="O26"/>
      <c r="P26"/>
      <c r="Q26"/>
      <c r="R26"/>
      <c r="S26"/>
      <c r="T26"/>
    </row>
    <row r="27" spans="1:20" s="36" customFormat="1" x14ac:dyDescent="0.35">
      <c r="A27"/>
      <c r="B27"/>
      <c r="C27"/>
      <c r="D27"/>
      <c r="E27"/>
      <c r="F27"/>
      <c r="G27"/>
      <c r="L27"/>
      <c r="M27"/>
      <c r="N27" s="164"/>
      <c r="O27"/>
      <c r="P27"/>
      <c r="Q27"/>
      <c r="R27"/>
      <c r="S27"/>
      <c r="T27"/>
    </row>
    <row r="28" spans="1:20" s="36" customFormat="1" x14ac:dyDescent="0.35">
      <c r="A28"/>
      <c r="B28"/>
      <c r="C28"/>
      <c r="D28"/>
      <c r="E28"/>
      <c r="F28"/>
      <c r="G28"/>
      <c r="L28"/>
      <c r="M28"/>
      <c r="N28" s="164"/>
      <c r="O28"/>
      <c r="P28"/>
      <c r="Q28"/>
      <c r="R28"/>
      <c r="S28"/>
      <c r="T28"/>
    </row>
    <row r="29" spans="1:20" s="36" customFormat="1" x14ac:dyDescent="0.35">
      <c r="A29"/>
      <c r="B29"/>
      <c r="C29"/>
      <c r="D29"/>
      <c r="E29"/>
      <c r="F29"/>
      <c r="G29"/>
      <c r="L29"/>
      <c r="M29"/>
      <c r="N29" s="164"/>
      <c r="O29"/>
      <c r="P29"/>
      <c r="Q29"/>
      <c r="R29"/>
      <c r="S29"/>
      <c r="T29"/>
    </row>
  </sheetData>
  <sheetProtection formatColumns="0" formatRows="0"/>
  <mergeCells count="3">
    <mergeCell ref="C3:L3"/>
    <mergeCell ref="C4:L4"/>
    <mergeCell ref="B6:K6"/>
  </mergeCells>
  <pageMargins left="0.7" right="0.7" top="0.75" bottom="0.75" header="0.3" footer="0.3"/>
  <pageSetup paperSize="9" scale="8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42"/>
  <sheetViews>
    <sheetView zoomScale="70" zoomScaleNormal="70" workbookViewId="0">
      <selection activeCell="J26" sqref="J26"/>
    </sheetView>
  </sheetViews>
  <sheetFormatPr defaultColWidth="8.84375" defaultRowHeight="15.5" x14ac:dyDescent="0.35"/>
  <cols>
    <col min="1" max="1" width="11.23046875" style="61" customWidth="1"/>
    <col min="2" max="2" width="12.69140625" style="61" customWidth="1"/>
    <col min="3" max="3" width="53.4609375" style="306" customWidth="1"/>
    <col min="4" max="4" width="22.23046875" style="241" customWidth="1"/>
    <col min="5" max="5" width="12" style="241" customWidth="1"/>
    <col min="6" max="7" width="12.53515625" style="151" customWidth="1"/>
    <col min="8" max="8" width="10.4609375" style="151" customWidth="1"/>
    <col min="9" max="9" width="52.84375" style="151" customWidth="1"/>
    <col min="10" max="10" width="60.53515625" style="61" customWidth="1"/>
    <col min="11" max="11" width="8.84375" style="61"/>
    <col min="12" max="12" width="9.4609375" style="165" bestFit="1" customWidth="1"/>
    <col min="13" max="13" width="10.69140625" style="61" customWidth="1"/>
    <col min="14" max="16384" width="8.84375" style="61"/>
  </cols>
  <sheetData>
    <row r="1" spans="1:13" ht="46.15" customHeight="1" x14ac:dyDescent="0.35">
      <c r="A1" s="285"/>
      <c r="B1" s="286"/>
      <c r="C1" s="287" t="s">
        <v>770</v>
      </c>
      <c r="D1" s="288"/>
      <c r="E1" s="288"/>
      <c r="F1" s="286"/>
      <c r="G1" s="286"/>
      <c r="H1" s="286"/>
      <c r="I1" s="286"/>
      <c r="J1" s="286"/>
    </row>
    <row r="2" spans="1:13" x14ac:dyDescent="0.35">
      <c r="A2" s="20"/>
      <c r="B2" s="21"/>
      <c r="C2" s="289"/>
      <c r="D2" s="290"/>
      <c r="E2" s="290"/>
      <c r="F2" s="291"/>
      <c r="G2" s="291"/>
      <c r="H2" s="291"/>
      <c r="I2" s="291"/>
      <c r="J2" s="60"/>
    </row>
    <row r="3" spans="1:13" x14ac:dyDescent="0.35">
      <c r="A3" s="60"/>
      <c r="B3" s="22" t="s">
        <v>0</v>
      </c>
      <c r="C3" s="326" t="str">
        <f>Title</f>
        <v>Work Equipment &amp; Consumables 2024-2028</v>
      </c>
      <c r="D3" s="326"/>
      <c r="E3" s="326"/>
      <c r="F3" s="326"/>
      <c r="G3" s="326"/>
      <c r="H3" s="326"/>
      <c r="I3" s="326"/>
      <c r="J3" s="326"/>
    </row>
    <row r="4" spans="1:13" x14ac:dyDescent="0.35">
      <c r="A4" s="60"/>
      <c r="B4" s="22" t="s">
        <v>11</v>
      </c>
      <c r="C4" s="326" t="str">
        <f>'Completion Notes'!C4</f>
        <v>See Completion Note 4</v>
      </c>
      <c r="D4" s="326"/>
      <c r="E4" s="326"/>
      <c r="F4" s="326"/>
      <c r="G4" s="326"/>
      <c r="H4" s="326"/>
      <c r="I4" s="326"/>
      <c r="J4" s="326"/>
    </row>
    <row r="5" spans="1:13" ht="18" x14ac:dyDescent="0.35">
      <c r="A5" s="23"/>
      <c r="B5" s="56"/>
      <c r="C5" s="24"/>
      <c r="D5" s="29"/>
      <c r="E5" s="29"/>
      <c r="F5" s="24"/>
      <c r="G5" s="24"/>
      <c r="H5" s="24"/>
      <c r="I5" s="24"/>
      <c r="J5" s="24"/>
    </row>
    <row r="6" spans="1:13" ht="29.5" customHeight="1" x14ac:dyDescent="0.35">
      <c r="A6" s="23"/>
      <c r="B6" s="330" t="s">
        <v>123</v>
      </c>
      <c r="C6" s="330"/>
      <c r="D6" s="330"/>
      <c r="E6" s="330"/>
      <c r="F6" s="330"/>
      <c r="G6" s="330"/>
      <c r="H6" s="330"/>
      <c r="I6" s="330"/>
      <c r="J6" s="24"/>
    </row>
    <row r="7" spans="1:13" ht="18" x14ac:dyDescent="0.35">
      <c r="A7" s="23"/>
      <c r="B7" s="56"/>
      <c r="C7" s="24"/>
      <c r="D7" s="29"/>
      <c r="E7" s="29"/>
      <c r="F7" s="24"/>
      <c r="G7" s="24"/>
      <c r="H7" s="24"/>
      <c r="I7" s="24"/>
      <c r="J7" s="24"/>
    </row>
    <row r="8" spans="1:13" ht="18" x14ac:dyDescent="0.35">
      <c r="A8" s="23"/>
      <c r="B8" s="56" t="s">
        <v>771</v>
      </c>
      <c r="C8" s="24"/>
      <c r="D8" s="29"/>
      <c r="E8" s="29"/>
      <c r="F8" s="209"/>
      <c r="G8" s="209"/>
      <c r="H8" s="24"/>
      <c r="I8" s="24"/>
      <c r="J8" s="24"/>
    </row>
    <row r="9" spans="1:13" x14ac:dyDescent="0.35">
      <c r="A9" s="60"/>
      <c r="B9" s="60"/>
      <c r="C9" s="60"/>
      <c r="D9" s="60"/>
      <c r="E9" s="60"/>
      <c r="F9" s="60"/>
      <c r="G9" s="60"/>
      <c r="H9" s="60"/>
      <c r="I9" s="60"/>
      <c r="J9" s="60"/>
      <c r="K9" s="60"/>
      <c r="M9" s="166"/>
    </row>
    <row r="10" spans="1:13" x14ac:dyDescent="0.35">
      <c r="A10" s="60"/>
      <c r="B10" s="68" t="s">
        <v>14</v>
      </c>
      <c r="C10" s="68" t="s">
        <v>126</v>
      </c>
      <c r="D10" s="71" t="s">
        <v>772</v>
      </c>
      <c r="E10" s="81" t="s">
        <v>128</v>
      </c>
      <c r="F10" s="71"/>
      <c r="G10" s="71"/>
      <c r="H10" s="90"/>
      <c r="I10" s="90" t="s">
        <v>131</v>
      </c>
      <c r="J10" s="211" t="s">
        <v>132</v>
      </c>
      <c r="L10" s="61"/>
    </row>
    <row r="11" spans="1:13" x14ac:dyDescent="0.35">
      <c r="B11" s="69" t="s">
        <v>773</v>
      </c>
      <c r="C11" s="69"/>
      <c r="D11" s="70"/>
      <c r="E11" s="70"/>
      <c r="F11" s="187"/>
      <c r="G11" s="187"/>
      <c r="H11" s="187"/>
      <c r="I11" s="187"/>
      <c r="J11" s="187" t="s">
        <v>1013</v>
      </c>
      <c r="L11" s="61"/>
    </row>
    <row r="12" spans="1:13" ht="77.5" x14ac:dyDescent="0.35">
      <c r="B12" s="62" t="s">
        <v>774</v>
      </c>
      <c r="C12" s="292" t="s">
        <v>775</v>
      </c>
      <c r="D12" s="224"/>
      <c r="E12" s="62" t="s">
        <v>139</v>
      </c>
      <c r="F12" s="224"/>
      <c r="G12" s="224"/>
      <c r="H12" s="224"/>
      <c r="I12" s="222" t="s">
        <v>1013</v>
      </c>
      <c r="J12" s="186" t="str">
        <f>I12</f>
        <v>[Redacted under FOIA Section 43(2) Commercial Interests]</v>
      </c>
      <c r="L12" s="61"/>
    </row>
    <row r="13" spans="1:13" ht="31" x14ac:dyDescent="0.35">
      <c r="B13" s="62" t="s">
        <v>776</v>
      </c>
      <c r="C13" s="292" t="s">
        <v>777</v>
      </c>
      <c r="D13" s="293">
        <v>12</v>
      </c>
      <c r="E13" s="62" t="s">
        <v>135</v>
      </c>
      <c r="F13" s="224"/>
      <c r="G13" s="224"/>
      <c r="H13" s="224"/>
      <c r="I13" s="222" t="s">
        <v>1013</v>
      </c>
      <c r="J13" s="186" t="str">
        <f>I13</f>
        <v>[Redacted under FOIA Section 43(2) Commercial Interests]</v>
      </c>
      <c r="L13" s="61"/>
    </row>
    <row r="14" spans="1:13" x14ac:dyDescent="0.35">
      <c r="B14" s="69" t="s">
        <v>778</v>
      </c>
      <c r="C14" s="69"/>
      <c r="D14" s="70"/>
      <c r="E14" s="70"/>
      <c r="F14" s="187"/>
      <c r="G14" s="187"/>
      <c r="H14" s="187"/>
      <c r="I14" s="187"/>
      <c r="J14" s="187" t="str">
        <f>J15</f>
        <v>[Redacted under FOIA Section 43(2) Commercial Interests]</v>
      </c>
      <c r="L14" s="61"/>
    </row>
    <row r="15" spans="1:13" ht="31" x14ac:dyDescent="0.35">
      <c r="B15" s="62" t="s">
        <v>779</v>
      </c>
      <c r="C15" s="292" t="s">
        <v>780</v>
      </c>
      <c r="D15" s="293">
        <v>24</v>
      </c>
      <c r="E15" s="62" t="s">
        <v>781</v>
      </c>
      <c r="F15" s="224"/>
      <c r="G15" s="224"/>
      <c r="H15" s="224"/>
      <c r="I15" s="222" t="s">
        <v>1013</v>
      </c>
      <c r="J15" s="186" t="str">
        <f>I15</f>
        <v>[Redacted under FOIA Section 43(2) Commercial Interests]</v>
      </c>
      <c r="L15" s="61"/>
    </row>
    <row r="16" spans="1:13" x14ac:dyDescent="0.35">
      <c r="C16" s="294"/>
      <c r="H16" s="61"/>
      <c r="I16" s="295"/>
      <c r="J16" s="296"/>
      <c r="L16" s="61"/>
    </row>
    <row r="17" spans="1:15" s="297" customFormat="1" ht="20" x14ac:dyDescent="0.35">
      <c r="C17" s="298" t="s">
        <v>782</v>
      </c>
      <c r="D17" s="299"/>
      <c r="E17" s="299"/>
      <c r="I17" s="300"/>
      <c r="J17" s="193" t="s">
        <v>1013</v>
      </c>
    </row>
    <row r="18" spans="1:15" s="297" customFormat="1" ht="20" x14ac:dyDescent="0.35">
      <c r="C18" s="298"/>
      <c r="D18" s="299"/>
      <c r="E18" s="299"/>
      <c r="F18" s="300"/>
      <c r="G18" s="302"/>
      <c r="I18" s="303"/>
    </row>
    <row r="19" spans="1:15" ht="18" x14ac:dyDescent="0.35">
      <c r="A19" s="23"/>
      <c r="B19" s="56" t="s">
        <v>783</v>
      </c>
      <c r="C19" s="56"/>
      <c r="D19" s="56"/>
      <c r="E19" s="56"/>
      <c r="F19" s="25"/>
      <c r="G19" s="30"/>
      <c r="H19" s="30"/>
      <c r="I19" s="209"/>
      <c r="J19" s="209"/>
      <c r="K19" s="209"/>
      <c r="L19" s="25"/>
      <c r="M19" s="25"/>
      <c r="O19" s="165"/>
    </row>
    <row r="20" spans="1:15" x14ac:dyDescent="0.35">
      <c r="A20" s="23"/>
      <c r="B20" s="60"/>
      <c r="C20" s="24"/>
      <c r="D20" s="24"/>
      <c r="E20" s="24"/>
      <c r="F20" s="24"/>
      <c r="G20" s="29"/>
      <c r="H20" s="29"/>
      <c r="I20" s="24"/>
      <c r="J20" s="24"/>
      <c r="K20" s="24"/>
      <c r="L20" s="24"/>
      <c r="M20" s="24"/>
      <c r="O20" s="165"/>
    </row>
    <row r="21" spans="1:15" ht="31" x14ac:dyDescent="0.35">
      <c r="A21" s="60"/>
      <c r="B21" s="68" t="s">
        <v>14</v>
      </c>
      <c r="C21" s="68" t="s">
        <v>126</v>
      </c>
      <c r="D21" s="71" t="s">
        <v>377</v>
      </c>
      <c r="E21" s="81" t="s">
        <v>145</v>
      </c>
      <c r="F21" s="81"/>
      <c r="G21" s="81"/>
      <c r="H21" s="81"/>
      <c r="I21" s="90" t="s">
        <v>131</v>
      </c>
      <c r="J21" s="211" t="s">
        <v>132</v>
      </c>
      <c r="L21" s="61"/>
      <c r="M21" s="89"/>
      <c r="N21" s="151"/>
    </row>
    <row r="22" spans="1:15" x14ac:dyDescent="0.35">
      <c r="A22" s="60"/>
      <c r="B22" s="69" t="s">
        <v>767</v>
      </c>
      <c r="C22" s="69"/>
      <c r="D22" s="70"/>
      <c r="E22" s="70"/>
      <c r="F22" s="187"/>
      <c r="G22" s="187"/>
      <c r="H22" s="187"/>
      <c r="I22" s="187"/>
      <c r="J22" s="187" t="s">
        <v>1013</v>
      </c>
      <c r="L22" s="61"/>
      <c r="M22" s="165"/>
      <c r="N22" s="166"/>
    </row>
    <row r="23" spans="1:15" ht="77.5" x14ac:dyDescent="0.35">
      <c r="A23" s="60"/>
      <c r="B23" s="62" t="s">
        <v>784</v>
      </c>
      <c r="C23" s="140" t="s">
        <v>785</v>
      </c>
      <c r="D23" s="235" t="e">
        <f>'Price List A - Goods'!L356*5%</f>
        <v>#VALUE!</v>
      </c>
      <c r="E23" s="62" t="s">
        <v>93</v>
      </c>
      <c r="F23" s="224"/>
      <c r="G23" s="224"/>
      <c r="H23" s="224"/>
      <c r="I23" s="222" t="s">
        <v>1013</v>
      </c>
      <c r="J23" s="186" t="str">
        <f>I23</f>
        <v>[Redacted under FOIA Section 43(2) Commercial Interests]</v>
      </c>
      <c r="L23" s="61"/>
      <c r="M23" s="165"/>
      <c r="N23" s="166"/>
    </row>
    <row r="24" spans="1:15" x14ac:dyDescent="0.35">
      <c r="A24" s="60"/>
      <c r="B24" s="69" t="s">
        <v>765</v>
      </c>
      <c r="C24" s="69"/>
      <c r="D24" s="70"/>
      <c r="E24" s="70"/>
      <c r="F24" s="187"/>
      <c r="G24" s="187"/>
      <c r="H24" s="187"/>
      <c r="I24" s="187"/>
      <c r="J24" s="187" t="s">
        <v>1013</v>
      </c>
      <c r="L24" s="61"/>
      <c r="M24" s="165"/>
      <c r="N24" s="166"/>
    </row>
    <row r="25" spans="1:15" ht="78.75" customHeight="1" x14ac:dyDescent="0.35">
      <c r="A25" s="60"/>
      <c r="B25" s="62" t="s">
        <v>786</v>
      </c>
      <c r="C25" s="140" t="s">
        <v>787</v>
      </c>
      <c r="D25" s="235" t="e">
        <f>SUMPRODUCT('Price List A - Goods'!K9:K352,'Price List A - Goods'!#REF!)*50</f>
        <v>#REF!</v>
      </c>
      <c r="E25" s="62" t="s">
        <v>93</v>
      </c>
      <c r="F25" s="224"/>
      <c r="G25" s="224"/>
      <c r="H25" s="224"/>
      <c r="I25" s="222" t="s">
        <v>1013</v>
      </c>
      <c r="J25" s="186" t="str">
        <f>I25</f>
        <v>[Redacted under FOIA Section 43(2) Commercial Interests]</v>
      </c>
      <c r="L25" s="61"/>
      <c r="M25" s="165"/>
      <c r="N25" s="166"/>
    </row>
    <row r="26" spans="1:15" x14ac:dyDescent="0.35">
      <c r="A26" s="60"/>
      <c r="B26" s="69" t="s">
        <v>788</v>
      </c>
      <c r="C26" s="69"/>
      <c r="D26" s="70"/>
      <c r="E26" s="70"/>
      <c r="F26" s="187"/>
      <c r="G26" s="187"/>
      <c r="H26" s="187"/>
      <c r="I26" s="187"/>
      <c r="J26" s="187" t="s">
        <v>1013</v>
      </c>
      <c r="L26" s="61"/>
      <c r="M26" s="165"/>
      <c r="N26" s="166"/>
    </row>
    <row r="27" spans="1:15" ht="31" x14ac:dyDescent="0.35">
      <c r="A27" s="60"/>
      <c r="B27" s="62" t="s">
        <v>789</v>
      </c>
      <c r="C27" s="140" t="s">
        <v>790</v>
      </c>
      <c r="D27" s="304">
        <v>52</v>
      </c>
      <c r="E27" s="62" t="s">
        <v>791</v>
      </c>
      <c r="F27" s="224"/>
      <c r="G27" s="224"/>
      <c r="H27" s="224"/>
      <c r="I27" s="222" t="s">
        <v>1013</v>
      </c>
      <c r="J27" s="186" t="str">
        <f>I27</f>
        <v>[Redacted under FOIA Section 43(2) Commercial Interests]</v>
      </c>
      <c r="L27" s="61"/>
      <c r="M27" s="165"/>
      <c r="N27" s="166"/>
    </row>
    <row r="28" spans="1:15" ht="16" thickBot="1" x14ac:dyDescent="0.4">
      <c r="A28" s="60"/>
      <c r="B28" s="236"/>
      <c r="C28" s="236"/>
      <c r="D28" s="237"/>
      <c r="E28" s="237"/>
      <c r="F28" s="238"/>
      <c r="G28" s="238"/>
      <c r="H28" s="238"/>
      <c r="I28" s="238"/>
      <c r="J28" s="239"/>
      <c r="K28" s="236"/>
      <c r="L28" s="61"/>
      <c r="M28" s="89"/>
      <c r="N28" s="151"/>
    </row>
    <row r="29" spans="1:15" s="297" customFormat="1" ht="20.5" thickBot="1" x14ac:dyDescent="0.4">
      <c r="C29" s="298" t="s">
        <v>792</v>
      </c>
      <c r="D29" s="299"/>
      <c r="E29" s="299"/>
      <c r="F29" s="300"/>
      <c r="G29" s="300"/>
      <c r="H29" s="300"/>
      <c r="I29" s="300"/>
      <c r="J29" s="301" t="e">
        <f>J22+J26</f>
        <v>#VALUE!</v>
      </c>
      <c r="L29" s="303"/>
    </row>
    <row r="30" spans="1:15" s="297" customFormat="1" ht="20" x14ac:dyDescent="0.35">
      <c r="C30" s="298"/>
      <c r="D30" s="299"/>
      <c r="E30" s="299"/>
      <c r="F30" s="300"/>
      <c r="G30" s="300"/>
      <c r="H30" s="300"/>
      <c r="I30" s="300"/>
      <c r="J30" s="302"/>
      <c r="L30" s="303"/>
    </row>
    <row r="31" spans="1:15" ht="20" x14ac:dyDescent="0.35">
      <c r="C31" s="305"/>
      <c r="D31" s="61"/>
      <c r="E31" s="61"/>
    </row>
    <row r="32" spans="1:15" x14ac:dyDescent="0.35">
      <c r="C32" s="61"/>
      <c r="D32" s="61"/>
      <c r="E32" s="61"/>
    </row>
    <row r="33" spans="1:18" x14ac:dyDescent="0.35">
      <c r="C33" s="61"/>
      <c r="D33" s="61"/>
      <c r="E33" s="61"/>
    </row>
    <row r="34" spans="1:18" x14ac:dyDescent="0.35">
      <c r="C34" s="61"/>
      <c r="D34" s="61"/>
      <c r="E34" s="61"/>
    </row>
    <row r="35" spans="1:18" x14ac:dyDescent="0.35">
      <c r="C35" s="61"/>
      <c r="D35" s="61"/>
      <c r="E35" s="61"/>
    </row>
    <row r="36" spans="1:18" x14ac:dyDescent="0.35">
      <c r="C36" s="61"/>
      <c r="D36" s="61"/>
      <c r="E36" s="61"/>
    </row>
    <row r="37" spans="1:18" x14ac:dyDescent="0.35">
      <c r="C37" s="61"/>
      <c r="D37" s="61"/>
      <c r="E37" s="61"/>
    </row>
    <row r="38" spans="1:18" s="151" customFormat="1" x14ac:dyDescent="0.35">
      <c r="A38" s="61"/>
      <c r="B38" s="61"/>
      <c r="C38" s="61"/>
      <c r="D38" s="61"/>
      <c r="E38" s="61"/>
      <c r="J38" s="61"/>
      <c r="K38" s="61"/>
      <c r="L38" s="165"/>
      <c r="M38" s="61"/>
      <c r="N38" s="61"/>
      <c r="O38" s="61"/>
      <c r="P38" s="61"/>
      <c r="Q38" s="61"/>
      <c r="R38" s="61"/>
    </row>
    <row r="39" spans="1:18" s="151" customFormat="1" x14ac:dyDescent="0.35">
      <c r="A39" s="61"/>
      <c r="B39" s="61"/>
      <c r="C39" s="61"/>
      <c r="D39" s="61"/>
      <c r="E39" s="61"/>
      <c r="J39" s="61"/>
      <c r="K39" s="61"/>
      <c r="L39" s="165"/>
      <c r="M39" s="61"/>
      <c r="N39" s="61"/>
      <c r="O39" s="61"/>
      <c r="P39" s="61"/>
      <c r="Q39" s="61"/>
      <c r="R39" s="61"/>
    </row>
    <row r="40" spans="1:18" s="151" customFormat="1" x14ac:dyDescent="0.35">
      <c r="A40" s="61"/>
      <c r="B40" s="61"/>
      <c r="C40" s="61"/>
      <c r="D40" s="61"/>
      <c r="E40" s="61"/>
      <c r="J40" s="61"/>
      <c r="K40" s="61"/>
      <c r="L40" s="165"/>
      <c r="M40" s="61"/>
      <c r="N40" s="61"/>
      <c r="O40" s="61"/>
      <c r="P40" s="61"/>
      <c r="Q40" s="61"/>
      <c r="R40" s="61"/>
    </row>
    <row r="41" spans="1:18" s="151" customFormat="1" x14ac:dyDescent="0.35">
      <c r="A41" s="61"/>
      <c r="B41" s="61"/>
      <c r="C41" s="61"/>
      <c r="D41" s="61"/>
      <c r="E41" s="61"/>
      <c r="J41" s="61"/>
      <c r="K41" s="61"/>
      <c r="L41" s="165"/>
      <c r="M41" s="61"/>
      <c r="N41" s="61"/>
      <c r="O41" s="61"/>
      <c r="P41" s="61"/>
      <c r="Q41" s="61"/>
      <c r="R41" s="61"/>
    </row>
    <row r="42" spans="1:18" s="151" customFormat="1" x14ac:dyDescent="0.35">
      <c r="A42" s="61"/>
      <c r="B42" s="61"/>
      <c r="C42" s="61"/>
      <c r="D42" s="61"/>
      <c r="E42" s="61"/>
      <c r="J42" s="61"/>
      <c r="K42" s="61"/>
      <c r="L42" s="165"/>
      <c r="M42" s="61"/>
      <c r="N42" s="61"/>
      <c r="O42" s="61"/>
      <c r="P42" s="61"/>
      <c r="Q42" s="61"/>
      <c r="R42" s="61"/>
    </row>
  </sheetData>
  <sheetProtection formatColumns="0" formatRows="0"/>
  <mergeCells count="3">
    <mergeCell ref="C3:J3"/>
    <mergeCell ref="C4:J4"/>
    <mergeCell ref="B6:I6"/>
  </mergeCells>
  <pageMargins left="0.7" right="0.7" top="0.75" bottom="0.75" header="0.3" footer="0.3"/>
  <pageSetup paperSize="9" scale="8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0B2002CC613944AE22F16886CE8B76" ma:contentTypeVersion="7" ma:contentTypeDescription="Create a new document." ma:contentTypeScope="" ma:versionID="2f5c04002126f14995d6504522a80306">
  <xsd:schema xmlns:xsd="http://www.w3.org/2001/XMLSchema" xmlns:xs="http://www.w3.org/2001/XMLSchema" xmlns:p="http://schemas.microsoft.com/office/2006/metadata/properties" xmlns:ns2="afee710c-008a-420c-90f3-0d1152375acf" xmlns:ns3="3f5dd2de-c8c4-418b-9bd3-95e64f7ec8ed" targetNamespace="http://schemas.microsoft.com/office/2006/metadata/properties" ma:root="true" ma:fieldsID="446e180ad891846645027a66822daa29" ns2:_="" ns3:_="">
    <xsd:import namespace="afee710c-008a-420c-90f3-0d1152375acf"/>
    <xsd:import namespace="3f5dd2de-c8c4-418b-9bd3-95e64f7ec8e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e710c-008a-420c-90f3-0d1152375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3" nillable="true" ma:displayName="Sign-off status" ma:internalName="Sign_x002d_off_x0020_status">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5dd2de-c8c4-418b-9bd3-95e64f7ec8e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5dd2de-c8c4-418b-9bd3-95e64f7ec8ed">
      <UserInfo>
        <DisplayName/>
        <AccountId xsi:nil="true"/>
        <AccountType/>
      </UserInfo>
    </SharedWithUsers>
    <_Flow_SignoffStatus xmlns="afee710c-008a-420c-90f3-0d1152375acf" xsi:nil="true"/>
  </documentManagement>
</p:properties>
</file>

<file path=customXml/itemProps1.xml><?xml version="1.0" encoding="utf-8"?>
<ds:datastoreItem xmlns:ds="http://schemas.openxmlformats.org/officeDocument/2006/customXml" ds:itemID="{D9D12B2B-F1C2-47E8-86CE-427AC7226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e710c-008a-420c-90f3-0d1152375acf"/>
    <ds:schemaRef ds:uri="3f5dd2de-c8c4-418b-9bd3-95e64f7ec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16C70A-0F04-4CC2-88B3-E190A322151C}">
  <ds:schemaRefs>
    <ds:schemaRef ds:uri="http://schemas.microsoft.com/sharepoint/v3/contenttype/forms"/>
  </ds:schemaRefs>
</ds:datastoreItem>
</file>

<file path=customXml/itemProps3.xml><?xml version="1.0" encoding="utf-8"?>
<ds:datastoreItem xmlns:ds="http://schemas.openxmlformats.org/officeDocument/2006/customXml" ds:itemID="{FEA559B7-1CAF-41FA-91F6-72289C44DCA3}">
  <ds:schemaRefs>
    <ds:schemaRef ds:uri="http://schemas.openxmlformats.org/package/2006/metadata/core-properties"/>
    <ds:schemaRef ds:uri="http://schemas.microsoft.com/office/infopath/2007/PartnerControls"/>
    <ds:schemaRef ds:uri="afee710c-008a-420c-90f3-0d1152375acf"/>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3f5dd2de-c8c4-418b-9bd3-95e64f7ec8e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Version</vt:lpstr>
      <vt:lpstr>Completion Notes</vt:lpstr>
      <vt:lpstr>Percentages</vt:lpstr>
      <vt:lpstr>Price List A</vt:lpstr>
      <vt:lpstr>Lot A Products (2)</vt:lpstr>
      <vt:lpstr>Price List A - Goods</vt:lpstr>
      <vt:lpstr>Consumables OLD</vt:lpstr>
      <vt:lpstr>EOD</vt:lpstr>
      <vt:lpstr>Price List B - Services</vt:lpstr>
      <vt:lpstr>Price List E</vt:lpstr>
      <vt:lpstr>Summary</vt:lpstr>
      <vt:lpstr>Zero Rates</vt:lpstr>
      <vt:lpstr>Equipcheck</vt:lpstr>
      <vt:lpstr>Consumcheck</vt:lpstr>
      <vt:lpstr>Fee</vt:lpstr>
      <vt:lpstr>MFOH</vt:lpstr>
      <vt:lpstr>'Completion Notes'!Print_Area</vt:lpstr>
      <vt:lpstr>'Consumables OLD'!Print_Area</vt:lpstr>
      <vt:lpstr>EOD!Print_Area</vt:lpstr>
      <vt:lpstr>'Lot A Products (2)'!Print_Area</vt:lpstr>
      <vt:lpstr>'Price List A'!Print_Area</vt:lpstr>
      <vt:lpstr>'Price List A - Goods'!Print_Area</vt:lpstr>
      <vt:lpstr>'Price List B - Services'!Print_Area</vt:lpstr>
      <vt:lpstr>'Price List E'!Print_Area</vt:lpstr>
      <vt:lpstr>'Completion Notes'!Print_Titles</vt:lpstr>
      <vt:lpstr>Title</vt:lpstr>
    </vt:vector>
  </TitlesOfParts>
  <Manager/>
  <Company>Highways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Chappelow, Debbie</dc:creator>
  <cp:keywords/>
  <dc:description/>
  <cp:lastModifiedBy>Andrew Pritchard</cp:lastModifiedBy>
  <cp:revision/>
  <dcterms:created xsi:type="dcterms:W3CDTF">2017-07-11T12:39:39Z</dcterms:created>
  <dcterms:modified xsi:type="dcterms:W3CDTF">2024-06-21T16:02:23Z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0x0101005E0B2002CC613944AE22F16886CE8B76</vt:lpwstr>
  </property>
  <property fmtid="{D5CDD505-2E9C-101B-9397-08002B2CF9AE}" pid="3" name="Order">
    <vt:r8>438100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