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aldeburgh.sharepoint.com/sites/Property/Shared Documents/CAPITAL PROJECT/Invitation to Tender documents/Acoustician/"/>
    </mc:Choice>
  </mc:AlternateContent>
  <xr:revisionPtr revIDLastSave="74" documentId="8_{2AF4E6E3-9E4A-404B-97A4-C09AE7634653}" xr6:coauthVersionLast="47" xr6:coauthVersionMax="47" xr10:uidLastSave="{622C02AC-0709-4281-9EFA-A0A3E1E141C0}"/>
  <bookViews>
    <workbookView xWindow="-110" yWindow="-110" windowWidth="19420" windowHeight="10420" tabRatio="496" xr2:uid="{00000000-000D-0000-FFFF-FFFF00000000}"/>
  </bookViews>
  <sheets>
    <sheet name="Timeline &amp; Fee Drawdown " sheetId="41" r:id="rId1"/>
    <sheet name="Resource Summary " sheetId="42" r:id="rId2"/>
    <sheet name="Fee Summary" sheetId="38" r:id="rId3"/>
  </sheets>
  <definedNames>
    <definedName name="AYTO">"9hr"</definedName>
    <definedName name="PMs">#REF!</definedName>
    <definedName name="_xlnm.Print_Area" localSheetId="0">'Timeline &amp; Fee Drawdown '!$B$1:$BU$75</definedName>
    <definedName name="_xlnm.Print_Titles" localSheetId="1">#N/A</definedName>
    <definedName name="rates" localSheetId="1">#REF!</definedName>
    <definedName name="rat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5" i="41" l="1"/>
  <c r="V37" i="41"/>
  <c r="AX40" i="41"/>
  <c r="AX48" i="41"/>
  <c r="AN47" i="41"/>
  <c r="AN39" i="41"/>
  <c r="AN43" i="41"/>
  <c r="AV44" i="41"/>
  <c r="BB48" i="41"/>
  <c r="BA48" i="41"/>
  <c r="AZ48" i="41"/>
  <c r="AY48" i="41"/>
  <c r="AW48" i="41"/>
  <c r="AV48" i="41"/>
  <c r="AU47" i="41"/>
  <c r="AT47" i="41"/>
  <c r="AS47" i="41"/>
  <c r="AR47" i="41"/>
  <c r="AQ47" i="41"/>
  <c r="AP47" i="41"/>
  <c r="AO47" i="41"/>
  <c r="AM47" i="41"/>
  <c r="AL47" i="41"/>
  <c r="AK47" i="41"/>
  <c r="AJ47" i="41"/>
  <c r="AI46" i="41"/>
  <c r="AH46" i="41"/>
  <c r="AG46" i="41"/>
  <c r="AF46" i="41"/>
  <c r="AE46" i="41"/>
  <c r="AD46" i="41"/>
  <c r="AC46" i="41"/>
  <c r="AB46" i="41"/>
  <c r="AA46" i="41"/>
  <c r="Z46" i="41"/>
  <c r="Y46" i="41"/>
  <c r="X46" i="41"/>
  <c r="W45" i="41"/>
  <c r="V45" i="41"/>
  <c r="U45" i="41"/>
  <c r="T45" i="41"/>
  <c r="S45" i="41"/>
  <c r="R45" i="41"/>
  <c r="P45" i="41"/>
  <c r="O45" i="41"/>
  <c r="N45" i="41"/>
  <c r="M45" i="41"/>
  <c r="L45" i="41"/>
  <c r="BB44" i="41"/>
  <c r="BA44" i="41"/>
  <c r="AZ44" i="41"/>
  <c r="AY44" i="41"/>
  <c r="AX44" i="41"/>
  <c r="AW44" i="41"/>
  <c r="AU43" i="41"/>
  <c r="AT43" i="41"/>
  <c r="AS43" i="41"/>
  <c r="AR43" i="41"/>
  <c r="AQ43" i="41"/>
  <c r="AP43" i="41"/>
  <c r="AO43" i="41"/>
  <c r="AM43" i="41"/>
  <c r="AL43" i="41"/>
  <c r="AK43" i="41"/>
  <c r="AJ43" i="41"/>
  <c r="AI42" i="41"/>
  <c r="AH42" i="41"/>
  <c r="AG42" i="41"/>
  <c r="AF42" i="41"/>
  <c r="AE42" i="41"/>
  <c r="AD42" i="41"/>
  <c r="AC42" i="41"/>
  <c r="AB42" i="41"/>
  <c r="AA42" i="41"/>
  <c r="Z42" i="41"/>
  <c r="Y42" i="41"/>
  <c r="X42" i="41"/>
  <c r="W41" i="41"/>
  <c r="V41" i="41"/>
  <c r="U41" i="41"/>
  <c r="T41" i="41"/>
  <c r="S41" i="41"/>
  <c r="R41" i="41"/>
  <c r="Q41" i="41"/>
  <c r="P41" i="41"/>
  <c r="O41" i="41"/>
  <c r="N41" i="41"/>
  <c r="M41" i="41"/>
  <c r="L41" i="41"/>
  <c r="BB40" i="41"/>
  <c r="BA40" i="41"/>
  <c r="AZ40" i="41"/>
  <c r="AY40" i="41"/>
  <c r="AW40" i="41"/>
  <c r="AV40" i="41"/>
  <c r="AU39" i="41"/>
  <c r="AT39" i="41"/>
  <c r="AS39" i="41"/>
  <c r="AR39" i="41"/>
  <c r="AQ39" i="41"/>
  <c r="AP39" i="41"/>
  <c r="AO39" i="41"/>
  <c r="AM39" i="41"/>
  <c r="AL39" i="41"/>
  <c r="AK39" i="41"/>
  <c r="AJ39" i="41"/>
  <c r="AI38" i="41"/>
  <c r="AH38" i="41"/>
  <c r="AG38" i="41"/>
  <c r="AF38" i="41"/>
  <c r="AE38" i="41"/>
  <c r="AD38" i="41"/>
  <c r="AC38" i="41"/>
  <c r="AB38" i="41"/>
  <c r="AA38" i="41"/>
  <c r="Z38" i="41"/>
  <c r="Y38" i="41"/>
  <c r="X38" i="41"/>
  <c r="W37" i="41"/>
  <c r="U37" i="41"/>
  <c r="T37" i="41"/>
  <c r="S37" i="41"/>
  <c r="R37" i="41"/>
  <c r="Q37" i="41"/>
  <c r="P37" i="41"/>
  <c r="O37" i="41"/>
  <c r="N37" i="41"/>
  <c r="M37" i="41"/>
  <c r="L37" i="41"/>
  <c r="W3" i="38"/>
  <c r="W13" i="38"/>
  <c r="P77" i="42"/>
  <c r="N77" i="42"/>
  <c r="L77" i="42"/>
  <c r="J77" i="42"/>
  <c r="H77" i="42"/>
  <c r="F77" i="42"/>
  <c r="D77" i="42"/>
  <c r="R76" i="42"/>
  <c r="Q76" i="42"/>
  <c r="O76" i="42"/>
  <c r="M76" i="42"/>
  <c r="K76" i="42"/>
  <c r="I76" i="42"/>
  <c r="G76" i="42"/>
  <c r="E76" i="42"/>
  <c r="R75" i="42"/>
  <c r="Q75" i="42"/>
  <c r="O75" i="42"/>
  <c r="O77" i="42" s="1"/>
  <c r="T13" i="38" s="1"/>
  <c r="M75" i="42"/>
  <c r="K75" i="42"/>
  <c r="I75" i="42"/>
  <c r="G75" i="42"/>
  <c r="E75" i="42"/>
  <c r="R74" i="42"/>
  <c r="Q74" i="42"/>
  <c r="O74" i="42"/>
  <c r="M74" i="42"/>
  <c r="K74" i="42"/>
  <c r="I74" i="42"/>
  <c r="G74" i="42"/>
  <c r="E74" i="42"/>
  <c r="R73" i="42"/>
  <c r="Q73" i="42"/>
  <c r="O73" i="42"/>
  <c r="M73" i="42"/>
  <c r="K73" i="42"/>
  <c r="I73" i="42"/>
  <c r="G73" i="42"/>
  <c r="E73" i="42"/>
  <c r="E77" i="42" s="1"/>
  <c r="T8" i="38" s="1"/>
  <c r="M77" i="42" l="1"/>
  <c r="T12" i="38" s="1"/>
  <c r="W12" i="38" s="1"/>
  <c r="T75" i="42"/>
  <c r="K77" i="42"/>
  <c r="T11" i="38" s="1"/>
  <c r="T76" i="42"/>
  <c r="I77" i="42"/>
  <c r="T10" i="38" s="1"/>
  <c r="T73" i="42"/>
  <c r="G77" i="42"/>
  <c r="T9" i="38" s="1"/>
  <c r="T74" i="42"/>
  <c r="Q77" i="42"/>
  <c r="T14" i="38" s="1"/>
  <c r="R77" i="42"/>
  <c r="R79" i="42" s="1"/>
  <c r="P56" i="42"/>
  <c r="N56" i="42"/>
  <c r="L56" i="42"/>
  <c r="J56" i="42"/>
  <c r="H56" i="42"/>
  <c r="F56" i="42"/>
  <c r="D56" i="42"/>
  <c r="R55" i="42"/>
  <c r="Q55" i="42"/>
  <c r="O55" i="42"/>
  <c r="M55" i="42"/>
  <c r="K55" i="42"/>
  <c r="I55" i="42"/>
  <c r="G55" i="42"/>
  <c r="E55" i="42"/>
  <c r="R54" i="42"/>
  <c r="Q54" i="42"/>
  <c r="O54" i="42"/>
  <c r="M54" i="42"/>
  <c r="K54" i="42"/>
  <c r="I54" i="42"/>
  <c r="G54" i="42"/>
  <c r="E54" i="42"/>
  <c r="R53" i="42"/>
  <c r="Q53" i="42"/>
  <c r="O53" i="42"/>
  <c r="O56" i="42" s="1"/>
  <c r="P13" i="38" s="1"/>
  <c r="M53" i="42"/>
  <c r="K53" i="42"/>
  <c r="I53" i="42"/>
  <c r="G53" i="42"/>
  <c r="E53" i="42"/>
  <c r="R52" i="42"/>
  <c r="Q52" i="42"/>
  <c r="O52" i="42"/>
  <c r="M52" i="42"/>
  <c r="K52" i="42"/>
  <c r="I52" i="42"/>
  <c r="G52" i="42"/>
  <c r="E52" i="42"/>
  <c r="P37" i="42"/>
  <c r="N37" i="42"/>
  <c r="L37" i="42"/>
  <c r="J37" i="42"/>
  <c r="H37" i="42"/>
  <c r="F37" i="42"/>
  <c r="D37" i="42"/>
  <c r="R36" i="42"/>
  <c r="Q36" i="42"/>
  <c r="O36" i="42"/>
  <c r="M36" i="42"/>
  <c r="K36" i="42"/>
  <c r="I36" i="42"/>
  <c r="G36" i="42"/>
  <c r="E36" i="42"/>
  <c r="R35" i="42"/>
  <c r="Q35" i="42"/>
  <c r="O35" i="42"/>
  <c r="M35" i="42"/>
  <c r="K35" i="42"/>
  <c r="I35" i="42"/>
  <c r="G35" i="42"/>
  <c r="E35" i="42"/>
  <c r="R34" i="42"/>
  <c r="Q34" i="42"/>
  <c r="O34" i="42"/>
  <c r="M34" i="42"/>
  <c r="K34" i="42"/>
  <c r="I34" i="42"/>
  <c r="G34" i="42"/>
  <c r="E34" i="42"/>
  <c r="R33" i="42"/>
  <c r="Q33" i="42"/>
  <c r="O33" i="42"/>
  <c r="M33" i="42"/>
  <c r="K33" i="42"/>
  <c r="I33" i="42"/>
  <c r="G33" i="42"/>
  <c r="E33" i="42"/>
  <c r="R17" i="42"/>
  <c r="R16" i="42"/>
  <c r="R15" i="42"/>
  <c r="R14" i="42"/>
  <c r="Q17" i="42"/>
  <c r="Q16" i="42"/>
  <c r="Q15" i="42"/>
  <c r="Q14" i="42"/>
  <c r="O17" i="42"/>
  <c r="O16" i="42"/>
  <c r="O15" i="42"/>
  <c r="O14" i="42"/>
  <c r="M17" i="42"/>
  <c r="M16" i="42"/>
  <c r="M15" i="42"/>
  <c r="M14" i="42"/>
  <c r="K17" i="42"/>
  <c r="K16" i="42"/>
  <c r="K15" i="42"/>
  <c r="K14" i="42"/>
  <c r="I17" i="42"/>
  <c r="I16" i="42"/>
  <c r="I15" i="42"/>
  <c r="I14" i="42"/>
  <c r="G17" i="42"/>
  <c r="G16" i="42"/>
  <c r="G15" i="42"/>
  <c r="G14" i="42"/>
  <c r="E17" i="42"/>
  <c r="E16" i="42"/>
  <c r="E15" i="42"/>
  <c r="E14" i="42"/>
  <c r="E18" i="42" s="1"/>
  <c r="F8" i="38" s="1"/>
  <c r="W8" i="38" s="1"/>
  <c r="T15" i="38" l="1"/>
  <c r="S4" i="38" s="1"/>
  <c r="S5" i="38" s="1"/>
  <c r="W14" i="38"/>
  <c r="T15" i="42"/>
  <c r="T77" i="42"/>
  <c r="T55" i="42"/>
  <c r="T14" i="42"/>
  <c r="E56" i="42"/>
  <c r="P8" i="38" s="1"/>
  <c r="G56" i="42"/>
  <c r="P9" i="38" s="1"/>
  <c r="I56" i="42"/>
  <c r="P10" i="38" s="1"/>
  <c r="W10" i="38" s="1"/>
  <c r="K18" i="42"/>
  <c r="F11" i="38" s="1"/>
  <c r="T54" i="42"/>
  <c r="K56" i="42"/>
  <c r="P11" i="38" s="1"/>
  <c r="W11" i="38" s="1"/>
  <c r="M56" i="42"/>
  <c r="P12" i="38" s="1"/>
  <c r="T52" i="42"/>
  <c r="T53" i="42"/>
  <c r="E37" i="42"/>
  <c r="K8" i="38" s="1"/>
  <c r="K37" i="42"/>
  <c r="K11" i="38" s="1"/>
  <c r="Q56" i="42"/>
  <c r="P14" i="38" s="1"/>
  <c r="R56" i="42"/>
  <c r="T35" i="42"/>
  <c r="M18" i="42"/>
  <c r="F12" i="38" s="1"/>
  <c r="M37" i="42"/>
  <c r="K12" i="38" s="1"/>
  <c r="O37" i="42"/>
  <c r="K13" i="38" s="1"/>
  <c r="Q37" i="42"/>
  <c r="K14" i="38" s="1"/>
  <c r="R37" i="42"/>
  <c r="O18" i="42"/>
  <c r="F13" i="38" s="1"/>
  <c r="Q18" i="42"/>
  <c r="F14" i="38" s="1"/>
  <c r="T36" i="42"/>
  <c r="T16" i="42"/>
  <c r="T17" i="42"/>
  <c r="T34" i="42"/>
  <c r="I37" i="42"/>
  <c r="K10" i="38" s="1"/>
  <c r="G37" i="42"/>
  <c r="K9" i="38" s="1"/>
  <c r="W9" i="38" s="1"/>
  <c r="T33" i="42"/>
  <c r="I18" i="42"/>
  <c r="F10" i="38" s="1"/>
  <c r="G18" i="42"/>
  <c r="F9" i="38" s="1"/>
  <c r="R80" i="42" l="1"/>
  <c r="U76" i="42"/>
  <c r="U74" i="42"/>
  <c r="U73" i="42"/>
  <c r="U75" i="42"/>
  <c r="T56" i="42"/>
  <c r="T18" i="42"/>
  <c r="R39" i="42"/>
  <c r="S35" i="42"/>
  <c r="S34" i="42"/>
  <c r="S36" i="42"/>
  <c r="S33" i="42"/>
  <c r="R58" i="42"/>
  <c r="S74" i="42"/>
  <c r="S55" i="42"/>
  <c r="S52" i="42"/>
  <c r="S73" i="42"/>
  <c r="S54" i="42"/>
  <c r="S75" i="42"/>
  <c r="S76" i="42"/>
  <c r="S53" i="42"/>
  <c r="K15" i="38"/>
  <c r="H11" i="38" s="1"/>
  <c r="T37" i="42"/>
  <c r="A59" i="41"/>
  <c r="A55" i="41"/>
  <c r="BJ49" i="41"/>
  <c r="BI49" i="41"/>
  <c r="BH49" i="41"/>
  <c r="BG49" i="41"/>
  <c r="BF49" i="41"/>
  <c r="BE49" i="41"/>
  <c r="BD49" i="41"/>
  <c r="BC49" i="41"/>
  <c r="BS45" i="41"/>
  <c r="BR45" i="41"/>
  <c r="BQ45" i="41"/>
  <c r="BP45" i="41"/>
  <c r="BO45" i="41"/>
  <c r="BN45" i="41"/>
  <c r="BM45" i="41"/>
  <c r="BL45" i="41"/>
  <c r="BK45" i="41"/>
  <c r="K45" i="41"/>
  <c r="J45" i="41"/>
  <c r="I45" i="41"/>
  <c r="H45" i="41"/>
  <c r="G45" i="41"/>
  <c r="C45" i="41"/>
  <c r="BS42" i="41"/>
  <c r="BR42" i="41"/>
  <c r="BQ42" i="41"/>
  <c r="BP42" i="41"/>
  <c r="BO42" i="41"/>
  <c r="BN42" i="41"/>
  <c r="BM42" i="41"/>
  <c r="BL42" i="41"/>
  <c r="BK42" i="41"/>
  <c r="K42" i="41"/>
  <c r="J42" i="41"/>
  <c r="I42" i="41"/>
  <c r="H42" i="41"/>
  <c r="G42" i="41"/>
  <c r="BS41" i="41"/>
  <c r="BR41" i="41"/>
  <c r="BQ41" i="41"/>
  <c r="BP41" i="41"/>
  <c r="BO41" i="41"/>
  <c r="BN41" i="41"/>
  <c r="BM41" i="41"/>
  <c r="BL41" i="41"/>
  <c r="BK41" i="41"/>
  <c r="K41" i="41"/>
  <c r="J41" i="41"/>
  <c r="I41" i="41"/>
  <c r="H41" i="41"/>
  <c r="G41" i="41"/>
  <c r="C41" i="41"/>
  <c r="BS38" i="41"/>
  <c r="BR38" i="41"/>
  <c r="BQ38" i="41"/>
  <c r="BP38" i="41"/>
  <c r="BO38" i="41"/>
  <c r="BN38" i="41"/>
  <c r="BM38" i="41"/>
  <c r="BL38" i="41"/>
  <c r="BK38" i="41"/>
  <c r="BS37" i="41"/>
  <c r="BR37" i="41"/>
  <c r="BQ37" i="41"/>
  <c r="BP37" i="41"/>
  <c r="BO37" i="41"/>
  <c r="BN37" i="41"/>
  <c r="BM37" i="41"/>
  <c r="BL37" i="41"/>
  <c r="BK37" i="41"/>
  <c r="K37" i="41"/>
  <c r="J37" i="41"/>
  <c r="I37" i="41"/>
  <c r="H37" i="41"/>
  <c r="G37" i="41"/>
  <c r="C37" i="41"/>
  <c r="BS32" i="41"/>
  <c r="BS46" i="41" s="1"/>
  <c r="BR32" i="41"/>
  <c r="BR46" i="41" s="1"/>
  <c r="BQ32" i="41"/>
  <c r="BQ46" i="41" s="1"/>
  <c r="BP32" i="41"/>
  <c r="BP46" i="41" s="1"/>
  <c r="BO32" i="41"/>
  <c r="BO46" i="41" s="1"/>
  <c r="BN32" i="41"/>
  <c r="BM32" i="41"/>
  <c r="BM46" i="41" s="1"/>
  <c r="BL32" i="41"/>
  <c r="BL46" i="41" s="1"/>
  <c r="BK32" i="41"/>
  <c r="BK46" i="41" s="1"/>
  <c r="BJ32" i="41"/>
  <c r="BI32" i="41"/>
  <c r="BH32" i="41"/>
  <c r="BG32" i="41"/>
  <c r="BF32" i="41"/>
  <c r="BE32" i="41"/>
  <c r="BD32" i="41"/>
  <c r="BC32" i="41"/>
  <c r="BB32" i="41"/>
  <c r="BA32" i="41"/>
  <c r="AZ32" i="41"/>
  <c r="AY32" i="41"/>
  <c r="AX32" i="41"/>
  <c r="AW32" i="41"/>
  <c r="AV32" i="41"/>
  <c r="AU32" i="41"/>
  <c r="AT32" i="41"/>
  <c r="AS32" i="41"/>
  <c r="AR32" i="41"/>
  <c r="AQ32" i="41"/>
  <c r="AP32" i="41"/>
  <c r="AO32" i="41"/>
  <c r="AN32" i="41"/>
  <c r="AM32" i="41"/>
  <c r="AL32" i="41"/>
  <c r="AK32" i="41"/>
  <c r="AJ32" i="41"/>
  <c r="AI32" i="41"/>
  <c r="AH32" i="41"/>
  <c r="AG32" i="41"/>
  <c r="AF32" i="41"/>
  <c r="AE32" i="41"/>
  <c r="AD32" i="41"/>
  <c r="AC32" i="41"/>
  <c r="AB32" i="41"/>
  <c r="AA32" i="41"/>
  <c r="Z32" i="41"/>
  <c r="Y32" i="41"/>
  <c r="X32" i="41"/>
  <c r="W32" i="41"/>
  <c r="V32" i="41"/>
  <c r="U32" i="41"/>
  <c r="T32" i="41"/>
  <c r="S32" i="41"/>
  <c r="R32" i="41"/>
  <c r="Q32" i="41"/>
  <c r="P32" i="41"/>
  <c r="O32" i="41"/>
  <c r="N32" i="41"/>
  <c r="M32" i="41"/>
  <c r="L32" i="41"/>
  <c r="K32" i="41"/>
  <c r="K46" i="41" s="1"/>
  <c r="J32" i="41"/>
  <c r="J46" i="41" s="1"/>
  <c r="I32" i="41"/>
  <c r="I46" i="41" s="1"/>
  <c r="H32" i="41"/>
  <c r="H46" i="41" s="1"/>
  <c r="G32" i="41"/>
  <c r="G46" i="41" s="1"/>
  <c r="BT30" i="41"/>
  <c r="BT29" i="41"/>
  <c r="A29" i="41"/>
  <c r="BT28" i="41"/>
  <c r="BT27" i="41"/>
  <c r="A27" i="41"/>
  <c r="R40" i="42" l="1"/>
  <c r="U37" i="42"/>
  <c r="U36" i="42"/>
  <c r="U35" i="42"/>
  <c r="U34" i="42"/>
  <c r="U33" i="42"/>
  <c r="R59" i="42"/>
  <c r="U55" i="42"/>
  <c r="U53" i="42"/>
  <c r="U52" i="42"/>
  <c r="U54" i="42"/>
  <c r="H12" i="38"/>
  <c r="H9" i="38"/>
  <c r="U16" i="42"/>
  <c r="U14" i="42"/>
  <c r="U15" i="42"/>
  <c r="U17" i="42"/>
  <c r="W15" i="38"/>
  <c r="R21" i="42"/>
  <c r="S77" i="42"/>
  <c r="S56" i="42"/>
  <c r="H8" i="38"/>
  <c r="J4" i="38"/>
  <c r="J5" i="38" s="1"/>
  <c r="H10" i="38"/>
  <c r="L50" i="41"/>
  <c r="O50" i="41"/>
  <c r="P50" i="41"/>
  <c r="Q50" i="41"/>
  <c r="R50" i="41"/>
  <c r="T50" i="41"/>
  <c r="U50" i="41"/>
  <c r="BN50" i="41"/>
  <c r="BK50" i="41"/>
  <c r="BS50" i="41"/>
  <c r="BM50" i="41"/>
  <c r="N50" i="41"/>
  <c r="V50" i="41"/>
  <c r="M50" i="41"/>
  <c r="BO50" i="41"/>
  <c r="BT37" i="41"/>
  <c r="BQ50" i="41"/>
  <c r="I50" i="41"/>
  <c r="H18" i="42"/>
  <c r="BR50" i="41"/>
  <c r="S50" i="41"/>
  <c r="BL50" i="41"/>
  <c r="BT41" i="41"/>
  <c r="D18" i="42"/>
  <c r="J18" i="42"/>
  <c r="BT46" i="41"/>
  <c r="P18" i="42"/>
  <c r="K50" i="41"/>
  <c r="F18" i="42"/>
  <c r="BT32" i="41"/>
  <c r="W50" i="41"/>
  <c r="BN46" i="41"/>
  <c r="BT49" i="41"/>
  <c r="BP50" i="41"/>
  <c r="BT42" i="41"/>
  <c r="L18" i="42"/>
  <c r="N18" i="42"/>
  <c r="J50" i="41"/>
  <c r="G50" i="41"/>
  <c r="AE50" i="41"/>
  <c r="H50" i="41"/>
  <c r="BT45" i="41"/>
  <c r="U56" i="42" l="1"/>
  <c r="U18" i="42"/>
  <c r="U77" i="42"/>
  <c r="AB50" i="41"/>
  <c r="BT38" i="41"/>
  <c r="AC50" i="41"/>
  <c r="BT39" i="41"/>
  <c r="AA50" i="41"/>
  <c r="BT47" i="41"/>
  <c r="AG50" i="41"/>
  <c r="AI50" i="41"/>
  <c r="AH50" i="41"/>
  <c r="AF50" i="41"/>
  <c r="Z50" i="41"/>
  <c r="Y50" i="41"/>
  <c r="AQ50" i="41"/>
  <c r="R18" i="42"/>
  <c r="BT43" i="41"/>
  <c r="X50" i="41"/>
  <c r="AD50" i="41"/>
  <c r="R20" i="42" l="1"/>
  <c r="S37" i="42"/>
  <c r="S14" i="42"/>
  <c r="AU50" i="41"/>
  <c r="AS50" i="41"/>
  <c r="AL50" i="41"/>
  <c r="BT44" i="41"/>
  <c r="AO50" i="41"/>
  <c r="AP50" i="41"/>
  <c r="AM50" i="41"/>
  <c r="BT40" i="41"/>
  <c r="AR50" i="41"/>
  <c r="AK50" i="41"/>
  <c r="AT50" i="41"/>
  <c r="BI50" i="41"/>
  <c r="AN50" i="41"/>
  <c r="S17" i="42"/>
  <c r="S16" i="42"/>
  <c r="S15" i="42"/>
  <c r="BT48" i="41"/>
  <c r="AJ50" i="41"/>
  <c r="BB50" i="41" l="1"/>
  <c r="BJ50" i="41"/>
  <c r="BF50" i="41"/>
  <c r="AZ50" i="41"/>
  <c r="AX50" i="41"/>
  <c r="BD50" i="41"/>
  <c r="S18" i="42"/>
  <c r="BC50" i="41"/>
  <c r="BE50" i="41"/>
  <c r="BG50" i="41"/>
  <c r="BH50" i="41"/>
  <c r="AY50" i="41"/>
  <c r="AW50" i="41"/>
  <c r="BA50" i="41"/>
  <c r="AV50" i="41"/>
  <c r="BT50" i="41" l="1"/>
  <c r="F15" i="38" l="1"/>
  <c r="P15" i="38"/>
  <c r="O4" i="38" l="1"/>
  <c r="O5" i="38" s="1"/>
  <c r="R14" i="38"/>
  <c r="R13" i="38"/>
  <c r="R12" i="38"/>
  <c r="R11" i="38"/>
  <c r="R10" i="38"/>
  <c r="R9" i="38"/>
  <c r="R8" i="38"/>
  <c r="E4" i="38"/>
  <c r="E5" i="38" s="1"/>
  <c r="W5" i="38" s="1"/>
  <c r="C8" i="38"/>
  <c r="C14" i="38"/>
  <c r="C10" i="38"/>
  <c r="C12" i="38"/>
  <c r="C9" i="38"/>
  <c r="C11" i="38"/>
  <c r="C13" i="38"/>
  <c r="M9" i="38"/>
  <c r="M14" i="38"/>
  <c r="M10" i="38"/>
  <c r="M8" i="38"/>
  <c r="M13" i="38"/>
  <c r="M11" i="38"/>
  <c r="M12" i="38"/>
  <c r="W4" i="38" l="1"/>
  <c r="R15" i="38"/>
  <c r="C15" i="38"/>
  <c r="M15" i="38"/>
  <c r="H13" i="38" l="1"/>
  <c r="H14" i="38"/>
  <c r="H15" i="38" l="1"/>
</calcChain>
</file>

<file path=xl/sharedStrings.xml><?xml version="1.0" encoding="utf-8"?>
<sst xmlns="http://schemas.openxmlformats.org/spreadsheetml/2006/main" count="421" uniqueCount="87">
  <si>
    <t>Role</t>
  </si>
  <si>
    <t>Total</t>
  </si>
  <si>
    <t xml:space="preserve"> AVERAGE DAYS PER MONTH</t>
  </si>
  <si>
    <t xml:space="preserve"> Name </t>
  </si>
  <si>
    <t>TOTAL DAYS PER MONTH</t>
  </si>
  <si>
    <t>M</t>
  </si>
  <si>
    <t>J</t>
  </si>
  <si>
    <t>A</t>
  </si>
  <si>
    <t>S</t>
  </si>
  <si>
    <t>O</t>
  </si>
  <si>
    <t>N</t>
  </si>
  <si>
    <t>D</t>
  </si>
  <si>
    <t>F</t>
  </si>
  <si>
    <t xml:space="preserve"> FEE DRAWDOWN PER MONTH</t>
  </si>
  <si>
    <t>Fee £</t>
  </si>
  <si>
    <t>Director</t>
  </si>
  <si>
    <t>Duration</t>
  </si>
  <si>
    <t>Task</t>
  </si>
  <si>
    <t>Stage 4 - Technical Design</t>
  </si>
  <si>
    <t>Stage 3 - Developed Design</t>
  </si>
  <si>
    <t>Stage 2 - Concept Design</t>
  </si>
  <si>
    <t>SINGLE CONTRACT TRADITIONAL PROCUREMENT</t>
  </si>
  <si>
    <t xml:space="preserve">Stage 5 - Mobilisation </t>
  </si>
  <si>
    <t>Travel &amp; Disbursements</t>
  </si>
  <si>
    <t>RESOURCE SCHEDULE</t>
  </si>
  <si>
    <t>Notes:</t>
  </si>
  <si>
    <t>2. Please adapt rows for resources if required.</t>
  </si>
  <si>
    <t>Resource Level</t>
  </si>
  <si>
    <t>Resource Name</t>
  </si>
  <si>
    <t>Preparation</t>
  </si>
  <si>
    <t xml:space="preserve">Design </t>
  </si>
  <si>
    <t xml:space="preserve">Construction </t>
  </si>
  <si>
    <t>Handover &amp; Close out</t>
  </si>
  <si>
    <t>Use</t>
  </si>
  <si>
    <t>Days</t>
  </si>
  <si>
    <t>Total Days</t>
  </si>
  <si>
    <t>Total No.of Days
per RIBA stage</t>
  </si>
  <si>
    <t>Total Days Per Resource Head</t>
  </si>
  <si>
    <t>%</t>
  </si>
  <si>
    <t>RIBA 5</t>
  </si>
  <si>
    <t>RIBA 6</t>
  </si>
  <si>
    <t>RIBA 7</t>
  </si>
  <si>
    <t>RIBA 3</t>
  </si>
  <si>
    <t>Construction Cost</t>
  </si>
  <si>
    <t>Fee %</t>
  </si>
  <si>
    <t>Gateway</t>
  </si>
  <si>
    <t>RIBA 2</t>
  </si>
  <si>
    <t>Totals</t>
  </si>
  <si>
    <t>RIBA 4 &amp; Procurement</t>
  </si>
  <si>
    <t>Stage 5 - Construction</t>
  </si>
  <si>
    <t xml:space="preserve"> 1 - 6</t>
  </si>
  <si>
    <t>Stage 6 - Handover and Closeout</t>
  </si>
  <si>
    <t>Britten Pears Arts</t>
  </si>
  <si>
    <t xml:space="preserve">RESOURCE SUMMARY AND PRICING SCHEDULE </t>
  </si>
  <si>
    <t xml:space="preserve">Workstream key: </t>
  </si>
  <si>
    <t>B</t>
  </si>
  <si>
    <t>C</t>
  </si>
  <si>
    <t>X</t>
  </si>
  <si>
    <t>Y</t>
  </si>
  <si>
    <t>Z</t>
  </si>
  <si>
    <t>Rate</t>
  </si>
  <si>
    <t xml:space="preserve">Tender Period / Evaluation / Appointment </t>
  </si>
  <si>
    <t>Stage 7 - In Use (Rectification Period)</t>
  </si>
  <si>
    <t>Year</t>
  </si>
  <si>
    <t xml:space="preserve">Resource </t>
  </si>
  <si>
    <t>Associate</t>
  </si>
  <si>
    <t xml:space="preserve">Project Professional </t>
  </si>
  <si>
    <t xml:space="preserve">Senior Professional </t>
  </si>
  <si>
    <t xml:space="preserve">RIBA STAGE </t>
  </si>
  <si>
    <t xml:space="preserve">1. Please insert the number of days per RIBA stage and per workstream. </t>
  </si>
  <si>
    <t>Resource Dayrate</t>
  </si>
  <si>
    <t xml:space="preserve">Cost </t>
  </si>
  <si>
    <t>Cost</t>
  </si>
  <si>
    <t xml:space="preserve">Total Cost Per Resource Head </t>
  </si>
  <si>
    <t>TOTAL</t>
  </si>
  <si>
    <t xml:space="preserve">Total Cost </t>
  </si>
  <si>
    <t xml:space="preserve">3. Please only adapt fields left in white. </t>
  </si>
  <si>
    <t>Britten Pears Building (BP1)</t>
  </si>
  <si>
    <t>BPA Building (BP1)</t>
  </si>
  <si>
    <t>Concert Hall (CH1)</t>
  </si>
  <si>
    <t>Concert Hall FOH (CH3)</t>
  </si>
  <si>
    <t>Accommodation (AC1)</t>
  </si>
  <si>
    <t>RIBA 0&amp;1</t>
  </si>
  <si>
    <t>0-1</t>
  </si>
  <si>
    <t>Stage 0 - Strategic Definition and Stage 1 - Preparation and Brief</t>
  </si>
  <si>
    <t xml:space="preserve"> ACOUSTICS CONSULTANT (CH1, CH3, BP1, AC1)</t>
  </si>
  <si>
    <t>ACOUSTICS CONSULTANT (CH1, CH3, BP1, AC1)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</si>
</sst>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"/>
    <numFmt numFmtId="165" formatCode="&quot;£&quot;#,##0.00"/>
    <numFmt numFmtId="166" formatCode="#,##0.0"/>
    <numFmt numFmtId="167" formatCode="[$-F800]dddd\,\ mmmm\ dd\,\ yyyy"/>
    <numFmt numFmtId="168" formatCode="_-* #,##0_-;\-* #,##0_-;_-* &quot;-&quot;??_-;_-@_-"/>
    <numFmt numFmtId="169" formatCode="0.0%"/>
    <numFmt numFmtId="171" formatCode="0.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Suisse Int'l"/>
      <family val="2"/>
    </font>
    <font>
      <b/>
      <sz val="16"/>
      <name val="Suisse Int'l"/>
      <family val="2"/>
    </font>
    <font>
      <sz val="10"/>
      <color rgb="FFFFFFFF"/>
      <name val="Suisse Int'l"/>
      <family val="2"/>
    </font>
    <font>
      <b/>
      <sz val="10"/>
      <color rgb="FFFFFFFF"/>
      <name val="Suisse Int'l"/>
      <family val="2"/>
    </font>
    <font>
      <b/>
      <sz val="10"/>
      <name val="Suisse Int'l"/>
      <family val="2"/>
    </font>
    <font>
      <sz val="12"/>
      <name val="Suisse Int'l"/>
      <family val="2"/>
    </font>
    <font>
      <sz val="9"/>
      <name val="Suisse Int'l"/>
      <family val="2"/>
    </font>
    <font>
      <b/>
      <sz val="9"/>
      <name val="Suisse Int'l"/>
      <family val="2"/>
    </font>
    <font>
      <b/>
      <i/>
      <sz val="10"/>
      <color rgb="FFFF0000"/>
      <name val="Suisse Int'l"/>
      <family val="2"/>
    </font>
    <font>
      <sz val="12"/>
      <name val="HelveticaNeueLT Std"/>
      <family val="2"/>
    </font>
    <font>
      <b/>
      <sz val="10"/>
      <color rgb="FF45A99E"/>
      <name val="Suisse Int'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rgb="FF00B050"/>
      <name val="Suisse Int'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89999084444715716"/>
        <bgColor indexed="64"/>
      </patternFill>
    </fill>
    <fill>
      <patternFill patternType="solid">
        <fgColor rgb="FF1222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 style="medium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medium">
        <color indexed="23"/>
      </right>
      <top/>
      <bottom style="thin">
        <color rgb="FFFFFFF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23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0" fontId="5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0" fontId="15" fillId="0" borderId="0"/>
    <xf numFmtId="0" fontId="1" fillId="0" borderId="0"/>
  </cellStyleXfs>
  <cellXfs count="231">
    <xf numFmtId="0" fontId="0" fillId="0" borderId="0" xfId="0"/>
    <xf numFmtId="3" fontId="6" fillId="0" borderId="0" xfId="0" applyNumberFormat="1" applyFont="1"/>
    <xf numFmtId="0" fontId="6" fillId="0" borderId="0" xfId="0" applyFont="1"/>
    <xf numFmtId="10" fontId="6" fillId="0" borderId="0" xfId="3" applyNumberFormat="1" applyFont="1" applyFill="1"/>
    <xf numFmtId="0" fontId="7" fillId="0" borderId="0" xfId="0" applyFont="1" applyAlignment="1">
      <alignment horizontal="left"/>
    </xf>
    <xf numFmtId="10" fontId="6" fillId="0" borderId="0" xfId="3" applyNumberFormat="1" applyFont="1" applyFill="1" applyBorder="1"/>
    <xf numFmtId="0" fontId="6" fillId="2" borderId="0" xfId="0" applyFont="1" applyFill="1"/>
    <xf numFmtId="0" fontId="8" fillId="7" borderId="8" xfId="0" applyFont="1" applyFill="1" applyBorder="1"/>
    <xf numFmtId="167" fontId="9" fillId="7" borderId="4" xfId="0" applyNumberFormat="1" applyFont="1" applyFill="1" applyBorder="1" applyAlignment="1">
      <alignment horizontal="left"/>
    </xf>
    <xf numFmtId="0" fontId="8" fillId="7" borderId="4" xfId="0" applyFont="1" applyFill="1" applyBorder="1"/>
    <xf numFmtId="0" fontId="9" fillId="7" borderId="4" xfId="0" applyFont="1" applyFill="1" applyBorder="1"/>
    <xf numFmtId="1" fontId="9" fillId="7" borderId="6" xfId="0" applyNumberFormat="1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0" fontId="9" fillId="7" borderId="21" xfId="0" applyFont="1" applyFill="1" applyBorder="1" applyAlignment="1">
      <alignment horizontal="center"/>
    </xf>
    <xf numFmtId="0" fontId="6" fillId="4" borderId="0" xfId="0" applyFont="1" applyFill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" fillId="7" borderId="20" xfId="0" applyFont="1" applyFill="1" applyBorder="1" applyAlignment="1">
      <alignment horizontal="left" vertical="center"/>
    </xf>
    <xf numFmtId="167" fontId="9" fillId="7" borderId="0" xfId="0" applyNumberFormat="1" applyFont="1" applyFill="1" applyAlignment="1">
      <alignment horizontal="left" vertical="center"/>
    </xf>
    <xf numFmtId="0" fontId="8" fillId="7" borderId="0" xfId="0" applyFont="1" applyFill="1" applyAlignment="1">
      <alignment vertical="center"/>
    </xf>
    <xf numFmtId="0" fontId="9" fillId="7" borderId="0" xfId="0" applyFont="1" applyFill="1" applyAlignment="1">
      <alignment vertical="center"/>
    </xf>
    <xf numFmtId="3" fontId="9" fillId="7" borderId="7" xfId="0" applyNumberFormat="1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10" fontId="6" fillId="0" borderId="0" xfId="3" applyNumberFormat="1" applyFont="1" applyFill="1" applyBorder="1" applyAlignment="1">
      <alignment vertical="center"/>
    </xf>
    <xf numFmtId="168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8" xfId="0" applyFont="1" applyBorder="1" applyAlignment="1">
      <alignment horizontal="left" vertical="center"/>
    </xf>
    <xf numFmtId="0" fontId="13" fillId="0" borderId="4" xfId="0" applyFont="1" applyBorder="1" applyAlignment="1">
      <alignment vertical="center"/>
    </xf>
    <xf numFmtId="0" fontId="13" fillId="0" borderId="31" xfId="0" applyFont="1" applyBorder="1" applyAlignment="1">
      <alignment vertical="center"/>
    </xf>
    <xf numFmtId="3" fontId="12" fillId="0" borderId="9" xfId="0" applyNumberFormat="1" applyFont="1" applyBorder="1" applyAlignment="1">
      <alignment vertical="center"/>
    </xf>
    <xf numFmtId="0" fontId="12" fillId="0" borderId="10" xfId="0" applyFont="1" applyBorder="1" applyAlignment="1">
      <alignment horizontal="center" vertical="center"/>
    </xf>
    <xf numFmtId="0" fontId="13" fillId="0" borderId="20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3" fontId="12" fillId="0" borderId="29" xfId="0" applyNumberFormat="1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0" xfId="0" applyFont="1"/>
    <xf numFmtId="0" fontId="13" fillId="0" borderId="11" xfId="0" applyFont="1" applyBorder="1" applyAlignment="1">
      <alignment horizontal="left" vertical="center"/>
    </xf>
    <xf numFmtId="17" fontId="12" fillId="0" borderId="12" xfId="0" applyNumberFormat="1" applyFont="1" applyBorder="1" applyAlignment="1">
      <alignment horizontal="left" vertical="center"/>
    </xf>
    <xf numFmtId="0" fontId="13" fillId="0" borderId="15" xfId="0" applyFont="1" applyBorder="1" applyAlignment="1">
      <alignment vertical="center"/>
    </xf>
    <xf numFmtId="3" fontId="12" fillId="0" borderId="13" xfId="0" applyNumberFormat="1" applyFont="1" applyBorder="1" applyAlignment="1">
      <alignment vertical="center"/>
    </xf>
    <xf numFmtId="0" fontId="12" fillId="0" borderId="14" xfId="0" applyFont="1" applyBorder="1" applyAlignment="1">
      <alignment horizontal="center" vertical="center"/>
    </xf>
    <xf numFmtId="3" fontId="12" fillId="0" borderId="0" xfId="0" applyNumberFormat="1" applyFont="1" applyAlignment="1">
      <alignment vertical="center"/>
    </xf>
    <xf numFmtId="0" fontId="12" fillId="0" borderId="11" xfId="0" applyFont="1" applyBorder="1" applyAlignment="1">
      <alignment horizontal="left" vertical="center"/>
    </xf>
    <xf numFmtId="15" fontId="12" fillId="0" borderId="12" xfId="0" applyNumberFormat="1" applyFont="1" applyBorder="1" applyAlignment="1">
      <alignment horizontal="left" vertical="center"/>
    </xf>
    <xf numFmtId="15" fontId="12" fillId="0" borderId="12" xfId="0" applyNumberFormat="1" applyFont="1" applyBorder="1" applyAlignment="1">
      <alignment horizontal="right" vertical="center"/>
    </xf>
    <xf numFmtId="0" fontId="12" fillId="0" borderId="13" xfId="0" applyFont="1" applyBorder="1"/>
    <xf numFmtId="3" fontId="12" fillId="0" borderId="16" xfId="0" applyNumberFormat="1" applyFont="1" applyBorder="1" applyAlignment="1">
      <alignment vertical="center"/>
    </xf>
    <xf numFmtId="3" fontId="12" fillId="0" borderId="14" xfId="0" applyNumberFormat="1" applyFont="1" applyBorder="1" applyAlignment="1">
      <alignment vertical="center"/>
    </xf>
    <xf numFmtId="0" fontId="12" fillId="0" borderId="20" xfId="0" applyFont="1" applyBorder="1"/>
    <xf numFmtId="0" fontId="13" fillId="0" borderId="0" xfId="0" applyFont="1" applyAlignment="1">
      <alignment horizontal="left"/>
    </xf>
    <xf numFmtId="0" fontId="13" fillId="0" borderId="18" xfId="0" applyFont="1" applyBorder="1"/>
    <xf numFmtId="0" fontId="13" fillId="0" borderId="19" xfId="0" applyFont="1" applyBorder="1"/>
    <xf numFmtId="3" fontId="12" fillId="0" borderId="0" xfId="0" applyNumberFormat="1" applyFont="1"/>
    <xf numFmtId="0" fontId="12" fillId="0" borderId="30" xfId="0" applyFont="1" applyBorder="1" applyAlignment="1">
      <alignment horizontal="center"/>
    </xf>
    <xf numFmtId="0" fontId="12" fillId="6" borderId="0" xfId="0" applyFont="1" applyFill="1"/>
    <xf numFmtId="0" fontId="13" fillId="6" borderId="8" xfId="0" applyFont="1" applyFill="1" applyBorder="1" applyAlignment="1">
      <alignment horizontal="left"/>
    </xf>
    <xf numFmtId="0" fontId="12" fillId="6" borderId="4" xfId="0" applyFont="1" applyFill="1" applyBorder="1" applyAlignment="1">
      <alignment horizontal="left"/>
    </xf>
    <xf numFmtId="0" fontId="12" fillId="6" borderId="3" xfId="0" applyFont="1" applyFill="1" applyBorder="1"/>
    <xf numFmtId="1" fontId="13" fillId="6" borderId="6" xfId="0" applyNumberFormat="1" applyFont="1" applyFill="1" applyBorder="1" applyAlignment="1">
      <alignment horizontal="center"/>
    </xf>
    <xf numFmtId="3" fontId="13" fillId="6" borderId="6" xfId="0" applyNumberFormat="1" applyFont="1" applyFill="1" applyBorder="1" applyAlignment="1">
      <alignment horizontal="center"/>
    </xf>
    <xf numFmtId="0" fontId="13" fillId="6" borderId="21" xfId="0" applyFont="1" applyFill="1" applyBorder="1" applyAlignment="1">
      <alignment horizontal="center"/>
    </xf>
    <xf numFmtId="0" fontId="12" fillId="6" borderId="0" xfId="0" applyFont="1" applyFill="1" applyAlignment="1">
      <alignment vertical="center"/>
    </xf>
    <xf numFmtId="3" fontId="13" fillId="6" borderId="7" xfId="0" applyNumberFormat="1" applyFont="1" applyFill="1" applyBorder="1" applyAlignment="1">
      <alignment horizontal="center" vertical="center"/>
    </xf>
    <xf numFmtId="0" fontId="12" fillId="6" borderId="22" xfId="0" applyFont="1" applyFill="1" applyBorder="1" applyAlignment="1">
      <alignment horizontal="center" vertical="center"/>
    </xf>
    <xf numFmtId="3" fontId="12" fillId="6" borderId="6" xfId="0" applyNumberFormat="1" applyFont="1" applyFill="1" applyBorder="1" applyAlignment="1">
      <alignment horizontal="center"/>
    </xf>
    <xf numFmtId="0" fontId="12" fillId="6" borderId="23" xfId="0" applyFont="1" applyFill="1" applyBorder="1" applyAlignment="1">
      <alignment horizontal="center"/>
    </xf>
    <xf numFmtId="0" fontId="13" fillId="6" borderId="20" xfId="0" applyFont="1" applyFill="1" applyBorder="1" applyAlignment="1">
      <alignment horizontal="left" vertical="center"/>
    </xf>
    <xf numFmtId="0" fontId="13" fillId="6" borderId="0" xfId="0" applyFont="1" applyFill="1" applyAlignment="1">
      <alignment vertical="center"/>
    </xf>
    <xf numFmtId="3" fontId="13" fillId="6" borderId="24" xfId="0" applyNumberFormat="1" applyFont="1" applyFill="1" applyBorder="1" applyAlignment="1">
      <alignment horizontal="center" vertical="center"/>
    </xf>
    <xf numFmtId="0" fontId="12" fillId="6" borderId="23" xfId="0" applyFont="1" applyFill="1" applyBorder="1" applyAlignment="1">
      <alignment horizontal="center" vertical="center"/>
    </xf>
    <xf numFmtId="9" fontId="12" fillId="6" borderId="0" xfId="3" applyFont="1" applyFill="1" applyAlignment="1">
      <alignment vertical="center"/>
    </xf>
    <xf numFmtId="0" fontId="12" fillId="6" borderId="20" xfId="0" applyFont="1" applyFill="1" applyBorder="1" applyAlignment="1">
      <alignment horizontal="left" vertical="center"/>
    </xf>
    <xf numFmtId="0" fontId="12" fillId="6" borderId="0" xfId="0" applyFont="1" applyFill="1" applyAlignment="1">
      <alignment horizontal="left" vertical="center"/>
    </xf>
    <xf numFmtId="166" fontId="12" fillId="6" borderId="24" xfId="0" applyNumberFormat="1" applyFont="1" applyFill="1" applyBorder="1" applyAlignment="1">
      <alignment horizontal="center" vertical="center"/>
    </xf>
    <xf numFmtId="166" fontId="12" fillId="6" borderId="23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vertical="top"/>
    </xf>
    <xf numFmtId="0" fontId="12" fillId="0" borderId="0" xfId="0" applyFont="1" applyAlignment="1">
      <alignment vertical="top"/>
    </xf>
    <xf numFmtId="0" fontId="12" fillId="6" borderId="20" xfId="0" applyFont="1" applyFill="1" applyBorder="1" applyAlignment="1">
      <alignment horizontal="left" vertical="top"/>
    </xf>
    <xf numFmtId="0" fontId="12" fillId="6" borderId="0" xfId="0" applyFont="1" applyFill="1" applyAlignment="1">
      <alignment horizontal="left" vertical="top"/>
    </xf>
    <xf numFmtId="0" fontId="12" fillId="6" borderId="0" xfId="0" applyFont="1" applyFill="1" applyAlignment="1">
      <alignment horizontal="right" vertical="top"/>
    </xf>
    <xf numFmtId="166" fontId="12" fillId="6" borderId="25" xfId="0" applyNumberFormat="1" applyFont="1" applyFill="1" applyBorder="1" applyAlignment="1">
      <alignment horizontal="center" vertical="top"/>
    </xf>
    <xf numFmtId="0" fontId="13" fillId="6" borderId="26" xfId="0" applyFont="1" applyFill="1" applyBorder="1" applyAlignment="1">
      <alignment horizontal="left" vertical="center"/>
    </xf>
    <xf numFmtId="0" fontId="13" fillId="6" borderId="5" xfId="0" applyFont="1" applyFill="1" applyBorder="1" applyAlignment="1">
      <alignment horizontal="left" vertical="center"/>
    </xf>
    <xf numFmtId="0" fontId="13" fillId="6" borderId="5" xfId="0" applyFont="1" applyFill="1" applyBorder="1" applyAlignment="1">
      <alignment vertical="center"/>
    </xf>
    <xf numFmtId="3" fontId="12" fillId="6" borderId="27" xfId="0" applyNumberFormat="1" applyFont="1" applyFill="1" applyBorder="1" applyAlignment="1">
      <alignment horizontal="center" vertical="center"/>
    </xf>
    <xf numFmtId="166" fontId="13" fillId="6" borderId="28" xfId="0" applyNumberFormat="1" applyFont="1" applyFill="1" applyBorder="1" applyAlignment="1">
      <alignment horizontal="center" vertical="center"/>
    </xf>
    <xf numFmtId="3" fontId="13" fillId="6" borderId="0" xfId="0" applyNumberFormat="1" applyFont="1" applyFill="1" applyAlignment="1">
      <alignment vertical="center"/>
    </xf>
    <xf numFmtId="3" fontId="12" fillId="6" borderId="0" xfId="0" applyNumberFormat="1" applyFont="1" applyFill="1" applyAlignment="1">
      <alignment vertical="center"/>
    </xf>
    <xf numFmtId="0" fontId="12" fillId="6" borderId="30" xfId="0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 vertical="center"/>
    </xf>
    <xf numFmtId="3" fontId="13" fillId="6" borderId="0" xfId="0" applyNumberFormat="1" applyFont="1" applyFill="1" applyAlignment="1">
      <alignment horizontal="right" vertical="center"/>
    </xf>
    <xf numFmtId="164" fontId="13" fillId="6" borderId="22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right" vertical="center"/>
    </xf>
    <xf numFmtId="3" fontId="13" fillId="6" borderId="0" xfId="0" applyNumberFormat="1" applyFont="1" applyFill="1"/>
    <xf numFmtId="3" fontId="12" fillId="6" borderId="24" xfId="0" applyNumberFormat="1" applyFont="1" applyFill="1" applyBorder="1"/>
    <xf numFmtId="164" fontId="13" fillId="6" borderId="23" xfId="0" applyNumberFormat="1" applyFont="1" applyFill="1" applyBorder="1" applyAlignment="1">
      <alignment horizontal="center"/>
    </xf>
    <xf numFmtId="165" fontId="12" fillId="6" borderId="0" xfId="0" applyNumberFormat="1" applyFont="1" applyFill="1" applyAlignment="1">
      <alignment vertical="center"/>
    </xf>
    <xf numFmtId="3" fontId="12" fillId="6" borderId="24" xfId="0" applyNumberFormat="1" applyFont="1" applyFill="1" applyBorder="1" applyAlignment="1">
      <alignment horizontal="center" vertical="center"/>
    </xf>
    <xf numFmtId="3" fontId="12" fillId="6" borderId="23" xfId="0" applyNumberFormat="1" applyFont="1" applyFill="1" applyBorder="1" applyAlignment="1">
      <alignment horizontal="center" vertical="center"/>
    </xf>
    <xf numFmtId="0" fontId="12" fillId="6" borderId="17" xfId="0" applyFont="1" applyFill="1" applyBorder="1" applyAlignment="1">
      <alignment vertical="center"/>
    </xf>
    <xf numFmtId="0" fontId="12" fillId="6" borderId="18" xfId="0" applyFont="1" applyFill="1" applyBorder="1" applyAlignment="1">
      <alignment horizontal="left" vertical="center"/>
    </xf>
    <xf numFmtId="2" fontId="13" fillId="6" borderId="18" xfId="0" applyNumberFormat="1" applyFont="1" applyFill="1" applyBorder="1" applyAlignment="1">
      <alignment vertical="center"/>
    </xf>
    <xf numFmtId="3" fontId="12" fillId="6" borderId="18" xfId="0" applyNumberFormat="1" applyFont="1" applyFill="1" applyBorder="1" applyAlignment="1">
      <alignment vertical="center"/>
    </xf>
    <xf numFmtId="3" fontId="12" fillId="2" borderId="0" xfId="0" applyNumberFormat="1" applyFont="1" applyFill="1"/>
    <xf numFmtId="0" fontId="12" fillId="4" borderId="0" xfId="0" applyFont="1" applyFill="1"/>
    <xf numFmtId="10" fontId="12" fillId="2" borderId="0" xfId="3" applyNumberFormat="1" applyFont="1" applyFill="1" applyBorder="1"/>
    <xf numFmtId="0" fontId="12" fillId="2" borderId="0" xfId="0" applyFont="1" applyFill="1"/>
    <xf numFmtId="10" fontId="12" fillId="0" borderId="0" xfId="3" applyNumberFormat="1" applyFont="1" applyFill="1" applyBorder="1"/>
    <xf numFmtId="3" fontId="13" fillId="3" borderId="1" xfId="0" applyNumberFormat="1" applyFont="1" applyFill="1" applyBorder="1"/>
    <xf numFmtId="3" fontId="13" fillId="3" borderId="0" xfId="0" applyNumberFormat="1" applyFont="1" applyFill="1"/>
    <xf numFmtId="10" fontId="13" fillId="3" borderId="0" xfId="3" applyNumberFormat="1" applyFont="1" applyFill="1" applyBorder="1"/>
    <xf numFmtId="10" fontId="12" fillId="3" borderId="0" xfId="0" applyNumberFormat="1" applyFont="1" applyFill="1"/>
    <xf numFmtId="3" fontId="12" fillId="3" borderId="0" xfId="0" applyNumberFormat="1" applyFont="1" applyFill="1"/>
    <xf numFmtId="10" fontId="12" fillId="3" borderId="0" xfId="3" applyNumberFormat="1" applyFont="1" applyFill="1" applyBorder="1"/>
    <xf numFmtId="3" fontId="12" fillId="5" borderId="2" xfId="0" applyNumberFormat="1" applyFont="1" applyFill="1" applyBorder="1"/>
    <xf numFmtId="3" fontId="12" fillId="5" borderId="0" xfId="0" applyNumberFormat="1" applyFont="1" applyFill="1"/>
    <xf numFmtId="10" fontId="12" fillId="5" borderId="0" xfId="3" applyNumberFormat="1" applyFont="1" applyFill="1" applyBorder="1"/>
    <xf numFmtId="10" fontId="12" fillId="0" borderId="0" xfId="3" applyNumberFormat="1" applyFont="1" applyFill="1" applyBorder="1" applyAlignment="1">
      <alignment vertical="center"/>
    </xf>
    <xf numFmtId="3" fontId="13" fillId="6" borderId="27" xfId="0" applyNumberFormat="1" applyFont="1" applyFill="1" applyBorder="1" applyAlignment="1">
      <alignment horizontal="center" vertical="center"/>
    </xf>
    <xf numFmtId="165" fontId="12" fillId="6" borderId="0" xfId="0" applyNumberFormat="1" applyFont="1" applyFill="1"/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9" fillId="7" borderId="38" xfId="0" applyFont="1" applyFill="1" applyBorder="1" applyAlignment="1">
      <alignment horizontal="center" vertical="top"/>
    </xf>
    <xf numFmtId="0" fontId="9" fillId="7" borderId="38" xfId="0" applyFont="1" applyFill="1" applyBorder="1" applyAlignment="1">
      <alignment horizontal="center" vertical="top" wrapText="1"/>
    </xf>
    <xf numFmtId="0" fontId="9" fillId="7" borderId="38" xfId="0" applyFont="1" applyFill="1" applyBorder="1" applyAlignment="1">
      <alignment horizontal="centerContinuous" vertical="top"/>
    </xf>
    <xf numFmtId="0" fontId="6" fillId="8" borderId="40" xfId="5" applyFont="1" applyFill="1" applyBorder="1" applyAlignment="1">
      <alignment vertical="top" wrapText="1"/>
    </xf>
    <xf numFmtId="0" fontId="6" fillId="0" borderId="41" xfId="0" applyFont="1" applyBorder="1" applyAlignment="1">
      <alignment vertical="top"/>
    </xf>
    <xf numFmtId="171" fontId="6" fillId="0" borderId="41" xfId="0" applyNumberFormat="1" applyFont="1" applyBorder="1" applyAlignment="1">
      <alignment horizontal="right" vertical="top"/>
    </xf>
    <xf numFmtId="0" fontId="6" fillId="0" borderId="42" xfId="5" applyFont="1" applyBorder="1" applyAlignment="1">
      <alignment vertical="top" wrapText="1"/>
    </xf>
    <xf numFmtId="0" fontId="6" fillId="0" borderId="32" xfId="0" applyFont="1" applyBorder="1" applyAlignment="1">
      <alignment vertical="top"/>
    </xf>
    <xf numFmtId="0" fontId="10" fillId="0" borderId="0" xfId="0" applyFont="1" applyAlignment="1">
      <alignment horizontal="right" vertical="center" wrapText="1"/>
    </xf>
    <xf numFmtId="171" fontId="9" fillId="7" borderId="43" xfId="0" applyNumberFormat="1" applyFont="1" applyFill="1" applyBorder="1" applyAlignment="1">
      <alignment vertical="center"/>
    </xf>
    <xf numFmtId="171" fontId="9" fillId="7" borderId="45" xfId="0" applyNumberFormat="1" applyFont="1" applyFill="1" applyBorder="1" applyAlignment="1">
      <alignment vertical="top"/>
    </xf>
    <xf numFmtId="10" fontId="9" fillId="7" borderId="46" xfId="3" applyNumberFormat="1" applyFont="1" applyFill="1" applyBorder="1" applyAlignment="1">
      <alignment vertical="top"/>
    </xf>
    <xf numFmtId="10" fontId="9" fillId="7" borderId="47" xfId="3" applyNumberFormat="1" applyFont="1" applyFill="1" applyBorder="1" applyAlignment="1">
      <alignment vertical="top"/>
    </xf>
    <xf numFmtId="171" fontId="9" fillId="7" borderId="48" xfId="0" applyNumberFormat="1" applyFont="1" applyFill="1" applyBorder="1" applyAlignment="1">
      <alignment vertical="center"/>
    </xf>
    <xf numFmtId="10" fontId="9" fillId="7" borderId="49" xfId="0" applyNumberFormat="1" applyFont="1" applyFill="1" applyBorder="1" applyAlignment="1">
      <alignment vertical="center"/>
    </xf>
    <xf numFmtId="0" fontId="9" fillId="7" borderId="44" xfId="0" applyFont="1" applyFill="1" applyBorder="1" applyAlignment="1">
      <alignment horizontal="center" vertical="top" wrapText="1"/>
    </xf>
    <xf numFmtId="0" fontId="9" fillId="7" borderId="50" xfId="0" applyFont="1" applyFill="1" applyBorder="1" applyAlignment="1">
      <alignment horizontal="right" vertical="top"/>
    </xf>
    <xf numFmtId="166" fontId="16" fillId="0" borderId="38" xfId="0" applyNumberFormat="1" applyFont="1" applyBorder="1" applyAlignment="1">
      <alignment horizontal="right" vertical="top"/>
    </xf>
    <xf numFmtId="0" fontId="17" fillId="0" borderId="0" xfId="6" applyFont="1"/>
    <xf numFmtId="0" fontId="17" fillId="0" borderId="0" xfId="6" applyFont="1" applyAlignment="1">
      <alignment horizontal="center"/>
    </xf>
    <xf numFmtId="0" fontId="18" fillId="0" borderId="0" xfId="6" applyFont="1" applyAlignment="1">
      <alignment horizontal="right"/>
    </xf>
    <xf numFmtId="0" fontId="17" fillId="0" borderId="20" xfId="6" applyFont="1" applyBorder="1" applyAlignment="1">
      <alignment horizontal="center"/>
    </xf>
    <xf numFmtId="0" fontId="17" fillId="0" borderId="30" xfId="6" applyFont="1" applyBorder="1"/>
    <xf numFmtId="0" fontId="18" fillId="0" borderId="0" xfId="6" applyFont="1"/>
    <xf numFmtId="0" fontId="18" fillId="0" borderId="0" xfId="6" applyFont="1" applyAlignment="1">
      <alignment horizontal="center"/>
    </xf>
    <xf numFmtId="169" fontId="17" fillId="0" borderId="0" xfId="6" applyNumberFormat="1" applyFont="1" applyAlignment="1">
      <alignment horizontal="center"/>
    </xf>
    <xf numFmtId="10" fontId="17" fillId="0" borderId="20" xfId="6" applyNumberFormat="1" applyFont="1" applyBorder="1" applyAlignment="1">
      <alignment horizontal="center"/>
    </xf>
    <xf numFmtId="169" fontId="18" fillId="0" borderId="0" xfId="6" applyNumberFormat="1" applyFont="1" applyAlignment="1">
      <alignment horizontal="center"/>
    </xf>
    <xf numFmtId="10" fontId="19" fillId="9" borderId="17" xfId="6" applyNumberFormat="1" applyFont="1" applyFill="1" applyBorder="1" applyAlignment="1">
      <alignment horizontal="center"/>
    </xf>
    <xf numFmtId="6" fontId="19" fillId="9" borderId="51" xfId="6" applyNumberFormat="1" applyFont="1" applyFill="1" applyBorder="1"/>
    <xf numFmtId="0" fontId="18" fillId="0" borderId="0" xfId="6" applyFont="1" applyAlignment="1">
      <alignment horizontal="right" wrapText="1"/>
    </xf>
    <xf numFmtId="169" fontId="17" fillId="0" borderId="0" xfId="6" applyNumberFormat="1" applyFont="1" applyAlignment="1">
      <alignment horizontal="right"/>
    </xf>
    <xf numFmtId="169" fontId="18" fillId="0" borderId="0" xfId="6" applyNumberFormat="1" applyFont="1" applyAlignment="1">
      <alignment horizontal="right"/>
    </xf>
    <xf numFmtId="0" fontId="17" fillId="0" borderId="0" xfId="6" applyFont="1" applyAlignment="1">
      <alignment horizontal="right"/>
    </xf>
    <xf numFmtId="10" fontId="19" fillId="9" borderId="17" xfId="3" applyNumberFormat="1" applyFont="1" applyFill="1" applyBorder="1" applyAlignment="1">
      <alignment horizontal="center"/>
    </xf>
    <xf numFmtId="10" fontId="17" fillId="0" borderId="0" xfId="6" applyNumberFormat="1" applyFont="1" applyAlignment="1">
      <alignment horizontal="right"/>
    </xf>
    <xf numFmtId="0" fontId="6" fillId="8" borderId="52" xfId="5" applyFont="1" applyFill="1" applyBorder="1" applyAlignment="1">
      <alignment vertical="top" wrapText="1"/>
    </xf>
    <xf numFmtId="0" fontId="6" fillId="0" borderId="25" xfId="0" applyFont="1" applyBorder="1" applyAlignment="1">
      <alignment vertical="top"/>
    </xf>
    <xf numFmtId="8" fontId="17" fillId="0" borderId="0" xfId="6" applyNumberFormat="1" applyFont="1"/>
    <xf numFmtId="0" fontId="16" fillId="0" borderId="38" xfId="0" applyFont="1" applyBorder="1" applyAlignment="1">
      <alignment horizontal="righ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17" fontId="12" fillId="0" borderId="12" xfId="0" applyNumberFormat="1" applyFont="1" applyBorder="1" applyAlignment="1">
      <alignment horizontal="right" vertical="center"/>
    </xf>
    <xf numFmtId="0" fontId="20" fillId="10" borderId="0" xfId="0" applyFont="1" applyFill="1"/>
    <xf numFmtId="0" fontId="6" fillId="11" borderId="0" xfId="0" applyFont="1" applyFill="1"/>
    <xf numFmtId="0" fontId="20" fillId="12" borderId="0" xfId="0" applyFont="1" applyFill="1"/>
    <xf numFmtId="44" fontId="9" fillId="7" borderId="43" xfId="0" applyNumberFormat="1" applyFont="1" applyFill="1" applyBorder="1" applyAlignment="1">
      <alignment vertical="center"/>
    </xf>
    <xf numFmtId="0" fontId="9" fillId="7" borderId="0" xfId="0" applyFont="1" applyFill="1" applyAlignment="1">
      <alignment horizontal="center" vertical="top" wrapText="1"/>
    </xf>
    <xf numFmtId="0" fontId="9" fillId="7" borderId="33" xfId="0" applyFont="1" applyFill="1" applyBorder="1" applyAlignment="1">
      <alignment horizontal="centerContinuous" vertical="top"/>
    </xf>
    <xf numFmtId="0" fontId="9" fillId="7" borderId="37" xfId="0" applyFont="1" applyFill="1" applyBorder="1" applyAlignment="1">
      <alignment horizontal="center" vertical="top"/>
    </xf>
    <xf numFmtId="44" fontId="9" fillId="7" borderId="45" xfId="0" applyNumberFormat="1" applyFont="1" applyFill="1" applyBorder="1" applyAlignment="1">
      <alignment vertical="top"/>
    </xf>
    <xf numFmtId="44" fontId="9" fillId="7" borderId="48" xfId="0" applyNumberFormat="1" applyFont="1" applyFill="1" applyBorder="1" applyAlignment="1">
      <alignment vertical="center"/>
    </xf>
    <xf numFmtId="10" fontId="9" fillId="7" borderId="45" xfId="0" applyNumberFormat="1" applyFont="1" applyFill="1" applyBorder="1" applyAlignment="1">
      <alignment vertical="top"/>
    </xf>
    <xf numFmtId="44" fontId="16" fillId="0" borderId="38" xfId="0" applyNumberFormat="1" applyFont="1" applyBorder="1" applyAlignment="1">
      <alignment horizontal="right" vertical="top"/>
    </xf>
    <xf numFmtId="44" fontId="6" fillId="14" borderId="41" xfId="0" applyNumberFormat="1" applyFont="1" applyFill="1" applyBorder="1" applyAlignment="1">
      <alignment horizontal="right" vertical="top"/>
    </xf>
    <xf numFmtId="44" fontId="6" fillId="14" borderId="41" xfId="0" applyNumberFormat="1" applyFont="1" applyFill="1" applyBorder="1" applyAlignment="1">
      <alignment vertical="top"/>
    </xf>
    <xf numFmtId="44" fontId="6" fillId="14" borderId="53" xfId="0" applyNumberFormat="1" applyFont="1" applyFill="1" applyBorder="1" applyAlignment="1">
      <alignment horizontal="right" vertical="top"/>
    </xf>
    <xf numFmtId="44" fontId="17" fillId="0" borderId="30" xfId="6" applyNumberFormat="1" applyFont="1" applyBorder="1"/>
    <xf numFmtId="44" fontId="19" fillId="9" borderId="51" xfId="6" applyNumberFormat="1" applyFont="1" applyFill="1" applyBorder="1"/>
    <xf numFmtId="0" fontId="17" fillId="0" borderId="0" xfId="6" applyFont="1" applyAlignment="1">
      <alignment horizontal="center" vertical="center"/>
    </xf>
    <xf numFmtId="0" fontId="17" fillId="0" borderId="0" xfId="6" applyFont="1" applyAlignment="1">
      <alignment vertical="center"/>
    </xf>
    <xf numFmtId="0" fontId="18" fillId="0" borderId="0" xfId="6" applyFont="1" applyAlignment="1">
      <alignment horizontal="center" vertical="center"/>
    </xf>
    <xf numFmtId="0" fontId="17" fillId="0" borderId="55" xfId="6" applyFont="1" applyBorder="1"/>
    <xf numFmtId="44" fontId="17" fillId="0" borderId="55" xfId="6" applyNumberFormat="1" applyFont="1" applyBorder="1" applyAlignment="1">
      <alignment horizontal="right"/>
    </xf>
    <xf numFmtId="6" fontId="18" fillId="0" borderId="54" xfId="6" applyNumberFormat="1" applyFont="1" applyBorder="1" applyAlignment="1">
      <alignment horizontal="right"/>
    </xf>
    <xf numFmtId="10" fontId="18" fillId="0" borderId="55" xfId="6" applyNumberFormat="1" applyFont="1" applyBorder="1"/>
    <xf numFmtId="6" fontId="18" fillId="0" borderId="55" xfId="6" applyNumberFormat="1" applyFont="1" applyBorder="1" applyAlignment="1">
      <alignment horizontal="right"/>
    </xf>
    <xf numFmtId="0" fontId="11" fillId="0" borderId="0" xfId="0" applyFont="1" applyAlignment="1">
      <alignment horizontal="left"/>
    </xf>
    <xf numFmtId="0" fontId="6" fillId="15" borderId="0" xfId="0" applyFont="1" applyFill="1"/>
    <xf numFmtId="0" fontId="20" fillId="15" borderId="0" xfId="0" applyFont="1" applyFill="1"/>
    <xf numFmtId="0" fontId="13" fillId="6" borderId="20" xfId="0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6" fillId="0" borderId="38" xfId="0" applyFont="1" applyBorder="1" applyAlignment="1">
      <alignment horizontal="right" vertical="top" wrapText="1"/>
    </xf>
    <xf numFmtId="0" fontId="9" fillId="7" borderId="37" xfId="0" applyFont="1" applyFill="1" applyBorder="1" applyAlignment="1">
      <alignment horizontal="center" vertical="top"/>
    </xf>
    <xf numFmtId="0" fontId="9" fillId="7" borderId="0" xfId="0" applyFont="1" applyFill="1" applyAlignment="1">
      <alignment horizontal="center" vertical="top"/>
    </xf>
    <xf numFmtId="0" fontId="9" fillId="7" borderId="34" xfId="0" applyFont="1" applyFill="1" applyBorder="1" applyAlignment="1">
      <alignment horizontal="center" vertical="top"/>
    </xf>
    <xf numFmtId="0" fontId="9" fillId="7" borderId="36" xfId="0" applyFont="1" applyFill="1" applyBorder="1" applyAlignment="1">
      <alignment horizontal="center" vertical="top"/>
    </xf>
    <xf numFmtId="16" fontId="9" fillId="7" borderId="37" xfId="0" applyNumberFormat="1" applyFont="1" applyFill="1" applyBorder="1" applyAlignment="1">
      <alignment horizontal="center" vertical="top"/>
    </xf>
    <xf numFmtId="16" fontId="9" fillId="7" borderId="0" xfId="0" applyNumberFormat="1" applyFont="1" applyFill="1" applyAlignment="1">
      <alignment horizontal="center" vertical="top"/>
    </xf>
    <xf numFmtId="0" fontId="9" fillId="7" borderId="34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vertical="center"/>
    </xf>
    <xf numFmtId="0" fontId="9" fillId="7" borderId="33" xfId="0" applyFont="1" applyFill="1" applyBorder="1" applyAlignment="1">
      <alignment horizontal="center" vertical="top" wrapText="1"/>
    </xf>
    <xf numFmtId="0" fontId="9" fillId="7" borderId="37" xfId="0" applyFont="1" applyFill="1" applyBorder="1" applyAlignment="1">
      <alignment horizontal="center" vertical="top" wrapText="1"/>
    </xf>
    <xf numFmtId="0" fontId="9" fillId="7" borderId="39" xfId="0" applyFont="1" applyFill="1" applyBorder="1" applyAlignment="1">
      <alignment horizontal="center" vertical="top" wrapText="1"/>
    </xf>
    <xf numFmtId="0" fontId="9" fillId="7" borderId="34" xfId="0" applyFont="1" applyFill="1" applyBorder="1" applyAlignment="1">
      <alignment horizontal="center" vertical="top" wrapText="1"/>
    </xf>
    <xf numFmtId="0" fontId="9" fillId="7" borderId="35" xfId="0" applyFont="1" applyFill="1" applyBorder="1" applyAlignment="1">
      <alignment horizontal="center" vertical="top" wrapText="1"/>
    </xf>
    <xf numFmtId="0" fontId="9" fillId="7" borderId="36" xfId="0" applyFont="1" applyFill="1" applyBorder="1" applyAlignment="1">
      <alignment horizontal="center" vertical="top" wrapText="1"/>
    </xf>
    <xf numFmtId="0" fontId="9" fillId="7" borderId="35" xfId="0" applyFont="1" applyFill="1" applyBorder="1" applyAlignment="1">
      <alignment horizontal="center" vertical="top"/>
    </xf>
    <xf numFmtId="0" fontId="6" fillId="0" borderId="0" xfId="0" applyFont="1" applyAlignment="1">
      <alignment horizontal="left" vertical="top"/>
    </xf>
    <xf numFmtId="0" fontId="18" fillId="15" borderId="0" xfId="6" applyFont="1" applyFill="1" applyAlignment="1">
      <alignment horizontal="center" vertical="center" wrapText="1"/>
    </xf>
    <xf numFmtId="0" fontId="18" fillId="15" borderId="18" xfId="6" applyFont="1" applyFill="1" applyBorder="1" applyAlignment="1">
      <alignment horizontal="center" vertical="center" wrapText="1"/>
    </xf>
    <xf numFmtId="6" fontId="18" fillId="0" borderId="8" xfId="6" applyNumberFormat="1" applyFont="1" applyBorder="1" applyAlignment="1">
      <alignment horizontal="center"/>
    </xf>
    <xf numFmtId="6" fontId="18" fillId="0" borderId="10" xfId="6" applyNumberFormat="1" applyFont="1" applyBorder="1" applyAlignment="1">
      <alignment horizontal="center"/>
    </xf>
    <xf numFmtId="10" fontId="18" fillId="0" borderId="20" xfId="6" applyNumberFormat="1" applyFont="1" applyBorder="1" applyAlignment="1">
      <alignment horizontal="center"/>
    </xf>
    <xf numFmtId="10" fontId="18" fillId="0" borderId="30" xfId="6" applyNumberFormat="1" applyFont="1" applyBorder="1" applyAlignment="1">
      <alignment horizontal="center"/>
    </xf>
    <xf numFmtId="6" fontId="18" fillId="0" borderId="20" xfId="6" applyNumberFormat="1" applyFont="1" applyBorder="1" applyAlignment="1">
      <alignment horizontal="center"/>
    </xf>
    <xf numFmtId="6" fontId="18" fillId="0" borderId="30" xfId="6" applyNumberFormat="1" applyFont="1" applyBorder="1" applyAlignment="1">
      <alignment horizontal="center"/>
    </xf>
    <xf numFmtId="0" fontId="19" fillId="7" borderId="0" xfId="6" applyFont="1" applyFill="1" applyAlignment="1">
      <alignment horizontal="center" vertical="center"/>
    </xf>
    <xf numFmtId="0" fontId="19" fillId="7" borderId="18" xfId="6" applyFont="1" applyFill="1" applyBorder="1" applyAlignment="1">
      <alignment horizontal="center" vertical="center"/>
    </xf>
    <xf numFmtId="0" fontId="19" fillId="13" borderId="0" xfId="6" applyFont="1" applyFill="1" applyAlignment="1">
      <alignment horizontal="center" vertical="center" wrapText="1"/>
    </xf>
    <xf numFmtId="0" fontId="19" fillId="13" borderId="18" xfId="6" applyFont="1" applyFill="1" applyBorder="1" applyAlignment="1">
      <alignment horizontal="center" vertical="center" wrapText="1"/>
    </xf>
    <xf numFmtId="0" fontId="19" fillId="11" borderId="0" xfId="6" applyFont="1" applyFill="1" applyAlignment="1">
      <alignment horizontal="center" vertical="center" wrapText="1"/>
    </xf>
    <xf numFmtId="0" fontId="19" fillId="11" borderId="18" xfId="6" applyFont="1" applyFill="1" applyBorder="1" applyAlignment="1">
      <alignment horizontal="center" vertical="center" wrapText="1"/>
    </xf>
    <xf numFmtId="0" fontId="18" fillId="12" borderId="0" xfId="6" applyFont="1" applyFill="1" applyAlignment="1">
      <alignment horizontal="center" vertical="center" wrapText="1"/>
    </xf>
    <xf numFmtId="0" fontId="18" fillId="12" borderId="18" xfId="6" applyFont="1" applyFill="1" applyBorder="1" applyAlignment="1">
      <alignment horizontal="center" vertical="center" wrapText="1"/>
    </xf>
  </cellXfs>
  <cellStyles count="7">
    <cellStyle name="Normal" xfId="0" builtinId="0"/>
    <cellStyle name="Normal 2" xfId="1" xr:uid="{00000000-0005-0000-0000-000002000000}"/>
    <cellStyle name="Normal 3" xfId="2" xr:uid="{00000000-0005-0000-0000-000003000000}"/>
    <cellStyle name="Normal 4" xfId="4" xr:uid="{295D066E-D421-4C46-9CA9-7E0E79C13411}"/>
    <cellStyle name="Normal 5" xfId="6" xr:uid="{CB3D1368-49DC-4054-80AC-D180D1A59F97}"/>
    <cellStyle name="Normal_NPS -2008" xfId="5" xr:uid="{1E7AD770-7ACE-4B9C-AA83-BF894F7CD85E}"/>
    <cellStyle name="Percent" xfId="3" builtinId="5"/>
  </cellStyles>
  <dxfs count="0"/>
  <tableStyles count="0" defaultTableStyle="TableStyleMedium2" defaultPivotStyle="PivotStyleLight16"/>
  <colors>
    <mruColors>
      <color rgb="FF122241"/>
      <color rgb="FFFFFFFF"/>
      <color rgb="FFDB5A49"/>
      <color rgb="FF3F9DC4"/>
      <color rgb="FFE4AE23"/>
      <color rgb="FF45A99E"/>
      <color rgb="FFCCECFF"/>
      <color rgb="FF0066CC"/>
      <color rgb="FF809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126325</xdr:colOff>
      <xdr:row>0</xdr:row>
      <xdr:rowOff>111125</xdr:rowOff>
    </xdr:from>
    <xdr:to>
      <xdr:col>71</xdr:col>
      <xdr:colOff>513544</xdr:colOff>
      <xdr:row>5</xdr:row>
      <xdr:rowOff>19685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5F7469-4215-4C16-8368-63A406093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89325" y="111125"/>
          <a:ext cx="2174744" cy="873125"/>
        </a:xfrm>
        <a:prstGeom prst="rect">
          <a:avLst/>
        </a:prstGeom>
      </xdr:spPr>
    </xdr:pic>
    <xdr:clientData/>
  </xdr:twoCellAnchor>
  <xdr:twoCellAnchor>
    <xdr:from>
      <xdr:col>20</xdr:col>
      <xdr:colOff>224942</xdr:colOff>
      <xdr:row>16</xdr:row>
      <xdr:rowOff>22322</xdr:rowOff>
    </xdr:from>
    <xdr:to>
      <xdr:col>23</xdr:col>
      <xdr:colOff>10359</xdr:colOff>
      <xdr:row>16</xdr:row>
      <xdr:rowOff>98132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9CF5326-AAD0-4A77-B6FB-A38B1784C037}"/>
            </a:ext>
          </a:extLst>
        </xdr:cNvPr>
        <xdr:cNvSpPr>
          <a:spLocks noChangeArrowheads="1"/>
        </xdr:cNvSpPr>
      </xdr:nvSpPr>
      <xdr:spPr bwMode="auto">
        <a:xfrm>
          <a:off x="8284557" y="3800921"/>
          <a:ext cx="1188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17</xdr:col>
      <xdr:colOff>474844</xdr:colOff>
      <xdr:row>15</xdr:row>
      <xdr:rowOff>1464</xdr:rowOff>
    </xdr:from>
    <xdr:to>
      <xdr:col>20</xdr:col>
      <xdr:colOff>182394</xdr:colOff>
      <xdr:row>15</xdr:row>
      <xdr:rowOff>73464</xdr:rowOff>
    </xdr:to>
    <xdr:sp macro="" textlink="">
      <xdr:nvSpPr>
        <xdr:cNvPr id="16" name="Rectangle 2">
          <a:extLst>
            <a:ext uri="{FF2B5EF4-FFF2-40B4-BE49-F238E27FC236}">
              <a16:creationId xmlns:a16="http://schemas.microsoft.com/office/drawing/2014/main" id="{32D10A5A-5549-4605-B2C9-3E55E8CF5444}"/>
            </a:ext>
          </a:extLst>
        </xdr:cNvPr>
        <xdr:cNvSpPr>
          <a:spLocks noChangeArrowheads="1"/>
        </xdr:cNvSpPr>
      </xdr:nvSpPr>
      <xdr:spPr bwMode="auto">
        <a:xfrm>
          <a:off x="7090009" y="3466052"/>
          <a:ext cx="1152000" cy="720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22</xdr:col>
      <xdr:colOff>20056</xdr:colOff>
      <xdr:row>17</xdr:row>
      <xdr:rowOff>8045</xdr:rowOff>
    </xdr:from>
    <xdr:to>
      <xdr:col>23</xdr:col>
      <xdr:colOff>11431</xdr:colOff>
      <xdr:row>17</xdr:row>
      <xdr:rowOff>83855</xdr:rowOff>
    </xdr:to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4D8A9793-BF49-46D0-BA35-B0985A0CFB5A}"/>
            </a:ext>
          </a:extLst>
        </xdr:cNvPr>
        <xdr:cNvSpPr>
          <a:spLocks noChangeArrowheads="1"/>
        </xdr:cNvSpPr>
      </xdr:nvSpPr>
      <xdr:spPr bwMode="auto">
        <a:xfrm>
          <a:off x="9042638" y="4100655"/>
          <a:ext cx="430991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23</xdr:col>
      <xdr:colOff>1988</xdr:colOff>
      <xdr:row>18</xdr:row>
      <xdr:rowOff>19475</xdr:rowOff>
    </xdr:from>
    <xdr:to>
      <xdr:col>27</xdr:col>
      <xdr:colOff>439527</xdr:colOff>
      <xdr:row>18</xdr:row>
      <xdr:rowOff>95285</xdr:rowOff>
    </xdr:to>
    <xdr:sp macro="" textlink="">
      <xdr:nvSpPr>
        <xdr:cNvPr id="18" name="Rectangle 2">
          <a:extLst>
            <a:ext uri="{FF2B5EF4-FFF2-40B4-BE49-F238E27FC236}">
              <a16:creationId xmlns:a16="http://schemas.microsoft.com/office/drawing/2014/main" id="{DDF7B8CF-7F3D-4BD6-86E4-AB617D3D62C5}"/>
            </a:ext>
          </a:extLst>
        </xdr:cNvPr>
        <xdr:cNvSpPr>
          <a:spLocks noChangeArrowheads="1"/>
        </xdr:cNvSpPr>
      </xdr:nvSpPr>
      <xdr:spPr bwMode="auto">
        <a:xfrm>
          <a:off x="9464186" y="4426096"/>
          <a:ext cx="2196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264606</xdr:colOff>
      <xdr:row>19</xdr:row>
      <xdr:rowOff>11855</xdr:rowOff>
    </xdr:from>
    <xdr:to>
      <xdr:col>27</xdr:col>
      <xdr:colOff>436986</xdr:colOff>
      <xdr:row>19</xdr:row>
      <xdr:rowOff>83855</xdr:rowOff>
    </xdr:to>
    <xdr:sp macro="" textlink="">
      <xdr:nvSpPr>
        <xdr:cNvPr id="19" name="Rectangle 2">
          <a:extLst>
            <a:ext uri="{FF2B5EF4-FFF2-40B4-BE49-F238E27FC236}">
              <a16:creationId xmlns:a16="http://schemas.microsoft.com/office/drawing/2014/main" id="{1C55F5C0-0463-429A-A408-E61345783410}"/>
            </a:ext>
          </a:extLst>
        </xdr:cNvPr>
        <xdr:cNvSpPr>
          <a:spLocks noChangeArrowheads="1"/>
        </xdr:cNvSpPr>
      </xdr:nvSpPr>
      <xdr:spPr bwMode="auto">
        <a:xfrm>
          <a:off x="11485265" y="4732487"/>
          <a:ext cx="172380" cy="720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1363</xdr:colOff>
      <xdr:row>12</xdr:row>
      <xdr:rowOff>0</xdr:rowOff>
    </xdr:from>
    <xdr:to>
      <xdr:col>14</xdr:col>
      <xdr:colOff>342901</xdr:colOff>
      <xdr:row>12</xdr:row>
      <xdr:rowOff>70095</xdr:rowOff>
    </xdr:to>
    <xdr:sp macro="" textlink="">
      <xdr:nvSpPr>
        <xdr:cNvPr id="8" name="Rectangle 2">
          <a:extLst>
            <a:ext uri="{FF2B5EF4-FFF2-40B4-BE49-F238E27FC236}">
              <a16:creationId xmlns:a16="http://schemas.microsoft.com/office/drawing/2014/main" id="{CC49DE25-F6E7-4BF3-BF5E-068DB1D6D8E4}"/>
            </a:ext>
          </a:extLst>
        </xdr:cNvPr>
        <xdr:cNvSpPr>
          <a:spLocks noChangeArrowheads="1"/>
        </xdr:cNvSpPr>
      </xdr:nvSpPr>
      <xdr:spPr bwMode="auto">
        <a:xfrm>
          <a:off x="5173438" y="2409825"/>
          <a:ext cx="341538" cy="70095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12</xdr:row>
      <xdr:rowOff>95070</xdr:rowOff>
    </xdr:from>
    <xdr:to>
      <xdr:col>14</xdr:col>
      <xdr:colOff>342900</xdr:colOff>
      <xdr:row>12</xdr:row>
      <xdr:rowOff>170180</xdr:rowOff>
    </xdr:to>
    <xdr:sp macro="" textlink="">
      <xdr:nvSpPr>
        <xdr:cNvPr id="14" name="Rectangle 2">
          <a:extLst>
            <a:ext uri="{FF2B5EF4-FFF2-40B4-BE49-F238E27FC236}">
              <a16:creationId xmlns:a16="http://schemas.microsoft.com/office/drawing/2014/main" id="{E0EFBF71-A2C0-42AC-B192-9597F5D44B8C}"/>
            </a:ext>
          </a:extLst>
        </xdr:cNvPr>
        <xdr:cNvSpPr>
          <a:spLocks noChangeArrowheads="1"/>
        </xdr:cNvSpPr>
      </xdr:nvSpPr>
      <xdr:spPr bwMode="auto">
        <a:xfrm>
          <a:off x="5172075" y="2504895"/>
          <a:ext cx="342900" cy="7511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12</xdr:row>
      <xdr:rowOff>190320</xdr:rowOff>
    </xdr:from>
    <xdr:to>
      <xdr:col>14</xdr:col>
      <xdr:colOff>342900</xdr:colOff>
      <xdr:row>12</xdr:row>
      <xdr:rowOff>265430</xdr:rowOff>
    </xdr:to>
    <xdr:sp macro="" textlink="">
      <xdr:nvSpPr>
        <xdr:cNvPr id="21" name="Rectangle 2">
          <a:extLst>
            <a:ext uri="{FF2B5EF4-FFF2-40B4-BE49-F238E27FC236}">
              <a16:creationId xmlns:a16="http://schemas.microsoft.com/office/drawing/2014/main" id="{6128F55C-25F4-4227-B568-22682B8C62EB}"/>
            </a:ext>
          </a:extLst>
        </xdr:cNvPr>
        <xdr:cNvSpPr>
          <a:spLocks noChangeArrowheads="1"/>
        </xdr:cNvSpPr>
      </xdr:nvSpPr>
      <xdr:spPr bwMode="auto">
        <a:xfrm>
          <a:off x="5172075" y="2600145"/>
          <a:ext cx="342900" cy="751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322788</xdr:colOff>
      <xdr:row>13</xdr:row>
      <xdr:rowOff>16917</xdr:rowOff>
    </xdr:from>
    <xdr:to>
      <xdr:col>16</xdr:col>
      <xdr:colOff>168900</xdr:colOff>
      <xdr:row>13</xdr:row>
      <xdr:rowOff>288022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68AF7520-EC23-427D-A205-E55F713C9B3C}"/>
            </a:ext>
          </a:extLst>
        </xdr:cNvPr>
        <xdr:cNvGrpSpPr/>
      </xdr:nvGrpSpPr>
      <xdr:grpSpPr>
        <a:xfrm>
          <a:off x="5856359" y="2771333"/>
          <a:ext cx="819229" cy="271105"/>
          <a:chOff x="5164667" y="2540704"/>
          <a:chExt cx="793695" cy="260913"/>
        </a:xfrm>
      </xdr:grpSpPr>
      <xdr:sp macro="" textlink="">
        <xdr:nvSpPr>
          <xdr:cNvPr id="25" name="Rectangle 2">
            <a:extLst>
              <a:ext uri="{FF2B5EF4-FFF2-40B4-BE49-F238E27FC236}">
                <a16:creationId xmlns:a16="http://schemas.microsoft.com/office/drawing/2014/main" id="{755A8889-DEF1-980C-FA67-2B8836E7FEB5}"/>
              </a:ext>
            </a:extLst>
          </xdr:cNvPr>
          <xdr:cNvSpPr>
            <a:spLocks noChangeArrowheads="1"/>
          </xdr:cNvSpPr>
        </xdr:nvSpPr>
        <xdr:spPr bwMode="auto">
          <a:xfrm>
            <a:off x="5166030" y="2540704"/>
            <a:ext cx="792332" cy="72758"/>
          </a:xfrm>
          <a:prstGeom prst="rect">
            <a:avLst/>
          </a:prstGeom>
          <a:solidFill>
            <a:srgbClr val="45A99E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26" name="Rectangle 2">
            <a:extLst>
              <a:ext uri="{FF2B5EF4-FFF2-40B4-BE49-F238E27FC236}">
                <a16:creationId xmlns:a16="http://schemas.microsoft.com/office/drawing/2014/main" id="{57ED12AF-5FAF-3F42-336E-7A42D9BC65DD}"/>
              </a:ext>
            </a:extLst>
          </xdr:cNvPr>
          <xdr:cNvSpPr>
            <a:spLocks noChangeArrowheads="1"/>
          </xdr:cNvSpPr>
        </xdr:nvSpPr>
        <xdr:spPr bwMode="auto">
          <a:xfrm>
            <a:off x="5164667" y="2635070"/>
            <a:ext cx="792332" cy="71297"/>
          </a:xfrm>
          <a:prstGeom prst="rect">
            <a:avLst/>
          </a:prstGeom>
          <a:solidFill>
            <a:srgbClr val="DB5A49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27" name="Rectangle 2">
            <a:extLst>
              <a:ext uri="{FF2B5EF4-FFF2-40B4-BE49-F238E27FC236}">
                <a16:creationId xmlns:a16="http://schemas.microsoft.com/office/drawing/2014/main" id="{56D90AFB-14E9-BEFB-8D93-0EF3093DE1CA}"/>
              </a:ext>
            </a:extLst>
          </xdr:cNvPr>
          <xdr:cNvSpPr>
            <a:spLocks noChangeArrowheads="1"/>
          </xdr:cNvSpPr>
        </xdr:nvSpPr>
        <xdr:spPr bwMode="auto">
          <a:xfrm>
            <a:off x="5164667" y="2730320"/>
            <a:ext cx="787123" cy="71297"/>
          </a:xfrm>
          <a:prstGeom prst="rect">
            <a:avLst/>
          </a:prstGeom>
          <a:solidFill>
            <a:schemeClr val="accent6">
              <a:lumMod val="75000"/>
            </a:schemeClr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</xdr:grpSp>
    <xdr:clientData/>
  </xdr:twoCellAnchor>
  <xdr:twoCellAnchor>
    <xdr:from>
      <xdr:col>16</xdr:col>
      <xdr:colOff>162996</xdr:colOff>
      <xdr:row>14</xdr:row>
      <xdr:rowOff>22209</xdr:rowOff>
    </xdr:from>
    <xdr:to>
      <xdr:col>18</xdr:col>
      <xdr:colOff>6009</xdr:colOff>
      <xdr:row>14</xdr:row>
      <xdr:rowOff>97809</xdr:rowOff>
    </xdr:to>
    <xdr:sp macro="" textlink="">
      <xdr:nvSpPr>
        <xdr:cNvPr id="33" name="Rectangle 2">
          <a:extLst>
            <a:ext uri="{FF2B5EF4-FFF2-40B4-BE49-F238E27FC236}">
              <a16:creationId xmlns:a16="http://schemas.microsoft.com/office/drawing/2014/main" id="{133A65BE-96FF-313F-DA7D-D6CA7002F554}"/>
            </a:ext>
          </a:extLst>
        </xdr:cNvPr>
        <xdr:cNvSpPr>
          <a:spLocks noChangeArrowheads="1"/>
        </xdr:cNvSpPr>
      </xdr:nvSpPr>
      <xdr:spPr bwMode="auto">
        <a:xfrm>
          <a:off x="6296677" y="3172786"/>
          <a:ext cx="805980" cy="756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161612</xdr:colOff>
      <xdr:row>14</xdr:row>
      <xdr:rowOff>116451</xdr:rowOff>
    </xdr:from>
    <xdr:to>
      <xdr:col>19</xdr:col>
      <xdr:colOff>434203</xdr:colOff>
      <xdr:row>14</xdr:row>
      <xdr:rowOff>190533</xdr:rowOff>
    </xdr:to>
    <xdr:sp macro="" textlink="">
      <xdr:nvSpPr>
        <xdr:cNvPr id="34" name="Rectangle 2">
          <a:extLst>
            <a:ext uri="{FF2B5EF4-FFF2-40B4-BE49-F238E27FC236}">
              <a16:creationId xmlns:a16="http://schemas.microsoft.com/office/drawing/2014/main" id="{DC764119-3460-0E72-A8C1-37CB2FE20A80}"/>
            </a:ext>
          </a:extLst>
        </xdr:cNvPr>
        <xdr:cNvSpPr>
          <a:spLocks noChangeArrowheads="1"/>
        </xdr:cNvSpPr>
      </xdr:nvSpPr>
      <xdr:spPr bwMode="auto">
        <a:xfrm>
          <a:off x="6295293" y="3267028"/>
          <a:ext cx="1717042" cy="74082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172076</xdr:colOff>
      <xdr:row>14</xdr:row>
      <xdr:rowOff>211612</xdr:rowOff>
    </xdr:from>
    <xdr:to>
      <xdr:col>19</xdr:col>
      <xdr:colOff>446126</xdr:colOff>
      <xdr:row>14</xdr:row>
      <xdr:rowOff>285694</xdr:rowOff>
    </xdr:to>
    <xdr:sp macro="" textlink="">
      <xdr:nvSpPr>
        <xdr:cNvPr id="35" name="Rectangle 2">
          <a:extLst>
            <a:ext uri="{FF2B5EF4-FFF2-40B4-BE49-F238E27FC236}">
              <a16:creationId xmlns:a16="http://schemas.microsoft.com/office/drawing/2014/main" id="{E165D1CE-3D08-5BA2-034F-9C15F67C6797}"/>
            </a:ext>
          </a:extLst>
        </xdr:cNvPr>
        <xdr:cNvSpPr>
          <a:spLocks noChangeArrowheads="1"/>
        </xdr:cNvSpPr>
      </xdr:nvSpPr>
      <xdr:spPr bwMode="auto">
        <a:xfrm>
          <a:off x="6289243" y="3386612"/>
          <a:ext cx="1702800" cy="74082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20</xdr:col>
      <xdr:colOff>1686</xdr:colOff>
      <xdr:row>15</xdr:row>
      <xdr:rowOff>124070</xdr:rowOff>
    </xdr:from>
    <xdr:to>
      <xdr:col>23</xdr:col>
      <xdr:colOff>400030</xdr:colOff>
      <xdr:row>15</xdr:row>
      <xdr:rowOff>196070</xdr:rowOff>
    </xdr:to>
    <xdr:sp macro="" textlink="">
      <xdr:nvSpPr>
        <xdr:cNvPr id="36" name="Rectangle 2">
          <a:extLst>
            <a:ext uri="{FF2B5EF4-FFF2-40B4-BE49-F238E27FC236}">
              <a16:creationId xmlns:a16="http://schemas.microsoft.com/office/drawing/2014/main" id="{C0DF07F4-8F17-4C71-96A2-7C10DFA237DE}"/>
            </a:ext>
          </a:extLst>
        </xdr:cNvPr>
        <xdr:cNvSpPr>
          <a:spLocks noChangeArrowheads="1"/>
        </xdr:cNvSpPr>
      </xdr:nvSpPr>
      <xdr:spPr bwMode="auto">
        <a:xfrm>
          <a:off x="8023853" y="3616570"/>
          <a:ext cx="1784760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24</xdr:col>
      <xdr:colOff>6340</xdr:colOff>
      <xdr:row>16</xdr:row>
      <xdr:rowOff>114547</xdr:rowOff>
    </xdr:from>
    <xdr:to>
      <xdr:col>26</xdr:col>
      <xdr:colOff>432602</xdr:colOff>
      <xdr:row>16</xdr:row>
      <xdr:rowOff>190534</xdr:rowOff>
    </xdr:to>
    <xdr:sp macro="" textlink="">
      <xdr:nvSpPr>
        <xdr:cNvPr id="37" name="Rectangle 2">
          <a:extLst>
            <a:ext uri="{FF2B5EF4-FFF2-40B4-BE49-F238E27FC236}">
              <a16:creationId xmlns:a16="http://schemas.microsoft.com/office/drawing/2014/main" id="{35F43330-FF54-4293-B29E-02A21A589283}"/>
            </a:ext>
          </a:extLst>
        </xdr:cNvPr>
        <xdr:cNvSpPr>
          <a:spLocks noChangeArrowheads="1"/>
        </xdr:cNvSpPr>
      </xdr:nvSpPr>
      <xdr:spPr bwMode="auto">
        <a:xfrm>
          <a:off x="9848840" y="3924547"/>
          <a:ext cx="1294095" cy="75987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26026</xdr:colOff>
      <xdr:row>17</xdr:row>
      <xdr:rowOff>106292</xdr:rowOff>
    </xdr:from>
    <xdr:to>
      <xdr:col>29</xdr:col>
      <xdr:colOff>425813</xdr:colOff>
      <xdr:row>17</xdr:row>
      <xdr:rowOff>178469</xdr:rowOff>
    </xdr:to>
    <xdr:sp macro="" textlink="">
      <xdr:nvSpPr>
        <xdr:cNvPr id="38" name="Rectangle 2">
          <a:extLst>
            <a:ext uri="{FF2B5EF4-FFF2-40B4-BE49-F238E27FC236}">
              <a16:creationId xmlns:a16="http://schemas.microsoft.com/office/drawing/2014/main" id="{0C90A51C-DB68-47A2-8408-AD52500EB398}"/>
            </a:ext>
          </a:extLst>
        </xdr:cNvPr>
        <xdr:cNvSpPr>
          <a:spLocks noChangeArrowheads="1"/>
        </xdr:cNvSpPr>
      </xdr:nvSpPr>
      <xdr:spPr bwMode="auto">
        <a:xfrm>
          <a:off x="11170276" y="4233792"/>
          <a:ext cx="1267620" cy="72177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30</xdr:col>
      <xdr:colOff>19251</xdr:colOff>
      <xdr:row>18</xdr:row>
      <xdr:rowOff>113064</xdr:rowOff>
    </xdr:from>
    <xdr:to>
      <xdr:col>39</xdr:col>
      <xdr:colOff>425763</xdr:colOff>
      <xdr:row>18</xdr:row>
      <xdr:rowOff>185064</xdr:rowOff>
    </xdr:to>
    <xdr:sp macro="" textlink="">
      <xdr:nvSpPr>
        <xdr:cNvPr id="39" name="Rectangle 2">
          <a:extLst>
            <a:ext uri="{FF2B5EF4-FFF2-40B4-BE49-F238E27FC236}">
              <a16:creationId xmlns:a16="http://schemas.microsoft.com/office/drawing/2014/main" id="{98154765-CE31-4CEB-B0AE-8401C16A42EC}"/>
            </a:ext>
          </a:extLst>
        </xdr:cNvPr>
        <xdr:cNvSpPr>
          <a:spLocks noChangeArrowheads="1"/>
        </xdr:cNvSpPr>
      </xdr:nvSpPr>
      <xdr:spPr bwMode="auto">
        <a:xfrm>
          <a:off x="12465251" y="4558064"/>
          <a:ext cx="4354095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39</xdr:col>
      <xdr:colOff>324268</xdr:colOff>
      <xdr:row>19</xdr:row>
      <xdr:rowOff>110313</xdr:rowOff>
    </xdr:from>
    <xdr:to>
      <xdr:col>40</xdr:col>
      <xdr:colOff>95116</xdr:colOff>
      <xdr:row>19</xdr:row>
      <xdr:rowOff>186123</xdr:rowOff>
    </xdr:to>
    <xdr:sp macro="" textlink="">
      <xdr:nvSpPr>
        <xdr:cNvPr id="40" name="Rectangle 2">
          <a:extLst>
            <a:ext uri="{FF2B5EF4-FFF2-40B4-BE49-F238E27FC236}">
              <a16:creationId xmlns:a16="http://schemas.microsoft.com/office/drawing/2014/main" id="{80C7B809-FE4E-46FA-A6E7-80F78A64B900}"/>
            </a:ext>
          </a:extLst>
        </xdr:cNvPr>
        <xdr:cNvSpPr>
          <a:spLocks noChangeArrowheads="1"/>
        </xdr:cNvSpPr>
      </xdr:nvSpPr>
      <xdr:spPr bwMode="auto">
        <a:xfrm>
          <a:off x="16717851" y="4872813"/>
          <a:ext cx="204765" cy="7581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40</xdr:col>
      <xdr:colOff>1895</xdr:colOff>
      <xdr:row>20</xdr:row>
      <xdr:rowOff>131477</xdr:rowOff>
    </xdr:from>
    <xdr:to>
      <xdr:col>52</xdr:col>
      <xdr:colOff>22515</xdr:colOff>
      <xdr:row>20</xdr:row>
      <xdr:rowOff>203477</xdr:rowOff>
    </xdr:to>
    <xdr:sp macro="" textlink="">
      <xdr:nvSpPr>
        <xdr:cNvPr id="41" name="Rectangle 2">
          <a:extLst>
            <a:ext uri="{FF2B5EF4-FFF2-40B4-BE49-F238E27FC236}">
              <a16:creationId xmlns:a16="http://schemas.microsoft.com/office/drawing/2014/main" id="{3E693E96-A11C-4DB3-B619-42B6755AFF02}"/>
            </a:ext>
          </a:extLst>
        </xdr:cNvPr>
        <xdr:cNvSpPr>
          <a:spLocks noChangeArrowheads="1"/>
        </xdr:cNvSpPr>
      </xdr:nvSpPr>
      <xdr:spPr bwMode="auto">
        <a:xfrm>
          <a:off x="16956395" y="5185330"/>
          <a:ext cx="5264973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/>
        <a:lstStyle/>
        <a:p>
          <a:r>
            <a:rPr lang="en-GB"/>
            <a:t>2</a:t>
          </a:r>
        </a:p>
      </xdr:txBody>
    </xdr:sp>
    <xdr:clientData/>
  </xdr:twoCellAnchor>
  <xdr:twoCellAnchor>
    <xdr:from>
      <xdr:col>20</xdr:col>
      <xdr:colOff>2537</xdr:colOff>
      <xdr:row>15</xdr:row>
      <xdr:rowOff>226482</xdr:rowOff>
    </xdr:from>
    <xdr:to>
      <xdr:col>23</xdr:col>
      <xdr:colOff>405321</xdr:colOff>
      <xdr:row>15</xdr:row>
      <xdr:rowOff>302292</xdr:rowOff>
    </xdr:to>
    <xdr:sp macro="" textlink="">
      <xdr:nvSpPr>
        <xdr:cNvPr id="42" name="Rectangle 2">
          <a:extLst>
            <a:ext uri="{FF2B5EF4-FFF2-40B4-BE49-F238E27FC236}">
              <a16:creationId xmlns:a16="http://schemas.microsoft.com/office/drawing/2014/main" id="{E1DE986F-BB94-43AD-9645-B35A02F6EE59}"/>
            </a:ext>
          </a:extLst>
        </xdr:cNvPr>
        <xdr:cNvSpPr>
          <a:spLocks noChangeArrowheads="1"/>
        </xdr:cNvSpPr>
      </xdr:nvSpPr>
      <xdr:spPr bwMode="auto">
        <a:xfrm>
          <a:off x="8024704" y="3718982"/>
          <a:ext cx="17892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32</xdr:col>
      <xdr:colOff>20105</xdr:colOff>
      <xdr:row>16</xdr:row>
      <xdr:rowOff>244262</xdr:rowOff>
    </xdr:from>
    <xdr:to>
      <xdr:col>34</xdr:col>
      <xdr:colOff>426672</xdr:colOff>
      <xdr:row>16</xdr:row>
      <xdr:rowOff>316262</xdr:rowOff>
    </xdr:to>
    <xdr:sp macro="" textlink="">
      <xdr:nvSpPr>
        <xdr:cNvPr id="43" name="Rectangle 2">
          <a:extLst>
            <a:ext uri="{FF2B5EF4-FFF2-40B4-BE49-F238E27FC236}">
              <a16:creationId xmlns:a16="http://schemas.microsoft.com/office/drawing/2014/main" id="{D206DFE8-4F84-4052-9F07-AA343827BFBD}"/>
            </a:ext>
          </a:extLst>
        </xdr:cNvPr>
        <xdr:cNvSpPr>
          <a:spLocks noChangeArrowheads="1"/>
        </xdr:cNvSpPr>
      </xdr:nvSpPr>
      <xdr:spPr bwMode="auto">
        <a:xfrm>
          <a:off x="13421780" y="5092487"/>
          <a:ext cx="1282867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33</xdr:col>
      <xdr:colOff>402164</xdr:colOff>
      <xdr:row>17</xdr:row>
      <xdr:rowOff>228810</xdr:rowOff>
    </xdr:from>
    <xdr:to>
      <xdr:col>35</xdr:col>
      <xdr:colOff>20330</xdr:colOff>
      <xdr:row>17</xdr:row>
      <xdr:rowOff>304620</xdr:rowOff>
    </xdr:to>
    <xdr:sp macro="" textlink="">
      <xdr:nvSpPr>
        <xdr:cNvPr id="44" name="Rectangle 2">
          <a:extLst>
            <a:ext uri="{FF2B5EF4-FFF2-40B4-BE49-F238E27FC236}">
              <a16:creationId xmlns:a16="http://schemas.microsoft.com/office/drawing/2014/main" id="{514B4CC8-71DE-4884-ACB2-C11D96D3D49E}"/>
            </a:ext>
          </a:extLst>
        </xdr:cNvPr>
        <xdr:cNvSpPr>
          <a:spLocks noChangeArrowheads="1"/>
        </xdr:cNvSpPr>
      </xdr:nvSpPr>
      <xdr:spPr bwMode="auto">
        <a:xfrm>
          <a:off x="14192247" y="4356310"/>
          <a:ext cx="4860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35</xdr:col>
      <xdr:colOff>8462</xdr:colOff>
      <xdr:row>18</xdr:row>
      <xdr:rowOff>215476</xdr:rowOff>
    </xdr:from>
    <xdr:to>
      <xdr:col>39</xdr:col>
      <xdr:colOff>428986</xdr:colOff>
      <xdr:row>18</xdr:row>
      <xdr:rowOff>287476</xdr:rowOff>
    </xdr:to>
    <xdr:sp macro="" textlink="">
      <xdr:nvSpPr>
        <xdr:cNvPr id="45" name="Rectangle 2">
          <a:extLst>
            <a:ext uri="{FF2B5EF4-FFF2-40B4-BE49-F238E27FC236}">
              <a16:creationId xmlns:a16="http://schemas.microsoft.com/office/drawing/2014/main" id="{339602D3-1CEC-4058-9E7E-1A366DCCC1EE}"/>
            </a:ext>
          </a:extLst>
        </xdr:cNvPr>
        <xdr:cNvSpPr>
          <a:spLocks noChangeArrowheads="1"/>
        </xdr:cNvSpPr>
      </xdr:nvSpPr>
      <xdr:spPr bwMode="auto">
        <a:xfrm>
          <a:off x="14638267" y="4650554"/>
          <a:ext cx="2146930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39</xdr:col>
      <xdr:colOff>320460</xdr:colOff>
      <xdr:row>19</xdr:row>
      <xdr:rowOff>211454</xdr:rowOff>
    </xdr:from>
    <xdr:to>
      <xdr:col>40</xdr:col>
      <xdr:colOff>91743</xdr:colOff>
      <xdr:row>19</xdr:row>
      <xdr:rowOff>287264</xdr:rowOff>
    </xdr:to>
    <xdr:sp macro="" textlink="">
      <xdr:nvSpPr>
        <xdr:cNvPr id="46" name="Rectangle 2">
          <a:extLst>
            <a:ext uri="{FF2B5EF4-FFF2-40B4-BE49-F238E27FC236}">
              <a16:creationId xmlns:a16="http://schemas.microsoft.com/office/drawing/2014/main" id="{BE8BEBE4-6B9D-4C77-B04E-735F54CFCFA7}"/>
            </a:ext>
          </a:extLst>
        </xdr:cNvPr>
        <xdr:cNvSpPr>
          <a:spLocks noChangeArrowheads="1"/>
        </xdr:cNvSpPr>
      </xdr:nvSpPr>
      <xdr:spPr bwMode="auto">
        <a:xfrm>
          <a:off x="16714043" y="4973954"/>
          <a:ext cx="2052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40</xdr:col>
      <xdr:colOff>9309</xdr:colOff>
      <xdr:row>20</xdr:row>
      <xdr:rowOff>248073</xdr:rowOff>
    </xdr:from>
    <xdr:to>
      <xdr:col>52</xdr:col>
      <xdr:colOff>20194</xdr:colOff>
      <xdr:row>20</xdr:row>
      <xdr:rowOff>320073</xdr:rowOff>
    </xdr:to>
    <xdr:sp macro="" textlink="">
      <xdr:nvSpPr>
        <xdr:cNvPr id="47" name="Rectangle 2">
          <a:extLst>
            <a:ext uri="{FF2B5EF4-FFF2-40B4-BE49-F238E27FC236}">
              <a16:creationId xmlns:a16="http://schemas.microsoft.com/office/drawing/2014/main" id="{1E92EBA7-5C20-43D1-96B9-8AF070694830}"/>
            </a:ext>
          </a:extLst>
        </xdr:cNvPr>
        <xdr:cNvSpPr>
          <a:spLocks noChangeArrowheads="1"/>
        </xdr:cNvSpPr>
      </xdr:nvSpPr>
      <xdr:spPr bwMode="auto">
        <a:xfrm>
          <a:off x="16916184" y="6096423"/>
          <a:ext cx="5268685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28</xdr:col>
      <xdr:colOff>20072</xdr:colOff>
      <xdr:row>20</xdr:row>
      <xdr:rowOff>12818</xdr:rowOff>
    </xdr:from>
    <xdr:to>
      <xdr:col>39</xdr:col>
      <xdr:colOff>434435</xdr:colOff>
      <xdr:row>20</xdr:row>
      <xdr:rowOff>88628</xdr:rowOff>
    </xdr:to>
    <xdr:sp macro="" textlink="">
      <xdr:nvSpPr>
        <xdr:cNvPr id="48" name="Rectangle 2">
          <a:extLst>
            <a:ext uri="{FF2B5EF4-FFF2-40B4-BE49-F238E27FC236}">
              <a16:creationId xmlns:a16="http://schemas.microsoft.com/office/drawing/2014/main" id="{3E624694-4F9F-4BD5-9801-4CE5BDFBD57D}"/>
            </a:ext>
          </a:extLst>
        </xdr:cNvPr>
        <xdr:cNvSpPr>
          <a:spLocks noChangeArrowheads="1"/>
        </xdr:cNvSpPr>
      </xdr:nvSpPr>
      <xdr:spPr bwMode="auto">
        <a:xfrm>
          <a:off x="11680347" y="5047461"/>
          <a:ext cx="5292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12</xdr:row>
      <xdr:rowOff>295095</xdr:rowOff>
    </xdr:from>
    <xdr:to>
      <xdr:col>14</xdr:col>
      <xdr:colOff>342900</xdr:colOff>
      <xdr:row>12</xdr:row>
      <xdr:rowOff>370205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4720E8B0-3255-434E-88E0-E43A4B40FDA9}"/>
            </a:ext>
          </a:extLst>
        </xdr:cNvPr>
        <xdr:cNvSpPr>
          <a:spLocks noChangeArrowheads="1"/>
        </xdr:cNvSpPr>
      </xdr:nvSpPr>
      <xdr:spPr bwMode="auto">
        <a:xfrm>
          <a:off x="5172075" y="2704920"/>
          <a:ext cx="3429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314325</xdr:colOff>
      <xdr:row>13</xdr:row>
      <xdr:rowOff>314145</xdr:rowOff>
    </xdr:from>
    <xdr:to>
      <xdr:col>16</xdr:col>
      <xdr:colOff>189825</xdr:colOff>
      <xdr:row>13</xdr:row>
      <xdr:rowOff>389255</xdr:rowOff>
    </xdr:to>
    <xdr:sp macro="" textlink="">
      <xdr:nvSpPr>
        <xdr:cNvPr id="4" name="Rectangle 2">
          <a:extLst>
            <a:ext uri="{FF2B5EF4-FFF2-40B4-BE49-F238E27FC236}">
              <a16:creationId xmlns:a16="http://schemas.microsoft.com/office/drawing/2014/main" id="{04CCD258-15F1-4482-8DDB-9DDE239CAD5D}"/>
            </a:ext>
          </a:extLst>
        </xdr:cNvPr>
        <xdr:cNvSpPr>
          <a:spLocks noChangeArrowheads="1"/>
        </xdr:cNvSpPr>
      </xdr:nvSpPr>
      <xdr:spPr bwMode="auto">
        <a:xfrm>
          <a:off x="5486400" y="3333570"/>
          <a:ext cx="828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171450</xdr:colOff>
      <xdr:row>14</xdr:row>
      <xdr:rowOff>323670</xdr:rowOff>
    </xdr:from>
    <xdr:to>
      <xdr:col>19</xdr:col>
      <xdr:colOff>434700</xdr:colOff>
      <xdr:row>14</xdr:row>
      <xdr:rowOff>398780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90EB06DD-5058-49D0-B095-196551783021}"/>
            </a:ext>
          </a:extLst>
        </xdr:cNvPr>
        <xdr:cNvSpPr>
          <a:spLocks noChangeArrowheads="1"/>
        </xdr:cNvSpPr>
      </xdr:nvSpPr>
      <xdr:spPr bwMode="auto">
        <a:xfrm>
          <a:off x="6296025" y="3876495"/>
          <a:ext cx="1692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20</xdr:col>
      <xdr:colOff>9525</xdr:colOff>
      <xdr:row>15</xdr:row>
      <xdr:rowOff>352245</xdr:rowOff>
    </xdr:from>
    <xdr:to>
      <xdr:col>23</xdr:col>
      <xdr:colOff>418875</xdr:colOff>
      <xdr:row>15</xdr:row>
      <xdr:rowOff>427355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FC7627EB-257B-4D70-8915-4AC911FF3278}"/>
            </a:ext>
          </a:extLst>
        </xdr:cNvPr>
        <xdr:cNvSpPr>
          <a:spLocks noChangeArrowheads="1"/>
        </xdr:cNvSpPr>
      </xdr:nvSpPr>
      <xdr:spPr bwMode="auto">
        <a:xfrm>
          <a:off x="8039100" y="4514670"/>
          <a:ext cx="1800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24</xdr:col>
      <xdr:colOff>9525</xdr:colOff>
      <xdr:row>16</xdr:row>
      <xdr:rowOff>314145</xdr:rowOff>
    </xdr:from>
    <xdr:to>
      <xdr:col>26</xdr:col>
      <xdr:colOff>429225</xdr:colOff>
      <xdr:row>16</xdr:row>
      <xdr:rowOff>389255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AA8ADFE2-38F0-4F55-A6A8-2F488545D5A0}"/>
            </a:ext>
          </a:extLst>
        </xdr:cNvPr>
        <xdr:cNvSpPr>
          <a:spLocks noChangeArrowheads="1"/>
        </xdr:cNvSpPr>
      </xdr:nvSpPr>
      <xdr:spPr bwMode="auto">
        <a:xfrm>
          <a:off x="9867900" y="5162370"/>
          <a:ext cx="1296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28</xdr:col>
      <xdr:colOff>19050</xdr:colOff>
      <xdr:row>18</xdr:row>
      <xdr:rowOff>304620</xdr:rowOff>
    </xdr:from>
    <xdr:to>
      <xdr:col>33</xdr:col>
      <xdr:colOff>418200</xdr:colOff>
      <xdr:row>18</xdr:row>
      <xdr:rowOff>379730</xdr:rowOff>
    </xdr:to>
    <xdr:sp macro="" textlink="">
      <xdr:nvSpPr>
        <xdr:cNvPr id="10" name="Rectangle 2">
          <a:extLst>
            <a:ext uri="{FF2B5EF4-FFF2-40B4-BE49-F238E27FC236}">
              <a16:creationId xmlns:a16="http://schemas.microsoft.com/office/drawing/2014/main" id="{99B77CFC-4A48-466D-9BDC-6218665AA3F2}"/>
            </a:ext>
          </a:extLst>
        </xdr:cNvPr>
        <xdr:cNvSpPr>
          <a:spLocks noChangeArrowheads="1"/>
        </xdr:cNvSpPr>
      </xdr:nvSpPr>
      <xdr:spPr bwMode="auto">
        <a:xfrm>
          <a:off x="11630025" y="5305245"/>
          <a:ext cx="2628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33</xdr:col>
      <xdr:colOff>276225</xdr:colOff>
      <xdr:row>19</xdr:row>
      <xdr:rowOff>276045</xdr:rowOff>
    </xdr:from>
    <xdr:to>
      <xdr:col>34</xdr:col>
      <xdr:colOff>18075</xdr:colOff>
      <xdr:row>19</xdr:row>
      <xdr:rowOff>351155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9E28EBCE-AD50-4CC8-83D6-EC6CBFA461A0}"/>
            </a:ext>
          </a:extLst>
        </xdr:cNvPr>
        <xdr:cNvSpPr>
          <a:spLocks noChangeArrowheads="1"/>
        </xdr:cNvSpPr>
      </xdr:nvSpPr>
      <xdr:spPr bwMode="auto">
        <a:xfrm>
          <a:off x="14116050" y="5714820"/>
          <a:ext cx="180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34</xdr:col>
      <xdr:colOff>9524</xdr:colOff>
      <xdr:row>20</xdr:row>
      <xdr:rowOff>360680</xdr:rowOff>
    </xdr:from>
    <xdr:to>
      <xdr:col>46</xdr:col>
      <xdr:colOff>7724</xdr:colOff>
      <xdr:row>20</xdr:row>
      <xdr:rowOff>432680</xdr:rowOff>
    </xdr:to>
    <xdr:sp macro="" textlink="">
      <xdr:nvSpPr>
        <xdr:cNvPr id="12" name="Rectangle 2">
          <a:extLst>
            <a:ext uri="{FF2B5EF4-FFF2-40B4-BE49-F238E27FC236}">
              <a16:creationId xmlns:a16="http://schemas.microsoft.com/office/drawing/2014/main" id="{845E58CB-FB40-4521-A9A4-AEF1C979FF81}"/>
            </a:ext>
          </a:extLst>
        </xdr:cNvPr>
        <xdr:cNvSpPr>
          <a:spLocks noChangeArrowheads="1"/>
        </xdr:cNvSpPr>
      </xdr:nvSpPr>
      <xdr:spPr bwMode="auto">
        <a:xfrm flipV="1">
          <a:off x="14287499" y="6209030"/>
          <a:ext cx="5256000" cy="7200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rgbClr val="339999"/>
      </a:dk1>
      <a:lt1>
        <a:srgbClr val="66B2B2"/>
      </a:lt1>
      <a:dk2>
        <a:srgbClr val="99CCCC"/>
      </a:dk2>
      <a:lt2>
        <a:srgbClr val="003C3C"/>
      </a:lt2>
      <a:accent1>
        <a:srgbClr val="456D6D"/>
      </a:accent1>
      <a:accent2>
        <a:srgbClr val="809D9D"/>
      </a:accent2>
      <a:accent3>
        <a:srgbClr val="212121"/>
      </a:accent3>
      <a:accent4>
        <a:srgbClr val="595959"/>
      </a:accent4>
      <a:accent5>
        <a:srgbClr val="909090"/>
      </a:accent5>
      <a:accent6>
        <a:srgbClr val="FAC45C"/>
      </a:accent6>
      <a:hlink>
        <a:srgbClr val="993333"/>
      </a:hlink>
      <a:folHlink>
        <a:srgbClr val="E9E9E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E01B-A0A0-4080-B804-ABE3C57FE22B}">
  <sheetPr>
    <pageSetUpPr fitToPage="1"/>
  </sheetPr>
  <dimension ref="A1:CO78"/>
  <sheetViews>
    <sheetView showGridLines="0" tabSelected="1" topLeftCell="D20" zoomScale="77" zoomScaleNormal="80" zoomScaleSheetLayoutView="55" workbookViewId="0">
      <selection activeCell="BU28" sqref="BU28"/>
    </sheetView>
  </sheetViews>
  <sheetFormatPr defaultColWidth="0" defaultRowHeight="12.5" zeroHeight="1"/>
  <cols>
    <col min="1" max="1" width="12.54296875" style="1" hidden="1" customWidth="1"/>
    <col min="2" max="2" width="1.36328125" style="2" customWidth="1"/>
    <col min="3" max="3" width="28.81640625" style="1" customWidth="1"/>
    <col min="4" max="4" width="12.08984375" style="14" customWidth="1"/>
    <col min="5" max="5" width="8.6328125" style="3" customWidth="1"/>
    <col min="6" max="6" width="4.36328125" style="14" customWidth="1"/>
    <col min="7" max="11" width="6.36328125" style="14" hidden="1" customWidth="1"/>
    <col min="12" max="12" width="10" style="14" bestFit="1" customWidth="1"/>
    <col min="13" max="18" width="7" style="14" bestFit="1" customWidth="1"/>
    <col min="19" max="19" width="8.6328125" style="14" customWidth="1"/>
    <col min="20" max="22" width="7" style="14" bestFit="1" customWidth="1"/>
    <col min="23" max="31" width="6.36328125" style="14" customWidth="1"/>
    <col min="32" max="32" width="7" style="14" bestFit="1" customWidth="1"/>
    <col min="33" max="54" width="6.36328125" style="14" customWidth="1"/>
    <col min="55" max="71" width="6.36328125" style="14" hidden="1" customWidth="1"/>
    <col min="72" max="72" width="9.6328125" style="14" customWidth="1"/>
    <col min="73" max="73" width="3.08984375" style="2" customWidth="1"/>
    <col min="74" max="93" width="9.08984375" style="14" hidden="1" customWidth="1"/>
    <col min="94" max="16384" width="9.08984375" style="2" hidden="1"/>
  </cols>
  <sheetData>
    <row r="1" spans="1:93" ht="21.65" customHeight="1">
      <c r="D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</row>
    <row r="2" spans="1:93" ht="20">
      <c r="C2" s="4" t="s">
        <v>52</v>
      </c>
      <c r="D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</row>
    <row r="3" spans="1:93" ht="0.65" customHeight="1">
      <c r="C3" s="2"/>
      <c r="D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</row>
    <row r="4" spans="1:93" ht="15.5">
      <c r="C4" s="193" t="s">
        <v>85</v>
      </c>
      <c r="D4" s="2"/>
      <c r="E4" s="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U4" s="38" t="s">
        <v>54</v>
      </c>
      <c r="V4" s="38"/>
      <c r="W4" s="169"/>
      <c r="X4" s="2" t="s">
        <v>79</v>
      </c>
      <c r="Y4" s="2"/>
      <c r="Z4" s="2"/>
      <c r="AA4" s="2"/>
      <c r="AB4" s="2"/>
      <c r="AC4" s="2"/>
      <c r="AD4" s="2"/>
      <c r="AE4" s="2"/>
      <c r="AF4" s="2"/>
      <c r="AG4" s="2"/>
      <c r="AH4" s="171"/>
      <c r="AI4" s="2" t="s">
        <v>80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</row>
    <row r="5" spans="1:93" ht="15.5">
      <c r="C5" s="193" t="s">
        <v>53</v>
      </c>
      <c r="D5" s="2"/>
      <c r="E5" s="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170"/>
      <c r="X5" s="2" t="s">
        <v>77</v>
      </c>
      <c r="Y5" s="2"/>
      <c r="Z5" s="2"/>
      <c r="AA5" s="2"/>
      <c r="AB5" s="2"/>
      <c r="AC5" s="2"/>
      <c r="AD5" s="2"/>
      <c r="AE5" s="2"/>
      <c r="AF5" s="2"/>
      <c r="AG5" s="2"/>
      <c r="AH5" s="194"/>
      <c r="AI5" s="2" t="s">
        <v>81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</row>
    <row r="6" spans="1:93" ht="12" customHeight="1" thickBot="1">
      <c r="D6" s="2"/>
      <c r="E6" s="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</row>
    <row r="7" spans="1:93" s="6" customFormat="1" ht="15" customHeight="1">
      <c r="B7" s="2"/>
      <c r="C7" s="7"/>
      <c r="D7" s="8"/>
      <c r="E7" s="9"/>
      <c r="F7" s="10"/>
      <c r="G7" s="11">
        <v>2021</v>
      </c>
      <c r="H7" s="12"/>
      <c r="I7" s="12"/>
      <c r="J7" s="12"/>
      <c r="K7" s="12"/>
      <c r="L7" s="11">
        <v>2024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1">
        <v>2025</v>
      </c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1">
        <v>2026</v>
      </c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1">
        <v>2027</v>
      </c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1">
        <v>2028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3" t="s">
        <v>1</v>
      </c>
      <c r="BU7" s="2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</row>
    <row r="8" spans="1:93" s="15" customFormat="1" ht="24" customHeight="1" thickBot="1">
      <c r="B8" s="16"/>
      <c r="C8" s="17"/>
      <c r="D8" s="18"/>
      <c r="E8" s="19"/>
      <c r="F8" s="20"/>
      <c r="G8" s="21" t="s">
        <v>5</v>
      </c>
      <c r="H8" s="21" t="s">
        <v>7</v>
      </c>
      <c r="I8" s="21" t="s">
        <v>5</v>
      </c>
      <c r="J8" s="21" t="s">
        <v>6</v>
      </c>
      <c r="K8" s="21" t="s">
        <v>6</v>
      </c>
      <c r="L8" s="21" t="s">
        <v>6</v>
      </c>
      <c r="M8" s="21" t="s">
        <v>12</v>
      </c>
      <c r="N8" s="21" t="s">
        <v>5</v>
      </c>
      <c r="O8" s="21" t="s">
        <v>7</v>
      </c>
      <c r="P8" s="21" t="s">
        <v>5</v>
      </c>
      <c r="Q8" s="21" t="s">
        <v>6</v>
      </c>
      <c r="R8" s="21" t="s">
        <v>6</v>
      </c>
      <c r="S8" s="21" t="s">
        <v>7</v>
      </c>
      <c r="T8" s="21" t="s">
        <v>8</v>
      </c>
      <c r="U8" s="21" t="s">
        <v>9</v>
      </c>
      <c r="V8" s="21" t="s">
        <v>10</v>
      </c>
      <c r="W8" s="21" t="s">
        <v>11</v>
      </c>
      <c r="X8" s="21" t="s">
        <v>6</v>
      </c>
      <c r="Y8" s="21" t="s">
        <v>12</v>
      </c>
      <c r="Z8" s="21" t="s">
        <v>5</v>
      </c>
      <c r="AA8" s="21" t="s">
        <v>7</v>
      </c>
      <c r="AB8" s="21" t="s">
        <v>5</v>
      </c>
      <c r="AC8" s="21" t="s">
        <v>6</v>
      </c>
      <c r="AD8" s="21" t="s">
        <v>6</v>
      </c>
      <c r="AE8" s="21" t="s">
        <v>7</v>
      </c>
      <c r="AF8" s="21" t="s">
        <v>8</v>
      </c>
      <c r="AG8" s="21" t="s">
        <v>9</v>
      </c>
      <c r="AH8" s="21" t="s">
        <v>10</v>
      </c>
      <c r="AI8" s="21" t="s">
        <v>11</v>
      </c>
      <c r="AJ8" s="21" t="s">
        <v>6</v>
      </c>
      <c r="AK8" s="21" t="s">
        <v>12</v>
      </c>
      <c r="AL8" s="21" t="s">
        <v>5</v>
      </c>
      <c r="AM8" s="21" t="s">
        <v>7</v>
      </c>
      <c r="AN8" s="21" t="s">
        <v>5</v>
      </c>
      <c r="AO8" s="21" t="s">
        <v>6</v>
      </c>
      <c r="AP8" s="21" t="s">
        <v>6</v>
      </c>
      <c r="AQ8" s="21" t="s">
        <v>7</v>
      </c>
      <c r="AR8" s="21" t="s">
        <v>8</v>
      </c>
      <c r="AS8" s="21" t="s">
        <v>9</v>
      </c>
      <c r="AT8" s="21" t="s">
        <v>10</v>
      </c>
      <c r="AU8" s="21" t="s">
        <v>11</v>
      </c>
      <c r="AV8" s="21" t="s">
        <v>6</v>
      </c>
      <c r="AW8" s="21" t="s">
        <v>12</v>
      </c>
      <c r="AX8" s="21" t="s">
        <v>5</v>
      </c>
      <c r="AY8" s="21" t="s">
        <v>7</v>
      </c>
      <c r="AZ8" s="21" t="s">
        <v>5</v>
      </c>
      <c r="BA8" s="21" t="s">
        <v>6</v>
      </c>
      <c r="BB8" s="21" t="s">
        <v>6</v>
      </c>
      <c r="BC8" s="21" t="s">
        <v>7</v>
      </c>
      <c r="BD8" s="21" t="s">
        <v>8</v>
      </c>
      <c r="BE8" s="21" t="s">
        <v>9</v>
      </c>
      <c r="BF8" s="21" t="s">
        <v>10</v>
      </c>
      <c r="BG8" s="21" t="s">
        <v>11</v>
      </c>
      <c r="BH8" s="21" t="s">
        <v>6</v>
      </c>
      <c r="BI8" s="21" t="s">
        <v>12</v>
      </c>
      <c r="BJ8" s="21" t="s">
        <v>5</v>
      </c>
      <c r="BK8" s="21" t="s">
        <v>7</v>
      </c>
      <c r="BL8" s="21" t="s">
        <v>5</v>
      </c>
      <c r="BM8" s="21" t="s">
        <v>6</v>
      </c>
      <c r="BN8" s="21" t="s">
        <v>6</v>
      </c>
      <c r="BO8" s="21" t="s">
        <v>7</v>
      </c>
      <c r="BP8" s="21" t="s">
        <v>8</v>
      </c>
      <c r="BQ8" s="21" t="s">
        <v>9</v>
      </c>
      <c r="BR8" s="21" t="s">
        <v>10</v>
      </c>
      <c r="BS8" s="21" t="s">
        <v>11</v>
      </c>
      <c r="BT8" s="22"/>
      <c r="BU8" s="16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</row>
    <row r="9" spans="1:93" s="27" customFormat="1" ht="11.5">
      <c r="C9" s="28" t="s">
        <v>17</v>
      </c>
      <c r="D9" s="29"/>
      <c r="E9" s="29" t="s">
        <v>16</v>
      </c>
      <c r="F9" s="30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2"/>
    </row>
    <row r="10" spans="1:93" s="27" customFormat="1" ht="11.5">
      <c r="C10" s="33"/>
      <c r="D10" s="34"/>
      <c r="E10" s="34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7"/>
    </row>
    <row r="11" spans="1:93" s="27" customFormat="1" ht="18.25" customHeight="1">
      <c r="C11" s="33"/>
      <c r="D11" s="34"/>
      <c r="E11" s="34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7"/>
    </row>
    <row r="12" spans="1:93" s="38" customFormat="1" ht="18.25" customHeight="1">
      <c r="A12" s="27"/>
      <c r="C12" s="39" t="s">
        <v>21</v>
      </c>
      <c r="D12" s="40"/>
      <c r="E12" s="40"/>
      <c r="F12" s="41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3"/>
    </row>
    <row r="13" spans="1:93" s="38" customFormat="1" ht="33" customHeight="1">
      <c r="A13" s="27"/>
      <c r="C13" s="45" t="s">
        <v>84</v>
      </c>
      <c r="D13" s="40"/>
      <c r="E13" s="168"/>
      <c r="F13" s="41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3"/>
    </row>
    <row r="14" spans="1:93" s="38" customFormat="1" ht="34.25" customHeight="1">
      <c r="A14" s="44"/>
      <c r="C14" s="45" t="s">
        <v>20</v>
      </c>
      <c r="D14" s="46"/>
      <c r="E14" s="47"/>
      <c r="F14" s="41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9"/>
    </row>
    <row r="15" spans="1:93" s="38" customFormat="1" ht="36.65" customHeight="1">
      <c r="A15" s="44"/>
      <c r="C15" s="45" t="s">
        <v>19</v>
      </c>
      <c r="D15" s="46"/>
      <c r="E15" s="47"/>
      <c r="F15" s="41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50"/>
    </row>
    <row r="16" spans="1:93" s="38" customFormat="1" ht="39" customHeight="1">
      <c r="A16" s="44"/>
      <c r="C16" s="45" t="s">
        <v>18</v>
      </c>
      <c r="D16" s="46"/>
      <c r="E16" s="47"/>
      <c r="F16" s="41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50"/>
    </row>
    <row r="17" spans="1:73" s="38" customFormat="1" ht="36" customHeight="1">
      <c r="A17" s="44"/>
      <c r="C17" s="45" t="s">
        <v>61</v>
      </c>
      <c r="D17" s="46"/>
      <c r="E17" s="47"/>
      <c r="F17" s="41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50"/>
    </row>
    <row r="18" spans="1:73" s="38" customFormat="1" ht="25" customHeight="1">
      <c r="A18" s="44"/>
      <c r="C18" s="45" t="s">
        <v>22</v>
      </c>
      <c r="D18" s="46"/>
      <c r="E18" s="47"/>
      <c r="F18" s="41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50"/>
    </row>
    <row r="19" spans="1:73" s="38" customFormat="1" ht="34.25" customHeight="1">
      <c r="A19" s="44"/>
      <c r="C19" s="45" t="s">
        <v>49</v>
      </c>
      <c r="D19" s="46"/>
      <c r="E19" s="47"/>
      <c r="F19" s="41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50"/>
    </row>
    <row r="20" spans="1:73" s="38" customFormat="1" ht="32.4" customHeight="1">
      <c r="A20" s="44"/>
      <c r="C20" s="45" t="s">
        <v>51</v>
      </c>
      <c r="D20" s="46"/>
      <c r="E20" s="47"/>
      <c r="F20" s="41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50"/>
    </row>
    <row r="21" spans="1:73" s="38" customFormat="1" ht="36.65" customHeight="1">
      <c r="A21" s="44"/>
      <c r="C21" s="45" t="s">
        <v>62</v>
      </c>
      <c r="D21" s="46"/>
      <c r="E21" s="47"/>
      <c r="F21" s="41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50"/>
    </row>
    <row r="22" spans="1:73" s="38" customFormat="1" ht="15.75" customHeight="1" thickBot="1">
      <c r="C22" s="51"/>
      <c r="D22" s="52"/>
      <c r="E22" s="53"/>
      <c r="F22" s="54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6"/>
    </row>
    <row r="23" spans="1:73" s="57" customFormat="1" ht="12" customHeight="1">
      <c r="B23" s="38"/>
      <c r="C23" s="58" t="s">
        <v>2</v>
      </c>
      <c r="D23" s="59"/>
      <c r="F23" s="60"/>
      <c r="G23" s="61"/>
      <c r="H23" s="62"/>
      <c r="I23" s="62"/>
      <c r="J23" s="62"/>
      <c r="K23" s="62"/>
      <c r="L23" s="61">
        <v>2024</v>
      </c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1">
        <v>2025</v>
      </c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1">
        <v>2026</v>
      </c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1">
        <v>2027</v>
      </c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1">
        <v>2028</v>
      </c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3" t="s">
        <v>1</v>
      </c>
      <c r="BU23" s="38"/>
    </row>
    <row r="24" spans="1:73" s="64" customFormat="1" ht="20.149999999999999" customHeight="1" thickBot="1">
      <c r="B24" s="27"/>
      <c r="C24" s="196"/>
      <c r="D24" s="197"/>
      <c r="E24" s="197"/>
      <c r="G24" s="65" t="s">
        <v>5</v>
      </c>
      <c r="H24" s="65" t="s">
        <v>7</v>
      </c>
      <c r="I24" s="65" t="s">
        <v>5</v>
      </c>
      <c r="J24" s="65" t="s">
        <v>6</v>
      </c>
      <c r="K24" s="65" t="s">
        <v>6</v>
      </c>
      <c r="L24" s="65" t="s">
        <v>6</v>
      </c>
      <c r="M24" s="65" t="s">
        <v>12</v>
      </c>
      <c r="N24" s="65" t="s">
        <v>5</v>
      </c>
      <c r="O24" s="65" t="s">
        <v>7</v>
      </c>
      <c r="P24" s="65" t="s">
        <v>5</v>
      </c>
      <c r="Q24" s="65" t="s">
        <v>6</v>
      </c>
      <c r="R24" s="65" t="s">
        <v>6</v>
      </c>
      <c r="S24" s="65" t="s">
        <v>7</v>
      </c>
      <c r="T24" s="65" t="s">
        <v>8</v>
      </c>
      <c r="U24" s="65" t="s">
        <v>9</v>
      </c>
      <c r="V24" s="65" t="s">
        <v>10</v>
      </c>
      <c r="W24" s="65" t="s">
        <v>11</v>
      </c>
      <c r="X24" s="65" t="s">
        <v>6</v>
      </c>
      <c r="Y24" s="65" t="s">
        <v>12</v>
      </c>
      <c r="Z24" s="65" t="s">
        <v>5</v>
      </c>
      <c r="AA24" s="65" t="s">
        <v>7</v>
      </c>
      <c r="AB24" s="65" t="s">
        <v>5</v>
      </c>
      <c r="AC24" s="65" t="s">
        <v>6</v>
      </c>
      <c r="AD24" s="65" t="s">
        <v>6</v>
      </c>
      <c r="AE24" s="65" t="s">
        <v>7</v>
      </c>
      <c r="AF24" s="65" t="s">
        <v>8</v>
      </c>
      <c r="AG24" s="65" t="s">
        <v>9</v>
      </c>
      <c r="AH24" s="65" t="s">
        <v>10</v>
      </c>
      <c r="AI24" s="65" t="s">
        <v>11</v>
      </c>
      <c r="AJ24" s="65" t="s">
        <v>6</v>
      </c>
      <c r="AK24" s="65" t="s">
        <v>12</v>
      </c>
      <c r="AL24" s="65" t="s">
        <v>5</v>
      </c>
      <c r="AM24" s="65" t="s">
        <v>7</v>
      </c>
      <c r="AN24" s="65" t="s">
        <v>5</v>
      </c>
      <c r="AO24" s="65" t="s">
        <v>6</v>
      </c>
      <c r="AP24" s="65" t="s">
        <v>6</v>
      </c>
      <c r="AQ24" s="65" t="s">
        <v>7</v>
      </c>
      <c r="AR24" s="65" t="s">
        <v>8</v>
      </c>
      <c r="AS24" s="65" t="s">
        <v>9</v>
      </c>
      <c r="AT24" s="65" t="s">
        <v>10</v>
      </c>
      <c r="AU24" s="65" t="s">
        <v>11</v>
      </c>
      <c r="AV24" s="65" t="s">
        <v>6</v>
      </c>
      <c r="AW24" s="65" t="s">
        <v>12</v>
      </c>
      <c r="AX24" s="65" t="s">
        <v>5</v>
      </c>
      <c r="AY24" s="65" t="s">
        <v>7</v>
      </c>
      <c r="AZ24" s="65" t="s">
        <v>5</v>
      </c>
      <c r="BA24" s="65" t="s">
        <v>6</v>
      </c>
      <c r="BB24" s="65" t="s">
        <v>6</v>
      </c>
      <c r="BC24" s="65" t="s">
        <v>7</v>
      </c>
      <c r="BD24" s="65" t="s">
        <v>8</v>
      </c>
      <c r="BE24" s="65" t="s">
        <v>9</v>
      </c>
      <c r="BF24" s="65" t="s">
        <v>10</v>
      </c>
      <c r="BG24" s="65" t="s">
        <v>11</v>
      </c>
      <c r="BH24" s="65" t="s">
        <v>6</v>
      </c>
      <c r="BI24" s="65" t="s">
        <v>12</v>
      </c>
      <c r="BJ24" s="65" t="s">
        <v>5</v>
      </c>
      <c r="BK24" s="65" t="s">
        <v>7</v>
      </c>
      <c r="BL24" s="65" t="s">
        <v>5</v>
      </c>
      <c r="BM24" s="65" t="s">
        <v>6</v>
      </c>
      <c r="BN24" s="65" t="s">
        <v>6</v>
      </c>
      <c r="BO24" s="65" t="s">
        <v>7</v>
      </c>
      <c r="BP24" s="65" t="s">
        <v>8</v>
      </c>
      <c r="BQ24" s="65" t="s">
        <v>9</v>
      </c>
      <c r="BR24" s="65" t="s">
        <v>10</v>
      </c>
      <c r="BS24" s="65" t="s">
        <v>11</v>
      </c>
      <c r="BT24" s="66"/>
      <c r="BU24" s="27"/>
    </row>
    <row r="25" spans="1:73" s="57" customFormat="1" ht="4.5" customHeight="1">
      <c r="B25" s="38"/>
      <c r="C25" s="196"/>
      <c r="D25" s="197"/>
      <c r="E25" s="19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8"/>
      <c r="BU25" s="38"/>
    </row>
    <row r="26" spans="1:73" s="64" customFormat="1" ht="19.75" customHeight="1">
      <c r="B26" s="27"/>
      <c r="C26" s="69" t="s">
        <v>3</v>
      </c>
      <c r="D26" s="70" t="s">
        <v>0</v>
      </c>
      <c r="F26" s="70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2"/>
      <c r="BU26" s="27"/>
    </row>
    <row r="27" spans="1:73" s="57" customFormat="1" ht="18.25" customHeight="1">
      <c r="A27" s="73" t="e">
        <f>SUM(#REF!)/#REF!</f>
        <v>#REF!</v>
      </c>
      <c r="B27" s="38"/>
      <c r="C27" s="74" t="s">
        <v>7</v>
      </c>
      <c r="D27" s="75" t="s">
        <v>57</v>
      </c>
      <c r="F27" s="64"/>
      <c r="G27" s="76"/>
      <c r="H27" s="76"/>
      <c r="I27" s="76"/>
      <c r="J27" s="76"/>
      <c r="K27" s="76"/>
      <c r="L27" s="76">
        <v>2</v>
      </c>
      <c r="M27" s="76">
        <v>1</v>
      </c>
      <c r="N27" s="76">
        <v>1</v>
      </c>
      <c r="O27" s="76">
        <v>1</v>
      </c>
      <c r="P27" s="76">
        <v>1</v>
      </c>
      <c r="Q27" s="76">
        <v>1</v>
      </c>
      <c r="R27" s="76">
        <v>1</v>
      </c>
      <c r="S27" s="76">
        <v>1</v>
      </c>
      <c r="T27" s="76">
        <v>1</v>
      </c>
      <c r="U27" s="76">
        <v>1</v>
      </c>
      <c r="V27" s="76">
        <v>1</v>
      </c>
      <c r="W27" s="76"/>
      <c r="X27" s="76">
        <v>1</v>
      </c>
      <c r="Y27" s="76">
        <v>1</v>
      </c>
      <c r="Z27" s="76">
        <v>1</v>
      </c>
      <c r="AA27" s="76">
        <v>1</v>
      </c>
      <c r="AB27" s="76">
        <v>1</v>
      </c>
      <c r="AC27" s="76">
        <v>1</v>
      </c>
      <c r="AD27" s="76">
        <v>1</v>
      </c>
      <c r="AE27" s="76">
        <v>1</v>
      </c>
      <c r="AF27" s="76">
        <v>1</v>
      </c>
      <c r="AG27" s="76">
        <v>1</v>
      </c>
      <c r="AH27" s="76">
        <v>1</v>
      </c>
      <c r="AI27" s="76">
        <v>1</v>
      </c>
      <c r="AJ27" s="76">
        <v>1</v>
      </c>
      <c r="AK27" s="76">
        <v>1</v>
      </c>
      <c r="AL27" s="76">
        <v>1</v>
      </c>
      <c r="AM27" s="76">
        <v>1</v>
      </c>
      <c r="AN27" s="76">
        <v>1</v>
      </c>
      <c r="AO27" s="76">
        <v>1</v>
      </c>
      <c r="AP27" s="76">
        <v>1</v>
      </c>
      <c r="AQ27" s="76">
        <v>1</v>
      </c>
      <c r="AR27" s="76">
        <v>1</v>
      </c>
      <c r="AS27" s="76">
        <v>1</v>
      </c>
      <c r="AT27" s="76">
        <v>1</v>
      </c>
      <c r="AU27" s="76">
        <v>1</v>
      </c>
      <c r="AV27" s="76">
        <v>1</v>
      </c>
      <c r="AW27" s="76">
        <v>1</v>
      </c>
      <c r="AX27" s="76">
        <v>1</v>
      </c>
      <c r="AY27" s="76">
        <v>1</v>
      </c>
      <c r="AZ27" s="76">
        <v>1</v>
      </c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7">
        <f>SUM(G27:BS27)</f>
        <v>41</v>
      </c>
      <c r="BU27" s="38"/>
    </row>
    <row r="28" spans="1:73" s="57" customFormat="1" ht="18.25" customHeight="1">
      <c r="A28" s="73"/>
      <c r="B28" s="38"/>
      <c r="C28" s="74" t="s">
        <v>55</v>
      </c>
      <c r="D28" s="75" t="s">
        <v>58</v>
      </c>
      <c r="F28" s="64"/>
      <c r="G28" s="76"/>
      <c r="H28" s="76"/>
      <c r="I28" s="76"/>
      <c r="J28" s="76"/>
      <c r="K28" s="76"/>
      <c r="L28" s="76">
        <v>3</v>
      </c>
      <c r="M28" s="76">
        <v>1</v>
      </c>
      <c r="N28" s="76">
        <v>1</v>
      </c>
      <c r="O28" s="76">
        <v>1</v>
      </c>
      <c r="P28" s="76">
        <v>1</v>
      </c>
      <c r="Q28" s="76">
        <v>1</v>
      </c>
      <c r="R28" s="76">
        <v>1</v>
      </c>
      <c r="S28" s="76">
        <v>1</v>
      </c>
      <c r="T28" s="76">
        <v>1</v>
      </c>
      <c r="U28" s="76">
        <v>1</v>
      </c>
      <c r="V28" s="76">
        <v>1</v>
      </c>
      <c r="W28" s="76"/>
      <c r="X28" s="76">
        <v>1</v>
      </c>
      <c r="Y28" s="76">
        <v>1</v>
      </c>
      <c r="Z28" s="76">
        <v>1</v>
      </c>
      <c r="AA28" s="76">
        <v>1</v>
      </c>
      <c r="AB28" s="76">
        <v>1</v>
      </c>
      <c r="AC28" s="76">
        <v>1</v>
      </c>
      <c r="AD28" s="76">
        <v>1</v>
      </c>
      <c r="AE28" s="76">
        <v>1</v>
      </c>
      <c r="AF28" s="76">
        <v>1</v>
      </c>
      <c r="AG28" s="76">
        <v>1</v>
      </c>
      <c r="AH28" s="76">
        <v>1</v>
      </c>
      <c r="AI28" s="76">
        <v>1</v>
      </c>
      <c r="AJ28" s="76">
        <v>1</v>
      </c>
      <c r="AK28" s="76">
        <v>1</v>
      </c>
      <c r="AL28" s="76">
        <v>1</v>
      </c>
      <c r="AM28" s="76">
        <v>1</v>
      </c>
      <c r="AN28" s="76">
        <v>1</v>
      </c>
      <c r="AO28" s="76">
        <v>1</v>
      </c>
      <c r="AP28" s="76">
        <v>1</v>
      </c>
      <c r="AQ28" s="76">
        <v>1</v>
      </c>
      <c r="AR28" s="76">
        <v>1</v>
      </c>
      <c r="AS28" s="76">
        <v>1</v>
      </c>
      <c r="AT28" s="76">
        <v>1</v>
      </c>
      <c r="AU28" s="76">
        <v>1</v>
      </c>
      <c r="AV28" s="76">
        <v>1</v>
      </c>
      <c r="AW28" s="76">
        <v>1</v>
      </c>
      <c r="AX28" s="76">
        <v>1</v>
      </c>
      <c r="AY28" s="76">
        <v>1</v>
      </c>
      <c r="AZ28" s="76">
        <v>1</v>
      </c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7">
        <f>SUM(G28:BS28)</f>
        <v>42</v>
      </c>
      <c r="BU28" s="38"/>
    </row>
    <row r="29" spans="1:73" s="57" customFormat="1" ht="18.25" customHeight="1">
      <c r="A29" s="73" t="e">
        <f>SUM(#REF!)/#REF!</f>
        <v>#REF!</v>
      </c>
      <c r="B29" s="38"/>
      <c r="C29" s="74" t="s">
        <v>56</v>
      </c>
      <c r="D29" s="75" t="s">
        <v>59</v>
      </c>
      <c r="F29" s="64"/>
      <c r="G29" s="76"/>
      <c r="H29" s="76"/>
      <c r="I29" s="76"/>
      <c r="J29" s="76"/>
      <c r="K29" s="76"/>
      <c r="L29" s="76">
        <v>4</v>
      </c>
      <c r="M29" s="76">
        <v>1</v>
      </c>
      <c r="N29" s="76">
        <v>1</v>
      </c>
      <c r="O29" s="76">
        <v>1</v>
      </c>
      <c r="P29" s="76">
        <v>1</v>
      </c>
      <c r="Q29" s="76">
        <v>1</v>
      </c>
      <c r="R29" s="76">
        <v>1</v>
      </c>
      <c r="S29" s="76">
        <v>1</v>
      </c>
      <c r="T29" s="76">
        <v>1</v>
      </c>
      <c r="U29" s="76">
        <v>1</v>
      </c>
      <c r="V29" s="76">
        <v>1</v>
      </c>
      <c r="W29" s="76"/>
      <c r="X29" s="76">
        <v>1</v>
      </c>
      <c r="Y29" s="76">
        <v>1</v>
      </c>
      <c r="Z29" s="76">
        <v>1</v>
      </c>
      <c r="AA29" s="76">
        <v>1</v>
      </c>
      <c r="AB29" s="76">
        <v>1</v>
      </c>
      <c r="AC29" s="76">
        <v>1</v>
      </c>
      <c r="AD29" s="76">
        <v>1</v>
      </c>
      <c r="AE29" s="76">
        <v>1</v>
      </c>
      <c r="AF29" s="76">
        <v>1</v>
      </c>
      <c r="AG29" s="76">
        <v>1</v>
      </c>
      <c r="AH29" s="76">
        <v>1</v>
      </c>
      <c r="AI29" s="76">
        <v>1</v>
      </c>
      <c r="AJ29" s="76">
        <v>1</v>
      </c>
      <c r="AK29" s="76">
        <v>1</v>
      </c>
      <c r="AL29" s="76">
        <v>1</v>
      </c>
      <c r="AM29" s="76">
        <v>1</v>
      </c>
      <c r="AN29" s="76">
        <v>1</v>
      </c>
      <c r="AO29" s="76">
        <v>1</v>
      </c>
      <c r="AP29" s="76">
        <v>1</v>
      </c>
      <c r="AQ29" s="76">
        <v>1</v>
      </c>
      <c r="AR29" s="76">
        <v>1</v>
      </c>
      <c r="AS29" s="76">
        <v>1</v>
      </c>
      <c r="AT29" s="76">
        <v>1</v>
      </c>
      <c r="AU29" s="76">
        <v>1</v>
      </c>
      <c r="AV29" s="76">
        <v>1</v>
      </c>
      <c r="AW29" s="76">
        <v>1</v>
      </c>
      <c r="AX29" s="76">
        <v>1</v>
      </c>
      <c r="AY29" s="76">
        <v>1</v>
      </c>
      <c r="AZ29" s="76">
        <v>1</v>
      </c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7">
        <f>SUM(G29:BS29)</f>
        <v>43</v>
      </c>
      <c r="BU29" s="38"/>
    </row>
    <row r="30" spans="1:73" s="57" customFormat="1" ht="18.25" customHeight="1">
      <c r="A30" s="73"/>
      <c r="B30" s="38"/>
      <c r="C30" s="74"/>
      <c r="D30" s="75"/>
      <c r="F30" s="64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7">
        <f>SUM(G30:BS30)</f>
        <v>0</v>
      </c>
      <c r="BU30" s="38"/>
    </row>
    <row r="31" spans="1:73" s="78" customFormat="1" ht="18.75" customHeight="1">
      <c r="B31" s="79"/>
      <c r="C31" s="80"/>
      <c r="D31" s="81"/>
      <c r="E31" s="82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77"/>
      <c r="BU31" s="79"/>
    </row>
    <row r="32" spans="1:73" s="57" customFormat="1" ht="18.75" customHeight="1" thickBot="1">
      <c r="A32" s="64"/>
      <c r="B32" s="38"/>
      <c r="C32" s="84" t="s">
        <v>4</v>
      </c>
      <c r="D32" s="85"/>
      <c r="E32" s="86"/>
      <c r="F32" s="86"/>
      <c r="G32" s="87">
        <f>SUM(G27:G31)</f>
        <v>0</v>
      </c>
      <c r="H32" s="87">
        <f>SUM(H27:H31)</f>
        <v>0</v>
      </c>
      <c r="I32" s="87">
        <f>SUM(I27:I31)</f>
        <v>0</v>
      </c>
      <c r="J32" s="87">
        <f>SUM(J27:J31)</f>
        <v>0</v>
      </c>
      <c r="K32" s="87">
        <f>SUM(K27:K31)</f>
        <v>0</v>
      </c>
      <c r="L32" s="87">
        <f t="shared" ref="L32:AL32" si="0">SUM(L27:L29)</f>
        <v>9</v>
      </c>
      <c r="M32" s="87">
        <f t="shared" si="0"/>
        <v>3</v>
      </c>
      <c r="N32" s="87">
        <f t="shared" si="0"/>
        <v>3</v>
      </c>
      <c r="O32" s="87">
        <f t="shared" si="0"/>
        <v>3</v>
      </c>
      <c r="P32" s="87">
        <f t="shared" si="0"/>
        <v>3</v>
      </c>
      <c r="Q32" s="87">
        <f t="shared" si="0"/>
        <v>3</v>
      </c>
      <c r="R32" s="87">
        <f t="shared" si="0"/>
        <v>3</v>
      </c>
      <c r="S32" s="87">
        <f t="shared" si="0"/>
        <v>3</v>
      </c>
      <c r="T32" s="87">
        <f t="shared" si="0"/>
        <v>3</v>
      </c>
      <c r="U32" s="87">
        <f t="shared" si="0"/>
        <v>3</v>
      </c>
      <c r="V32" s="87">
        <f t="shared" si="0"/>
        <v>3</v>
      </c>
      <c r="W32" s="87">
        <f t="shared" si="0"/>
        <v>0</v>
      </c>
      <c r="X32" s="87">
        <f t="shared" si="0"/>
        <v>3</v>
      </c>
      <c r="Y32" s="87">
        <f t="shared" si="0"/>
        <v>3</v>
      </c>
      <c r="Z32" s="87">
        <f t="shared" si="0"/>
        <v>3</v>
      </c>
      <c r="AA32" s="87">
        <f t="shared" si="0"/>
        <v>3</v>
      </c>
      <c r="AB32" s="87">
        <f t="shared" si="0"/>
        <v>3</v>
      </c>
      <c r="AC32" s="87">
        <f t="shared" si="0"/>
        <v>3</v>
      </c>
      <c r="AD32" s="87">
        <f t="shared" si="0"/>
        <v>3</v>
      </c>
      <c r="AE32" s="87">
        <f t="shared" si="0"/>
        <v>3</v>
      </c>
      <c r="AF32" s="87">
        <f t="shared" si="0"/>
        <v>3</v>
      </c>
      <c r="AG32" s="87">
        <f t="shared" si="0"/>
        <v>3</v>
      </c>
      <c r="AH32" s="87">
        <f t="shared" si="0"/>
        <v>3</v>
      </c>
      <c r="AI32" s="87">
        <f t="shared" si="0"/>
        <v>3</v>
      </c>
      <c r="AJ32" s="87">
        <f t="shared" si="0"/>
        <v>3</v>
      </c>
      <c r="AK32" s="87">
        <f t="shared" si="0"/>
        <v>3</v>
      </c>
      <c r="AL32" s="87">
        <f t="shared" si="0"/>
        <v>3</v>
      </c>
      <c r="AM32" s="87">
        <f t="shared" ref="AM32:BJ32" si="1">SUM(AM27:AM29)</f>
        <v>3</v>
      </c>
      <c r="AN32" s="87">
        <f t="shared" si="1"/>
        <v>3</v>
      </c>
      <c r="AO32" s="87">
        <f t="shared" si="1"/>
        <v>3</v>
      </c>
      <c r="AP32" s="87">
        <f t="shared" si="1"/>
        <v>3</v>
      </c>
      <c r="AQ32" s="87">
        <f t="shared" si="1"/>
        <v>3</v>
      </c>
      <c r="AR32" s="87">
        <f t="shared" si="1"/>
        <v>3</v>
      </c>
      <c r="AS32" s="87">
        <f t="shared" si="1"/>
        <v>3</v>
      </c>
      <c r="AT32" s="87">
        <f t="shared" si="1"/>
        <v>3</v>
      </c>
      <c r="AU32" s="87">
        <f t="shared" si="1"/>
        <v>3</v>
      </c>
      <c r="AV32" s="87">
        <f t="shared" si="1"/>
        <v>3</v>
      </c>
      <c r="AW32" s="87">
        <f t="shared" si="1"/>
        <v>3</v>
      </c>
      <c r="AX32" s="87">
        <f t="shared" si="1"/>
        <v>3</v>
      </c>
      <c r="AY32" s="87">
        <f t="shared" si="1"/>
        <v>3</v>
      </c>
      <c r="AZ32" s="87">
        <f t="shared" si="1"/>
        <v>3</v>
      </c>
      <c r="BA32" s="87">
        <f t="shared" si="1"/>
        <v>0</v>
      </c>
      <c r="BB32" s="87">
        <f t="shared" si="1"/>
        <v>0</v>
      </c>
      <c r="BC32" s="87">
        <f t="shared" si="1"/>
        <v>0</v>
      </c>
      <c r="BD32" s="87">
        <f t="shared" si="1"/>
        <v>0</v>
      </c>
      <c r="BE32" s="87">
        <f t="shared" si="1"/>
        <v>0</v>
      </c>
      <c r="BF32" s="87">
        <f t="shared" si="1"/>
        <v>0</v>
      </c>
      <c r="BG32" s="87">
        <f t="shared" si="1"/>
        <v>0</v>
      </c>
      <c r="BH32" s="87">
        <f t="shared" si="1"/>
        <v>0</v>
      </c>
      <c r="BI32" s="87">
        <f t="shared" si="1"/>
        <v>0</v>
      </c>
      <c r="BJ32" s="87">
        <f t="shared" si="1"/>
        <v>0</v>
      </c>
      <c r="BK32" s="87">
        <f t="shared" ref="BK32:BS32" si="2">SUM(BK27:BK31)</f>
        <v>0</v>
      </c>
      <c r="BL32" s="87">
        <f t="shared" si="2"/>
        <v>0</v>
      </c>
      <c r="BM32" s="87">
        <f t="shared" si="2"/>
        <v>0</v>
      </c>
      <c r="BN32" s="87">
        <f t="shared" si="2"/>
        <v>0</v>
      </c>
      <c r="BO32" s="87">
        <f t="shared" si="2"/>
        <v>0</v>
      </c>
      <c r="BP32" s="87">
        <f t="shared" si="2"/>
        <v>0</v>
      </c>
      <c r="BQ32" s="87">
        <f t="shared" si="2"/>
        <v>0</v>
      </c>
      <c r="BR32" s="87">
        <f t="shared" si="2"/>
        <v>0</v>
      </c>
      <c r="BS32" s="87">
        <f t="shared" si="2"/>
        <v>0</v>
      </c>
      <c r="BT32" s="88">
        <f>SUM(G32:BJ32)</f>
        <v>126</v>
      </c>
      <c r="BU32" s="38"/>
    </row>
    <row r="33" spans="1:73" s="57" customFormat="1" ht="12" thickBot="1">
      <c r="A33" s="64"/>
      <c r="B33" s="38"/>
      <c r="C33" s="69" t="s">
        <v>13</v>
      </c>
      <c r="D33" s="75"/>
      <c r="E33" s="89"/>
      <c r="F33" s="89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1"/>
      <c r="BU33" s="38"/>
    </row>
    <row r="34" spans="1:73" s="57" customFormat="1" ht="11.5">
      <c r="A34" s="64"/>
      <c r="B34" s="38"/>
      <c r="C34" s="69"/>
      <c r="D34" s="75"/>
      <c r="E34" s="89"/>
      <c r="F34" s="89"/>
      <c r="G34" s="61"/>
      <c r="H34" s="62"/>
      <c r="I34" s="62"/>
      <c r="J34" s="62"/>
      <c r="K34" s="62"/>
      <c r="L34" s="61">
        <v>2024</v>
      </c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1">
        <v>2025</v>
      </c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1">
        <v>2026</v>
      </c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1">
        <v>2027</v>
      </c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1">
        <v>2028</v>
      </c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92" t="s">
        <v>1</v>
      </c>
      <c r="BU34" s="38"/>
    </row>
    <row r="35" spans="1:73" s="64" customFormat="1" ht="16.5" customHeight="1" thickBot="1">
      <c r="B35" s="27"/>
      <c r="C35" s="69"/>
      <c r="D35" s="75"/>
      <c r="E35" s="93"/>
      <c r="F35" s="89"/>
      <c r="G35" s="65" t="s">
        <v>5</v>
      </c>
      <c r="H35" s="65" t="s">
        <v>7</v>
      </c>
      <c r="I35" s="65" t="s">
        <v>5</v>
      </c>
      <c r="J35" s="65" t="s">
        <v>6</v>
      </c>
      <c r="K35" s="65" t="s">
        <v>6</v>
      </c>
      <c r="L35" s="65" t="s">
        <v>6</v>
      </c>
      <c r="M35" s="65" t="s">
        <v>12</v>
      </c>
      <c r="N35" s="65" t="s">
        <v>5</v>
      </c>
      <c r="O35" s="65" t="s">
        <v>7</v>
      </c>
      <c r="P35" s="65" t="s">
        <v>5</v>
      </c>
      <c r="Q35" s="65" t="s">
        <v>6</v>
      </c>
      <c r="R35" s="65" t="s">
        <v>6</v>
      </c>
      <c r="S35" s="65" t="s">
        <v>7</v>
      </c>
      <c r="T35" s="65" t="s">
        <v>8</v>
      </c>
      <c r="U35" s="65" t="s">
        <v>9</v>
      </c>
      <c r="V35" s="65" t="s">
        <v>10</v>
      </c>
      <c r="W35" s="65" t="s">
        <v>11</v>
      </c>
      <c r="X35" s="65" t="s">
        <v>6</v>
      </c>
      <c r="Y35" s="65" t="s">
        <v>12</v>
      </c>
      <c r="Z35" s="65" t="s">
        <v>5</v>
      </c>
      <c r="AA35" s="65" t="s">
        <v>7</v>
      </c>
      <c r="AB35" s="65" t="s">
        <v>5</v>
      </c>
      <c r="AC35" s="65" t="s">
        <v>6</v>
      </c>
      <c r="AD35" s="65" t="s">
        <v>6</v>
      </c>
      <c r="AE35" s="65" t="s">
        <v>7</v>
      </c>
      <c r="AF35" s="65" t="s">
        <v>8</v>
      </c>
      <c r="AG35" s="65" t="s">
        <v>9</v>
      </c>
      <c r="AH35" s="65" t="s">
        <v>10</v>
      </c>
      <c r="AI35" s="65" t="s">
        <v>11</v>
      </c>
      <c r="AJ35" s="65" t="s">
        <v>6</v>
      </c>
      <c r="AK35" s="65" t="s">
        <v>12</v>
      </c>
      <c r="AL35" s="65" t="s">
        <v>5</v>
      </c>
      <c r="AM35" s="65" t="s">
        <v>7</v>
      </c>
      <c r="AN35" s="65" t="s">
        <v>5</v>
      </c>
      <c r="AO35" s="65" t="s">
        <v>6</v>
      </c>
      <c r="AP35" s="65" t="s">
        <v>6</v>
      </c>
      <c r="AQ35" s="65" t="s">
        <v>7</v>
      </c>
      <c r="AR35" s="65" t="s">
        <v>8</v>
      </c>
      <c r="AS35" s="65" t="s">
        <v>9</v>
      </c>
      <c r="AT35" s="65" t="s">
        <v>10</v>
      </c>
      <c r="AU35" s="65" t="s">
        <v>11</v>
      </c>
      <c r="AV35" s="65" t="s">
        <v>6</v>
      </c>
      <c r="AW35" s="65" t="s">
        <v>12</v>
      </c>
      <c r="AX35" s="65" t="s">
        <v>5</v>
      </c>
      <c r="AY35" s="65" t="s">
        <v>7</v>
      </c>
      <c r="AZ35" s="65" t="s">
        <v>5</v>
      </c>
      <c r="BA35" s="65" t="s">
        <v>6</v>
      </c>
      <c r="BB35" s="65" t="s">
        <v>6</v>
      </c>
      <c r="BC35" s="65" t="s">
        <v>7</v>
      </c>
      <c r="BD35" s="65" t="s">
        <v>8</v>
      </c>
      <c r="BE35" s="65" t="s">
        <v>9</v>
      </c>
      <c r="BF35" s="65" t="s">
        <v>10</v>
      </c>
      <c r="BG35" s="65" t="s">
        <v>11</v>
      </c>
      <c r="BH35" s="65" t="s">
        <v>6</v>
      </c>
      <c r="BI35" s="65" t="s">
        <v>12</v>
      </c>
      <c r="BJ35" s="65" t="s">
        <v>5</v>
      </c>
      <c r="BK35" s="65" t="s">
        <v>7</v>
      </c>
      <c r="BL35" s="65" t="s">
        <v>5</v>
      </c>
      <c r="BM35" s="65" t="s">
        <v>6</v>
      </c>
      <c r="BN35" s="65" t="s">
        <v>6</v>
      </c>
      <c r="BO35" s="65" t="s">
        <v>7</v>
      </c>
      <c r="BP35" s="65" t="s">
        <v>8</v>
      </c>
      <c r="BQ35" s="65" t="s">
        <v>9</v>
      </c>
      <c r="BR35" s="65" t="s">
        <v>10</v>
      </c>
      <c r="BS35" s="65" t="s">
        <v>11</v>
      </c>
      <c r="BT35" s="94"/>
      <c r="BU35" s="27"/>
    </row>
    <row r="36" spans="1:73" s="57" customFormat="1" ht="18.75" customHeight="1">
      <c r="B36" s="38"/>
      <c r="C36" s="69" t="s">
        <v>64</v>
      </c>
      <c r="D36" s="95" t="s">
        <v>63</v>
      </c>
      <c r="E36" s="93" t="s">
        <v>60</v>
      </c>
      <c r="F36" s="96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8"/>
      <c r="BU36" s="38"/>
    </row>
    <row r="37" spans="1:73" s="57" customFormat="1" ht="19.399999999999999" customHeight="1">
      <c r="A37" s="64"/>
      <c r="B37" s="38"/>
      <c r="C37" s="74" t="str">
        <f>C27</f>
        <v>A</v>
      </c>
      <c r="D37" s="64">
        <v>2024</v>
      </c>
      <c r="E37" s="99">
        <v>100</v>
      </c>
      <c r="F37" s="64"/>
      <c r="G37" s="100">
        <f>+G27*$E$37</f>
        <v>0</v>
      </c>
      <c r="H37" s="100">
        <f>+H27*$E$37</f>
        <v>0</v>
      </c>
      <c r="I37" s="100">
        <f>+I27*$E$37</f>
        <v>0</v>
      </c>
      <c r="J37" s="100">
        <f>+J27*$E$37</f>
        <v>0</v>
      </c>
      <c r="K37" s="100">
        <f>+K27*$E$37</f>
        <v>0</v>
      </c>
      <c r="L37" s="100">
        <f t="shared" ref="L37:W37" si="3">+L27*$E$38</f>
        <v>200</v>
      </c>
      <c r="M37" s="100">
        <f t="shared" si="3"/>
        <v>100</v>
      </c>
      <c r="N37" s="100">
        <f t="shared" si="3"/>
        <v>100</v>
      </c>
      <c r="O37" s="100">
        <f t="shared" si="3"/>
        <v>100</v>
      </c>
      <c r="P37" s="100">
        <f t="shared" si="3"/>
        <v>100</v>
      </c>
      <c r="Q37" s="100">
        <f t="shared" si="3"/>
        <v>100</v>
      </c>
      <c r="R37" s="100">
        <f t="shared" si="3"/>
        <v>100</v>
      </c>
      <c r="S37" s="100">
        <f t="shared" si="3"/>
        <v>100</v>
      </c>
      <c r="T37" s="100">
        <f t="shared" si="3"/>
        <v>100</v>
      </c>
      <c r="U37" s="100">
        <f t="shared" si="3"/>
        <v>100</v>
      </c>
      <c r="V37" s="100">
        <f>+V27*$E$38</f>
        <v>100</v>
      </c>
      <c r="W37" s="100">
        <f t="shared" si="3"/>
        <v>0</v>
      </c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>
        <f t="shared" ref="BK37:BS37" si="4">+BK27*$E$37</f>
        <v>0</v>
      </c>
      <c r="BL37" s="100">
        <f t="shared" si="4"/>
        <v>0</v>
      </c>
      <c r="BM37" s="100">
        <f t="shared" si="4"/>
        <v>0</v>
      </c>
      <c r="BN37" s="100">
        <f t="shared" si="4"/>
        <v>0</v>
      </c>
      <c r="BO37" s="100">
        <f t="shared" si="4"/>
        <v>0</v>
      </c>
      <c r="BP37" s="100">
        <f t="shared" si="4"/>
        <v>0</v>
      </c>
      <c r="BQ37" s="100">
        <f t="shared" si="4"/>
        <v>0</v>
      </c>
      <c r="BR37" s="100">
        <f t="shared" si="4"/>
        <v>0</v>
      </c>
      <c r="BS37" s="100">
        <f t="shared" si="4"/>
        <v>0</v>
      </c>
      <c r="BT37" s="101">
        <f t="shared" ref="BT37:BT49" si="5">SUM(G37:BJ37)</f>
        <v>1200</v>
      </c>
      <c r="BU37" s="38"/>
    </row>
    <row r="38" spans="1:73" s="57" customFormat="1" ht="19.399999999999999" customHeight="1">
      <c r="A38" s="64"/>
      <c r="B38" s="38"/>
      <c r="C38" s="74"/>
      <c r="D38" s="64">
        <v>2025</v>
      </c>
      <c r="E38" s="99">
        <v>100</v>
      </c>
      <c r="F38" s="64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>
        <f>+X27*$E$39</f>
        <v>100</v>
      </c>
      <c r="Y38" s="100">
        <f t="shared" ref="Y38:AI38" si="6">+Y27*$E$39</f>
        <v>100</v>
      </c>
      <c r="Z38" s="100">
        <f t="shared" si="6"/>
        <v>100</v>
      </c>
      <c r="AA38" s="100">
        <f t="shared" si="6"/>
        <v>100</v>
      </c>
      <c r="AB38" s="100">
        <f t="shared" si="6"/>
        <v>100</v>
      </c>
      <c r="AC38" s="100">
        <f t="shared" si="6"/>
        <v>100</v>
      </c>
      <c r="AD38" s="100">
        <f t="shared" si="6"/>
        <v>100</v>
      </c>
      <c r="AE38" s="100">
        <f t="shared" si="6"/>
        <v>100</v>
      </c>
      <c r="AF38" s="100">
        <f t="shared" si="6"/>
        <v>100</v>
      </c>
      <c r="AG38" s="100">
        <f t="shared" si="6"/>
        <v>100</v>
      </c>
      <c r="AH38" s="100">
        <f t="shared" si="6"/>
        <v>100</v>
      </c>
      <c r="AI38" s="100">
        <f t="shared" si="6"/>
        <v>100</v>
      </c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 t="e">
        <f t="shared" ref="BK38:BS38" si="7">+BK24*$E$42</f>
        <v>#VALUE!</v>
      </c>
      <c r="BL38" s="100" t="e">
        <f t="shared" si="7"/>
        <v>#VALUE!</v>
      </c>
      <c r="BM38" s="100" t="e">
        <f t="shared" si="7"/>
        <v>#VALUE!</v>
      </c>
      <c r="BN38" s="100" t="e">
        <f t="shared" si="7"/>
        <v>#VALUE!</v>
      </c>
      <c r="BO38" s="100" t="e">
        <f t="shared" si="7"/>
        <v>#VALUE!</v>
      </c>
      <c r="BP38" s="100" t="e">
        <f t="shared" si="7"/>
        <v>#VALUE!</v>
      </c>
      <c r="BQ38" s="100" t="e">
        <f t="shared" si="7"/>
        <v>#VALUE!</v>
      </c>
      <c r="BR38" s="100" t="e">
        <f t="shared" si="7"/>
        <v>#VALUE!</v>
      </c>
      <c r="BS38" s="100" t="e">
        <f t="shared" si="7"/>
        <v>#VALUE!</v>
      </c>
      <c r="BT38" s="101">
        <f t="shared" si="5"/>
        <v>1200</v>
      </c>
      <c r="BU38" s="38"/>
    </row>
    <row r="39" spans="1:73" s="57" customFormat="1" ht="19.399999999999999" customHeight="1">
      <c r="A39" s="64"/>
      <c r="B39" s="38"/>
      <c r="C39" s="74"/>
      <c r="D39" s="64">
        <v>2026</v>
      </c>
      <c r="E39" s="99">
        <v>100</v>
      </c>
      <c r="F39" s="64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>
        <f>+AJ27*$E$40</f>
        <v>100</v>
      </c>
      <c r="AK39" s="100">
        <f t="shared" ref="AK39:AU39" si="8">+AK27*$E$40</f>
        <v>100</v>
      </c>
      <c r="AL39" s="100">
        <f t="shared" si="8"/>
        <v>100</v>
      </c>
      <c r="AM39" s="100">
        <f t="shared" si="8"/>
        <v>100</v>
      </c>
      <c r="AN39" s="100">
        <f>+AN27*$E$40</f>
        <v>100</v>
      </c>
      <c r="AO39" s="100">
        <f t="shared" si="8"/>
        <v>100</v>
      </c>
      <c r="AP39" s="100">
        <f t="shared" si="8"/>
        <v>100</v>
      </c>
      <c r="AQ39" s="100">
        <f t="shared" si="8"/>
        <v>100</v>
      </c>
      <c r="AR39" s="100">
        <f t="shared" si="8"/>
        <v>100</v>
      </c>
      <c r="AS39" s="100">
        <f t="shared" si="8"/>
        <v>100</v>
      </c>
      <c r="AT39" s="100">
        <f t="shared" si="8"/>
        <v>100</v>
      </c>
      <c r="AU39" s="100">
        <f t="shared" si="8"/>
        <v>100</v>
      </c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1">
        <f t="shared" si="5"/>
        <v>1200</v>
      </c>
      <c r="BU39" s="38"/>
    </row>
    <row r="40" spans="1:73" s="57" customFormat="1" ht="19.399999999999999" customHeight="1">
      <c r="A40" s="64"/>
      <c r="B40" s="38"/>
      <c r="C40" s="74"/>
      <c r="D40" s="64">
        <v>2027</v>
      </c>
      <c r="E40" s="99">
        <v>100</v>
      </c>
      <c r="F40" s="64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100"/>
      <c r="AV40" s="100">
        <f>+AV27*$E$41</f>
        <v>100</v>
      </c>
      <c r="AW40" s="100">
        <f t="shared" ref="AW40:BB40" si="9">+AW27*$E$41</f>
        <v>100</v>
      </c>
      <c r="AX40" s="100">
        <f>+AX27*$E$41</f>
        <v>100</v>
      </c>
      <c r="AY40" s="100">
        <f t="shared" si="9"/>
        <v>100</v>
      </c>
      <c r="AZ40" s="100">
        <f t="shared" si="9"/>
        <v>100</v>
      </c>
      <c r="BA40" s="100">
        <f t="shared" si="9"/>
        <v>0</v>
      </c>
      <c r="BB40" s="100">
        <f t="shared" si="9"/>
        <v>0</v>
      </c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100"/>
      <c r="BS40" s="100"/>
      <c r="BT40" s="101">
        <f t="shared" si="5"/>
        <v>500</v>
      </c>
      <c r="BU40" s="38"/>
    </row>
    <row r="41" spans="1:73" s="57" customFormat="1" ht="19.399999999999999" customHeight="1">
      <c r="A41" s="64"/>
      <c r="B41" s="38"/>
      <c r="C41" s="74" t="str">
        <f>C28</f>
        <v>B</v>
      </c>
      <c r="D41" s="64">
        <v>2024</v>
      </c>
      <c r="E41" s="99">
        <v>100</v>
      </c>
      <c r="F41" s="64"/>
      <c r="G41" s="100">
        <f>+G28*$E$41</f>
        <v>0</v>
      </c>
      <c r="H41" s="100">
        <f>+H28*$E$41</f>
        <v>0</v>
      </c>
      <c r="I41" s="100">
        <f>+I28*$E$41</f>
        <v>0</v>
      </c>
      <c r="J41" s="100">
        <f>+J28*$E$41</f>
        <v>0</v>
      </c>
      <c r="K41" s="100">
        <f>+K28*$E$41</f>
        <v>0</v>
      </c>
      <c r="L41" s="100">
        <f t="shared" ref="L41:W41" si="10">+L28*$E$42</f>
        <v>300</v>
      </c>
      <c r="M41" s="100">
        <f t="shared" si="10"/>
        <v>100</v>
      </c>
      <c r="N41" s="100">
        <f t="shared" si="10"/>
        <v>100</v>
      </c>
      <c r="O41" s="100">
        <f t="shared" si="10"/>
        <v>100</v>
      </c>
      <c r="P41" s="100">
        <f t="shared" si="10"/>
        <v>100</v>
      </c>
      <c r="Q41" s="100">
        <f t="shared" si="10"/>
        <v>100</v>
      </c>
      <c r="R41" s="100">
        <f t="shared" si="10"/>
        <v>100</v>
      </c>
      <c r="S41" s="100">
        <f t="shared" si="10"/>
        <v>100</v>
      </c>
      <c r="T41" s="100">
        <f t="shared" si="10"/>
        <v>100</v>
      </c>
      <c r="U41" s="100">
        <f t="shared" si="10"/>
        <v>100</v>
      </c>
      <c r="V41" s="100">
        <f t="shared" si="10"/>
        <v>100</v>
      </c>
      <c r="W41" s="100">
        <f t="shared" si="10"/>
        <v>0</v>
      </c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0"/>
      <c r="BC41" s="100"/>
      <c r="BD41" s="100"/>
      <c r="BE41" s="100"/>
      <c r="BF41" s="100"/>
      <c r="BG41" s="100"/>
      <c r="BH41" s="100"/>
      <c r="BI41" s="100"/>
      <c r="BJ41" s="100"/>
      <c r="BK41" s="100">
        <f t="shared" ref="BK41:BS41" si="11">+BK28*$E$41</f>
        <v>0</v>
      </c>
      <c r="BL41" s="100">
        <f t="shared" si="11"/>
        <v>0</v>
      </c>
      <c r="BM41" s="100">
        <f t="shared" si="11"/>
        <v>0</v>
      </c>
      <c r="BN41" s="100">
        <f t="shared" si="11"/>
        <v>0</v>
      </c>
      <c r="BO41" s="100">
        <f t="shared" si="11"/>
        <v>0</v>
      </c>
      <c r="BP41" s="100">
        <f t="shared" si="11"/>
        <v>0</v>
      </c>
      <c r="BQ41" s="100">
        <f t="shared" si="11"/>
        <v>0</v>
      </c>
      <c r="BR41" s="100">
        <f t="shared" si="11"/>
        <v>0</v>
      </c>
      <c r="BS41" s="100">
        <f t="shared" si="11"/>
        <v>0</v>
      </c>
      <c r="BT41" s="101">
        <f t="shared" si="5"/>
        <v>1300</v>
      </c>
      <c r="BU41" s="38"/>
    </row>
    <row r="42" spans="1:73" s="57" customFormat="1" ht="19.399999999999999" customHeight="1">
      <c r="A42" s="64"/>
      <c r="B42" s="38"/>
      <c r="C42" s="74"/>
      <c r="D42" s="64">
        <v>2025</v>
      </c>
      <c r="E42" s="99">
        <v>100</v>
      </c>
      <c r="F42" s="64"/>
      <c r="G42" s="100">
        <f>+G29*$E$42</f>
        <v>0</v>
      </c>
      <c r="H42" s="100">
        <f>+H29*$E$42</f>
        <v>0</v>
      </c>
      <c r="I42" s="100">
        <f>+I29*$E$42</f>
        <v>0</v>
      </c>
      <c r="J42" s="100">
        <f>+J29*$E$42</f>
        <v>0</v>
      </c>
      <c r="K42" s="100">
        <f>+K29*$E$42</f>
        <v>0</v>
      </c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>
        <f>+X28*$E$43</f>
        <v>100</v>
      </c>
      <c r="Y42" s="100">
        <f t="shared" ref="Y42:AI42" si="12">+Y28*$E$43</f>
        <v>100</v>
      </c>
      <c r="Z42" s="100">
        <f t="shared" si="12"/>
        <v>100</v>
      </c>
      <c r="AA42" s="100">
        <f t="shared" si="12"/>
        <v>100</v>
      </c>
      <c r="AB42" s="100">
        <f t="shared" si="12"/>
        <v>100</v>
      </c>
      <c r="AC42" s="100">
        <f t="shared" si="12"/>
        <v>100</v>
      </c>
      <c r="AD42" s="100">
        <f t="shared" si="12"/>
        <v>100</v>
      </c>
      <c r="AE42" s="100">
        <f t="shared" si="12"/>
        <v>100</v>
      </c>
      <c r="AF42" s="100">
        <f t="shared" si="12"/>
        <v>100</v>
      </c>
      <c r="AG42" s="100">
        <f t="shared" si="12"/>
        <v>100</v>
      </c>
      <c r="AH42" s="100">
        <f t="shared" si="12"/>
        <v>100</v>
      </c>
      <c r="AI42" s="100">
        <f t="shared" si="12"/>
        <v>100</v>
      </c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0"/>
      <c r="BC42" s="100"/>
      <c r="BD42" s="100"/>
      <c r="BE42" s="100"/>
      <c r="BF42" s="100"/>
      <c r="BG42" s="100"/>
      <c r="BH42" s="100"/>
      <c r="BI42" s="100"/>
      <c r="BJ42" s="100"/>
      <c r="BK42" s="100">
        <f t="shared" ref="BK42:BS42" si="13">+BK29*$E$42</f>
        <v>0</v>
      </c>
      <c r="BL42" s="100">
        <f t="shared" si="13"/>
        <v>0</v>
      </c>
      <c r="BM42" s="100">
        <f t="shared" si="13"/>
        <v>0</v>
      </c>
      <c r="BN42" s="100">
        <f t="shared" si="13"/>
        <v>0</v>
      </c>
      <c r="BO42" s="100">
        <f t="shared" si="13"/>
        <v>0</v>
      </c>
      <c r="BP42" s="100">
        <f t="shared" si="13"/>
        <v>0</v>
      </c>
      <c r="BQ42" s="100">
        <f t="shared" si="13"/>
        <v>0</v>
      </c>
      <c r="BR42" s="100">
        <f t="shared" si="13"/>
        <v>0</v>
      </c>
      <c r="BS42" s="100">
        <f t="shared" si="13"/>
        <v>0</v>
      </c>
      <c r="BT42" s="101">
        <f t="shared" si="5"/>
        <v>1200</v>
      </c>
      <c r="BU42" s="38"/>
    </row>
    <row r="43" spans="1:73" s="57" customFormat="1" ht="19.399999999999999" customHeight="1">
      <c r="A43" s="64"/>
      <c r="B43" s="38"/>
      <c r="C43" s="74"/>
      <c r="D43" s="64">
        <v>2026</v>
      </c>
      <c r="E43" s="99">
        <v>100</v>
      </c>
      <c r="F43" s="64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>
        <f>+AJ28*$E$44</f>
        <v>100</v>
      </c>
      <c r="AK43" s="100">
        <f t="shared" ref="AK43:AU43" si="14">+AK28*$E$44</f>
        <v>100</v>
      </c>
      <c r="AL43" s="100">
        <f t="shared" si="14"/>
        <v>100</v>
      </c>
      <c r="AM43" s="100">
        <f t="shared" si="14"/>
        <v>100</v>
      </c>
      <c r="AN43" s="100">
        <f>+AN28*$E$44</f>
        <v>100</v>
      </c>
      <c r="AO43" s="100">
        <f t="shared" si="14"/>
        <v>100</v>
      </c>
      <c r="AP43" s="100">
        <f t="shared" si="14"/>
        <v>100</v>
      </c>
      <c r="AQ43" s="100">
        <f t="shared" si="14"/>
        <v>100</v>
      </c>
      <c r="AR43" s="100">
        <f t="shared" si="14"/>
        <v>100</v>
      </c>
      <c r="AS43" s="100">
        <f t="shared" si="14"/>
        <v>100</v>
      </c>
      <c r="AT43" s="100">
        <f t="shared" si="14"/>
        <v>100</v>
      </c>
      <c r="AU43" s="100">
        <f t="shared" si="14"/>
        <v>100</v>
      </c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0"/>
      <c r="BO43" s="100"/>
      <c r="BP43" s="100"/>
      <c r="BQ43" s="100"/>
      <c r="BR43" s="100"/>
      <c r="BS43" s="100"/>
      <c r="BT43" s="101">
        <f t="shared" si="5"/>
        <v>1200</v>
      </c>
      <c r="BU43" s="38"/>
    </row>
    <row r="44" spans="1:73" s="57" customFormat="1" ht="19.399999999999999" customHeight="1">
      <c r="A44" s="64"/>
      <c r="B44" s="38"/>
      <c r="C44" s="74"/>
      <c r="D44" s="64">
        <v>2027</v>
      </c>
      <c r="E44" s="99">
        <v>100</v>
      </c>
      <c r="F44" s="64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>
        <f>AV28*$E$45</f>
        <v>100</v>
      </c>
      <c r="AW44" s="100">
        <f t="shared" ref="AW44:BB44" si="15">AW28*$E$45</f>
        <v>100</v>
      </c>
      <c r="AX44" s="100">
        <f t="shared" si="15"/>
        <v>100</v>
      </c>
      <c r="AY44" s="100">
        <f t="shared" si="15"/>
        <v>100</v>
      </c>
      <c r="AZ44" s="100">
        <f t="shared" si="15"/>
        <v>100</v>
      </c>
      <c r="BA44" s="100">
        <f t="shared" si="15"/>
        <v>0</v>
      </c>
      <c r="BB44" s="100">
        <f t="shared" si="15"/>
        <v>0</v>
      </c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1">
        <f t="shared" si="5"/>
        <v>500</v>
      </c>
      <c r="BU44" s="38"/>
    </row>
    <row r="45" spans="1:73" s="57" customFormat="1" ht="19.399999999999999" customHeight="1">
      <c r="A45" s="64"/>
      <c r="B45" s="38"/>
      <c r="C45" s="74" t="str">
        <f>C29</f>
        <v>C</v>
      </c>
      <c r="D45" s="64">
        <v>2024</v>
      </c>
      <c r="E45" s="99">
        <v>100</v>
      </c>
      <c r="F45" s="64"/>
      <c r="G45" s="100">
        <f>+G31*$E$41</f>
        <v>0</v>
      </c>
      <c r="H45" s="100">
        <f>+H31*$E$41</f>
        <v>0</v>
      </c>
      <c r="I45" s="100">
        <f>+I31*$E$41</f>
        <v>0</v>
      </c>
      <c r="J45" s="100">
        <f>+J31*$E$41</f>
        <v>0</v>
      </c>
      <c r="K45" s="100">
        <f>+K31*$E$41</f>
        <v>0</v>
      </c>
      <c r="L45" s="100">
        <f>+L29*$E$46</f>
        <v>400</v>
      </c>
      <c r="M45" s="100">
        <f t="shared" ref="M45:W45" si="16">+M29*$E$46</f>
        <v>100</v>
      </c>
      <c r="N45" s="100">
        <f t="shared" si="16"/>
        <v>100</v>
      </c>
      <c r="O45" s="100">
        <f t="shared" si="16"/>
        <v>100</v>
      </c>
      <c r="P45" s="100">
        <f t="shared" si="16"/>
        <v>100</v>
      </c>
      <c r="Q45" s="100">
        <f>+Q29*$E$46</f>
        <v>100</v>
      </c>
      <c r="R45" s="100">
        <f t="shared" si="16"/>
        <v>100</v>
      </c>
      <c r="S45" s="100">
        <f t="shared" si="16"/>
        <v>100</v>
      </c>
      <c r="T45" s="100">
        <f t="shared" si="16"/>
        <v>100</v>
      </c>
      <c r="U45" s="100">
        <f t="shared" si="16"/>
        <v>100</v>
      </c>
      <c r="V45" s="100">
        <f t="shared" si="16"/>
        <v>100</v>
      </c>
      <c r="W45" s="100">
        <f t="shared" si="16"/>
        <v>0</v>
      </c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>
        <f t="shared" ref="BK45:BS45" si="17">+BK31*$E$41</f>
        <v>0</v>
      </c>
      <c r="BL45" s="100">
        <f t="shared" si="17"/>
        <v>0</v>
      </c>
      <c r="BM45" s="100">
        <f t="shared" si="17"/>
        <v>0</v>
      </c>
      <c r="BN45" s="100">
        <f t="shared" si="17"/>
        <v>0</v>
      </c>
      <c r="BO45" s="100">
        <f t="shared" si="17"/>
        <v>0</v>
      </c>
      <c r="BP45" s="100">
        <f t="shared" si="17"/>
        <v>0</v>
      </c>
      <c r="BQ45" s="100">
        <f t="shared" si="17"/>
        <v>0</v>
      </c>
      <c r="BR45" s="100">
        <f t="shared" si="17"/>
        <v>0</v>
      </c>
      <c r="BS45" s="100">
        <f t="shared" si="17"/>
        <v>0</v>
      </c>
      <c r="BT45" s="101">
        <f t="shared" si="5"/>
        <v>1400</v>
      </c>
      <c r="BU45" s="38"/>
    </row>
    <row r="46" spans="1:73" s="57" customFormat="1" ht="19.399999999999999" customHeight="1">
      <c r="A46" s="64"/>
      <c r="B46" s="38"/>
      <c r="C46" s="74"/>
      <c r="D46" s="64">
        <v>2025</v>
      </c>
      <c r="E46" s="99">
        <v>100</v>
      </c>
      <c r="F46" s="64"/>
      <c r="G46" s="100">
        <f>+G32*$E$42</f>
        <v>0</v>
      </c>
      <c r="H46" s="100">
        <f>+H32*$E$42</f>
        <v>0</v>
      </c>
      <c r="I46" s="100">
        <f>+I32*$E$42</f>
        <v>0</v>
      </c>
      <c r="J46" s="100">
        <f>+J32*$E$42</f>
        <v>0</v>
      </c>
      <c r="K46" s="100">
        <f>+K32*$E$42</f>
        <v>0</v>
      </c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>
        <f>+X29*$E$47</f>
        <v>100</v>
      </c>
      <c r="Y46" s="100">
        <f t="shared" ref="Y46:AI46" si="18">+Y29*$E$47</f>
        <v>100</v>
      </c>
      <c r="Z46" s="100">
        <f t="shared" si="18"/>
        <v>100</v>
      </c>
      <c r="AA46" s="100">
        <f t="shared" si="18"/>
        <v>100</v>
      </c>
      <c r="AB46" s="100">
        <f t="shared" si="18"/>
        <v>100</v>
      </c>
      <c r="AC46" s="100">
        <f t="shared" si="18"/>
        <v>100</v>
      </c>
      <c r="AD46" s="100">
        <f t="shared" si="18"/>
        <v>100</v>
      </c>
      <c r="AE46" s="100">
        <f t="shared" si="18"/>
        <v>100</v>
      </c>
      <c r="AF46" s="100">
        <f t="shared" si="18"/>
        <v>100</v>
      </c>
      <c r="AG46" s="100">
        <f t="shared" si="18"/>
        <v>100</v>
      </c>
      <c r="AH46" s="100">
        <f t="shared" si="18"/>
        <v>100</v>
      </c>
      <c r="AI46" s="100">
        <f t="shared" si="18"/>
        <v>100</v>
      </c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>
        <f t="shared" ref="BK46:BS46" si="19">+BK32*$E$42</f>
        <v>0</v>
      </c>
      <c r="BL46" s="100">
        <f t="shared" si="19"/>
        <v>0</v>
      </c>
      <c r="BM46" s="100">
        <f t="shared" si="19"/>
        <v>0</v>
      </c>
      <c r="BN46" s="100">
        <f t="shared" si="19"/>
        <v>0</v>
      </c>
      <c r="BO46" s="100">
        <f t="shared" si="19"/>
        <v>0</v>
      </c>
      <c r="BP46" s="100">
        <f t="shared" si="19"/>
        <v>0</v>
      </c>
      <c r="BQ46" s="100">
        <f t="shared" si="19"/>
        <v>0</v>
      </c>
      <c r="BR46" s="100">
        <f t="shared" si="19"/>
        <v>0</v>
      </c>
      <c r="BS46" s="100">
        <f t="shared" si="19"/>
        <v>0</v>
      </c>
      <c r="BT46" s="101">
        <f t="shared" si="5"/>
        <v>1200</v>
      </c>
      <c r="BU46" s="38"/>
    </row>
    <row r="47" spans="1:73" s="57" customFormat="1" ht="19.399999999999999" customHeight="1">
      <c r="A47" s="64"/>
      <c r="B47" s="38"/>
      <c r="C47" s="74"/>
      <c r="D47" s="64">
        <v>2026</v>
      </c>
      <c r="E47" s="99">
        <v>100</v>
      </c>
      <c r="F47" s="64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>
        <f>+AJ29*$E$48</f>
        <v>100</v>
      </c>
      <c r="AK47" s="100">
        <f t="shared" ref="AK47:AU47" si="20">+AK29*$E$48</f>
        <v>100</v>
      </c>
      <c r="AL47" s="100">
        <f t="shared" si="20"/>
        <v>100</v>
      </c>
      <c r="AM47" s="100">
        <f t="shared" si="20"/>
        <v>100</v>
      </c>
      <c r="AN47" s="100">
        <f>+AN29*$E$48</f>
        <v>100</v>
      </c>
      <c r="AO47" s="100">
        <f t="shared" si="20"/>
        <v>100</v>
      </c>
      <c r="AP47" s="100">
        <f t="shared" si="20"/>
        <v>100</v>
      </c>
      <c r="AQ47" s="100">
        <f t="shared" si="20"/>
        <v>100</v>
      </c>
      <c r="AR47" s="100">
        <f t="shared" si="20"/>
        <v>100</v>
      </c>
      <c r="AS47" s="100">
        <f t="shared" si="20"/>
        <v>100</v>
      </c>
      <c r="AT47" s="100">
        <f t="shared" si="20"/>
        <v>100</v>
      </c>
      <c r="AU47" s="100">
        <f t="shared" si="20"/>
        <v>100</v>
      </c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1">
        <f t="shared" si="5"/>
        <v>1200</v>
      </c>
      <c r="BU47" s="38"/>
    </row>
    <row r="48" spans="1:73" s="57" customFormat="1" ht="19.399999999999999" customHeight="1">
      <c r="A48" s="64"/>
      <c r="B48" s="38"/>
      <c r="C48" s="74"/>
      <c r="D48" s="64">
        <v>2027</v>
      </c>
      <c r="E48" s="99">
        <v>100</v>
      </c>
      <c r="F48" s="64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>
        <f>AV29*$E$48</f>
        <v>100</v>
      </c>
      <c r="AW48" s="100">
        <f t="shared" ref="AW48:BB48" si="21">AW29*$E$48</f>
        <v>100</v>
      </c>
      <c r="AX48" s="100">
        <f>AX29*$E$48</f>
        <v>100</v>
      </c>
      <c r="AY48" s="100">
        <f t="shared" si="21"/>
        <v>100</v>
      </c>
      <c r="AZ48" s="100">
        <f t="shared" si="21"/>
        <v>100</v>
      </c>
      <c r="BA48" s="100">
        <f t="shared" si="21"/>
        <v>0</v>
      </c>
      <c r="BB48" s="100">
        <f t="shared" si="21"/>
        <v>0</v>
      </c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1">
        <f t="shared" si="5"/>
        <v>500</v>
      </c>
      <c r="BU48" s="38"/>
    </row>
    <row r="49" spans="1:93" s="57" customFormat="1" ht="19.399999999999999" customHeight="1">
      <c r="A49" s="64"/>
      <c r="B49" s="38"/>
      <c r="C49" s="74" t="s">
        <v>23</v>
      </c>
      <c r="D49" s="99"/>
      <c r="E49" s="99">
        <v>0</v>
      </c>
      <c r="F49" s="64"/>
      <c r="G49" s="100"/>
      <c r="H49" s="100"/>
      <c r="I49" s="100"/>
      <c r="J49" s="100"/>
      <c r="K49" s="100"/>
      <c r="L49" s="100">
        <v>0</v>
      </c>
      <c r="M49" s="100">
        <v>0</v>
      </c>
      <c r="N49" s="100">
        <v>0</v>
      </c>
      <c r="O49" s="100">
        <v>0</v>
      </c>
      <c r="P49" s="100">
        <v>0</v>
      </c>
      <c r="Q49" s="100">
        <v>0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v>0</v>
      </c>
      <c r="AE49" s="100">
        <v>0</v>
      </c>
      <c r="AF49" s="100">
        <v>0</v>
      </c>
      <c r="AG49" s="100">
        <v>0</v>
      </c>
      <c r="AH49" s="100">
        <v>0</v>
      </c>
      <c r="AI49" s="100">
        <v>0</v>
      </c>
      <c r="AJ49" s="100">
        <v>0</v>
      </c>
      <c r="AK49" s="100">
        <v>0</v>
      </c>
      <c r="AL49" s="100">
        <v>0</v>
      </c>
      <c r="AM49" s="100">
        <v>0</v>
      </c>
      <c r="AN49" s="100">
        <v>0</v>
      </c>
      <c r="AO49" s="100">
        <v>0</v>
      </c>
      <c r="AP49" s="100">
        <v>0</v>
      </c>
      <c r="AQ49" s="100">
        <v>0</v>
      </c>
      <c r="AR49" s="100">
        <v>0</v>
      </c>
      <c r="AS49" s="100">
        <v>0</v>
      </c>
      <c r="AT49" s="100">
        <v>0</v>
      </c>
      <c r="AU49" s="100">
        <v>0</v>
      </c>
      <c r="AV49" s="100">
        <v>0</v>
      </c>
      <c r="AW49" s="100">
        <v>0</v>
      </c>
      <c r="AX49" s="100">
        <v>0</v>
      </c>
      <c r="AY49" s="100">
        <v>0</v>
      </c>
      <c r="AZ49" s="100">
        <v>0</v>
      </c>
      <c r="BA49" s="100">
        <v>0</v>
      </c>
      <c r="BB49" s="100">
        <v>0</v>
      </c>
      <c r="BC49" s="100">
        <f t="shared" ref="BC49:BJ49" si="22">+BC30*$E$49</f>
        <v>0</v>
      </c>
      <c r="BD49" s="100">
        <f t="shared" si="22"/>
        <v>0</v>
      </c>
      <c r="BE49" s="100">
        <f t="shared" si="22"/>
        <v>0</v>
      </c>
      <c r="BF49" s="100">
        <f t="shared" si="22"/>
        <v>0</v>
      </c>
      <c r="BG49" s="100">
        <f t="shared" si="22"/>
        <v>0</v>
      </c>
      <c r="BH49" s="100">
        <f t="shared" si="22"/>
        <v>0</v>
      </c>
      <c r="BI49" s="100">
        <f t="shared" si="22"/>
        <v>0</v>
      </c>
      <c r="BJ49" s="100">
        <f t="shared" si="22"/>
        <v>0</v>
      </c>
      <c r="BK49" s="100"/>
      <c r="BL49" s="100"/>
      <c r="BM49" s="100"/>
      <c r="BN49" s="100"/>
      <c r="BO49" s="100"/>
      <c r="BP49" s="100"/>
      <c r="BQ49" s="100"/>
      <c r="BR49" s="100"/>
      <c r="BS49" s="100"/>
      <c r="BT49" s="101">
        <f t="shared" si="5"/>
        <v>0</v>
      </c>
      <c r="BU49" s="38"/>
    </row>
    <row r="50" spans="1:93" s="57" customFormat="1" ht="23.25" customHeight="1" thickBot="1">
      <c r="A50" s="64"/>
      <c r="B50" s="38"/>
      <c r="C50" s="102"/>
      <c r="D50" s="103"/>
      <c r="E50" s="104" t="s">
        <v>14</v>
      </c>
      <c r="F50" s="105"/>
      <c r="G50" s="121">
        <f>SUM(G37:G48)</f>
        <v>0</v>
      </c>
      <c r="H50" s="121">
        <f>SUM(H37:H48)</f>
        <v>0</v>
      </c>
      <c r="I50" s="121">
        <f>SUM(I37:I48)</f>
        <v>0</v>
      </c>
      <c r="J50" s="121">
        <f>SUM(J37:J48)</f>
        <v>0</v>
      </c>
      <c r="K50" s="121">
        <f>SUM(K37:K48)</f>
        <v>0</v>
      </c>
      <c r="L50" s="121">
        <f t="shared" ref="L50:AQ50" si="23">SUM(L37:L49)</f>
        <v>900</v>
      </c>
      <c r="M50" s="121">
        <f t="shared" si="23"/>
        <v>300</v>
      </c>
      <c r="N50" s="121">
        <f t="shared" si="23"/>
        <v>300</v>
      </c>
      <c r="O50" s="121">
        <f t="shared" si="23"/>
        <v>300</v>
      </c>
      <c r="P50" s="121">
        <f t="shared" si="23"/>
        <v>300</v>
      </c>
      <c r="Q50" s="121">
        <f t="shared" si="23"/>
        <v>300</v>
      </c>
      <c r="R50" s="121">
        <f t="shared" si="23"/>
        <v>300</v>
      </c>
      <c r="S50" s="121">
        <f t="shared" si="23"/>
        <v>300</v>
      </c>
      <c r="T50" s="121">
        <f t="shared" si="23"/>
        <v>300</v>
      </c>
      <c r="U50" s="121">
        <f t="shared" si="23"/>
        <v>300</v>
      </c>
      <c r="V50" s="121">
        <f t="shared" si="23"/>
        <v>300</v>
      </c>
      <c r="W50" s="121">
        <f t="shared" si="23"/>
        <v>0</v>
      </c>
      <c r="X50" s="121">
        <f t="shared" si="23"/>
        <v>300</v>
      </c>
      <c r="Y50" s="121">
        <f t="shared" si="23"/>
        <v>300</v>
      </c>
      <c r="Z50" s="121">
        <f t="shared" si="23"/>
        <v>300</v>
      </c>
      <c r="AA50" s="121">
        <f t="shared" si="23"/>
        <v>300</v>
      </c>
      <c r="AB50" s="121">
        <f t="shared" si="23"/>
        <v>300</v>
      </c>
      <c r="AC50" s="121">
        <f t="shared" si="23"/>
        <v>300</v>
      </c>
      <c r="AD50" s="121">
        <f t="shared" si="23"/>
        <v>300</v>
      </c>
      <c r="AE50" s="121">
        <f t="shared" si="23"/>
        <v>300</v>
      </c>
      <c r="AF50" s="121">
        <f t="shared" si="23"/>
        <v>300</v>
      </c>
      <c r="AG50" s="121">
        <f t="shared" si="23"/>
        <v>300</v>
      </c>
      <c r="AH50" s="121">
        <f t="shared" si="23"/>
        <v>300</v>
      </c>
      <c r="AI50" s="121">
        <f t="shared" si="23"/>
        <v>300</v>
      </c>
      <c r="AJ50" s="121">
        <f t="shared" si="23"/>
        <v>300</v>
      </c>
      <c r="AK50" s="121">
        <f t="shared" si="23"/>
        <v>300</v>
      </c>
      <c r="AL50" s="121">
        <f t="shared" si="23"/>
        <v>300</v>
      </c>
      <c r="AM50" s="121">
        <f t="shared" si="23"/>
        <v>300</v>
      </c>
      <c r="AN50" s="121">
        <f t="shared" si="23"/>
        <v>300</v>
      </c>
      <c r="AO50" s="121">
        <f t="shared" si="23"/>
        <v>300</v>
      </c>
      <c r="AP50" s="121">
        <f t="shared" si="23"/>
        <v>300</v>
      </c>
      <c r="AQ50" s="121">
        <f t="shared" si="23"/>
        <v>300</v>
      </c>
      <c r="AR50" s="121">
        <f t="shared" ref="AR50:BW50" si="24">SUM(AR37:AR49)</f>
        <v>300</v>
      </c>
      <c r="AS50" s="121">
        <f t="shared" si="24"/>
        <v>300</v>
      </c>
      <c r="AT50" s="121">
        <f t="shared" si="24"/>
        <v>300</v>
      </c>
      <c r="AU50" s="121">
        <f t="shared" si="24"/>
        <v>300</v>
      </c>
      <c r="AV50" s="121">
        <f t="shared" si="24"/>
        <v>300</v>
      </c>
      <c r="AW50" s="121">
        <f t="shared" si="24"/>
        <v>300</v>
      </c>
      <c r="AX50" s="121">
        <f t="shared" si="24"/>
        <v>300</v>
      </c>
      <c r="AY50" s="121">
        <f t="shared" si="24"/>
        <v>300</v>
      </c>
      <c r="AZ50" s="121">
        <f t="shared" si="24"/>
        <v>300</v>
      </c>
      <c r="BA50" s="121">
        <f t="shared" si="24"/>
        <v>0</v>
      </c>
      <c r="BB50" s="121">
        <f t="shared" si="24"/>
        <v>0</v>
      </c>
      <c r="BC50" s="121">
        <f t="shared" si="24"/>
        <v>0</v>
      </c>
      <c r="BD50" s="121">
        <f t="shared" si="24"/>
        <v>0</v>
      </c>
      <c r="BE50" s="121">
        <f t="shared" si="24"/>
        <v>0</v>
      </c>
      <c r="BF50" s="121">
        <f t="shared" si="24"/>
        <v>0</v>
      </c>
      <c r="BG50" s="121">
        <f t="shared" si="24"/>
        <v>0</v>
      </c>
      <c r="BH50" s="121">
        <f t="shared" si="24"/>
        <v>0</v>
      </c>
      <c r="BI50" s="121">
        <f t="shared" si="24"/>
        <v>0</v>
      </c>
      <c r="BJ50" s="121">
        <f t="shared" si="24"/>
        <v>0</v>
      </c>
      <c r="BK50" s="121" t="e">
        <f t="shared" si="24"/>
        <v>#VALUE!</v>
      </c>
      <c r="BL50" s="121" t="e">
        <f t="shared" si="24"/>
        <v>#VALUE!</v>
      </c>
      <c r="BM50" s="121" t="e">
        <f t="shared" si="24"/>
        <v>#VALUE!</v>
      </c>
      <c r="BN50" s="121" t="e">
        <f t="shared" si="24"/>
        <v>#VALUE!</v>
      </c>
      <c r="BO50" s="121" t="e">
        <f t="shared" si="24"/>
        <v>#VALUE!</v>
      </c>
      <c r="BP50" s="121" t="e">
        <f t="shared" si="24"/>
        <v>#VALUE!</v>
      </c>
      <c r="BQ50" s="121" t="e">
        <f t="shared" si="24"/>
        <v>#VALUE!</v>
      </c>
      <c r="BR50" s="121" t="e">
        <f t="shared" si="24"/>
        <v>#VALUE!</v>
      </c>
      <c r="BS50" s="121" t="e">
        <f t="shared" si="24"/>
        <v>#VALUE!</v>
      </c>
      <c r="BT50" s="121">
        <f t="shared" si="24"/>
        <v>12600</v>
      </c>
      <c r="BU50" s="38"/>
      <c r="BV50" s="122"/>
    </row>
    <row r="51" spans="1:93" s="109" customFormat="1" ht="14.25" hidden="1" customHeight="1" thickBot="1">
      <c r="A51" s="106"/>
      <c r="B51" s="38"/>
      <c r="C51" s="106"/>
      <c r="D51" s="107"/>
      <c r="E51" s="108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38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</row>
    <row r="52" spans="1:93" s="38" customFormat="1" ht="11.5" hidden="1">
      <c r="A52" s="106"/>
      <c r="C52" s="106"/>
      <c r="D52" s="107"/>
      <c r="E52" s="108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</row>
    <row r="53" spans="1:93" s="38" customFormat="1" ht="18" hidden="1" customHeight="1" thickBot="1">
      <c r="A53" s="106"/>
      <c r="C53" s="55"/>
      <c r="D53" s="107"/>
      <c r="E53" s="110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</row>
    <row r="54" spans="1:93" s="38" customFormat="1" ht="11.5" hidden="1">
      <c r="A54" s="111"/>
      <c r="C54" s="112"/>
      <c r="D54" s="107"/>
      <c r="E54" s="113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</row>
    <row r="55" spans="1:93" s="38" customFormat="1" ht="18.75" hidden="1" customHeight="1" thickBot="1">
      <c r="A55" s="112" t="e">
        <f>#REF!</f>
        <v>#REF!</v>
      </c>
      <c r="C55" s="112"/>
      <c r="D55" s="107"/>
      <c r="E55" s="113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</row>
    <row r="56" spans="1:93" s="38" customFormat="1" ht="21.75" hidden="1" customHeight="1" thickBot="1">
      <c r="A56" s="112"/>
      <c r="C56" s="112"/>
      <c r="D56" s="107"/>
      <c r="E56" s="113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</row>
    <row r="57" spans="1:93" s="38" customFormat="1" ht="21.75" hidden="1" customHeight="1" thickBot="1">
      <c r="A57" s="112">
        <v>32000000</v>
      </c>
      <c r="C57" s="112"/>
      <c r="D57" s="107"/>
      <c r="E57" s="113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</row>
    <row r="58" spans="1:93" s="38" customFormat="1" ht="21.75" hidden="1" customHeight="1" thickBot="1">
      <c r="A58" s="112"/>
      <c r="C58" s="112"/>
      <c r="D58" s="107"/>
      <c r="E58" s="113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</row>
    <row r="59" spans="1:93" s="38" customFormat="1" ht="19.5" hidden="1" customHeight="1" thickBot="1">
      <c r="A59" s="114" t="e">
        <f>#REF!/A57</f>
        <v>#REF!</v>
      </c>
      <c r="C59" s="115"/>
      <c r="D59" s="107"/>
      <c r="E59" s="116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</row>
    <row r="60" spans="1:93" s="38" customFormat="1" ht="15.75" hidden="1" customHeight="1" thickBot="1">
      <c r="A60" s="117"/>
      <c r="C60" s="118"/>
      <c r="D60" s="107"/>
      <c r="E60" s="119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</row>
    <row r="61" spans="1:93" s="38" customFormat="1" ht="23.25" hidden="1" customHeight="1" thickBot="1">
      <c r="A61" s="106"/>
      <c r="C61" s="106"/>
      <c r="D61" s="107"/>
      <c r="E61" s="108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</row>
    <row r="62" spans="1:93" s="38" customFormat="1" ht="23.25" hidden="1" customHeight="1" thickBot="1">
      <c r="A62" s="106"/>
      <c r="C62" s="106"/>
      <c r="D62" s="107"/>
      <c r="E62" s="108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</row>
    <row r="63" spans="1:93" s="38" customFormat="1" ht="11.5" hidden="1">
      <c r="A63" s="55"/>
      <c r="C63" s="55"/>
      <c r="E63" s="110"/>
    </row>
    <row r="64" spans="1:93" s="38" customFormat="1" ht="11.5" hidden="1">
      <c r="A64" s="55"/>
      <c r="C64" s="55"/>
      <c r="E64" s="110"/>
    </row>
    <row r="65" spans="1:72" s="38" customFormat="1" ht="11.5" hidden="1">
      <c r="A65" s="55"/>
      <c r="C65" s="55"/>
      <c r="E65" s="110"/>
    </row>
    <row r="66" spans="1:72" s="27" customFormat="1" ht="11.5" hidden="1">
      <c r="A66" s="44"/>
      <c r="C66" s="44"/>
      <c r="E66" s="120"/>
    </row>
    <row r="67" spans="1:72" s="27" customFormat="1" ht="11.5" hidden="1">
      <c r="A67" s="44"/>
      <c r="C67" s="44"/>
      <c r="E67" s="120"/>
    </row>
    <row r="68" spans="1:72" s="27" customFormat="1" ht="19.5" hidden="1" customHeight="1" thickBot="1">
      <c r="A68" s="44"/>
      <c r="C68" s="44"/>
      <c r="E68" s="120"/>
    </row>
    <row r="69" spans="1:72" s="27" customFormat="1" ht="19.5" hidden="1" customHeight="1" thickBot="1">
      <c r="A69" s="44"/>
      <c r="C69" s="44"/>
      <c r="E69" s="120"/>
    </row>
    <row r="70" spans="1:72" s="27" customFormat="1" ht="19.5" hidden="1" customHeight="1" thickBot="1">
      <c r="A70" s="44"/>
      <c r="C70" s="44"/>
      <c r="E70" s="120"/>
    </row>
    <row r="71" spans="1:72" s="27" customFormat="1" ht="19.5" hidden="1" customHeight="1" thickBot="1">
      <c r="A71" s="44"/>
      <c r="C71" s="44"/>
      <c r="E71" s="120"/>
    </row>
    <row r="72" spans="1:72" s="27" customFormat="1" ht="19.5" hidden="1" customHeight="1" thickBot="1">
      <c r="A72" s="44"/>
      <c r="C72" s="44"/>
      <c r="E72" s="120"/>
    </row>
    <row r="73" spans="1:72" s="27" customFormat="1" ht="16.5" hidden="1" customHeight="1" thickBot="1">
      <c r="A73" s="44"/>
      <c r="C73" s="44"/>
      <c r="E73" s="120"/>
    </row>
    <row r="74" spans="1:72" s="27" customFormat="1" ht="16.5" hidden="1" customHeight="1">
      <c r="A74" s="44"/>
      <c r="C74" s="44"/>
      <c r="E74" s="120"/>
    </row>
    <row r="75" spans="1:72" s="16" customFormat="1" ht="16.399999999999999" hidden="1" customHeight="1">
      <c r="A75" s="24"/>
      <c r="C75" s="24"/>
      <c r="D75" s="26"/>
      <c r="E75" s="25"/>
      <c r="BT75" s="26"/>
    </row>
    <row r="76" spans="1:72"/>
    <row r="77" spans="1:72"/>
    <row r="78" spans="1:72"/>
  </sheetData>
  <mergeCells count="1">
    <mergeCell ref="C24:E25"/>
  </mergeCells>
  <pageMargins left="0.70866141732283472" right="0.70866141732283472" top="0.35433070866141736" bottom="0.74803149606299213" header="0.31496062992125984" footer="0.31496062992125984"/>
  <pageSetup paperSize="8" scale="5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0ED1-7774-4EE6-A98F-7520CFD12FB3}">
  <dimension ref="A1:U80"/>
  <sheetViews>
    <sheetView showGridLines="0" topLeftCell="A5" zoomScale="80" zoomScaleNormal="80" zoomScalePageLayoutView="78" workbookViewId="0">
      <selection activeCell="F34" sqref="F34"/>
    </sheetView>
  </sheetViews>
  <sheetFormatPr defaultColWidth="9.1796875" defaultRowHeight="12.5"/>
  <cols>
    <col min="1" max="1" width="27.1796875" style="124" customWidth="1"/>
    <col min="2" max="3" width="25" style="124" customWidth="1"/>
    <col min="4" max="5" width="12" style="124" customWidth="1"/>
    <col min="6" max="7" width="12.1796875" style="124" customWidth="1"/>
    <col min="8" max="9" width="14" style="124" customWidth="1"/>
    <col min="10" max="11" width="14.6328125" style="124" customWidth="1"/>
    <col min="12" max="13" width="13.453125" style="124" customWidth="1"/>
    <col min="14" max="15" width="13.81640625" style="124" customWidth="1"/>
    <col min="16" max="17" width="14.6328125" style="124" customWidth="1"/>
    <col min="18" max="18" width="15.6328125" style="124" customWidth="1"/>
    <col min="19" max="19" width="10.1796875" style="124" bestFit="1" customWidth="1"/>
    <col min="20" max="20" width="16.81640625" style="124" customWidth="1"/>
    <col min="21" max="21" width="10.90625" style="124" bestFit="1" customWidth="1"/>
    <col min="22" max="264" width="9.1796875" style="124"/>
    <col min="265" max="265" width="46" style="124" customWidth="1"/>
    <col min="266" max="266" width="25" style="124" customWidth="1"/>
    <col min="267" max="267" width="12" style="124" customWidth="1"/>
    <col min="268" max="268" width="12.1796875" style="124" customWidth="1"/>
    <col min="269" max="269" width="14" style="124" customWidth="1"/>
    <col min="270" max="270" width="14.6328125" style="124" customWidth="1"/>
    <col min="271" max="271" width="13.453125" style="124" customWidth="1"/>
    <col min="272" max="272" width="13.81640625" style="124" customWidth="1"/>
    <col min="273" max="273" width="14.6328125" style="124" customWidth="1"/>
    <col min="274" max="520" width="9.1796875" style="124"/>
    <col min="521" max="521" width="46" style="124" customWidth="1"/>
    <col min="522" max="522" width="25" style="124" customWidth="1"/>
    <col min="523" max="523" width="12" style="124" customWidth="1"/>
    <col min="524" max="524" width="12.1796875" style="124" customWidth="1"/>
    <col min="525" max="525" width="14" style="124" customWidth="1"/>
    <col min="526" max="526" width="14.6328125" style="124" customWidth="1"/>
    <col min="527" max="527" width="13.453125" style="124" customWidth="1"/>
    <col min="528" max="528" width="13.81640625" style="124" customWidth="1"/>
    <col min="529" max="529" width="14.6328125" style="124" customWidth="1"/>
    <col min="530" max="776" width="9.1796875" style="124"/>
    <col min="777" max="777" width="46" style="124" customWidth="1"/>
    <col min="778" max="778" width="25" style="124" customWidth="1"/>
    <col min="779" max="779" width="12" style="124" customWidth="1"/>
    <col min="780" max="780" width="12.1796875" style="124" customWidth="1"/>
    <col min="781" max="781" width="14" style="124" customWidth="1"/>
    <col min="782" max="782" width="14.6328125" style="124" customWidth="1"/>
    <col min="783" max="783" width="13.453125" style="124" customWidth="1"/>
    <col min="784" max="784" width="13.81640625" style="124" customWidth="1"/>
    <col min="785" max="785" width="14.6328125" style="124" customWidth="1"/>
    <col min="786" max="1032" width="9.1796875" style="124"/>
    <col min="1033" max="1033" width="46" style="124" customWidth="1"/>
    <col min="1034" max="1034" width="25" style="124" customWidth="1"/>
    <col min="1035" max="1035" width="12" style="124" customWidth="1"/>
    <col min="1036" max="1036" width="12.1796875" style="124" customWidth="1"/>
    <col min="1037" max="1037" width="14" style="124" customWidth="1"/>
    <col min="1038" max="1038" width="14.6328125" style="124" customWidth="1"/>
    <col min="1039" max="1039" width="13.453125" style="124" customWidth="1"/>
    <col min="1040" max="1040" width="13.81640625" style="124" customWidth="1"/>
    <col min="1041" max="1041" width="14.6328125" style="124" customWidth="1"/>
    <col min="1042" max="1288" width="9.1796875" style="124"/>
    <col min="1289" max="1289" width="46" style="124" customWidth="1"/>
    <col min="1290" max="1290" width="25" style="124" customWidth="1"/>
    <col min="1291" max="1291" width="12" style="124" customWidth="1"/>
    <col min="1292" max="1292" width="12.1796875" style="124" customWidth="1"/>
    <col min="1293" max="1293" width="14" style="124" customWidth="1"/>
    <col min="1294" max="1294" width="14.6328125" style="124" customWidth="1"/>
    <col min="1295" max="1295" width="13.453125" style="124" customWidth="1"/>
    <col min="1296" max="1296" width="13.81640625" style="124" customWidth="1"/>
    <col min="1297" max="1297" width="14.6328125" style="124" customWidth="1"/>
    <col min="1298" max="1544" width="9.1796875" style="124"/>
    <col min="1545" max="1545" width="46" style="124" customWidth="1"/>
    <col min="1546" max="1546" width="25" style="124" customWidth="1"/>
    <col min="1547" max="1547" width="12" style="124" customWidth="1"/>
    <col min="1548" max="1548" width="12.1796875" style="124" customWidth="1"/>
    <col min="1549" max="1549" width="14" style="124" customWidth="1"/>
    <col min="1550" max="1550" width="14.6328125" style="124" customWidth="1"/>
    <col min="1551" max="1551" width="13.453125" style="124" customWidth="1"/>
    <col min="1552" max="1552" width="13.81640625" style="124" customWidth="1"/>
    <col min="1553" max="1553" width="14.6328125" style="124" customWidth="1"/>
    <col min="1554" max="1800" width="9.1796875" style="124"/>
    <col min="1801" max="1801" width="46" style="124" customWidth="1"/>
    <col min="1802" max="1802" width="25" style="124" customWidth="1"/>
    <col min="1803" max="1803" width="12" style="124" customWidth="1"/>
    <col min="1804" max="1804" width="12.1796875" style="124" customWidth="1"/>
    <col min="1805" max="1805" width="14" style="124" customWidth="1"/>
    <col min="1806" max="1806" width="14.6328125" style="124" customWidth="1"/>
    <col min="1807" max="1807" width="13.453125" style="124" customWidth="1"/>
    <col min="1808" max="1808" width="13.81640625" style="124" customWidth="1"/>
    <col min="1809" max="1809" width="14.6328125" style="124" customWidth="1"/>
    <col min="1810" max="2056" width="9.1796875" style="124"/>
    <col min="2057" max="2057" width="46" style="124" customWidth="1"/>
    <col min="2058" max="2058" width="25" style="124" customWidth="1"/>
    <col min="2059" max="2059" width="12" style="124" customWidth="1"/>
    <col min="2060" max="2060" width="12.1796875" style="124" customWidth="1"/>
    <col min="2061" max="2061" width="14" style="124" customWidth="1"/>
    <col min="2062" max="2062" width="14.6328125" style="124" customWidth="1"/>
    <col min="2063" max="2063" width="13.453125" style="124" customWidth="1"/>
    <col min="2064" max="2064" width="13.81640625" style="124" customWidth="1"/>
    <col min="2065" max="2065" width="14.6328125" style="124" customWidth="1"/>
    <col min="2066" max="2312" width="9.1796875" style="124"/>
    <col min="2313" max="2313" width="46" style="124" customWidth="1"/>
    <col min="2314" max="2314" width="25" style="124" customWidth="1"/>
    <col min="2315" max="2315" width="12" style="124" customWidth="1"/>
    <col min="2316" max="2316" width="12.1796875" style="124" customWidth="1"/>
    <col min="2317" max="2317" width="14" style="124" customWidth="1"/>
    <col min="2318" max="2318" width="14.6328125" style="124" customWidth="1"/>
    <col min="2319" max="2319" width="13.453125" style="124" customWidth="1"/>
    <col min="2320" max="2320" width="13.81640625" style="124" customWidth="1"/>
    <col min="2321" max="2321" width="14.6328125" style="124" customWidth="1"/>
    <col min="2322" max="2568" width="9.1796875" style="124"/>
    <col min="2569" max="2569" width="46" style="124" customWidth="1"/>
    <col min="2570" max="2570" width="25" style="124" customWidth="1"/>
    <col min="2571" max="2571" width="12" style="124" customWidth="1"/>
    <col min="2572" max="2572" width="12.1796875" style="124" customWidth="1"/>
    <col min="2573" max="2573" width="14" style="124" customWidth="1"/>
    <col min="2574" max="2574" width="14.6328125" style="124" customWidth="1"/>
    <col min="2575" max="2575" width="13.453125" style="124" customWidth="1"/>
    <col min="2576" max="2576" width="13.81640625" style="124" customWidth="1"/>
    <col min="2577" max="2577" width="14.6328125" style="124" customWidth="1"/>
    <col min="2578" max="2824" width="9.1796875" style="124"/>
    <col min="2825" max="2825" width="46" style="124" customWidth="1"/>
    <col min="2826" max="2826" width="25" style="124" customWidth="1"/>
    <col min="2827" max="2827" width="12" style="124" customWidth="1"/>
    <col min="2828" max="2828" width="12.1796875" style="124" customWidth="1"/>
    <col min="2829" max="2829" width="14" style="124" customWidth="1"/>
    <col min="2830" max="2830" width="14.6328125" style="124" customWidth="1"/>
    <col min="2831" max="2831" width="13.453125" style="124" customWidth="1"/>
    <col min="2832" max="2832" width="13.81640625" style="124" customWidth="1"/>
    <col min="2833" max="2833" width="14.6328125" style="124" customWidth="1"/>
    <col min="2834" max="3080" width="9.1796875" style="124"/>
    <col min="3081" max="3081" width="46" style="124" customWidth="1"/>
    <col min="3082" max="3082" width="25" style="124" customWidth="1"/>
    <col min="3083" max="3083" width="12" style="124" customWidth="1"/>
    <col min="3084" max="3084" width="12.1796875" style="124" customWidth="1"/>
    <col min="3085" max="3085" width="14" style="124" customWidth="1"/>
    <col min="3086" max="3086" width="14.6328125" style="124" customWidth="1"/>
    <col min="3087" max="3087" width="13.453125" style="124" customWidth="1"/>
    <col min="3088" max="3088" width="13.81640625" style="124" customWidth="1"/>
    <col min="3089" max="3089" width="14.6328125" style="124" customWidth="1"/>
    <col min="3090" max="3336" width="9.1796875" style="124"/>
    <col min="3337" max="3337" width="46" style="124" customWidth="1"/>
    <col min="3338" max="3338" width="25" style="124" customWidth="1"/>
    <col min="3339" max="3339" width="12" style="124" customWidth="1"/>
    <col min="3340" max="3340" width="12.1796875" style="124" customWidth="1"/>
    <col min="3341" max="3341" width="14" style="124" customWidth="1"/>
    <col min="3342" max="3342" width="14.6328125" style="124" customWidth="1"/>
    <col min="3343" max="3343" width="13.453125" style="124" customWidth="1"/>
    <col min="3344" max="3344" width="13.81640625" style="124" customWidth="1"/>
    <col min="3345" max="3345" width="14.6328125" style="124" customWidth="1"/>
    <col min="3346" max="3592" width="9.1796875" style="124"/>
    <col min="3593" max="3593" width="46" style="124" customWidth="1"/>
    <col min="3594" max="3594" width="25" style="124" customWidth="1"/>
    <col min="3595" max="3595" width="12" style="124" customWidth="1"/>
    <col min="3596" max="3596" width="12.1796875" style="124" customWidth="1"/>
    <col min="3597" max="3597" width="14" style="124" customWidth="1"/>
    <col min="3598" max="3598" width="14.6328125" style="124" customWidth="1"/>
    <col min="3599" max="3599" width="13.453125" style="124" customWidth="1"/>
    <col min="3600" max="3600" width="13.81640625" style="124" customWidth="1"/>
    <col min="3601" max="3601" width="14.6328125" style="124" customWidth="1"/>
    <col min="3602" max="3848" width="9.1796875" style="124"/>
    <col min="3849" max="3849" width="46" style="124" customWidth="1"/>
    <col min="3850" max="3850" width="25" style="124" customWidth="1"/>
    <col min="3851" max="3851" width="12" style="124" customWidth="1"/>
    <col min="3852" max="3852" width="12.1796875" style="124" customWidth="1"/>
    <col min="3853" max="3853" width="14" style="124" customWidth="1"/>
    <col min="3854" max="3854" width="14.6328125" style="124" customWidth="1"/>
    <col min="3855" max="3855" width="13.453125" style="124" customWidth="1"/>
    <col min="3856" max="3856" width="13.81640625" style="124" customWidth="1"/>
    <col min="3857" max="3857" width="14.6328125" style="124" customWidth="1"/>
    <col min="3858" max="4104" width="9.1796875" style="124"/>
    <col min="4105" max="4105" width="46" style="124" customWidth="1"/>
    <col min="4106" max="4106" width="25" style="124" customWidth="1"/>
    <col min="4107" max="4107" width="12" style="124" customWidth="1"/>
    <col min="4108" max="4108" width="12.1796875" style="124" customWidth="1"/>
    <col min="4109" max="4109" width="14" style="124" customWidth="1"/>
    <col min="4110" max="4110" width="14.6328125" style="124" customWidth="1"/>
    <col min="4111" max="4111" width="13.453125" style="124" customWidth="1"/>
    <col min="4112" max="4112" width="13.81640625" style="124" customWidth="1"/>
    <col min="4113" max="4113" width="14.6328125" style="124" customWidth="1"/>
    <col min="4114" max="4360" width="9.1796875" style="124"/>
    <col min="4361" max="4361" width="46" style="124" customWidth="1"/>
    <col min="4362" max="4362" width="25" style="124" customWidth="1"/>
    <col min="4363" max="4363" width="12" style="124" customWidth="1"/>
    <col min="4364" max="4364" width="12.1796875" style="124" customWidth="1"/>
    <col min="4365" max="4365" width="14" style="124" customWidth="1"/>
    <col min="4366" max="4366" width="14.6328125" style="124" customWidth="1"/>
    <col min="4367" max="4367" width="13.453125" style="124" customWidth="1"/>
    <col min="4368" max="4368" width="13.81640625" style="124" customWidth="1"/>
    <col min="4369" max="4369" width="14.6328125" style="124" customWidth="1"/>
    <col min="4370" max="4616" width="9.1796875" style="124"/>
    <col min="4617" max="4617" width="46" style="124" customWidth="1"/>
    <col min="4618" max="4618" width="25" style="124" customWidth="1"/>
    <col min="4619" max="4619" width="12" style="124" customWidth="1"/>
    <col min="4620" max="4620" width="12.1796875" style="124" customWidth="1"/>
    <col min="4621" max="4621" width="14" style="124" customWidth="1"/>
    <col min="4622" max="4622" width="14.6328125" style="124" customWidth="1"/>
    <col min="4623" max="4623" width="13.453125" style="124" customWidth="1"/>
    <col min="4624" max="4624" width="13.81640625" style="124" customWidth="1"/>
    <col min="4625" max="4625" width="14.6328125" style="124" customWidth="1"/>
    <col min="4626" max="4872" width="9.1796875" style="124"/>
    <col min="4873" max="4873" width="46" style="124" customWidth="1"/>
    <col min="4874" max="4874" width="25" style="124" customWidth="1"/>
    <col min="4875" max="4875" width="12" style="124" customWidth="1"/>
    <col min="4876" max="4876" width="12.1796875" style="124" customWidth="1"/>
    <col min="4877" max="4877" width="14" style="124" customWidth="1"/>
    <col min="4878" max="4878" width="14.6328125" style="124" customWidth="1"/>
    <col min="4879" max="4879" width="13.453125" style="124" customWidth="1"/>
    <col min="4880" max="4880" width="13.81640625" style="124" customWidth="1"/>
    <col min="4881" max="4881" width="14.6328125" style="124" customWidth="1"/>
    <col min="4882" max="5128" width="9.1796875" style="124"/>
    <col min="5129" max="5129" width="46" style="124" customWidth="1"/>
    <col min="5130" max="5130" width="25" style="124" customWidth="1"/>
    <col min="5131" max="5131" width="12" style="124" customWidth="1"/>
    <col min="5132" max="5132" width="12.1796875" style="124" customWidth="1"/>
    <col min="5133" max="5133" width="14" style="124" customWidth="1"/>
    <col min="5134" max="5134" width="14.6328125" style="124" customWidth="1"/>
    <col min="5135" max="5135" width="13.453125" style="124" customWidth="1"/>
    <col min="5136" max="5136" width="13.81640625" style="124" customWidth="1"/>
    <col min="5137" max="5137" width="14.6328125" style="124" customWidth="1"/>
    <col min="5138" max="5384" width="9.1796875" style="124"/>
    <col min="5385" max="5385" width="46" style="124" customWidth="1"/>
    <col min="5386" max="5386" width="25" style="124" customWidth="1"/>
    <col min="5387" max="5387" width="12" style="124" customWidth="1"/>
    <col min="5388" max="5388" width="12.1796875" style="124" customWidth="1"/>
    <col min="5389" max="5389" width="14" style="124" customWidth="1"/>
    <col min="5390" max="5390" width="14.6328125" style="124" customWidth="1"/>
    <col min="5391" max="5391" width="13.453125" style="124" customWidth="1"/>
    <col min="5392" max="5392" width="13.81640625" style="124" customWidth="1"/>
    <col min="5393" max="5393" width="14.6328125" style="124" customWidth="1"/>
    <col min="5394" max="5640" width="9.1796875" style="124"/>
    <col min="5641" max="5641" width="46" style="124" customWidth="1"/>
    <col min="5642" max="5642" width="25" style="124" customWidth="1"/>
    <col min="5643" max="5643" width="12" style="124" customWidth="1"/>
    <col min="5644" max="5644" width="12.1796875" style="124" customWidth="1"/>
    <col min="5645" max="5645" width="14" style="124" customWidth="1"/>
    <col min="5646" max="5646" width="14.6328125" style="124" customWidth="1"/>
    <col min="5647" max="5647" width="13.453125" style="124" customWidth="1"/>
    <col min="5648" max="5648" width="13.81640625" style="124" customWidth="1"/>
    <col min="5649" max="5649" width="14.6328125" style="124" customWidth="1"/>
    <col min="5650" max="5896" width="9.1796875" style="124"/>
    <col min="5897" max="5897" width="46" style="124" customWidth="1"/>
    <col min="5898" max="5898" width="25" style="124" customWidth="1"/>
    <col min="5899" max="5899" width="12" style="124" customWidth="1"/>
    <col min="5900" max="5900" width="12.1796875" style="124" customWidth="1"/>
    <col min="5901" max="5901" width="14" style="124" customWidth="1"/>
    <col min="5902" max="5902" width="14.6328125" style="124" customWidth="1"/>
    <col min="5903" max="5903" width="13.453125" style="124" customWidth="1"/>
    <col min="5904" max="5904" width="13.81640625" style="124" customWidth="1"/>
    <col min="5905" max="5905" width="14.6328125" style="124" customWidth="1"/>
    <col min="5906" max="6152" width="9.1796875" style="124"/>
    <col min="6153" max="6153" width="46" style="124" customWidth="1"/>
    <col min="6154" max="6154" width="25" style="124" customWidth="1"/>
    <col min="6155" max="6155" width="12" style="124" customWidth="1"/>
    <col min="6156" max="6156" width="12.1796875" style="124" customWidth="1"/>
    <col min="6157" max="6157" width="14" style="124" customWidth="1"/>
    <col min="6158" max="6158" width="14.6328125" style="124" customWidth="1"/>
    <col min="6159" max="6159" width="13.453125" style="124" customWidth="1"/>
    <col min="6160" max="6160" width="13.81640625" style="124" customWidth="1"/>
    <col min="6161" max="6161" width="14.6328125" style="124" customWidth="1"/>
    <col min="6162" max="6408" width="9.1796875" style="124"/>
    <col min="6409" max="6409" width="46" style="124" customWidth="1"/>
    <col min="6410" max="6410" width="25" style="124" customWidth="1"/>
    <col min="6411" max="6411" width="12" style="124" customWidth="1"/>
    <col min="6412" max="6412" width="12.1796875" style="124" customWidth="1"/>
    <col min="6413" max="6413" width="14" style="124" customWidth="1"/>
    <col min="6414" max="6414" width="14.6328125" style="124" customWidth="1"/>
    <col min="6415" max="6415" width="13.453125" style="124" customWidth="1"/>
    <col min="6416" max="6416" width="13.81640625" style="124" customWidth="1"/>
    <col min="6417" max="6417" width="14.6328125" style="124" customWidth="1"/>
    <col min="6418" max="6664" width="9.1796875" style="124"/>
    <col min="6665" max="6665" width="46" style="124" customWidth="1"/>
    <col min="6666" max="6666" width="25" style="124" customWidth="1"/>
    <col min="6667" max="6667" width="12" style="124" customWidth="1"/>
    <col min="6668" max="6668" width="12.1796875" style="124" customWidth="1"/>
    <col min="6669" max="6669" width="14" style="124" customWidth="1"/>
    <col min="6670" max="6670" width="14.6328125" style="124" customWidth="1"/>
    <col min="6671" max="6671" width="13.453125" style="124" customWidth="1"/>
    <col min="6672" max="6672" width="13.81640625" style="124" customWidth="1"/>
    <col min="6673" max="6673" width="14.6328125" style="124" customWidth="1"/>
    <col min="6674" max="6920" width="9.1796875" style="124"/>
    <col min="6921" max="6921" width="46" style="124" customWidth="1"/>
    <col min="6922" max="6922" width="25" style="124" customWidth="1"/>
    <col min="6923" max="6923" width="12" style="124" customWidth="1"/>
    <col min="6924" max="6924" width="12.1796875" style="124" customWidth="1"/>
    <col min="6925" max="6925" width="14" style="124" customWidth="1"/>
    <col min="6926" max="6926" width="14.6328125" style="124" customWidth="1"/>
    <col min="6927" max="6927" width="13.453125" style="124" customWidth="1"/>
    <col min="6928" max="6928" width="13.81640625" style="124" customWidth="1"/>
    <col min="6929" max="6929" width="14.6328125" style="124" customWidth="1"/>
    <col min="6930" max="7176" width="9.1796875" style="124"/>
    <col min="7177" max="7177" width="46" style="124" customWidth="1"/>
    <col min="7178" max="7178" width="25" style="124" customWidth="1"/>
    <col min="7179" max="7179" width="12" style="124" customWidth="1"/>
    <col min="7180" max="7180" width="12.1796875" style="124" customWidth="1"/>
    <col min="7181" max="7181" width="14" style="124" customWidth="1"/>
    <col min="7182" max="7182" width="14.6328125" style="124" customWidth="1"/>
    <col min="7183" max="7183" width="13.453125" style="124" customWidth="1"/>
    <col min="7184" max="7184" width="13.81640625" style="124" customWidth="1"/>
    <col min="7185" max="7185" width="14.6328125" style="124" customWidth="1"/>
    <col min="7186" max="7432" width="9.1796875" style="124"/>
    <col min="7433" max="7433" width="46" style="124" customWidth="1"/>
    <col min="7434" max="7434" width="25" style="124" customWidth="1"/>
    <col min="7435" max="7435" width="12" style="124" customWidth="1"/>
    <col min="7436" max="7436" width="12.1796875" style="124" customWidth="1"/>
    <col min="7437" max="7437" width="14" style="124" customWidth="1"/>
    <col min="7438" max="7438" width="14.6328125" style="124" customWidth="1"/>
    <col min="7439" max="7439" width="13.453125" style="124" customWidth="1"/>
    <col min="7440" max="7440" width="13.81640625" style="124" customWidth="1"/>
    <col min="7441" max="7441" width="14.6328125" style="124" customWidth="1"/>
    <col min="7442" max="7688" width="9.1796875" style="124"/>
    <col min="7689" max="7689" width="46" style="124" customWidth="1"/>
    <col min="7690" max="7690" width="25" style="124" customWidth="1"/>
    <col min="7691" max="7691" width="12" style="124" customWidth="1"/>
    <col min="7692" max="7692" width="12.1796875" style="124" customWidth="1"/>
    <col min="7693" max="7693" width="14" style="124" customWidth="1"/>
    <col min="7694" max="7694" width="14.6328125" style="124" customWidth="1"/>
    <col min="7695" max="7695" width="13.453125" style="124" customWidth="1"/>
    <col min="7696" max="7696" width="13.81640625" style="124" customWidth="1"/>
    <col min="7697" max="7697" width="14.6328125" style="124" customWidth="1"/>
    <col min="7698" max="7944" width="9.1796875" style="124"/>
    <col min="7945" max="7945" width="46" style="124" customWidth="1"/>
    <col min="7946" max="7946" width="25" style="124" customWidth="1"/>
    <col min="7947" max="7947" width="12" style="124" customWidth="1"/>
    <col min="7948" max="7948" width="12.1796875" style="124" customWidth="1"/>
    <col min="7949" max="7949" width="14" style="124" customWidth="1"/>
    <col min="7950" max="7950" width="14.6328125" style="124" customWidth="1"/>
    <col min="7951" max="7951" width="13.453125" style="124" customWidth="1"/>
    <col min="7952" max="7952" width="13.81640625" style="124" customWidth="1"/>
    <col min="7953" max="7953" width="14.6328125" style="124" customWidth="1"/>
    <col min="7954" max="8200" width="9.1796875" style="124"/>
    <col min="8201" max="8201" width="46" style="124" customWidth="1"/>
    <col min="8202" max="8202" width="25" style="124" customWidth="1"/>
    <col min="8203" max="8203" width="12" style="124" customWidth="1"/>
    <col min="8204" max="8204" width="12.1796875" style="124" customWidth="1"/>
    <col min="8205" max="8205" width="14" style="124" customWidth="1"/>
    <col min="8206" max="8206" width="14.6328125" style="124" customWidth="1"/>
    <col min="8207" max="8207" width="13.453125" style="124" customWidth="1"/>
    <col min="8208" max="8208" width="13.81640625" style="124" customWidth="1"/>
    <col min="8209" max="8209" width="14.6328125" style="124" customWidth="1"/>
    <col min="8210" max="8456" width="9.1796875" style="124"/>
    <col min="8457" max="8457" width="46" style="124" customWidth="1"/>
    <col min="8458" max="8458" width="25" style="124" customWidth="1"/>
    <col min="8459" max="8459" width="12" style="124" customWidth="1"/>
    <col min="8460" max="8460" width="12.1796875" style="124" customWidth="1"/>
    <col min="8461" max="8461" width="14" style="124" customWidth="1"/>
    <col min="8462" max="8462" width="14.6328125" style="124" customWidth="1"/>
    <col min="8463" max="8463" width="13.453125" style="124" customWidth="1"/>
    <col min="8464" max="8464" width="13.81640625" style="124" customWidth="1"/>
    <col min="8465" max="8465" width="14.6328125" style="124" customWidth="1"/>
    <col min="8466" max="8712" width="9.1796875" style="124"/>
    <col min="8713" max="8713" width="46" style="124" customWidth="1"/>
    <col min="8714" max="8714" width="25" style="124" customWidth="1"/>
    <col min="8715" max="8715" width="12" style="124" customWidth="1"/>
    <col min="8716" max="8716" width="12.1796875" style="124" customWidth="1"/>
    <col min="8717" max="8717" width="14" style="124" customWidth="1"/>
    <col min="8718" max="8718" width="14.6328125" style="124" customWidth="1"/>
    <col min="8719" max="8719" width="13.453125" style="124" customWidth="1"/>
    <col min="8720" max="8720" width="13.81640625" style="124" customWidth="1"/>
    <col min="8721" max="8721" width="14.6328125" style="124" customWidth="1"/>
    <col min="8722" max="8968" width="9.1796875" style="124"/>
    <col min="8969" max="8969" width="46" style="124" customWidth="1"/>
    <col min="8970" max="8970" width="25" style="124" customWidth="1"/>
    <col min="8971" max="8971" width="12" style="124" customWidth="1"/>
    <col min="8972" max="8972" width="12.1796875" style="124" customWidth="1"/>
    <col min="8973" max="8973" width="14" style="124" customWidth="1"/>
    <col min="8974" max="8974" width="14.6328125" style="124" customWidth="1"/>
    <col min="8975" max="8975" width="13.453125" style="124" customWidth="1"/>
    <col min="8976" max="8976" width="13.81640625" style="124" customWidth="1"/>
    <col min="8977" max="8977" width="14.6328125" style="124" customWidth="1"/>
    <col min="8978" max="9224" width="9.1796875" style="124"/>
    <col min="9225" max="9225" width="46" style="124" customWidth="1"/>
    <col min="9226" max="9226" width="25" style="124" customWidth="1"/>
    <col min="9227" max="9227" width="12" style="124" customWidth="1"/>
    <col min="9228" max="9228" width="12.1796875" style="124" customWidth="1"/>
    <col min="9229" max="9229" width="14" style="124" customWidth="1"/>
    <col min="9230" max="9230" width="14.6328125" style="124" customWidth="1"/>
    <col min="9231" max="9231" width="13.453125" style="124" customWidth="1"/>
    <col min="9232" max="9232" width="13.81640625" style="124" customWidth="1"/>
    <col min="9233" max="9233" width="14.6328125" style="124" customWidth="1"/>
    <col min="9234" max="9480" width="9.1796875" style="124"/>
    <col min="9481" max="9481" width="46" style="124" customWidth="1"/>
    <col min="9482" max="9482" width="25" style="124" customWidth="1"/>
    <col min="9483" max="9483" width="12" style="124" customWidth="1"/>
    <col min="9484" max="9484" width="12.1796875" style="124" customWidth="1"/>
    <col min="9485" max="9485" width="14" style="124" customWidth="1"/>
    <col min="9486" max="9486" width="14.6328125" style="124" customWidth="1"/>
    <col min="9487" max="9487" width="13.453125" style="124" customWidth="1"/>
    <col min="9488" max="9488" width="13.81640625" style="124" customWidth="1"/>
    <col min="9489" max="9489" width="14.6328125" style="124" customWidth="1"/>
    <col min="9490" max="9736" width="9.1796875" style="124"/>
    <col min="9737" max="9737" width="46" style="124" customWidth="1"/>
    <col min="9738" max="9738" width="25" style="124" customWidth="1"/>
    <col min="9739" max="9739" width="12" style="124" customWidth="1"/>
    <col min="9740" max="9740" width="12.1796875" style="124" customWidth="1"/>
    <col min="9741" max="9741" width="14" style="124" customWidth="1"/>
    <col min="9742" max="9742" width="14.6328125" style="124" customWidth="1"/>
    <col min="9743" max="9743" width="13.453125" style="124" customWidth="1"/>
    <col min="9744" max="9744" width="13.81640625" style="124" customWidth="1"/>
    <col min="9745" max="9745" width="14.6328125" style="124" customWidth="1"/>
    <col min="9746" max="9992" width="9.1796875" style="124"/>
    <col min="9993" max="9993" width="46" style="124" customWidth="1"/>
    <col min="9994" max="9994" width="25" style="124" customWidth="1"/>
    <col min="9995" max="9995" width="12" style="124" customWidth="1"/>
    <col min="9996" max="9996" width="12.1796875" style="124" customWidth="1"/>
    <col min="9997" max="9997" width="14" style="124" customWidth="1"/>
    <col min="9998" max="9998" width="14.6328125" style="124" customWidth="1"/>
    <col min="9999" max="9999" width="13.453125" style="124" customWidth="1"/>
    <col min="10000" max="10000" width="13.81640625" style="124" customWidth="1"/>
    <col min="10001" max="10001" width="14.6328125" style="124" customWidth="1"/>
    <col min="10002" max="10248" width="9.1796875" style="124"/>
    <col min="10249" max="10249" width="46" style="124" customWidth="1"/>
    <col min="10250" max="10250" width="25" style="124" customWidth="1"/>
    <col min="10251" max="10251" width="12" style="124" customWidth="1"/>
    <col min="10252" max="10252" width="12.1796875" style="124" customWidth="1"/>
    <col min="10253" max="10253" width="14" style="124" customWidth="1"/>
    <col min="10254" max="10254" width="14.6328125" style="124" customWidth="1"/>
    <col min="10255" max="10255" width="13.453125" style="124" customWidth="1"/>
    <col min="10256" max="10256" width="13.81640625" style="124" customWidth="1"/>
    <col min="10257" max="10257" width="14.6328125" style="124" customWidth="1"/>
    <col min="10258" max="10504" width="9.1796875" style="124"/>
    <col min="10505" max="10505" width="46" style="124" customWidth="1"/>
    <col min="10506" max="10506" width="25" style="124" customWidth="1"/>
    <col min="10507" max="10507" width="12" style="124" customWidth="1"/>
    <col min="10508" max="10508" width="12.1796875" style="124" customWidth="1"/>
    <col min="10509" max="10509" width="14" style="124" customWidth="1"/>
    <col min="10510" max="10510" width="14.6328125" style="124" customWidth="1"/>
    <col min="10511" max="10511" width="13.453125" style="124" customWidth="1"/>
    <col min="10512" max="10512" width="13.81640625" style="124" customWidth="1"/>
    <col min="10513" max="10513" width="14.6328125" style="124" customWidth="1"/>
    <col min="10514" max="10760" width="9.1796875" style="124"/>
    <col min="10761" max="10761" width="46" style="124" customWidth="1"/>
    <col min="10762" max="10762" width="25" style="124" customWidth="1"/>
    <col min="10763" max="10763" width="12" style="124" customWidth="1"/>
    <col min="10764" max="10764" width="12.1796875" style="124" customWidth="1"/>
    <col min="10765" max="10765" width="14" style="124" customWidth="1"/>
    <col min="10766" max="10766" width="14.6328125" style="124" customWidth="1"/>
    <col min="10767" max="10767" width="13.453125" style="124" customWidth="1"/>
    <col min="10768" max="10768" width="13.81640625" style="124" customWidth="1"/>
    <col min="10769" max="10769" width="14.6328125" style="124" customWidth="1"/>
    <col min="10770" max="11016" width="9.1796875" style="124"/>
    <col min="11017" max="11017" width="46" style="124" customWidth="1"/>
    <col min="11018" max="11018" width="25" style="124" customWidth="1"/>
    <col min="11019" max="11019" width="12" style="124" customWidth="1"/>
    <col min="11020" max="11020" width="12.1796875" style="124" customWidth="1"/>
    <col min="11021" max="11021" width="14" style="124" customWidth="1"/>
    <col min="11022" max="11022" width="14.6328125" style="124" customWidth="1"/>
    <col min="11023" max="11023" width="13.453125" style="124" customWidth="1"/>
    <col min="11024" max="11024" width="13.81640625" style="124" customWidth="1"/>
    <col min="11025" max="11025" width="14.6328125" style="124" customWidth="1"/>
    <col min="11026" max="11272" width="9.1796875" style="124"/>
    <col min="11273" max="11273" width="46" style="124" customWidth="1"/>
    <col min="11274" max="11274" width="25" style="124" customWidth="1"/>
    <col min="11275" max="11275" width="12" style="124" customWidth="1"/>
    <col min="11276" max="11276" width="12.1796875" style="124" customWidth="1"/>
    <col min="11277" max="11277" width="14" style="124" customWidth="1"/>
    <col min="11278" max="11278" width="14.6328125" style="124" customWidth="1"/>
    <col min="11279" max="11279" width="13.453125" style="124" customWidth="1"/>
    <col min="11280" max="11280" width="13.81640625" style="124" customWidth="1"/>
    <col min="11281" max="11281" width="14.6328125" style="124" customWidth="1"/>
    <col min="11282" max="11528" width="9.1796875" style="124"/>
    <col min="11529" max="11529" width="46" style="124" customWidth="1"/>
    <col min="11530" max="11530" width="25" style="124" customWidth="1"/>
    <col min="11531" max="11531" width="12" style="124" customWidth="1"/>
    <col min="11532" max="11532" width="12.1796875" style="124" customWidth="1"/>
    <col min="11533" max="11533" width="14" style="124" customWidth="1"/>
    <col min="11534" max="11534" width="14.6328125" style="124" customWidth="1"/>
    <col min="11535" max="11535" width="13.453125" style="124" customWidth="1"/>
    <col min="11536" max="11536" width="13.81640625" style="124" customWidth="1"/>
    <col min="11537" max="11537" width="14.6328125" style="124" customWidth="1"/>
    <col min="11538" max="11784" width="9.1796875" style="124"/>
    <col min="11785" max="11785" width="46" style="124" customWidth="1"/>
    <col min="11786" max="11786" width="25" style="124" customWidth="1"/>
    <col min="11787" max="11787" width="12" style="124" customWidth="1"/>
    <col min="11788" max="11788" width="12.1796875" style="124" customWidth="1"/>
    <col min="11789" max="11789" width="14" style="124" customWidth="1"/>
    <col min="11790" max="11790" width="14.6328125" style="124" customWidth="1"/>
    <col min="11791" max="11791" width="13.453125" style="124" customWidth="1"/>
    <col min="11792" max="11792" width="13.81640625" style="124" customWidth="1"/>
    <col min="11793" max="11793" width="14.6328125" style="124" customWidth="1"/>
    <col min="11794" max="12040" width="9.1796875" style="124"/>
    <col min="12041" max="12041" width="46" style="124" customWidth="1"/>
    <col min="12042" max="12042" width="25" style="124" customWidth="1"/>
    <col min="12043" max="12043" width="12" style="124" customWidth="1"/>
    <col min="12044" max="12044" width="12.1796875" style="124" customWidth="1"/>
    <col min="12045" max="12045" width="14" style="124" customWidth="1"/>
    <col min="12046" max="12046" width="14.6328125" style="124" customWidth="1"/>
    <col min="12047" max="12047" width="13.453125" style="124" customWidth="1"/>
    <col min="12048" max="12048" width="13.81640625" style="124" customWidth="1"/>
    <col min="12049" max="12049" width="14.6328125" style="124" customWidth="1"/>
    <col min="12050" max="12296" width="9.1796875" style="124"/>
    <col min="12297" max="12297" width="46" style="124" customWidth="1"/>
    <col min="12298" max="12298" width="25" style="124" customWidth="1"/>
    <col min="12299" max="12299" width="12" style="124" customWidth="1"/>
    <col min="12300" max="12300" width="12.1796875" style="124" customWidth="1"/>
    <col min="12301" max="12301" width="14" style="124" customWidth="1"/>
    <col min="12302" max="12302" width="14.6328125" style="124" customWidth="1"/>
    <col min="12303" max="12303" width="13.453125" style="124" customWidth="1"/>
    <col min="12304" max="12304" width="13.81640625" style="124" customWidth="1"/>
    <col min="12305" max="12305" width="14.6328125" style="124" customWidth="1"/>
    <col min="12306" max="12552" width="9.1796875" style="124"/>
    <col min="12553" max="12553" width="46" style="124" customWidth="1"/>
    <col min="12554" max="12554" width="25" style="124" customWidth="1"/>
    <col min="12555" max="12555" width="12" style="124" customWidth="1"/>
    <col min="12556" max="12556" width="12.1796875" style="124" customWidth="1"/>
    <col min="12557" max="12557" width="14" style="124" customWidth="1"/>
    <col min="12558" max="12558" width="14.6328125" style="124" customWidth="1"/>
    <col min="12559" max="12559" width="13.453125" style="124" customWidth="1"/>
    <col min="12560" max="12560" width="13.81640625" style="124" customWidth="1"/>
    <col min="12561" max="12561" width="14.6328125" style="124" customWidth="1"/>
    <col min="12562" max="12808" width="9.1796875" style="124"/>
    <col min="12809" max="12809" width="46" style="124" customWidth="1"/>
    <col min="12810" max="12810" width="25" style="124" customWidth="1"/>
    <col min="12811" max="12811" width="12" style="124" customWidth="1"/>
    <col min="12812" max="12812" width="12.1796875" style="124" customWidth="1"/>
    <col min="12813" max="12813" width="14" style="124" customWidth="1"/>
    <col min="12814" max="12814" width="14.6328125" style="124" customWidth="1"/>
    <col min="12815" max="12815" width="13.453125" style="124" customWidth="1"/>
    <col min="12816" max="12816" width="13.81640625" style="124" customWidth="1"/>
    <col min="12817" max="12817" width="14.6328125" style="124" customWidth="1"/>
    <col min="12818" max="13064" width="9.1796875" style="124"/>
    <col min="13065" max="13065" width="46" style="124" customWidth="1"/>
    <col min="13066" max="13066" width="25" style="124" customWidth="1"/>
    <col min="13067" max="13067" width="12" style="124" customWidth="1"/>
    <col min="13068" max="13068" width="12.1796875" style="124" customWidth="1"/>
    <col min="13069" max="13069" width="14" style="124" customWidth="1"/>
    <col min="13070" max="13070" width="14.6328125" style="124" customWidth="1"/>
    <col min="13071" max="13071" width="13.453125" style="124" customWidth="1"/>
    <col min="13072" max="13072" width="13.81640625" style="124" customWidth="1"/>
    <col min="13073" max="13073" width="14.6328125" style="124" customWidth="1"/>
    <col min="13074" max="13320" width="9.1796875" style="124"/>
    <col min="13321" max="13321" width="46" style="124" customWidth="1"/>
    <col min="13322" max="13322" width="25" style="124" customWidth="1"/>
    <col min="13323" max="13323" width="12" style="124" customWidth="1"/>
    <col min="13324" max="13324" width="12.1796875" style="124" customWidth="1"/>
    <col min="13325" max="13325" width="14" style="124" customWidth="1"/>
    <col min="13326" max="13326" width="14.6328125" style="124" customWidth="1"/>
    <col min="13327" max="13327" width="13.453125" style="124" customWidth="1"/>
    <col min="13328" max="13328" width="13.81640625" style="124" customWidth="1"/>
    <col min="13329" max="13329" width="14.6328125" style="124" customWidth="1"/>
    <col min="13330" max="13576" width="9.1796875" style="124"/>
    <col min="13577" max="13577" width="46" style="124" customWidth="1"/>
    <col min="13578" max="13578" width="25" style="124" customWidth="1"/>
    <col min="13579" max="13579" width="12" style="124" customWidth="1"/>
    <col min="13580" max="13580" width="12.1796875" style="124" customWidth="1"/>
    <col min="13581" max="13581" width="14" style="124" customWidth="1"/>
    <col min="13582" max="13582" width="14.6328125" style="124" customWidth="1"/>
    <col min="13583" max="13583" width="13.453125" style="124" customWidth="1"/>
    <col min="13584" max="13584" width="13.81640625" style="124" customWidth="1"/>
    <col min="13585" max="13585" width="14.6328125" style="124" customWidth="1"/>
    <col min="13586" max="13832" width="9.1796875" style="124"/>
    <col min="13833" max="13833" width="46" style="124" customWidth="1"/>
    <col min="13834" max="13834" width="25" style="124" customWidth="1"/>
    <col min="13835" max="13835" width="12" style="124" customWidth="1"/>
    <col min="13836" max="13836" width="12.1796875" style="124" customWidth="1"/>
    <col min="13837" max="13837" width="14" style="124" customWidth="1"/>
    <col min="13838" max="13838" width="14.6328125" style="124" customWidth="1"/>
    <col min="13839" max="13839" width="13.453125" style="124" customWidth="1"/>
    <col min="13840" max="13840" width="13.81640625" style="124" customWidth="1"/>
    <col min="13841" max="13841" width="14.6328125" style="124" customWidth="1"/>
    <col min="13842" max="14088" width="9.1796875" style="124"/>
    <col min="14089" max="14089" width="46" style="124" customWidth="1"/>
    <col min="14090" max="14090" width="25" style="124" customWidth="1"/>
    <col min="14091" max="14091" width="12" style="124" customWidth="1"/>
    <col min="14092" max="14092" width="12.1796875" style="124" customWidth="1"/>
    <col min="14093" max="14093" width="14" style="124" customWidth="1"/>
    <col min="14094" max="14094" width="14.6328125" style="124" customWidth="1"/>
    <col min="14095" max="14095" width="13.453125" style="124" customWidth="1"/>
    <col min="14096" max="14096" width="13.81640625" style="124" customWidth="1"/>
    <col min="14097" max="14097" width="14.6328125" style="124" customWidth="1"/>
    <col min="14098" max="14344" width="9.1796875" style="124"/>
    <col min="14345" max="14345" width="46" style="124" customWidth="1"/>
    <col min="14346" max="14346" width="25" style="124" customWidth="1"/>
    <col min="14347" max="14347" width="12" style="124" customWidth="1"/>
    <col min="14348" max="14348" width="12.1796875" style="124" customWidth="1"/>
    <col min="14349" max="14349" width="14" style="124" customWidth="1"/>
    <col min="14350" max="14350" width="14.6328125" style="124" customWidth="1"/>
    <col min="14351" max="14351" width="13.453125" style="124" customWidth="1"/>
    <col min="14352" max="14352" width="13.81640625" style="124" customWidth="1"/>
    <col min="14353" max="14353" width="14.6328125" style="124" customWidth="1"/>
    <col min="14354" max="14600" width="9.1796875" style="124"/>
    <col min="14601" max="14601" width="46" style="124" customWidth="1"/>
    <col min="14602" max="14602" width="25" style="124" customWidth="1"/>
    <col min="14603" max="14603" width="12" style="124" customWidth="1"/>
    <col min="14604" max="14604" width="12.1796875" style="124" customWidth="1"/>
    <col min="14605" max="14605" width="14" style="124" customWidth="1"/>
    <col min="14606" max="14606" width="14.6328125" style="124" customWidth="1"/>
    <col min="14607" max="14607" width="13.453125" style="124" customWidth="1"/>
    <col min="14608" max="14608" width="13.81640625" style="124" customWidth="1"/>
    <col min="14609" max="14609" width="14.6328125" style="124" customWidth="1"/>
    <col min="14610" max="14856" width="9.1796875" style="124"/>
    <col min="14857" max="14857" width="46" style="124" customWidth="1"/>
    <col min="14858" max="14858" width="25" style="124" customWidth="1"/>
    <col min="14859" max="14859" width="12" style="124" customWidth="1"/>
    <col min="14860" max="14860" width="12.1796875" style="124" customWidth="1"/>
    <col min="14861" max="14861" width="14" style="124" customWidth="1"/>
    <col min="14862" max="14862" width="14.6328125" style="124" customWidth="1"/>
    <col min="14863" max="14863" width="13.453125" style="124" customWidth="1"/>
    <col min="14864" max="14864" width="13.81640625" style="124" customWidth="1"/>
    <col min="14865" max="14865" width="14.6328125" style="124" customWidth="1"/>
    <col min="14866" max="15112" width="9.1796875" style="124"/>
    <col min="15113" max="15113" width="46" style="124" customWidth="1"/>
    <col min="15114" max="15114" width="25" style="124" customWidth="1"/>
    <col min="15115" max="15115" width="12" style="124" customWidth="1"/>
    <col min="15116" max="15116" width="12.1796875" style="124" customWidth="1"/>
    <col min="15117" max="15117" width="14" style="124" customWidth="1"/>
    <col min="15118" max="15118" width="14.6328125" style="124" customWidth="1"/>
    <col min="15119" max="15119" width="13.453125" style="124" customWidth="1"/>
    <col min="15120" max="15120" width="13.81640625" style="124" customWidth="1"/>
    <col min="15121" max="15121" width="14.6328125" style="124" customWidth="1"/>
    <col min="15122" max="15368" width="9.1796875" style="124"/>
    <col min="15369" max="15369" width="46" style="124" customWidth="1"/>
    <col min="15370" max="15370" width="25" style="124" customWidth="1"/>
    <col min="15371" max="15371" width="12" style="124" customWidth="1"/>
    <col min="15372" max="15372" width="12.1796875" style="124" customWidth="1"/>
    <col min="15373" max="15373" width="14" style="124" customWidth="1"/>
    <col min="15374" max="15374" width="14.6328125" style="124" customWidth="1"/>
    <col min="15375" max="15375" width="13.453125" style="124" customWidth="1"/>
    <col min="15376" max="15376" width="13.81640625" style="124" customWidth="1"/>
    <col min="15377" max="15377" width="14.6328125" style="124" customWidth="1"/>
    <col min="15378" max="15624" width="9.1796875" style="124"/>
    <col min="15625" max="15625" width="46" style="124" customWidth="1"/>
    <col min="15626" max="15626" width="25" style="124" customWidth="1"/>
    <col min="15627" max="15627" width="12" style="124" customWidth="1"/>
    <col min="15628" max="15628" width="12.1796875" style="124" customWidth="1"/>
    <col min="15629" max="15629" width="14" style="124" customWidth="1"/>
    <col min="15630" max="15630" width="14.6328125" style="124" customWidth="1"/>
    <col min="15631" max="15631" width="13.453125" style="124" customWidth="1"/>
    <col min="15632" max="15632" width="13.81640625" style="124" customWidth="1"/>
    <col min="15633" max="15633" width="14.6328125" style="124" customWidth="1"/>
    <col min="15634" max="15880" width="9.1796875" style="124"/>
    <col min="15881" max="15881" width="46" style="124" customWidth="1"/>
    <col min="15882" max="15882" width="25" style="124" customWidth="1"/>
    <col min="15883" max="15883" width="12" style="124" customWidth="1"/>
    <col min="15884" max="15884" width="12.1796875" style="124" customWidth="1"/>
    <col min="15885" max="15885" width="14" style="124" customWidth="1"/>
    <col min="15886" max="15886" width="14.6328125" style="124" customWidth="1"/>
    <col min="15887" max="15887" width="13.453125" style="124" customWidth="1"/>
    <col min="15888" max="15888" width="13.81640625" style="124" customWidth="1"/>
    <col min="15889" max="15889" width="14.6328125" style="124" customWidth="1"/>
    <col min="15890" max="16136" width="9.1796875" style="124"/>
    <col min="16137" max="16137" width="46" style="124" customWidth="1"/>
    <col min="16138" max="16138" width="25" style="124" customWidth="1"/>
    <col min="16139" max="16139" width="12" style="124" customWidth="1"/>
    <col min="16140" max="16140" width="12.1796875" style="124" customWidth="1"/>
    <col min="16141" max="16141" width="14" style="124" customWidth="1"/>
    <col min="16142" max="16142" width="14.6328125" style="124" customWidth="1"/>
    <col min="16143" max="16143" width="13.453125" style="124" customWidth="1"/>
    <col min="16144" max="16144" width="13.81640625" style="124" customWidth="1"/>
    <col min="16145" max="16145" width="14.6328125" style="124" customWidth="1"/>
    <col min="16146" max="16384" width="9.1796875" style="124"/>
  </cols>
  <sheetData>
    <row r="1" spans="1:21" ht="22.5" customHeight="1">
      <c r="A1" s="123" t="s">
        <v>24</v>
      </c>
    </row>
    <row r="2" spans="1:21" ht="22.5" customHeight="1">
      <c r="A2" s="125" t="s">
        <v>86</v>
      </c>
    </row>
    <row r="3" spans="1:21" ht="22.5" customHeight="1">
      <c r="A3" s="123" t="s">
        <v>25</v>
      </c>
    </row>
    <row r="4" spans="1:21" ht="22.5" customHeight="1">
      <c r="A4" s="214" t="s">
        <v>69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166"/>
    </row>
    <row r="5" spans="1:21">
      <c r="A5" s="214" t="s">
        <v>26</v>
      </c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166"/>
    </row>
    <row r="6" spans="1:21">
      <c r="A6" s="166" t="s">
        <v>76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</row>
    <row r="7" spans="1:21" ht="18" customHeight="1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</row>
    <row r="8" spans="1:21" ht="18" customHeight="1" thickBot="1">
      <c r="A8" s="169"/>
      <c r="B8" s="2" t="s">
        <v>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21" ht="18" customHeight="1" thickBot="1">
      <c r="A9" s="207" t="s">
        <v>27</v>
      </c>
      <c r="B9" s="207" t="s">
        <v>28</v>
      </c>
      <c r="C9" s="207" t="s">
        <v>70</v>
      </c>
      <c r="D9" s="210" t="s">
        <v>68</v>
      </c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2"/>
      <c r="Q9" s="173"/>
    </row>
    <row r="10" spans="1:21" ht="38.25" customHeight="1" thickBot="1">
      <c r="A10" s="208"/>
      <c r="B10" s="208"/>
      <c r="C10" s="208"/>
      <c r="D10" s="201" t="s">
        <v>29</v>
      </c>
      <c r="E10" s="202"/>
      <c r="F10" s="201" t="s">
        <v>30</v>
      </c>
      <c r="G10" s="213"/>
      <c r="H10" s="213"/>
      <c r="I10" s="213"/>
      <c r="J10" s="213"/>
      <c r="K10" s="202"/>
      <c r="L10" s="201" t="s">
        <v>31</v>
      </c>
      <c r="M10" s="202"/>
      <c r="N10" s="210" t="s">
        <v>32</v>
      </c>
      <c r="O10" s="212"/>
      <c r="P10" s="128" t="s">
        <v>33</v>
      </c>
      <c r="Q10" s="174"/>
      <c r="R10" s="199" t="s">
        <v>74</v>
      </c>
      <c r="S10" s="200"/>
      <c r="T10" s="200"/>
      <c r="U10" s="200"/>
    </row>
    <row r="11" spans="1:21" ht="19.25" customHeight="1" thickBot="1">
      <c r="A11" s="208"/>
      <c r="B11" s="209"/>
      <c r="C11" s="209"/>
      <c r="D11" s="201" t="s">
        <v>83</v>
      </c>
      <c r="E11" s="202"/>
      <c r="F11" s="201">
        <v>2</v>
      </c>
      <c r="G11" s="202"/>
      <c r="H11" s="201">
        <v>3</v>
      </c>
      <c r="I11" s="202"/>
      <c r="J11" s="201">
        <v>4</v>
      </c>
      <c r="K11" s="202"/>
      <c r="L11" s="201">
        <v>5</v>
      </c>
      <c r="M11" s="202"/>
      <c r="N11" s="201">
        <v>6</v>
      </c>
      <c r="O11" s="202"/>
      <c r="P11" s="201">
        <v>7</v>
      </c>
      <c r="Q11" s="202"/>
      <c r="R11" s="203"/>
      <c r="S11" s="204"/>
      <c r="T11" s="204"/>
      <c r="U11" s="204"/>
    </row>
    <row r="12" spans="1:21" ht="13.5" thickBot="1">
      <c r="A12" s="208"/>
      <c r="B12" s="127"/>
      <c r="C12" s="127"/>
      <c r="D12" s="205"/>
      <c r="E12" s="206"/>
      <c r="F12" s="205"/>
      <c r="G12" s="206"/>
      <c r="H12" s="205"/>
      <c r="I12" s="206"/>
      <c r="J12" s="205"/>
      <c r="K12" s="206"/>
      <c r="L12" s="205"/>
      <c r="M12" s="206"/>
      <c r="N12" s="205"/>
      <c r="O12" s="206"/>
      <c r="P12" s="205"/>
      <c r="Q12" s="206"/>
      <c r="R12" s="203"/>
      <c r="S12" s="204"/>
      <c r="T12" s="204"/>
      <c r="U12" s="204"/>
    </row>
    <row r="13" spans="1:21" ht="27.75" customHeight="1" thickBot="1">
      <c r="A13" s="209"/>
      <c r="B13" s="127"/>
      <c r="C13" s="127"/>
      <c r="D13" s="126" t="s">
        <v>34</v>
      </c>
      <c r="E13" s="126" t="s">
        <v>71</v>
      </c>
      <c r="F13" s="126" t="s">
        <v>34</v>
      </c>
      <c r="G13" s="126" t="s">
        <v>72</v>
      </c>
      <c r="H13" s="126" t="s">
        <v>34</v>
      </c>
      <c r="I13" s="126" t="s">
        <v>72</v>
      </c>
      <c r="J13" s="126" t="s">
        <v>34</v>
      </c>
      <c r="K13" s="126" t="s">
        <v>71</v>
      </c>
      <c r="L13" s="126" t="s">
        <v>34</v>
      </c>
      <c r="M13" s="126" t="s">
        <v>72</v>
      </c>
      <c r="N13" s="126" t="s">
        <v>34</v>
      </c>
      <c r="O13" s="126" t="s">
        <v>71</v>
      </c>
      <c r="P13" s="126" t="s">
        <v>34</v>
      </c>
      <c r="Q13" s="175" t="s">
        <v>72</v>
      </c>
      <c r="R13" s="141" t="s">
        <v>37</v>
      </c>
      <c r="S13" s="142" t="s">
        <v>38</v>
      </c>
      <c r="T13" s="141" t="s">
        <v>73</v>
      </c>
      <c r="U13" s="142" t="s">
        <v>38</v>
      </c>
    </row>
    <row r="14" spans="1:21" ht="14.25" customHeight="1" thickBot="1">
      <c r="A14" s="129" t="s">
        <v>15</v>
      </c>
      <c r="B14" s="130"/>
      <c r="C14" s="130">
        <v>100</v>
      </c>
      <c r="D14" s="131">
        <v>1</v>
      </c>
      <c r="E14" s="180">
        <f>C14*D14</f>
        <v>100</v>
      </c>
      <c r="F14" s="131">
        <v>0</v>
      </c>
      <c r="G14" s="181">
        <f>F14*C14</f>
        <v>0</v>
      </c>
      <c r="H14" s="131">
        <v>0</v>
      </c>
      <c r="I14" s="181">
        <f>H14*C14</f>
        <v>0</v>
      </c>
      <c r="J14" s="131">
        <v>0</v>
      </c>
      <c r="K14" s="181">
        <f>J14*C14</f>
        <v>0</v>
      </c>
      <c r="L14" s="131">
        <v>0</v>
      </c>
      <c r="M14" s="181">
        <f>L14*C14</f>
        <v>0</v>
      </c>
      <c r="N14" s="131">
        <v>0</v>
      </c>
      <c r="O14" s="181">
        <f>N14*C14</f>
        <v>0</v>
      </c>
      <c r="P14" s="131">
        <v>0</v>
      </c>
      <c r="Q14" s="182">
        <f>P14*C14</f>
        <v>0</v>
      </c>
      <c r="R14" s="136">
        <f>SUM(P14,N14,L14,J14,H14,F14,D14)</f>
        <v>1</v>
      </c>
      <c r="S14" s="137">
        <f>R14/$R$18</f>
        <v>1</v>
      </c>
      <c r="T14" s="176">
        <f>SUM(Q14,O14,M14,K14,I14,G14,E14)</f>
        <v>100</v>
      </c>
      <c r="U14" s="178">
        <f>T14/$T$18</f>
        <v>1</v>
      </c>
    </row>
    <row r="15" spans="1:21" ht="14.25" customHeight="1" thickBot="1">
      <c r="A15" s="162" t="s">
        <v>65</v>
      </c>
      <c r="B15" s="163"/>
      <c r="C15" s="163">
        <v>100</v>
      </c>
      <c r="D15" s="131">
        <v>0</v>
      </c>
      <c r="E15" s="180">
        <f>C15*D15</f>
        <v>0</v>
      </c>
      <c r="F15" s="131">
        <v>0</v>
      </c>
      <c r="G15" s="181">
        <f t="shared" ref="G15:G17" si="0">F15*C15</f>
        <v>0</v>
      </c>
      <c r="H15" s="131">
        <v>0</v>
      </c>
      <c r="I15" s="181">
        <f t="shared" ref="I15:I17" si="1">H15*C15</f>
        <v>0</v>
      </c>
      <c r="J15" s="131">
        <v>0</v>
      </c>
      <c r="K15" s="181">
        <f t="shared" ref="K15:K17" si="2">J15*C15</f>
        <v>0</v>
      </c>
      <c r="L15" s="131">
        <v>0</v>
      </c>
      <c r="M15" s="181">
        <f t="shared" ref="M15:M17" si="3">L15*C15</f>
        <v>0</v>
      </c>
      <c r="N15" s="131">
        <v>0</v>
      </c>
      <c r="O15" s="181">
        <f t="shared" ref="O15:O17" si="4">N15*C15</f>
        <v>0</v>
      </c>
      <c r="P15" s="131">
        <v>0</v>
      </c>
      <c r="Q15" s="182">
        <f t="shared" ref="Q15:Q17" si="5">P15*C15</f>
        <v>0</v>
      </c>
      <c r="R15" s="136">
        <f>SUM(P15,N15,L15,J15,H15,F15,D15)</f>
        <v>0</v>
      </c>
      <c r="S15" s="137">
        <f>R15/$R$18</f>
        <v>0</v>
      </c>
      <c r="T15" s="176">
        <f>SUM(Q15,O15,M15,K15,I15,G15,E15)</f>
        <v>0</v>
      </c>
      <c r="U15" s="178">
        <f t="shared" ref="U15:U17" si="6">T15/$T$18</f>
        <v>0</v>
      </c>
    </row>
    <row r="16" spans="1:21" ht="13.5" thickBot="1">
      <c r="A16" s="132" t="s">
        <v>67</v>
      </c>
      <c r="B16" s="133"/>
      <c r="C16" s="163">
        <v>200</v>
      </c>
      <c r="D16" s="131">
        <v>0</v>
      </c>
      <c r="E16" s="180">
        <f>C16*D16</f>
        <v>0</v>
      </c>
      <c r="F16" s="131">
        <v>0</v>
      </c>
      <c r="G16" s="181">
        <f t="shared" si="0"/>
        <v>0</v>
      </c>
      <c r="H16" s="131">
        <v>0</v>
      </c>
      <c r="I16" s="181">
        <f t="shared" si="1"/>
        <v>0</v>
      </c>
      <c r="J16" s="131">
        <v>0</v>
      </c>
      <c r="K16" s="181">
        <f t="shared" si="2"/>
        <v>0</v>
      </c>
      <c r="L16" s="131">
        <v>0</v>
      </c>
      <c r="M16" s="181">
        <f t="shared" si="3"/>
        <v>0</v>
      </c>
      <c r="N16" s="131">
        <v>0</v>
      </c>
      <c r="O16" s="181">
        <f t="shared" si="4"/>
        <v>0</v>
      </c>
      <c r="P16" s="131">
        <v>0</v>
      </c>
      <c r="Q16" s="182">
        <f t="shared" si="5"/>
        <v>0</v>
      </c>
      <c r="R16" s="136">
        <f>SUM(P16,N16,L16,J16,H16,F16,D16)</f>
        <v>0</v>
      </c>
      <c r="S16" s="138">
        <f>R16/$R$18</f>
        <v>0</v>
      </c>
      <c r="T16" s="176">
        <f>SUM(Q16,O16,M16,K16,I16,G16,E16)</f>
        <v>0</v>
      </c>
      <c r="U16" s="178">
        <f t="shared" si="6"/>
        <v>0</v>
      </c>
    </row>
    <row r="17" spans="1:21" ht="13">
      <c r="A17" s="132" t="s">
        <v>66</v>
      </c>
      <c r="B17" s="133"/>
      <c r="C17" s="163">
        <v>300</v>
      </c>
      <c r="D17" s="131">
        <v>0</v>
      </c>
      <c r="E17" s="180">
        <f>C17*D17</f>
        <v>0</v>
      </c>
      <c r="F17" s="131">
        <v>0</v>
      </c>
      <c r="G17" s="181">
        <f t="shared" si="0"/>
        <v>0</v>
      </c>
      <c r="H17" s="131">
        <v>0</v>
      </c>
      <c r="I17" s="181">
        <f t="shared" si="1"/>
        <v>0</v>
      </c>
      <c r="J17" s="131">
        <v>0</v>
      </c>
      <c r="K17" s="181">
        <f t="shared" si="2"/>
        <v>0</v>
      </c>
      <c r="L17" s="131">
        <v>0</v>
      </c>
      <c r="M17" s="181">
        <f t="shared" si="3"/>
        <v>0</v>
      </c>
      <c r="N17" s="131">
        <v>0</v>
      </c>
      <c r="O17" s="181">
        <f t="shared" si="4"/>
        <v>0</v>
      </c>
      <c r="P17" s="131">
        <v>0</v>
      </c>
      <c r="Q17" s="182">
        <f t="shared" si="5"/>
        <v>0</v>
      </c>
      <c r="R17" s="136">
        <f>SUM(P17,N17,L17,J17,H17,F17,D17)</f>
        <v>0</v>
      </c>
      <c r="S17" s="138">
        <f>R17/$R$18</f>
        <v>0</v>
      </c>
      <c r="T17" s="176">
        <f>SUM(Q17,O17,M17,K17,I17,G17,E17)</f>
        <v>0</v>
      </c>
      <c r="U17" s="178">
        <f t="shared" si="6"/>
        <v>0</v>
      </c>
    </row>
    <row r="18" spans="1:21" s="16" customFormat="1" ht="26.5" thickBot="1">
      <c r="B18" s="134" t="s">
        <v>36</v>
      </c>
      <c r="C18" s="134"/>
      <c r="D18" s="135">
        <f t="shared" ref="D18:T18" si="7">SUM(D14:D17)</f>
        <v>1</v>
      </c>
      <c r="E18" s="172">
        <f>SUM(E14:E17)</f>
        <v>100</v>
      </c>
      <c r="F18" s="135">
        <f t="shared" si="7"/>
        <v>0</v>
      </c>
      <c r="G18" s="172">
        <f>SUM(G14:G17)</f>
        <v>0</v>
      </c>
      <c r="H18" s="135">
        <f t="shared" si="7"/>
        <v>0</v>
      </c>
      <c r="I18" s="172">
        <f>SUM(I14:I17)</f>
        <v>0</v>
      </c>
      <c r="J18" s="135">
        <f t="shared" si="7"/>
        <v>0</v>
      </c>
      <c r="K18" s="172">
        <f>SUM(K14:K17)</f>
        <v>0</v>
      </c>
      <c r="L18" s="135">
        <f t="shared" si="7"/>
        <v>0</v>
      </c>
      <c r="M18" s="172">
        <f>SUM(M14:M17)</f>
        <v>0</v>
      </c>
      <c r="N18" s="135">
        <f t="shared" si="7"/>
        <v>0</v>
      </c>
      <c r="O18" s="172">
        <f>SUM(O14:O17)</f>
        <v>0</v>
      </c>
      <c r="P18" s="135">
        <f t="shared" si="7"/>
        <v>0</v>
      </c>
      <c r="Q18" s="172">
        <f>SUM(Q14:Q17)</f>
        <v>0</v>
      </c>
      <c r="R18" s="139">
        <f t="shared" si="7"/>
        <v>1</v>
      </c>
      <c r="S18" s="140">
        <f t="shared" si="7"/>
        <v>1</v>
      </c>
      <c r="T18" s="177">
        <f t="shared" si="7"/>
        <v>100</v>
      </c>
      <c r="U18" s="178">
        <f t="shared" ref="U18" si="8">SUM(U14:U17)</f>
        <v>1</v>
      </c>
    </row>
    <row r="19" spans="1:21" ht="13" thickBot="1"/>
    <row r="20" spans="1:21" ht="13.5" thickBot="1">
      <c r="N20" s="198" t="s">
        <v>35</v>
      </c>
      <c r="O20" s="198"/>
      <c r="P20" s="198"/>
      <c r="Q20" s="165"/>
      <c r="R20" s="143">
        <f>R18</f>
        <v>1</v>
      </c>
    </row>
    <row r="21" spans="1:21" ht="13.5" thickBot="1">
      <c r="N21" s="198" t="s">
        <v>75</v>
      </c>
      <c r="O21" s="198"/>
      <c r="P21" s="198"/>
      <c r="Q21" s="165"/>
      <c r="R21" s="179">
        <f>T18</f>
        <v>100</v>
      </c>
    </row>
    <row r="27" spans="1:21" ht="13" thickBot="1">
      <c r="A27" s="170"/>
      <c r="B27" s="2" t="s">
        <v>77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21" ht="13.5" thickBot="1">
      <c r="A28" s="207" t="s">
        <v>27</v>
      </c>
      <c r="B28" s="207" t="s">
        <v>28</v>
      </c>
      <c r="C28" s="207" t="s">
        <v>70</v>
      </c>
      <c r="D28" s="210" t="s">
        <v>68</v>
      </c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2"/>
      <c r="Q28" s="173"/>
    </row>
    <row r="29" spans="1:21" ht="13.5" thickBot="1">
      <c r="A29" s="208"/>
      <c r="B29" s="208"/>
      <c r="C29" s="208"/>
      <c r="D29" s="201" t="s">
        <v>29</v>
      </c>
      <c r="E29" s="202"/>
      <c r="F29" s="201" t="s">
        <v>30</v>
      </c>
      <c r="G29" s="213"/>
      <c r="H29" s="213"/>
      <c r="I29" s="213"/>
      <c r="J29" s="213"/>
      <c r="K29" s="202"/>
      <c r="L29" s="201" t="s">
        <v>31</v>
      </c>
      <c r="M29" s="202"/>
      <c r="N29" s="210" t="s">
        <v>32</v>
      </c>
      <c r="O29" s="212"/>
      <c r="P29" s="128" t="s">
        <v>33</v>
      </c>
      <c r="Q29" s="174"/>
      <c r="R29" s="199" t="s">
        <v>74</v>
      </c>
      <c r="S29" s="200"/>
      <c r="T29" s="200"/>
      <c r="U29" s="200"/>
    </row>
    <row r="30" spans="1:21" ht="13.5" thickBot="1">
      <c r="A30" s="208"/>
      <c r="B30" s="209"/>
      <c r="C30" s="209"/>
      <c r="D30" s="201" t="s">
        <v>83</v>
      </c>
      <c r="E30" s="202"/>
      <c r="F30" s="201">
        <v>2</v>
      </c>
      <c r="G30" s="202"/>
      <c r="H30" s="201">
        <v>3</v>
      </c>
      <c r="I30" s="202"/>
      <c r="J30" s="201">
        <v>4</v>
      </c>
      <c r="K30" s="202"/>
      <c r="L30" s="201">
        <v>5</v>
      </c>
      <c r="M30" s="202"/>
      <c r="N30" s="201">
        <v>6</v>
      </c>
      <c r="O30" s="202"/>
      <c r="P30" s="201">
        <v>7</v>
      </c>
      <c r="Q30" s="202"/>
      <c r="R30" s="203" t="s">
        <v>50</v>
      </c>
      <c r="S30" s="204"/>
      <c r="T30" s="204"/>
      <c r="U30" s="204"/>
    </row>
    <row r="31" spans="1:21" ht="13.5" thickBot="1">
      <c r="A31" s="208"/>
      <c r="B31" s="127"/>
      <c r="C31" s="127"/>
      <c r="D31" s="205"/>
      <c r="E31" s="206"/>
      <c r="F31" s="205"/>
      <c r="G31" s="206"/>
      <c r="H31" s="205"/>
      <c r="I31" s="206"/>
      <c r="J31" s="205"/>
      <c r="K31" s="206"/>
      <c r="L31" s="205"/>
      <c r="M31" s="206"/>
      <c r="N31" s="205"/>
      <c r="O31" s="206"/>
      <c r="P31" s="205"/>
      <c r="Q31" s="206"/>
      <c r="R31" s="203"/>
      <c r="S31" s="204"/>
      <c r="T31" s="204"/>
      <c r="U31" s="204"/>
    </row>
    <row r="32" spans="1:21" ht="26.5" thickBot="1">
      <c r="A32" s="209"/>
      <c r="B32" s="127"/>
      <c r="C32" s="127"/>
      <c r="D32" s="126" t="s">
        <v>34</v>
      </c>
      <c r="E32" s="126" t="s">
        <v>71</v>
      </c>
      <c r="F32" s="126" t="s">
        <v>34</v>
      </c>
      <c r="G32" s="126" t="s">
        <v>72</v>
      </c>
      <c r="H32" s="126" t="s">
        <v>34</v>
      </c>
      <c r="I32" s="126" t="s">
        <v>72</v>
      </c>
      <c r="J32" s="126" t="s">
        <v>34</v>
      </c>
      <c r="K32" s="126" t="s">
        <v>71</v>
      </c>
      <c r="L32" s="126" t="s">
        <v>34</v>
      </c>
      <c r="M32" s="126" t="s">
        <v>72</v>
      </c>
      <c r="N32" s="126" t="s">
        <v>34</v>
      </c>
      <c r="O32" s="126" t="s">
        <v>71</v>
      </c>
      <c r="P32" s="126" t="s">
        <v>34</v>
      </c>
      <c r="Q32" s="175" t="s">
        <v>72</v>
      </c>
      <c r="R32" s="141" t="s">
        <v>37</v>
      </c>
      <c r="S32" s="142" t="s">
        <v>38</v>
      </c>
      <c r="T32" s="141" t="s">
        <v>73</v>
      </c>
      <c r="U32" s="142" t="s">
        <v>38</v>
      </c>
    </row>
    <row r="33" spans="1:21" ht="13.5" thickBot="1">
      <c r="A33" s="129" t="s">
        <v>15</v>
      </c>
      <c r="B33" s="130"/>
      <c r="C33" s="130">
        <v>300</v>
      </c>
      <c r="D33" s="131">
        <v>1</v>
      </c>
      <c r="E33" s="180">
        <f>C33*D33</f>
        <v>300</v>
      </c>
      <c r="F33" s="131">
        <v>0</v>
      </c>
      <c r="G33" s="181">
        <f>F33*C33</f>
        <v>0</v>
      </c>
      <c r="H33" s="131">
        <v>0</v>
      </c>
      <c r="I33" s="181">
        <f>H33*C33</f>
        <v>0</v>
      </c>
      <c r="J33" s="131">
        <v>0</v>
      </c>
      <c r="K33" s="181">
        <f>J33*C33</f>
        <v>0</v>
      </c>
      <c r="L33" s="131">
        <v>0</v>
      </c>
      <c r="M33" s="181">
        <f>L33*C33</f>
        <v>0</v>
      </c>
      <c r="N33" s="131">
        <v>0</v>
      </c>
      <c r="O33" s="182">
        <f>N33*C33</f>
        <v>0</v>
      </c>
      <c r="P33" s="131">
        <v>0</v>
      </c>
      <c r="Q33" s="182">
        <f>P33*C33</f>
        <v>0</v>
      </c>
      <c r="R33" s="136">
        <f>SUM(P33,N33,L33,J33,H33,F33,D33)</f>
        <v>1</v>
      </c>
      <c r="S33" s="137">
        <f>R33/$R$37</f>
        <v>1</v>
      </c>
      <c r="T33" s="176">
        <f>SUM(Q33,O33,M33,K33,I33,G33,E33)</f>
        <v>300</v>
      </c>
      <c r="U33" s="178">
        <f>T33/$T$37</f>
        <v>1</v>
      </c>
    </row>
    <row r="34" spans="1:21" ht="13.5" thickBot="1">
      <c r="A34" s="162" t="s">
        <v>65</v>
      </c>
      <c r="B34" s="163"/>
      <c r="C34" s="163">
        <v>200</v>
      </c>
      <c r="D34" s="131">
        <v>0</v>
      </c>
      <c r="E34" s="180">
        <f>C34*D34</f>
        <v>0</v>
      </c>
      <c r="F34" s="131">
        <v>0</v>
      </c>
      <c r="G34" s="181">
        <f t="shared" ref="G34:G36" si="9">F34*C34</f>
        <v>0</v>
      </c>
      <c r="H34" s="131">
        <v>0</v>
      </c>
      <c r="I34" s="181">
        <f t="shared" ref="I34:I36" si="10">H34*C34</f>
        <v>0</v>
      </c>
      <c r="J34" s="131">
        <v>0</v>
      </c>
      <c r="K34" s="181">
        <f t="shared" ref="K34:K36" si="11">J34*C34</f>
        <v>0</v>
      </c>
      <c r="L34" s="131">
        <v>0</v>
      </c>
      <c r="M34" s="181">
        <f t="shared" ref="M34:M36" si="12">L34*C34</f>
        <v>0</v>
      </c>
      <c r="N34" s="131">
        <v>0</v>
      </c>
      <c r="O34" s="182">
        <f t="shared" ref="O34:O36" si="13">N34*C34</f>
        <v>0</v>
      </c>
      <c r="P34" s="131">
        <v>0</v>
      </c>
      <c r="Q34" s="182">
        <f t="shared" ref="Q34:Q36" si="14">P34*C34</f>
        <v>0</v>
      </c>
      <c r="R34" s="136">
        <f>SUM(P34,N34,L34,J34,H34,F34,D34)</f>
        <v>0</v>
      </c>
      <c r="S34" s="137">
        <f>R34/$R$37</f>
        <v>0</v>
      </c>
      <c r="T34" s="176">
        <f>SUM(Q34,O34,M34,K34,I34,G34,E34)</f>
        <v>0</v>
      </c>
      <c r="U34" s="178">
        <f>T34/$T$37</f>
        <v>0</v>
      </c>
    </row>
    <row r="35" spans="1:21" ht="13.5" thickBot="1">
      <c r="A35" s="132" t="s">
        <v>67</v>
      </c>
      <c r="B35" s="133"/>
      <c r="C35" s="163">
        <v>100</v>
      </c>
      <c r="D35" s="131">
        <v>0</v>
      </c>
      <c r="E35" s="180">
        <f>C35*D35</f>
        <v>0</v>
      </c>
      <c r="F35" s="131">
        <v>0</v>
      </c>
      <c r="G35" s="181">
        <f t="shared" si="9"/>
        <v>0</v>
      </c>
      <c r="H35" s="131">
        <v>0</v>
      </c>
      <c r="I35" s="181">
        <f t="shared" si="10"/>
        <v>0</v>
      </c>
      <c r="J35" s="131">
        <v>0</v>
      </c>
      <c r="K35" s="181">
        <f t="shared" si="11"/>
        <v>0</v>
      </c>
      <c r="L35" s="131">
        <v>0</v>
      </c>
      <c r="M35" s="181">
        <f t="shared" si="12"/>
        <v>0</v>
      </c>
      <c r="N35" s="131">
        <v>0</v>
      </c>
      <c r="O35" s="182">
        <f t="shared" si="13"/>
        <v>0</v>
      </c>
      <c r="P35" s="131">
        <v>0</v>
      </c>
      <c r="Q35" s="182">
        <f t="shared" si="14"/>
        <v>0</v>
      </c>
      <c r="R35" s="136">
        <f>SUM(P35,N35,L35,J35,H35,F35,D35)</f>
        <v>0</v>
      </c>
      <c r="S35" s="138">
        <f>R35/$R$37</f>
        <v>0</v>
      </c>
      <c r="T35" s="176">
        <f>SUM(Q35,O35,M35,K35,I35,G35,E35)</f>
        <v>0</v>
      </c>
      <c r="U35" s="178">
        <f>T35/$T$37</f>
        <v>0</v>
      </c>
    </row>
    <row r="36" spans="1:21" ht="13">
      <c r="A36" s="132" t="s">
        <v>66</v>
      </c>
      <c r="B36" s="133"/>
      <c r="C36" s="163">
        <v>50</v>
      </c>
      <c r="D36" s="131">
        <v>0</v>
      </c>
      <c r="E36" s="180">
        <f>C36*D36</f>
        <v>0</v>
      </c>
      <c r="F36" s="131">
        <v>0</v>
      </c>
      <c r="G36" s="181">
        <f t="shared" si="9"/>
        <v>0</v>
      </c>
      <c r="H36" s="131">
        <v>0</v>
      </c>
      <c r="I36" s="181">
        <f t="shared" si="10"/>
        <v>0</v>
      </c>
      <c r="J36" s="131">
        <v>0</v>
      </c>
      <c r="K36" s="181">
        <f t="shared" si="11"/>
        <v>0</v>
      </c>
      <c r="L36" s="131">
        <v>0</v>
      </c>
      <c r="M36" s="181">
        <f t="shared" si="12"/>
        <v>0</v>
      </c>
      <c r="N36" s="131">
        <v>0</v>
      </c>
      <c r="O36" s="182">
        <f t="shared" si="13"/>
        <v>0</v>
      </c>
      <c r="P36" s="131">
        <v>0</v>
      </c>
      <c r="Q36" s="182">
        <f t="shared" si="14"/>
        <v>0</v>
      </c>
      <c r="R36" s="136">
        <f>SUM(P36,N36,L36,J36,H36,F36,D36)</f>
        <v>0</v>
      </c>
      <c r="S36" s="138">
        <f>R36/$R$37</f>
        <v>0</v>
      </c>
      <c r="T36" s="176">
        <f>SUM(Q36,O36,M36,K36,I36,G36,E36)</f>
        <v>0</v>
      </c>
      <c r="U36" s="178">
        <f>T36/$T$37</f>
        <v>0</v>
      </c>
    </row>
    <row r="37" spans="1:21" ht="26.5" thickBot="1">
      <c r="A37" s="16"/>
      <c r="B37" s="134" t="s">
        <v>36</v>
      </c>
      <c r="C37" s="134"/>
      <c r="D37" s="135">
        <f t="shared" ref="D37" si="15">SUM(D33:D36)</f>
        <v>1</v>
      </c>
      <c r="E37" s="172">
        <f>SUM(E33:E36)</f>
        <v>300</v>
      </c>
      <c r="F37" s="135">
        <f t="shared" ref="F37" si="16">SUM(F33:F36)</f>
        <v>0</v>
      </c>
      <c r="G37" s="172">
        <f>SUM(G33:G36)</f>
        <v>0</v>
      </c>
      <c r="H37" s="135">
        <f t="shared" ref="H37" si="17">SUM(H33:H36)</f>
        <v>0</v>
      </c>
      <c r="I37" s="172">
        <f>SUM(I33:I36)</f>
        <v>0</v>
      </c>
      <c r="J37" s="135">
        <f t="shared" ref="J37" si="18">SUM(J33:J36)</f>
        <v>0</v>
      </c>
      <c r="K37" s="172">
        <f>SUM(K33:K36)</f>
        <v>0</v>
      </c>
      <c r="L37" s="135">
        <f t="shared" ref="L37" si="19">SUM(L33:L36)</f>
        <v>0</v>
      </c>
      <c r="M37" s="172">
        <f>SUM(M33:M36)</f>
        <v>0</v>
      </c>
      <c r="N37" s="135">
        <f t="shared" ref="N37" si="20">SUM(N33:N36)</f>
        <v>0</v>
      </c>
      <c r="O37" s="172">
        <f>SUM(O33:O36)</f>
        <v>0</v>
      </c>
      <c r="P37" s="135">
        <f t="shared" ref="P37" si="21">SUM(P33:P36)</f>
        <v>0</v>
      </c>
      <c r="Q37" s="172">
        <f>SUM(Q33:Q36)</f>
        <v>0</v>
      </c>
      <c r="R37" s="139">
        <f t="shared" ref="R37:T37" si="22">SUM(R33:R36)</f>
        <v>1</v>
      </c>
      <c r="S37" s="140">
        <f t="shared" si="22"/>
        <v>1</v>
      </c>
      <c r="T37" s="177">
        <f t="shared" si="22"/>
        <v>300</v>
      </c>
      <c r="U37" s="178">
        <f>T37/$T$37</f>
        <v>1</v>
      </c>
    </row>
    <row r="38" spans="1:21" ht="13" thickBot="1"/>
    <row r="39" spans="1:21" ht="13.5" thickBot="1">
      <c r="N39" s="198" t="s">
        <v>35</v>
      </c>
      <c r="O39" s="198"/>
      <c r="P39" s="198"/>
      <c r="Q39" s="165"/>
      <c r="R39" s="143">
        <f>R37</f>
        <v>1</v>
      </c>
    </row>
    <row r="40" spans="1:21" ht="13.5" thickBot="1">
      <c r="N40" s="198" t="s">
        <v>75</v>
      </c>
      <c r="O40" s="198"/>
      <c r="P40" s="198"/>
      <c r="Q40" s="165"/>
      <c r="R40" s="179">
        <f>T37</f>
        <v>300</v>
      </c>
    </row>
    <row r="46" spans="1:21" ht="13" thickBot="1">
      <c r="A46" s="171"/>
      <c r="B46" s="2" t="s">
        <v>80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1" ht="13.5" thickBot="1">
      <c r="A47" s="207" t="s">
        <v>27</v>
      </c>
      <c r="B47" s="207" t="s">
        <v>28</v>
      </c>
      <c r="C47" s="207" t="s">
        <v>70</v>
      </c>
      <c r="D47" s="210" t="s">
        <v>68</v>
      </c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2"/>
      <c r="Q47" s="173"/>
    </row>
    <row r="48" spans="1:21" ht="13.5" thickBot="1">
      <c r="A48" s="208"/>
      <c r="B48" s="208"/>
      <c r="C48" s="208"/>
      <c r="D48" s="201" t="s">
        <v>29</v>
      </c>
      <c r="E48" s="202"/>
      <c r="F48" s="201" t="s">
        <v>30</v>
      </c>
      <c r="G48" s="213"/>
      <c r="H48" s="213"/>
      <c r="I48" s="213"/>
      <c r="J48" s="213"/>
      <c r="K48" s="202"/>
      <c r="L48" s="201" t="s">
        <v>31</v>
      </c>
      <c r="M48" s="202"/>
      <c r="N48" s="210" t="s">
        <v>32</v>
      </c>
      <c r="O48" s="212"/>
      <c r="P48" s="128" t="s">
        <v>33</v>
      </c>
      <c r="Q48" s="174"/>
      <c r="R48" s="199" t="s">
        <v>74</v>
      </c>
      <c r="S48" s="200"/>
      <c r="T48" s="200"/>
      <c r="U48" s="200"/>
    </row>
    <row r="49" spans="1:21" ht="13.5" thickBot="1">
      <c r="A49" s="208"/>
      <c r="B49" s="209"/>
      <c r="C49" s="209"/>
      <c r="D49" s="201" t="s">
        <v>83</v>
      </c>
      <c r="E49" s="202"/>
      <c r="F49" s="201">
        <v>2</v>
      </c>
      <c r="G49" s="202"/>
      <c r="H49" s="201">
        <v>3</v>
      </c>
      <c r="I49" s="202"/>
      <c r="J49" s="201">
        <v>4</v>
      </c>
      <c r="K49" s="202"/>
      <c r="L49" s="201">
        <v>5</v>
      </c>
      <c r="M49" s="202"/>
      <c r="N49" s="201">
        <v>6</v>
      </c>
      <c r="O49" s="202"/>
      <c r="P49" s="201">
        <v>7</v>
      </c>
      <c r="Q49" s="202"/>
      <c r="R49" s="203" t="s">
        <v>50</v>
      </c>
      <c r="S49" s="204"/>
      <c r="T49" s="204"/>
      <c r="U49" s="204"/>
    </row>
    <row r="50" spans="1:21" ht="13.5" thickBot="1">
      <c r="A50" s="208"/>
      <c r="B50" s="127"/>
      <c r="C50" s="127"/>
      <c r="D50" s="205"/>
      <c r="E50" s="206"/>
      <c r="F50" s="205"/>
      <c r="G50" s="206"/>
      <c r="H50" s="205"/>
      <c r="I50" s="206"/>
      <c r="J50" s="205"/>
      <c r="K50" s="206"/>
      <c r="L50" s="205"/>
      <c r="M50" s="206"/>
      <c r="N50" s="205"/>
      <c r="O50" s="206"/>
      <c r="P50" s="205"/>
      <c r="Q50" s="206"/>
      <c r="R50" s="203"/>
      <c r="S50" s="204"/>
      <c r="T50" s="204"/>
      <c r="U50" s="204"/>
    </row>
    <row r="51" spans="1:21" ht="26.5" thickBot="1">
      <c r="A51" s="209"/>
      <c r="B51" s="127"/>
      <c r="C51" s="127"/>
      <c r="D51" s="126" t="s">
        <v>34</v>
      </c>
      <c r="E51" s="126" t="s">
        <v>71</v>
      </c>
      <c r="F51" s="126" t="s">
        <v>34</v>
      </c>
      <c r="G51" s="126" t="s">
        <v>72</v>
      </c>
      <c r="H51" s="126" t="s">
        <v>34</v>
      </c>
      <c r="I51" s="126" t="s">
        <v>72</v>
      </c>
      <c r="J51" s="126" t="s">
        <v>34</v>
      </c>
      <c r="K51" s="126" t="s">
        <v>71</v>
      </c>
      <c r="L51" s="126" t="s">
        <v>34</v>
      </c>
      <c r="M51" s="126" t="s">
        <v>72</v>
      </c>
      <c r="N51" s="126" t="s">
        <v>34</v>
      </c>
      <c r="O51" s="126" t="s">
        <v>71</v>
      </c>
      <c r="P51" s="126" t="s">
        <v>34</v>
      </c>
      <c r="Q51" s="175" t="s">
        <v>72</v>
      </c>
      <c r="R51" s="141" t="s">
        <v>37</v>
      </c>
      <c r="S51" s="142" t="s">
        <v>38</v>
      </c>
      <c r="T51" s="141" t="s">
        <v>73</v>
      </c>
      <c r="U51" s="142" t="s">
        <v>38</v>
      </c>
    </row>
    <row r="52" spans="1:21" ht="13.5" thickBot="1">
      <c r="A52" s="129" t="s">
        <v>15</v>
      </c>
      <c r="B52" s="130"/>
      <c r="C52" s="130">
        <v>100</v>
      </c>
      <c r="D52" s="131">
        <v>1</v>
      </c>
      <c r="E52" s="180">
        <f>C52*D52</f>
        <v>100</v>
      </c>
      <c r="F52" s="131">
        <v>0</v>
      </c>
      <c r="G52" s="181">
        <f>F52*C52</f>
        <v>0</v>
      </c>
      <c r="H52" s="131">
        <v>0</v>
      </c>
      <c r="I52" s="181">
        <f>H52*C52</f>
        <v>0</v>
      </c>
      <c r="J52" s="131">
        <v>0</v>
      </c>
      <c r="K52" s="181">
        <f>J52*C52</f>
        <v>0</v>
      </c>
      <c r="L52" s="131">
        <v>0</v>
      </c>
      <c r="M52" s="181">
        <f>L52*C52</f>
        <v>0</v>
      </c>
      <c r="N52" s="131">
        <v>0</v>
      </c>
      <c r="O52" s="182">
        <f>N52*C52</f>
        <v>0</v>
      </c>
      <c r="P52" s="131">
        <v>0</v>
      </c>
      <c r="Q52" s="182">
        <f>P52*C52</f>
        <v>0</v>
      </c>
      <c r="R52" s="136">
        <f>SUM(P52,N52,L52,J52,H52,F52,D52)</f>
        <v>1</v>
      </c>
      <c r="S52" s="137">
        <f>R52/$R$56</f>
        <v>1</v>
      </c>
      <c r="T52" s="176">
        <f>SUM(Q52,O52,M52,K52,I52,G52,E52)</f>
        <v>100</v>
      </c>
      <c r="U52" s="178">
        <f>T52/$T$56</f>
        <v>1</v>
      </c>
    </row>
    <row r="53" spans="1:21" ht="13.5" thickBot="1">
      <c r="A53" s="162" t="s">
        <v>65</v>
      </c>
      <c r="B53" s="163"/>
      <c r="C53" s="163">
        <v>100</v>
      </c>
      <c r="D53" s="131">
        <v>0</v>
      </c>
      <c r="E53" s="180">
        <f>C53*D53</f>
        <v>0</v>
      </c>
      <c r="F53" s="131">
        <v>0</v>
      </c>
      <c r="G53" s="181">
        <f t="shared" ref="G53:G55" si="23">F53*C53</f>
        <v>0</v>
      </c>
      <c r="H53" s="131">
        <v>0</v>
      </c>
      <c r="I53" s="181">
        <f t="shared" ref="I53:I55" si="24">H53*C53</f>
        <v>0</v>
      </c>
      <c r="J53" s="131">
        <v>0</v>
      </c>
      <c r="K53" s="181">
        <f t="shared" ref="K53:K55" si="25">J53*C53</f>
        <v>0</v>
      </c>
      <c r="L53" s="131">
        <v>0</v>
      </c>
      <c r="M53" s="181">
        <f t="shared" ref="M53:M55" si="26">L53*C53</f>
        <v>0</v>
      </c>
      <c r="N53" s="131">
        <v>0</v>
      </c>
      <c r="O53" s="182">
        <f t="shared" ref="O53:O55" si="27">N53*C53</f>
        <v>0</v>
      </c>
      <c r="P53" s="131">
        <v>0</v>
      </c>
      <c r="Q53" s="182">
        <f t="shared" ref="Q53:Q55" si="28">P53*C53</f>
        <v>0</v>
      </c>
      <c r="R53" s="136">
        <f>SUM(P53,N53,L53,J53,H53,F53,D53)</f>
        <v>0</v>
      </c>
      <c r="S53" s="137">
        <f>R53/$R$56</f>
        <v>0</v>
      </c>
      <c r="T53" s="176">
        <f>SUM(Q53,O53,M53,K53,I53,G53,E53)</f>
        <v>0</v>
      </c>
      <c r="U53" s="178">
        <f>T53/$T$56</f>
        <v>0</v>
      </c>
    </row>
    <row r="54" spans="1:21" ht="13.5" thickBot="1">
      <c r="A54" s="132" t="s">
        <v>67</v>
      </c>
      <c r="B54" s="133"/>
      <c r="C54" s="163">
        <v>200</v>
      </c>
      <c r="D54" s="131">
        <v>0</v>
      </c>
      <c r="E54" s="180">
        <f>C54*D54</f>
        <v>0</v>
      </c>
      <c r="F54" s="131">
        <v>0</v>
      </c>
      <c r="G54" s="181">
        <f t="shared" si="23"/>
        <v>0</v>
      </c>
      <c r="H54" s="131">
        <v>0</v>
      </c>
      <c r="I54" s="181">
        <f t="shared" si="24"/>
        <v>0</v>
      </c>
      <c r="J54" s="131">
        <v>0</v>
      </c>
      <c r="K54" s="181">
        <f t="shared" si="25"/>
        <v>0</v>
      </c>
      <c r="L54" s="131">
        <v>0</v>
      </c>
      <c r="M54" s="181">
        <f t="shared" si="26"/>
        <v>0</v>
      </c>
      <c r="N54" s="131">
        <v>0</v>
      </c>
      <c r="O54" s="182">
        <f t="shared" si="27"/>
        <v>0</v>
      </c>
      <c r="P54" s="131">
        <v>0</v>
      </c>
      <c r="Q54" s="182">
        <f t="shared" si="28"/>
        <v>0</v>
      </c>
      <c r="R54" s="136">
        <f>SUM(P54,N54,L54,J54,H54,F54,D54)</f>
        <v>0</v>
      </c>
      <c r="S54" s="138">
        <f>R54/$R$56</f>
        <v>0</v>
      </c>
      <c r="T54" s="176">
        <f>SUM(Q54,O54,M54,K54,I54,G54,E54)</f>
        <v>0</v>
      </c>
      <c r="U54" s="178">
        <f>T54/$T$56</f>
        <v>0</v>
      </c>
    </row>
    <row r="55" spans="1:21" ht="13">
      <c r="A55" s="132" t="s">
        <v>66</v>
      </c>
      <c r="B55" s="133"/>
      <c r="C55" s="163">
        <v>300</v>
      </c>
      <c r="D55" s="131">
        <v>0</v>
      </c>
      <c r="E55" s="180">
        <f>C55*D55</f>
        <v>0</v>
      </c>
      <c r="F55" s="131">
        <v>0</v>
      </c>
      <c r="G55" s="181">
        <f t="shared" si="23"/>
        <v>0</v>
      </c>
      <c r="H55" s="131">
        <v>0</v>
      </c>
      <c r="I55" s="181">
        <f t="shared" si="24"/>
        <v>0</v>
      </c>
      <c r="J55" s="131">
        <v>0</v>
      </c>
      <c r="K55" s="181">
        <f t="shared" si="25"/>
        <v>0</v>
      </c>
      <c r="L55" s="131">
        <v>0</v>
      </c>
      <c r="M55" s="181">
        <f t="shared" si="26"/>
        <v>0</v>
      </c>
      <c r="N55" s="131">
        <v>0</v>
      </c>
      <c r="O55" s="182">
        <f t="shared" si="27"/>
        <v>0</v>
      </c>
      <c r="P55" s="131">
        <v>0</v>
      </c>
      <c r="Q55" s="182">
        <f t="shared" si="28"/>
        <v>0</v>
      </c>
      <c r="R55" s="136">
        <f>SUM(P55,N55,L55,J55,H55,F55,D55)</f>
        <v>0</v>
      </c>
      <c r="S55" s="138">
        <f>R55/$R$56</f>
        <v>0</v>
      </c>
      <c r="T55" s="176">
        <f>SUM(Q55,O55,M55,K55,I55,G55,E55)</f>
        <v>0</v>
      </c>
      <c r="U55" s="178">
        <f>T55/$T$56</f>
        <v>0</v>
      </c>
    </row>
    <row r="56" spans="1:21" ht="26.5" thickBot="1">
      <c r="A56" s="16"/>
      <c r="B56" s="134" t="s">
        <v>36</v>
      </c>
      <c r="C56" s="134"/>
      <c r="D56" s="135">
        <f t="shared" ref="D56" si="29">SUM(D52:D55)</f>
        <v>1</v>
      </c>
      <c r="E56" s="172">
        <f>SUM(E52:E55)</f>
        <v>100</v>
      </c>
      <c r="F56" s="135">
        <f t="shared" ref="F56" si="30">SUM(F52:F55)</f>
        <v>0</v>
      </c>
      <c r="G56" s="172">
        <f>SUM(G52:G55)</f>
        <v>0</v>
      </c>
      <c r="H56" s="135">
        <f t="shared" ref="H56" si="31">SUM(H52:H55)</f>
        <v>0</v>
      </c>
      <c r="I56" s="172">
        <f>SUM(I52:I55)</f>
        <v>0</v>
      </c>
      <c r="J56" s="135">
        <f t="shared" ref="J56" si="32">SUM(J52:J55)</f>
        <v>0</v>
      </c>
      <c r="K56" s="172">
        <f>SUM(K52:K55)</f>
        <v>0</v>
      </c>
      <c r="L56" s="135">
        <f t="shared" ref="L56" si="33">SUM(L52:L55)</f>
        <v>0</v>
      </c>
      <c r="M56" s="172">
        <f>SUM(M52:M55)</f>
        <v>0</v>
      </c>
      <c r="N56" s="135">
        <f t="shared" ref="N56" si="34">SUM(N52:N55)</f>
        <v>0</v>
      </c>
      <c r="O56" s="172">
        <f>SUM(O52:O55)</f>
        <v>0</v>
      </c>
      <c r="P56" s="135">
        <f t="shared" ref="P56" si="35">SUM(P52:P55)</f>
        <v>0</v>
      </c>
      <c r="Q56" s="172">
        <f>SUM(Q52:Q55)</f>
        <v>0</v>
      </c>
      <c r="R56" s="139">
        <f t="shared" ref="R56:T56" si="36">SUM(R52:R55)</f>
        <v>1</v>
      </c>
      <c r="S56" s="140">
        <f t="shared" si="36"/>
        <v>1</v>
      </c>
      <c r="T56" s="177">
        <f t="shared" si="36"/>
        <v>100</v>
      </c>
      <c r="U56" s="178">
        <f>SUM(U52:U55)</f>
        <v>1</v>
      </c>
    </row>
    <row r="57" spans="1:21" ht="13" thickBot="1"/>
    <row r="58" spans="1:21" ht="13.5" thickBot="1">
      <c r="N58" s="198" t="s">
        <v>35</v>
      </c>
      <c r="O58" s="198"/>
      <c r="P58" s="198"/>
      <c r="Q58" s="165"/>
      <c r="R58" s="143">
        <f>R56</f>
        <v>1</v>
      </c>
    </row>
    <row r="59" spans="1:21" ht="13.5" thickBot="1">
      <c r="N59" s="198" t="s">
        <v>75</v>
      </c>
      <c r="O59" s="198"/>
      <c r="P59" s="198"/>
      <c r="Q59" s="165"/>
      <c r="R59" s="179">
        <f>T56</f>
        <v>100</v>
      </c>
    </row>
    <row r="67" spans="1:21" ht="13" thickBot="1">
      <c r="A67" s="195"/>
      <c r="B67" s="2" t="s">
        <v>81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21" ht="13.5" thickBot="1">
      <c r="A68" s="207" t="s">
        <v>27</v>
      </c>
      <c r="B68" s="207" t="s">
        <v>28</v>
      </c>
      <c r="C68" s="207" t="s">
        <v>70</v>
      </c>
      <c r="D68" s="210" t="s">
        <v>68</v>
      </c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2"/>
      <c r="Q68" s="173"/>
    </row>
    <row r="69" spans="1:21" ht="13.5" thickBot="1">
      <c r="A69" s="208"/>
      <c r="B69" s="208"/>
      <c r="C69" s="208"/>
      <c r="D69" s="201" t="s">
        <v>29</v>
      </c>
      <c r="E69" s="202"/>
      <c r="F69" s="201" t="s">
        <v>30</v>
      </c>
      <c r="G69" s="213"/>
      <c r="H69" s="213"/>
      <c r="I69" s="213"/>
      <c r="J69" s="213"/>
      <c r="K69" s="202"/>
      <c r="L69" s="201" t="s">
        <v>31</v>
      </c>
      <c r="M69" s="202"/>
      <c r="N69" s="210" t="s">
        <v>32</v>
      </c>
      <c r="O69" s="212"/>
      <c r="P69" s="128" t="s">
        <v>33</v>
      </c>
      <c r="Q69" s="174"/>
      <c r="R69" s="199" t="s">
        <v>74</v>
      </c>
      <c r="S69" s="200"/>
      <c r="T69" s="200"/>
      <c r="U69" s="200"/>
    </row>
    <row r="70" spans="1:21" ht="13.5" thickBot="1">
      <c r="A70" s="208"/>
      <c r="B70" s="209"/>
      <c r="C70" s="209"/>
      <c r="D70" s="201" t="s">
        <v>83</v>
      </c>
      <c r="E70" s="202"/>
      <c r="F70" s="201">
        <v>2</v>
      </c>
      <c r="G70" s="202"/>
      <c r="H70" s="201">
        <v>3</v>
      </c>
      <c r="I70" s="202"/>
      <c r="J70" s="201">
        <v>4</v>
      </c>
      <c r="K70" s="202"/>
      <c r="L70" s="201">
        <v>5</v>
      </c>
      <c r="M70" s="202"/>
      <c r="N70" s="201">
        <v>6</v>
      </c>
      <c r="O70" s="202"/>
      <c r="P70" s="201">
        <v>7</v>
      </c>
      <c r="Q70" s="202"/>
      <c r="R70" s="203" t="s">
        <v>50</v>
      </c>
      <c r="S70" s="204"/>
      <c r="T70" s="204"/>
      <c r="U70" s="204"/>
    </row>
    <row r="71" spans="1:21" ht="13.5" thickBot="1">
      <c r="A71" s="208"/>
      <c r="B71" s="127"/>
      <c r="C71" s="127"/>
      <c r="D71" s="205"/>
      <c r="E71" s="206"/>
      <c r="F71" s="205"/>
      <c r="G71" s="206"/>
      <c r="H71" s="205"/>
      <c r="I71" s="206"/>
      <c r="J71" s="205"/>
      <c r="K71" s="206"/>
      <c r="L71" s="205"/>
      <c r="M71" s="206"/>
      <c r="N71" s="205"/>
      <c r="O71" s="206"/>
      <c r="P71" s="205"/>
      <c r="Q71" s="206"/>
      <c r="R71" s="203"/>
      <c r="S71" s="204"/>
      <c r="T71" s="204"/>
      <c r="U71" s="204"/>
    </row>
    <row r="72" spans="1:21" ht="26.5" thickBot="1">
      <c r="A72" s="209"/>
      <c r="B72" s="127"/>
      <c r="C72" s="127"/>
      <c r="D72" s="126" t="s">
        <v>34</v>
      </c>
      <c r="E72" s="126" t="s">
        <v>71</v>
      </c>
      <c r="F72" s="126" t="s">
        <v>34</v>
      </c>
      <c r="G72" s="126" t="s">
        <v>72</v>
      </c>
      <c r="H72" s="126" t="s">
        <v>34</v>
      </c>
      <c r="I72" s="126" t="s">
        <v>72</v>
      </c>
      <c r="J72" s="126" t="s">
        <v>34</v>
      </c>
      <c r="K72" s="126" t="s">
        <v>71</v>
      </c>
      <c r="L72" s="126" t="s">
        <v>34</v>
      </c>
      <c r="M72" s="126" t="s">
        <v>72</v>
      </c>
      <c r="N72" s="126" t="s">
        <v>34</v>
      </c>
      <c r="O72" s="126" t="s">
        <v>71</v>
      </c>
      <c r="P72" s="126" t="s">
        <v>34</v>
      </c>
      <c r="Q72" s="175" t="s">
        <v>72</v>
      </c>
      <c r="R72" s="141" t="s">
        <v>37</v>
      </c>
      <c r="S72" s="142" t="s">
        <v>38</v>
      </c>
      <c r="T72" s="141" t="s">
        <v>73</v>
      </c>
      <c r="U72" s="142" t="s">
        <v>38</v>
      </c>
    </row>
    <row r="73" spans="1:21" ht="13.5" thickBot="1">
      <c r="A73" s="129" t="s">
        <v>15</v>
      </c>
      <c r="B73" s="130"/>
      <c r="C73" s="130">
        <v>100</v>
      </c>
      <c r="D73" s="131">
        <v>1</v>
      </c>
      <c r="E73" s="180">
        <f>C73*D73</f>
        <v>100</v>
      </c>
      <c r="F73" s="131">
        <v>0</v>
      </c>
      <c r="G73" s="181">
        <f>F73*C73</f>
        <v>0</v>
      </c>
      <c r="H73" s="131">
        <v>0</v>
      </c>
      <c r="I73" s="181">
        <f>H73*C73</f>
        <v>0</v>
      </c>
      <c r="J73" s="131">
        <v>0</v>
      </c>
      <c r="K73" s="181">
        <f>J73*C73</f>
        <v>0</v>
      </c>
      <c r="L73" s="131">
        <v>0</v>
      </c>
      <c r="M73" s="181">
        <f>L73*C73</f>
        <v>0</v>
      </c>
      <c r="N73" s="131">
        <v>0</v>
      </c>
      <c r="O73" s="182">
        <f>N73*C73</f>
        <v>0</v>
      </c>
      <c r="P73" s="131">
        <v>0</v>
      </c>
      <c r="Q73" s="182">
        <f>P73*C73</f>
        <v>0</v>
      </c>
      <c r="R73" s="136">
        <f>SUM(P73,N73,L73,J73,H73,F73,D73)</f>
        <v>1</v>
      </c>
      <c r="S73" s="137">
        <f>R73/$R$56</f>
        <v>1</v>
      </c>
      <c r="T73" s="176">
        <f>SUM(Q73,O73,M73,K73,I73,G73,E73)</f>
        <v>100</v>
      </c>
      <c r="U73" s="178">
        <f>T73/$T$77</f>
        <v>1</v>
      </c>
    </row>
    <row r="74" spans="1:21" ht="13.5" thickBot="1">
      <c r="A74" s="162" t="s">
        <v>65</v>
      </c>
      <c r="B74" s="163"/>
      <c r="C74" s="163">
        <v>100</v>
      </c>
      <c r="D74" s="131">
        <v>0</v>
      </c>
      <c r="E74" s="180">
        <f>C74*D74</f>
        <v>0</v>
      </c>
      <c r="F74" s="131">
        <v>0</v>
      </c>
      <c r="G74" s="181">
        <f t="shared" ref="G74:G76" si="37">F74*C74</f>
        <v>0</v>
      </c>
      <c r="H74" s="131">
        <v>0</v>
      </c>
      <c r="I74" s="181">
        <f t="shared" ref="I74:I76" si="38">H74*C74</f>
        <v>0</v>
      </c>
      <c r="J74" s="131">
        <v>0</v>
      </c>
      <c r="K74" s="181">
        <f t="shared" ref="K74:K76" si="39">J74*C74</f>
        <v>0</v>
      </c>
      <c r="L74" s="131">
        <v>0</v>
      </c>
      <c r="M74" s="181">
        <f t="shared" ref="M74:M76" si="40">L74*C74</f>
        <v>0</v>
      </c>
      <c r="N74" s="131">
        <v>0</v>
      </c>
      <c r="O74" s="182">
        <f t="shared" ref="O74:O76" si="41">N74*C74</f>
        <v>0</v>
      </c>
      <c r="P74" s="131">
        <v>0</v>
      </c>
      <c r="Q74" s="182">
        <f t="shared" ref="Q74:Q76" si="42">P74*C74</f>
        <v>0</v>
      </c>
      <c r="R74" s="136">
        <f>SUM(P74,N74,L74,J74,H74,F74,D74)</f>
        <v>0</v>
      </c>
      <c r="S74" s="137">
        <f>R74/$R$56</f>
        <v>0</v>
      </c>
      <c r="T74" s="176">
        <f>SUM(Q74,O74,M74,K74,I74,G74,E74)</f>
        <v>0</v>
      </c>
      <c r="U74" s="178">
        <f>T74/$T$77</f>
        <v>0</v>
      </c>
    </row>
    <row r="75" spans="1:21" ht="13.5" thickBot="1">
      <c r="A75" s="132" t="s">
        <v>67</v>
      </c>
      <c r="B75" s="133"/>
      <c r="C75" s="163">
        <v>200</v>
      </c>
      <c r="D75" s="131">
        <v>0</v>
      </c>
      <c r="E75" s="180">
        <f>C75*D75</f>
        <v>0</v>
      </c>
      <c r="F75" s="131">
        <v>0</v>
      </c>
      <c r="G75" s="181">
        <f t="shared" si="37"/>
        <v>0</v>
      </c>
      <c r="H75" s="131">
        <v>0</v>
      </c>
      <c r="I75" s="181">
        <f t="shared" si="38"/>
        <v>0</v>
      </c>
      <c r="J75" s="131">
        <v>0</v>
      </c>
      <c r="K75" s="181">
        <f t="shared" si="39"/>
        <v>0</v>
      </c>
      <c r="L75" s="131">
        <v>0</v>
      </c>
      <c r="M75" s="181">
        <f t="shared" si="40"/>
        <v>0</v>
      </c>
      <c r="N75" s="131">
        <v>0</v>
      </c>
      <c r="O75" s="182">
        <f t="shared" si="41"/>
        <v>0</v>
      </c>
      <c r="P75" s="131">
        <v>0</v>
      </c>
      <c r="Q75" s="182">
        <f t="shared" si="42"/>
        <v>0</v>
      </c>
      <c r="R75" s="136">
        <f>SUM(P75,N75,L75,J75,H75,F75,D75)</f>
        <v>0</v>
      </c>
      <c r="S75" s="138">
        <f>R75/$R$56</f>
        <v>0</v>
      </c>
      <c r="T75" s="176">
        <f>SUM(Q75,O75,M75,K75,I75,G75,E75)</f>
        <v>0</v>
      </c>
      <c r="U75" s="178">
        <f>T75/$T$77</f>
        <v>0</v>
      </c>
    </row>
    <row r="76" spans="1:21" ht="13">
      <c r="A76" s="132" t="s">
        <v>66</v>
      </c>
      <c r="B76" s="133"/>
      <c r="C76" s="163">
        <v>300</v>
      </c>
      <c r="D76" s="131">
        <v>0</v>
      </c>
      <c r="E76" s="180">
        <f>C76*D76</f>
        <v>0</v>
      </c>
      <c r="F76" s="131">
        <v>0</v>
      </c>
      <c r="G76" s="181">
        <f t="shared" si="37"/>
        <v>0</v>
      </c>
      <c r="H76" s="131">
        <v>0</v>
      </c>
      <c r="I76" s="181">
        <f t="shared" si="38"/>
        <v>0</v>
      </c>
      <c r="J76" s="131">
        <v>0</v>
      </c>
      <c r="K76" s="181">
        <f t="shared" si="39"/>
        <v>0</v>
      </c>
      <c r="L76" s="131">
        <v>0</v>
      </c>
      <c r="M76" s="181">
        <f t="shared" si="40"/>
        <v>0</v>
      </c>
      <c r="N76" s="131">
        <v>0</v>
      </c>
      <c r="O76" s="182">
        <f t="shared" si="41"/>
        <v>0</v>
      </c>
      <c r="P76" s="131">
        <v>0</v>
      </c>
      <c r="Q76" s="182">
        <f t="shared" si="42"/>
        <v>0</v>
      </c>
      <c r="R76" s="136">
        <f>SUM(P76,N76,L76,J76,H76,F76,D76)</f>
        <v>0</v>
      </c>
      <c r="S76" s="138">
        <f>R76/$R$56</f>
        <v>0</v>
      </c>
      <c r="T76" s="176">
        <f>SUM(Q76,O76,M76,K76,I76,G76,E76)</f>
        <v>0</v>
      </c>
      <c r="U76" s="178">
        <f>T76/$T$77</f>
        <v>0</v>
      </c>
    </row>
    <row r="77" spans="1:21" ht="26.5" thickBot="1">
      <c r="A77" s="16"/>
      <c r="B77" s="134" t="s">
        <v>36</v>
      </c>
      <c r="C77" s="134"/>
      <c r="D77" s="135">
        <f t="shared" ref="D77" si="43">SUM(D73:D76)</f>
        <v>1</v>
      </c>
      <c r="E77" s="172">
        <f>SUM(E73:E76)</f>
        <v>100</v>
      </c>
      <c r="F77" s="135">
        <f t="shared" ref="F77" si="44">SUM(F73:F76)</f>
        <v>0</v>
      </c>
      <c r="G77" s="172">
        <f>SUM(G73:G76)</f>
        <v>0</v>
      </c>
      <c r="H77" s="135">
        <f t="shared" ref="H77" si="45">SUM(H73:H76)</f>
        <v>0</v>
      </c>
      <c r="I77" s="172">
        <f>SUM(I73:I76)</f>
        <v>0</v>
      </c>
      <c r="J77" s="135">
        <f t="shared" ref="J77" si="46">SUM(J73:J76)</f>
        <v>0</v>
      </c>
      <c r="K77" s="172">
        <f>SUM(K73:K76)</f>
        <v>0</v>
      </c>
      <c r="L77" s="135">
        <f t="shared" ref="L77" si="47">SUM(L73:L76)</f>
        <v>0</v>
      </c>
      <c r="M77" s="172">
        <f>SUM(M73:M76)</f>
        <v>0</v>
      </c>
      <c r="N77" s="135">
        <f t="shared" ref="N77" si="48">SUM(N73:N76)</f>
        <v>0</v>
      </c>
      <c r="O77" s="172">
        <f>SUM(O73:O76)</f>
        <v>0</v>
      </c>
      <c r="P77" s="135">
        <f t="shared" ref="P77" si="49">SUM(P73:P76)</f>
        <v>0</v>
      </c>
      <c r="Q77" s="172">
        <f>SUM(Q73:Q76)</f>
        <v>0</v>
      </c>
      <c r="R77" s="139">
        <f t="shared" ref="R77:U77" si="50">SUM(R73:R76)</f>
        <v>1</v>
      </c>
      <c r="S77" s="140">
        <f t="shared" si="50"/>
        <v>1</v>
      </c>
      <c r="T77" s="177">
        <f t="shared" si="50"/>
        <v>100</v>
      </c>
      <c r="U77" s="178">
        <f t="shared" si="50"/>
        <v>1</v>
      </c>
    </row>
    <row r="78" spans="1:21" ht="13" thickBot="1"/>
    <row r="79" spans="1:21" ht="13.5" thickBot="1">
      <c r="N79" s="198" t="s">
        <v>35</v>
      </c>
      <c r="O79" s="198"/>
      <c r="P79" s="198"/>
      <c r="Q79" s="165"/>
      <c r="R79" s="143">
        <f>R77</f>
        <v>1</v>
      </c>
    </row>
    <row r="80" spans="1:21" ht="13.5" thickBot="1">
      <c r="N80" s="198" t="s">
        <v>75</v>
      </c>
      <c r="O80" s="198"/>
      <c r="P80" s="198"/>
      <c r="Q80" s="165"/>
      <c r="R80" s="179">
        <f>T77</f>
        <v>100</v>
      </c>
    </row>
  </sheetData>
  <mergeCells count="106">
    <mergeCell ref="C28:C30"/>
    <mergeCell ref="D28:P28"/>
    <mergeCell ref="A4:P4"/>
    <mergeCell ref="A5:P5"/>
    <mergeCell ref="A9:A13"/>
    <mergeCell ref="B9:B11"/>
    <mergeCell ref="D9:P9"/>
    <mergeCell ref="D11:E11"/>
    <mergeCell ref="D10:E10"/>
    <mergeCell ref="F11:G11"/>
    <mergeCell ref="D12:E12"/>
    <mergeCell ref="F12:G12"/>
    <mergeCell ref="L10:M10"/>
    <mergeCell ref="L11:M11"/>
    <mergeCell ref="L12:M12"/>
    <mergeCell ref="P11:Q11"/>
    <mergeCell ref="N12:O12"/>
    <mergeCell ref="P12:Q12"/>
    <mergeCell ref="A47:A51"/>
    <mergeCell ref="B47:B49"/>
    <mergeCell ref="C47:C49"/>
    <mergeCell ref="D47:P47"/>
    <mergeCell ref="D48:E48"/>
    <mergeCell ref="F48:K48"/>
    <mergeCell ref="L48:M48"/>
    <mergeCell ref="N48:O48"/>
    <mergeCell ref="R10:U10"/>
    <mergeCell ref="R11:U12"/>
    <mergeCell ref="C9:C11"/>
    <mergeCell ref="N10:O10"/>
    <mergeCell ref="N11:O11"/>
    <mergeCell ref="H12:I12"/>
    <mergeCell ref="H11:I11"/>
    <mergeCell ref="J12:K12"/>
    <mergeCell ref="J11:K11"/>
    <mergeCell ref="F10:K10"/>
    <mergeCell ref="N39:P39"/>
    <mergeCell ref="N40:P40"/>
    <mergeCell ref="N20:P20"/>
    <mergeCell ref="N21:P21"/>
    <mergeCell ref="A28:A32"/>
    <mergeCell ref="B28:B30"/>
    <mergeCell ref="R29:U29"/>
    <mergeCell ref="D30:E30"/>
    <mergeCell ref="F30:G30"/>
    <mergeCell ref="H30:I30"/>
    <mergeCell ref="J30:K30"/>
    <mergeCell ref="L30:M30"/>
    <mergeCell ref="N30:O30"/>
    <mergeCell ref="P30:Q30"/>
    <mergeCell ref="R30:U31"/>
    <mergeCell ref="D31:E31"/>
    <mergeCell ref="F31:G31"/>
    <mergeCell ref="H31:I31"/>
    <mergeCell ref="J31:K31"/>
    <mergeCell ref="L31:M31"/>
    <mergeCell ref="N31:O31"/>
    <mergeCell ref="P31:Q31"/>
    <mergeCell ref="D29:E29"/>
    <mergeCell ref="F29:K29"/>
    <mergeCell ref="L29:M29"/>
    <mergeCell ref="N29:O29"/>
    <mergeCell ref="R48:U48"/>
    <mergeCell ref="D49:E49"/>
    <mergeCell ref="F49:G49"/>
    <mergeCell ref="H49:I49"/>
    <mergeCell ref="J49:K49"/>
    <mergeCell ref="L49:M49"/>
    <mergeCell ref="N49:O49"/>
    <mergeCell ref="P49:Q49"/>
    <mergeCell ref="R49:U50"/>
    <mergeCell ref="D50:E50"/>
    <mergeCell ref="F50:G50"/>
    <mergeCell ref="H50:I50"/>
    <mergeCell ref="J50:K50"/>
    <mergeCell ref="L50:M50"/>
    <mergeCell ref="N50:O50"/>
    <mergeCell ref="P50:Q50"/>
    <mergeCell ref="A68:A72"/>
    <mergeCell ref="B68:B70"/>
    <mergeCell ref="C68:C70"/>
    <mergeCell ref="D68:P68"/>
    <mergeCell ref="D69:E69"/>
    <mergeCell ref="F69:K69"/>
    <mergeCell ref="L69:M69"/>
    <mergeCell ref="N69:O69"/>
    <mergeCell ref="N58:P58"/>
    <mergeCell ref="N59:P59"/>
    <mergeCell ref="N79:P79"/>
    <mergeCell ref="N80:P80"/>
    <mergeCell ref="R69:U69"/>
    <mergeCell ref="D70:E70"/>
    <mergeCell ref="F70:G70"/>
    <mergeCell ref="H70:I70"/>
    <mergeCell ref="J70:K70"/>
    <mergeCell ref="L70:M70"/>
    <mergeCell ref="N70:O70"/>
    <mergeCell ref="P70:Q70"/>
    <mergeCell ref="R70:U71"/>
    <mergeCell ref="D71:E71"/>
    <mergeCell ref="F71:G71"/>
    <mergeCell ref="H71:I71"/>
    <mergeCell ref="J71:K71"/>
    <mergeCell ref="L71:M71"/>
    <mergeCell ref="N71:O71"/>
    <mergeCell ref="P71:Q71"/>
  </mergeCells>
  <pageMargins left="0.75" right="0.75" top="1" bottom="1" header="0.5" footer="0.5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04E7-8DC4-472F-9780-766C717BDC3F}">
  <dimension ref="B1:W25"/>
  <sheetViews>
    <sheetView showGridLines="0" zoomScale="82" workbookViewId="0">
      <selection activeCell="W14" sqref="W14"/>
    </sheetView>
  </sheetViews>
  <sheetFormatPr defaultColWidth="8.90625" defaultRowHeight="14.5"/>
  <cols>
    <col min="1" max="1" width="8.90625" style="144"/>
    <col min="2" max="2" width="21" style="144" customWidth="1"/>
    <col min="3" max="3" width="13.36328125" style="145" customWidth="1"/>
    <col min="4" max="4" width="0.81640625" style="145" customWidth="1"/>
    <col min="5" max="5" width="7.6328125" style="145" customWidth="1"/>
    <col min="6" max="6" width="10.453125" style="144" customWidth="1"/>
    <col min="7" max="7" width="3.08984375" style="145" customWidth="1"/>
    <col min="8" max="8" width="13.6328125" style="145" customWidth="1"/>
    <col min="9" max="9" width="3.81640625" style="145" customWidth="1"/>
    <col min="10" max="10" width="7.6328125" style="145" customWidth="1"/>
    <col min="11" max="11" width="9.08984375" style="144" bestFit="1" customWidth="1"/>
    <col min="12" max="12" width="3.08984375" style="145" customWidth="1"/>
    <col min="13" max="13" width="13.6328125" style="145" customWidth="1"/>
    <col min="14" max="14" width="2.90625" style="145" customWidth="1"/>
    <col min="15" max="15" width="7.6328125" style="145" customWidth="1"/>
    <col min="16" max="16" width="10.08984375" style="144" customWidth="1"/>
    <col min="17" max="17" width="6.6328125" style="145" customWidth="1"/>
    <col min="18" max="18" width="12.1796875" style="145" customWidth="1"/>
    <col min="19" max="19" width="3.08984375" style="145" customWidth="1"/>
    <col min="20" max="20" width="15.1796875" style="145" customWidth="1"/>
    <col min="21" max="21" width="3.08984375" style="145" customWidth="1"/>
    <col min="22" max="22" width="8.90625" style="144"/>
    <col min="23" max="23" width="18.6328125" style="144" customWidth="1"/>
    <col min="24" max="16384" width="8.90625" style="144"/>
  </cols>
  <sheetData>
    <row r="1" spans="2:23">
      <c r="E1" s="225" t="s">
        <v>79</v>
      </c>
      <c r="F1" s="225"/>
      <c r="G1" s="185"/>
      <c r="H1" s="185"/>
      <c r="I1" s="185"/>
      <c r="J1" s="227" t="s">
        <v>78</v>
      </c>
      <c r="K1" s="227"/>
      <c r="L1" s="185"/>
      <c r="M1" s="185"/>
      <c r="N1" s="185"/>
      <c r="O1" s="229" t="s">
        <v>80</v>
      </c>
      <c r="P1" s="229"/>
      <c r="Q1" s="185"/>
      <c r="R1" s="185"/>
      <c r="S1" s="215" t="s">
        <v>81</v>
      </c>
      <c r="T1" s="215"/>
      <c r="U1" s="185"/>
      <c r="V1" s="186"/>
      <c r="W1" s="223" t="s">
        <v>74</v>
      </c>
    </row>
    <row r="2" spans="2:23" ht="28.75" customHeight="1" thickBot="1">
      <c r="E2" s="226"/>
      <c r="F2" s="226"/>
      <c r="G2" s="187"/>
      <c r="H2" s="185"/>
      <c r="I2" s="185"/>
      <c r="J2" s="228"/>
      <c r="K2" s="228"/>
      <c r="L2" s="187"/>
      <c r="M2" s="185"/>
      <c r="N2" s="185"/>
      <c r="O2" s="230"/>
      <c r="P2" s="230"/>
      <c r="Q2" s="187"/>
      <c r="R2" s="185"/>
      <c r="S2" s="216"/>
      <c r="T2" s="216"/>
      <c r="U2" s="187"/>
      <c r="V2" s="186"/>
      <c r="W2" s="224"/>
    </row>
    <row r="3" spans="2:23" ht="29">
      <c r="C3" s="156" t="s">
        <v>43</v>
      </c>
      <c r="E3" s="217">
        <v>1597000</v>
      </c>
      <c r="F3" s="218"/>
      <c r="H3" s="156" t="s">
        <v>43</v>
      </c>
      <c r="J3" s="217">
        <v>2062000</v>
      </c>
      <c r="K3" s="218"/>
      <c r="M3" s="156" t="s">
        <v>43</v>
      </c>
      <c r="O3" s="217">
        <v>546000</v>
      </c>
      <c r="P3" s="218"/>
      <c r="R3" s="156" t="s">
        <v>43</v>
      </c>
      <c r="S3" s="217">
        <v>720000</v>
      </c>
      <c r="T3" s="218"/>
      <c r="W3" s="190">
        <f>SUM(E3:U3)</f>
        <v>4925000</v>
      </c>
    </row>
    <row r="4" spans="2:23">
      <c r="C4" s="146" t="s">
        <v>44</v>
      </c>
      <c r="E4" s="219">
        <f>F15/E3</f>
        <v>6.2617407639323732E-5</v>
      </c>
      <c r="F4" s="220"/>
      <c r="H4" s="146" t="s">
        <v>44</v>
      </c>
      <c r="J4" s="219">
        <f>K15/J3</f>
        <v>1.4548981571290009E-4</v>
      </c>
      <c r="K4" s="220"/>
      <c r="M4" s="146" t="s">
        <v>44</v>
      </c>
      <c r="O4" s="219">
        <f>P15/O3</f>
        <v>1.8315018315018315E-4</v>
      </c>
      <c r="P4" s="220"/>
      <c r="R4" s="146" t="s">
        <v>44</v>
      </c>
      <c r="S4" s="219">
        <f>T15/S3</f>
        <v>1.3888888888888889E-4</v>
      </c>
      <c r="T4" s="220"/>
      <c r="W4" s="191">
        <f>W5/W3</f>
        <v>1.2182741116751269E-4</v>
      </c>
    </row>
    <row r="5" spans="2:23">
      <c r="C5" s="146" t="s">
        <v>1</v>
      </c>
      <c r="E5" s="221">
        <f>E3*E4</f>
        <v>100</v>
      </c>
      <c r="F5" s="222"/>
      <c r="H5" s="146" t="s">
        <v>1</v>
      </c>
      <c r="J5" s="221">
        <f>J3*J4</f>
        <v>300</v>
      </c>
      <c r="K5" s="222"/>
      <c r="M5" s="146" t="s">
        <v>1</v>
      </c>
      <c r="O5" s="221">
        <f>O3*O4</f>
        <v>100</v>
      </c>
      <c r="P5" s="222"/>
      <c r="R5" s="146" t="s">
        <v>1</v>
      </c>
      <c r="S5" s="221">
        <f>S3*S4</f>
        <v>100</v>
      </c>
      <c r="T5" s="222"/>
      <c r="W5" s="192">
        <f>SUM(E5:V5)</f>
        <v>600</v>
      </c>
    </row>
    <row r="6" spans="2:23">
      <c r="E6" s="147"/>
      <c r="F6" s="148"/>
      <c r="H6" s="159"/>
      <c r="J6" s="147"/>
      <c r="K6" s="148"/>
      <c r="M6" s="159"/>
      <c r="O6" s="147"/>
      <c r="P6" s="148"/>
      <c r="R6" s="159"/>
      <c r="S6" s="147"/>
      <c r="T6" s="148"/>
      <c r="W6" s="188"/>
    </row>
    <row r="7" spans="2:23">
      <c r="B7" s="149" t="s">
        <v>45</v>
      </c>
      <c r="C7" s="146" t="s">
        <v>38</v>
      </c>
      <c r="D7" s="150"/>
      <c r="E7" s="147"/>
      <c r="F7" s="148"/>
      <c r="G7" s="150"/>
      <c r="H7" s="146" t="s">
        <v>38</v>
      </c>
      <c r="I7" s="150"/>
      <c r="J7" s="147"/>
      <c r="K7" s="148"/>
      <c r="L7" s="150"/>
      <c r="M7" s="146" t="s">
        <v>38</v>
      </c>
      <c r="N7" s="150"/>
      <c r="O7" s="147"/>
      <c r="P7" s="148"/>
      <c r="Q7" s="150"/>
      <c r="R7" s="146" t="s">
        <v>38</v>
      </c>
      <c r="S7" s="147"/>
      <c r="T7" s="148"/>
      <c r="U7" s="150"/>
      <c r="W7" s="188"/>
    </row>
    <row r="8" spans="2:23">
      <c r="B8" s="144" t="s">
        <v>82</v>
      </c>
      <c r="C8" s="157">
        <f>F8/$F$15</f>
        <v>1</v>
      </c>
      <c r="D8" s="150"/>
      <c r="E8" s="152"/>
      <c r="F8" s="183">
        <f>'Resource Summary '!E18</f>
        <v>100</v>
      </c>
      <c r="G8" s="150"/>
      <c r="H8" s="161">
        <f t="shared" ref="H8:H14" si="0">K8/$K$15</f>
        <v>1</v>
      </c>
      <c r="I8" s="150"/>
      <c r="J8" s="147"/>
      <c r="K8" s="183">
        <f>'Resource Summary '!E37</f>
        <v>300</v>
      </c>
      <c r="L8" s="150"/>
      <c r="M8" s="157">
        <f>P8/$P$15</f>
        <v>1</v>
      </c>
      <c r="N8" s="150"/>
      <c r="O8" s="152"/>
      <c r="P8" s="183">
        <f>'Resource Summary '!E56</f>
        <v>100</v>
      </c>
      <c r="Q8" s="150"/>
      <c r="R8" s="157">
        <f>T8/$P$15</f>
        <v>1</v>
      </c>
      <c r="S8" s="152"/>
      <c r="T8" s="183">
        <f>'Resource Summary '!E77</f>
        <v>100</v>
      </c>
      <c r="U8" s="150"/>
      <c r="W8" s="189">
        <f>SUM(P8,K8,F8,T8)</f>
        <v>600</v>
      </c>
    </row>
    <row r="9" spans="2:23">
      <c r="B9" s="144" t="s">
        <v>46</v>
      </c>
      <c r="C9" s="157">
        <f t="shared" ref="C9:C14" si="1">F9/$F$15</f>
        <v>0</v>
      </c>
      <c r="D9" s="151"/>
      <c r="E9" s="152"/>
      <c r="F9" s="183">
        <f>'Resource Summary '!G18</f>
        <v>0</v>
      </c>
      <c r="G9" s="151"/>
      <c r="H9" s="161">
        <f t="shared" si="0"/>
        <v>0</v>
      </c>
      <c r="I9" s="151"/>
      <c r="J9" s="152"/>
      <c r="K9" s="183">
        <f>'Resource Summary '!G37</f>
        <v>0</v>
      </c>
      <c r="L9" s="151"/>
      <c r="M9" s="157">
        <f t="shared" ref="M9:M14" si="2">P9/$P$15</f>
        <v>0</v>
      </c>
      <c r="N9" s="151"/>
      <c r="O9" s="152"/>
      <c r="P9" s="183">
        <f>'Resource Summary '!G56</f>
        <v>0</v>
      </c>
      <c r="Q9" s="151"/>
      <c r="R9" s="157">
        <f t="shared" ref="R9:R14" si="3">T9/$P$15</f>
        <v>0</v>
      </c>
      <c r="S9" s="152"/>
      <c r="T9" s="183">
        <f>'Resource Summary '!G77</f>
        <v>0</v>
      </c>
      <c r="U9" s="151"/>
      <c r="W9" s="189">
        <f>SUM(P9,K9,F9,T9)</f>
        <v>0</v>
      </c>
    </row>
    <row r="10" spans="2:23">
      <c r="B10" s="144" t="s">
        <v>42</v>
      </c>
      <c r="C10" s="157">
        <f t="shared" si="1"/>
        <v>0</v>
      </c>
      <c r="D10" s="151"/>
      <c r="E10" s="152"/>
      <c r="F10" s="183">
        <f>'Resource Summary '!I18</f>
        <v>0</v>
      </c>
      <c r="G10" s="151"/>
      <c r="H10" s="161">
        <f t="shared" si="0"/>
        <v>0</v>
      </c>
      <c r="I10" s="151"/>
      <c r="J10" s="152"/>
      <c r="K10" s="183">
        <f>'Resource Summary '!I37</f>
        <v>0</v>
      </c>
      <c r="L10" s="151"/>
      <c r="M10" s="157">
        <f t="shared" si="2"/>
        <v>0</v>
      </c>
      <c r="N10" s="151"/>
      <c r="O10" s="152"/>
      <c r="P10" s="183">
        <f>'Resource Summary '!I56</f>
        <v>0</v>
      </c>
      <c r="Q10" s="151"/>
      <c r="R10" s="157">
        <f t="shared" si="3"/>
        <v>0</v>
      </c>
      <c r="S10" s="152"/>
      <c r="T10" s="183">
        <f>'Resource Summary '!I77</f>
        <v>0</v>
      </c>
      <c r="U10" s="151"/>
      <c r="W10" s="189">
        <f t="shared" ref="W10:W14" si="4">SUM(P10,K10,F10,T10)</f>
        <v>0</v>
      </c>
    </row>
    <row r="11" spans="2:23">
      <c r="B11" s="144" t="s">
        <v>48</v>
      </c>
      <c r="C11" s="157">
        <f t="shared" si="1"/>
        <v>0</v>
      </c>
      <c r="D11" s="151"/>
      <c r="E11" s="152"/>
      <c r="F11" s="183">
        <f>'Resource Summary '!K18</f>
        <v>0</v>
      </c>
      <c r="G11" s="151"/>
      <c r="H11" s="161">
        <f t="shared" si="0"/>
        <v>0</v>
      </c>
      <c r="I11" s="151"/>
      <c r="J11" s="152"/>
      <c r="K11" s="183">
        <f>'Resource Summary '!K37</f>
        <v>0</v>
      </c>
      <c r="L11" s="151"/>
      <c r="M11" s="157">
        <f t="shared" si="2"/>
        <v>0</v>
      </c>
      <c r="N11" s="151"/>
      <c r="O11" s="152"/>
      <c r="P11" s="183">
        <f>'Resource Summary '!K56</f>
        <v>0</v>
      </c>
      <c r="Q11" s="151"/>
      <c r="R11" s="157">
        <f t="shared" si="3"/>
        <v>0</v>
      </c>
      <c r="S11" s="152"/>
      <c r="T11" s="183">
        <f>'Resource Summary '!K77</f>
        <v>0</v>
      </c>
      <c r="U11" s="151"/>
      <c r="W11" s="189">
        <f>SUM(P11,K11,F11,T11)</f>
        <v>0</v>
      </c>
    </row>
    <row r="12" spans="2:23">
      <c r="B12" s="144" t="s">
        <v>39</v>
      </c>
      <c r="C12" s="157">
        <f t="shared" si="1"/>
        <v>0</v>
      </c>
      <c r="D12" s="151"/>
      <c r="E12" s="152"/>
      <c r="F12" s="183">
        <f>'Resource Summary '!M18</f>
        <v>0</v>
      </c>
      <c r="G12" s="151"/>
      <c r="H12" s="161">
        <f t="shared" si="0"/>
        <v>0</v>
      </c>
      <c r="I12" s="151"/>
      <c r="J12" s="152"/>
      <c r="K12" s="183">
        <f>'Resource Summary '!M37</f>
        <v>0</v>
      </c>
      <c r="L12" s="151"/>
      <c r="M12" s="157">
        <f t="shared" si="2"/>
        <v>0</v>
      </c>
      <c r="N12" s="151"/>
      <c r="O12" s="152"/>
      <c r="P12" s="183">
        <f>'Resource Summary '!M56</f>
        <v>0</v>
      </c>
      <c r="Q12" s="151"/>
      <c r="R12" s="157">
        <f t="shared" si="3"/>
        <v>0</v>
      </c>
      <c r="S12" s="152"/>
      <c r="T12" s="183">
        <f>'Resource Summary '!M77</f>
        <v>0</v>
      </c>
      <c r="U12" s="151"/>
      <c r="W12" s="189">
        <f>SUM(P12,K12,F12,T12)</f>
        <v>0</v>
      </c>
    </row>
    <row r="13" spans="2:23">
      <c r="B13" s="144" t="s">
        <v>40</v>
      </c>
      <c r="C13" s="157">
        <f t="shared" si="1"/>
        <v>0</v>
      </c>
      <c r="D13" s="151"/>
      <c r="E13" s="152"/>
      <c r="F13" s="183">
        <f>'Resource Summary '!O18</f>
        <v>0</v>
      </c>
      <c r="G13" s="151"/>
      <c r="H13" s="161">
        <f t="shared" si="0"/>
        <v>0</v>
      </c>
      <c r="I13" s="151"/>
      <c r="J13" s="152"/>
      <c r="K13" s="183">
        <f>'Resource Summary '!O37</f>
        <v>0</v>
      </c>
      <c r="L13" s="151"/>
      <c r="M13" s="157">
        <f t="shared" si="2"/>
        <v>0</v>
      </c>
      <c r="N13" s="151"/>
      <c r="O13" s="152"/>
      <c r="P13" s="183">
        <f>'Resource Summary '!O56</f>
        <v>0</v>
      </c>
      <c r="Q13" s="151"/>
      <c r="R13" s="157">
        <f t="shared" si="3"/>
        <v>0</v>
      </c>
      <c r="S13" s="152"/>
      <c r="T13" s="183">
        <f>'Resource Summary '!O77</f>
        <v>0</v>
      </c>
      <c r="U13" s="151"/>
      <c r="W13" s="189">
        <f t="shared" si="4"/>
        <v>0</v>
      </c>
    </row>
    <row r="14" spans="2:23">
      <c r="B14" s="144" t="s">
        <v>41</v>
      </c>
      <c r="C14" s="157">
        <f t="shared" si="1"/>
        <v>0</v>
      </c>
      <c r="D14" s="151"/>
      <c r="E14" s="152"/>
      <c r="F14" s="183">
        <f>'Resource Summary '!Q18</f>
        <v>0</v>
      </c>
      <c r="G14" s="151"/>
      <c r="H14" s="161">
        <f t="shared" si="0"/>
        <v>0</v>
      </c>
      <c r="I14" s="151"/>
      <c r="J14" s="152"/>
      <c r="K14" s="183">
        <f>'Resource Summary '!Q37</f>
        <v>0</v>
      </c>
      <c r="L14" s="151"/>
      <c r="M14" s="157">
        <f t="shared" si="2"/>
        <v>0</v>
      </c>
      <c r="N14" s="151"/>
      <c r="O14" s="152"/>
      <c r="P14" s="183">
        <f>'Resource Summary '!Q56</f>
        <v>0</v>
      </c>
      <c r="Q14" s="151"/>
      <c r="R14" s="157">
        <f t="shared" si="3"/>
        <v>0</v>
      </c>
      <c r="S14" s="152"/>
      <c r="T14" s="183">
        <f>'Resource Summary '!Q77</f>
        <v>0</v>
      </c>
      <c r="U14" s="151"/>
      <c r="W14" s="189">
        <f t="shared" si="4"/>
        <v>0</v>
      </c>
    </row>
    <row r="15" spans="2:23" ht="15" thickBot="1">
      <c r="B15" s="149" t="s">
        <v>47</v>
      </c>
      <c r="C15" s="158">
        <f>SUM(C8:C14)</f>
        <v>1</v>
      </c>
      <c r="D15" s="153"/>
      <c r="E15" s="154"/>
      <c r="F15" s="155">
        <f>SUM(F8:F14)</f>
        <v>100</v>
      </c>
      <c r="G15" s="153"/>
      <c r="H15" s="158">
        <f>SUM(H8:H14)</f>
        <v>1</v>
      </c>
      <c r="I15" s="153"/>
      <c r="J15" s="160"/>
      <c r="K15" s="184">
        <f>SUM(K8:K14)</f>
        <v>300</v>
      </c>
      <c r="L15" s="153"/>
      <c r="M15" s="158">
        <f>SUM(M8:M14)</f>
        <v>1</v>
      </c>
      <c r="N15" s="153"/>
      <c r="O15" s="160"/>
      <c r="P15" s="155">
        <f>SUM(P8:P14)</f>
        <v>100</v>
      </c>
      <c r="Q15" s="153"/>
      <c r="R15" s="158">
        <f>SUM(R8:R14)</f>
        <v>1</v>
      </c>
      <c r="S15" s="160"/>
      <c r="T15" s="155">
        <f>SUM(T8:T14)</f>
        <v>100</v>
      </c>
      <c r="U15" s="153"/>
      <c r="W15" s="155">
        <f>SUM(W8:W14)</f>
        <v>600</v>
      </c>
    </row>
    <row r="16" spans="2:23">
      <c r="K16" s="164"/>
    </row>
    <row r="17" spans="2:16">
      <c r="B17" s="149"/>
      <c r="K17" s="164"/>
    </row>
    <row r="19" spans="2:16" s="145" customFormat="1">
      <c r="B19" s="144"/>
      <c r="F19" s="144"/>
      <c r="K19" s="144"/>
      <c r="P19" s="144"/>
    </row>
    <row r="20" spans="2:16" s="145" customFormat="1">
      <c r="B20" s="144"/>
      <c r="F20" s="144"/>
      <c r="K20" s="144"/>
      <c r="P20" s="144"/>
    </row>
    <row r="21" spans="2:16" s="145" customFormat="1">
      <c r="B21" s="144"/>
      <c r="F21" s="144"/>
      <c r="K21" s="144"/>
      <c r="P21" s="144"/>
    </row>
    <row r="22" spans="2:16" s="145" customFormat="1">
      <c r="B22" s="144"/>
      <c r="F22" s="144"/>
      <c r="K22" s="144"/>
      <c r="P22" s="144"/>
    </row>
    <row r="23" spans="2:16" s="145" customFormat="1">
      <c r="B23" s="144"/>
      <c r="F23" s="144"/>
      <c r="K23" s="144"/>
      <c r="P23" s="144"/>
    </row>
    <row r="24" spans="2:16" s="145" customFormat="1">
      <c r="B24" s="144"/>
      <c r="F24" s="144"/>
      <c r="K24" s="144"/>
      <c r="P24" s="144"/>
    </row>
    <row r="25" spans="2:16" s="145" customFormat="1">
      <c r="B25" s="144"/>
      <c r="F25" s="144"/>
      <c r="K25" s="144"/>
      <c r="P25" s="144"/>
    </row>
  </sheetData>
  <mergeCells count="17">
    <mergeCell ref="O3:P3"/>
    <mergeCell ref="O4:P4"/>
    <mergeCell ref="O5:P5"/>
    <mergeCell ref="E3:F3"/>
    <mergeCell ref="E1:F2"/>
    <mergeCell ref="J1:K2"/>
    <mergeCell ref="O1:P2"/>
    <mergeCell ref="E4:F4"/>
    <mergeCell ref="E5:F5"/>
    <mergeCell ref="J3:K3"/>
    <mergeCell ref="J4:K4"/>
    <mergeCell ref="J5:K5"/>
    <mergeCell ref="S1:T2"/>
    <mergeCell ref="S3:T3"/>
    <mergeCell ref="S4:T4"/>
    <mergeCell ref="S5:T5"/>
    <mergeCell ref="W1:W2"/>
  </mergeCells>
  <pageMargins left="0.7" right="0.7" top="0.75" bottom="0.75" header="0.3" footer="0.3"/>
  <pageSetup paperSize="0" orientation="portrait" horizontalDpi="0" verticalDpi="0" copies="0" r:id="rId1"/>
  <ignoredErrors>
    <ignoredError sqref="W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41997C29E8314D96F30F8B2760DFF0" ma:contentTypeVersion="18" ma:contentTypeDescription="Create a new document." ma:contentTypeScope="" ma:versionID="11f216050756a5bb8750c2c6d7b0f19d">
  <xsd:schema xmlns:xsd="http://www.w3.org/2001/XMLSchema" xmlns:xs="http://www.w3.org/2001/XMLSchema" xmlns:p="http://schemas.microsoft.com/office/2006/metadata/properties" xmlns:ns2="7adce633-bfdb-4b04-b486-43ff79d223c6" xmlns:ns3="c45d0d52-2bc7-4f68-9170-0e4495572393" targetNamespace="http://schemas.microsoft.com/office/2006/metadata/properties" ma:root="true" ma:fieldsID="da6c2856f0c16bccd3689a3abf747caf" ns2:_="" ns3:_="">
    <xsd:import namespace="7adce633-bfdb-4b04-b486-43ff79d223c6"/>
    <xsd:import namespace="c45d0d52-2bc7-4f68-9170-0e4495572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ce633-bfdb-4b04-b486-43ff79d223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f86011c-ee32-40b9-a5f9-9daec9ed5a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5d0d52-2bc7-4f68-9170-0e44955723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d65172c-0255-4b03-b7f0-c092c2615312}" ma:internalName="TaxCatchAll" ma:showField="CatchAllData" ma:web="c45d0d52-2bc7-4f68-9170-0e44955723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6F9614-B7FD-469A-8768-22C3CADF43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dce633-bfdb-4b04-b486-43ff79d223c6"/>
    <ds:schemaRef ds:uri="c45d0d52-2bc7-4f68-9170-0e44955723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2145E9-65C8-40AE-9AB1-E8AA054430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Timeline &amp; Fee Drawdown </vt:lpstr>
      <vt:lpstr>Resource Summary </vt:lpstr>
      <vt:lpstr>Fee Summary</vt:lpstr>
      <vt:lpstr>'Timeline &amp; Fee Drawdown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SSLADE</dc:creator>
  <cp:lastModifiedBy>Ken Baines</cp:lastModifiedBy>
  <cp:lastPrinted>2021-08-27T07:42:39Z</cp:lastPrinted>
  <dcterms:created xsi:type="dcterms:W3CDTF">1999-01-14T14:29:27Z</dcterms:created>
  <dcterms:modified xsi:type="dcterms:W3CDTF">2024-01-25T20:09:50Z</dcterms:modified>
</cp:coreProperties>
</file>