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showInkAnnotation="0" autoCompressPictures="0"/>
  <mc:AlternateContent xmlns:mc="http://schemas.openxmlformats.org/markup-compatibility/2006">
    <mc:Choice Requires="x15">
      <x15ac:absPath xmlns:x15ac="http://schemas.microsoft.com/office/spreadsheetml/2010/11/ac" url="\\AGILITYSERVER\Agility\Projects\P1901 Yate Outdoor Sports Centre\"/>
    </mc:Choice>
  </mc:AlternateContent>
  <xr:revisionPtr revIDLastSave="0" documentId="13_ncr:1_{610E5320-25B3-4AB9-8BB0-468885028985}" xr6:coauthVersionLast="43" xr6:coauthVersionMax="43" xr10:uidLastSave="{00000000-0000-0000-0000-000000000000}"/>
  <bookViews>
    <workbookView xWindow="19090" yWindow="-110" windowWidth="38620" windowHeight="21220" tabRatio="500" xr2:uid="{00000000-000D-0000-FFFF-FFFF00000000}"/>
  </bookViews>
  <sheets>
    <sheet name="A. Tender Guidance" sheetId="3" r:id="rId1"/>
    <sheet name="B. Preliminaries" sheetId="1" r:id="rId2"/>
    <sheet name="C. Pitch " sheetId="4" r:id="rId3"/>
    <sheet name="E. Fencing Works" sheetId="6" r:id="rId4"/>
    <sheet name="G. Detox Area" sheetId="10" r:id="rId5"/>
    <sheet name="I. Summary" sheetId="9" r:id="rId6"/>
    <sheet name="O. Options" sheetId="12" r:id="rId7"/>
    <sheet name="Quantities" sheetId="11" r:id="rId8"/>
  </sheets>
  <definedNames>
    <definedName name="_xlnm.Print_Area" localSheetId="0">'A. Tender Guidance'!$A:$F</definedName>
    <definedName name="_xlnm.Print_Area" localSheetId="1">'B. Preliminaries'!$A:$F</definedName>
    <definedName name="_xlnm.Print_Area" localSheetId="2">'C. Pitch '!$A:$F</definedName>
    <definedName name="_xlnm.Print_Area" localSheetId="3">'E. Fencing Works'!$A$1:$F$72</definedName>
    <definedName name="_xlnm.Print_Area" localSheetId="4">'G. Detox Area'!$A:$F</definedName>
    <definedName name="_xlnm.Print_Area" localSheetId="5">'I. Summary'!$A$1:$D$42</definedName>
    <definedName name="_xlnm.Print_Area" localSheetId="6">'O. Options'!$A$2:$F$41</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72" i="1" l="1"/>
  <c r="F71" i="1"/>
  <c r="F70" i="1"/>
  <c r="F64" i="1"/>
  <c r="F56" i="1"/>
  <c r="F55" i="1"/>
  <c r="F54" i="1"/>
  <c r="F51" i="1"/>
  <c r="F45" i="1"/>
  <c r="F44" i="1"/>
  <c r="F43" i="1"/>
  <c r="F42" i="1"/>
  <c r="F41" i="1"/>
  <c r="F40" i="1"/>
  <c r="F27" i="1"/>
  <c r="F26" i="1"/>
  <c r="F33" i="1"/>
  <c r="F35" i="1"/>
  <c r="F20" i="1"/>
  <c r="F18" i="1"/>
  <c r="F16" i="1"/>
  <c r="F14" i="1"/>
  <c r="F12" i="1"/>
  <c r="F11" i="1"/>
  <c r="F7" i="1"/>
  <c r="F4" i="1"/>
  <c r="F3" i="4"/>
  <c r="F5" i="4"/>
  <c r="F7" i="4"/>
  <c r="F9" i="4"/>
  <c r="F15" i="4"/>
  <c r="F21" i="4"/>
  <c r="F27" i="4"/>
  <c r="F26" i="4"/>
  <c r="F25" i="4"/>
  <c r="F24" i="4"/>
  <c r="F32" i="4"/>
  <c r="F31" i="4"/>
  <c r="F30" i="4"/>
  <c r="F35" i="4"/>
  <c r="F34" i="4"/>
  <c r="F57" i="4"/>
  <c r="F67" i="4"/>
  <c r="F68" i="4"/>
  <c r="F88" i="4"/>
  <c r="F96" i="4"/>
  <c r="F95" i="4"/>
  <c r="F94" i="4"/>
  <c r="F102" i="4"/>
  <c r="F103" i="4"/>
  <c r="F105" i="4"/>
  <c r="F107" i="4"/>
  <c r="C8" i="10"/>
  <c r="F8" i="10"/>
  <c r="F12" i="10"/>
  <c r="F9" i="10"/>
  <c r="F7" i="10"/>
  <c r="F6" i="10"/>
  <c r="C20" i="9"/>
  <c r="D21" i="9" s="1"/>
  <c r="F63" i="6"/>
  <c r="F57" i="6"/>
  <c r="F42" i="6"/>
  <c r="F28" i="6"/>
  <c r="F8" i="6"/>
  <c r="F3" i="6"/>
  <c r="F110" i="4" l="1"/>
  <c r="C16" i="9" s="1"/>
  <c r="F37" i="4"/>
  <c r="C15" i="9" s="1"/>
  <c r="F18" i="4"/>
  <c r="C14" i="9" s="1"/>
  <c r="D17" i="9" l="1"/>
  <c r="C64" i="6"/>
  <c r="C7" i="10"/>
  <c r="C34" i="4"/>
  <c r="C32" i="4"/>
  <c r="C27" i="4"/>
  <c r="B38" i="11"/>
  <c r="B34" i="11"/>
  <c r="B37" i="11"/>
  <c r="C24" i="4"/>
  <c r="C68" i="4"/>
  <c r="C67" i="4"/>
  <c r="B15" i="11"/>
  <c r="C57" i="4"/>
  <c r="D31" i="9"/>
  <c r="D4" i="9"/>
  <c r="F23" i="1"/>
  <c r="F37" i="1" s="1"/>
  <c r="F48" i="1" s="1"/>
  <c r="C8" i="9" s="1"/>
  <c r="F62" i="1"/>
  <c r="F61" i="1"/>
  <c r="F60" i="1"/>
  <c r="F59" i="1"/>
  <c r="C7" i="9" l="1"/>
  <c r="C6" i="9"/>
  <c r="F64" i="6"/>
  <c r="F72" i="6" s="1"/>
  <c r="C38" i="12"/>
  <c r="C26" i="4"/>
  <c r="C25" i="4"/>
  <c r="F67" i="1"/>
  <c r="C31" i="9"/>
  <c r="F80" i="1" l="1"/>
  <c r="F93" i="1" s="1"/>
  <c r="C11" i="9" s="1"/>
  <c r="C9" i="9"/>
  <c r="F19" i="10"/>
  <c r="C24" i="9" s="1"/>
  <c r="D25" i="9" s="1"/>
  <c r="F19" i="3"/>
  <c r="C4" i="9" s="1"/>
  <c r="B11" i="11"/>
  <c r="C5" i="4" s="1"/>
  <c r="C7" i="4" s="1"/>
  <c r="B30" i="11"/>
  <c r="B26" i="11"/>
  <c r="B25" i="11"/>
  <c r="B7" i="11"/>
  <c r="B19" i="11" s="1"/>
  <c r="C10" i="9" l="1"/>
  <c r="D12" i="9" s="1"/>
  <c r="D27" i="9" s="1"/>
</calcChain>
</file>

<file path=xl/sharedStrings.xml><?xml version="1.0" encoding="utf-8"?>
<sst xmlns="http://schemas.openxmlformats.org/spreadsheetml/2006/main" count="621" uniqueCount="406">
  <si>
    <t>A.100</t>
  </si>
  <si>
    <t>Contract Preliminaires</t>
  </si>
  <si>
    <t>General Description</t>
  </si>
  <si>
    <t>Contractual Conditions</t>
  </si>
  <si>
    <t>The total project will be let upon a design and construct basis, however, a detailed specification is provided with the tender to enable accurate comparison between tendering companies.</t>
  </si>
  <si>
    <t>Contractor Design</t>
  </si>
  <si>
    <t>The contractor is responsible for adopting the outline design proposed within the pricing specification and developing it into a workable solution for the project. The contractor should pay particular attention to the following aspects of work which will require detailed design or coordination in order to complete the works</t>
  </si>
  <si>
    <t>shockpad and artificial turf system design</t>
  </si>
  <si>
    <t>m</t>
  </si>
  <si>
    <t>Health &amp; Safety &amp; Insurance</t>
  </si>
  <si>
    <t>Provide insurance cover for the duration of the project.</t>
  </si>
  <si>
    <t>Employers Liability &gt; £10m</t>
  </si>
  <si>
    <t>Public Liability &gt; £10m</t>
  </si>
  <si>
    <t>Documentary evidence of cover to be provided to the school prior to the commencement of the works</t>
  </si>
  <si>
    <t>Contractor Management</t>
  </si>
  <si>
    <t>Provide full time site supervisor for the duration of the works. Site supervisor to be equiped with mobile phone for contact at all times.</t>
  </si>
  <si>
    <t>Provide out of hours contact for emergencies arising upon site for the duration of the works</t>
  </si>
  <si>
    <t>Provide Welfare facilities for the site workforce, Welfare facilities to be compliant with CDM regulations. Welfare facilities to include (but not limited to) messing facilities, toilets, drying room, hot/cold water.</t>
  </si>
  <si>
    <t>Provide secure storage facility (steel storage container) for plant and degradeable materials for the duration of the works</t>
  </si>
  <si>
    <t>Provide Contract Management Services as appropriate to control the works, monitor programme, provide progress reports, site quality control, control of sub contractors and attend regular meetings with the client &amp; building contractor working upon the sports centre</t>
  </si>
  <si>
    <t>Contract</t>
  </si>
  <si>
    <t>The contractor is to include any costs associated with the Contractual Preliminaries documentation</t>
  </si>
  <si>
    <t>Dayworks rates</t>
  </si>
  <si>
    <t>hr</t>
  </si>
  <si>
    <t>supervisor</t>
  </si>
  <si>
    <t>tradesman</t>
  </si>
  <si>
    <t>contract manager</t>
  </si>
  <si>
    <t>Design</t>
  </si>
  <si>
    <t>Develop the tender design into a working design, provide working drawings to the Employers Agent, along with supporting calculations and design assumptions</t>
  </si>
  <si>
    <t>Attend design meetings with the client team to detail interfaces with existing facilities and interim arrangments during the separate phases of the project</t>
  </si>
  <si>
    <t>Tender Guidance</t>
  </si>
  <si>
    <t>Item</t>
  </si>
  <si>
    <t>The contarctor is advised to visit site and familiarise themselves with the layout, site access and services before submitting their tender. Claims will not be accepted for items that should have beeen identified in a site visit prior to tender submission.</t>
  </si>
  <si>
    <t xml:space="preserve">fencing </t>
  </si>
  <si>
    <t>Provide and maintain construction site signage in accordance with CDM regulations for the duration of the works</t>
  </si>
  <si>
    <t>Prior to the commencement of the works, prepare &amp; submit a photographic condition survey in conjunction with the clients' representative of the condition of the access to the site, the site, and areas adjacent to the site (and its working area). Submit copy to Employers Agent</t>
  </si>
  <si>
    <t>Unless detailed above, the contractor shall price the design specified within the tender.  A section is provided at the end of the section for the contractor to put forward costed additional items necessary to complete the works or alternative design solutions for consideration by the client.</t>
  </si>
  <si>
    <t>A.101</t>
  </si>
  <si>
    <t>A.102</t>
  </si>
  <si>
    <t>A.103</t>
  </si>
  <si>
    <t>A.104</t>
  </si>
  <si>
    <t>B.100</t>
  </si>
  <si>
    <t>B.101</t>
  </si>
  <si>
    <t>B.102</t>
  </si>
  <si>
    <t>B.103</t>
  </si>
  <si>
    <t>B.104</t>
  </si>
  <si>
    <t>B.105</t>
  </si>
  <si>
    <t>B.106</t>
  </si>
  <si>
    <t>B.107</t>
  </si>
  <si>
    <t>B.200</t>
  </si>
  <si>
    <t>B.201</t>
  </si>
  <si>
    <t>B.202</t>
  </si>
  <si>
    <t>B.203</t>
  </si>
  <si>
    <t>B.300</t>
  </si>
  <si>
    <t>B.310</t>
  </si>
  <si>
    <t>B.302</t>
  </si>
  <si>
    <t>B.303</t>
  </si>
  <si>
    <t>B.304</t>
  </si>
  <si>
    <t>B.305</t>
  </si>
  <si>
    <t>B.306</t>
  </si>
  <si>
    <t>B.400</t>
  </si>
  <si>
    <t>B.401</t>
  </si>
  <si>
    <t>B.403</t>
  </si>
  <si>
    <t>B.404</t>
  </si>
  <si>
    <t>B.405</t>
  </si>
  <si>
    <t>B.406</t>
  </si>
  <si>
    <t>B.407</t>
  </si>
  <si>
    <t>B.500</t>
  </si>
  <si>
    <t>B.501</t>
  </si>
  <si>
    <t>B.502</t>
  </si>
  <si>
    <t>Site Clearance</t>
  </si>
  <si>
    <t>Pitch Base</t>
  </si>
  <si>
    <t>C.100</t>
  </si>
  <si>
    <t>C.101</t>
  </si>
  <si>
    <t>C.102</t>
  </si>
  <si>
    <t>C.103</t>
  </si>
  <si>
    <t>C.104</t>
  </si>
  <si>
    <t>C.105</t>
  </si>
  <si>
    <t>C.106</t>
  </si>
  <si>
    <t>C.200</t>
  </si>
  <si>
    <t>C.201</t>
  </si>
  <si>
    <t>Synthetic Surfaces</t>
  </si>
  <si>
    <t>C.300</t>
  </si>
  <si>
    <t>C.301</t>
  </si>
  <si>
    <t>C.302</t>
  </si>
  <si>
    <t>Porosity &gt;500mm/hr</t>
  </si>
  <si>
    <t>Shockpad</t>
  </si>
  <si>
    <t>Artificial Grass</t>
  </si>
  <si>
    <t>Installation Standards</t>
  </si>
  <si>
    <t>Line Markings</t>
  </si>
  <si>
    <t>C.305</t>
  </si>
  <si>
    <t>Testing</t>
  </si>
  <si>
    <t>Fencing Works</t>
  </si>
  <si>
    <t>E.100</t>
  </si>
  <si>
    <t>E.101</t>
  </si>
  <si>
    <t>E.102</t>
  </si>
  <si>
    <t>Clips = anti tamper, anti rattle, anti net fray clips</t>
  </si>
  <si>
    <t>Post centre = 2.5m (max)</t>
  </si>
  <si>
    <t>Post finish = galvanised + polyester powder coated</t>
  </si>
  <si>
    <t>Installation</t>
  </si>
  <si>
    <t>All posts to be vertical and plumb</t>
  </si>
  <si>
    <t>All posts in line with the edge of the pitch</t>
  </si>
  <si>
    <t>Top line of fence to be at a constant height above pitch level</t>
  </si>
  <si>
    <t>E.103</t>
  </si>
  <si>
    <t>Equipment</t>
  </si>
  <si>
    <t>E.104</t>
  </si>
  <si>
    <t>nr</t>
  </si>
  <si>
    <t>Gate to have slide bar latching mechanism with hole for locking padlocks in open and closed positions. A drop bolt shall be fitted upon both leafs of the gate. Drop bolt fixings upon gate should enable bolts to be held in up and down positions. Drop bolts to have sockets to retain leafs in closed and open positions.</t>
  </si>
  <si>
    <t>Materials</t>
  </si>
  <si>
    <t>Gate Frame &amp; Leaf Frame = RHS steel</t>
  </si>
  <si>
    <t>Finish = galvanised + polyester powder coated</t>
  </si>
  <si>
    <t>Gates shall open outwards from pitch area</t>
  </si>
  <si>
    <t>Gates, when open, shall be able to open back flush to fenceline (180 degrees)</t>
  </si>
  <si>
    <t>Gates shall include stop bar to prevent opening into pitch area.</t>
  </si>
  <si>
    <t>Drop bolt sockets shall be inserted flush with ground level.</t>
  </si>
  <si>
    <t>E.106</t>
  </si>
  <si>
    <t>Pitch Divider</t>
  </si>
  <si>
    <t>G.100</t>
  </si>
  <si>
    <t>Detox Area Works</t>
  </si>
  <si>
    <t>Football Goals</t>
  </si>
  <si>
    <t>H.109</t>
  </si>
  <si>
    <t>H.110</t>
  </si>
  <si>
    <t>Corner Flags</t>
  </si>
  <si>
    <t>Rule Board</t>
  </si>
  <si>
    <t xml:space="preserve">Maintenance </t>
  </si>
  <si>
    <t>G.101</t>
  </si>
  <si>
    <t>G.102</t>
  </si>
  <si>
    <t>G.103</t>
  </si>
  <si>
    <t>The following document describes the works required on the project and the quantities provided are to be used as a guide only. The contractor is to check all quantities on site and make adjustement where required. The client will not entertain any claim in relation to variations of quantities following tender submission.</t>
  </si>
  <si>
    <t>Existing Pitch</t>
  </si>
  <si>
    <t>Overall Length</t>
  </si>
  <si>
    <t>Overall width</t>
  </si>
  <si>
    <t>Ends</t>
  </si>
  <si>
    <t>Sides</t>
  </si>
  <si>
    <t>Ex.Internal Path</t>
  </si>
  <si>
    <t>Area</t>
  </si>
  <si>
    <t>m2</t>
  </si>
  <si>
    <t>Path Area</t>
  </si>
  <si>
    <t>Goal Storage</t>
  </si>
  <si>
    <t>Length</t>
  </si>
  <si>
    <t>Length 1</t>
  </si>
  <si>
    <t>Width 1</t>
  </si>
  <si>
    <t>Length 2</t>
  </si>
  <si>
    <t>Width 2</t>
  </si>
  <si>
    <t>Area 1</t>
  </si>
  <si>
    <t>Area 2</t>
  </si>
  <si>
    <t>Detox Area</t>
  </si>
  <si>
    <t>length</t>
  </si>
  <si>
    <t>width</t>
  </si>
  <si>
    <t>area</t>
  </si>
  <si>
    <t>Ex.Artificial Grass</t>
  </si>
  <si>
    <t>item</t>
  </si>
  <si>
    <t>Tender Page Summary</t>
  </si>
  <si>
    <t>Preliminaries</t>
  </si>
  <si>
    <t xml:space="preserve">Pitch </t>
  </si>
  <si>
    <t>£….p</t>
  </si>
  <si>
    <t>£…..p</t>
  </si>
  <si>
    <t>A</t>
  </si>
  <si>
    <t>B</t>
  </si>
  <si>
    <t>C</t>
  </si>
  <si>
    <t>D</t>
  </si>
  <si>
    <t>E</t>
  </si>
  <si>
    <t>F</t>
  </si>
  <si>
    <t>G</t>
  </si>
  <si>
    <t>Carpet Warranty: &gt;7 years</t>
  </si>
  <si>
    <t>Painted Line markings - 100mm wide</t>
  </si>
  <si>
    <t>No</t>
  </si>
  <si>
    <t>C.310</t>
  </si>
  <si>
    <t>C.311</t>
  </si>
  <si>
    <t>C.313</t>
  </si>
  <si>
    <t>C.320</t>
  </si>
  <si>
    <t>C.321</t>
  </si>
  <si>
    <t>Artificial Grass Minimum Requirements</t>
  </si>
  <si>
    <t>C.322</t>
  </si>
  <si>
    <t>C.323</t>
  </si>
  <si>
    <t>C.340</t>
  </si>
  <si>
    <t>C.341</t>
  </si>
  <si>
    <t>C.342</t>
  </si>
  <si>
    <t>C.345</t>
  </si>
  <si>
    <t>The completed shockpad shall be tested for flatness by an independent test house against the installation standards. Submit test results to Employers Agent prior to installation of the artificial turf</t>
  </si>
  <si>
    <t>The completed shockpad shall be tested for porosity by an independent test house against the installation standards. Submit test results to Employers Agent prior to installation of the artificial turf</t>
  </si>
  <si>
    <t>there should be no visible bumps under the carpet from rubber or other materials left upon the shockpad prior to installation of the carpet</t>
  </si>
  <si>
    <t>seams must be tightly formed with no gaps in the backing between rolls</t>
  </si>
  <si>
    <t>no head joints shall be designed within pitch playing area</t>
  </si>
  <si>
    <t>Performance Standards</t>
  </si>
  <si>
    <t>Surface Performance standards:-</t>
  </si>
  <si>
    <t>Usage</t>
  </si>
  <si>
    <t>Where possible shockpad to be laid using paving machine designed for installation of polymeric layers.</t>
  </si>
  <si>
    <t>Flatness Tolerance= +0mm/-2mm under a 1m straight edge at joints</t>
  </si>
  <si>
    <t>Stabilising Infill: to contractors design</t>
  </si>
  <si>
    <t>Professional Indemnity &gt; £1m</t>
  </si>
  <si>
    <t>Contract Works &gt;£500k</t>
  </si>
  <si>
    <t>Provide Health and Safety plan for the project prior to commencement upon site. H&amp;S plan to address all risks identified upon the site</t>
  </si>
  <si>
    <t>The Contractor shall provide a suitably trained H&amp;S supervisor for the project</t>
  </si>
  <si>
    <t>B.205</t>
  </si>
  <si>
    <t>The contractor is to scan the site area to establish all underground and buried services. Trial holes shall be dug where necessary to identify the depths of the services and the contractor shall adapt their designs to take into account all services found within the site area.</t>
  </si>
  <si>
    <t>%</t>
  </si>
  <si>
    <t>B.410</t>
  </si>
  <si>
    <t>Goals shall be of high quality and designed to last a long time, Suitable equipment is manufactured by Harrod (UK) of Lowestoft</t>
  </si>
  <si>
    <t>supply and erect portable corner flags pole and base (HOC-060 &amp; HOC061)</t>
  </si>
  <si>
    <t>supply and install PVC foam 2 colour diagonal stripe corner flag HOC-063</t>
  </si>
  <si>
    <t>visits</t>
  </si>
  <si>
    <t>Options</t>
  </si>
  <si>
    <t>O1</t>
  </si>
  <si>
    <t>Repairs &amp; modifications to fencing in lieu of Fencing works detailed in item E</t>
  </si>
  <si>
    <t>O.1</t>
  </si>
  <si>
    <t>O.101</t>
  </si>
  <si>
    <t>C.343</t>
  </si>
  <si>
    <t xml:space="preserve">The contractor is to provide costs for the following dayworks and client specified amendments to the contract specification:- </t>
  </si>
  <si>
    <t>Provide control upon contract costs for the duration of the project and provide detailed breakdown of all items within interim valuations.</t>
  </si>
  <si>
    <t>C.350</t>
  </si>
  <si>
    <t>C.351</t>
  </si>
  <si>
    <t>C.352</t>
  </si>
  <si>
    <t>C.355</t>
  </si>
  <si>
    <t>Mesh type = panels with galvanised and powder coated finish.</t>
  </si>
  <si>
    <t>Gate Requirements</t>
  </si>
  <si>
    <t>Undertake specialist maintenance services to the pitch in the period 12 months after Practical Completion. Services to be undertaken in October, February, May and July. Maintenance procedures are expected to clean the pitch surface and decompact the infill to restore the pitch to an 'as new' condition</t>
  </si>
  <si>
    <t>Total (excl VAT) carried forward to Form of Tender</t>
  </si>
  <si>
    <t>not included in tender total</t>
  </si>
  <si>
    <t>B.900</t>
  </si>
  <si>
    <t>B.901</t>
  </si>
  <si>
    <t>Contractor Items</t>
  </si>
  <si>
    <t>The contractor is to detail below any further items that they consider necessary to complete the work but has not been priced in the document.</t>
  </si>
  <si>
    <t>dimensions to be checked upon site by the contractor</t>
  </si>
  <si>
    <t>Clear pitch of all existing sports equipment and set aside in client compound adjacent to athletics track</t>
  </si>
  <si>
    <t>This document is to enable the contractor to provide costs associated with the Preliminaries for fulfilling the contract.</t>
  </si>
  <si>
    <t>quantity</t>
  </si>
  <si>
    <t>units</t>
  </si>
  <si>
    <t>rate</t>
  </si>
  <si>
    <t>description</t>
  </si>
  <si>
    <t>Provide all necessary security to the material and equipment being used in conjunction with the works.</t>
  </si>
  <si>
    <t>Works £0 to £999 in value</t>
  </si>
  <si>
    <t>Works £1,000 to £4,999 in value</t>
  </si>
  <si>
    <t>Works £5,000 to £9,999 in value</t>
  </si>
  <si>
    <t>Works £10,000 and over in value</t>
  </si>
  <si>
    <t>The Contractor shall enter a percentage (in the quantity columns) to cover Overheads and Profit that they will require upon any client led amendments to the specification, unagreed rates or sub contractor additional works in each of the price bands below:-</t>
  </si>
  <si>
    <t>Cost £….p</t>
  </si>
  <si>
    <t>B.100 Total</t>
  </si>
  <si>
    <t>B.200 Total</t>
  </si>
  <si>
    <t>B.300 Total</t>
  </si>
  <si>
    <t>B.400 Total</t>
  </si>
  <si>
    <t>B.500 Total</t>
  </si>
  <si>
    <t>B.900 Total</t>
  </si>
  <si>
    <t>Sub Total</t>
  </si>
  <si>
    <t>Remove the uplifted carpet and sand infill from site for disposal/recycling by a permitted waste transporter. The contractor shall supply details of the haulier and provide evidence that the receptor site has Environment Agency permit to receive/store waste materials</t>
  </si>
  <si>
    <t>YOSC Dimensions</t>
  </si>
  <si>
    <t>Apply moss killer to perimeter of the pitch and paths</t>
  </si>
  <si>
    <t>Sweep all paths clear of detritus and dispose of material arising</t>
  </si>
  <si>
    <t xml:space="preserve">Ensure that all the sand is removed from the pitch area and surrounding footpaths following removal of the artificial carpet. </t>
  </si>
  <si>
    <t>Supply all necessary plant and labour to carefully uplift existing sand dressed artificial turf. Care must be taken not to damage the shockpad layer beneath as this is to be inspected prior to its removal detailed in C.104</t>
  </si>
  <si>
    <t xml:space="preserve">Supply all necessary plant and labour to carefully uplift existing inaitu shockpad. </t>
  </si>
  <si>
    <t>Remove the uplifted shockpad from site for disposal/recycling by a permitted waste transporter. The contractor shall supply details of the haulier and provide evidence that the receptor site has Environment Agency permit to receive/store waste materials</t>
  </si>
  <si>
    <t>C.107</t>
  </si>
  <si>
    <t>The contractor shall jointly inspect the pitch base with the Employers Agent for flatness and porosity. Time should be allowed within the contractors programme for 1 days inspection period of the pitch base. The base shall be inspected for planarity to confirm whether it complies with the desired planarity standards detailed in the performance standards for the artificial turf. The porosity shall be measured using twin ring infiltrometer to ensure that the base can achieve a minimum porosity of 500mm/hr. Testing equipment will be provided by the Employers Agent.</t>
  </si>
  <si>
    <t>Pitch Base Repairs</t>
  </si>
  <si>
    <t>O.201</t>
  </si>
  <si>
    <t>Break and remove substandard areas of pitch base to full depth of construction. Replace with new materials comprising of geotextile membrane, 400mm low fines sub base stone, 20kN geogrid, 40mm open graded bituminous macadam</t>
  </si>
  <si>
    <t>areas of repair from 1m2 to 99m2 (rate only)</t>
  </si>
  <si>
    <t>areas of repair from 100m2 to 499m2 (rate only)</t>
  </si>
  <si>
    <t>areas of repair from 500m2 upwards (rate only)</t>
  </si>
  <si>
    <t>O.2</t>
  </si>
  <si>
    <t>The completed artificial turf surface shall comply with the performance standards detailed in C.305. It is the responsibility of the contractor design to ensure that the surfaces proposed will achieve the desired performance standards at completion of the works. The specification of the proposed synthetic surfacing materials must be equal or greater than the minimum standards detailed below</t>
  </si>
  <si>
    <t>FIH Hockey Turf &amp; Field Standards 2017 in particular the standards detailed in Requirements for Hockey Turf Products (pt2) and Requirements for Hockey Fields (pt3)</t>
  </si>
  <si>
    <t>The completed pitch will be used for a multi sport use, supporting hockey use at the highest standard. Additional football and recreation will take place on the surface</t>
  </si>
  <si>
    <t>The desired standard from these performance standards is FIH National with a Class 1 surface</t>
  </si>
  <si>
    <t>Football = 4 hrs/wk</t>
  </si>
  <si>
    <t>School recreation = 10 hrs/wk (supervised lunchtime activity)</t>
  </si>
  <si>
    <t>School curriculum sport  = 10 hrs/wk (hockey, football, tag rugby)</t>
  </si>
  <si>
    <t>Cross Play football = 10 hrs/wk</t>
  </si>
  <si>
    <t>Hockey = 15 hrs/wk</t>
  </si>
  <si>
    <t>Usage is estimated to average 50hrs/wk for 40 weeks/yr with a sporting split:-</t>
  </si>
  <si>
    <t>Summer use (12 weeks) is anticipated to be at 70% usage</t>
  </si>
  <si>
    <t>Tensile Strength &gt;0.12MPa</t>
  </si>
  <si>
    <t>Flatness Tolerance= +0mm/-6mm below a 3m straight edge</t>
  </si>
  <si>
    <t>Depth of shockpad = 15mm or to contractors design solution to provide desired performance standards</t>
  </si>
  <si>
    <t>Supply and install an insitu rubber crumb shockpad pitch area.  Existing shockpad thickness is approx. 15mm and is an insitu type using rubber granules and polyurethane binder. The new shockpad must (in conjunction with proposed artificiail turf) achieve the performance standards detailed in C.305. Installation standards as Clause C.313 &amp; FIH Field Requirements</t>
  </si>
  <si>
    <t>Supply and install Sand Dressed artificial turf to be FIH Certified and green in colour to achieve the desired minimum specification and standards set out below. Infilled with correct material in accordance with manufacturers instructions. Colour = Green</t>
  </si>
  <si>
    <t>Supply and install Sand Dressed artificial turf to be FIH Certified and green in colour to achieve the desired minimum specification and standards set out below. Infilled with correct material in accordance with manufacturers instructions. Colour = Red</t>
  </si>
  <si>
    <t>Field of Play</t>
  </si>
  <si>
    <t>Pile weight: &gt; 1500g/m2</t>
  </si>
  <si>
    <t>tuft gauge: 3/16"</t>
  </si>
  <si>
    <t>Yarn: texturised monofilament PE</t>
  </si>
  <si>
    <t>FIH Certification: National Standard Class 1</t>
  </si>
  <si>
    <t>completed pitch surface must comply with FIH Performance standards</t>
  </si>
  <si>
    <t>installation shall be warrantied by the contractore for a 5 year period against all seam failures</t>
  </si>
  <si>
    <t>all joints must be flat to &lt;3mm below 0.3m straight edge</t>
  </si>
  <si>
    <t>Pile Height: &gt;20mm</t>
  </si>
  <si>
    <t>line marking to be based upon FIH &amp; FA guidelines. The contractor is expected to seek formal sign off on line marking from the Employers Agent prior to installation</t>
  </si>
  <si>
    <t>Hockey Pitch - White</t>
  </si>
  <si>
    <t>Inlaid/Permanent Line markings - 75mm wide</t>
  </si>
  <si>
    <t>Cross Play Hockey D's - Red</t>
  </si>
  <si>
    <t>set</t>
  </si>
  <si>
    <t>pitch</t>
  </si>
  <si>
    <t>none proposed</t>
  </si>
  <si>
    <t>Prior to handover, the completed pitch shall undergo field performance testing in accordance with the FIH Field Standards (FIH Hockey Turf &amp; Field Standards 2017: National Standard).  A FIH licensed laboratory organisation must be used for this testing. Submit results to Employers Agent</t>
  </si>
  <si>
    <t>The completed pitch shall be registered as an FIH Certified Pitch once performance testing has been completed. Floodlighting approval is not required</t>
  </si>
  <si>
    <t>C.324</t>
  </si>
  <si>
    <t>Infill Top Up</t>
  </si>
  <si>
    <t>Where the turf supplier recommends a top up of the infill to the pitch area, the contractor shall provide a cost for a return visit within 24 month period of completion to top up the infill to the turf suppliers recommendations.</t>
  </si>
  <si>
    <t>Football Pitch Boxes, Tabs and Circles - Yellow</t>
  </si>
  <si>
    <t>C.344</t>
  </si>
  <si>
    <t>C.210</t>
  </si>
  <si>
    <t>Pathways</t>
  </si>
  <si>
    <t>C.211</t>
  </si>
  <si>
    <t>Pressure wash pathways inside fenceline and entrance path to pitch.</t>
  </si>
  <si>
    <t>C.212</t>
  </si>
  <si>
    <t>Apply binder paint to surface to stabilise surface of the existing bitumen macadam.</t>
  </si>
  <si>
    <t>C.213</t>
  </si>
  <si>
    <t>C.214</t>
  </si>
  <si>
    <t>Apply Blue Colour Coat paint to spectator area</t>
  </si>
  <si>
    <t>Apply Red Colour Coat paint to goal storage areas and general storage areas - colour to closely match proposed red colour for artificial turf</t>
  </si>
  <si>
    <t>Spectator area</t>
  </si>
  <si>
    <t>total area</t>
  </si>
  <si>
    <t>The pathways are to be retains and improved as far as possible. The contractor is to ensure that all fencing and kerbs are protected from overspray during the painting processes</t>
  </si>
  <si>
    <t>C.220</t>
  </si>
  <si>
    <t>Team Shelters</t>
  </si>
  <si>
    <t>C.221</t>
  </si>
  <si>
    <t>Carefully remove existing team shelters from foundations and move shelters from North side of ptich to South side of pitch</t>
  </si>
  <si>
    <t>C.222</t>
  </si>
  <si>
    <t>Remove and set aside fencing at the centre of the south side of the pitch.</t>
  </si>
  <si>
    <t>C.223</t>
  </si>
  <si>
    <t>Construct new base for team shelters around existing dividing net post</t>
  </si>
  <si>
    <t>Base to comprise of 600mm x 600mm x 50mm paving slabs laid on deep bed of 3:1 sand/cement onto existing car park surface. Smooth float finish to the outer perimeter to the base to provide finished face.</t>
  </si>
  <si>
    <t>C.225</t>
  </si>
  <si>
    <t>Re-erect fence panels around the rear of the team shelter recess. Allow for new corner posts and mesh panel sides as necessary</t>
  </si>
  <si>
    <t>C.226</t>
  </si>
  <si>
    <t>Fit existing team shelters to new base using proprietary fixings</t>
  </si>
  <si>
    <t>Supply &amp; erect 2m high mesh panel fencing in heavy block footings (heras type fencing) to form a site compound in the adjacent car park area. Clip panels together to secure firmly and install bracing stays to prevent the wind from blowing over the fence. Maintain this fence for the duration of the works. Remove existing fence as required to allow plant access into/out of the pitch site. Reinstate any fencing removed upon completion of the works.</t>
  </si>
  <si>
    <t>Spectator Fencing</t>
  </si>
  <si>
    <t>Mesh size = 66mm x 50mm  x 8mm/6mm/8mm bars</t>
  </si>
  <si>
    <t xml:space="preserve">Supply and erect Spectator fencing to the North sides of the pitch as detailed upon drawing P/1901/03 </t>
  </si>
  <si>
    <t xml:space="preserve">Mesh to in the same plane as the pitchside </t>
  </si>
  <si>
    <t>No chips to be visible in the powder coat paint</t>
  </si>
  <si>
    <t xml:space="preserve">Top Rail = 48mm dia </t>
  </si>
  <si>
    <t>Post size  = 60mm x 40mm RHS, corner posts to increased section to suit contractors design</t>
  </si>
  <si>
    <t>Reinstate tarmac around post holes with 6mm bitruminous macadam compacted flat with surrounding bitumen macadam surface</t>
  </si>
  <si>
    <t xml:space="preserve">Supply &amp; install 3.0m wide x 1.2m high double leaf gates into spectator fenceline at positions detailed upon drawing P/1901/03. </t>
  </si>
  <si>
    <t>Supply and replace existing 3m high dividing net. Pitch divider to divide the pitch in half.</t>
  </si>
  <si>
    <t>Supply and install new ring fastenings for net to catenary wire</t>
  </si>
  <si>
    <t>Dividing net to comprise of 50 x 50 x 3mm polypropylene black netting. Net to include weighted bottom rope</t>
  </si>
  <si>
    <t>Supply and install new catenary wire</t>
  </si>
  <si>
    <t>A Detox area is to be constructed inside the single gate at the pitch entrance</t>
  </si>
  <si>
    <t>Please refer to drawing P/1901/01</t>
  </si>
  <si>
    <t xml:space="preserve">The detox area is to enable the pitch users to clean their feet prior to entering onto the pitch surface. </t>
  </si>
  <si>
    <t>Supply and install Flexi-Brush entrance matting system (available from Jaymart Rubber &amp; Plastics, Warminster), size 1830mm  x 915mm</t>
  </si>
  <si>
    <t>Supply and install 3m x 1.83m artificial turf mat onto bitumen macadam surface</t>
  </si>
  <si>
    <t>Inspect the existing fencing for missing fixings; supply and install new fixings to existing fencing as required to replace any missing fixings.</t>
  </si>
  <si>
    <t>The contractor shall complete the design for the fencing by calculating the structural loadings upon the steelwork and designing all fixing and fittings to enable the fenceline to provide a long lasting, ballstop fence</t>
  </si>
  <si>
    <t>Reinstate existing kickboard to face of new specator fence</t>
  </si>
  <si>
    <t>Kickboards</t>
  </si>
  <si>
    <t>Remove and dispose of existing kickboards</t>
  </si>
  <si>
    <t>E.110</t>
  </si>
  <si>
    <t>E.111</t>
  </si>
  <si>
    <t>Supply and install new kickboards to bottom of the fenceline</t>
  </si>
  <si>
    <t>Kickboards shall be 250mm x 50mm treated sawn softwood timber. Contractor should note that brackets are not fitted to existing posts and method of securely fixing the kickboard to the mesh will be required. This shall be designed by the contractor</t>
  </si>
  <si>
    <t>3G portable self weighted aluminium goals suitable for synthetic surfaces.</t>
  </si>
  <si>
    <t>11v11, 7.32m x 2.44m Senior size Folding Goals with 3m projection inside pitch fenceline (Harrod Ref FBL-435)</t>
  </si>
  <si>
    <t>4mm nets for the above goals (Harrod Ref FBL-017)</t>
  </si>
  <si>
    <t>7v7, 3.66m x 1.83m youth siize folding goals (Harrod Ref FBL-439)</t>
  </si>
  <si>
    <t>4mm nets for the above goals (Harrod Ref FBL-367)</t>
  </si>
  <si>
    <t>O.202</t>
  </si>
  <si>
    <t>O.203</t>
  </si>
  <si>
    <t>O.204</t>
  </si>
  <si>
    <t>O.205</t>
  </si>
  <si>
    <t>Hockey Goals</t>
  </si>
  <si>
    <t>O.210</t>
  </si>
  <si>
    <t>Integrally weighted portable goals for hockey</t>
  </si>
  <si>
    <t>O.211</t>
  </si>
  <si>
    <t>London 2012 Hockey Goals Green self weighted roller goals (Harrod ref  HOC-159)</t>
  </si>
  <si>
    <t>Nets for the above goals (Harrod ref HOC-158)</t>
  </si>
  <si>
    <t>O.212</t>
  </si>
  <si>
    <t>G.110</t>
  </si>
  <si>
    <t>B.503</t>
  </si>
  <si>
    <t>Provide full pitch maintenance manual prior to commencement of works</t>
  </si>
  <si>
    <t>C.100 Total</t>
  </si>
  <si>
    <t>C.200 Total</t>
  </si>
  <si>
    <t>C.300 Total</t>
  </si>
  <si>
    <t>C.306</t>
  </si>
  <si>
    <t>Colour = Green (RAL6005)</t>
  </si>
  <si>
    <t>Post colour = Green (RAL6005)</t>
  </si>
  <si>
    <t>Mesh colour = Green (RAL6005)</t>
  </si>
  <si>
    <t>E.105</t>
  </si>
  <si>
    <t xml:space="preserve">Supply &amp; install 1.2m wide x 1.2m high single leaf gates into spectator fenceline at positions detailed upon drawing P/1901/03. </t>
  </si>
  <si>
    <t>Fencing</t>
  </si>
  <si>
    <t>O.3</t>
  </si>
  <si>
    <t>O.302</t>
  </si>
  <si>
    <t>O.303</t>
  </si>
  <si>
    <t>O.4</t>
  </si>
  <si>
    <t>O.401</t>
  </si>
  <si>
    <t>Turf to be fixed to face &amp; top of the boards.</t>
  </si>
  <si>
    <t>Cover kickboards detailed in E.111 in sand dressed artificial turf</t>
  </si>
  <si>
    <t>Supply turf supplier approved pitch maintenance equipment to facilitate the regular maintenance of the pitch in accordance with the terms of the warranty offered for the artificial turf</t>
  </si>
  <si>
    <t>E.100 Total</t>
  </si>
  <si>
    <t>not used</t>
  </si>
  <si>
    <t>Supply and erect a 841mm x 596mm aluminuim rule board. Rule boards to be titled with pitch name, logo, and to detial the rules of the facility that must be adherred to. The board may contain the contractor and turf manufacturer name in bottom 100mm of board.</t>
  </si>
  <si>
    <t xml:space="preserve">G.100 </t>
  </si>
  <si>
    <t>G.100 Total</t>
  </si>
  <si>
    <t>G.105</t>
  </si>
  <si>
    <t>Supply and install rubber transition edge from substrate level to finished dextox mat level. Fasten trasition edge securely to substrate</t>
  </si>
  <si>
    <t>Supply and install Harrod BWP-017 socketed premier boot wiper - 1.75m long. Include for casting concrete foundations in the ground to receive sockets</t>
  </si>
  <si>
    <t>unit</t>
  </si>
  <si>
    <t>The contractors site personnel must have upto date Disclosure Check (DBS). Copies are to be provided on commencement on site.</t>
  </si>
  <si>
    <t>The contractor is to allow for the works to take place within an operational school. Deliveries of plant/materials must be made outside of the school start time (0800hrs -0900hrs) and finishing time (14.30hrs -1600hrs). The contractor must maintain access to the school at all times. All working areas must be fenced of separately with temporary fencing.</t>
  </si>
  <si>
    <t>O.305</t>
  </si>
  <si>
    <t>years</t>
  </si>
  <si>
    <t>Undertake all maintenance services to the pitch. The anticipated usage is detailed in C.306 and based upon this use, the contractor shall provide all maintenance to the pitch surface to retain the performance standards detailed in C.305. The cost provided shall include for repeat FIH testing at 2 year interval with the final test being conducted at the end of the 6 year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</si>
</sst>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quot;£&quot;#,##0.00"/>
  </numFmts>
  <fonts count="17" x14ac:knownFonts="1">
    <font>
      <sz val="11"/>
      <color theme="1"/>
      <name val="Calibri"/>
      <family val="2"/>
      <scheme val="minor"/>
    </font>
    <font>
      <b/>
      <sz val="9"/>
      <color theme="1"/>
      <name val="Gill Sans MT"/>
      <family val="2"/>
    </font>
    <font>
      <sz val="11"/>
      <color theme="1"/>
      <name val="Gill Sans MT"/>
      <family val="2"/>
    </font>
    <font>
      <b/>
      <sz val="11"/>
      <color theme="1"/>
      <name val="Gill Sans MT"/>
      <family val="2"/>
    </font>
    <font>
      <b/>
      <i/>
      <sz val="11"/>
      <color theme="1"/>
      <name val="Gill Sans MT"/>
      <family val="2"/>
    </font>
    <font>
      <sz val="11"/>
      <name val="Gill Sans MT"/>
      <family val="2"/>
    </font>
    <font>
      <sz val="8"/>
      <name val="Calibri"/>
      <family val="2"/>
      <scheme val="minor"/>
    </font>
    <font>
      <u/>
      <sz val="11"/>
      <color theme="10"/>
      <name val="Calibri"/>
      <family val="2"/>
      <scheme val="minor"/>
    </font>
    <font>
      <u/>
      <sz val="11"/>
      <color theme="11"/>
      <name val="Calibri"/>
      <family val="2"/>
      <scheme val="minor"/>
    </font>
    <font>
      <sz val="11"/>
      <color rgb="FF000000"/>
      <name val="Gill Sans MT"/>
      <family val="2"/>
    </font>
    <font>
      <i/>
      <sz val="11"/>
      <color theme="1"/>
      <name val="Calibri"/>
      <scheme val="minor"/>
    </font>
    <font>
      <u/>
      <sz val="11"/>
      <color theme="1"/>
      <name val="Gill Sans MT"/>
      <family val="2"/>
    </font>
    <font>
      <b/>
      <i/>
      <sz val="11"/>
      <color rgb="FF000000"/>
      <name val="Gill Sans MT"/>
      <family val="2"/>
    </font>
    <font>
      <b/>
      <sz val="12"/>
      <color theme="1"/>
      <name val="Gill Sans MT"/>
      <family val="2"/>
    </font>
    <font>
      <i/>
      <sz val="11"/>
      <color theme="1"/>
      <name val="Gill Sans MT"/>
      <family val="2"/>
    </font>
    <font>
      <i/>
      <sz val="11"/>
      <color theme="1"/>
      <name val="Calibri"/>
      <family val="2"/>
      <scheme val="minor"/>
    </font>
    <font>
      <b/>
      <u/>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right/>
      <top style="thin">
        <color auto="1"/>
      </top>
      <bottom style="thin">
        <color auto="1"/>
      </bottom>
      <diagonal/>
    </border>
    <border>
      <left/>
      <right style="thin">
        <color auto="1"/>
      </right>
      <top/>
      <bottom/>
      <diagonal/>
    </border>
    <border>
      <left style="thin">
        <color auto="1"/>
      </left>
      <right style="thin">
        <color auto="1"/>
      </right>
      <top style="double">
        <color auto="1"/>
      </top>
      <bottom style="thin">
        <color auto="1"/>
      </bottom>
      <diagonal/>
    </border>
    <border>
      <left/>
      <right/>
      <top style="double">
        <color auto="1"/>
      </top>
      <bottom style="thin">
        <color auto="1"/>
      </bottom>
      <diagonal/>
    </border>
    <border>
      <left style="thin">
        <color auto="1"/>
      </left>
      <right style="thin">
        <color auto="1"/>
      </right>
      <top style="thin">
        <color auto="1"/>
      </top>
      <bottom/>
      <diagonal/>
    </border>
  </borders>
  <cellStyleXfs count="33">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77">
    <xf numFmtId="0" fontId="0" fillId="0" borderId="0" xfId="0"/>
    <xf numFmtId="0" fontId="1" fillId="2" borderId="1" xfId="0" applyFont="1" applyFill="1" applyBorder="1" applyAlignment="1">
      <alignment horizontal="center"/>
    </xf>
    <xf numFmtId="4" fontId="1" fillId="2" borderId="1" xfId="0" applyNumberFormat="1" applyFont="1" applyFill="1" applyBorder="1" applyAlignment="1" applyProtection="1">
      <alignment horizontal="center"/>
      <protection locked="0"/>
    </xf>
    <xf numFmtId="0" fontId="2" fillId="0" borderId="3" xfId="0" applyFont="1" applyBorder="1" applyProtection="1">
      <protection locked="0"/>
    </xf>
    <xf numFmtId="164" fontId="3" fillId="0" borderId="4" xfId="0" applyNumberFormat="1" applyFont="1" applyBorder="1" applyAlignment="1">
      <alignment horizontal="center" vertical="top"/>
    </xf>
    <xf numFmtId="0" fontId="2" fillId="0" borderId="4" xfId="0" applyFont="1" applyBorder="1" applyAlignment="1">
      <alignment horizontal="center"/>
    </xf>
    <xf numFmtId="4" fontId="2" fillId="0" borderId="4" xfId="0" applyNumberFormat="1" applyFont="1" applyBorder="1" applyProtection="1">
      <protection locked="0"/>
    </xf>
    <xf numFmtId="164" fontId="2" fillId="0" borderId="4" xfId="0" applyNumberFormat="1" applyFont="1" applyBorder="1" applyAlignment="1">
      <alignment horizontal="center" vertical="top"/>
    </xf>
    <xf numFmtId="164" fontId="4" fillId="2" borderId="1" xfId="0" applyNumberFormat="1" applyFont="1" applyFill="1" applyBorder="1" applyAlignment="1">
      <alignment horizontal="center" vertical="top"/>
    </xf>
    <xf numFmtId="0" fontId="2" fillId="2" borderId="1" xfId="0" applyFont="1" applyFill="1" applyBorder="1" applyAlignment="1">
      <alignment horizontal="center"/>
    </xf>
    <xf numFmtId="4" fontId="2" fillId="2" borderId="1" xfId="0" applyNumberFormat="1" applyFont="1" applyFill="1" applyBorder="1" applyProtection="1">
      <protection locked="0"/>
    </xf>
    <xf numFmtId="0" fontId="2" fillId="0" borderId="0" xfId="0" applyFont="1" applyAlignment="1">
      <alignment vertical="top" wrapText="1"/>
    </xf>
    <xf numFmtId="0" fontId="2" fillId="0" borderId="0" xfId="0" applyFont="1" applyProtection="1">
      <protection locked="0"/>
    </xf>
    <xf numFmtId="0" fontId="2" fillId="0" borderId="0" xfId="0" applyFont="1"/>
    <xf numFmtId="164" fontId="2" fillId="0" borderId="4" xfId="0" applyNumberFormat="1" applyFont="1" applyBorder="1" applyAlignment="1">
      <alignment horizontal="center" vertical="center"/>
    </xf>
    <xf numFmtId="49" fontId="2" fillId="0" borderId="0" xfId="0" applyNumberFormat="1" applyFont="1" applyAlignment="1">
      <alignment vertical="top" wrapText="1"/>
    </xf>
    <xf numFmtId="0" fontId="1" fillId="2" borderId="2" xfId="0" applyFont="1" applyFill="1" applyBorder="1" applyAlignment="1">
      <alignment horizontal="center" vertical="top"/>
    </xf>
    <xf numFmtId="0" fontId="3" fillId="0" borderId="0" xfId="0" applyFont="1" applyAlignment="1">
      <alignment vertical="top" wrapText="1"/>
    </xf>
    <xf numFmtId="0" fontId="2" fillId="0" borderId="0" xfId="0" applyFont="1" applyAlignment="1">
      <alignment horizontal="left" vertical="top" wrapText="1" indent="1"/>
    </xf>
    <xf numFmtId="0" fontId="2" fillId="2" borderId="1" xfId="0" applyFont="1" applyFill="1" applyBorder="1" applyAlignment="1">
      <alignment horizontal="center" vertical="top"/>
    </xf>
    <xf numFmtId="4" fontId="2" fillId="0" borderId="0" xfId="0" applyNumberFormat="1" applyFont="1" applyAlignment="1">
      <alignment vertical="top" wrapText="1"/>
    </xf>
    <xf numFmtId="0" fontId="4" fillId="2" borderId="5" xfId="0" applyFont="1" applyFill="1" applyBorder="1" applyAlignment="1">
      <alignment vertical="top" wrapText="1"/>
    </xf>
    <xf numFmtId="0" fontId="3" fillId="0" borderId="0" xfId="0" applyFont="1" applyAlignment="1">
      <alignment vertical="top"/>
    </xf>
    <xf numFmtId="0" fontId="9" fillId="0" borderId="4" xfId="0" applyFont="1" applyBorder="1" applyAlignment="1">
      <alignment horizontal="center"/>
    </xf>
    <xf numFmtId="0" fontId="2" fillId="0" borderId="0" xfId="0" applyFont="1" applyAlignment="1">
      <alignment horizontal="center"/>
    </xf>
    <xf numFmtId="164" fontId="2" fillId="0" borderId="6" xfId="0" applyNumberFormat="1" applyFont="1" applyBorder="1" applyAlignment="1">
      <alignment horizontal="center" vertical="top"/>
    </xf>
    <xf numFmtId="0" fontId="2" fillId="0" borderId="0" xfId="0" applyFont="1" applyAlignment="1">
      <alignment vertical="center" wrapText="1"/>
    </xf>
    <xf numFmtId="0" fontId="11" fillId="0" borderId="0" xfId="0" applyFont="1" applyAlignment="1">
      <alignment vertical="center" wrapText="1"/>
    </xf>
    <xf numFmtId="0" fontId="2" fillId="0" borderId="4" xfId="0" applyFont="1" applyBorder="1" applyProtection="1">
      <protection locked="0"/>
    </xf>
    <xf numFmtId="0" fontId="11" fillId="0" borderId="0" xfId="0" applyFont="1" applyAlignment="1">
      <alignment vertical="top" wrapText="1"/>
    </xf>
    <xf numFmtId="0" fontId="10" fillId="0" borderId="0" xfId="0" applyFont="1"/>
    <xf numFmtId="165" fontId="1" fillId="2" borderId="1" xfId="0" applyNumberFormat="1" applyFont="1" applyFill="1" applyBorder="1" applyAlignment="1" applyProtection="1">
      <alignment horizontal="center"/>
      <protection locked="0"/>
    </xf>
    <xf numFmtId="165" fontId="2" fillId="0" borderId="4" xfId="0" applyNumberFormat="1" applyFont="1" applyBorder="1" applyProtection="1">
      <protection locked="0"/>
    </xf>
    <xf numFmtId="165" fontId="2" fillId="2" borderId="1" xfId="0" applyNumberFormat="1" applyFont="1" applyFill="1" applyBorder="1" applyProtection="1">
      <protection locked="0"/>
    </xf>
    <xf numFmtId="0" fontId="13" fillId="0" borderId="0" xfId="0" applyFont="1" applyAlignment="1">
      <alignment vertical="top" wrapText="1"/>
    </xf>
    <xf numFmtId="0" fontId="2" fillId="0" borderId="0" xfId="0" applyFont="1" applyAlignment="1">
      <alignment vertical="top"/>
    </xf>
    <xf numFmtId="0" fontId="11" fillId="0" borderId="4" xfId="0" applyFont="1" applyBorder="1" applyAlignment="1">
      <alignment vertical="top" wrapText="1"/>
    </xf>
    <xf numFmtId="164" fontId="5" fillId="0" borderId="4" xfId="0" applyNumberFormat="1" applyFont="1" applyBorder="1" applyAlignment="1">
      <alignment horizontal="center" vertical="top"/>
    </xf>
    <xf numFmtId="0" fontId="2" fillId="0" borderId="0" xfId="0" applyFont="1" applyAlignment="1">
      <alignment horizontal="left" vertical="center" wrapText="1" indent="1"/>
    </xf>
    <xf numFmtId="0" fontId="2" fillId="0" borderId="0" xfId="0" applyFont="1" applyAlignment="1">
      <alignment horizontal="left" vertical="top" indent="1"/>
    </xf>
    <xf numFmtId="0" fontId="2" fillId="0" borderId="0" xfId="0" applyFont="1" applyAlignment="1">
      <alignment horizontal="left" vertical="top" wrapText="1"/>
    </xf>
    <xf numFmtId="0" fontId="14" fillId="0" borderId="0" xfId="0" applyFont="1" applyAlignment="1">
      <alignment vertical="top" wrapText="1"/>
    </xf>
    <xf numFmtId="0" fontId="2" fillId="0" borderId="4" xfId="0" applyFont="1" applyBorder="1" applyAlignment="1">
      <alignment horizontal="center" vertical="top"/>
    </xf>
    <xf numFmtId="164" fontId="4" fillId="0" borderId="4" xfId="0" applyNumberFormat="1" applyFont="1" applyBorder="1" applyAlignment="1">
      <alignment horizontal="center" vertical="top"/>
    </xf>
    <xf numFmtId="0" fontId="15" fillId="0" borderId="0" xfId="0" applyFont="1"/>
    <xf numFmtId="164" fontId="2" fillId="0" borderId="7" xfId="0" applyNumberFormat="1" applyFont="1" applyBorder="1" applyAlignment="1">
      <alignment horizontal="center" vertical="top"/>
    </xf>
    <xf numFmtId="0" fontId="2" fillId="0" borderId="8" xfId="0" applyFont="1" applyBorder="1" applyAlignment="1">
      <alignment vertical="top"/>
    </xf>
    <xf numFmtId="0" fontId="2" fillId="0" borderId="7" xfId="0" applyFont="1" applyBorder="1" applyAlignment="1">
      <alignment horizontal="center"/>
    </xf>
    <xf numFmtId="4" fontId="2" fillId="0" borderId="7" xfId="0" applyNumberFormat="1" applyFont="1" applyBorder="1" applyProtection="1">
      <protection locked="0"/>
    </xf>
    <xf numFmtId="165" fontId="2" fillId="0" borderId="7" xfId="0" applyNumberFormat="1" applyFont="1" applyBorder="1" applyProtection="1">
      <protection locked="0"/>
    </xf>
    <xf numFmtId="165" fontId="2" fillId="0" borderId="9" xfId="0" applyNumberFormat="1" applyFont="1" applyBorder="1" applyProtection="1">
      <protection locked="0"/>
    </xf>
    <xf numFmtId="0" fontId="16" fillId="0" borderId="0" xfId="0" applyFont="1"/>
    <xf numFmtId="0" fontId="2" fillId="0" borderId="0" xfId="0" applyFont="1" applyAlignment="1">
      <alignment horizontal="left" vertical="center" wrapText="1"/>
    </xf>
    <xf numFmtId="4" fontId="2" fillId="0" borderId="4" xfId="0" applyNumberFormat="1" applyFont="1" applyBorder="1" applyAlignment="1">
      <alignment horizontal="center"/>
    </xf>
    <xf numFmtId="4" fontId="9" fillId="0" borderId="4" xfId="0" applyNumberFormat="1" applyFont="1" applyBorder="1" applyAlignment="1">
      <alignment horizontal="center"/>
    </xf>
    <xf numFmtId="0" fontId="11" fillId="0" borderId="0" xfId="0" applyFont="1" applyAlignment="1">
      <alignment horizontal="left" vertical="center" wrapText="1"/>
    </xf>
    <xf numFmtId="0" fontId="2" fillId="0" borderId="0" xfId="0" quotePrefix="1" applyFont="1" applyAlignment="1">
      <alignment vertical="center" wrapText="1"/>
    </xf>
    <xf numFmtId="164" fontId="3" fillId="0" borderId="4" xfId="0" applyNumberFormat="1" applyFont="1" applyBorder="1" applyAlignment="1">
      <alignment horizontal="center" vertical="center"/>
    </xf>
    <xf numFmtId="164" fontId="2" fillId="0" borderId="1" xfId="0" applyNumberFormat="1" applyFont="1" applyBorder="1" applyAlignment="1">
      <alignment horizontal="center" vertical="top"/>
    </xf>
    <xf numFmtId="0" fontId="2" fillId="0" borderId="5" xfId="0" applyFont="1" applyBorder="1" applyAlignment="1">
      <alignment vertical="top" wrapText="1"/>
    </xf>
    <xf numFmtId="4" fontId="2" fillId="0" borderId="1" xfId="0" applyNumberFormat="1" applyFont="1" applyBorder="1" applyAlignment="1">
      <alignment horizontal="center"/>
    </xf>
    <xf numFmtId="0" fontId="2" fillId="0" borderId="1" xfId="0" applyFont="1" applyBorder="1" applyAlignment="1">
      <alignment horizontal="center"/>
    </xf>
    <xf numFmtId="4" fontId="2" fillId="0" borderId="1" xfId="0" applyNumberFormat="1" applyFont="1" applyBorder="1" applyProtection="1">
      <protection locked="0"/>
    </xf>
    <xf numFmtId="165" fontId="2" fillId="0" borderId="1" xfId="0" applyNumberFormat="1" applyFont="1" applyBorder="1" applyProtection="1">
      <protection locked="0"/>
    </xf>
    <xf numFmtId="164" fontId="4" fillId="0" borderId="1" xfId="0" applyNumberFormat="1" applyFont="1" applyFill="1" applyBorder="1" applyAlignment="1">
      <alignment horizontal="center" vertical="top"/>
    </xf>
    <xf numFmtId="0" fontId="2" fillId="0" borderId="1" xfId="0" applyFont="1" applyFill="1" applyBorder="1" applyAlignment="1">
      <alignment horizontal="left" vertical="top"/>
    </xf>
    <xf numFmtId="0" fontId="2" fillId="0" borderId="1" xfId="0" applyFont="1" applyFill="1" applyBorder="1" applyAlignment="1">
      <alignment horizontal="center"/>
    </xf>
    <xf numFmtId="4" fontId="2" fillId="0" borderId="1" xfId="0" applyNumberFormat="1" applyFont="1" applyFill="1" applyBorder="1" applyProtection="1">
      <protection locked="0"/>
    </xf>
    <xf numFmtId="165" fontId="2" fillId="0" borderId="1" xfId="0" applyNumberFormat="1" applyFont="1" applyFill="1" applyBorder="1" applyProtection="1">
      <protection locked="0"/>
    </xf>
    <xf numFmtId="164" fontId="3" fillId="0" borderId="7" xfId="0" applyNumberFormat="1" applyFont="1" applyBorder="1" applyAlignment="1">
      <alignment horizontal="center" vertical="top"/>
    </xf>
    <xf numFmtId="0" fontId="3" fillId="0" borderId="8" xfId="0" applyFont="1" applyBorder="1" applyAlignment="1">
      <alignment vertical="top" wrapText="1"/>
    </xf>
    <xf numFmtId="165" fontId="3" fillId="0" borderId="7" xfId="0" applyNumberFormat="1" applyFont="1" applyBorder="1" applyProtection="1">
      <protection locked="0"/>
    </xf>
    <xf numFmtId="164" fontId="12" fillId="0" borderId="1" xfId="0" applyNumberFormat="1" applyFont="1" applyFill="1" applyBorder="1" applyAlignment="1">
      <alignment horizontal="center" vertical="top"/>
    </xf>
    <xf numFmtId="0" fontId="9" fillId="0" borderId="2" xfId="0" applyFont="1" applyFill="1" applyBorder="1" applyAlignment="1">
      <alignment horizontal="left" vertical="top"/>
    </xf>
    <xf numFmtId="0" fontId="9" fillId="0" borderId="2" xfId="0" applyFont="1" applyFill="1" applyBorder="1" applyAlignment="1">
      <alignment horizontal="center"/>
    </xf>
    <xf numFmtId="4" fontId="9" fillId="0" borderId="2" xfId="0" applyNumberFormat="1" applyFont="1" applyFill="1" applyBorder="1" applyProtection="1">
      <protection locked="0"/>
    </xf>
    <xf numFmtId="165" fontId="9" fillId="0" borderId="2" xfId="0" applyNumberFormat="1" applyFont="1" applyFill="1" applyBorder="1" applyProtection="1">
      <protection locked="0"/>
    </xf>
  </cellXfs>
  <cellStyles count="3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9"/>
  <sheetViews>
    <sheetView tabSelected="1" zoomScaleNormal="100" zoomScalePageLayoutView="150" workbookViewId="0">
      <selection activeCell="B11" sqref="B11"/>
    </sheetView>
  </sheetViews>
  <sheetFormatPr defaultColWidth="8.88671875" defaultRowHeight="18" x14ac:dyDescent="0.5"/>
  <cols>
    <col min="1" max="1" width="7.109375" style="14" customWidth="1"/>
    <col min="2" max="2" width="56.44140625" style="11" customWidth="1"/>
    <col min="3" max="3" width="7.88671875" style="5" customWidth="1"/>
    <col min="4" max="4" width="5.33203125" style="5" customWidth="1"/>
    <col min="5" max="5" width="10.33203125" style="6" customWidth="1"/>
    <col min="6" max="6" width="12.109375" style="32" customWidth="1"/>
    <col min="7" max="7" width="7.88671875" style="3" customWidth="1"/>
    <col min="8" max="63" width="8.88671875" style="12"/>
    <col min="64" max="16384" width="8.88671875" style="13"/>
  </cols>
  <sheetData>
    <row r="1" spans="1:6" x14ac:dyDescent="0.5">
      <c r="A1" s="1"/>
      <c r="B1" s="16"/>
      <c r="C1" s="1"/>
      <c r="D1" s="1"/>
      <c r="E1" s="2"/>
      <c r="F1" s="31" t="s">
        <v>155</v>
      </c>
    </row>
    <row r="2" spans="1:6" ht="21" customHeight="1" x14ac:dyDescent="0.5">
      <c r="A2" s="14" t="s">
        <v>0</v>
      </c>
      <c r="B2" s="22" t="s">
        <v>30</v>
      </c>
    </row>
    <row r="3" spans="1:6" ht="108" x14ac:dyDescent="0.5">
      <c r="A3" s="7" t="s">
        <v>37</v>
      </c>
      <c r="B3" s="15" t="s">
        <v>128</v>
      </c>
      <c r="C3" s="5" t="s">
        <v>31</v>
      </c>
    </row>
    <row r="4" spans="1:6" ht="72" x14ac:dyDescent="0.5">
      <c r="A4" s="7" t="s">
        <v>38</v>
      </c>
      <c r="B4" s="15" t="s">
        <v>32</v>
      </c>
      <c r="C4" s="5" t="s">
        <v>31</v>
      </c>
    </row>
    <row r="5" spans="1:6" ht="108" x14ac:dyDescent="0.5">
      <c r="A5" s="7" t="s">
        <v>39</v>
      </c>
      <c r="B5" s="15" t="s">
        <v>402</v>
      </c>
      <c r="C5" s="5" t="s">
        <v>31</v>
      </c>
    </row>
    <row r="6" spans="1:6" ht="54" x14ac:dyDescent="0.5">
      <c r="A6" s="7" t="s">
        <v>40</v>
      </c>
      <c r="B6" s="15" t="s">
        <v>401</v>
      </c>
      <c r="C6" s="5" t="s">
        <v>31</v>
      </c>
    </row>
    <row r="7" spans="1:6" x14ac:dyDescent="0.5">
      <c r="A7" s="7"/>
    </row>
    <row r="8" spans="1:6" x14ac:dyDescent="0.5">
      <c r="A8" s="7"/>
    </row>
    <row r="9" spans="1:6" x14ac:dyDescent="0.5">
      <c r="A9" s="7"/>
    </row>
    <row r="10" spans="1:6" x14ac:dyDescent="0.5">
      <c r="A10" s="7"/>
      <c r="B10" s="18"/>
    </row>
    <row r="11" spans="1:6" x14ac:dyDescent="0.5">
      <c r="A11" s="7"/>
      <c r="B11" s="18"/>
    </row>
    <row r="12" spans="1:6" x14ac:dyDescent="0.5">
      <c r="A12" s="7"/>
      <c r="B12" s="18"/>
    </row>
    <row r="13" spans="1:6" x14ac:dyDescent="0.5">
      <c r="A13" s="7"/>
      <c r="B13" s="18"/>
    </row>
    <row r="14" spans="1:6" x14ac:dyDescent="0.5">
      <c r="A14" s="7"/>
      <c r="B14" s="18"/>
    </row>
    <row r="15" spans="1:6" x14ac:dyDescent="0.5">
      <c r="A15" s="7"/>
      <c r="B15" s="18"/>
    </row>
    <row r="16" spans="1:6" x14ac:dyDescent="0.5">
      <c r="A16" s="7"/>
      <c r="B16" s="18"/>
    </row>
    <row r="17" spans="1:6" x14ac:dyDescent="0.5">
      <c r="A17" s="7"/>
    </row>
    <row r="18" spans="1:6" x14ac:dyDescent="0.5">
      <c r="A18" s="7"/>
    </row>
    <row r="19" spans="1:6" x14ac:dyDescent="0.5">
      <c r="A19" s="8"/>
      <c r="B19" s="21"/>
      <c r="C19" s="9"/>
      <c r="D19" s="9"/>
      <c r="E19" s="10"/>
      <c r="F19" s="33">
        <f>SUM(F2:F18)</f>
        <v>0</v>
      </c>
    </row>
  </sheetData>
  <phoneticPr fontId="6" type="noConversion"/>
  <pageMargins left="0.27559055118110237" right="0.15748031496062992" top="0.98425196850393704" bottom="0.74803149606299213" header="0.31496062992125984" footer="0.31496062992125984"/>
  <pageSetup paperSize="9" scale="93" orientation="portrait" r:id="rId1"/>
  <headerFooter>
    <oddHeader>&amp;L&amp;"Gill Sans MT,Bold"&amp;14Yate Outdoor Sports Complex
&amp;10A. Guidance Pricing Document&amp;R&amp;G</oddHeader>
    <oddFooter>&amp;L&amp;"Gill Sans MT,Regular"&amp;9
__________________________________________________________________________________________________________________
Version 1.0
6th April 2019&amp;C&amp;"Gill Sans MT,Regular"&amp;9
page &amp;P of &amp;N</oddFooter>
  </headerFooter>
  <legacyDrawingHF r:id="rId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93"/>
  <sheetViews>
    <sheetView zoomScaleNormal="100" workbookViewId="0">
      <selection activeCell="B16" sqref="B16"/>
    </sheetView>
  </sheetViews>
  <sheetFormatPr defaultColWidth="8.88671875" defaultRowHeight="18" x14ac:dyDescent="0.5"/>
  <cols>
    <col min="1" max="1" width="7.109375" style="14" customWidth="1"/>
    <col min="2" max="2" width="56.44140625" style="11" customWidth="1"/>
    <col min="3" max="3" width="7.88671875" style="5" customWidth="1"/>
    <col min="4" max="4" width="5.33203125" style="5" customWidth="1"/>
    <col min="5" max="5" width="10.33203125" style="6" customWidth="1"/>
    <col min="6" max="6" width="12.109375" style="32" customWidth="1"/>
    <col min="7" max="7" width="7.88671875" style="3" customWidth="1"/>
    <col min="8" max="63" width="8.88671875" style="12"/>
    <col min="64" max="16384" width="8.88671875" style="13"/>
  </cols>
  <sheetData>
    <row r="1" spans="1:6" x14ac:dyDescent="0.5">
      <c r="A1" s="1" t="s">
        <v>151</v>
      </c>
      <c r="B1" s="16" t="s">
        <v>229</v>
      </c>
      <c r="C1" s="1" t="s">
        <v>226</v>
      </c>
      <c r="D1" s="1" t="s">
        <v>227</v>
      </c>
      <c r="E1" s="2" t="s">
        <v>228</v>
      </c>
      <c r="F1" s="31" t="s">
        <v>236</v>
      </c>
    </row>
    <row r="2" spans="1:6" x14ac:dyDescent="0.5">
      <c r="A2" s="14" t="s">
        <v>41</v>
      </c>
      <c r="B2" s="17" t="s">
        <v>1</v>
      </c>
    </row>
    <row r="3" spans="1:6" x14ac:dyDescent="0.5">
      <c r="A3" s="4"/>
      <c r="B3" s="17" t="s">
        <v>2</v>
      </c>
    </row>
    <row r="4" spans="1:6" ht="36" x14ac:dyDescent="0.5">
      <c r="A4" s="7" t="s">
        <v>42</v>
      </c>
      <c r="B4" s="11" t="s">
        <v>225</v>
      </c>
      <c r="C4" s="5">
        <v>1</v>
      </c>
      <c r="D4" s="5" t="s">
        <v>151</v>
      </c>
      <c r="F4" s="32">
        <f>C4*E4</f>
        <v>0</v>
      </c>
    </row>
    <row r="5" spans="1:6" x14ac:dyDescent="0.5">
      <c r="A5" s="7"/>
    </row>
    <row r="6" spans="1:6" x14ac:dyDescent="0.5">
      <c r="A6" s="7"/>
      <c r="B6" s="17" t="s">
        <v>3</v>
      </c>
    </row>
    <row r="7" spans="1:6" ht="54" x14ac:dyDescent="0.5">
      <c r="A7" s="7" t="s">
        <v>43</v>
      </c>
      <c r="B7" s="11" t="s">
        <v>4</v>
      </c>
      <c r="C7" s="5">
        <v>1</v>
      </c>
      <c r="D7" s="5" t="s">
        <v>151</v>
      </c>
      <c r="F7" s="32">
        <f>C7*E7</f>
        <v>0</v>
      </c>
    </row>
    <row r="8" spans="1:6" x14ac:dyDescent="0.5">
      <c r="A8" s="7"/>
    </row>
    <row r="9" spans="1:6" x14ac:dyDescent="0.5">
      <c r="A9" s="7"/>
      <c r="B9" s="17" t="s">
        <v>5</v>
      </c>
    </row>
    <row r="10" spans="1:6" ht="108" x14ac:dyDescent="0.5">
      <c r="A10" s="7" t="s">
        <v>44</v>
      </c>
      <c r="B10" s="11" t="s">
        <v>6</v>
      </c>
    </row>
    <row r="11" spans="1:6" x14ac:dyDescent="0.5">
      <c r="A11" s="7"/>
      <c r="B11" s="18" t="s">
        <v>7</v>
      </c>
      <c r="C11" s="5">
        <v>1</v>
      </c>
      <c r="D11" s="5" t="s">
        <v>151</v>
      </c>
      <c r="F11" s="32">
        <f t="shared" ref="F11:F12" si="0">C11*E11</f>
        <v>0</v>
      </c>
    </row>
    <row r="12" spans="1:6" x14ac:dyDescent="0.5">
      <c r="A12" s="7"/>
      <c r="B12" s="18" t="s">
        <v>33</v>
      </c>
      <c r="C12" s="5">
        <v>1</v>
      </c>
      <c r="D12" s="5" t="s">
        <v>151</v>
      </c>
      <c r="F12" s="32">
        <f t="shared" si="0"/>
        <v>0</v>
      </c>
    </row>
    <row r="13" spans="1:6" x14ac:dyDescent="0.5">
      <c r="A13" s="7"/>
      <c r="B13" s="18"/>
    </row>
    <row r="14" spans="1:6" ht="90" x14ac:dyDescent="0.5">
      <c r="A14" s="7" t="s">
        <v>45</v>
      </c>
      <c r="B14" s="11" t="s">
        <v>36</v>
      </c>
      <c r="C14" s="5">
        <v>1</v>
      </c>
      <c r="D14" s="5" t="s">
        <v>151</v>
      </c>
      <c r="F14" s="32">
        <f>C14*E14</f>
        <v>0</v>
      </c>
    </row>
    <row r="15" spans="1:6" x14ac:dyDescent="0.5">
      <c r="A15" s="7"/>
      <c r="B15" s="35"/>
    </row>
    <row r="16" spans="1:6" ht="127.2" customHeight="1" x14ac:dyDescent="0.5">
      <c r="A16" s="7" t="s">
        <v>46</v>
      </c>
      <c r="B16" s="11" t="s">
        <v>327</v>
      </c>
      <c r="C16" s="5">
        <v>100</v>
      </c>
      <c r="D16" s="5" t="s">
        <v>8</v>
      </c>
      <c r="F16" s="32">
        <f>C16*E16</f>
        <v>0</v>
      </c>
    </row>
    <row r="17" spans="1:63" x14ac:dyDescent="0.5">
      <c r="A17" s="7"/>
      <c r="B17" s="35"/>
    </row>
    <row r="18" spans="1:63" ht="36" x14ac:dyDescent="0.5">
      <c r="A18" s="7" t="s">
        <v>47</v>
      </c>
      <c r="B18" s="11" t="s">
        <v>34</v>
      </c>
      <c r="C18" s="5">
        <v>1</v>
      </c>
      <c r="D18" s="5" t="s">
        <v>151</v>
      </c>
      <c r="F18" s="32">
        <f>C18*E18</f>
        <v>0</v>
      </c>
    </row>
    <row r="19" spans="1:63" s="3" customFormat="1" x14ac:dyDescent="0.5">
      <c r="A19" s="7"/>
      <c r="B19" s="35"/>
      <c r="C19" s="5"/>
      <c r="D19" s="5"/>
      <c r="E19" s="6"/>
      <c r="F19" s="3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row>
    <row r="20" spans="1:63" s="3" customFormat="1" ht="90" x14ac:dyDescent="0.5">
      <c r="A20" s="7" t="s">
        <v>48</v>
      </c>
      <c r="B20" s="11" t="s">
        <v>35</v>
      </c>
      <c r="C20" s="5">
        <v>1</v>
      </c>
      <c r="D20" s="5" t="s">
        <v>151</v>
      </c>
      <c r="E20" s="6"/>
      <c r="F20" s="32">
        <f>C20*E20</f>
        <v>0</v>
      </c>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row>
    <row r="21" spans="1:63" s="3" customFormat="1" x14ac:dyDescent="0.5">
      <c r="A21" s="7"/>
      <c r="B21" s="11"/>
      <c r="C21" s="5"/>
      <c r="D21" s="5"/>
      <c r="E21" s="6"/>
      <c r="F21" s="3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row>
    <row r="22" spans="1:63" s="3" customFormat="1" ht="18.600000000000001" thickBot="1" x14ac:dyDescent="0.55000000000000004">
      <c r="A22" s="7"/>
      <c r="B22" s="11"/>
      <c r="C22" s="5"/>
      <c r="D22" s="5"/>
      <c r="E22" s="6"/>
      <c r="F22" s="3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row>
    <row r="23" spans="1:63" s="3" customFormat="1" ht="18.600000000000001" thickTop="1" x14ac:dyDescent="0.5">
      <c r="A23" s="45"/>
      <c r="B23" s="46" t="s">
        <v>237</v>
      </c>
      <c r="C23" s="47"/>
      <c r="D23" s="47"/>
      <c r="E23" s="48"/>
      <c r="F23" s="49">
        <f>SUM(F2:F22)</f>
        <v>0</v>
      </c>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row>
    <row r="24" spans="1:63" s="3" customFormat="1" x14ac:dyDescent="0.5">
      <c r="A24" s="1" t="s">
        <v>151</v>
      </c>
      <c r="B24" s="16" t="s">
        <v>229</v>
      </c>
      <c r="C24" s="1" t="s">
        <v>226</v>
      </c>
      <c r="D24" s="1" t="s">
        <v>227</v>
      </c>
      <c r="E24" s="2" t="s">
        <v>228</v>
      </c>
      <c r="F24" s="31" t="s">
        <v>236</v>
      </c>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row>
    <row r="25" spans="1:63" s="3" customFormat="1" x14ac:dyDescent="0.5">
      <c r="A25" s="7" t="s">
        <v>49</v>
      </c>
      <c r="B25" s="17" t="s">
        <v>9</v>
      </c>
      <c r="C25" s="5"/>
      <c r="D25" s="5"/>
      <c r="E25" s="6"/>
      <c r="F25" s="3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row>
    <row r="26" spans="1:63" s="3" customFormat="1" ht="54" x14ac:dyDescent="0.5">
      <c r="A26" s="7" t="s">
        <v>50</v>
      </c>
      <c r="B26" s="11" t="s">
        <v>192</v>
      </c>
      <c r="C26" s="5">
        <v>1</v>
      </c>
      <c r="D26" s="5" t="s">
        <v>151</v>
      </c>
      <c r="E26" s="6"/>
      <c r="F26" s="32">
        <f t="shared" ref="F26:F27" si="1">C26*E26</f>
        <v>0</v>
      </c>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row>
    <row r="27" spans="1:63" s="3" customFormat="1" x14ac:dyDescent="0.5">
      <c r="A27" s="7" t="s">
        <v>51</v>
      </c>
      <c r="B27" s="11" t="s">
        <v>10</v>
      </c>
      <c r="C27" s="5">
        <v>1</v>
      </c>
      <c r="D27" s="5" t="s">
        <v>151</v>
      </c>
      <c r="E27" s="6"/>
      <c r="F27" s="32">
        <f t="shared" si="1"/>
        <v>0</v>
      </c>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row>
    <row r="28" spans="1:63" s="3" customFormat="1" x14ac:dyDescent="0.5">
      <c r="A28" s="7"/>
      <c r="B28" s="18" t="s">
        <v>11</v>
      </c>
      <c r="C28" s="5"/>
      <c r="D28" s="5"/>
      <c r="E28" s="6"/>
      <c r="F28" s="3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row>
    <row r="29" spans="1:63" s="3" customFormat="1" x14ac:dyDescent="0.5">
      <c r="A29" s="7"/>
      <c r="B29" s="18" t="s">
        <v>12</v>
      </c>
      <c r="C29" s="5"/>
      <c r="D29" s="5"/>
      <c r="E29" s="6"/>
      <c r="F29" s="3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row>
    <row r="30" spans="1:63" s="3" customFormat="1" x14ac:dyDescent="0.5">
      <c r="A30" s="7"/>
      <c r="B30" s="18" t="s">
        <v>190</v>
      </c>
      <c r="C30" s="5"/>
      <c r="D30" s="5"/>
      <c r="E30" s="6"/>
      <c r="F30" s="3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row>
    <row r="31" spans="1:63" s="3" customFormat="1" x14ac:dyDescent="0.5">
      <c r="A31" s="7"/>
      <c r="B31" s="18" t="s">
        <v>191</v>
      </c>
      <c r="C31" s="5"/>
      <c r="D31" s="5"/>
      <c r="E31" s="6"/>
      <c r="F31" s="3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row>
    <row r="32" spans="1:63" s="3" customFormat="1" ht="36" x14ac:dyDescent="0.5">
      <c r="A32" s="7"/>
      <c r="B32" s="18" t="s">
        <v>13</v>
      </c>
      <c r="C32" s="5"/>
      <c r="D32" s="5"/>
      <c r="E32" s="6"/>
      <c r="F32" s="3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row>
    <row r="33" spans="1:63" s="3" customFormat="1" ht="36" x14ac:dyDescent="0.5">
      <c r="A33" s="7" t="s">
        <v>52</v>
      </c>
      <c r="B33" s="11" t="s">
        <v>193</v>
      </c>
      <c r="C33" s="5">
        <v>1</v>
      </c>
      <c r="D33" s="5" t="s">
        <v>151</v>
      </c>
      <c r="E33" s="6"/>
      <c r="F33" s="32">
        <f>C33*E33</f>
        <v>0</v>
      </c>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row>
    <row r="34" spans="1:63" s="3" customFormat="1" x14ac:dyDescent="0.5">
      <c r="A34" s="7"/>
      <c r="B34" s="11"/>
      <c r="C34" s="5"/>
      <c r="D34" s="5"/>
      <c r="E34" s="6"/>
      <c r="F34" s="3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row>
    <row r="35" spans="1:63" s="3" customFormat="1" ht="90" x14ac:dyDescent="0.5">
      <c r="A35" s="7" t="s">
        <v>194</v>
      </c>
      <c r="B35" s="11" t="s">
        <v>195</v>
      </c>
      <c r="C35" s="5">
        <v>1</v>
      </c>
      <c r="D35" s="5" t="s">
        <v>151</v>
      </c>
      <c r="E35" s="6"/>
      <c r="F35" s="32">
        <f>C35*E35</f>
        <v>0</v>
      </c>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row>
    <row r="36" spans="1:63" s="3" customFormat="1" ht="18.600000000000001" thickBot="1" x14ac:dyDescent="0.55000000000000004">
      <c r="A36" s="7"/>
      <c r="B36" s="11"/>
      <c r="C36" s="5"/>
      <c r="D36" s="5"/>
      <c r="E36" s="6"/>
      <c r="F36" s="3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row>
    <row r="37" spans="1:63" s="3" customFormat="1" ht="18.600000000000001" thickTop="1" x14ac:dyDescent="0.5">
      <c r="A37" s="45"/>
      <c r="B37" s="46" t="s">
        <v>238</v>
      </c>
      <c r="C37" s="47"/>
      <c r="D37" s="47"/>
      <c r="E37" s="48"/>
      <c r="F37" s="49">
        <f>SUM(F19:F36)</f>
        <v>0</v>
      </c>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row>
    <row r="38" spans="1:63" s="3" customFormat="1" x14ac:dyDescent="0.5">
      <c r="A38" s="1" t="s">
        <v>151</v>
      </c>
      <c r="B38" s="16" t="s">
        <v>229</v>
      </c>
      <c r="C38" s="1" t="s">
        <v>226</v>
      </c>
      <c r="D38" s="1" t="s">
        <v>227</v>
      </c>
      <c r="E38" s="2" t="s">
        <v>228</v>
      </c>
      <c r="F38" s="31" t="s">
        <v>236</v>
      </c>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row>
    <row r="39" spans="1:63" s="3" customFormat="1" x14ac:dyDescent="0.5">
      <c r="A39" s="7" t="s">
        <v>53</v>
      </c>
      <c r="B39" s="17" t="s">
        <v>14</v>
      </c>
      <c r="C39" s="5"/>
      <c r="D39" s="5"/>
      <c r="E39" s="6"/>
      <c r="F39" s="3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row>
    <row r="40" spans="1:63" s="3" customFormat="1" ht="54" x14ac:dyDescent="0.5">
      <c r="A40" s="7" t="s">
        <v>54</v>
      </c>
      <c r="B40" s="11" t="s">
        <v>15</v>
      </c>
      <c r="C40" s="5">
        <v>1</v>
      </c>
      <c r="D40" s="5" t="s">
        <v>151</v>
      </c>
      <c r="E40" s="6"/>
      <c r="F40" s="32">
        <f t="shared" ref="F40:F45" si="2">C40*E40</f>
        <v>0</v>
      </c>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row>
    <row r="41" spans="1:63" s="3" customFormat="1" ht="36" x14ac:dyDescent="0.5">
      <c r="A41" s="7" t="s">
        <v>55</v>
      </c>
      <c r="B41" s="11" t="s">
        <v>16</v>
      </c>
      <c r="C41" s="5">
        <v>1</v>
      </c>
      <c r="D41" s="5" t="s">
        <v>151</v>
      </c>
      <c r="E41" s="6"/>
      <c r="F41" s="32">
        <f t="shared" si="2"/>
        <v>0</v>
      </c>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row>
    <row r="42" spans="1:63" s="3" customFormat="1" ht="72" x14ac:dyDescent="0.5">
      <c r="A42" s="7" t="s">
        <v>56</v>
      </c>
      <c r="B42" s="11" t="s">
        <v>17</v>
      </c>
      <c r="C42" s="5">
        <v>1</v>
      </c>
      <c r="D42" s="5" t="s">
        <v>151</v>
      </c>
      <c r="E42" s="6"/>
      <c r="F42" s="32">
        <f t="shared" si="2"/>
        <v>0</v>
      </c>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row>
    <row r="43" spans="1:63" s="3" customFormat="1" ht="36" x14ac:dyDescent="0.5">
      <c r="A43" s="7" t="s">
        <v>57</v>
      </c>
      <c r="B43" s="11" t="s">
        <v>18</v>
      </c>
      <c r="C43" s="5">
        <v>1</v>
      </c>
      <c r="D43" s="5" t="s">
        <v>151</v>
      </c>
      <c r="E43" s="6"/>
      <c r="F43" s="32">
        <f t="shared" si="2"/>
        <v>0</v>
      </c>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row>
    <row r="44" spans="1:63" s="3" customFormat="1" ht="90" x14ac:dyDescent="0.5">
      <c r="A44" s="7" t="s">
        <v>58</v>
      </c>
      <c r="B44" s="11" t="s">
        <v>19</v>
      </c>
      <c r="C44" s="5">
        <v>1</v>
      </c>
      <c r="D44" s="5" t="s">
        <v>151</v>
      </c>
      <c r="E44" s="6"/>
      <c r="F44" s="32">
        <f t="shared" si="2"/>
        <v>0</v>
      </c>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row>
    <row r="45" spans="1:63" s="3" customFormat="1" ht="36" x14ac:dyDescent="0.5">
      <c r="A45" s="7" t="s">
        <v>59</v>
      </c>
      <c r="B45" s="11" t="s">
        <v>230</v>
      </c>
      <c r="C45" s="5">
        <v>1</v>
      </c>
      <c r="D45" s="5" t="s">
        <v>151</v>
      </c>
      <c r="E45" s="6"/>
      <c r="F45" s="32">
        <f t="shared" si="2"/>
        <v>0</v>
      </c>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row>
    <row r="46" spans="1:63" s="3" customFormat="1" x14ac:dyDescent="0.5">
      <c r="A46" s="7"/>
      <c r="B46" s="35"/>
      <c r="C46" s="5"/>
      <c r="D46" s="5"/>
      <c r="E46" s="6"/>
      <c r="F46" s="3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row>
    <row r="47" spans="1:63" s="3" customFormat="1" ht="18.600000000000001" thickBot="1" x14ac:dyDescent="0.55000000000000004">
      <c r="A47" s="7"/>
      <c r="B47" s="35"/>
      <c r="C47" s="5"/>
      <c r="D47" s="5"/>
      <c r="E47" s="6"/>
      <c r="F47" s="3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row>
    <row r="48" spans="1:63" s="3" customFormat="1" ht="18.600000000000001" thickTop="1" x14ac:dyDescent="0.5">
      <c r="A48" s="45"/>
      <c r="B48" s="46" t="s">
        <v>239</v>
      </c>
      <c r="C48" s="47"/>
      <c r="D48" s="47"/>
      <c r="E48" s="48"/>
      <c r="F48" s="49">
        <f>SUM(F30:F47)</f>
        <v>0</v>
      </c>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row>
    <row r="49" spans="1:63" s="3" customFormat="1" x14ac:dyDescent="0.5">
      <c r="A49" s="1" t="s">
        <v>151</v>
      </c>
      <c r="B49" s="16" t="s">
        <v>229</v>
      </c>
      <c r="C49" s="1" t="s">
        <v>226</v>
      </c>
      <c r="D49" s="1" t="s">
        <v>227</v>
      </c>
      <c r="E49" s="2" t="s">
        <v>228</v>
      </c>
      <c r="F49" s="31" t="s">
        <v>236</v>
      </c>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row>
    <row r="50" spans="1:63" s="3" customFormat="1" x14ac:dyDescent="0.5">
      <c r="A50" s="7" t="s">
        <v>60</v>
      </c>
      <c r="B50" s="17" t="s">
        <v>20</v>
      </c>
      <c r="C50" s="5"/>
      <c r="D50" s="5"/>
      <c r="E50" s="6"/>
      <c r="F50" s="3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row>
    <row r="51" spans="1:63" s="3" customFormat="1" ht="36" x14ac:dyDescent="0.5">
      <c r="A51" s="7" t="s">
        <v>61</v>
      </c>
      <c r="B51" s="11" t="s">
        <v>21</v>
      </c>
      <c r="C51" s="5">
        <v>1</v>
      </c>
      <c r="D51" s="5" t="s">
        <v>151</v>
      </c>
      <c r="E51" s="6"/>
      <c r="F51" s="32">
        <f>C51*E51</f>
        <v>0</v>
      </c>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row>
    <row r="52" spans="1:63" s="3" customFormat="1" ht="36" x14ac:dyDescent="0.5">
      <c r="A52" s="7" t="s">
        <v>62</v>
      </c>
      <c r="B52" s="11" t="s">
        <v>208</v>
      </c>
      <c r="C52" s="5"/>
      <c r="D52" s="5"/>
      <c r="E52" s="6"/>
      <c r="F52" s="3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row>
    <row r="53" spans="1:63" s="3" customFormat="1" x14ac:dyDescent="0.5">
      <c r="A53" s="7" t="s">
        <v>63</v>
      </c>
      <c r="B53" s="29" t="s">
        <v>22</v>
      </c>
      <c r="C53" s="5"/>
      <c r="D53" s="5"/>
      <c r="E53" s="6"/>
      <c r="F53" s="3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row>
    <row r="54" spans="1:63" s="3" customFormat="1" x14ac:dyDescent="0.5">
      <c r="A54" s="7" t="s">
        <v>64</v>
      </c>
      <c r="B54" s="18" t="s">
        <v>24</v>
      </c>
      <c r="C54" s="5">
        <v>10</v>
      </c>
      <c r="D54" s="5" t="s">
        <v>23</v>
      </c>
      <c r="E54" s="6"/>
      <c r="F54" s="32">
        <f t="shared" ref="F54:F56" si="3">C54*E54</f>
        <v>0</v>
      </c>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row>
    <row r="55" spans="1:63" s="3" customFormat="1" x14ac:dyDescent="0.5">
      <c r="A55" s="7" t="s">
        <v>65</v>
      </c>
      <c r="B55" s="18" t="s">
        <v>25</v>
      </c>
      <c r="C55" s="5">
        <v>10</v>
      </c>
      <c r="D55" s="5" t="s">
        <v>23</v>
      </c>
      <c r="E55" s="6"/>
      <c r="F55" s="32">
        <f t="shared" si="3"/>
        <v>0</v>
      </c>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row>
    <row r="56" spans="1:63" s="3" customFormat="1" x14ac:dyDescent="0.5">
      <c r="A56" s="7" t="s">
        <v>66</v>
      </c>
      <c r="B56" s="18" t="s">
        <v>26</v>
      </c>
      <c r="C56" s="5">
        <v>10</v>
      </c>
      <c r="D56" s="5" t="s">
        <v>23</v>
      </c>
      <c r="E56" s="6"/>
      <c r="F56" s="32">
        <f t="shared" si="3"/>
        <v>0</v>
      </c>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row>
    <row r="57" spans="1:63" s="3" customFormat="1" x14ac:dyDescent="0.5">
      <c r="A57" s="7"/>
      <c r="B57" s="18"/>
      <c r="C57" s="5"/>
      <c r="D57" s="5"/>
      <c r="E57" s="6"/>
      <c r="F57" s="3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row>
    <row r="58" spans="1:63" s="3" customFormat="1" ht="90" x14ac:dyDescent="0.5">
      <c r="A58" s="7" t="s">
        <v>62</v>
      </c>
      <c r="B58" s="11" t="s">
        <v>235</v>
      </c>
      <c r="C58" s="5"/>
      <c r="D58" s="5"/>
      <c r="E58" s="6"/>
      <c r="F58" s="3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row>
    <row r="59" spans="1:63" s="3" customFormat="1" x14ac:dyDescent="0.5">
      <c r="A59" s="7"/>
      <c r="B59" s="18" t="s">
        <v>231</v>
      </c>
      <c r="C59" s="5"/>
      <c r="D59" s="5" t="s">
        <v>196</v>
      </c>
      <c r="E59" s="6">
        <v>999</v>
      </c>
      <c r="F59" s="32">
        <f>C59/100*E59</f>
        <v>0</v>
      </c>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row>
    <row r="60" spans="1:63" s="3" customFormat="1" x14ac:dyDescent="0.5">
      <c r="A60" s="7"/>
      <c r="B60" s="18" t="s">
        <v>232</v>
      </c>
      <c r="C60" s="5"/>
      <c r="D60" s="5" t="s">
        <v>196</v>
      </c>
      <c r="E60" s="6">
        <v>4999</v>
      </c>
      <c r="F60" s="32">
        <f t="shared" ref="F60:F62" si="4">C60/100*E60</f>
        <v>0</v>
      </c>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row>
    <row r="61" spans="1:63" s="3" customFormat="1" x14ac:dyDescent="0.5">
      <c r="A61" s="7"/>
      <c r="B61" s="18" t="s">
        <v>233</v>
      </c>
      <c r="C61" s="5"/>
      <c r="D61" s="5" t="s">
        <v>196</v>
      </c>
      <c r="E61" s="6">
        <v>9999</v>
      </c>
      <c r="F61" s="32">
        <f t="shared" si="4"/>
        <v>0</v>
      </c>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row>
    <row r="62" spans="1:63" s="3" customFormat="1" x14ac:dyDescent="0.5">
      <c r="A62" s="7"/>
      <c r="B62" s="18" t="s">
        <v>234</v>
      </c>
      <c r="C62" s="5"/>
      <c r="D62" s="5" t="s">
        <v>196</v>
      </c>
      <c r="E62" s="6">
        <v>15000</v>
      </c>
      <c r="F62" s="32">
        <f t="shared" si="4"/>
        <v>0</v>
      </c>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row>
    <row r="63" spans="1:63" s="3" customFormat="1" x14ac:dyDescent="0.5">
      <c r="A63" s="7"/>
      <c r="B63" s="18"/>
      <c r="C63" s="5"/>
      <c r="D63" s="5"/>
      <c r="E63" s="6"/>
      <c r="F63" s="3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row>
    <row r="64" spans="1:63" s="3" customFormat="1" ht="54" x14ac:dyDescent="0.5">
      <c r="A64" s="7" t="s">
        <v>197</v>
      </c>
      <c r="B64" s="11" t="s">
        <v>209</v>
      </c>
      <c r="C64" s="5">
        <v>1</v>
      </c>
      <c r="D64" s="5" t="s">
        <v>151</v>
      </c>
      <c r="E64" s="6"/>
      <c r="F64" s="32">
        <f>C64*E64</f>
        <v>0</v>
      </c>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row>
    <row r="65" spans="1:63" s="3" customFormat="1" x14ac:dyDescent="0.5">
      <c r="A65" s="7"/>
      <c r="B65" s="11"/>
      <c r="C65" s="5"/>
      <c r="D65" s="5"/>
      <c r="E65" s="6"/>
      <c r="F65" s="3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row>
    <row r="66" spans="1:63" s="3" customFormat="1" ht="18.600000000000001" thickBot="1" x14ac:dyDescent="0.55000000000000004">
      <c r="A66" s="7"/>
      <c r="B66" s="11"/>
      <c r="C66" s="5"/>
      <c r="D66" s="5"/>
      <c r="E66" s="6"/>
      <c r="F66" s="3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row>
    <row r="67" spans="1:63" s="3" customFormat="1" ht="18.600000000000001" thickTop="1" x14ac:dyDescent="0.5">
      <c r="A67" s="45"/>
      <c r="B67" s="46" t="s">
        <v>240</v>
      </c>
      <c r="C67" s="47"/>
      <c r="D67" s="47"/>
      <c r="E67" s="48"/>
      <c r="F67" s="49">
        <f>SUM(F49:F66)</f>
        <v>0</v>
      </c>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row>
    <row r="68" spans="1:63" s="3" customFormat="1" x14ac:dyDescent="0.5">
      <c r="A68" s="1" t="s">
        <v>151</v>
      </c>
      <c r="B68" s="16" t="s">
        <v>229</v>
      </c>
      <c r="C68" s="1" t="s">
        <v>226</v>
      </c>
      <c r="D68" s="1" t="s">
        <v>227</v>
      </c>
      <c r="E68" s="2" t="s">
        <v>228</v>
      </c>
      <c r="F68" s="31" t="s">
        <v>236</v>
      </c>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row>
    <row r="69" spans="1:63" s="3" customFormat="1" x14ac:dyDescent="0.5">
      <c r="A69" s="4" t="s">
        <v>67</v>
      </c>
      <c r="B69" s="17" t="s">
        <v>27</v>
      </c>
      <c r="C69" s="5"/>
      <c r="D69" s="5"/>
      <c r="E69" s="6"/>
      <c r="F69" s="3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row>
    <row r="70" spans="1:63" s="3" customFormat="1" ht="54" x14ac:dyDescent="0.5">
      <c r="A70" s="7" t="s">
        <v>68</v>
      </c>
      <c r="B70" s="20" t="s">
        <v>28</v>
      </c>
      <c r="C70" s="23">
        <v>1</v>
      </c>
      <c r="D70" s="5" t="s">
        <v>151</v>
      </c>
      <c r="E70" s="6"/>
      <c r="F70" s="32">
        <f t="shared" ref="F70:F72" si="5">C70*E70</f>
        <v>0</v>
      </c>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row>
    <row r="71" spans="1:63" s="3" customFormat="1" ht="54" x14ac:dyDescent="0.5">
      <c r="A71" s="7" t="s">
        <v>69</v>
      </c>
      <c r="B71" s="20" t="s">
        <v>29</v>
      </c>
      <c r="C71" s="23">
        <v>1</v>
      </c>
      <c r="D71" s="5" t="s">
        <v>151</v>
      </c>
      <c r="E71" s="6"/>
      <c r="F71" s="32">
        <f t="shared" si="5"/>
        <v>0</v>
      </c>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row>
    <row r="72" spans="1:63" s="3" customFormat="1" ht="36" x14ac:dyDescent="0.5">
      <c r="A72" s="7" t="s">
        <v>372</v>
      </c>
      <c r="B72" s="11" t="s">
        <v>373</v>
      </c>
      <c r="C72" s="5">
        <v>2</v>
      </c>
      <c r="D72" s="5" t="s">
        <v>106</v>
      </c>
      <c r="E72" s="6"/>
      <c r="F72" s="32">
        <f t="shared" si="5"/>
        <v>0</v>
      </c>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row>
    <row r="73" spans="1:63" s="3" customFormat="1" x14ac:dyDescent="0.5">
      <c r="A73" s="25"/>
      <c r="B73" s="35"/>
      <c r="C73" s="5"/>
      <c r="D73" s="24"/>
      <c r="E73" s="6"/>
      <c r="F73" s="3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row>
    <row r="74" spans="1:63" s="3" customFormat="1" x14ac:dyDescent="0.5">
      <c r="A74" s="7"/>
      <c r="C74" s="5"/>
      <c r="D74" s="5"/>
      <c r="E74" s="6"/>
      <c r="F74" s="3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row>
    <row r="75" spans="1:63" s="3" customFormat="1" x14ac:dyDescent="0.5">
      <c r="A75" s="7"/>
      <c r="C75" s="5"/>
      <c r="D75" s="5"/>
      <c r="E75" s="6"/>
      <c r="F75" s="3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row>
    <row r="76" spans="1:63" s="3" customFormat="1" x14ac:dyDescent="0.5">
      <c r="A76" s="7"/>
      <c r="C76" s="5"/>
      <c r="D76" s="5"/>
      <c r="E76" s="6"/>
      <c r="F76" s="3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row>
    <row r="77" spans="1:63" s="3" customFormat="1" x14ac:dyDescent="0.5">
      <c r="A77" s="7"/>
      <c r="B77" s="11"/>
      <c r="C77" s="5"/>
      <c r="D77" s="5"/>
      <c r="E77" s="6"/>
      <c r="F77" s="3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row>
    <row r="78" spans="1:63" s="3" customFormat="1" x14ac:dyDescent="0.5">
      <c r="A78" s="7"/>
      <c r="B78" s="11"/>
      <c r="C78" s="5"/>
      <c r="D78" s="5"/>
      <c r="E78" s="6"/>
      <c r="F78" s="3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row>
    <row r="79" spans="1:63" s="3" customFormat="1" ht="18.600000000000001" thickBot="1" x14ac:dyDescent="0.55000000000000004">
      <c r="A79" s="7"/>
      <c r="B79" s="11"/>
      <c r="C79" s="5"/>
      <c r="D79" s="5"/>
      <c r="E79" s="6"/>
      <c r="F79" s="3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row>
    <row r="80" spans="1:63" s="3" customFormat="1" ht="18.600000000000001" thickTop="1" x14ac:dyDescent="0.5">
      <c r="A80" s="45"/>
      <c r="B80" s="46" t="s">
        <v>241</v>
      </c>
      <c r="C80" s="47"/>
      <c r="D80" s="47"/>
      <c r="E80" s="48"/>
      <c r="F80" s="49">
        <f>SUM(F62:F79)</f>
        <v>0</v>
      </c>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row>
    <row r="81" spans="1:63" s="3" customFormat="1" x14ac:dyDescent="0.5">
      <c r="A81" s="1" t="s">
        <v>151</v>
      </c>
      <c r="B81" s="16" t="s">
        <v>229</v>
      </c>
      <c r="C81" s="1" t="s">
        <v>226</v>
      </c>
      <c r="D81" s="1" t="s">
        <v>227</v>
      </c>
      <c r="E81" s="2" t="s">
        <v>228</v>
      </c>
      <c r="F81" s="31" t="s">
        <v>236</v>
      </c>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row>
    <row r="82" spans="1:63" x14ac:dyDescent="0.5">
      <c r="A82" s="4" t="s">
        <v>219</v>
      </c>
      <c r="B82" s="17" t="s">
        <v>221</v>
      </c>
    </row>
    <row r="83" spans="1:63" ht="54" x14ac:dyDescent="0.5">
      <c r="A83" s="7" t="s">
        <v>220</v>
      </c>
      <c r="B83" s="20" t="s">
        <v>222</v>
      </c>
      <c r="C83" s="23"/>
    </row>
    <row r="84" spans="1:63" x14ac:dyDescent="0.5">
      <c r="A84" s="7"/>
      <c r="B84" s="20"/>
      <c r="C84" s="23"/>
    </row>
    <row r="85" spans="1:63" x14ac:dyDescent="0.5">
      <c r="A85" s="7"/>
    </row>
    <row r="86" spans="1:63" x14ac:dyDescent="0.5">
      <c r="A86" s="7"/>
      <c r="B86" s="35"/>
    </row>
    <row r="87" spans="1:63" x14ac:dyDescent="0.5">
      <c r="A87" s="7"/>
      <c r="B87" s="3"/>
    </row>
    <row r="88" spans="1:63" x14ac:dyDescent="0.5">
      <c r="A88" s="7"/>
      <c r="B88" s="3"/>
    </row>
    <row r="89" spans="1:63" x14ac:dyDescent="0.5">
      <c r="A89" s="7"/>
      <c r="B89" s="3"/>
    </row>
    <row r="90" spans="1:63" x14ac:dyDescent="0.5">
      <c r="A90" s="7"/>
    </row>
    <row r="91" spans="1:63" x14ac:dyDescent="0.5">
      <c r="A91" s="7"/>
    </row>
    <row r="92" spans="1:63" ht="18.600000000000001" thickBot="1" x14ac:dyDescent="0.55000000000000004">
      <c r="A92" s="7"/>
    </row>
    <row r="93" spans="1:63" ht="18.600000000000001" thickTop="1" x14ac:dyDescent="0.5">
      <c r="A93" s="45"/>
      <c r="B93" s="46" t="s">
        <v>242</v>
      </c>
      <c r="C93" s="47"/>
      <c r="D93" s="47"/>
      <c r="E93" s="48"/>
      <c r="F93" s="49">
        <f>SUM(F75:F92)</f>
        <v>0</v>
      </c>
    </row>
  </sheetData>
  <phoneticPr fontId="6" type="noConversion"/>
  <pageMargins left="0.27559055118110237" right="0.15748031496062992" top="0.98425196850393704" bottom="0.74803149606299213" header="0.31496062992125984" footer="0.31496062992125984"/>
  <pageSetup paperSize="9" scale="93" orientation="portrait" r:id="rId1"/>
  <headerFooter>
    <oddHeader>&amp;L&amp;"Gill Sans MT,Bold"&amp;14Yate Outdoor Sports Complex
&amp;10B. Preliminaries Pricing Document
&amp;14
&amp;R&amp;G</oddHeader>
    <oddFooter>&amp;L&amp;"Gill Sans MT,Regular"&amp;9
__________________________________________________________________________________________________________________
Version 1.0
6th April 2019&amp;C&amp;"Gill Sans MT,Regular"&amp;9
page &amp;P of &amp;N</oddFooter>
  </headerFooter>
  <rowBreaks count="5" manualBreakCount="5">
    <brk id="23" max="5" man="1"/>
    <brk id="37" max="5" man="1"/>
    <brk id="48" max="5" man="1"/>
    <brk id="67" max="5" man="1"/>
    <brk id="80" max="5" man="1"/>
  </rowBreaks>
  <legacyDrawingHF r:id="rId2"/>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110"/>
  <sheetViews>
    <sheetView topLeftCell="A24" zoomScaleNormal="100" workbookViewId="0">
      <selection activeCell="A35" sqref="A35"/>
    </sheetView>
  </sheetViews>
  <sheetFormatPr defaultColWidth="8.88671875" defaultRowHeight="18" x14ac:dyDescent="0.5"/>
  <cols>
    <col min="1" max="1" width="7.109375" style="14" customWidth="1"/>
    <col min="2" max="2" width="56.44140625" style="11" customWidth="1"/>
    <col min="3" max="3" width="7.88671875" style="53" customWidth="1"/>
    <col min="4" max="4" width="5.33203125" style="5" customWidth="1"/>
    <col min="5" max="5" width="10.33203125" style="6" customWidth="1"/>
    <col min="6" max="6" width="12.109375" style="32" customWidth="1"/>
    <col min="7" max="7" width="7.88671875" style="3" customWidth="1"/>
    <col min="8" max="63" width="8.88671875" style="12"/>
    <col min="64" max="16384" width="8.88671875" style="13"/>
  </cols>
  <sheetData>
    <row r="1" spans="1:6" x14ac:dyDescent="0.5">
      <c r="A1" s="1" t="s">
        <v>151</v>
      </c>
      <c r="B1" s="16" t="s">
        <v>229</v>
      </c>
      <c r="C1" s="1" t="s">
        <v>226</v>
      </c>
      <c r="D1" s="1" t="s">
        <v>227</v>
      </c>
      <c r="E1" s="2" t="s">
        <v>228</v>
      </c>
      <c r="F1" s="31" t="s">
        <v>236</v>
      </c>
    </row>
    <row r="2" spans="1:6" ht="19.2" x14ac:dyDescent="0.5">
      <c r="A2" s="14" t="s">
        <v>72</v>
      </c>
      <c r="B2" s="34" t="s">
        <v>70</v>
      </c>
    </row>
    <row r="3" spans="1:6" ht="36" x14ac:dyDescent="0.5">
      <c r="A3" s="7" t="s">
        <v>73</v>
      </c>
      <c r="B3" s="11" t="s">
        <v>224</v>
      </c>
      <c r="C3" s="53">
        <v>1</v>
      </c>
      <c r="D3" s="5" t="s">
        <v>151</v>
      </c>
      <c r="F3" s="32">
        <f>C3*E3</f>
        <v>0</v>
      </c>
    </row>
    <row r="4" spans="1:6" x14ac:dyDescent="0.5">
      <c r="A4" s="4"/>
    </row>
    <row r="5" spans="1:6" ht="72" x14ac:dyDescent="0.5">
      <c r="A5" s="7" t="s">
        <v>74</v>
      </c>
      <c r="B5" s="11" t="s">
        <v>249</v>
      </c>
      <c r="C5" s="53">
        <f>Quantities!B11</f>
        <v>6286.8</v>
      </c>
      <c r="D5" s="5" t="s">
        <v>136</v>
      </c>
      <c r="F5" s="32">
        <f>C5*E5</f>
        <v>0</v>
      </c>
    </row>
    <row r="6" spans="1:6" x14ac:dyDescent="0.5">
      <c r="A6" s="7"/>
    </row>
    <row r="7" spans="1:6" ht="90" x14ac:dyDescent="0.5">
      <c r="A7" s="7" t="s">
        <v>75</v>
      </c>
      <c r="B7" s="11" t="s">
        <v>244</v>
      </c>
      <c r="C7" s="53">
        <f>C5</f>
        <v>6286.8</v>
      </c>
      <c r="D7" s="5" t="s">
        <v>136</v>
      </c>
      <c r="F7" s="32">
        <f>C7*E7</f>
        <v>0</v>
      </c>
    </row>
    <row r="8" spans="1:6" x14ac:dyDescent="0.5">
      <c r="A8" s="7"/>
    </row>
    <row r="9" spans="1:6" ht="36" x14ac:dyDescent="0.5">
      <c r="A9" s="7" t="s">
        <v>76</v>
      </c>
      <c r="B9" s="11" t="s">
        <v>248</v>
      </c>
      <c r="C9" s="53">
        <v>1</v>
      </c>
      <c r="D9" s="5" t="s">
        <v>151</v>
      </c>
      <c r="F9" s="32">
        <f>C9*E9</f>
        <v>0</v>
      </c>
    </row>
    <row r="10" spans="1:6" x14ac:dyDescent="0.5">
      <c r="A10" s="7"/>
    </row>
    <row r="11" spans="1:6" ht="36" x14ac:dyDescent="0.5">
      <c r="A11" s="7" t="s">
        <v>77</v>
      </c>
      <c r="B11" s="11" t="s">
        <v>250</v>
      </c>
    </row>
    <row r="12" spans="1:6" x14ac:dyDescent="0.5">
      <c r="A12" s="7"/>
    </row>
    <row r="13" spans="1:6" ht="72" x14ac:dyDescent="0.5">
      <c r="A13" s="7" t="s">
        <v>78</v>
      </c>
      <c r="B13" s="11" t="s">
        <v>251</v>
      </c>
    </row>
    <row r="14" spans="1:6" x14ac:dyDescent="0.5">
      <c r="A14" s="7"/>
    </row>
    <row r="15" spans="1:6" x14ac:dyDescent="0.5">
      <c r="A15" s="7" t="s">
        <v>252</v>
      </c>
      <c r="B15" s="11" t="s">
        <v>246</v>
      </c>
      <c r="C15" s="53">
        <v>1</v>
      </c>
      <c r="D15" s="5" t="s">
        <v>151</v>
      </c>
      <c r="F15" s="32">
        <f>C15*E15</f>
        <v>0</v>
      </c>
    </row>
    <row r="16" spans="1:6" x14ac:dyDescent="0.5">
      <c r="A16" s="7"/>
      <c r="B16" s="11" t="s">
        <v>247</v>
      </c>
    </row>
    <row r="17" spans="1:63" x14ac:dyDescent="0.5">
      <c r="A17" s="7"/>
    </row>
    <row r="18" spans="1:63" s="3" customFormat="1" x14ac:dyDescent="0.5">
      <c r="A18" s="58"/>
      <c r="B18" s="59" t="s">
        <v>374</v>
      </c>
      <c r="C18" s="60"/>
      <c r="D18" s="61"/>
      <c r="E18" s="62"/>
      <c r="F18" s="63">
        <f>SUM(F2:F17)</f>
        <v>0</v>
      </c>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row>
    <row r="19" spans="1:63" s="3" customFormat="1" x14ac:dyDescent="0.5">
      <c r="A19" s="1" t="s">
        <v>151</v>
      </c>
      <c r="B19" s="16" t="s">
        <v>229</v>
      </c>
      <c r="C19" s="1" t="s">
        <v>226</v>
      </c>
      <c r="D19" s="1" t="s">
        <v>227</v>
      </c>
      <c r="E19" s="2" t="s">
        <v>228</v>
      </c>
      <c r="F19" s="31" t="s">
        <v>236</v>
      </c>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row>
    <row r="20" spans="1:63" s="3" customFormat="1" x14ac:dyDescent="0.5">
      <c r="A20" s="7" t="s">
        <v>79</v>
      </c>
      <c r="B20" s="17" t="s">
        <v>71</v>
      </c>
      <c r="C20" s="53"/>
      <c r="D20" s="5"/>
      <c r="E20" s="6"/>
      <c r="F20" s="3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row>
    <row r="21" spans="1:63" s="3" customFormat="1" ht="180" x14ac:dyDescent="0.5">
      <c r="A21" s="7" t="s">
        <v>80</v>
      </c>
      <c r="B21" s="11" t="s">
        <v>253</v>
      </c>
      <c r="C21" s="53">
        <v>1</v>
      </c>
      <c r="D21" s="5" t="s">
        <v>151</v>
      </c>
      <c r="E21" s="6"/>
      <c r="F21" s="32">
        <f>C21*E21</f>
        <v>0</v>
      </c>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row>
    <row r="22" spans="1:63" s="12" customFormat="1" x14ac:dyDescent="0.5">
      <c r="A22" s="7" t="s">
        <v>301</v>
      </c>
      <c r="B22" s="11" t="s">
        <v>302</v>
      </c>
      <c r="C22" s="53"/>
      <c r="D22" s="5"/>
      <c r="E22" s="6"/>
      <c r="F22" s="32"/>
      <c r="G22" s="3"/>
    </row>
    <row r="23" spans="1:63" s="12" customFormat="1" ht="54" x14ac:dyDescent="0.5">
      <c r="A23" s="7"/>
      <c r="B23" s="11" t="s">
        <v>313</v>
      </c>
      <c r="C23" s="53"/>
      <c r="D23" s="5"/>
      <c r="E23" s="6"/>
      <c r="F23" s="32"/>
      <c r="G23" s="3"/>
    </row>
    <row r="24" spans="1:63" s="12" customFormat="1" ht="36" x14ac:dyDescent="0.5">
      <c r="A24" s="7" t="s">
        <v>303</v>
      </c>
      <c r="B24" s="11" t="s">
        <v>304</v>
      </c>
      <c r="C24" s="53">
        <f>Quantities!B19+Quantities!B25+Quantities!B26</f>
        <v>191.40000000000055</v>
      </c>
      <c r="D24" s="5" t="s">
        <v>136</v>
      </c>
      <c r="E24" s="6"/>
      <c r="F24" s="32">
        <f t="shared" ref="F24:F27" si="0">C24*E24</f>
        <v>0</v>
      </c>
      <c r="G24" s="3"/>
    </row>
    <row r="25" spans="1:63" s="12" customFormat="1" ht="36" x14ac:dyDescent="0.5">
      <c r="A25" s="7" t="s">
        <v>305</v>
      </c>
      <c r="B25" s="11" t="s">
        <v>306</v>
      </c>
      <c r="C25" s="53">
        <f>C24</f>
        <v>191.40000000000055</v>
      </c>
      <c r="D25" s="5" t="s">
        <v>136</v>
      </c>
      <c r="E25" s="6"/>
      <c r="F25" s="32">
        <f t="shared" si="0"/>
        <v>0</v>
      </c>
      <c r="G25" s="3"/>
    </row>
    <row r="26" spans="1:63" s="12" customFormat="1" ht="54" x14ac:dyDescent="0.5">
      <c r="A26" s="7" t="s">
        <v>307</v>
      </c>
      <c r="B26" s="11" t="s">
        <v>310</v>
      </c>
      <c r="C26" s="53">
        <f>C24-C27</f>
        <v>124.40000000000055</v>
      </c>
      <c r="D26" s="5" t="s">
        <v>136</v>
      </c>
      <c r="E26" s="6"/>
      <c r="F26" s="32">
        <f t="shared" si="0"/>
        <v>0</v>
      </c>
      <c r="G26" s="3"/>
    </row>
    <row r="27" spans="1:63" s="12" customFormat="1" x14ac:dyDescent="0.5">
      <c r="A27" s="7" t="s">
        <v>308</v>
      </c>
      <c r="B27" s="11" t="s">
        <v>309</v>
      </c>
      <c r="C27" s="53">
        <f>Quantities!B38</f>
        <v>67</v>
      </c>
      <c r="D27" s="5" t="s">
        <v>136</v>
      </c>
      <c r="E27" s="6"/>
      <c r="F27" s="32">
        <f t="shared" si="0"/>
        <v>0</v>
      </c>
      <c r="G27" s="3"/>
    </row>
    <row r="28" spans="1:63" s="12" customFormat="1" x14ac:dyDescent="0.5">
      <c r="A28" s="7"/>
      <c r="B28" s="11"/>
      <c r="C28" s="53"/>
      <c r="D28" s="5"/>
      <c r="E28" s="6"/>
      <c r="F28" s="32"/>
      <c r="G28" s="3"/>
    </row>
    <row r="29" spans="1:63" s="12" customFormat="1" x14ac:dyDescent="0.5">
      <c r="A29" s="7" t="s">
        <v>314</v>
      </c>
      <c r="B29" s="11" t="s">
        <v>315</v>
      </c>
      <c r="C29" s="53"/>
      <c r="D29" s="5"/>
      <c r="E29" s="6"/>
      <c r="F29" s="32"/>
      <c r="G29" s="3"/>
    </row>
    <row r="30" spans="1:63" s="12" customFormat="1" ht="36" x14ac:dyDescent="0.5">
      <c r="A30" s="7" t="s">
        <v>316</v>
      </c>
      <c r="B30" s="11" t="s">
        <v>317</v>
      </c>
      <c r="C30" s="53">
        <v>2</v>
      </c>
      <c r="D30" s="5" t="s">
        <v>166</v>
      </c>
      <c r="E30" s="6"/>
      <c r="F30" s="32">
        <f t="shared" ref="F30:F32" si="1">C30*E30</f>
        <v>0</v>
      </c>
      <c r="G30" s="3"/>
    </row>
    <row r="31" spans="1:63" s="12" customFormat="1" ht="36" x14ac:dyDescent="0.5">
      <c r="A31" s="7" t="s">
        <v>318</v>
      </c>
      <c r="B31" s="11" t="s">
        <v>319</v>
      </c>
      <c r="C31" s="53">
        <v>7.5</v>
      </c>
      <c r="D31" s="5" t="s">
        <v>8</v>
      </c>
      <c r="E31" s="6"/>
      <c r="F31" s="32">
        <f t="shared" si="1"/>
        <v>0</v>
      </c>
      <c r="G31" s="3"/>
    </row>
    <row r="32" spans="1:63" s="12" customFormat="1" ht="36" x14ac:dyDescent="0.5">
      <c r="A32" s="7" t="s">
        <v>320</v>
      </c>
      <c r="B32" s="11" t="s">
        <v>321</v>
      </c>
      <c r="C32" s="53">
        <f>Quantities!B26</f>
        <v>15</v>
      </c>
      <c r="D32" s="5" t="s">
        <v>136</v>
      </c>
      <c r="E32" s="6"/>
      <c r="F32" s="32">
        <f t="shared" si="1"/>
        <v>0</v>
      </c>
      <c r="G32" s="3"/>
    </row>
    <row r="33" spans="1:63" s="12" customFormat="1" ht="72" x14ac:dyDescent="0.5">
      <c r="A33" s="7"/>
      <c r="B33" s="11" t="s">
        <v>322</v>
      </c>
      <c r="C33" s="53"/>
      <c r="D33" s="5"/>
      <c r="E33" s="6"/>
      <c r="F33" s="32"/>
      <c r="G33" s="3"/>
    </row>
    <row r="34" spans="1:63" s="12" customFormat="1" ht="36" x14ac:dyDescent="0.5">
      <c r="A34" s="7" t="s">
        <v>323</v>
      </c>
      <c r="B34" s="11" t="s">
        <v>324</v>
      </c>
      <c r="C34" s="53">
        <f>2+7.5+2</f>
        <v>11.5</v>
      </c>
      <c r="D34" s="5" t="s">
        <v>8</v>
      </c>
      <c r="E34" s="6"/>
      <c r="F34" s="32">
        <f t="shared" ref="F34:F35" si="2">C34*E34</f>
        <v>0</v>
      </c>
      <c r="G34" s="3"/>
    </row>
    <row r="35" spans="1:63" s="12" customFormat="1" x14ac:dyDescent="0.5">
      <c r="A35" s="7" t="s">
        <v>325</v>
      </c>
      <c r="B35" s="11" t="s">
        <v>326</v>
      </c>
      <c r="C35" s="53">
        <v>2</v>
      </c>
      <c r="D35" s="5" t="s">
        <v>166</v>
      </c>
      <c r="E35" s="6"/>
      <c r="F35" s="32">
        <f t="shared" si="2"/>
        <v>0</v>
      </c>
      <c r="G35" s="3"/>
    </row>
    <row r="36" spans="1:63" s="12" customFormat="1" x14ac:dyDescent="0.5">
      <c r="A36" s="7"/>
      <c r="B36" s="11"/>
      <c r="C36" s="53"/>
      <c r="D36" s="5"/>
      <c r="E36" s="6"/>
      <c r="F36" s="32"/>
      <c r="G36" s="3"/>
    </row>
    <row r="37" spans="1:63" s="12" customFormat="1" x14ac:dyDescent="0.5">
      <c r="A37" s="58"/>
      <c r="B37" s="59" t="s">
        <v>375</v>
      </c>
      <c r="C37" s="60"/>
      <c r="D37" s="61"/>
      <c r="E37" s="62"/>
      <c r="F37" s="63">
        <f>SUM(F21:F36)</f>
        <v>0</v>
      </c>
      <c r="G37" s="3"/>
    </row>
    <row r="38" spans="1:63" x14ac:dyDescent="0.5">
      <c r="A38" s="1" t="s">
        <v>151</v>
      </c>
      <c r="B38" s="16" t="s">
        <v>229</v>
      </c>
      <c r="C38" s="1" t="s">
        <v>226</v>
      </c>
      <c r="D38" s="1" t="s">
        <v>227</v>
      </c>
      <c r="E38" s="2" t="s">
        <v>228</v>
      </c>
      <c r="F38" s="31" t="s">
        <v>236</v>
      </c>
    </row>
    <row r="39" spans="1:63" s="3" customFormat="1" x14ac:dyDescent="0.5">
      <c r="A39" s="7" t="s">
        <v>82</v>
      </c>
      <c r="B39" s="22" t="s">
        <v>81</v>
      </c>
      <c r="C39" s="53"/>
      <c r="D39" s="5"/>
      <c r="E39" s="6"/>
      <c r="F39" s="3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row>
    <row r="40" spans="1:63" s="3" customFormat="1" x14ac:dyDescent="0.5">
      <c r="A40" s="7" t="s">
        <v>83</v>
      </c>
      <c r="B40" s="26" t="s">
        <v>184</v>
      </c>
      <c r="C40" s="53"/>
      <c r="D40" s="5"/>
      <c r="E40" s="6"/>
      <c r="F40" s="3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row>
    <row r="41" spans="1:63" s="3" customFormat="1" ht="126" x14ac:dyDescent="0.5">
      <c r="A41" s="7" t="s">
        <v>84</v>
      </c>
      <c r="B41" s="26" t="s">
        <v>261</v>
      </c>
      <c r="C41" s="53"/>
      <c r="D41" s="5"/>
      <c r="E41" s="6"/>
      <c r="F41" s="3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row>
    <row r="42" spans="1:63" s="3" customFormat="1" x14ac:dyDescent="0.5">
      <c r="A42" s="7" t="s">
        <v>90</v>
      </c>
      <c r="B42" s="26" t="s">
        <v>185</v>
      </c>
      <c r="C42" s="53"/>
      <c r="D42" s="5"/>
      <c r="E42" s="6"/>
      <c r="F42" s="3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row>
    <row r="43" spans="1:63" s="3" customFormat="1" ht="54" x14ac:dyDescent="0.5">
      <c r="A43" s="7"/>
      <c r="B43" s="38" t="s">
        <v>262</v>
      </c>
      <c r="C43" s="53"/>
      <c r="D43" s="5"/>
      <c r="E43" s="6"/>
      <c r="F43" s="3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row>
    <row r="44" spans="1:63" s="3" customFormat="1" ht="36" x14ac:dyDescent="0.5">
      <c r="A44" s="7"/>
      <c r="B44" s="38" t="s">
        <v>264</v>
      </c>
      <c r="C44" s="53"/>
      <c r="D44" s="5"/>
      <c r="E44" s="6"/>
      <c r="F44" s="3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row>
    <row r="45" spans="1:63" s="3" customFormat="1" x14ac:dyDescent="0.5">
      <c r="A45" s="7"/>
      <c r="B45" s="38"/>
      <c r="C45" s="53"/>
      <c r="D45" s="5"/>
      <c r="E45" s="6"/>
      <c r="F45" s="3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row>
    <row r="46" spans="1:63" s="3" customFormat="1" x14ac:dyDescent="0.5">
      <c r="A46" s="7" t="s">
        <v>377</v>
      </c>
      <c r="B46" s="26" t="s">
        <v>186</v>
      </c>
      <c r="C46" s="53"/>
      <c r="D46" s="5"/>
      <c r="E46" s="6"/>
      <c r="F46" s="3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row>
    <row r="47" spans="1:63" s="3" customFormat="1" ht="54" x14ac:dyDescent="0.5">
      <c r="A47" s="7"/>
      <c r="B47" s="26" t="s">
        <v>263</v>
      </c>
      <c r="C47" s="53"/>
      <c r="D47" s="5"/>
      <c r="E47" s="6"/>
      <c r="F47" s="3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row>
    <row r="48" spans="1:63" s="3" customFormat="1" ht="36" x14ac:dyDescent="0.5">
      <c r="A48" s="7"/>
      <c r="B48" s="26" t="s">
        <v>270</v>
      </c>
      <c r="C48" s="53"/>
      <c r="D48" s="5"/>
      <c r="E48" s="6"/>
      <c r="F48" s="3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row>
    <row r="49" spans="1:63" s="3" customFormat="1" x14ac:dyDescent="0.5">
      <c r="A49" s="7"/>
      <c r="B49" s="38" t="s">
        <v>269</v>
      </c>
      <c r="C49" s="53"/>
      <c r="D49" s="5"/>
      <c r="E49" s="6"/>
      <c r="F49" s="3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row>
    <row r="50" spans="1:63" s="3" customFormat="1" x14ac:dyDescent="0.5">
      <c r="A50" s="7"/>
      <c r="B50" s="38" t="s">
        <v>265</v>
      </c>
      <c r="C50" s="53"/>
      <c r="D50" s="5"/>
      <c r="E50" s="6"/>
      <c r="F50" s="3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row>
    <row r="51" spans="1:63" s="3" customFormat="1" x14ac:dyDescent="0.5">
      <c r="A51" s="7"/>
      <c r="B51" s="38" t="s">
        <v>268</v>
      </c>
      <c r="C51" s="53"/>
      <c r="D51" s="5"/>
      <c r="E51" s="6"/>
      <c r="F51" s="3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row>
    <row r="52" spans="1:63" s="3" customFormat="1" ht="36" x14ac:dyDescent="0.5">
      <c r="A52" s="7"/>
      <c r="B52" s="38" t="s">
        <v>267</v>
      </c>
      <c r="C52" s="53"/>
      <c r="D52" s="5"/>
      <c r="E52" s="6"/>
      <c r="F52" s="3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row>
    <row r="53" spans="1:63" s="3" customFormat="1" x14ac:dyDescent="0.5">
      <c r="A53" s="7"/>
      <c r="B53" s="38" t="s">
        <v>266</v>
      </c>
      <c r="C53" s="53"/>
      <c r="D53" s="5"/>
      <c r="E53" s="6"/>
      <c r="F53" s="3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row>
    <row r="54" spans="1:63" s="3" customFormat="1" x14ac:dyDescent="0.5">
      <c r="A54" s="7"/>
      <c r="B54" s="52" t="s">
        <v>271</v>
      </c>
      <c r="C54" s="53"/>
      <c r="D54" s="5"/>
      <c r="E54" s="6"/>
      <c r="F54" s="3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row>
    <row r="55" spans="1:63" s="3" customFormat="1" x14ac:dyDescent="0.5">
      <c r="A55" s="7"/>
      <c r="B55" s="35"/>
      <c r="C55" s="53"/>
      <c r="D55" s="5"/>
      <c r="E55" s="6"/>
      <c r="F55" s="3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row>
    <row r="56" spans="1:63" s="3" customFormat="1" x14ac:dyDescent="0.5">
      <c r="A56" s="7" t="s">
        <v>167</v>
      </c>
      <c r="B56" s="29" t="s">
        <v>86</v>
      </c>
      <c r="C56" s="53"/>
      <c r="D56" s="5"/>
      <c r="E56" s="6"/>
      <c r="F56" s="3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row>
    <row r="57" spans="1:63" s="3" customFormat="1" ht="108" x14ac:dyDescent="0.5">
      <c r="A57" s="7" t="s">
        <v>168</v>
      </c>
      <c r="B57" s="11" t="s">
        <v>275</v>
      </c>
      <c r="C57" s="53">
        <f>Quantities!B11</f>
        <v>6286.8</v>
      </c>
      <c r="D57" s="5" t="s">
        <v>136</v>
      </c>
      <c r="E57" s="6"/>
      <c r="F57" s="32">
        <f>C57*E57</f>
        <v>0</v>
      </c>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row>
    <row r="58" spans="1:63" s="3" customFormat="1" x14ac:dyDescent="0.5">
      <c r="A58" s="7"/>
      <c r="B58" s="11"/>
      <c r="C58" s="53"/>
      <c r="D58" s="5"/>
      <c r="E58" s="6"/>
      <c r="F58" s="3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row>
    <row r="59" spans="1:63" s="3" customFormat="1" ht="36" x14ac:dyDescent="0.5">
      <c r="A59" s="7" t="s">
        <v>169</v>
      </c>
      <c r="B59" s="11" t="s">
        <v>187</v>
      </c>
      <c r="C59" s="53"/>
      <c r="D59" s="5"/>
      <c r="E59" s="6"/>
      <c r="F59" s="3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row>
    <row r="60" spans="1:63" s="3" customFormat="1" x14ac:dyDescent="0.5">
      <c r="A60" s="7"/>
      <c r="B60" s="39" t="s">
        <v>273</v>
      </c>
      <c r="C60" s="53"/>
      <c r="D60" s="24"/>
      <c r="E60" s="6"/>
      <c r="F60" s="3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row>
    <row r="61" spans="1:63" s="3" customFormat="1" x14ac:dyDescent="0.5">
      <c r="A61" s="43"/>
      <c r="B61" s="39" t="s">
        <v>188</v>
      </c>
      <c r="C61" s="53"/>
      <c r="D61" s="24"/>
      <c r="E61" s="6"/>
      <c r="F61" s="3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row>
    <row r="62" spans="1:63" s="3" customFormat="1" x14ac:dyDescent="0.5">
      <c r="A62" s="7"/>
      <c r="B62" s="18" t="s">
        <v>85</v>
      </c>
      <c r="C62" s="53"/>
      <c r="D62" s="5"/>
      <c r="E62" s="6"/>
      <c r="F62" s="3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row>
    <row r="63" spans="1:63" s="3" customFormat="1" x14ac:dyDescent="0.5">
      <c r="A63" s="7"/>
      <c r="B63" s="18" t="s">
        <v>272</v>
      </c>
      <c r="C63" s="53"/>
      <c r="D63" s="5"/>
      <c r="E63" s="6"/>
      <c r="F63" s="3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row>
    <row r="64" spans="1:63" s="3" customFormat="1" ht="36" x14ac:dyDescent="0.5">
      <c r="A64" s="7"/>
      <c r="B64" s="18" t="s">
        <v>274</v>
      </c>
      <c r="C64" s="53"/>
      <c r="D64" s="5"/>
      <c r="E64" s="6"/>
      <c r="F64" s="3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row>
    <row r="65" spans="1:63" s="3" customFormat="1" x14ac:dyDescent="0.5">
      <c r="A65" s="7"/>
      <c r="B65" s="18"/>
      <c r="C65" s="53"/>
      <c r="D65" s="5"/>
      <c r="E65" s="6"/>
      <c r="F65" s="3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row>
    <row r="66" spans="1:63" s="3" customFormat="1" x14ac:dyDescent="0.5">
      <c r="A66" s="3" t="s">
        <v>170</v>
      </c>
      <c r="B66" s="36" t="s">
        <v>87</v>
      </c>
      <c r="C66" s="53"/>
      <c r="D66" s="5"/>
      <c r="E66" s="6"/>
      <c r="F66" s="3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row>
    <row r="67" spans="1:63" s="3" customFormat="1" ht="72" x14ac:dyDescent="0.5">
      <c r="A67" s="7" t="s">
        <v>171</v>
      </c>
      <c r="B67" s="11" t="s">
        <v>276</v>
      </c>
      <c r="C67" s="53">
        <f>Quantities!B15</f>
        <v>5027</v>
      </c>
      <c r="D67" s="5" t="s">
        <v>136</v>
      </c>
      <c r="E67" s="6"/>
      <c r="F67" s="32">
        <f>C67*E67</f>
        <v>0</v>
      </c>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row>
    <row r="68" spans="1:63" s="3" customFormat="1" ht="72" x14ac:dyDescent="0.5">
      <c r="A68" s="7" t="s">
        <v>173</v>
      </c>
      <c r="B68" s="11" t="s">
        <v>277</v>
      </c>
      <c r="C68" s="53">
        <f>Quantities!B11-Quantities!B15</f>
        <v>1259.8000000000002</v>
      </c>
      <c r="D68" s="5" t="s">
        <v>136</v>
      </c>
      <c r="E68" s="6"/>
      <c r="F68" s="32">
        <f>C68*E68</f>
        <v>0</v>
      </c>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row>
    <row r="69" spans="1:63" s="3" customFormat="1" x14ac:dyDescent="0.5">
      <c r="A69" s="7"/>
      <c r="B69" s="11"/>
      <c r="C69" s="53"/>
      <c r="D69" s="5"/>
      <c r="E69" s="6"/>
      <c r="F69" s="3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row>
    <row r="70" spans="1:63" s="3" customFormat="1" x14ac:dyDescent="0.5">
      <c r="A70" s="7" t="s">
        <v>174</v>
      </c>
      <c r="B70" s="29" t="s">
        <v>172</v>
      </c>
      <c r="C70" s="53"/>
      <c r="D70" s="5"/>
      <c r="E70" s="6"/>
      <c r="F70" s="3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row>
    <row r="71" spans="1:63" s="3" customFormat="1" x14ac:dyDescent="0.5">
      <c r="A71" s="7"/>
      <c r="B71" s="18" t="s">
        <v>286</v>
      </c>
      <c r="C71" s="53"/>
      <c r="D71" s="5"/>
      <c r="E71" s="6"/>
      <c r="F71" s="3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row>
    <row r="72" spans="1:63" s="3" customFormat="1" x14ac:dyDescent="0.5">
      <c r="A72" s="7"/>
      <c r="B72" s="18" t="s">
        <v>279</v>
      </c>
      <c r="C72" s="53"/>
      <c r="D72" s="5"/>
      <c r="E72" s="6"/>
      <c r="F72" s="3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row>
    <row r="73" spans="1:63" s="3" customFormat="1" x14ac:dyDescent="0.5">
      <c r="A73" s="7"/>
      <c r="B73" s="18" t="s">
        <v>280</v>
      </c>
      <c r="C73" s="53"/>
      <c r="D73" s="5"/>
      <c r="E73" s="6"/>
      <c r="F73" s="3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row>
    <row r="74" spans="1:63" s="3" customFormat="1" x14ac:dyDescent="0.5">
      <c r="A74" s="7"/>
      <c r="B74" s="18" t="s">
        <v>281</v>
      </c>
      <c r="C74" s="54"/>
      <c r="D74" s="5"/>
      <c r="E74" s="6"/>
      <c r="F74" s="3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row>
    <row r="75" spans="1:63" s="3" customFormat="1" x14ac:dyDescent="0.5">
      <c r="A75" s="7"/>
      <c r="B75" s="18" t="s">
        <v>189</v>
      </c>
      <c r="C75" s="54"/>
      <c r="D75" s="5"/>
      <c r="E75" s="6"/>
      <c r="F75" s="3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row>
    <row r="76" spans="1:63" s="3" customFormat="1" x14ac:dyDescent="0.5">
      <c r="A76" s="7"/>
      <c r="B76" s="39" t="s">
        <v>164</v>
      </c>
      <c r="C76" s="53"/>
      <c r="D76" s="5"/>
      <c r="E76" s="6"/>
      <c r="F76" s="3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row>
    <row r="77" spans="1:63" s="3" customFormat="1" x14ac:dyDescent="0.5">
      <c r="A77" s="7"/>
      <c r="B77" s="18" t="s">
        <v>282</v>
      </c>
      <c r="C77" s="53"/>
      <c r="D77" s="5"/>
      <c r="E77" s="6"/>
      <c r="F77" s="3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row>
    <row r="78" spans="1:63" s="3" customFormat="1" x14ac:dyDescent="0.5">
      <c r="A78" s="7"/>
      <c r="B78" s="11"/>
      <c r="C78" s="54"/>
      <c r="D78" s="5"/>
      <c r="E78" s="6"/>
      <c r="F78" s="3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row>
    <row r="79" spans="1:63" s="3" customFormat="1" x14ac:dyDescent="0.5">
      <c r="A79" s="7" t="s">
        <v>174</v>
      </c>
      <c r="B79" s="29" t="s">
        <v>88</v>
      </c>
      <c r="C79" s="54"/>
      <c r="D79" s="5"/>
      <c r="E79" s="6"/>
      <c r="F79" s="3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row>
    <row r="80" spans="1:63" s="3" customFormat="1" ht="36" x14ac:dyDescent="0.5">
      <c r="A80" s="7"/>
      <c r="B80" s="38" t="s">
        <v>182</v>
      </c>
      <c r="C80" s="54"/>
      <c r="D80" s="5"/>
      <c r="E80" s="6"/>
      <c r="F80" s="3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row>
    <row r="81" spans="1:63" s="3" customFormat="1" x14ac:dyDescent="0.5">
      <c r="A81" s="7"/>
      <c r="B81" s="38" t="s">
        <v>285</v>
      </c>
      <c r="C81" s="53"/>
      <c r="D81" s="5"/>
      <c r="E81" s="6"/>
      <c r="F81" s="3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row>
    <row r="82" spans="1:63" s="3" customFormat="1" ht="36" x14ac:dyDescent="0.5">
      <c r="A82" s="7"/>
      <c r="B82" s="38" t="s">
        <v>283</v>
      </c>
      <c r="C82" s="53"/>
      <c r="D82" s="5"/>
      <c r="E82" s="6"/>
      <c r="F82" s="3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row>
    <row r="83" spans="1:63" s="3" customFormat="1" ht="54" x14ac:dyDescent="0.5">
      <c r="A83" s="7"/>
      <c r="B83" s="38" t="s">
        <v>181</v>
      </c>
      <c r="C83" s="53"/>
      <c r="D83" s="5"/>
      <c r="E83" s="6"/>
      <c r="F83" s="3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row>
    <row r="84" spans="1:63" s="3" customFormat="1" x14ac:dyDescent="0.5">
      <c r="A84" s="7"/>
      <c r="B84" s="38" t="s">
        <v>183</v>
      </c>
      <c r="C84" s="53"/>
      <c r="D84" s="5"/>
      <c r="E84" s="6"/>
      <c r="F84" s="3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row>
    <row r="85" spans="1:63" s="3" customFormat="1" ht="36" x14ac:dyDescent="0.5">
      <c r="A85" s="7"/>
      <c r="B85" s="38" t="s">
        <v>284</v>
      </c>
      <c r="C85" s="54"/>
      <c r="D85" s="23"/>
      <c r="E85" s="6"/>
      <c r="F85" s="3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row>
    <row r="86" spans="1:63" s="3" customFormat="1" x14ac:dyDescent="0.5">
      <c r="A86" s="7"/>
      <c r="B86" s="38"/>
      <c r="C86" s="54"/>
      <c r="D86" s="23"/>
      <c r="E86" s="6"/>
      <c r="F86" s="3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row>
    <row r="87" spans="1:63" s="3" customFormat="1" x14ac:dyDescent="0.5">
      <c r="A87" s="7" t="s">
        <v>296</v>
      </c>
      <c r="B87" s="55" t="s">
        <v>297</v>
      </c>
      <c r="C87" s="54"/>
      <c r="D87" s="23"/>
      <c r="E87" s="6"/>
      <c r="F87" s="3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row>
    <row r="88" spans="1:63" s="3" customFormat="1" ht="72" x14ac:dyDescent="0.5">
      <c r="A88" s="7"/>
      <c r="B88" s="52" t="s">
        <v>298</v>
      </c>
      <c r="C88" s="54">
        <v>1</v>
      </c>
      <c r="D88" s="23" t="s">
        <v>151</v>
      </c>
      <c r="E88" s="6"/>
      <c r="F88" s="32">
        <f>C88*E88</f>
        <v>0</v>
      </c>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row>
    <row r="89" spans="1:63" s="3" customFormat="1" x14ac:dyDescent="0.5">
      <c r="A89" s="7"/>
      <c r="B89" s="38"/>
      <c r="C89" s="54"/>
      <c r="D89" s="23"/>
      <c r="E89" s="6"/>
      <c r="F89" s="3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row>
    <row r="90" spans="1:63" s="3" customFormat="1" x14ac:dyDescent="0.5">
      <c r="A90" s="7" t="s">
        <v>175</v>
      </c>
      <c r="B90" s="17" t="s">
        <v>89</v>
      </c>
      <c r="C90" s="54"/>
      <c r="D90" s="23"/>
      <c r="E90" s="6"/>
      <c r="F90" s="3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row>
    <row r="91" spans="1:63" s="3" customFormat="1" ht="54" x14ac:dyDescent="0.5">
      <c r="A91" s="7"/>
      <c r="B91" s="41" t="s">
        <v>287</v>
      </c>
      <c r="C91" s="54"/>
      <c r="D91" s="23"/>
      <c r="E91" s="6"/>
      <c r="F91" s="3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row>
    <row r="92" spans="1:63" s="3" customFormat="1" x14ac:dyDescent="0.5">
      <c r="A92" s="7"/>
      <c r="B92" s="41"/>
      <c r="C92" s="54"/>
      <c r="D92" s="23"/>
      <c r="E92" s="6"/>
      <c r="F92" s="3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row>
    <row r="93" spans="1:63" s="3" customFormat="1" x14ac:dyDescent="0.5">
      <c r="A93" s="7" t="s">
        <v>176</v>
      </c>
      <c r="B93" s="27" t="s">
        <v>289</v>
      </c>
      <c r="C93" s="53"/>
      <c r="D93" s="5"/>
      <c r="E93" s="6"/>
      <c r="F93" s="3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row>
    <row r="94" spans="1:63" s="3" customFormat="1" x14ac:dyDescent="0.5">
      <c r="A94" s="37" t="s">
        <v>177</v>
      </c>
      <c r="B94" s="26" t="s">
        <v>288</v>
      </c>
      <c r="C94" s="53">
        <v>1</v>
      </c>
      <c r="D94" s="5" t="s">
        <v>292</v>
      </c>
      <c r="E94" s="6"/>
      <c r="F94" s="32">
        <f t="shared" ref="F94:F96" si="3">C94*E94</f>
        <v>0</v>
      </c>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row>
    <row r="95" spans="1:63" s="3" customFormat="1" x14ac:dyDescent="0.5">
      <c r="A95" s="37" t="s">
        <v>207</v>
      </c>
      <c r="B95" s="56" t="s">
        <v>299</v>
      </c>
      <c r="C95" s="53">
        <v>1</v>
      </c>
      <c r="D95" s="5" t="s">
        <v>291</v>
      </c>
      <c r="E95" s="6"/>
      <c r="F95" s="32">
        <f t="shared" si="3"/>
        <v>0</v>
      </c>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row>
    <row r="96" spans="1:63" s="3" customFormat="1" x14ac:dyDescent="0.5">
      <c r="A96" s="37" t="s">
        <v>300</v>
      </c>
      <c r="B96" s="26" t="s">
        <v>290</v>
      </c>
      <c r="C96" s="53">
        <v>4</v>
      </c>
      <c r="D96" s="5" t="s">
        <v>166</v>
      </c>
      <c r="E96" s="6"/>
      <c r="F96" s="32">
        <f t="shared" si="3"/>
        <v>0</v>
      </c>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row>
    <row r="97" spans="1:63" s="3" customFormat="1" x14ac:dyDescent="0.5">
      <c r="A97" s="7"/>
      <c r="B97" s="11"/>
      <c r="C97" s="54"/>
      <c r="D97" s="23"/>
      <c r="E97" s="6"/>
      <c r="F97" s="3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row>
    <row r="98" spans="1:63" s="3" customFormat="1" x14ac:dyDescent="0.5">
      <c r="A98" s="7" t="s">
        <v>178</v>
      </c>
      <c r="B98" s="27" t="s">
        <v>165</v>
      </c>
      <c r="C98" s="53"/>
      <c r="D98" s="5"/>
      <c r="E98" s="6"/>
      <c r="F98" s="3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row>
    <row r="99" spans="1:63" s="3" customFormat="1" x14ac:dyDescent="0.5">
      <c r="A99" s="37"/>
      <c r="B99" s="26" t="s">
        <v>293</v>
      </c>
      <c r="C99" s="53"/>
      <c r="D99" s="5"/>
      <c r="E99" s="6"/>
      <c r="F99" s="3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row>
    <row r="100" spans="1:63" s="3" customFormat="1" x14ac:dyDescent="0.5">
      <c r="A100" s="7"/>
      <c r="B100" s="11"/>
      <c r="C100" s="54"/>
      <c r="D100" s="23"/>
      <c r="E100" s="6"/>
      <c r="F100" s="3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row>
    <row r="101" spans="1:63" s="3" customFormat="1" x14ac:dyDescent="0.5">
      <c r="A101" s="7" t="s">
        <v>210</v>
      </c>
      <c r="B101" s="17" t="s">
        <v>91</v>
      </c>
      <c r="C101" s="53"/>
      <c r="D101" s="5"/>
      <c r="E101" s="6"/>
      <c r="F101" s="3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row>
    <row r="102" spans="1:63" s="3" customFormat="1" ht="72" x14ac:dyDescent="0.5">
      <c r="A102" s="7" t="s">
        <v>211</v>
      </c>
      <c r="B102" s="26" t="s">
        <v>179</v>
      </c>
      <c r="C102" s="53">
        <v>1</v>
      </c>
      <c r="D102" s="5" t="s">
        <v>151</v>
      </c>
      <c r="E102" s="6"/>
      <c r="F102" s="32">
        <f>C102*E102</f>
        <v>0</v>
      </c>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row>
    <row r="103" spans="1:63" s="3" customFormat="1" ht="72" x14ac:dyDescent="0.5">
      <c r="A103" s="7" t="s">
        <v>212</v>
      </c>
      <c r="B103" s="26" t="s">
        <v>180</v>
      </c>
      <c r="C103" s="53">
        <v>1</v>
      </c>
      <c r="D103" s="5" t="s">
        <v>151</v>
      </c>
      <c r="E103" s="6"/>
      <c r="F103" s="32">
        <f>C103*E103</f>
        <v>0</v>
      </c>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row>
    <row r="104" spans="1:63" s="3" customFormat="1" x14ac:dyDescent="0.5">
      <c r="A104" s="7"/>
      <c r="B104" s="17"/>
      <c r="C104" s="53"/>
      <c r="D104" s="5"/>
      <c r="E104" s="6"/>
      <c r="F104" s="3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row>
    <row r="105" spans="1:63" s="3" customFormat="1" ht="90" x14ac:dyDescent="0.5">
      <c r="A105" s="7" t="s">
        <v>213</v>
      </c>
      <c r="B105" s="26" t="s">
        <v>294</v>
      </c>
      <c r="C105" s="53">
        <v>1</v>
      </c>
      <c r="D105" s="5" t="s">
        <v>151</v>
      </c>
      <c r="E105" s="6"/>
      <c r="F105" s="32">
        <f>C105*E105</f>
        <v>0</v>
      </c>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row>
    <row r="106" spans="1:63" s="3" customFormat="1" x14ac:dyDescent="0.5">
      <c r="A106" s="7"/>
      <c r="B106" s="20"/>
      <c r="C106" s="54"/>
      <c r="D106" s="5"/>
      <c r="E106" s="6"/>
      <c r="F106" s="3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row>
    <row r="107" spans="1:63" s="3" customFormat="1" ht="54" x14ac:dyDescent="0.5">
      <c r="A107" s="7"/>
      <c r="B107" s="26" t="s">
        <v>295</v>
      </c>
      <c r="C107" s="53">
        <v>1</v>
      </c>
      <c r="D107" s="5" t="s">
        <v>151</v>
      </c>
      <c r="E107" s="6"/>
      <c r="F107" s="32">
        <f>C107*E107</f>
        <v>0</v>
      </c>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row>
    <row r="108" spans="1:63" s="3" customFormat="1" x14ac:dyDescent="0.5">
      <c r="A108" s="7"/>
      <c r="B108" s="35"/>
      <c r="C108" s="53"/>
      <c r="D108" s="5"/>
      <c r="E108" s="6"/>
      <c r="F108" s="3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row>
    <row r="109" spans="1:63" s="3" customFormat="1" x14ac:dyDescent="0.5">
      <c r="A109" s="7"/>
      <c r="B109" s="11"/>
      <c r="C109" s="53"/>
      <c r="D109" s="5"/>
      <c r="E109" s="6"/>
      <c r="F109" s="3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row>
    <row r="110" spans="1:63" s="3" customFormat="1" x14ac:dyDescent="0.5">
      <c r="A110" s="58"/>
      <c r="B110" s="59" t="s">
        <v>376</v>
      </c>
      <c r="C110" s="60"/>
      <c r="D110" s="61"/>
      <c r="E110" s="62"/>
      <c r="F110" s="63">
        <f>SUM(F39:F109)</f>
        <v>0</v>
      </c>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row>
  </sheetData>
  <phoneticPr fontId="6" type="noConversion"/>
  <pageMargins left="0.6692913385826772" right="0.15748031496062992" top="0.98425196850393704" bottom="0.74803149606299213" header="0.31496062992125984" footer="0.31496062992125984"/>
  <pageSetup paperSize="9" scale="93" orientation="portrait" r:id="rId1"/>
  <headerFooter>
    <oddHeader>&amp;L&amp;"Gill Sans MT,Bold"&amp;14Yate Outdoor Sports Complex
&amp;10C. Pitch Pricing Document
&amp;14
&amp;R&amp;G</oddHeader>
    <oddFooter>&amp;L&amp;"Gill Sans MT,Regular"&amp;9
__________________________________________________________________________________________________________________
Version 1.0
6th April 2019&amp;C&amp;"Gill Sans MT,Regular"&amp;9
page &amp;P of &amp;N</oddFooter>
  </headerFooter>
  <rowBreaks count="2" manualBreakCount="2">
    <brk id="18" max="5" man="1"/>
    <brk id="37" max="5" man="1"/>
  </rowBreaks>
  <legacyDrawingHF r:id="rId2"/>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72"/>
  <sheetViews>
    <sheetView zoomScaleNormal="100" zoomScalePageLayoutView="150" workbookViewId="0"/>
  </sheetViews>
  <sheetFormatPr defaultColWidth="8.88671875" defaultRowHeight="18" x14ac:dyDescent="0.5"/>
  <cols>
    <col min="1" max="1" width="7.109375" style="14" customWidth="1"/>
    <col min="2" max="2" width="56.44140625" style="11" customWidth="1"/>
    <col min="3" max="3" width="7.88671875" style="5" customWidth="1"/>
    <col min="4" max="4" width="5.33203125" style="5" customWidth="1"/>
    <col min="5" max="5" width="10.33203125" style="6" customWidth="1"/>
    <col min="6" max="6" width="12.109375" style="32" customWidth="1"/>
    <col min="7" max="7" width="7.88671875" style="3" customWidth="1"/>
    <col min="8" max="63" width="8.88671875" style="12"/>
    <col min="64" max="16384" width="8.88671875" style="13"/>
  </cols>
  <sheetData>
    <row r="1" spans="1:63" x14ac:dyDescent="0.5">
      <c r="A1" s="1" t="s">
        <v>151</v>
      </c>
      <c r="B1" s="16" t="s">
        <v>229</v>
      </c>
      <c r="C1" s="1" t="s">
        <v>226</v>
      </c>
      <c r="D1" s="1" t="s">
        <v>227</v>
      </c>
      <c r="E1" s="2" t="s">
        <v>228</v>
      </c>
      <c r="F1" s="31" t="s">
        <v>236</v>
      </c>
    </row>
    <row r="2" spans="1:63" ht="19.2" x14ac:dyDescent="0.5">
      <c r="A2" s="14" t="s">
        <v>93</v>
      </c>
      <c r="B2" s="34" t="s">
        <v>92</v>
      </c>
    </row>
    <row r="3" spans="1:63" ht="54" x14ac:dyDescent="0.5">
      <c r="A3" s="7" t="s">
        <v>94</v>
      </c>
      <c r="B3" s="11" t="s">
        <v>346</v>
      </c>
      <c r="C3" s="5">
        <v>1</v>
      </c>
      <c r="D3" s="5" t="s">
        <v>151</v>
      </c>
      <c r="F3" s="32">
        <f>C3*E3</f>
        <v>0</v>
      </c>
    </row>
    <row r="4" spans="1:63" ht="15" customHeight="1" x14ac:dyDescent="0.5">
      <c r="A4" s="7"/>
    </row>
    <row r="5" spans="1:63" ht="72" x14ac:dyDescent="0.5">
      <c r="A5" s="7" t="s">
        <v>95</v>
      </c>
      <c r="B5" s="26" t="s">
        <v>347</v>
      </c>
    </row>
    <row r="6" spans="1:63" x14ac:dyDescent="0.5">
      <c r="A6" s="7"/>
    </row>
    <row r="7" spans="1:63" ht="14.1" customHeight="1" x14ac:dyDescent="0.5">
      <c r="A7" s="7"/>
      <c r="B7" s="27" t="s">
        <v>328</v>
      </c>
    </row>
    <row r="8" spans="1:63" ht="36" x14ac:dyDescent="0.5">
      <c r="A8" s="7" t="s">
        <v>103</v>
      </c>
      <c r="B8" s="26" t="s">
        <v>330</v>
      </c>
      <c r="C8" s="5">
        <v>90</v>
      </c>
      <c r="D8" s="5" t="s">
        <v>8</v>
      </c>
      <c r="F8" s="32">
        <f>C8*E8</f>
        <v>0</v>
      </c>
    </row>
    <row r="9" spans="1:63" x14ac:dyDescent="0.5">
      <c r="A9" s="7"/>
      <c r="B9" s="26" t="s">
        <v>108</v>
      </c>
    </row>
    <row r="10" spans="1:63" ht="15" customHeight="1" x14ac:dyDescent="0.5">
      <c r="A10" s="7"/>
      <c r="B10" s="38" t="s">
        <v>329</v>
      </c>
    </row>
    <row r="11" spans="1:63" ht="24" customHeight="1" x14ac:dyDescent="0.5">
      <c r="A11" s="7"/>
      <c r="B11" s="38" t="s">
        <v>214</v>
      </c>
    </row>
    <row r="12" spans="1:63" x14ac:dyDescent="0.5">
      <c r="A12" s="7"/>
      <c r="B12" s="38" t="s">
        <v>380</v>
      </c>
    </row>
    <row r="13" spans="1:63" x14ac:dyDescent="0.5">
      <c r="A13" s="7"/>
      <c r="B13" s="38" t="s">
        <v>96</v>
      </c>
    </row>
    <row r="14" spans="1:63" s="3" customFormat="1" ht="36" x14ac:dyDescent="0.5">
      <c r="A14" s="7"/>
      <c r="B14" s="38" t="s">
        <v>334</v>
      </c>
      <c r="C14" s="5"/>
      <c r="D14" s="5"/>
      <c r="E14" s="6"/>
      <c r="F14" s="3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row>
    <row r="15" spans="1:63" s="3" customFormat="1" x14ac:dyDescent="0.5">
      <c r="A15" s="7"/>
      <c r="B15" s="38" t="s">
        <v>97</v>
      </c>
      <c r="C15" s="5"/>
      <c r="D15" s="5"/>
      <c r="E15" s="6"/>
      <c r="F15" s="3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row>
    <row r="16" spans="1:63" s="3" customFormat="1" x14ac:dyDescent="0.5">
      <c r="A16" s="7"/>
      <c r="B16" s="38" t="s">
        <v>98</v>
      </c>
      <c r="C16" s="5"/>
      <c r="D16" s="5"/>
      <c r="E16" s="6"/>
      <c r="F16" s="3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row>
    <row r="17" spans="1:63" s="3" customFormat="1" x14ac:dyDescent="0.5">
      <c r="A17" s="7"/>
      <c r="B17" s="38" t="s">
        <v>379</v>
      </c>
      <c r="C17" s="5"/>
      <c r="D17" s="5"/>
      <c r="E17" s="6"/>
      <c r="F17" s="3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row>
    <row r="18" spans="1:63" s="3" customFormat="1" x14ac:dyDescent="0.5">
      <c r="A18" s="7"/>
      <c r="B18" s="38" t="s">
        <v>333</v>
      </c>
      <c r="C18" s="5"/>
      <c r="D18" s="5"/>
      <c r="E18" s="6"/>
      <c r="F18" s="3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row>
    <row r="19" spans="1:63" s="3" customFormat="1" x14ac:dyDescent="0.5">
      <c r="A19" s="7"/>
      <c r="B19" s="26" t="s">
        <v>99</v>
      </c>
      <c r="C19" s="5"/>
      <c r="D19" s="5"/>
      <c r="E19" s="6"/>
      <c r="F19" s="3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row>
    <row r="20" spans="1:63" x14ac:dyDescent="0.5">
      <c r="A20" s="7"/>
      <c r="B20" s="38" t="s">
        <v>100</v>
      </c>
    </row>
    <row r="21" spans="1:63" s="3" customFormat="1" x14ac:dyDescent="0.5">
      <c r="A21" s="7"/>
      <c r="B21" s="38" t="s">
        <v>101</v>
      </c>
      <c r="C21" s="5"/>
      <c r="D21" s="5"/>
      <c r="E21" s="6"/>
      <c r="F21" s="3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row>
    <row r="22" spans="1:63" s="3" customFormat="1" x14ac:dyDescent="0.5">
      <c r="A22" s="7"/>
      <c r="B22" s="38" t="s">
        <v>102</v>
      </c>
      <c r="C22" s="5"/>
      <c r="D22" s="5"/>
      <c r="E22" s="6"/>
      <c r="F22" s="3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row>
    <row r="23" spans="1:63" s="3" customFormat="1" x14ac:dyDescent="0.5">
      <c r="A23" s="7"/>
      <c r="B23" s="38" t="s">
        <v>331</v>
      </c>
      <c r="C23" s="5"/>
      <c r="D23" s="5"/>
      <c r="E23" s="6"/>
      <c r="F23" s="3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row>
    <row r="24" spans="1:63" s="3" customFormat="1" x14ac:dyDescent="0.5">
      <c r="A24" s="7"/>
      <c r="B24" s="38" t="s">
        <v>332</v>
      </c>
      <c r="C24" s="5"/>
      <c r="D24" s="5"/>
      <c r="E24" s="6"/>
      <c r="F24" s="3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row>
    <row r="25" spans="1:63" s="3" customFormat="1" ht="54" x14ac:dyDescent="0.5">
      <c r="A25" s="7"/>
      <c r="B25" s="38" t="s">
        <v>335</v>
      </c>
      <c r="C25" s="5"/>
      <c r="D25" s="5"/>
      <c r="E25" s="6"/>
      <c r="F25" s="3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row>
    <row r="26" spans="1:63" s="3" customFormat="1" x14ac:dyDescent="0.5">
      <c r="A26" s="7"/>
      <c r="B26" s="38" t="s">
        <v>348</v>
      </c>
      <c r="C26" s="5"/>
      <c r="D26" s="5"/>
      <c r="E26" s="6"/>
      <c r="F26" s="3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row>
    <row r="27" spans="1:63" s="3" customFormat="1" ht="15" customHeight="1" x14ac:dyDescent="0.5">
      <c r="A27" s="7"/>
      <c r="B27" s="11"/>
      <c r="C27" s="5"/>
      <c r="D27" s="5"/>
      <c r="E27" s="6"/>
      <c r="F27" s="3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row>
    <row r="28" spans="1:63" s="3" customFormat="1" ht="36" x14ac:dyDescent="0.5">
      <c r="A28" s="7" t="s">
        <v>105</v>
      </c>
      <c r="B28" s="11" t="s">
        <v>336</v>
      </c>
      <c r="C28" s="42">
        <v>1</v>
      </c>
      <c r="D28" s="42" t="s">
        <v>106</v>
      </c>
      <c r="E28" s="6"/>
      <c r="F28" s="32">
        <f>C28*E28</f>
        <v>0</v>
      </c>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row>
    <row r="29" spans="1:63" s="3" customFormat="1" ht="14.1" customHeight="1" x14ac:dyDescent="0.5">
      <c r="A29" s="7"/>
      <c r="B29" s="11"/>
      <c r="C29" s="5"/>
      <c r="D29" s="5"/>
      <c r="E29" s="6"/>
      <c r="F29" s="3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row>
    <row r="30" spans="1:63" s="3" customFormat="1" ht="15" customHeight="1" x14ac:dyDescent="0.5">
      <c r="A30" s="7"/>
      <c r="B30" s="27" t="s">
        <v>215</v>
      </c>
      <c r="C30" s="5"/>
      <c r="D30" s="5"/>
      <c r="E30" s="6"/>
      <c r="F30" s="3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row>
    <row r="31" spans="1:63" s="3" customFormat="1" ht="90" x14ac:dyDescent="0.5">
      <c r="A31" s="7"/>
      <c r="B31" s="26" t="s">
        <v>107</v>
      </c>
      <c r="C31" s="5"/>
      <c r="D31" s="5"/>
      <c r="E31" s="6"/>
      <c r="F31" s="3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row>
    <row r="32" spans="1:63" s="3" customFormat="1" x14ac:dyDescent="0.5">
      <c r="A32" s="7"/>
      <c r="B32" s="26" t="s">
        <v>108</v>
      </c>
      <c r="C32" s="5"/>
      <c r="D32" s="5"/>
      <c r="E32" s="6"/>
      <c r="F32" s="3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row>
    <row r="33" spans="1:63" s="3" customFormat="1" x14ac:dyDescent="0.5">
      <c r="A33" s="7"/>
      <c r="B33" s="38" t="s">
        <v>109</v>
      </c>
      <c r="C33" s="5"/>
      <c r="D33" s="5"/>
      <c r="E33" s="6"/>
      <c r="F33" s="3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row>
    <row r="34" spans="1:63" s="3" customFormat="1" x14ac:dyDescent="0.5">
      <c r="A34" s="28"/>
      <c r="B34" s="38" t="s">
        <v>110</v>
      </c>
      <c r="C34" s="5"/>
      <c r="D34" s="5"/>
      <c r="E34" s="6"/>
      <c r="F34" s="3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row>
    <row r="35" spans="1:63" s="3" customFormat="1" ht="20.100000000000001" customHeight="1" x14ac:dyDescent="0.5">
      <c r="A35" s="7"/>
      <c r="B35" s="38" t="s">
        <v>378</v>
      </c>
      <c r="C35" s="5"/>
      <c r="D35" s="5"/>
      <c r="E35" s="6"/>
      <c r="F35" s="3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row>
    <row r="36" spans="1:63" s="3" customFormat="1" ht="12.9" customHeight="1" x14ac:dyDescent="0.5">
      <c r="A36" s="7"/>
      <c r="B36" s="26" t="s">
        <v>99</v>
      </c>
      <c r="C36" s="5"/>
      <c r="D36" s="5"/>
      <c r="E36" s="6"/>
      <c r="F36" s="3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row>
    <row r="37" spans="1:63" s="3" customFormat="1" ht="15" customHeight="1" x14ac:dyDescent="0.5">
      <c r="A37" s="7"/>
      <c r="B37" s="38" t="s">
        <v>111</v>
      </c>
      <c r="C37" s="5"/>
      <c r="D37" s="5"/>
      <c r="E37" s="6"/>
      <c r="F37" s="3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row>
    <row r="38" spans="1:63" s="3" customFormat="1" ht="36" x14ac:dyDescent="0.5">
      <c r="A38" s="7"/>
      <c r="B38" s="38" t="s">
        <v>112</v>
      </c>
      <c r="C38" s="5"/>
      <c r="D38" s="5"/>
      <c r="E38" s="6"/>
      <c r="F38" s="3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row>
    <row r="39" spans="1:63" s="3" customFormat="1" ht="15" customHeight="1" x14ac:dyDescent="0.5">
      <c r="A39" s="7"/>
      <c r="B39" s="38" t="s">
        <v>113</v>
      </c>
      <c r="C39" s="5"/>
      <c r="D39" s="5"/>
      <c r="E39" s="6"/>
      <c r="F39" s="3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row>
    <row r="40" spans="1:63" s="3" customFormat="1" ht="17.100000000000001" customHeight="1" x14ac:dyDescent="0.5">
      <c r="A40" s="7"/>
      <c r="B40" s="38" t="s">
        <v>114</v>
      </c>
      <c r="C40" s="5"/>
      <c r="D40" s="5"/>
      <c r="E40" s="6"/>
      <c r="F40" s="3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row>
    <row r="41" spans="1:63" s="3" customFormat="1" x14ac:dyDescent="0.5">
      <c r="A41" s="7"/>
      <c r="B41" s="26"/>
      <c r="C41" s="23"/>
      <c r="D41" s="5"/>
      <c r="E41" s="6"/>
      <c r="F41" s="3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row>
    <row r="42" spans="1:63" s="3" customFormat="1" ht="36" x14ac:dyDescent="0.5">
      <c r="A42" s="7" t="s">
        <v>381</v>
      </c>
      <c r="B42" s="11" t="s">
        <v>382</v>
      </c>
      <c r="C42" s="42">
        <v>2</v>
      </c>
      <c r="D42" s="42" t="s">
        <v>106</v>
      </c>
      <c r="E42" s="6"/>
      <c r="F42" s="32">
        <f>C42*E42</f>
        <v>0</v>
      </c>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row>
    <row r="43" spans="1:63" s="3" customFormat="1" x14ac:dyDescent="0.5">
      <c r="A43" s="7"/>
      <c r="B43" s="11"/>
      <c r="C43" s="5"/>
      <c r="D43" s="5"/>
      <c r="E43" s="6"/>
      <c r="F43" s="3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row>
    <row r="44" spans="1:63" s="3" customFormat="1" x14ac:dyDescent="0.5">
      <c r="A44" s="7"/>
      <c r="B44" s="27" t="s">
        <v>215</v>
      </c>
      <c r="C44" s="5"/>
      <c r="D44" s="5"/>
      <c r="E44" s="6"/>
      <c r="F44" s="3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row>
    <row r="45" spans="1:63" s="3" customFormat="1" ht="90" x14ac:dyDescent="0.5">
      <c r="A45" s="7"/>
      <c r="B45" s="26" t="s">
        <v>107</v>
      </c>
      <c r="C45" s="5"/>
      <c r="D45" s="5"/>
      <c r="E45" s="6"/>
      <c r="F45" s="3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row>
    <row r="46" spans="1:63" s="3" customFormat="1" x14ac:dyDescent="0.5">
      <c r="A46" s="7"/>
      <c r="B46" s="26" t="s">
        <v>108</v>
      </c>
      <c r="C46" s="5"/>
      <c r="D46" s="5"/>
      <c r="E46" s="6"/>
      <c r="F46" s="3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row>
    <row r="47" spans="1:63" s="3" customFormat="1" x14ac:dyDescent="0.5">
      <c r="A47" s="7"/>
      <c r="B47" s="38" t="s">
        <v>109</v>
      </c>
      <c r="C47" s="5"/>
      <c r="D47" s="5"/>
      <c r="E47" s="6"/>
      <c r="F47" s="3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row>
    <row r="48" spans="1:63" s="3" customFormat="1" x14ac:dyDescent="0.5">
      <c r="A48" s="28"/>
      <c r="B48" s="38" t="s">
        <v>110</v>
      </c>
      <c r="C48" s="5"/>
      <c r="D48" s="5"/>
      <c r="E48" s="6"/>
      <c r="F48" s="3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row>
    <row r="49" spans="1:63" s="3" customFormat="1" x14ac:dyDescent="0.5">
      <c r="A49" s="7"/>
      <c r="B49" s="38" t="s">
        <v>378</v>
      </c>
      <c r="C49" s="5"/>
      <c r="D49" s="5"/>
      <c r="E49" s="6"/>
      <c r="F49" s="3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row>
    <row r="50" spans="1:63" s="3" customFormat="1" x14ac:dyDescent="0.5">
      <c r="A50" s="7"/>
      <c r="B50" s="26" t="s">
        <v>99</v>
      </c>
      <c r="C50" s="5"/>
      <c r="D50" s="5"/>
      <c r="E50" s="6"/>
      <c r="F50" s="3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row>
    <row r="51" spans="1:63" s="3" customFormat="1" x14ac:dyDescent="0.5">
      <c r="A51" s="7"/>
      <c r="B51" s="38" t="s">
        <v>111</v>
      </c>
      <c r="C51" s="5"/>
      <c r="D51" s="5"/>
      <c r="E51" s="6"/>
      <c r="F51" s="3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row>
    <row r="52" spans="1:63" s="3" customFormat="1" ht="36" x14ac:dyDescent="0.5">
      <c r="A52" s="7"/>
      <c r="B52" s="38" t="s">
        <v>112</v>
      </c>
      <c r="C52" s="5"/>
      <c r="D52" s="5"/>
      <c r="E52" s="6"/>
      <c r="F52" s="3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row>
    <row r="53" spans="1:63" s="3" customFormat="1" x14ac:dyDescent="0.5">
      <c r="A53" s="7"/>
      <c r="B53" s="38" t="s">
        <v>113</v>
      </c>
      <c r="C53" s="5"/>
      <c r="D53" s="5"/>
      <c r="E53" s="6"/>
      <c r="F53" s="3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row>
    <row r="54" spans="1:63" s="3" customFormat="1" x14ac:dyDescent="0.5">
      <c r="A54" s="7"/>
      <c r="B54" s="38" t="s">
        <v>114</v>
      </c>
      <c r="C54" s="5"/>
      <c r="D54" s="5"/>
      <c r="E54" s="6"/>
      <c r="F54" s="3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row>
    <row r="55" spans="1:63" s="3" customFormat="1" x14ac:dyDescent="0.5">
      <c r="A55" s="7"/>
      <c r="B55" s="26"/>
      <c r="C55" s="23"/>
      <c r="D55" s="5"/>
      <c r="E55" s="6"/>
      <c r="F55" s="3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row>
    <row r="56" spans="1:63" s="3" customFormat="1" x14ac:dyDescent="0.5">
      <c r="A56" s="7"/>
      <c r="B56" s="29" t="s">
        <v>116</v>
      </c>
      <c r="C56" s="23"/>
      <c r="D56" s="5"/>
      <c r="E56" s="6"/>
      <c r="F56" s="3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row>
    <row r="57" spans="1:63" s="3" customFormat="1" ht="36" x14ac:dyDescent="0.5">
      <c r="A57" s="7" t="s">
        <v>115</v>
      </c>
      <c r="B57" s="26" t="s">
        <v>337</v>
      </c>
      <c r="C57" s="5">
        <v>1</v>
      </c>
      <c r="D57" s="5" t="s">
        <v>106</v>
      </c>
      <c r="E57" s="6"/>
      <c r="F57" s="32">
        <f>C57*E57</f>
        <v>0</v>
      </c>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row>
    <row r="58" spans="1:63" s="3" customFormat="1" ht="36" x14ac:dyDescent="0.5">
      <c r="A58" s="7"/>
      <c r="B58" s="26" t="s">
        <v>339</v>
      </c>
      <c r="C58" s="5"/>
      <c r="D58" s="5"/>
      <c r="E58" s="6"/>
      <c r="F58" s="3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row>
    <row r="59" spans="1:63" s="3" customFormat="1" x14ac:dyDescent="0.5">
      <c r="A59" s="7"/>
      <c r="B59" s="26" t="s">
        <v>338</v>
      </c>
      <c r="C59" s="5"/>
      <c r="D59" s="5"/>
      <c r="E59" s="6"/>
      <c r="F59" s="3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row>
    <row r="60" spans="1:63" s="3" customFormat="1" x14ac:dyDescent="0.5">
      <c r="A60" s="7"/>
      <c r="B60" s="26" t="s">
        <v>340</v>
      </c>
      <c r="C60" s="5"/>
      <c r="D60" s="5"/>
      <c r="E60" s="6"/>
      <c r="F60" s="3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row>
    <row r="61" spans="1:63" s="3" customFormat="1" x14ac:dyDescent="0.5">
      <c r="A61" s="7"/>
      <c r="B61" s="11"/>
      <c r="C61" s="5"/>
      <c r="D61" s="5"/>
      <c r="E61" s="6"/>
      <c r="F61" s="3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row>
    <row r="62" spans="1:63" s="3" customFormat="1" x14ac:dyDescent="0.5">
      <c r="A62" s="7"/>
      <c r="B62" s="29" t="s">
        <v>349</v>
      </c>
      <c r="C62" s="5"/>
      <c r="D62" s="5"/>
      <c r="E62" s="6"/>
      <c r="F62" s="3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row>
    <row r="63" spans="1:63" s="3" customFormat="1" x14ac:dyDescent="0.5">
      <c r="A63" s="7" t="s">
        <v>351</v>
      </c>
      <c r="B63" s="11" t="s">
        <v>350</v>
      </c>
      <c r="C63" s="5">
        <v>340</v>
      </c>
      <c r="D63" s="5" t="s">
        <v>8</v>
      </c>
      <c r="E63" s="6"/>
      <c r="F63" s="32">
        <f>C63*E63</f>
        <v>0</v>
      </c>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row>
    <row r="64" spans="1:63" s="3" customFormat="1" x14ac:dyDescent="0.5">
      <c r="A64" s="7" t="s">
        <v>352</v>
      </c>
      <c r="B64" s="11" t="s">
        <v>353</v>
      </c>
      <c r="C64" s="5">
        <f>Quantities!B5+Quantities!B6+Quantities!B5+Quantities!B6+Quantities!B22+Quantities!B22+Quantities!B18+Quantities!B18+Quantities!B36+Quantities!B36</f>
        <v>344.8</v>
      </c>
      <c r="D64" s="5" t="s">
        <v>8</v>
      </c>
      <c r="E64" s="6"/>
      <c r="F64" s="32">
        <f>C64*E64</f>
        <v>0</v>
      </c>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row>
    <row r="65" spans="1:63" s="3" customFormat="1" ht="72" x14ac:dyDescent="0.5">
      <c r="A65" s="7"/>
      <c r="B65" s="11" t="s">
        <v>354</v>
      </c>
      <c r="C65" s="5"/>
      <c r="D65" s="5"/>
      <c r="E65" s="6"/>
      <c r="F65" s="3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row>
    <row r="66" spans="1:63" s="3" customFormat="1" x14ac:dyDescent="0.5">
      <c r="A66" s="7"/>
      <c r="B66" s="11"/>
      <c r="C66" s="5"/>
      <c r="D66" s="5"/>
      <c r="E66" s="6"/>
      <c r="F66" s="3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row>
    <row r="67" spans="1:63" s="3" customFormat="1" x14ac:dyDescent="0.5">
      <c r="A67" s="7"/>
      <c r="B67" s="11"/>
      <c r="C67" s="5"/>
      <c r="D67" s="5"/>
      <c r="E67" s="6"/>
      <c r="F67" s="3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row>
    <row r="68" spans="1:63" s="3" customFormat="1" x14ac:dyDescent="0.5">
      <c r="A68" s="7"/>
      <c r="B68" s="11"/>
      <c r="C68" s="5"/>
      <c r="D68" s="5"/>
      <c r="E68" s="6"/>
      <c r="F68" s="3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row>
    <row r="69" spans="1:63" s="3" customFormat="1" x14ac:dyDescent="0.5">
      <c r="A69" s="7"/>
      <c r="B69" s="11"/>
      <c r="C69" s="5"/>
      <c r="D69" s="5"/>
      <c r="E69" s="6"/>
      <c r="F69" s="3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row>
    <row r="70" spans="1:63" s="3" customFormat="1" x14ac:dyDescent="0.5">
      <c r="A70" s="7"/>
      <c r="B70" s="11"/>
      <c r="C70" s="23"/>
      <c r="D70" s="23"/>
      <c r="E70" s="6"/>
      <c r="F70" s="3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row>
    <row r="71" spans="1:63" s="3" customFormat="1" ht="18" customHeight="1" x14ac:dyDescent="0.5">
      <c r="A71" s="7"/>
      <c r="B71" s="18"/>
      <c r="C71" s="5"/>
      <c r="D71" s="5"/>
      <c r="E71" s="6"/>
      <c r="F71" s="3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row>
    <row r="72" spans="1:63" s="3" customFormat="1" x14ac:dyDescent="0.5">
      <c r="A72" s="64"/>
      <c r="B72" s="65" t="s">
        <v>392</v>
      </c>
      <c r="C72" s="66"/>
      <c r="D72" s="66"/>
      <c r="E72" s="67"/>
      <c r="F72" s="68">
        <f>SUM(F2:F71)</f>
        <v>0</v>
      </c>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row>
  </sheetData>
  <phoneticPr fontId="6" type="noConversion"/>
  <pageMargins left="0.78740157480314965" right="0.15748031496062992" top="0.98425196850393704" bottom="0.74803149606299213" header="0.31496062992125984" footer="0.31496062992125984"/>
  <pageSetup paperSize="9" scale="93" orientation="portrait" r:id="rId1"/>
  <headerFooter>
    <oddHeader>&amp;L&amp;"Gill Sans MT,Bold"&amp;14Yate Outdoor Sports Complex
&amp;10E. Fencing Pricing Document
&amp;14
&amp;R&amp;G</oddHeader>
    <oddFooter>&amp;L&amp;"Gill Sans MT,Regular"&amp;9
__________________________________________________________________________________________________________________
Version 1.0
6th April 2019&amp;C&amp;"Gill Sans MT,Regular"&amp;9
page &amp;P of &amp;N</oddFooter>
  </headerFooter>
  <legacyDrawingHF r:id="rId2"/>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K19"/>
  <sheetViews>
    <sheetView zoomScaleNormal="100" zoomScalePageLayoutView="125" workbookViewId="0">
      <selection activeCell="B23" sqref="B23"/>
    </sheetView>
  </sheetViews>
  <sheetFormatPr defaultColWidth="8.88671875" defaultRowHeight="18" x14ac:dyDescent="0.5"/>
  <cols>
    <col min="1" max="1" width="7.109375" style="14" customWidth="1"/>
    <col min="2" max="2" width="56.44140625" style="11" customWidth="1"/>
    <col min="3" max="3" width="7.88671875" style="5" customWidth="1"/>
    <col min="4" max="4" width="5.33203125" style="5" customWidth="1"/>
    <col min="5" max="5" width="10.33203125" style="6" customWidth="1"/>
    <col min="6" max="6" width="12.109375" style="32" customWidth="1"/>
    <col min="7" max="7" width="7.88671875" style="3" customWidth="1"/>
    <col min="8" max="63" width="8.88671875" style="12"/>
    <col min="64" max="16384" width="8.88671875" style="13"/>
  </cols>
  <sheetData>
    <row r="1" spans="1:63" x14ac:dyDescent="0.5">
      <c r="A1" s="1" t="s">
        <v>151</v>
      </c>
      <c r="B1" s="16" t="s">
        <v>229</v>
      </c>
      <c r="C1" s="1" t="s">
        <v>226</v>
      </c>
      <c r="D1" s="1" t="s">
        <v>227</v>
      </c>
      <c r="E1" s="2" t="s">
        <v>228</v>
      </c>
      <c r="F1" s="31" t="s">
        <v>236</v>
      </c>
    </row>
    <row r="2" spans="1:63" ht="19.2" x14ac:dyDescent="0.5">
      <c r="A2" s="14" t="s">
        <v>117</v>
      </c>
      <c r="B2" s="34" t="s">
        <v>118</v>
      </c>
    </row>
    <row r="3" spans="1:63" ht="36" x14ac:dyDescent="0.5">
      <c r="A3" s="7"/>
      <c r="B3" s="11" t="s">
        <v>341</v>
      </c>
    </row>
    <row r="4" spans="1:63" ht="15.9" customHeight="1" x14ac:dyDescent="0.5">
      <c r="A4" s="7"/>
      <c r="B4" s="41" t="s">
        <v>342</v>
      </c>
    </row>
    <row r="5" spans="1:63" ht="36" x14ac:dyDescent="0.5">
      <c r="A5" s="7"/>
      <c r="B5" s="11" t="s">
        <v>343</v>
      </c>
    </row>
    <row r="6" spans="1:63" ht="54" x14ac:dyDescent="0.5">
      <c r="A6" s="7" t="s">
        <v>125</v>
      </c>
      <c r="B6" s="11" t="s">
        <v>344</v>
      </c>
      <c r="C6" s="5">
        <v>2</v>
      </c>
      <c r="D6" s="5" t="s">
        <v>166</v>
      </c>
      <c r="F6" s="32">
        <f>C6*E6</f>
        <v>0</v>
      </c>
    </row>
    <row r="7" spans="1:63" ht="36" x14ac:dyDescent="0.5">
      <c r="A7" s="7" t="s">
        <v>126</v>
      </c>
      <c r="B7" s="11" t="s">
        <v>345</v>
      </c>
      <c r="C7" s="5">
        <f>3*1.83</f>
        <v>5.49</v>
      </c>
      <c r="D7" s="5" t="s">
        <v>136</v>
      </c>
      <c r="F7" s="32">
        <f t="shared" ref="F7:F12" si="0">C7*E7</f>
        <v>0</v>
      </c>
    </row>
    <row r="8" spans="1:63" ht="54" x14ac:dyDescent="0.5">
      <c r="A8" s="7" t="s">
        <v>127</v>
      </c>
      <c r="B8" s="11" t="s">
        <v>398</v>
      </c>
      <c r="C8" s="5">
        <f>(3+3+3+3)*2</f>
        <v>24</v>
      </c>
      <c r="D8" s="5" t="s">
        <v>8</v>
      </c>
      <c r="F8" s="32">
        <f t="shared" si="0"/>
        <v>0</v>
      </c>
    </row>
    <row r="9" spans="1:63" ht="54" x14ac:dyDescent="0.5">
      <c r="A9" s="7" t="s">
        <v>397</v>
      </c>
      <c r="B9" s="11" t="s">
        <v>399</v>
      </c>
      <c r="C9" s="5">
        <v>2</v>
      </c>
      <c r="D9" s="5" t="s">
        <v>166</v>
      </c>
      <c r="F9" s="32">
        <f t="shared" si="0"/>
        <v>0</v>
      </c>
    </row>
    <row r="10" spans="1:63" x14ac:dyDescent="0.5">
      <c r="A10" s="7"/>
    </row>
    <row r="11" spans="1:63" s="3" customFormat="1" x14ac:dyDescent="0.5">
      <c r="A11" s="7"/>
      <c r="B11" s="17" t="s">
        <v>123</v>
      </c>
      <c r="C11" s="5"/>
      <c r="D11" s="5"/>
      <c r="E11" s="6"/>
      <c r="F11" s="3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row>
    <row r="12" spans="1:63" s="3" customFormat="1" ht="90" x14ac:dyDescent="0.5">
      <c r="A12" s="7" t="s">
        <v>371</v>
      </c>
      <c r="B12" s="11" t="s">
        <v>394</v>
      </c>
      <c r="C12" s="5">
        <v>2</v>
      </c>
      <c r="D12" s="5" t="s">
        <v>106</v>
      </c>
      <c r="E12" s="6"/>
      <c r="F12" s="32">
        <f t="shared" si="0"/>
        <v>0</v>
      </c>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row>
    <row r="13" spans="1:63" s="3" customFormat="1" x14ac:dyDescent="0.5">
      <c r="A13" s="7"/>
      <c r="B13" s="17"/>
      <c r="C13" s="5"/>
      <c r="D13" s="5"/>
      <c r="E13" s="6"/>
      <c r="F13" s="3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row>
    <row r="14" spans="1:63" s="3" customFormat="1" x14ac:dyDescent="0.5">
      <c r="A14" s="7"/>
      <c r="B14" s="11"/>
      <c r="C14" s="5"/>
      <c r="D14" s="5"/>
      <c r="E14" s="6"/>
      <c r="F14" s="3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row>
    <row r="15" spans="1:63" s="3" customFormat="1" x14ac:dyDescent="0.5">
      <c r="A15" s="7"/>
      <c r="B15" s="11"/>
      <c r="C15" s="5"/>
      <c r="D15" s="5"/>
      <c r="E15" s="6"/>
      <c r="F15" s="3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row>
    <row r="16" spans="1:63" x14ac:dyDescent="0.5">
      <c r="A16" s="7"/>
    </row>
    <row r="17" spans="1:63" s="3" customFormat="1" x14ac:dyDescent="0.5">
      <c r="A17" s="7"/>
      <c r="B17" s="35"/>
      <c r="C17" s="5"/>
      <c r="D17" s="5"/>
      <c r="E17" s="6"/>
      <c r="F17" s="3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row>
    <row r="18" spans="1:63" s="3" customFormat="1" x14ac:dyDescent="0.5">
      <c r="A18" s="7"/>
      <c r="B18" s="11"/>
      <c r="C18" s="5"/>
      <c r="D18" s="5"/>
      <c r="E18" s="6"/>
      <c r="F18" s="3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row>
    <row r="19" spans="1:63" s="3" customFormat="1" x14ac:dyDescent="0.5">
      <c r="A19" s="72"/>
      <c r="B19" s="73" t="s">
        <v>396</v>
      </c>
      <c r="C19" s="74"/>
      <c r="D19" s="74"/>
      <c r="E19" s="75"/>
      <c r="F19" s="76">
        <f>SUM(F2:F18)</f>
        <v>0</v>
      </c>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row>
  </sheetData>
  <phoneticPr fontId="6" type="noConversion"/>
  <pageMargins left="0.62992125984251968" right="0.15748031496062992" top="0.98425196850393704" bottom="0.74803149606299213" header="0.31496062992125984" footer="0.31496062992125984"/>
  <pageSetup paperSize="9" scale="93" orientation="portrait" r:id="rId1"/>
  <headerFooter>
    <oddHeader>&amp;L&amp;"Gill Sans MT,Bold"&amp;14Yate Outdoor Sports Complex
&amp;10G. Detox Pricing Document
&amp;14
&amp;R&amp;G</oddHeader>
    <oddFooter>&amp;L&amp;"Gill Sans MT,Regular"&amp;9
__________________________________________________________________________________________________________________
Version 1.0
6th April 2019&amp;C&amp;"Gill Sans MT,Regular"&amp;9
page &amp;P of &amp;N</oddFooter>
  </headerFooter>
  <legacyDrawingHF r:id="rId2"/>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H42"/>
  <sheetViews>
    <sheetView zoomScaleNormal="100" zoomScalePageLayoutView="150" workbookViewId="0">
      <selection activeCell="B33" sqref="B33"/>
    </sheetView>
  </sheetViews>
  <sheetFormatPr defaultColWidth="8.88671875" defaultRowHeight="18" x14ac:dyDescent="0.5"/>
  <cols>
    <col min="1" max="1" width="7.109375" style="14" customWidth="1"/>
    <col min="2" max="2" width="56.44140625" style="11" customWidth="1"/>
    <col min="3" max="4" width="12.109375" style="32" customWidth="1"/>
    <col min="5" max="60" width="8.88671875" style="12"/>
    <col min="61" max="16384" width="8.88671875" style="13"/>
  </cols>
  <sheetData>
    <row r="1" spans="1:4" x14ac:dyDescent="0.5">
      <c r="A1" s="1" t="s">
        <v>151</v>
      </c>
      <c r="B1" s="16" t="s">
        <v>229</v>
      </c>
      <c r="C1" s="31" t="s">
        <v>156</v>
      </c>
      <c r="D1" s="31" t="s">
        <v>156</v>
      </c>
    </row>
    <row r="2" spans="1:4" ht="19.2" x14ac:dyDescent="0.5">
      <c r="B2" s="34"/>
    </row>
    <row r="3" spans="1:4" ht="17.100000000000001" customHeight="1" x14ac:dyDescent="0.5">
      <c r="A3" s="7"/>
      <c r="B3" s="17" t="s">
        <v>152</v>
      </c>
    </row>
    <row r="4" spans="1:4" ht="15.9" customHeight="1" x14ac:dyDescent="0.5">
      <c r="A4" s="7" t="s">
        <v>157</v>
      </c>
      <c r="B4" s="11" t="s">
        <v>30</v>
      </c>
      <c r="C4" s="32">
        <f>'A. Tender Guidance'!F19</f>
        <v>0</v>
      </c>
      <c r="D4" s="32">
        <f>'A. Tender Guidance'!G19</f>
        <v>0</v>
      </c>
    </row>
    <row r="5" spans="1:4" x14ac:dyDescent="0.5">
      <c r="A5" s="7" t="s">
        <v>158</v>
      </c>
      <c r="B5" s="11" t="s">
        <v>153</v>
      </c>
    </row>
    <row r="6" spans="1:4" x14ac:dyDescent="0.5">
      <c r="A6" s="7"/>
      <c r="B6" s="18" t="s">
        <v>41</v>
      </c>
      <c r="C6" s="32">
        <f>'B. Preliminaries'!F23</f>
        <v>0</v>
      </c>
    </row>
    <row r="7" spans="1:4" x14ac:dyDescent="0.5">
      <c r="A7" s="7"/>
      <c r="B7" s="18" t="s">
        <v>49</v>
      </c>
      <c r="C7" s="32">
        <f>'B. Preliminaries'!F37</f>
        <v>0</v>
      </c>
    </row>
    <row r="8" spans="1:4" x14ac:dyDescent="0.5">
      <c r="A8" s="7"/>
      <c r="B8" s="18" t="s">
        <v>53</v>
      </c>
      <c r="C8" s="32">
        <f>'B. Preliminaries'!F48</f>
        <v>0</v>
      </c>
    </row>
    <row r="9" spans="1:4" x14ac:dyDescent="0.5">
      <c r="A9" s="7"/>
      <c r="B9" s="18" t="s">
        <v>60</v>
      </c>
      <c r="C9" s="32">
        <f>'B. Preliminaries'!F67</f>
        <v>0</v>
      </c>
    </row>
    <row r="10" spans="1:4" x14ac:dyDescent="0.5">
      <c r="A10" s="7"/>
      <c r="B10" s="18" t="s">
        <v>67</v>
      </c>
      <c r="C10" s="32">
        <f>'B. Preliminaries'!F80</f>
        <v>0</v>
      </c>
    </row>
    <row r="11" spans="1:4" x14ac:dyDescent="0.5">
      <c r="A11" s="7"/>
      <c r="B11" s="18" t="s">
        <v>219</v>
      </c>
      <c r="C11" s="32">
        <f>'B. Preliminaries'!F93</f>
        <v>0</v>
      </c>
    </row>
    <row r="12" spans="1:4" x14ac:dyDescent="0.5">
      <c r="A12" s="7"/>
      <c r="B12" s="18" t="s">
        <v>243</v>
      </c>
      <c r="C12" s="50"/>
      <c r="D12" s="50">
        <f>SUM(C5:C12)</f>
        <v>0</v>
      </c>
    </row>
    <row r="13" spans="1:4" ht="15.9" customHeight="1" x14ac:dyDescent="0.5">
      <c r="A13" s="7" t="s">
        <v>159</v>
      </c>
      <c r="B13" s="11" t="s">
        <v>154</v>
      </c>
    </row>
    <row r="14" spans="1:4" ht="15.9" customHeight="1" x14ac:dyDescent="0.5">
      <c r="A14" s="7"/>
      <c r="B14" s="18" t="s">
        <v>72</v>
      </c>
      <c r="C14" s="32">
        <f>'C. Pitch '!F18</f>
        <v>0</v>
      </c>
    </row>
    <row r="15" spans="1:4" ht="15.9" customHeight="1" x14ac:dyDescent="0.5">
      <c r="A15" s="7"/>
      <c r="B15" s="18" t="s">
        <v>79</v>
      </c>
      <c r="C15" s="32">
        <f>'C. Pitch '!F37</f>
        <v>0</v>
      </c>
    </row>
    <row r="16" spans="1:4" ht="15.9" customHeight="1" x14ac:dyDescent="0.5">
      <c r="A16" s="7"/>
      <c r="B16" s="18" t="s">
        <v>82</v>
      </c>
      <c r="C16" s="32">
        <f>'C. Pitch '!F110</f>
        <v>0</v>
      </c>
    </row>
    <row r="17" spans="1:60" ht="15.9" customHeight="1" x14ac:dyDescent="0.5">
      <c r="A17" s="7"/>
      <c r="B17" s="18" t="s">
        <v>243</v>
      </c>
      <c r="C17" s="50"/>
      <c r="D17" s="50">
        <f>SUM(C13:C17)</f>
        <v>0</v>
      </c>
    </row>
    <row r="18" spans="1:60" x14ac:dyDescent="0.5">
      <c r="A18" s="7" t="s">
        <v>160</v>
      </c>
      <c r="B18" s="41" t="s">
        <v>393</v>
      </c>
    </row>
    <row r="19" spans="1:60" ht="17.100000000000001" customHeight="1" x14ac:dyDescent="0.5">
      <c r="A19" s="7" t="s">
        <v>161</v>
      </c>
      <c r="B19" s="11" t="s">
        <v>92</v>
      </c>
    </row>
    <row r="20" spans="1:60" ht="17.100000000000001" customHeight="1" x14ac:dyDescent="0.5">
      <c r="A20" s="7"/>
      <c r="B20" s="18" t="s">
        <v>93</v>
      </c>
      <c r="C20" s="32">
        <f>'E. Fencing Works'!F72</f>
        <v>0</v>
      </c>
    </row>
    <row r="21" spans="1:60" ht="17.100000000000001" customHeight="1" x14ac:dyDescent="0.5">
      <c r="A21" s="7"/>
      <c r="B21" s="18" t="s">
        <v>243</v>
      </c>
      <c r="C21" s="50"/>
      <c r="D21" s="50">
        <f>SUM(C19:C21)</f>
        <v>0</v>
      </c>
    </row>
    <row r="22" spans="1:60" x14ac:dyDescent="0.5">
      <c r="A22" s="7" t="s">
        <v>162</v>
      </c>
      <c r="B22" s="41" t="s">
        <v>393</v>
      </c>
    </row>
    <row r="23" spans="1:60" ht="17.100000000000001" customHeight="1" x14ac:dyDescent="0.5">
      <c r="A23" s="7" t="s">
        <v>163</v>
      </c>
      <c r="B23" s="11" t="s">
        <v>146</v>
      </c>
    </row>
    <row r="24" spans="1:60" ht="17.100000000000001" customHeight="1" x14ac:dyDescent="0.5">
      <c r="A24" s="7"/>
      <c r="B24" s="18" t="s">
        <v>395</v>
      </c>
      <c r="C24" s="32">
        <f>'G. Detox Area'!F19</f>
        <v>0</v>
      </c>
    </row>
    <row r="25" spans="1:60" ht="17.100000000000001" customHeight="1" x14ac:dyDescent="0.5">
      <c r="A25" s="7"/>
      <c r="B25" s="18" t="s">
        <v>243</v>
      </c>
      <c r="C25" s="50"/>
      <c r="D25" s="50">
        <f>SUM(C23:C25)</f>
        <v>0</v>
      </c>
    </row>
    <row r="26" spans="1:60" ht="18.899999999999999" customHeight="1" thickBot="1" x14ac:dyDescent="0.55000000000000004">
      <c r="A26" s="7"/>
    </row>
    <row r="27" spans="1:60" ht="18.600000000000001" thickTop="1" x14ac:dyDescent="0.5">
      <c r="A27" s="69"/>
      <c r="B27" s="70" t="s">
        <v>217</v>
      </c>
      <c r="C27" s="71"/>
      <c r="D27" s="71">
        <f>SUM(D4:D26)</f>
        <v>0</v>
      </c>
    </row>
    <row r="28" spans="1:60" s="3" customFormat="1" x14ac:dyDescent="0.5">
      <c r="A28" s="7"/>
      <c r="B28" s="11"/>
      <c r="C28" s="32"/>
      <c r="D28" s="3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row>
    <row r="29" spans="1:60" s="3" customFormat="1" x14ac:dyDescent="0.5">
      <c r="A29" s="7"/>
      <c r="B29" s="11"/>
      <c r="C29" s="32"/>
      <c r="D29" s="3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row>
    <row r="30" spans="1:60" s="3" customFormat="1" x14ac:dyDescent="0.5">
      <c r="A30" s="7"/>
      <c r="B30" s="17" t="s">
        <v>202</v>
      </c>
      <c r="C30" s="32"/>
      <c r="D30" s="3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row>
    <row r="31" spans="1:60" s="3" customFormat="1" ht="36" x14ac:dyDescent="0.5">
      <c r="A31" s="7" t="s">
        <v>203</v>
      </c>
      <c r="B31" s="11" t="s">
        <v>204</v>
      </c>
      <c r="C31" s="32">
        <f>'O. Options'!F11</f>
        <v>0</v>
      </c>
      <c r="D31" s="32">
        <f>'O. Options'!G11</f>
        <v>0</v>
      </c>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row>
    <row r="32" spans="1:60" s="3" customFormat="1" x14ac:dyDescent="0.5">
      <c r="A32" s="7"/>
      <c r="B32" s="41" t="s">
        <v>218</v>
      </c>
      <c r="C32" s="32"/>
      <c r="D32" s="3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row>
    <row r="33" spans="1:60" x14ac:dyDescent="0.5">
      <c r="A33" s="7"/>
    </row>
    <row r="34" spans="1:60" s="3" customFormat="1" x14ac:dyDescent="0.5">
      <c r="A34" s="7"/>
      <c r="B34" s="22"/>
      <c r="C34" s="32"/>
      <c r="D34" s="3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row>
    <row r="35" spans="1:60" s="3" customFormat="1" ht="14.1" customHeight="1" x14ac:dyDescent="0.5">
      <c r="A35" s="7"/>
      <c r="B35" s="11"/>
      <c r="C35" s="32"/>
      <c r="D35" s="3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row>
    <row r="36" spans="1:60" s="3" customFormat="1" x14ac:dyDescent="0.5">
      <c r="A36" s="7"/>
      <c r="B36" s="11"/>
      <c r="C36" s="32"/>
      <c r="D36" s="3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row>
    <row r="37" spans="1:60" s="3" customFormat="1" x14ac:dyDescent="0.5">
      <c r="A37" s="7"/>
      <c r="B37" s="11"/>
      <c r="C37" s="32"/>
      <c r="D37" s="3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row>
    <row r="38" spans="1:60" s="3" customFormat="1" x14ac:dyDescent="0.5">
      <c r="A38" s="7"/>
      <c r="B38" s="11"/>
      <c r="C38" s="32"/>
      <c r="D38" s="3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row>
    <row r="39" spans="1:60" s="3" customFormat="1" x14ac:dyDescent="0.5">
      <c r="A39" s="7"/>
      <c r="B39" s="11"/>
      <c r="C39" s="32"/>
      <c r="D39" s="3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row>
    <row r="40" spans="1:60" s="3" customFormat="1" x14ac:dyDescent="0.5">
      <c r="A40" s="7"/>
      <c r="B40" s="11"/>
      <c r="C40" s="32"/>
      <c r="D40" s="3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row>
    <row r="41" spans="1:60" s="3" customFormat="1" ht="18" customHeight="1" x14ac:dyDescent="0.5">
      <c r="A41" s="7"/>
      <c r="B41" s="18"/>
      <c r="C41" s="32"/>
      <c r="D41" s="3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row>
    <row r="42" spans="1:60" s="3" customFormat="1" x14ac:dyDescent="0.5">
      <c r="A42" s="8"/>
      <c r="B42" s="19"/>
      <c r="C42" s="33"/>
      <c r="D42" s="33"/>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row>
  </sheetData>
  <phoneticPr fontId="6" type="noConversion"/>
  <pageMargins left="0.59055118110236227" right="0.15748031496062992" top="0.98425196850393704" bottom="0.74803149606299213" header="0.31496062992125984" footer="0.31496062992125984"/>
  <pageSetup paperSize="9" scale="93" orientation="portrait" r:id="rId1"/>
  <headerFooter>
    <oddHeader>&amp;L&amp;"Gill Sans MT,Bold"&amp;14Yate Outdoor Sports Complex
&amp;10I. Pricing Summary
&amp;14
&amp;R&amp;G</oddHeader>
    <oddFooter>&amp;L&amp;"Gill Sans MT,Regular"&amp;9
__________________________________________________________________________________________________________________
Version 1.0
6th April 2019&amp;C&amp;"Gill Sans MT,Regular"&amp;9
page &amp;P of &amp;N</oddFooter>
  </headerFooter>
  <legacyDrawingHF r:id="rId2"/>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K39"/>
  <sheetViews>
    <sheetView zoomScaleNormal="100" zoomScalePageLayoutView="150" workbookViewId="0">
      <selection activeCell="D14" sqref="D14:E14"/>
    </sheetView>
  </sheetViews>
  <sheetFormatPr defaultColWidth="8.88671875" defaultRowHeight="18" x14ac:dyDescent="0.5"/>
  <cols>
    <col min="1" max="1" width="7.109375" style="14" customWidth="1"/>
    <col min="2" max="2" width="56.44140625" style="11" customWidth="1"/>
    <col min="3" max="3" width="7.88671875" style="5" customWidth="1"/>
    <col min="4" max="4" width="5.33203125" style="5" customWidth="1"/>
    <col min="5" max="5" width="10.33203125" style="6" customWidth="1"/>
    <col min="6" max="6" width="12.109375" style="32" customWidth="1"/>
    <col min="7" max="7" width="7.88671875" style="3" customWidth="1"/>
    <col min="8" max="63" width="8.88671875" style="12"/>
    <col min="64" max="16384" width="8.88671875" style="13"/>
  </cols>
  <sheetData>
    <row r="1" spans="1:6" x14ac:dyDescent="0.5">
      <c r="A1" s="1" t="s">
        <v>151</v>
      </c>
      <c r="B1" s="16" t="s">
        <v>229</v>
      </c>
      <c r="C1" s="1" t="s">
        <v>226</v>
      </c>
      <c r="D1" s="1" t="s">
        <v>400</v>
      </c>
      <c r="E1" s="2" t="s">
        <v>228</v>
      </c>
      <c r="F1" s="31" t="s">
        <v>155</v>
      </c>
    </row>
    <row r="2" spans="1:6" x14ac:dyDescent="0.5">
      <c r="A2" s="4" t="s">
        <v>205</v>
      </c>
      <c r="B2" s="17" t="s">
        <v>254</v>
      </c>
      <c r="C2" s="23"/>
      <c r="D2" s="23"/>
    </row>
    <row r="3" spans="1:6" ht="72" x14ac:dyDescent="0.5">
      <c r="A3" s="7" t="s">
        <v>206</v>
      </c>
      <c r="B3" s="11" t="s">
        <v>256</v>
      </c>
      <c r="C3" s="23"/>
      <c r="D3" s="23"/>
    </row>
    <row r="4" spans="1:6" x14ac:dyDescent="0.5">
      <c r="A4" s="7"/>
      <c r="B4" s="18" t="s">
        <v>257</v>
      </c>
      <c r="C4" s="23">
        <v>1</v>
      </c>
      <c r="D4" s="23" t="s">
        <v>136</v>
      </c>
    </row>
    <row r="5" spans="1:6" x14ac:dyDescent="0.5">
      <c r="A5" s="7"/>
      <c r="B5" s="18" t="s">
        <v>258</v>
      </c>
      <c r="C5" s="23">
        <v>1</v>
      </c>
      <c r="D5" s="23" t="s">
        <v>136</v>
      </c>
    </row>
    <row r="6" spans="1:6" x14ac:dyDescent="0.5">
      <c r="A6" s="7"/>
      <c r="B6" s="18" t="s">
        <v>259</v>
      </c>
      <c r="C6" s="23">
        <v>1</v>
      </c>
      <c r="D6" s="23" t="s">
        <v>136</v>
      </c>
    </row>
    <row r="7" spans="1:6" x14ac:dyDescent="0.5">
      <c r="A7" s="7"/>
      <c r="C7" s="23"/>
      <c r="D7" s="23"/>
    </row>
    <row r="8" spans="1:6" x14ac:dyDescent="0.5">
      <c r="A8" s="7"/>
      <c r="C8" s="23"/>
      <c r="D8" s="23"/>
    </row>
    <row r="9" spans="1:6" ht="19.2" x14ac:dyDescent="0.5">
      <c r="A9" s="57" t="s">
        <v>260</v>
      </c>
      <c r="B9" s="34" t="s">
        <v>104</v>
      </c>
    </row>
    <row r="10" spans="1:6" ht="36" x14ac:dyDescent="0.5">
      <c r="A10" s="7"/>
      <c r="B10" s="26" t="s">
        <v>198</v>
      </c>
    </row>
    <row r="11" spans="1:6" x14ac:dyDescent="0.5">
      <c r="A11" s="7"/>
    </row>
    <row r="12" spans="1:6" x14ac:dyDescent="0.5">
      <c r="A12" s="7"/>
      <c r="B12" s="17" t="s">
        <v>119</v>
      </c>
    </row>
    <row r="13" spans="1:6" ht="36" x14ac:dyDescent="0.5">
      <c r="A13" s="7" t="s">
        <v>255</v>
      </c>
      <c r="B13" s="11" t="s">
        <v>355</v>
      </c>
    </row>
    <row r="14" spans="1:6" ht="36" x14ac:dyDescent="0.5">
      <c r="A14" s="7" t="s">
        <v>360</v>
      </c>
      <c r="B14" s="18" t="s">
        <v>356</v>
      </c>
      <c r="C14" s="5">
        <v>2</v>
      </c>
      <c r="D14" s="5" t="s">
        <v>106</v>
      </c>
    </row>
    <row r="15" spans="1:6" x14ac:dyDescent="0.5">
      <c r="A15" s="7" t="s">
        <v>361</v>
      </c>
      <c r="B15" s="18" t="s">
        <v>357</v>
      </c>
      <c r="C15" s="5">
        <v>2</v>
      </c>
      <c r="D15" s="5" t="s">
        <v>106</v>
      </c>
    </row>
    <row r="16" spans="1:6" ht="36" x14ac:dyDescent="0.5">
      <c r="A16" s="7" t="s">
        <v>362</v>
      </c>
      <c r="B16" s="18" t="s">
        <v>358</v>
      </c>
      <c r="C16" s="5">
        <v>4</v>
      </c>
      <c r="D16" s="5" t="s">
        <v>106</v>
      </c>
    </row>
    <row r="17" spans="1:4" x14ac:dyDescent="0.5">
      <c r="A17" s="7" t="s">
        <v>363</v>
      </c>
      <c r="B17" s="18" t="s">
        <v>359</v>
      </c>
      <c r="C17" s="5">
        <v>4</v>
      </c>
      <c r="D17" s="5" t="s">
        <v>106</v>
      </c>
    </row>
    <row r="18" spans="1:4" x14ac:dyDescent="0.5">
      <c r="A18" s="7"/>
      <c r="B18" s="18"/>
    </row>
    <row r="19" spans="1:4" x14ac:dyDescent="0.5">
      <c r="A19" s="7"/>
      <c r="B19" s="17" t="s">
        <v>364</v>
      </c>
    </row>
    <row r="20" spans="1:4" x14ac:dyDescent="0.5">
      <c r="A20" s="7" t="s">
        <v>365</v>
      </c>
      <c r="B20" s="11" t="s">
        <v>366</v>
      </c>
    </row>
    <row r="21" spans="1:4" ht="36" x14ac:dyDescent="0.5">
      <c r="A21" s="7" t="s">
        <v>367</v>
      </c>
      <c r="B21" s="18" t="s">
        <v>368</v>
      </c>
      <c r="C21" s="5">
        <v>4</v>
      </c>
      <c r="D21" s="5" t="s">
        <v>106</v>
      </c>
    </row>
    <row r="22" spans="1:4" x14ac:dyDescent="0.5">
      <c r="A22" s="7" t="s">
        <v>370</v>
      </c>
      <c r="B22" s="18" t="s">
        <v>369</v>
      </c>
      <c r="C22" s="5">
        <v>4</v>
      </c>
      <c r="D22" s="5" t="s">
        <v>106</v>
      </c>
    </row>
    <row r="23" spans="1:4" x14ac:dyDescent="0.5">
      <c r="A23" s="7"/>
    </row>
    <row r="24" spans="1:4" x14ac:dyDescent="0.5">
      <c r="A24" s="7"/>
      <c r="B24" s="17" t="s">
        <v>122</v>
      </c>
    </row>
    <row r="25" spans="1:4" ht="36" x14ac:dyDescent="0.5">
      <c r="A25" s="7" t="s">
        <v>120</v>
      </c>
      <c r="B25" s="38" t="s">
        <v>199</v>
      </c>
      <c r="C25" s="5">
        <v>4</v>
      </c>
      <c r="D25" s="5" t="s">
        <v>106</v>
      </c>
    </row>
    <row r="26" spans="1:4" ht="36" x14ac:dyDescent="0.5">
      <c r="A26" s="7" t="s">
        <v>121</v>
      </c>
      <c r="B26" s="38" t="s">
        <v>200</v>
      </c>
      <c r="C26" s="5">
        <v>4</v>
      </c>
      <c r="D26" s="5" t="s">
        <v>106</v>
      </c>
    </row>
    <row r="27" spans="1:4" x14ac:dyDescent="0.5">
      <c r="A27" s="7"/>
      <c r="B27" s="22"/>
    </row>
    <row r="28" spans="1:4" x14ac:dyDescent="0.5">
      <c r="A28" s="7"/>
    </row>
    <row r="29" spans="1:4" ht="19.2" x14ac:dyDescent="0.5">
      <c r="A29" s="4" t="s">
        <v>384</v>
      </c>
      <c r="B29" s="34" t="s">
        <v>124</v>
      </c>
    </row>
    <row r="30" spans="1:4" ht="54" x14ac:dyDescent="0.5">
      <c r="A30" s="25" t="s">
        <v>385</v>
      </c>
      <c r="B30" s="40" t="s">
        <v>391</v>
      </c>
      <c r="C30" s="5">
        <v>1</v>
      </c>
      <c r="D30" s="24" t="s">
        <v>151</v>
      </c>
    </row>
    <row r="31" spans="1:4" x14ac:dyDescent="0.5">
      <c r="A31" s="7"/>
    </row>
    <row r="32" spans="1:4" ht="90" x14ac:dyDescent="0.5">
      <c r="A32" s="7" t="s">
        <v>386</v>
      </c>
      <c r="B32" s="11" t="s">
        <v>216</v>
      </c>
      <c r="C32" s="5">
        <v>4</v>
      </c>
      <c r="D32" s="5" t="s">
        <v>201</v>
      </c>
    </row>
    <row r="33" spans="1:4" x14ac:dyDescent="0.5">
      <c r="A33" s="7"/>
    </row>
    <row r="34" spans="1:4" ht="108" x14ac:dyDescent="0.5">
      <c r="A34" s="7" t="s">
        <v>403</v>
      </c>
      <c r="B34" s="11" t="s">
        <v>405</v>
      </c>
      <c r="C34" s="5">
        <v>6</v>
      </c>
      <c r="D34" s="5" t="s">
        <v>404</v>
      </c>
    </row>
    <row r="35" spans="1:4" x14ac:dyDescent="0.5">
      <c r="A35" s="7"/>
    </row>
    <row r="36" spans="1:4" x14ac:dyDescent="0.5">
      <c r="A36" s="7"/>
    </row>
    <row r="37" spans="1:4" ht="19.2" x14ac:dyDescent="0.5">
      <c r="A37" s="57" t="s">
        <v>387</v>
      </c>
      <c r="B37" s="34" t="s">
        <v>383</v>
      </c>
    </row>
    <row r="38" spans="1:4" x14ac:dyDescent="0.5">
      <c r="A38" s="14" t="s">
        <v>388</v>
      </c>
      <c r="B38" s="11" t="s">
        <v>390</v>
      </c>
      <c r="C38" s="5">
        <f>'E. Fencing Works'!C64</f>
        <v>344.8</v>
      </c>
      <c r="D38" s="5" t="s">
        <v>8</v>
      </c>
    </row>
    <row r="39" spans="1:4" x14ac:dyDescent="0.5">
      <c r="B39" s="11" t="s">
        <v>389</v>
      </c>
    </row>
  </sheetData>
  <pageMargins left="0.27559055118110237" right="0.15748031496062992" top="0.98425196850393704" bottom="0.74803149606299213" header="0.31496062992125984" footer="0.31496062992125984"/>
  <pageSetup paperSize="9" scale="93" orientation="portrait" r:id="rId1"/>
  <headerFooter>
    <oddHeader>&amp;L&amp;"Gill Sans MT,Bold"&amp;14Yate Outdoor Sports Centre
&amp;10O. Options Pricing Document
&amp;14
&amp;R&amp;G</oddHeader>
    <oddFooter>&amp;L&amp;"Gill Sans MT,Regular"&amp;9
__________________________________________________________________________________________________________________
Version 1.0
6th April 2019&amp;C&amp;"Gill Sans MT,Regular"&amp;9
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38"/>
  <sheetViews>
    <sheetView zoomScaleNormal="100" zoomScalePageLayoutView="150" workbookViewId="0">
      <selection activeCell="C39" sqref="C39"/>
    </sheetView>
  </sheetViews>
  <sheetFormatPr defaultColWidth="11.44140625" defaultRowHeight="14.4" x14ac:dyDescent="0.3"/>
  <cols>
    <col min="1" max="1" width="19.44140625" customWidth="1"/>
  </cols>
  <sheetData>
    <row r="1" spans="1:3" x14ac:dyDescent="0.3">
      <c r="A1" s="51" t="s">
        <v>245</v>
      </c>
    </row>
    <row r="2" spans="1:3" x14ac:dyDescent="0.3">
      <c r="A2" s="44" t="s">
        <v>223</v>
      </c>
    </row>
    <row r="4" spans="1:3" x14ac:dyDescent="0.3">
      <c r="A4" s="30" t="s">
        <v>129</v>
      </c>
    </row>
    <row r="5" spans="1:3" x14ac:dyDescent="0.3">
      <c r="A5" t="s">
        <v>130</v>
      </c>
      <c r="B5">
        <v>101.4</v>
      </c>
      <c r="C5" t="s">
        <v>8</v>
      </c>
    </row>
    <row r="6" spans="1:3" x14ac:dyDescent="0.3">
      <c r="A6" t="s">
        <v>131</v>
      </c>
      <c r="B6">
        <v>63</v>
      </c>
      <c r="C6" t="s">
        <v>8</v>
      </c>
    </row>
    <row r="7" spans="1:3" x14ac:dyDescent="0.3">
      <c r="A7" t="s">
        <v>135</v>
      </c>
      <c r="B7">
        <f>B5*B6</f>
        <v>6388.2000000000007</v>
      </c>
      <c r="C7" t="s">
        <v>136</v>
      </c>
    </row>
    <row r="8" spans="1:3" x14ac:dyDescent="0.3">
      <c r="A8" s="30" t="s">
        <v>150</v>
      </c>
    </row>
    <row r="9" spans="1:3" x14ac:dyDescent="0.3">
      <c r="A9" t="s">
        <v>139</v>
      </c>
      <c r="B9">
        <v>101.4</v>
      </c>
      <c r="C9" t="s">
        <v>8</v>
      </c>
    </row>
    <row r="10" spans="1:3" x14ac:dyDescent="0.3">
      <c r="A10" t="s">
        <v>148</v>
      </c>
      <c r="B10">
        <v>62</v>
      </c>
      <c r="C10" t="s">
        <v>8</v>
      </c>
    </row>
    <row r="11" spans="1:3" x14ac:dyDescent="0.3">
      <c r="A11" t="s">
        <v>135</v>
      </c>
      <c r="B11">
        <f>B9*B10</f>
        <v>6286.8</v>
      </c>
      <c r="C11" t="s">
        <v>136</v>
      </c>
    </row>
    <row r="12" spans="1:3" x14ac:dyDescent="0.3">
      <c r="A12" s="44" t="s">
        <v>278</v>
      </c>
    </row>
    <row r="13" spans="1:3" x14ac:dyDescent="0.3">
      <c r="A13" t="s">
        <v>139</v>
      </c>
      <c r="B13">
        <v>91.4</v>
      </c>
      <c r="C13" t="s">
        <v>8</v>
      </c>
    </row>
    <row r="14" spans="1:3" x14ac:dyDescent="0.3">
      <c r="A14" t="s">
        <v>148</v>
      </c>
      <c r="B14">
        <v>55</v>
      </c>
      <c r="C14" t="s">
        <v>8</v>
      </c>
    </row>
    <row r="15" spans="1:3" x14ac:dyDescent="0.3">
      <c r="A15" t="s">
        <v>135</v>
      </c>
      <c r="B15">
        <f>B13*B14</f>
        <v>5027</v>
      </c>
      <c r="C15" t="s">
        <v>136</v>
      </c>
    </row>
    <row r="16" spans="1:3" x14ac:dyDescent="0.3">
      <c r="A16" s="30" t="s">
        <v>134</v>
      </c>
    </row>
    <row r="17" spans="1:3" x14ac:dyDescent="0.3">
      <c r="A17" t="s">
        <v>132</v>
      </c>
      <c r="B17">
        <v>0</v>
      </c>
      <c r="C17" t="s">
        <v>8</v>
      </c>
    </row>
    <row r="18" spans="1:3" x14ac:dyDescent="0.3">
      <c r="A18" t="s">
        <v>133</v>
      </c>
      <c r="B18">
        <v>1</v>
      </c>
      <c r="C18" t="s">
        <v>8</v>
      </c>
    </row>
    <row r="19" spans="1:3" x14ac:dyDescent="0.3">
      <c r="A19" t="s">
        <v>137</v>
      </c>
      <c r="B19">
        <f>B7-B11</f>
        <v>101.40000000000055</v>
      </c>
      <c r="C19" t="s">
        <v>136</v>
      </c>
    </row>
    <row r="20" spans="1:3" x14ac:dyDescent="0.3">
      <c r="A20" s="30" t="s">
        <v>138</v>
      </c>
    </row>
    <row r="21" spans="1:3" x14ac:dyDescent="0.3">
      <c r="A21" t="s">
        <v>140</v>
      </c>
      <c r="B21">
        <v>15</v>
      </c>
      <c r="C21" t="s">
        <v>8</v>
      </c>
    </row>
    <row r="22" spans="1:3" x14ac:dyDescent="0.3">
      <c r="A22" t="s">
        <v>141</v>
      </c>
      <c r="B22">
        <v>5</v>
      </c>
      <c r="C22" t="s">
        <v>8</v>
      </c>
    </row>
    <row r="23" spans="1:3" x14ac:dyDescent="0.3">
      <c r="A23" t="s">
        <v>142</v>
      </c>
      <c r="B23">
        <v>7.5</v>
      </c>
      <c r="C23" t="s">
        <v>8</v>
      </c>
    </row>
    <row r="24" spans="1:3" x14ac:dyDescent="0.3">
      <c r="A24" t="s">
        <v>143</v>
      </c>
      <c r="B24">
        <v>2</v>
      </c>
      <c r="C24" t="s">
        <v>8</v>
      </c>
    </row>
    <row r="25" spans="1:3" x14ac:dyDescent="0.3">
      <c r="A25" t="s">
        <v>144</v>
      </c>
      <c r="B25">
        <f>B21*B22</f>
        <v>75</v>
      </c>
      <c r="C25" t="s">
        <v>136</v>
      </c>
    </row>
    <row r="26" spans="1:3" x14ac:dyDescent="0.3">
      <c r="A26" t="s">
        <v>145</v>
      </c>
      <c r="B26">
        <f>B23*B24</f>
        <v>15</v>
      </c>
      <c r="C26" t="s">
        <v>136</v>
      </c>
    </row>
    <row r="27" spans="1:3" x14ac:dyDescent="0.3">
      <c r="A27" s="30" t="s">
        <v>146</v>
      </c>
    </row>
    <row r="28" spans="1:3" x14ac:dyDescent="0.3">
      <c r="A28" t="s">
        <v>147</v>
      </c>
      <c r="B28">
        <v>5</v>
      </c>
      <c r="C28" t="s">
        <v>8</v>
      </c>
    </row>
    <row r="29" spans="1:3" x14ac:dyDescent="0.3">
      <c r="A29" t="s">
        <v>148</v>
      </c>
      <c r="B29">
        <v>3</v>
      </c>
      <c r="C29" t="s">
        <v>8</v>
      </c>
    </row>
    <row r="30" spans="1:3" x14ac:dyDescent="0.3">
      <c r="A30" t="s">
        <v>149</v>
      </c>
      <c r="B30">
        <f>B28*B29</f>
        <v>15</v>
      </c>
      <c r="C30" t="s">
        <v>136</v>
      </c>
    </row>
    <row r="31" spans="1:3" x14ac:dyDescent="0.3">
      <c r="A31" s="44" t="s">
        <v>311</v>
      </c>
    </row>
    <row r="32" spans="1:3" x14ac:dyDescent="0.3">
      <c r="A32" t="s">
        <v>132</v>
      </c>
      <c r="B32">
        <v>52</v>
      </c>
      <c r="C32" t="s">
        <v>8</v>
      </c>
    </row>
    <row r="33" spans="1:3" x14ac:dyDescent="0.3">
      <c r="A33" t="s">
        <v>133</v>
      </c>
      <c r="B33">
        <v>1</v>
      </c>
      <c r="C33" t="s">
        <v>8</v>
      </c>
    </row>
    <row r="34" spans="1:3" x14ac:dyDescent="0.3">
      <c r="A34" t="s">
        <v>135</v>
      </c>
      <c r="B34">
        <f>B32*B33</f>
        <v>52</v>
      </c>
      <c r="C34" t="s">
        <v>136</v>
      </c>
    </row>
    <row r="35" spans="1:3" x14ac:dyDescent="0.3">
      <c r="A35" t="s">
        <v>142</v>
      </c>
      <c r="B35">
        <v>7.5</v>
      </c>
      <c r="C35" t="s">
        <v>8</v>
      </c>
    </row>
    <row r="36" spans="1:3" x14ac:dyDescent="0.3">
      <c r="A36" t="s">
        <v>143</v>
      </c>
      <c r="B36">
        <v>2</v>
      </c>
      <c r="C36" t="s">
        <v>8</v>
      </c>
    </row>
    <row r="37" spans="1:3" x14ac:dyDescent="0.3">
      <c r="A37" t="s">
        <v>135</v>
      </c>
      <c r="B37">
        <f>B35*B36</f>
        <v>15</v>
      </c>
      <c r="C37" t="s">
        <v>136</v>
      </c>
    </row>
    <row r="38" spans="1:3" x14ac:dyDescent="0.3">
      <c r="A38" t="s">
        <v>312</v>
      </c>
      <c r="B38">
        <f>B34+B37</f>
        <v>67</v>
      </c>
      <c r="C38" t="s">
        <v>136</v>
      </c>
    </row>
  </sheetData>
  <pageMargins left="0.75" right="0.75" top="1" bottom="1" header="0.5" footer="0.5"/>
  <pageSetup paperSize="9"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A. Tender Guidance</vt:lpstr>
      <vt:lpstr>B. Preliminaries</vt:lpstr>
      <vt:lpstr>C. Pitch </vt:lpstr>
      <vt:lpstr>E. Fencing Works</vt:lpstr>
      <vt:lpstr>G. Detox Area</vt:lpstr>
      <vt:lpstr>I. Summary</vt:lpstr>
      <vt:lpstr>O. Options</vt:lpstr>
      <vt:lpstr>Quantities</vt:lpstr>
      <vt:lpstr>'A. Tender Guidance'!Print_Area</vt:lpstr>
      <vt:lpstr>'B. Preliminaries'!Print_Area</vt:lpstr>
      <vt:lpstr>'C. Pitch '!Print_Area</vt:lpstr>
      <vt:lpstr>'E. Fencing Works'!Print_Area</vt:lpstr>
      <vt:lpstr>'G. Detox Area'!Print_Area</vt:lpstr>
      <vt:lpstr>'I. Summary'!Print_Area</vt:lpstr>
      <vt:lpstr>'O. Options'!Print_Area</vt:lpstr>
    </vt:vector>
  </TitlesOfParts>
  <Company>4Runner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Jeffery</dc:creator>
  <cp:lastModifiedBy>Alastair Moore</cp:lastModifiedBy>
  <cp:lastPrinted>2019-04-12T16:00:57Z</cp:lastPrinted>
  <dcterms:created xsi:type="dcterms:W3CDTF">2017-03-16T11:42:48Z</dcterms:created>
  <dcterms:modified xsi:type="dcterms:W3CDTF">2019-04-25T14:29:28Z</dcterms:modified>
</cp:coreProperties>
</file>