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M:\Procurement &amp; Contracts\Procurement\CONTRACT\Directorate - MARITIME OPERATIONS\Counter Pollution\TCA 3-7-1023 Temporary Storage at Sea\"/>
    </mc:Choice>
  </mc:AlternateContent>
  <bookViews>
    <workbookView xWindow="0" yWindow="0" windowWidth="19200" windowHeight="794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1" l="1"/>
  <c r="I41" i="1"/>
  <c r="H40" i="1"/>
  <c r="I40" i="1"/>
  <c r="G40" i="1"/>
  <c r="H34" i="1"/>
  <c r="I34" i="1"/>
  <c r="G34" i="1"/>
  <c r="H28" i="1"/>
  <c r="H41" i="1" s="1"/>
  <c r="H42" i="1" s="1"/>
  <c r="I28" i="1"/>
  <c r="G28" i="1"/>
  <c r="G41" i="1" s="1"/>
  <c r="G42" i="1" s="1"/>
  <c r="I17" i="1"/>
  <c r="I39" i="1" l="1"/>
  <c r="I37" i="1"/>
  <c r="I33" i="1"/>
  <c r="I31" i="1"/>
  <c r="I27" i="1"/>
  <c r="I25" i="1"/>
  <c r="I23" i="1"/>
  <c r="I21" i="1"/>
  <c r="I19" i="1"/>
  <c r="I15" i="1"/>
</calcChain>
</file>

<file path=xl/comments1.xml><?xml version="1.0" encoding="utf-8"?>
<comments xmlns="http://schemas.openxmlformats.org/spreadsheetml/2006/main">
  <authors>
    <author>Cheryl Whittle</author>
  </authors>
  <commentList>
    <comment ref="I5" authorId="0" shapeId="0">
      <text>
        <r>
          <rPr>
            <b/>
            <sz val="9"/>
            <color indexed="81"/>
            <rFont val="Tahoma"/>
            <charset val="1"/>
          </rPr>
          <t>Cheryl Whittle:</t>
        </r>
        <r>
          <rPr>
            <sz val="9"/>
            <color indexed="81"/>
            <rFont val="Tahoma"/>
            <charset val="1"/>
          </rPr>
          <t xml:space="preserve">
</t>
        </r>
        <r>
          <rPr>
            <b/>
            <sz val="9"/>
            <color indexed="81"/>
            <rFont val="Tahoma"/>
            <family val="2"/>
          </rPr>
          <t>A.</t>
        </r>
        <r>
          <rPr>
            <sz val="9"/>
            <color indexed="81"/>
            <rFont val="Tahoma"/>
            <charset val="1"/>
          </rPr>
          <t xml:space="preserve">  Supplier C would be excluded from the tender for failing on a critical requirement.</t>
        </r>
      </text>
    </comment>
    <comment ref="H7" authorId="0" shapeId="0">
      <text>
        <r>
          <rPr>
            <b/>
            <sz val="9"/>
            <color indexed="81"/>
            <rFont val="Tahoma"/>
            <charset val="1"/>
          </rPr>
          <t xml:space="preserve">Cheryl Whittle:
</t>
        </r>
        <r>
          <rPr>
            <b/>
            <sz val="9"/>
            <color indexed="81"/>
            <rFont val="Tahoma"/>
            <family val="2"/>
          </rPr>
          <t>F.</t>
        </r>
        <r>
          <rPr>
            <sz val="9"/>
            <color indexed="81"/>
            <rFont val="Tahoma"/>
            <charset val="1"/>
          </rPr>
          <t xml:space="preserve">  Supplier A submitted the lowest prices for both product and delivery, so gets the full 40% weighted score.  Supplier B's price was scored in comparison to A's (i.e. it was 7% more expensive overall).</t>
        </r>
      </text>
    </comment>
    <comment ref="H12" authorId="0" shapeId="0">
      <text>
        <r>
          <rPr>
            <b/>
            <sz val="9"/>
            <color indexed="81"/>
            <rFont val="Tahoma"/>
            <family val="2"/>
          </rPr>
          <t>Cheryl Whittle:</t>
        </r>
        <r>
          <rPr>
            <sz val="9"/>
            <color indexed="81"/>
            <rFont val="Tahoma"/>
            <family val="2"/>
          </rPr>
          <t xml:space="preserve">
</t>
        </r>
        <r>
          <rPr>
            <b/>
            <sz val="9"/>
            <color indexed="81"/>
            <rFont val="Tahoma"/>
            <family val="2"/>
          </rPr>
          <t>B.</t>
        </r>
        <r>
          <rPr>
            <sz val="9"/>
            <color indexed="81"/>
            <rFont val="Tahoma"/>
            <family val="2"/>
          </rPr>
          <t xml:space="preserve">  Both suppliers submitted a fully satisfactory answer to this element, so both score the full 3 points.</t>
        </r>
      </text>
    </comment>
    <comment ref="H17" authorId="0" shapeId="0">
      <text>
        <r>
          <rPr>
            <b/>
            <sz val="9"/>
            <color indexed="81"/>
            <rFont val="Tahoma"/>
            <family val="2"/>
          </rPr>
          <t>Cheryl Whittle:</t>
        </r>
        <r>
          <rPr>
            <sz val="9"/>
            <color indexed="81"/>
            <rFont val="Tahoma"/>
            <family val="2"/>
          </rPr>
          <t xml:space="preserve">
</t>
        </r>
        <r>
          <rPr>
            <b/>
            <sz val="9"/>
            <color indexed="81"/>
            <rFont val="Tahoma"/>
            <family val="2"/>
          </rPr>
          <t>C.</t>
        </r>
        <r>
          <rPr>
            <sz val="9"/>
            <color indexed="81"/>
            <rFont val="Tahoma"/>
            <family val="2"/>
          </rPr>
          <t xml:space="preserve">  The 3 points scored by supplier B here have been divided by maximum score for the sub-criterion (also 3, so 3/3 = 1), then multiplied by the percentage weighting for the sub-criterion to give 11.5 as the weighted score.</t>
        </r>
      </text>
    </comment>
    <comment ref="H28" authorId="0" shapeId="0">
      <text>
        <r>
          <rPr>
            <b/>
            <sz val="9"/>
            <color indexed="81"/>
            <rFont val="Tahoma"/>
            <family val="2"/>
          </rPr>
          <t>Cheryl Whittle:</t>
        </r>
        <r>
          <rPr>
            <sz val="9"/>
            <color indexed="81"/>
            <rFont val="Tahoma"/>
            <family val="2"/>
          </rPr>
          <t xml:space="preserve">
</t>
        </r>
        <r>
          <rPr>
            <b/>
            <sz val="9"/>
            <color indexed="81"/>
            <rFont val="Tahoma"/>
            <family val="2"/>
          </rPr>
          <t>D</t>
        </r>
        <r>
          <rPr>
            <sz val="9"/>
            <color indexed="81"/>
            <rFont val="Tahoma"/>
            <family val="2"/>
          </rPr>
          <t>.  The maximum weighted scores for all sub-criteria under Compliance with the Technical Requirement add up to 100, so the Overall Weighted Score for each supplier is arrived at by adding up their actual weighted scores for all sub-criteria, and multiplying by the overall criterion weighting (0.6).</t>
        </r>
      </text>
    </comment>
    <comment ref="H41" authorId="0" shapeId="0">
      <text>
        <r>
          <rPr>
            <b/>
            <sz val="9"/>
            <color indexed="81"/>
            <rFont val="Tahoma"/>
            <family val="2"/>
          </rPr>
          <t>Cheryl Whittle:</t>
        </r>
        <r>
          <rPr>
            <sz val="9"/>
            <color indexed="81"/>
            <rFont val="Tahoma"/>
            <family val="2"/>
          </rPr>
          <t xml:space="preserve">
</t>
        </r>
        <r>
          <rPr>
            <b/>
            <sz val="9"/>
            <color indexed="81"/>
            <rFont val="Tahoma"/>
            <family val="2"/>
          </rPr>
          <t xml:space="preserve">E. </t>
        </r>
        <r>
          <rPr>
            <sz val="9"/>
            <color indexed="81"/>
            <rFont val="Tahoma"/>
            <family val="2"/>
          </rPr>
          <t xml:space="preserve"> Here each supplier's Overall Weighted Scores for the Quality criteria are added up to give a total out of 100, then multiplied by 0.6 to represent the 60% weighting for Quality overall.  This gives the Total Quality Score.</t>
        </r>
      </text>
    </comment>
    <comment ref="G42" authorId="0" shapeId="0">
      <text>
        <r>
          <rPr>
            <b/>
            <sz val="9"/>
            <color indexed="81"/>
            <rFont val="Tahoma"/>
            <family val="2"/>
          </rPr>
          <t>Cheryl Whittle:</t>
        </r>
        <r>
          <rPr>
            <sz val="9"/>
            <color indexed="81"/>
            <rFont val="Tahoma"/>
            <family val="2"/>
          </rPr>
          <t xml:space="preserve">
</t>
        </r>
        <r>
          <rPr>
            <b/>
            <sz val="9"/>
            <color indexed="81"/>
            <rFont val="Tahoma"/>
            <family val="2"/>
          </rPr>
          <t>G.</t>
        </r>
        <r>
          <rPr>
            <sz val="9"/>
            <color indexed="81"/>
            <rFont val="Tahoma"/>
            <family val="2"/>
          </rPr>
          <t xml:space="preserve">  Total Quality Score + Total Price Score.  This is the figure the MCA will use to determine the best tender overall.</t>
        </r>
      </text>
    </comment>
  </commentList>
</comments>
</file>

<file path=xl/sharedStrings.xml><?xml version="1.0" encoding="utf-8"?>
<sst xmlns="http://schemas.openxmlformats.org/spreadsheetml/2006/main" count="67" uniqueCount="36">
  <si>
    <t>Criterion</t>
  </si>
  <si>
    <t>Sub-Criterion</t>
  </si>
  <si>
    <t>Weighting</t>
  </si>
  <si>
    <t>Sub-Criteria Scoring</t>
  </si>
  <si>
    <t>Suppliers</t>
  </si>
  <si>
    <t>A</t>
  </si>
  <si>
    <t>B</t>
  </si>
  <si>
    <t>C</t>
  </si>
  <si>
    <t>Price</t>
  </si>
  <si>
    <t>Quality</t>
  </si>
  <si>
    <t>Compliance with the Technical Requirement</t>
  </si>
  <si>
    <t>Score</t>
  </si>
  <si>
    <t>Weighted Score</t>
  </si>
  <si>
    <t>Warranty</t>
  </si>
  <si>
    <t>OVERALL WEIGHTED SCORE</t>
  </si>
  <si>
    <t>Ease of Operation</t>
  </si>
  <si>
    <t>Sustainability</t>
  </si>
  <si>
    <t>Poor working conditions/equality and diversity issues</t>
  </si>
  <si>
    <t>CRITICAL</t>
  </si>
  <si>
    <t>TOTAL QUALITY SCORE</t>
  </si>
  <si>
    <t>TOTAL SCORE</t>
  </si>
  <si>
    <t>Pass</t>
  </si>
  <si>
    <t>Fail</t>
  </si>
  <si>
    <t xml:space="preserve">Delivery Timeframe </t>
  </si>
  <si>
    <t>Storage Capacity</t>
  </si>
  <si>
    <t>Durability of the solution, including tensile strength</t>
  </si>
  <si>
    <t>Ability to compress/fold for storage/transit</t>
  </si>
  <si>
    <t>Resistance to oil, sunlight, water, hydrocarbons and extremes of temperature</t>
  </si>
  <si>
    <t>Operating perameters - towing capability - no less than 4 knots, wave height - operatble in waves of up to 2.5m</t>
  </si>
  <si>
    <t>Filler connections</t>
  </si>
  <si>
    <t>Necessary ancillaries</t>
  </si>
  <si>
    <t>Optional ancillaries</t>
  </si>
  <si>
    <t>Deployable from the shore or a vessel</t>
  </si>
  <si>
    <t>Emissions and use of resources in  manufacturing</t>
  </si>
  <si>
    <t>Method of decanting - effectiveness and risk of secondary spill</t>
  </si>
  <si>
    <t>Decanting method - ease of use for responders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</si>
</sst>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Arial"/>
      <family val="2"/>
    </font>
    <font>
      <b/>
      <sz val="11"/>
      <color theme="1"/>
      <name val="Arial"/>
      <family val="2"/>
    </font>
    <font>
      <sz val="12"/>
      <color theme="1"/>
      <name val="Arial"/>
      <family val="2"/>
    </font>
    <font>
      <sz val="9"/>
      <color indexed="81"/>
      <name val="Tahoma"/>
      <charset val="1"/>
    </font>
    <font>
      <b/>
      <sz val="9"/>
      <color indexed="81"/>
      <name val="Tahoma"/>
      <charset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77">
    <xf numFmtId="0" fontId="0" fillId="0" borderId="0" xfId="0"/>
    <xf numFmtId="0" fontId="1" fillId="0" borderId="1" xfId="0" applyFont="1" applyBorder="1"/>
    <xf numFmtId="0" fontId="1" fillId="0" borderId="2" xfId="0" applyFont="1" applyBorder="1" applyAlignment="1">
      <alignment horizontal="center"/>
    </xf>
    <xf numFmtId="0" fontId="0" fillId="0" borderId="4" xfId="0" applyBorder="1"/>
    <xf numFmtId="0" fontId="0" fillId="0" borderId="7" xfId="0" applyBorder="1"/>
    <xf numFmtId="0" fontId="0" fillId="0" borderId="8" xfId="0" applyFont="1" applyBorder="1" applyAlignment="1">
      <alignment horizontal="center"/>
    </xf>
    <xf numFmtId="9" fontId="1" fillId="0" borderId="8" xfId="0" applyNumberFormat="1" applyFont="1" applyBorder="1" applyAlignment="1">
      <alignment horizontal="center"/>
    </xf>
    <xf numFmtId="0" fontId="0" fillId="0" borderId="8" xfId="0" applyFont="1" applyBorder="1" applyAlignment="1">
      <alignment horizontal="center" wrapText="1"/>
    </xf>
    <xf numFmtId="0" fontId="0" fillId="0" borderId="10" xfId="0" applyBorder="1"/>
    <xf numFmtId="0" fontId="0" fillId="0" borderId="11" xfId="0" applyFont="1" applyBorder="1" applyAlignment="1">
      <alignment horizontal="center"/>
    </xf>
    <xf numFmtId="9" fontId="1" fillId="0" borderId="11" xfId="0" applyNumberFormat="1" applyFont="1" applyBorder="1" applyAlignment="1">
      <alignment horizontal="center"/>
    </xf>
    <xf numFmtId="0" fontId="0" fillId="0" borderId="11" xfId="0" applyFont="1" applyBorder="1" applyAlignment="1">
      <alignment horizontal="center" wrapText="1"/>
    </xf>
    <xf numFmtId="0" fontId="0" fillId="0" borderId="5" xfId="0" applyBorder="1" applyAlignment="1">
      <alignment wrapText="1"/>
    </xf>
    <xf numFmtId="9" fontId="1" fillId="0" borderId="5" xfId="0" applyNumberFormat="1" applyFont="1" applyBorder="1"/>
    <xf numFmtId="49" fontId="0" fillId="0" borderId="5" xfId="0" applyNumberFormat="1" applyFont="1" applyBorder="1" applyAlignment="1">
      <alignment horizontal="center" vertical="center" wrapText="1"/>
    </xf>
    <xf numFmtId="0" fontId="0" fillId="2" borderId="5" xfId="0" applyFill="1" applyBorder="1"/>
    <xf numFmtId="0" fontId="0" fillId="2" borderId="6" xfId="0" applyFill="1" applyBorder="1"/>
    <xf numFmtId="0" fontId="0" fillId="0" borderId="5" xfId="0" applyBorder="1"/>
    <xf numFmtId="10" fontId="0" fillId="0" borderId="5" xfId="0" applyNumberFormat="1" applyBorder="1"/>
    <xf numFmtId="49" fontId="1" fillId="0" borderId="5" xfId="0" applyNumberFormat="1" applyFont="1" applyBorder="1" applyAlignment="1">
      <alignment horizontal="center" vertical="center" wrapText="1"/>
    </xf>
    <xf numFmtId="0" fontId="1" fillId="2" borderId="5" xfId="0" applyFont="1" applyFill="1" applyBorder="1"/>
    <xf numFmtId="0" fontId="0" fillId="0" borderId="5" xfId="0" applyFont="1" applyBorder="1" applyAlignment="1">
      <alignment wrapText="1"/>
    </xf>
    <xf numFmtId="0" fontId="0" fillId="0" borderId="8" xfId="0" applyBorder="1"/>
    <xf numFmtId="0" fontId="1" fillId="0" borderId="8" xfId="0" applyFont="1" applyBorder="1" applyAlignment="1">
      <alignment wrapText="1"/>
    </xf>
    <xf numFmtId="9" fontId="1" fillId="0" borderId="8" xfId="0" applyNumberFormat="1" applyFont="1" applyBorder="1"/>
    <xf numFmtId="0" fontId="1" fillId="0" borderId="8" xfId="0" applyFont="1" applyBorder="1"/>
    <xf numFmtId="0" fontId="0" fillId="0" borderId="11" xfId="0" applyBorder="1"/>
    <xf numFmtId="9" fontId="1" fillId="0" borderId="11" xfId="0" applyNumberFormat="1" applyFont="1" applyBorder="1"/>
    <xf numFmtId="49" fontId="2" fillId="0" borderId="11" xfId="0" applyNumberFormat="1" applyFont="1" applyBorder="1" applyAlignment="1">
      <alignment wrapText="1"/>
    </xf>
    <xf numFmtId="0" fontId="0" fillId="2" borderId="11" xfId="0" applyFill="1" applyBorder="1"/>
    <xf numFmtId="0" fontId="0" fillId="2" borderId="12" xfId="0" applyFill="1" applyBorder="1"/>
    <xf numFmtId="9" fontId="0" fillId="0" borderId="5" xfId="0" applyNumberFormat="1" applyBorder="1"/>
    <xf numFmtId="0" fontId="1" fillId="2" borderId="6" xfId="0" applyFont="1" applyFill="1" applyBorder="1"/>
    <xf numFmtId="0" fontId="0" fillId="0" borderId="8" xfId="0" applyBorder="1" applyAlignment="1">
      <alignment wrapText="1"/>
    </xf>
    <xf numFmtId="9" fontId="0" fillId="0" borderId="8" xfId="0" applyNumberFormat="1" applyBorder="1"/>
    <xf numFmtId="9" fontId="0" fillId="0" borderId="11" xfId="0" applyNumberFormat="1" applyBorder="1"/>
    <xf numFmtId="49" fontId="0" fillId="0" borderId="11" xfId="0" applyNumberFormat="1" applyFont="1" applyBorder="1" applyAlignment="1">
      <alignment wrapText="1"/>
    </xf>
    <xf numFmtId="49" fontId="0" fillId="0" borderId="8" xfId="0" applyNumberFormat="1" applyFont="1" applyBorder="1" applyAlignment="1">
      <alignment wrapText="1"/>
    </xf>
    <xf numFmtId="0" fontId="1" fillId="0" borderId="7" xfId="0" applyFont="1" applyBorder="1"/>
    <xf numFmtId="0" fontId="1" fillId="0" borderId="0" xfId="0" applyFont="1" applyBorder="1" applyAlignment="1"/>
    <xf numFmtId="0" fontId="0" fillId="0" borderId="0" xfId="0" applyBorder="1"/>
    <xf numFmtId="0" fontId="1" fillId="0" borderId="8" xfId="0" applyFont="1" applyBorder="1" applyAlignment="1">
      <alignment horizontal="center"/>
    </xf>
    <xf numFmtId="0" fontId="1" fillId="0" borderId="8" xfId="0" applyFont="1" applyBorder="1" applyAlignment="1">
      <alignment horizontal="center" wrapText="1"/>
    </xf>
    <xf numFmtId="0" fontId="1" fillId="0" borderId="9" xfId="0" applyFont="1" applyBorder="1" applyAlignment="1">
      <alignment horizontal="center"/>
    </xf>
    <xf numFmtId="0" fontId="1" fillId="0" borderId="11" xfId="0" applyFont="1" applyBorder="1" applyAlignment="1">
      <alignment horizontal="center" wrapText="1"/>
    </xf>
    <xf numFmtId="0" fontId="1" fillId="0" borderId="10" xfId="0" applyFont="1" applyBorder="1"/>
    <xf numFmtId="0" fontId="1" fillId="0" borderId="11" xfId="0" applyFont="1" applyBorder="1"/>
    <xf numFmtId="0" fontId="1" fillId="0" borderId="11" xfId="0" applyFont="1" applyBorder="1" applyAlignment="1">
      <alignment horizontal="center"/>
    </xf>
    <xf numFmtId="49" fontId="1" fillId="0" borderId="11" xfId="0" applyNumberFormat="1" applyFont="1" applyBorder="1" applyAlignment="1">
      <alignment wrapText="1"/>
    </xf>
    <xf numFmtId="0" fontId="1" fillId="2" borderId="11" xfId="0" applyFont="1" applyFill="1" applyBorder="1"/>
    <xf numFmtId="0" fontId="1" fillId="2" borderId="12" xfId="0" applyFont="1" applyFill="1" applyBorder="1"/>
    <xf numFmtId="0" fontId="0" fillId="2" borderId="8" xfId="0" applyFill="1" applyBorder="1"/>
    <xf numFmtId="0" fontId="0" fillId="2" borderId="9" xfId="0" applyFill="1" applyBorder="1"/>
    <xf numFmtId="0" fontId="1" fillId="2" borderId="11" xfId="0" applyFont="1" applyFill="1" applyBorder="1" applyAlignment="1">
      <alignment horizontal="center"/>
    </xf>
    <xf numFmtId="0" fontId="1" fillId="2" borderId="12" xfId="0" applyFont="1" applyFill="1" applyBorder="1" applyAlignment="1">
      <alignment horizontal="center"/>
    </xf>
    <xf numFmtId="2" fontId="1" fillId="2" borderId="8" xfId="0" applyNumberFormat="1" applyFont="1" applyFill="1" applyBorder="1" applyAlignment="1">
      <alignment horizontal="center"/>
    </xf>
    <xf numFmtId="2" fontId="1" fillId="2" borderId="9" xfId="0" applyNumberFormat="1" applyFont="1" applyFill="1" applyBorder="1" applyAlignment="1">
      <alignment horizontal="center"/>
    </xf>
    <xf numFmtId="0" fontId="0" fillId="2" borderId="11" xfId="0" applyFont="1" applyFill="1" applyBorder="1" applyAlignment="1">
      <alignment horizontal="center"/>
    </xf>
    <xf numFmtId="0" fontId="0" fillId="2" borderId="12" xfId="0" applyFont="1" applyFill="1" applyBorder="1" applyAlignment="1">
      <alignment horizontal="center"/>
    </xf>
    <xf numFmtId="0" fontId="0" fillId="2" borderId="5" xfId="0" applyFont="1" applyFill="1" applyBorder="1"/>
    <xf numFmtId="0" fontId="0" fillId="2" borderId="6" xfId="0" applyFont="1" applyFill="1" applyBorder="1"/>
    <xf numFmtId="0" fontId="1" fillId="2" borderId="8" xfId="0" applyFont="1" applyFill="1" applyBorder="1"/>
    <xf numFmtId="0" fontId="1" fillId="2" borderId="9" xfId="0" applyFont="1" applyFill="1" applyBorder="1"/>
    <xf numFmtId="2" fontId="1" fillId="2" borderId="8" xfId="0" applyNumberFormat="1" applyFont="1" applyFill="1" applyBorder="1"/>
    <xf numFmtId="2" fontId="1" fillId="2" borderId="9" xfId="0" applyNumberFormat="1" applyFont="1" applyFill="1" applyBorder="1"/>
    <xf numFmtId="0" fontId="0" fillId="0" borderId="11" xfId="0" applyFont="1" applyBorder="1" applyAlignment="1">
      <alignment wrapText="1"/>
    </xf>
    <xf numFmtId="0" fontId="1" fillId="0" borderId="13" xfId="0" applyFont="1" applyBorder="1" applyAlignment="1">
      <alignment wrapText="1"/>
    </xf>
    <xf numFmtId="0" fontId="1" fillId="2" borderId="13" xfId="0" applyFont="1" applyFill="1" applyBorder="1"/>
    <xf numFmtId="0" fontId="1" fillId="2" borderId="14" xfId="0" applyFont="1" applyFill="1" applyBorder="1"/>
    <xf numFmtId="0" fontId="0" fillId="0" borderId="1" xfId="0" applyBorder="1"/>
    <xf numFmtId="0" fontId="0" fillId="0" borderId="2" xfId="0" applyBorder="1"/>
    <xf numFmtId="0" fontId="0" fillId="0" borderId="2" xfId="0" applyBorder="1" applyAlignment="1">
      <alignment wrapText="1"/>
    </xf>
    <xf numFmtId="9" fontId="1" fillId="0" borderId="2" xfId="0" applyNumberFormat="1" applyFont="1" applyBorder="1"/>
    <xf numFmtId="0" fontId="1" fillId="0" borderId="8"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59"/>
  <sheetViews>
    <sheetView tabSelected="1" workbookViewId="0">
      <selection activeCell="O25" sqref="O25"/>
    </sheetView>
  </sheetViews>
  <sheetFormatPr defaultRowHeight="14" x14ac:dyDescent="0.3"/>
  <cols>
    <col min="2" max="2" width="8" bestFit="1" customWidth="1"/>
    <col min="3" max="3" width="19.58203125" customWidth="1"/>
    <col min="4" max="4" width="29.5" customWidth="1"/>
    <col min="5" max="5" width="9.25" bestFit="1" customWidth="1"/>
    <col min="6" max="6" width="18.08203125" bestFit="1" customWidth="1"/>
    <col min="7" max="7" width="6.25" bestFit="1" customWidth="1"/>
    <col min="8" max="8" width="5.75" bestFit="1" customWidth="1"/>
    <col min="9" max="9" width="6.08203125" customWidth="1"/>
    <col min="10" max="10" width="5.75" bestFit="1" customWidth="1"/>
    <col min="11" max="11" width="4.25" bestFit="1" customWidth="1"/>
    <col min="12" max="12" width="5.75" bestFit="1" customWidth="1"/>
  </cols>
  <sheetData>
    <row r="1" spans="2:12" ht="14.5" thickBot="1" x14ac:dyDescent="0.35"/>
    <row r="2" spans="2:12" x14ac:dyDescent="0.3">
      <c r="B2" s="1"/>
      <c r="C2" s="2" t="s">
        <v>0</v>
      </c>
      <c r="D2" s="2" t="s">
        <v>1</v>
      </c>
      <c r="E2" s="2" t="s">
        <v>2</v>
      </c>
      <c r="F2" s="2" t="s">
        <v>3</v>
      </c>
      <c r="G2" s="74" t="s">
        <v>4</v>
      </c>
      <c r="H2" s="74"/>
      <c r="I2" s="75"/>
      <c r="J2" s="39"/>
      <c r="K2" s="39"/>
      <c r="L2" s="39"/>
    </row>
    <row r="3" spans="2:12" ht="14.5" thickBot="1" x14ac:dyDescent="0.35">
      <c r="B3" s="4"/>
      <c r="C3" s="41"/>
      <c r="D3" s="41"/>
      <c r="E3" s="41"/>
      <c r="F3" s="42"/>
      <c r="G3" s="41" t="s">
        <v>5</v>
      </c>
      <c r="H3" s="41" t="s">
        <v>6</v>
      </c>
      <c r="I3" s="43" t="s">
        <v>7</v>
      </c>
      <c r="J3" s="40"/>
      <c r="K3" s="40"/>
      <c r="L3" s="40"/>
    </row>
    <row r="4" spans="2:12" x14ac:dyDescent="0.3">
      <c r="B4" s="8"/>
      <c r="C4" s="26" t="s">
        <v>23</v>
      </c>
      <c r="D4" s="26"/>
      <c r="E4" s="35" t="s">
        <v>18</v>
      </c>
      <c r="F4" s="36"/>
      <c r="G4" s="29" t="s">
        <v>21</v>
      </c>
      <c r="H4" s="29" t="s">
        <v>21</v>
      </c>
      <c r="I4" s="30" t="s">
        <v>21</v>
      </c>
      <c r="J4" s="40"/>
      <c r="K4" s="40"/>
      <c r="L4" s="40"/>
    </row>
    <row r="5" spans="2:12" ht="14.5" thickBot="1" x14ac:dyDescent="0.35">
      <c r="B5" s="4"/>
      <c r="C5" s="22" t="s">
        <v>24</v>
      </c>
      <c r="D5" s="22"/>
      <c r="E5" s="34" t="s">
        <v>18</v>
      </c>
      <c r="F5" s="37"/>
      <c r="G5" s="51" t="s">
        <v>21</v>
      </c>
      <c r="H5" s="51" t="s">
        <v>21</v>
      </c>
      <c r="I5" s="52" t="s">
        <v>22</v>
      </c>
      <c r="J5" s="40"/>
      <c r="K5" s="40"/>
      <c r="L5" s="40"/>
    </row>
    <row r="6" spans="2:12" x14ac:dyDescent="0.3">
      <c r="B6" s="8"/>
      <c r="C6" s="47"/>
      <c r="D6" s="47"/>
      <c r="E6" s="47"/>
      <c r="F6" s="44"/>
      <c r="G6" s="53"/>
      <c r="H6" s="53"/>
      <c r="I6" s="54"/>
      <c r="J6" s="40"/>
      <c r="K6" s="40"/>
      <c r="L6" s="40"/>
    </row>
    <row r="7" spans="2:12" ht="14.5" thickBot="1" x14ac:dyDescent="0.35">
      <c r="B7" s="4" t="s">
        <v>8</v>
      </c>
      <c r="C7" s="5"/>
      <c r="D7" s="5"/>
      <c r="E7" s="6">
        <v>0.4</v>
      </c>
      <c r="F7" s="7"/>
      <c r="G7" s="55">
        <v>40</v>
      </c>
      <c r="H7" s="55">
        <v>33</v>
      </c>
      <c r="I7" s="56"/>
      <c r="J7" s="40"/>
      <c r="K7" s="40"/>
      <c r="L7" s="40"/>
    </row>
    <row r="8" spans="2:12" x14ac:dyDescent="0.3">
      <c r="B8" s="8" t="s">
        <v>9</v>
      </c>
      <c r="C8" s="9"/>
      <c r="D8" s="9"/>
      <c r="E8" s="10">
        <v>0.6</v>
      </c>
      <c r="F8" s="11"/>
      <c r="G8" s="57"/>
      <c r="H8" s="57"/>
      <c r="I8" s="58"/>
      <c r="J8" s="40"/>
      <c r="K8" s="40"/>
      <c r="L8" s="40"/>
    </row>
    <row r="9" spans="2:12" ht="28" x14ac:dyDescent="0.3">
      <c r="B9" s="3"/>
      <c r="C9" s="12" t="s">
        <v>10</v>
      </c>
      <c r="D9" s="12"/>
      <c r="E9" s="13">
        <v>0.6</v>
      </c>
      <c r="F9" s="14"/>
      <c r="G9" s="15"/>
      <c r="H9" s="15"/>
      <c r="I9" s="16"/>
      <c r="J9" s="40"/>
      <c r="K9" s="40"/>
      <c r="L9" s="40"/>
    </row>
    <row r="10" spans="2:12" ht="28" x14ac:dyDescent="0.3">
      <c r="B10" s="3"/>
      <c r="C10" s="17"/>
      <c r="D10" s="12" t="s">
        <v>25</v>
      </c>
      <c r="E10" s="18">
        <v>0.115</v>
      </c>
      <c r="F10" s="14" t="s">
        <v>11</v>
      </c>
      <c r="G10" s="15">
        <v>3</v>
      </c>
      <c r="H10" s="15">
        <v>2</v>
      </c>
      <c r="I10" s="16"/>
      <c r="J10" s="40"/>
      <c r="K10" s="40"/>
      <c r="L10" s="40"/>
    </row>
    <row r="11" spans="2:12" x14ac:dyDescent="0.3">
      <c r="B11" s="3"/>
      <c r="C11" s="17"/>
      <c r="D11" s="12"/>
      <c r="E11" s="18"/>
      <c r="F11" s="19" t="s">
        <v>12</v>
      </c>
      <c r="G11" s="20">
        <v>11.5</v>
      </c>
      <c r="H11" s="20">
        <v>7.66</v>
      </c>
      <c r="I11" s="32">
        <v>0</v>
      </c>
      <c r="J11" s="40"/>
      <c r="K11" s="40"/>
      <c r="L11" s="40"/>
    </row>
    <row r="12" spans="2:12" ht="28" x14ac:dyDescent="0.3">
      <c r="B12" s="3"/>
      <c r="C12" s="17"/>
      <c r="D12" s="12" t="s">
        <v>26</v>
      </c>
      <c r="E12" s="18">
        <v>0.115</v>
      </c>
      <c r="F12" s="14" t="s">
        <v>11</v>
      </c>
      <c r="G12" s="15">
        <v>3</v>
      </c>
      <c r="H12" s="15">
        <v>3</v>
      </c>
      <c r="I12" s="16"/>
      <c r="J12" s="40"/>
      <c r="K12" s="40"/>
      <c r="L12" s="40"/>
    </row>
    <row r="13" spans="2:12" x14ac:dyDescent="0.3">
      <c r="B13" s="3"/>
      <c r="C13" s="17"/>
      <c r="D13" s="12"/>
      <c r="E13" s="18"/>
      <c r="F13" s="19" t="s">
        <v>12</v>
      </c>
      <c r="G13" s="20">
        <v>11.5</v>
      </c>
      <c r="H13" s="20">
        <v>11.5</v>
      </c>
      <c r="I13" s="32">
        <v>0</v>
      </c>
      <c r="J13" s="40"/>
      <c r="K13" s="40"/>
      <c r="L13" s="40"/>
    </row>
    <row r="14" spans="2:12" ht="42" x14ac:dyDescent="0.3">
      <c r="B14" s="3"/>
      <c r="C14" s="17"/>
      <c r="D14" s="12" t="s">
        <v>27</v>
      </c>
      <c r="E14" s="18">
        <v>0.115</v>
      </c>
      <c r="F14" s="14" t="s">
        <v>11</v>
      </c>
      <c r="G14" s="15">
        <v>3</v>
      </c>
      <c r="H14" s="15">
        <v>2</v>
      </c>
      <c r="I14" s="16"/>
      <c r="J14" s="40"/>
      <c r="K14" s="40"/>
      <c r="L14" s="40"/>
    </row>
    <row r="15" spans="2:12" x14ac:dyDescent="0.3">
      <c r="B15" s="3"/>
      <c r="C15" s="17"/>
      <c r="D15" s="12"/>
      <c r="E15" s="18"/>
      <c r="F15" s="19" t="s">
        <v>12</v>
      </c>
      <c r="G15" s="20">
        <v>11.5</v>
      </c>
      <c r="H15" s="20">
        <v>7.66</v>
      </c>
      <c r="I15" s="32">
        <f>(I14/3)*9</f>
        <v>0</v>
      </c>
      <c r="J15" s="40"/>
      <c r="K15" s="40"/>
      <c r="L15" s="40"/>
    </row>
    <row r="16" spans="2:12" ht="56" x14ac:dyDescent="0.3">
      <c r="B16" s="3"/>
      <c r="C16" s="17"/>
      <c r="D16" s="12" t="s">
        <v>28</v>
      </c>
      <c r="E16" s="18">
        <v>0.115</v>
      </c>
      <c r="F16" s="14" t="s">
        <v>11</v>
      </c>
      <c r="G16" s="15">
        <v>2</v>
      </c>
      <c r="H16" s="15">
        <v>3</v>
      </c>
      <c r="I16" s="16"/>
      <c r="J16" s="40"/>
      <c r="K16" s="40"/>
      <c r="L16" s="40"/>
    </row>
    <row r="17" spans="2:12" x14ac:dyDescent="0.3">
      <c r="B17" s="3"/>
      <c r="C17" s="17"/>
      <c r="D17" s="12"/>
      <c r="E17" s="18"/>
      <c r="F17" s="19" t="s">
        <v>12</v>
      </c>
      <c r="G17" s="20">
        <v>7.66</v>
      </c>
      <c r="H17" s="20">
        <v>11.5</v>
      </c>
      <c r="I17" s="32">
        <f>(I16/3)*9</f>
        <v>0</v>
      </c>
      <c r="J17" s="40"/>
      <c r="K17" s="40"/>
      <c r="L17" s="40"/>
    </row>
    <row r="18" spans="2:12" ht="42" x14ac:dyDescent="0.3">
      <c r="B18" s="3"/>
      <c r="C18" s="17"/>
      <c r="D18" s="12" t="s">
        <v>34</v>
      </c>
      <c r="E18" s="18">
        <v>0.115</v>
      </c>
      <c r="F18" s="14" t="s">
        <v>11</v>
      </c>
      <c r="G18" s="15">
        <v>3</v>
      </c>
      <c r="H18" s="15">
        <v>3</v>
      </c>
      <c r="I18" s="16"/>
      <c r="J18" s="40"/>
      <c r="K18" s="40"/>
      <c r="L18" s="40"/>
    </row>
    <row r="19" spans="2:12" x14ac:dyDescent="0.3">
      <c r="B19" s="3"/>
      <c r="C19" s="17"/>
      <c r="D19" s="12"/>
      <c r="E19" s="18"/>
      <c r="F19" s="19" t="s">
        <v>12</v>
      </c>
      <c r="G19" s="20">
        <v>11.5</v>
      </c>
      <c r="H19" s="20">
        <v>11.5</v>
      </c>
      <c r="I19" s="32">
        <f>(I18/3)*9</f>
        <v>0</v>
      </c>
      <c r="J19" s="40"/>
      <c r="K19" s="40"/>
      <c r="L19" s="40"/>
    </row>
    <row r="20" spans="2:12" x14ac:dyDescent="0.3">
      <c r="B20" s="3"/>
      <c r="C20" s="17"/>
      <c r="D20" s="12" t="s">
        <v>13</v>
      </c>
      <c r="E20" s="18">
        <v>0.08</v>
      </c>
      <c r="F20" s="14" t="s">
        <v>11</v>
      </c>
      <c r="G20" s="15">
        <v>3</v>
      </c>
      <c r="H20" s="15">
        <v>2</v>
      </c>
      <c r="I20" s="16"/>
      <c r="J20" s="40"/>
      <c r="K20" s="40"/>
      <c r="L20" s="40"/>
    </row>
    <row r="21" spans="2:12" x14ac:dyDescent="0.3">
      <c r="B21" s="3"/>
      <c r="C21" s="17"/>
      <c r="D21" s="12"/>
      <c r="E21" s="18"/>
      <c r="F21" s="19" t="s">
        <v>12</v>
      </c>
      <c r="G21" s="20">
        <v>8</v>
      </c>
      <c r="H21" s="20">
        <v>5.33</v>
      </c>
      <c r="I21" s="32">
        <f>(I20/3)*9</f>
        <v>0</v>
      </c>
      <c r="J21" s="40"/>
      <c r="K21" s="40"/>
      <c r="L21" s="40"/>
    </row>
    <row r="22" spans="2:12" x14ac:dyDescent="0.3">
      <c r="B22" s="3"/>
      <c r="C22" s="17"/>
      <c r="D22" s="12" t="s">
        <v>29</v>
      </c>
      <c r="E22" s="18">
        <v>0.115</v>
      </c>
      <c r="F22" s="14" t="s">
        <v>11</v>
      </c>
      <c r="G22" s="15">
        <v>2</v>
      </c>
      <c r="H22" s="15">
        <v>2</v>
      </c>
      <c r="I22" s="16"/>
      <c r="J22" s="40"/>
      <c r="K22" s="40"/>
      <c r="L22" s="40"/>
    </row>
    <row r="23" spans="2:12" x14ac:dyDescent="0.3">
      <c r="B23" s="3"/>
      <c r="C23" s="17"/>
      <c r="D23" s="12"/>
      <c r="E23" s="18"/>
      <c r="F23" s="19" t="s">
        <v>12</v>
      </c>
      <c r="G23" s="20">
        <v>11.5</v>
      </c>
      <c r="H23" s="20">
        <v>11.5</v>
      </c>
      <c r="I23" s="32">
        <f>(I22/3)*5</f>
        <v>0</v>
      </c>
      <c r="J23" s="40"/>
      <c r="K23" s="40"/>
      <c r="L23" s="40"/>
    </row>
    <row r="24" spans="2:12" x14ac:dyDescent="0.3">
      <c r="B24" s="3"/>
      <c r="C24" s="17"/>
      <c r="D24" s="12" t="s">
        <v>30</v>
      </c>
      <c r="E24" s="18">
        <v>0.115</v>
      </c>
      <c r="F24" s="14" t="s">
        <v>11</v>
      </c>
      <c r="G24" s="59">
        <v>2</v>
      </c>
      <c r="H24" s="59">
        <v>3</v>
      </c>
      <c r="I24" s="60"/>
      <c r="J24" s="40"/>
      <c r="K24" s="40"/>
      <c r="L24" s="40"/>
    </row>
    <row r="25" spans="2:12" x14ac:dyDescent="0.3">
      <c r="B25" s="3"/>
      <c r="C25" s="17"/>
      <c r="D25" s="12"/>
      <c r="E25" s="18"/>
      <c r="F25" s="19" t="s">
        <v>12</v>
      </c>
      <c r="G25" s="20">
        <v>7.66</v>
      </c>
      <c r="H25" s="20">
        <v>11.5</v>
      </c>
      <c r="I25" s="32">
        <f>(I24/3)*4</f>
        <v>0</v>
      </c>
      <c r="J25" s="40"/>
      <c r="K25" s="40"/>
      <c r="L25" s="40"/>
    </row>
    <row r="26" spans="2:12" x14ac:dyDescent="0.3">
      <c r="B26" s="3"/>
      <c r="C26" s="17"/>
      <c r="D26" s="12" t="s">
        <v>31</v>
      </c>
      <c r="E26" s="18">
        <v>0.115</v>
      </c>
      <c r="F26" s="14" t="s">
        <v>11</v>
      </c>
      <c r="G26" s="59">
        <v>3</v>
      </c>
      <c r="H26" s="59">
        <v>3</v>
      </c>
      <c r="I26" s="60"/>
      <c r="J26" s="40"/>
      <c r="K26" s="40"/>
      <c r="L26" s="40"/>
    </row>
    <row r="27" spans="2:12" x14ac:dyDescent="0.3">
      <c r="B27" s="3"/>
      <c r="C27" s="17"/>
      <c r="D27" s="12"/>
      <c r="E27" s="18"/>
      <c r="F27" s="19" t="s">
        <v>12</v>
      </c>
      <c r="G27" s="20">
        <v>11.5</v>
      </c>
      <c r="H27" s="20">
        <v>11.5</v>
      </c>
      <c r="I27" s="32">
        <f>(I26/3)*9</f>
        <v>0</v>
      </c>
      <c r="J27" s="40"/>
      <c r="K27" s="40"/>
      <c r="L27" s="40"/>
    </row>
    <row r="28" spans="2:12" ht="28.5" thickBot="1" x14ac:dyDescent="0.35">
      <c r="B28" s="4"/>
      <c r="C28" s="22"/>
      <c r="D28" s="33"/>
      <c r="E28" s="24"/>
      <c r="F28" s="23" t="s">
        <v>14</v>
      </c>
      <c r="G28" s="61">
        <f>(G11+G13+G15+G17+G19+G21+G23+G25+G27)*0.6</f>
        <v>55.391999999999996</v>
      </c>
      <c r="H28" s="61">
        <f t="shared" ref="H28:I28" si="0">(H11+H13+H15+H17+H19+H21+H23+H25+H27)*0.6</f>
        <v>53.79</v>
      </c>
      <c r="I28" s="62">
        <f t="shared" si="0"/>
        <v>0</v>
      </c>
      <c r="J28" s="40"/>
      <c r="K28" s="40"/>
      <c r="L28" s="40"/>
    </row>
    <row r="29" spans="2:12" x14ac:dyDescent="0.3">
      <c r="B29" s="69"/>
      <c r="C29" s="70" t="s">
        <v>15</v>
      </c>
      <c r="D29" s="71"/>
      <c r="E29" s="72">
        <v>0.35</v>
      </c>
      <c r="F29" s="66"/>
      <c r="G29" s="67"/>
      <c r="H29" s="67"/>
      <c r="I29" s="68"/>
      <c r="J29" s="40"/>
      <c r="K29" s="40"/>
      <c r="L29" s="40"/>
    </row>
    <row r="30" spans="2:12" ht="28" x14ac:dyDescent="0.3">
      <c r="B30" s="8"/>
      <c r="C30" s="26"/>
      <c r="D30" s="65" t="s">
        <v>32</v>
      </c>
      <c r="E30" s="35">
        <v>0.5</v>
      </c>
      <c r="F30" s="14" t="s">
        <v>11</v>
      </c>
      <c r="G30" s="15">
        <v>3</v>
      </c>
      <c r="H30" s="15">
        <v>3</v>
      </c>
      <c r="I30" s="16"/>
      <c r="J30" s="40"/>
      <c r="K30" s="40"/>
      <c r="L30" s="40"/>
    </row>
    <row r="31" spans="2:12" x14ac:dyDescent="0.3">
      <c r="B31" s="3"/>
      <c r="C31" s="26"/>
      <c r="D31" s="21"/>
      <c r="E31" s="31"/>
      <c r="F31" s="19" t="s">
        <v>12</v>
      </c>
      <c r="G31" s="20">
        <v>50</v>
      </c>
      <c r="H31" s="20">
        <v>50</v>
      </c>
      <c r="I31" s="32">
        <f>(I30/3)*25</f>
        <v>0</v>
      </c>
      <c r="J31" s="40"/>
      <c r="K31" s="40"/>
      <c r="L31" s="40"/>
    </row>
    <row r="32" spans="2:12" ht="28" x14ac:dyDescent="0.3">
      <c r="B32" s="3"/>
      <c r="C32" s="17"/>
      <c r="D32" s="12" t="s">
        <v>35</v>
      </c>
      <c r="E32" s="31">
        <v>0.5</v>
      </c>
      <c r="F32" s="14" t="s">
        <v>11</v>
      </c>
      <c r="G32" s="15">
        <v>3</v>
      </c>
      <c r="H32" s="15">
        <v>2</v>
      </c>
      <c r="I32" s="16"/>
      <c r="J32" s="40"/>
      <c r="K32" s="40"/>
      <c r="L32" s="40"/>
    </row>
    <row r="33" spans="2:12" x14ac:dyDescent="0.3">
      <c r="B33" s="3"/>
      <c r="C33" s="17"/>
      <c r="D33" s="12"/>
      <c r="E33" s="31"/>
      <c r="F33" s="19" t="s">
        <v>12</v>
      </c>
      <c r="G33" s="20">
        <v>50</v>
      </c>
      <c r="H33" s="20">
        <v>33.33</v>
      </c>
      <c r="I33" s="32">
        <f>(I32/3)*25</f>
        <v>0</v>
      </c>
      <c r="J33" s="40"/>
      <c r="K33" s="40"/>
      <c r="L33" s="40"/>
    </row>
    <row r="34" spans="2:12" ht="28.5" thickBot="1" x14ac:dyDescent="0.35">
      <c r="B34" s="4"/>
      <c r="C34" s="22"/>
      <c r="D34" s="33"/>
      <c r="E34" s="34"/>
      <c r="F34" s="23" t="s">
        <v>14</v>
      </c>
      <c r="G34" s="61">
        <f>SUM(G31,G33)*0.35</f>
        <v>35</v>
      </c>
      <c r="H34" s="61">
        <f t="shared" ref="H34:I34" si="1">SUM(H31,H33)*0.35</f>
        <v>29.165499999999998</v>
      </c>
      <c r="I34" s="62">
        <f t="shared" si="1"/>
        <v>0</v>
      </c>
      <c r="J34" s="40"/>
      <c r="K34" s="40"/>
      <c r="L34" s="40"/>
    </row>
    <row r="35" spans="2:12" ht="15.5" x14ac:dyDescent="0.35">
      <c r="B35" s="8"/>
      <c r="C35" s="26" t="s">
        <v>16</v>
      </c>
      <c r="D35" s="26"/>
      <c r="E35" s="27">
        <v>0.05</v>
      </c>
      <c r="F35" s="28"/>
      <c r="G35" s="29"/>
      <c r="H35" s="29"/>
      <c r="I35" s="30"/>
      <c r="J35" s="40"/>
      <c r="K35" s="40"/>
      <c r="L35" s="40"/>
    </row>
    <row r="36" spans="2:12" ht="28" x14ac:dyDescent="0.3">
      <c r="B36" s="3"/>
      <c r="C36" s="17"/>
      <c r="D36" s="21" t="s">
        <v>33</v>
      </c>
      <c r="E36" s="31">
        <v>0.5</v>
      </c>
      <c r="F36" s="14" t="s">
        <v>11</v>
      </c>
      <c r="G36" s="15">
        <v>2</v>
      </c>
      <c r="H36" s="15">
        <v>2</v>
      </c>
      <c r="I36" s="16"/>
      <c r="J36" s="40"/>
      <c r="K36" s="40"/>
      <c r="L36" s="40"/>
    </row>
    <row r="37" spans="2:12" x14ac:dyDescent="0.3">
      <c r="B37" s="3"/>
      <c r="C37" s="17"/>
      <c r="D37" s="21"/>
      <c r="E37" s="31"/>
      <c r="F37" s="19" t="s">
        <v>12</v>
      </c>
      <c r="G37" s="20">
        <v>33.33</v>
      </c>
      <c r="H37" s="20">
        <v>33.33</v>
      </c>
      <c r="I37" s="32">
        <f t="shared" ref="I37" si="2">(I36/3)*25</f>
        <v>0</v>
      </c>
      <c r="J37" s="40"/>
      <c r="K37" s="40"/>
      <c r="L37" s="40"/>
    </row>
    <row r="38" spans="2:12" ht="28" x14ac:dyDescent="0.3">
      <c r="B38" s="3"/>
      <c r="C38" s="17"/>
      <c r="D38" s="21" t="s">
        <v>17</v>
      </c>
      <c r="E38" s="31">
        <v>0.5</v>
      </c>
      <c r="F38" s="14" t="s">
        <v>11</v>
      </c>
      <c r="G38" s="15">
        <v>3</v>
      </c>
      <c r="H38" s="15">
        <v>2</v>
      </c>
      <c r="I38" s="16"/>
      <c r="J38" s="40"/>
      <c r="K38" s="40"/>
      <c r="L38" s="40"/>
    </row>
    <row r="39" spans="2:12" x14ac:dyDescent="0.3">
      <c r="B39" s="3"/>
      <c r="C39" s="17"/>
      <c r="D39" s="21"/>
      <c r="E39" s="31"/>
      <c r="F39" s="19" t="s">
        <v>12</v>
      </c>
      <c r="G39" s="20">
        <v>50</v>
      </c>
      <c r="H39" s="20">
        <v>33.33</v>
      </c>
      <c r="I39" s="32">
        <f t="shared" ref="I39" si="3">(I38/3)*25</f>
        <v>0</v>
      </c>
      <c r="J39" s="40"/>
      <c r="K39" s="40"/>
      <c r="L39" s="40"/>
    </row>
    <row r="40" spans="2:12" ht="28.5" thickBot="1" x14ac:dyDescent="0.35">
      <c r="B40" s="4"/>
      <c r="C40" s="22"/>
      <c r="D40" s="22"/>
      <c r="E40" s="34"/>
      <c r="F40" s="23" t="s">
        <v>14</v>
      </c>
      <c r="G40" s="61">
        <f>SUM(G37,G39)*0.05</f>
        <v>4.1665000000000001</v>
      </c>
      <c r="H40" s="61">
        <f t="shared" ref="H40:I40" si="4">SUM(H37,H39)*0.05</f>
        <v>3.3330000000000002</v>
      </c>
      <c r="I40" s="62">
        <f t="shared" si="4"/>
        <v>0</v>
      </c>
      <c r="J40" s="40"/>
      <c r="K40" s="40"/>
      <c r="L40" s="40"/>
    </row>
    <row r="41" spans="2:12" x14ac:dyDescent="0.3">
      <c r="B41" s="45"/>
      <c r="C41" s="46"/>
      <c r="D41" s="76" t="s">
        <v>19</v>
      </c>
      <c r="E41" s="76"/>
      <c r="F41" s="48"/>
      <c r="G41" s="49">
        <f>SUM(G40,G34,G28)*0.6</f>
        <v>56.735099999999996</v>
      </c>
      <c r="H41" s="49">
        <f t="shared" ref="H41:I41" si="5">SUM(H40,H34,H28)*0.6</f>
        <v>51.773099999999999</v>
      </c>
      <c r="I41" s="50">
        <f t="shared" si="5"/>
        <v>0</v>
      </c>
      <c r="J41" s="40"/>
      <c r="K41" s="40"/>
      <c r="L41" s="40"/>
    </row>
    <row r="42" spans="2:12" ht="14.5" thickBot="1" x14ac:dyDescent="0.35">
      <c r="B42" s="38"/>
      <c r="C42" s="25"/>
      <c r="D42" s="73" t="s">
        <v>20</v>
      </c>
      <c r="E42" s="73"/>
      <c r="F42" s="23"/>
      <c r="G42" s="63">
        <f>G41+G7</f>
        <v>96.735099999999989</v>
      </c>
      <c r="H42" s="63">
        <f t="shared" ref="H42:I42" si="6">H41+H7</f>
        <v>84.773099999999999</v>
      </c>
      <c r="I42" s="64">
        <f t="shared" si="6"/>
        <v>0</v>
      </c>
      <c r="J42" s="40"/>
      <c r="K42" s="40"/>
      <c r="L42" s="40"/>
    </row>
    <row r="43" spans="2:12" x14ac:dyDescent="0.3">
      <c r="J43" s="40"/>
      <c r="K43" s="40"/>
      <c r="L43" s="40"/>
    </row>
    <row r="44" spans="2:12" x14ac:dyDescent="0.3">
      <c r="J44" s="40"/>
      <c r="K44" s="40"/>
      <c r="L44" s="40"/>
    </row>
    <row r="45" spans="2:12" x14ac:dyDescent="0.3">
      <c r="J45" s="40"/>
      <c r="K45" s="40"/>
      <c r="L45" s="40"/>
    </row>
    <row r="46" spans="2:12" x14ac:dyDescent="0.3">
      <c r="J46" s="40"/>
      <c r="K46" s="40"/>
      <c r="L46" s="40"/>
    </row>
    <row r="47" spans="2:12" x14ac:dyDescent="0.3">
      <c r="J47" s="40"/>
      <c r="K47" s="40"/>
      <c r="L47" s="40"/>
    </row>
    <row r="48" spans="2:12" x14ac:dyDescent="0.3">
      <c r="J48" s="40"/>
      <c r="K48" s="40"/>
      <c r="L48" s="40"/>
    </row>
    <row r="49" spans="10:12" x14ac:dyDescent="0.3">
      <c r="J49" s="40"/>
      <c r="K49" s="40"/>
      <c r="L49" s="40"/>
    </row>
    <row r="50" spans="10:12" x14ac:dyDescent="0.3">
      <c r="J50" s="40"/>
      <c r="K50" s="40"/>
      <c r="L50" s="40"/>
    </row>
    <row r="51" spans="10:12" x14ac:dyDescent="0.3">
      <c r="J51" s="40"/>
      <c r="K51" s="40"/>
      <c r="L51" s="40"/>
    </row>
    <row r="52" spans="10:12" x14ac:dyDescent="0.3">
      <c r="J52" s="40"/>
      <c r="K52" s="40"/>
      <c r="L52" s="40"/>
    </row>
    <row r="53" spans="10:12" x14ac:dyDescent="0.3">
      <c r="J53" s="40"/>
      <c r="K53" s="40"/>
      <c r="L53" s="40"/>
    </row>
    <row r="54" spans="10:12" x14ac:dyDescent="0.3">
      <c r="J54" s="40"/>
      <c r="K54" s="40"/>
      <c r="L54" s="40"/>
    </row>
    <row r="55" spans="10:12" x14ac:dyDescent="0.3">
      <c r="J55" s="40"/>
      <c r="K55" s="40"/>
      <c r="L55" s="40"/>
    </row>
    <row r="56" spans="10:12" x14ac:dyDescent="0.3">
      <c r="J56" s="40"/>
      <c r="K56" s="40"/>
      <c r="L56" s="40"/>
    </row>
    <row r="57" spans="10:12" x14ac:dyDescent="0.3">
      <c r="J57" s="40"/>
      <c r="K57" s="40"/>
      <c r="L57" s="40"/>
    </row>
    <row r="58" spans="10:12" x14ac:dyDescent="0.3">
      <c r="J58" s="40"/>
      <c r="K58" s="40"/>
      <c r="L58" s="40"/>
    </row>
    <row r="59" spans="10:12" x14ac:dyDescent="0.3">
      <c r="J59" s="40"/>
      <c r="K59" s="40"/>
      <c r="L59" s="40"/>
    </row>
  </sheetData>
  <mergeCells count="3">
    <mergeCell ref="D42:E42"/>
    <mergeCell ref="G2:I2"/>
    <mergeCell ref="D41:E4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Whittle</dc:creator>
  <cp:lastModifiedBy>Cheryl Whittle</cp:lastModifiedBy>
  <dcterms:created xsi:type="dcterms:W3CDTF">2017-10-05T09:03:11Z</dcterms:created>
  <dcterms:modified xsi:type="dcterms:W3CDTF">2017-10-23T09:04:21Z</dcterms:modified>
</cp:coreProperties>
</file>