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ttps://skillsfundingagency.sharepoint.com/sites/ops-finconproc/II/0 ESF 201420/IP2.1/Stage 2 - Pre-Publication/5 Toolkits for 1 July/"/>
    </mc:Choice>
  </mc:AlternateContent>
  <bookViews>
    <workbookView xWindow="0" yWindow="0" windowWidth="19200" windowHeight="9740" firstSheet="3" activeTab="3"/>
  </bookViews>
  <sheets>
    <sheet name="Agreement Numbers" sheetId="12" state="hidden" r:id="rId1"/>
    <sheet name="Information for BU" sheetId="11" state="hidden" r:id="rId2"/>
    <sheet name="Bulk Upload" sheetId="5" state="hidden" r:id="rId3"/>
    <sheet name="READ ME -IMPORTANT INSTRUCTIONS" sheetId="10" r:id="rId4"/>
    <sheet name="Overview" sheetId="1" r:id="rId5"/>
    <sheet name="Regulated &amp; Non-regulated Lrng" sheetId="2" r:id="rId6"/>
    <sheet name="Programme Weighting" sheetId="3" r:id="rId7"/>
    <sheet name="Area Uplift Value" sheetId="4" r:id="rId8"/>
  </sheets>
  <externalReferences>
    <externalReference r:id="rId9"/>
  </externalReferences>
  <definedNames>
    <definedName name="_xlnm._FilterDatabase" localSheetId="2" hidden="1">'Bulk Upload'!$A$6:$BA$234</definedName>
    <definedName name="_xlnm._FilterDatabase" localSheetId="5"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5" l="1"/>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U213" i="5"/>
  <c r="U214" i="5"/>
  <c r="U215" i="5"/>
  <c r="U216" i="5"/>
  <c r="U217" i="5"/>
  <c r="U218" i="5"/>
  <c r="U219" i="5"/>
  <c r="U220" i="5"/>
  <c r="U221" i="5"/>
  <c r="U222" i="5"/>
  <c r="U223" i="5"/>
  <c r="U224" i="5"/>
  <c r="U225" i="5"/>
  <c r="U226" i="5"/>
  <c r="U227" i="5"/>
  <c r="U228" i="5"/>
  <c r="U229" i="5"/>
  <c r="U230" i="5"/>
  <c r="U231" i="5"/>
  <c r="U232" i="5"/>
  <c r="U233" i="5"/>
  <c r="U234" i="5"/>
  <c r="U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S102" i="5"/>
  <c r="S103" i="5"/>
  <c r="S104" i="5"/>
  <c r="S105" i="5"/>
  <c r="S106" i="5"/>
  <c r="S107" i="5"/>
  <c r="S108" i="5"/>
  <c r="S109" i="5"/>
  <c r="S110" i="5"/>
  <c r="S111" i="5"/>
  <c r="S112" i="5"/>
  <c r="S113" i="5"/>
  <c r="S114" i="5"/>
  <c r="S115" i="5"/>
  <c r="S116" i="5"/>
  <c r="S117" i="5"/>
  <c r="S118" i="5"/>
  <c r="S119" i="5"/>
  <c r="S120" i="5"/>
  <c r="S121" i="5"/>
  <c r="S122" i="5"/>
  <c r="S123" i="5"/>
  <c r="S124" i="5"/>
  <c r="S125" i="5"/>
  <c r="S126" i="5"/>
  <c r="S127" i="5"/>
  <c r="S128" i="5"/>
  <c r="S129" i="5"/>
  <c r="S130" i="5"/>
  <c r="S131" i="5"/>
  <c r="S132" i="5"/>
  <c r="S133" i="5"/>
  <c r="S134" i="5"/>
  <c r="S135" i="5"/>
  <c r="S136" i="5"/>
  <c r="S137" i="5"/>
  <c r="S138" i="5"/>
  <c r="S139" i="5"/>
  <c r="S140" i="5"/>
  <c r="S141" i="5"/>
  <c r="S142" i="5"/>
  <c r="S143" i="5"/>
  <c r="S144" i="5"/>
  <c r="S145" i="5"/>
  <c r="S146" i="5"/>
  <c r="S147" i="5"/>
  <c r="S148" i="5"/>
  <c r="S149" i="5"/>
  <c r="S150" i="5"/>
  <c r="S151" i="5"/>
  <c r="S152" i="5"/>
  <c r="S153" i="5"/>
  <c r="S154" i="5"/>
  <c r="S155" i="5"/>
  <c r="S156" i="5"/>
  <c r="S157" i="5"/>
  <c r="S158" i="5"/>
  <c r="S159" i="5"/>
  <c r="S160" i="5"/>
  <c r="S161" i="5"/>
  <c r="S162" i="5"/>
  <c r="S163" i="5"/>
  <c r="S164" i="5"/>
  <c r="S165" i="5"/>
  <c r="S166" i="5"/>
  <c r="S167" i="5"/>
  <c r="S168" i="5"/>
  <c r="S169" i="5"/>
  <c r="S170" i="5"/>
  <c r="S171" i="5"/>
  <c r="S172" i="5"/>
  <c r="S173" i="5"/>
  <c r="S174" i="5"/>
  <c r="S175" i="5"/>
  <c r="S176" i="5"/>
  <c r="S177" i="5"/>
  <c r="S178" i="5"/>
  <c r="S179" i="5"/>
  <c r="S180" i="5"/>
  <c r="S181" i="5"/>
  <c r="S182" i="5"/>
  <c r="S183" i="5"/>
  <c r="S184" i="5"/>
  <c r="S185" i="5"/>
  <c r="S186" i="5"/>
  <c r="S187" i="5"/>
  <c r="S188" i="5"/>
  <c r="S189" i="5"/>
  <c r="S190" i="5"/>
  <c r="S191" i="5"/>
  <c r="S192" i="5"/>
  <c r="S193" i="5"/>
  <c r="S194" i="5"/>
  <c r="S195" i="5"/>
  <c r="S196" i="5"/>
  <c r="S197" i="5"/>
  <c r="S198" i="5"/>
  <c r="S199" i="5"/>
  <c r="S200" i="5"/>
  <c r="S201" i="5"/>
  <c r="S202" i="5"/>
  <c r="S203" i="5"/>
  <c r="S204" i="5"/>
  <c r="S205" i="5"/>
  <c r="S206" i="5"/>
  <c r="S207" i="5"/>
  <c r="S208" i="5"/>
  <c r="S209" i="5"/>
  <c r="S210" i="5"/>
  <c r="S211" i="5"/>
  <c r="S212" i="5"/>
  <c r="S213" i="5"/>
  <c r="S214" i="5"/>
  <c r="S215" i="5"/>
  <c r="S216" i="5"/>
  <c r="S217" i="5"/>
  <c r="S218" i="5"/>
  <c r="S219" i="5"/>
  <c r="S220" i="5"/>
  <c r="S221" i="5"/>
  <c r="S222" i="5"/>
  <c r="S223" i="5"/>
  <c r="S224" i="5"/>
  <c r="S225" i="5"/>
  <c r="S226" i="5"/>
  <c r="S227" i="5"/>
  <c r="S228" i="5"/>
  <c r="S229" i="5"/>
  <c r="S230" i="5"/>
  <c r="S231" i="5"/>
  <c r="S232" i="5"/>
  <c r="S233" i="5"/>
  <c r="S234" i="5"/>
  <c r="S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7" i="5"/>
  <c r="AH136" i="2" l="1"/>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I249" i="2" l="1"/>
  <c r="J249" i="2"/>
  <c r="K249" i="2"/>
  <c r="L249" i="2"/>
  <c r="M249" i="2"/>
  <c r="N249" i="2"/>
  <c r="O249" i="2"/>
  <c r="P249" i="2"/>
  <c r="Q249" i="2"/>
  <c r="R249" i="2"/>
  <c r="S249" i="2"/>
  <c r="T249" i="2"/>
  <c r="U249" i="2"/>
  <c r="V249" i="2"/>
  <c r="W249" i="2"/>
  <c r="X249" i="2"/>
  <c r="Y249" i="2"/>
  <c r="Z249" i="2"/>
  <c r="AA249" i="2"/>
  <c r="AB249" i="2"/>
  <c r="AC249" i="2"/>
  <c r="I248" i="2"/>
  <c r="J248" i="2"/>
  <c r="K248" i="2"/>
  <c r="L248" i="2"/>
  <c r="M248" i="2"/>
  <c r="N248" i="2"/>
  <c r="O248" i="2"/>
  <c r="P248" i="2"/>
  <c r="Q248" i="2"/>
  <c r="R248" i="2"/>
  <c r="S248" i="2"/>
  <c r="T248" i="2"/>
  <c r="U248" i="2"/>
  <c r="V248" i="2"/>
  <c r="W248" i="2"/>
  <c r="X248" i="2"/>
  <c r="Y248" i="2"/>
  <c r="Z248" i="2"/>
  <c r="AA248" i="2"/>
  <c r="AB248" i="2"/>
  <c r="AC248" i="2"/>
  <c r="H249" i="2"/>
  <c r="H248" i="2"/>
  <c r="I246" i="2"/>
  <c r="J246" i="2"/>
  <c r="K246" i="2"/>
  <c r="L246" i="2"/>
  <c r="M246" i="2"/>
  <c r="N246" i="2"/>
  <c r="O246" i="2"/>
  <c r="P246" i="2"/>
  <c r="Q246" i="2"/>
  <c r="R246" i="2"/>
  <c r="S246" i="2"/>
  <c r="T246" i="2"/>
  <c r="U246" i="2"/>
  <c r="V246" i="2"/>
  <c r="W246" i="2"/>
  <c r="X246" i="2"/>
  <c r="Y246" i="2"/>
  <c r="Z246" i="2"/>
  <c r="AA246" i="2"/>
  <c r="AB246" i="2"/>
  <c r="AC246" i="2"/>
  <c r="H246" i="2"/>
  <c r="I245" i="2"/>
  <c r="I247" i="2" s="1"/>
  <c r="J245" i="2"/>
  <c r="J247" i="2" s="1"/>
  <c r="K245" i="2"/>
  <c r="L245" i="2"/>
  <c r="M245" i="2"/>
  <c r="M247" i="2" s="1"/>
  <c r="N245" i="2"/>
  <c r="N247" i="2" s="1"/>
  <c r="O245" i="2"/>
  <c r="O247" i="2" s="1"/>
  <c r="P245" i="2"/>
  <c r="Q245" i="2"/>
  <c r="Q247" i="2" s="1"/>
  <c r="R245" i="2"/>
  <c r="R247" i="2" s="1"/>
  <c r="S245" i="2"/>
  <c r="S247" i="2" s="1"/>
  <c r="T245" i="2"/>
  <c r="U245" i="2"/>
  <c r="U247" i="2" s="1"/>
  <c r="V245" i="2"/>
  <c r="V247" i="2" s="1"/>
  <c r="W245" i="2"/>
  <c r="W247" i="2" s="1"/>
  <c r="X245" i="2"/>
  <c r="Y245" i="2"/>
  <c r="Y247" i="2" s="1"/>
  <c r="Z245" i="2"/>
  <c r="Z247" i="2" s="1"/>
  <c r="AA245" i="2"/>
  <c r="AA247" i="2" s="1"/>
  <c r="AB245" i="2"/>
  <c r="AC245" i="2"/>
  <c r="AC247" i="2" s="1"/>
  <c r="H245" i="2"/>
  <c r="H247" i="2" s="1"/>
  <c r="AI135" i="2"/>
  <c r="AI136" i="2"/>
  <c r="AI137" i="2"/>
  <c r="AI138" i="2"/>
  <c r="AI139" i="2"/>
  <c r="AI140" i="2"/>
  <c r="AI141" i="2"/>
  <c r="AI142" i="2"/>
  <c r="AI143" i="2"/>
  <c r="AI144" i="2"/>
  <c r="AI145" i="2"/>
  <c r="AI146" i="2"/>
  <c r="AI147" i="2"/>
  <c r="AI148" i="2"/>
  <c r="AI149" i="2"/>
  <c r="AI150" i="2"/>
  <c r="AI151" i="2"/>
  <c r="AI152" i="2"/>
  <c r="AI153" i="2"/>
  <c r="AI154" i="2"/>
  <c r="AI155" i="2"/>
  <c r="AI156" i="2"/>
  <c r="AI157" i="2"/>
  <c r="AI158" i="2"/>
  <c r="AI159" i="2"/>
  <c r="AI160" i="2"/>
  <c r="AI161" i="2"/>
  <c r="AI162" i="2"/>
  <c r="AI163" i="2"/>
  <c r="AI164" i="2"/>
  <c r="AI165" i="2"/>
  <c r="AH135" i="2"/>
  <c r="AJ135" i="2" s="1"/>
  <c r="AJ136" i="2"/>
  <c r="AJ137" i="2"/>
  <c r="AJ139" i="2"/>
  <c r="AJ140" i="2"/>
  <c r="AJ141" i="2"/>
  <c r="AJ143" i="2"/>
  <c r="AJ144" i="2"/>
  <c r="AJ145" i="2"/>
  <c r="AJ147" i="2"/>
  <c r="AJ148" i="2"/>
  <c r="AJ149" i="2"/>
  <c r="AJ151" i="2"/>
  <c r="AJ152" i="2"/>
  <c r="AJ153" i="2"/>
  <c r="AJ155" i="2"/>
  <c r="AJ156" i="2"/>
  <c r="AJ157" i="2"/>
  <c r="AJ159" i="2"/>
  <c r="AJ160" i="2"/>
  <c r="AJ161" i="2"/>
  <c r="AJ163" i="2"/>
  <c r="AJ164" i="2"/>
  <c r="I131" i="2"/>
  <c r="J131" i="2"/>
  <c r="K131" i="2"/>
  <c r="L131" i="2"/>
  <c r="M131" i="2"/>
  <c r="N131" i="2"/>
  <c r="O131" i="2"/>
  <c r="P131" i="2"/>
  <c r="Q131" i="2"/>
  <c r="R131" i="2"/>
  <c r="S131" i="2"/>
  <c r="T131" i="2"/>
  <c r="U131" i="2"/>
  <c r="V131" i="2"/>
  <c r="W131" i="2"/>
  <c r="X131" i="2"/>
  <c r="Y131" i="2"/>
  <c r="Z131" i="2"/>
  <c r="AA131" i="2"/>
  <c r="AB131" i="2"/>
  <c r="AC131" i="2"/>
  <c r="H131" i="2"/>
  <c r="AI17" i="2"/>
  <c r="AI18" i="2"/>
  <c r="AI19" i="2"/>
  <c r="AI20" i="2"/>
  <c r="AI21" i="2"/>
  <c r="AI22" i="2"/>
  <c r="AI23" i="2"/>
  <c r="AI24" i="2"/>
  <c r="AI25" i="2"/>
  <c r="AI26" i="2"/>
  <c r="AI27" i="2"/>
  <c r="AI28" i="2"/>
  <c r="AI29" i="2"/>
  <c r="AI30" i="2"/>
  <c r="AI31" i="2"/>
  <c r="AI32" i="2"/>
  <c r="AI33" i="2"/>
  <c r="AI34" i="2"/>
  <c r="AI35" i="2"/>
  <c r="AI36" i="2"/>
  <c r="AI37" i="2"/>
  <c r="AI38" i="2"/>
  <c r="AI39" i="2"/>
  <c r="AI40" i="2"/>
  <c r="AI41" i="2"/>
  <c r="AI42" i="2"/>
  <c r="AI43" i="2"/>
  <c r="AI44" i="2"/>
  <c r="AI45" i="2"/>
  <c r="AI46" i="2"/>
  <c r="AH17" i="2"/>
  <c r="AJ17" i="2" s="1"/>
  <c r="AJ18" i="2"/>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H129" i="2"/>
  <c r="I129" i="2"/>
  <c r="J129" i="2"/>
  <c r="K129" i="2"/>
  <c r="L129" i="2"/>
  <c r="M129" i="2"/>
  <c r="N129" i="2"/>
  <c r="O129" i="2"/>
  <c r="P129" i="2"/>
  <c r="Q129" i="2"/>
  <c r="R129" i="2"/>
  <c r="S129" i="2"/>
  <c r="T129" i="2"/>
  <c r="U129" i="2"/>
  <c r="V129" i="2"/>
  <c r="W129" i="2"/>
  <c r="X129" i="2"/>
  <c r="Y129" i="2"/>
  <c r="Z129" i="2"/>
  <c r="AA129" i="2"/>
  <c r="AB129" i="2"/>
  <c r="AC129" i="2"/>
  <c r="I130" i="2"/>
  <c r="J130" i="2"/>
  <c r="K130" i="2"/>
  <c r="L130" i="2"/>
  <c r="M130" i="2"/>
  <c r="N130" i="2"/>
  <c r="O130" i="2"/>
  <c r="P130" i="2"/>
  <c r="Q130" i="2"/>
  <c r="R130" i="2"/>
  <c r="S130" i="2"/>
  <c r="T130" i="2"/>
  <c r="U130" i="2"/>
  <c r="V130" i="2"/>
  <c r="W130" i="2"/>
  <c r="X130" i="2"/>
  <c r="Y130" i="2"/>
  <c r="Z130" i="2"/>
  <c r="AA130" i="2"/>
  <c r="AB130" i="2"/>
  <c r="AC130" i="2"/>
  <c r="H130" i="2"/>
  <c r="I128" i="2"/>
  <c r="J128" i="2"/>
  <c r="K128" i="2"/>
  <c r="L128" i="2"/>
  <c r="M128" i="2"/>
  <c r="N128" i="2"/>
  <c r="O128" i="2"/>
  <c r="P128" i="2"/>
  <c r="Q128" i="2"/>
  <c r="R128" i="2"/>
  <c r="S128" i="2"/>
  <c r="T128" i="2"/>
  <c r="U128" i="2"/>
  <c r="V128" i="2"/>
  <c r="W128" i="2"/>
  <c r="X128" i="2"/>
  <c r="Y128" i="2"/>
  <c r="Z128" i="2"/>
  <c r="AA128" i="2"/>
  <c r="AB128" i="2"/>
  <c r="AC128" i="2"/>
  <c r="H128" i="2"/>
  <c r="I127" i="2"/>
  <c r="J127" i="2"/>
  <c r="K127" i="2"/>
  <c r="L127" i="2"/>
  <c r="M127" i="2"/>
  <c r="N127" i="2"/>
  <c r="O127" i="2"/>
  <c r="P127" i="2"/>
  <c r="Q127" i="2"/>
  <c r="R127" i="2"/>
  <c r="S127" i="2"/>
  <c r="T127" i="2"/>
  <c r="U127" i="2"/>
  <c r="V127" i="2"/>
  <c r="W127" i="2"/>
  <c r="X127" i="2"/>
  <c r="Y127" i="2"/>
  <c r="Z127" i="2"/>
  <c r="AA127" i="2"/>
  <c r="AB127" i="2"/>
  <c r="AC127" i="2"/>
  <c r="H127" i="2"/>
  <c r="K247" i="2" l="1"/>
  <c r="AB247" i="2"/>
  <c r="X247" i="2"/>
  <c r="T247" i="2"/>
  <c r="P247" i="2"/>
  <c r="L247" i="2"/>
  <c r="AJ162" i="2"/>
  <c r="AJ158" i="2"/>
  <c r="AJ154" i="2"/>
  <c r="AJ150" i="2"/>
  <c r="AJ146" i="2"/>
  <c r="AJ142" i="2"/>
  <c r="AJ138" i="2"/>
  <c r="AJ130" i="2"/>
  <c r="H252" i="2"/>
  <c r="H1" i="2" l="1"/>
  <c r="B7" i="5" l="1"/>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Q7" i="5" l="1"/>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D216" i="5"/>
  <c r="D217" i="5"/>
  <c r="D218" i="5"/>
  <c r="D219" i="5"/>
  <c r="D220" i="5"/>
  <c r="D221" i="5"/>
  <c r="D222" i="5"/>
  <c r="D223" i="5"/>
  <c r="D224" i="5"/>
  <c r="D225" i="5"/>
  <c r="D226" i="5"/>
  <c r="D227" i="5"/>
  <c r="D228" i="5"/>
  <c r="D229" i="5"/>
  <c r="D230" i="5"/>
  <c r="D231" i="5"/>
  <c r="D232" i="5"/>
  <c r="D233" i="5"/>
  <c r="D234" i="5"/>
  <c r="D197" i="5"/>
  <c r="D198" i="5"/>
  <c r="D199" i="5"/>
  <c r="D200" i="5"/>
  <c r="D201" i="5"/>
  <c r="D202" i="5"/>
  <c r="D203" i="5"/>
  <c r="D204" i="5"/>
  <c r="D205" i="5"/>
  <c r="D206" i="5"/>
  <c r="D207" i="5"/>
  <c r="D208" i="5"/>
  <c r="D209" i="5"/>
  <c r="D210" i="5"/>
  <c r="D211" i="5"/>
  <c r="D212" i="5"/>
  <c r="D213" i="5"/>
  <c r="D214" i="5"/>
  <c r="D215" i="5"/>
  <c r="D178" i="5"/>
  <c r="D179" i="5"/>
  <c r="D180" i="5"/>
  <c r="D181" i="5"/>
  <c r="D182" i="5"/>
  <c r="D183" i="5"/>
  <c r="D184" i="5"/>
  <c r="D185" i="5"/>
  <c r="D186" i="5"/>
  <c r="D187" i="5"/>
  <c r="D188" i="5"/>
  <c r="D189" i="5"/>
  <c r="D190" i="5"/>
  <c r="D191" i="5"/>
  <c r="D192" i="5"/>
  <c r="D193" i="5"/>
  <c r="D194" i="5"/>
  <c r="D195" i="5"/>
  <c r="D196" i="5"/>
  <c r="D159" i="5"/>
  <c r="D160" i="5"/>
  <c r="D161" i="5"/>
  <c r="D162" i="5"/>
  <c r="D163" i="5"/>
  <c r="D164" i="5"/>
  <c r="D165" i="5"/>
  <c r="D166" i="5"/>
  <c r="D167" i="5"/>
  <c r="D168" i="5"/>
  <c r="D169" i="5"/>
  <c r="D170" i="5"/>
  <c r="D171" i="5"/>
  <c r="D172" i="5"/>
  <c r="D173" i="5"/>
  <c r="D174" i="5"/>
  <c r="D175" i="5"/>
  <c r="D176" i="5"/>
  <c r="D177" i="5"/>
  <c r="D140" i="5"/>
  <c r="D141" i="5"/>
  <c r="D142" i="5"/>
  <c r="D143" i="5"/>
  <c r="D144" i="5"/>
  <c r="D145" i="5"/>
  <c r="D146" i="5"/>
  <c r="D147" i="5"/>
  <c r="D148" i="5"/>
  <c r="D149" i="5"/>
  <c r="D150" i="5"/>
  <c r="D151" i="5"/>
  <c r="D152" i="5"/>
  <c r="D153" i="5"/>
  <c r="D154" i="5"/>
  <c r="D155" i="5"/>
  <c r="D156" i="5"/>
  <c r="D157" i="5"/>
  <c r="D158" i="5"/>
  <c r="D121" i="5"/>
  <c r="D122" i="5"/>
  <c r="D123" i="5"/>
  <c r="D124" i="5"/>
  <c r="D125" i="5"/>
  <c r="D126" i="5"/>
  <c r="D127" i="5"/>
  <c r="D128" i="5"/>
  <c r="D129" i="5"/>
  <c r="D130" i="5"/>
  <c r="D131" i="5"/>
  <c r="D132" i="5"/>
  <c r="D133" i="5"/>
  <c r="D134" i="5"/>
  <c r="D135" i="5"/>
  <c r="D136" i="5"/>
  <c r="D137" i="5"/>
  <c r="D138" i="5"/>
  <c r="D139" i="5"/>
  <c r="D102" i="5"/>
  <c r="D103" i="5"/>
  <c r="D104" i="5"/>
  <c r="D105" i="5"/>
  <c r="D106" i="5"/>
  <c r="D107" i="5"/>
  <c r="D108" i="5"/>
  <c r="D109" i="5"/>
  <c r="D110" i="5"/>
  <c r="D111" i="5"/>
  <c r="D112" i="5"/>
  <c r="D113" i="5"/>
  <c r="D114" i="5"/>
  <c r="D115" i="5"/>
  <c r="D116" i="5"/>
  <c r="D117" i="5"/>
  <c r="D118" i="5"/>
  <c r="D119" i="5"/>
  <c r="D120" i="5"/>
  <c r="D83" i="5"/>
  <c r="D84" i="5"/>
  <c r="D85" i="5"/>
  <c r="D86" i="5"/>
  <c r="D87" i="5"/>
  <c r="D88" i="5"/>
  <c r="D89" i="5"/>
  <c r="D90" i="5"/>
  <c r="D91" i="5"/>
  <c r="D92" i="5"/>
  <c r="D93" i="5"/>
  <c r="D94" i="5"/>
  <c r="D95" i="5"/>
  <c r="D96" i="5"/>
  <c r="D97" i="5"/>
  <c r="D98" i="5"/>
  <c r="D99" i="5"/>
  <c r="D100" i="5"/>
  <c r="D101" i="5"/>
  <c r="D64" i="5"/>
  <c r="D65" i="5"/>
  <c r="D66" i="5"/>
  <c r="D67" i="5"/>
  <c r="D68" i="5"/>
  <c r="D69" i="5"/>
  <c r="D70" i="5"/>
  <c r="D71" i="5"/>
  <c r="D72" i="5"/>
  <c r="D73" i="5"/>
  <c r="D74" i="5"/>
  <c r="D75" i="5"/>
  <c r="D76" i="5"/>
  <c r="D77" i="5"/>
  <c r="D78" i="5"/>
  <c r="D79" i="5"/>
  <c r="D80" i="5"/>
  <c r="D81" i="5"/>
  <c r="D82" i="5"/>
  <c r="N10" i="2" l="1"/>
  <c r="G249" i="2" l="1"/>
  <c r="F249" i="2"/>
  <c r="F248" i="2" l="1"/>
  <c r="F247" i="2"/>
  <c r="F216" i="5" l="1"/>
  <c r="F217" i="5"/>
  <c r="F218" i="5"/>
  <c r="F219" i="5"/>
  <c r="F220" i="5"/>
  <c r="F221" i="5"/>
  <c r="F222" i="5"/>
  <c r="F223" i="5"/>
  <c r="F224" i="5"/>
  <c r="F225" i="5"/>
  <c r="F226" i="5"/>
  <c r="F227" i="5"/>
  <c r="F228" i="5"/>
  <c r="F229" i="5"/>
  <c r="F230" i="5"/>
  <c r="F231" i="5"/>
  <c r="F232" i="5"/>
  <c r="F233" i="5"/>
  <c r="F234" i="5"/>
  <c r="F197" i="5"/>
  <c r="F198" i="5"/>
  <c r="F199" i="5"/>
  <c r="F200" i="5"/>
  <c r="F201" i="5"/>
  <c r="F202" i="5"/>
  <c r="F203" i="5"/>
  <c r="F204" i="5"/>
  <c r="F205" i="5"/>
  <c r="F206" i="5"/>
  <c r="F207" i="5"/>
  <c r="F208" i="5"/>
  <c r="F209" i="5"/>
  <c r="F210" i="5"/>
  <c r="F211" i="5"/>
  <c r="F212" i="5"/>
  <c r="F213" i="5"/>
  <c r="F214" i="5"/>
  <c r="F215" i="5"/>
  <c r="F178" i="5"/>
  <c r="F179" i="5"/>
  <c r="F180" i="5"/>
  <c r="F181" i="5"/>
  <c r="F182" i="5"/>
  <c r="F183" i="5"/>
  <c r="F184" i="5"/>
  <c r="F185" i="5"/>
  <c r="F186" i="5"/>
  <c r="F187" i="5"/>
  <c r="F188" i="5"/>
  <c r="F189" i="5"/>
  <c r="F190" i="5"/>
  <c r="F191" i="5"/>
  <c r="F192" i="5"/>
  <c r="F193" i="5"/>
  <c r="F194" i="5"/>
  <c r="F195" i="5"/>
  <c r="F196" i="5"/>
  <c r="F159" i="5"/>
  <c r="F160" i="5"/>
  <c r="F161" i="5"/>
  <c r="F162" i="5"/>
  <c r="F163" i="5"/>
  <c r="F164" i="5"/>
  <c r="F165" i="5"/>
  <c r="F166" i="5"/>
  <c r="F167" i="5"/>
  <c r="F168" i="5"/>
  <c r="F169" i="5"/>
  <c r="F170" i="5"/>
  <c r="F171" i="5"/>
  <c r="F172" i="5"/>
  <c r="F173" i="5"/>
  <c r="F174" i="5"/>
  <c r="F175" i="5"/>
  <c r="F176" i="5"/>
  <c r="F177" i="5"/>
  <c r="F140" i="5"/>
  <c r="F141" i="5"/>
  <c r="F142" i="5"/>
  <c r="F143" i="5"/>
  <c r="F144" i="5"/>
  <c r="F145" i="5"/>
  <c r="F146" i="5"/>
  <c r="F147" i="5"/>
  <c r="F148" i="5"/>
  <c r="F149" i="5"/>
  <c r="F150" i="5"/>
  <c r="F151" i="5"/>
  <c r="F152" i="5"/>
  <c r="F153" i="5"/>
  <c r="F154" i="5"/>
  <c r="F155" i="5"/>
  <c r="F156" i="5"/>
  <c r="F157" i="5"/>
  <c r="F158" i="5"/>
  <c r="F121" i="5"/>
  <c r="F122" i="5"/>
  <c r="F123" i="5"/>
  <c r="F124" i="5"/>
  <c r="F125" i="5"/>
  <c r="F126" i="5"/>
  <c r="F127" i="5"/>
  <c r="F128" i="5"/>
  <c r="F129" i="5"/>
  <c r="F130" i="5"/>
  <c r="F131" i="5"/>
  <c r="F132" i="5"/>
  <c r="F133" i="5"/>
  <c r="F134" i="5"/>
  <c r="F135" i="5"/>
  <c r="F136" i="5"/>
  <c r="F137" i="5"/>
  <c r="F138" i="5"/>
  <c r="F139" i="5"/>
  <c r="F120" i="5"/>
  <c r="F102" i="5"/>
  <c r="F103" i="5"/>
  <c r="F104" i="5"/>
  <c r="F105" i="5"/>
  <c r="F106" i="5"/>
  <c r="F107" i="5"/>
  <c r="F108" i="5"/>
  <c r="F109" i="5"/>
  <c r="F110" i="5"/>
  <c r="F111" i="5"/>
  <c r="F112" i="5"/>
  <c r="F113" i="5"/>
  <c r="F114" i="5"/>
  <c r="F115" i="5"/>
  <c r="F116" i="5"/>
  <c r="F117" i="5"/>
  <c r="F118" i="5"/>
  <c r="F119" i="5"/>
  <c r="F83" i="5"/>
  <c r="F84" i="5"/>
  <c r="F85" i="5"/>
  <c r="F86" i="5"/>
  <c r="F87" i="5"/>
  <c r="F88" i="5"/>
  <c r="F89" i="5"/>
  <c r="F90" i="5"/>
  <c r="F91" i="5"/>
  <c r="F92" i="5"/>
  <c r="F93" i="5"/>
  <c r="F94" i="5"/>
  <c r="F95" i="5"/>
  <c r="F96" i="5"/>
  <c r="F97" i="5"/>
  <c r="F98" i="5"/>
  <c r="F99" i="5"/>
  <c r="F100" i="5"/>
  <c r="F101" i="5"/>
  <c r="F64" i="5"/>
  <c r="F65" i="5"/>
  <c r="F66" i="5"/>
  <c r="F67" i="5"/>
  <c r="F68" i="5"/>
  <c r="F69" i="5"/>
  <c r="F70" i="5"/>
  <c r="F71" i="5"/>
  <c r="F72" i="5"/>
  <c r="F73" i="5"/>
  <c r="F74" i="5"/>
  <c r="F75" i="5"/>
  <c r="F76" i="5"/>
  <c r="F77" i="5"/>
  <c r="F78" i="5"/>
  <c r="F79" i="5"/>
  <c r="F80" i="5"/>
  <c r="F81" i="5"/>
  <c r="F82" i="5"/>
  <c r="F7" i="5"/>
  <c r="F8" i="5"/>
  <c r="F9" i="5"/>
  <c r="F10" i="5"/>
  <c r="F11" i="5"/>
  <c r="F12" i="5"/>
  <c r="F13" i="5"/>
  <c r="F14" i="5"/>
  <c r="F15" i="5"/>
  <c r="F16" i="5"/>
  <c r="F17" i="5"/>
  <c r="F18" i="5"/>
  <c r="F19" i="5"/>
  <c r="F20" i="5"/>
  <c r="F21" i="5"/>
  <c r="F22" i="5"/>
  <c r="F23" i="5"/>
  <c r="F24" i="5"/>
  <c r="F25" i="5"/>
  <c r="N11" i="2" l="1"/>
  <c r="B13" i="2"/>
  <c r="B12" i="2"/>
  <c r="B11" i="2"/>
  <c r="B10" i="2"/>
  <c r="AI47" i="2"/>
  <c r="AK47" i="2" s="1"/>
  <c r="AI48" i="2"/>
  <c r="AJ49" i="2"/>
  <c r="AI49" i="2"/>
  <c r="AI50" i="2"/>
  <c r="AK49" i="2" l="1"/>
  <c r="AJ47" i="2"/>
  <c r="AJ48" i="2"/>
  <c r="AJ50" i="2"/>
  <c r="AG249" i="2" l="1"/>
  <c r="AF249" i="2"/>
  <c r="AE249" i="2"/>
  <c r="AD249" i="2"/>
  <c r="E249" i="2"/>
  <c r="AG248" i="2"/>
  <c r="AF248" i="2"/>
  <c r="AE248" i="2"/>
  <c r="AD248" i="2"/>
  <c r="G248" i="2"/>
  <c r="E248" i="2"/>
  <c r="AG247" i="2"/>
  <c r="AF247" i="2"/>
  <c r="AE247" i="2"/>
  <c r="AD247" i="2"/>
  <c r="G247" i="2"/>
  <c r="E247" i="2"/>
  <c r="AG246" i="2"/>
  <c r="AH24" i="1" s="1"/>
  <c r="AF246" i="2"/>
  <c r="AG24" i="1" s="1"/>
  <c r="AE246" i="2"/>
  <c r="AF24" i="1" s="1"/>
  <c r="AD246" i="2"/>
  <c r="AE24" i="1" s="1"/>
  <c r="AD24" i="1"/>
  <c r="AC24" i="1"/>
  <c r="AB24" i="1"/>
  <c r="AA24" i="1"/>
  <c r="Z24" i="1"/>
  <c r="Y24" i="1"/>
  <c r="X24" i="1"/>
  <c r="W24" i="1"/>
  <c r="V24" i="1"/>
  <c r="U24" i="1"/>
  <c r="T24" i="1"/>
  <c r="S24" i="1"/>
  <c r="R24" i="1"/>
  <c r="Q24" i="1"/>
  <c r="P24" i="1"/>
  <c r="O24" i="1"/>
  <c r="N24" i="1"/>
  <c r="M24" i="1"/>
  <c r="L24" i="1"/>
  <c r="G246" i="2"/>
  <c r="H24" i="1" s="1"/>
  <c r="F246" i="2"/>
  <c r="G24" i="1" s="1"/>
  <c r="E246" i="2"/>
  <c r="F24" i="1" s="1"/>
  <c r="AG245" i="2"/>
  <c r="AH23" i="1" s="1"/>
  <c r="AF245" i="2"/>
  <c r="AG23" i="1" s="1"/>
  <c r="AE245" i="2"/>
  <c r="AF23" i="1" s="1"/>
  <c r="AD245" i="2"/>
  <c r="AE23" i="1" s="1"/>
  <c r="AD23" i="1"/>
  <c r="AC23" i="1"/>
  <c r="AB23" i="1"/>
  <c r="AA23" i="1"/>
  <c r="Z23" i="1"/>
  <c r="Y23" i="1"/>
  <c r="X23" i="1"/>
  <c r="W23" i="1"/>
  <c r="V23" i="1"/>
  <c r="U23" i="1"/>
  <c r="T23" i="1"/>
  <c r="S23" i="1"/>
  <c r="R23" i="1"/>
  <c r="Q23" i="1"/>
  <c r="P23" i="1"/>
  <c r="O23" i="1"/>
  <c r="N23" i="1"/>
  <c r="M23" i="1"/>
  <c r="L23" i="1"/>
  <c r="G245" i="2"/>
  <c r="H23" i="1" s="1"/>
  <c r="F245" i="2"/>
  <c r="G23" i="1" s="1"/>
  <c r="E245" i="2"/>
  <c r="F23" i="1" s="1"/>
  <c r="AI244" i="2"/>
  <c r="AI243" i="2"/>
  <c r="AI242" i="2"/>
  <c r="AI241" i="2"/>
  <c r="AI240" i="2"/>
  <c r="AI239" i="2"/>
  <c r="AI238" i="2"/>
  <c r="AI237" i="2"/>
  <c r="AI236" i="2"/>
  <c r="AI235" i="2"/>
  <c r="AI234" i="2"/>
  <c r="AI233" i="2"/>
  <c r="AI232" i="2"/>
  <c r="AI231" i="2"/>
  <c r="AI230" i="2"/>
  <c r="AI229" i="2"/>
  <c r="AI228" i="2"/>
  <c r="AK227" i="2" s="1"/>
  <c r="AI227" i="2"/>
  <c r="AI226" i="2"/>
  <c r="AI225" i="2"/>
  <c r="AI224" i="2"/>
  <c r="AI223" i="2"/>
  <c r="AI222" i="2"/>
  <c r="AJ222" i="2"/>
  <c r="AI221" i="2"/>
  <c r="AI220" i="2"/>
  <c r="AJ220" i="2"/>
  <c r="AI219" i="2"/>
  <c r="AI218" i="2"/>
  <c r="AI217" i="2"/>
  <c r="AI216" i="2"/>
  <c r="AI215" i="2"/>
  <c r="AI214" i="2"/>
  <c r="AI213" i="2"/>
  <c r="AI212" i="2"/>
  <c r="AI211" i="2"/>
  <c r="AI210" i="2"/>
  <c r="AI209" i="2"/>
  <c r="AK209" i="2" s="1"/>
  <c r="AI208" i="2"/>
  <c r="AI207" i="2"/>
  <c r="AK207" i="2" s="1"/>
  <c r="AI206" i="2"/>
  <c r="AI205" i="2"/>
  <c r="AK205" i="2" s="1"/>
  <c r="AI204" i="2"/>
  <c r="AI203" i="2"/>
  <c r="AK203" i="2" s="1"/>
  <c r="AI202" i="2"/>
  <c r="AI201" i="2"/>
  <c r="AK201" i="2" s="1"/>
  <c r="AI200" i="2"/>
  <c r="AI199" i="2"/>
  <c r="AK199" i="2" s="1"/>
  <c r="AI198" i="2"/>
  <c r="AJ198" i="2"/>
  <c r="AI197" i="2"/>
  <c r="AK197" i="2" s="1"/>
  <c r="AI196" i="2"/>
  <c r="AJ196" i="2"/>
  <c r="AI195" i="2"/>
  <c r="AK195" i="2" s="1"/>
  <c r="AI194" i="2"/>
  <c r="AI193" i="2"/>
  <c r="AI192" i="2"/>
  <c r="AI191" i="2"/>
  <c r="AI190" i="2"/>
  <c r="AI189" i="2"/>
  <c r="AI188" i="2"/>
  <c r="AI187" i="2"/>
  <c r="AI186" i="2"/>
  <c r="AI185" i="2"/>
  <c r="AI184" i="2"/>
  <c r="AI183" i="2"/>
  <c r="AI182" i="2"/>
  <c r="AI181" i="2"/>
  <c r="AI180" i="2"/>
  <c r="AI179" i="2"/>
  <c r="AK179" i="2" s="1"/>
  <c r="AI178" i="2"/>
  <c r="AI177" i="2"/>
  <c r="AK177" i="2" s="1"/>
  <c r="AI176" i="2"/>
  <c r="AI175" i="2"/>
  <c r="AK175" i="2" s="1"/>
  <c r="AI174" i="2"/>
  <c r="AI173" i="2"/>
  <c r="AK173" i="2" s="1"/>
  <c r="AI172" i="2"/>
  <c r="AI171" i="2"/>
  <c r="AK171" i="2" s="1"/>
  <c r="AI170" i="2"/>
  <c r="AI169" i="2"/>
  <c r="AK169" i="2" s="1"/>
  <c r="AI168" i="2"/>
  <c r="AI167" i="2"/>
  <c r="AK167" i="2" s="1"/>
  <c r="AI166" i="2"/>
  <c r="AK165" i="2"/>
  <c r="AJ178" i="2" l="1"/>
  <c r="AJ186" i="2"/>
  <c r="AJ242" i="2"/>
  <c r="AH245" i="2"/>
  <c r="C23" i="1" s="1"/>
  <c r="AH246" i="2"/>
  <c r="C24" i="1" s="1"/>
  <c r="AJ166" i="2"/>
  <c r="AJ188" i="2"/>
  <c r="AJ190" i="2"/>
  <c r="AK211" i="2"/>
  <c r="AJ225" i="2"/>
  <c r="AK229" i="2"/>
  <c r="AK231" i="2"/>
  <c r="AK233" i="2"/>
  <c r="AK235" i="2"/>
  <c r="AK237" i="2"/>
  <c r="AK239" i="2"/>
  <c r="AK243" i="2"/>
  <c r="AK187" i="2"/>
  <c r="AJ210" i="2"/>
  <c r="AJ218" i="2"/>
  <c r="AK219" i="2"/>
  <c r="AJ228" i="2"/>
  <c r="AJ230" i="2"/>
  <c r="O251" i="2"/>
  <c r="J49" i="5" s="1"/>
  <c r="AA251" i="2"/>
  <c r="J61" i="5" s="1"/>
  <c r="P251" i="2"/>
  <c r="J50" i="5" s="1"/>
  <c r="T251" i="2"/>
  <c r="J54" i="5" s="1"/>
  <c r="X251" i="2"/>
  <c r="J58" i="5" s="1"/>
  <c r="AB251" i="2"/>
  <c r="J62" i="5" s="1"/>
  <c r="G251" i="2"/>
  <c r="S251" i="2"/>
  <c r="J53" i="5" s="1"/>
  <c r="L251" i="2"/>
  <c r="J46" i="5" s="1"/>
  <c r="AJ170" i="2"/>
  <c r="AJ172" i="2"/>
  <c r="AJ174" i="2"/>
  <c r="AK181" i="2"/>
  <c r="AK183" i="2"/>
  <c r="AK185" i="2"/>
  <c r="AJ202" i="2"/>
  <c r="AJ204" i="2"/>
  <c r="AJ206" i="2"/>
  <c r="AK213" i="2"/>
  <c r="AK215" i="2"/>
  <c r="AJ217" i="2"/>
  <c r="AJ234" i="2"/>
  <c r="AJ236" i="2"/>
  <c r="AJ238" i="2"/>
  <c r="I251" i="2"/>
  <c r="M251" i="2"/>
  <c r="J47" i="5" s="1"/>
  <c r="Q251" i="2"/>
  <c r="J51" i="5" s="1"/>
  <c r="U251" i="2"/>
  <c r="J55" i="5" s="1"/>
  <c r="Y251" i="2"/>
  <c r="J59" i="5" s="1"/>
  <c r="AC251" i="2"/>
  <c r="K251" i="2"/>
  <c r="J45" i="5" s="1"/>
  <c r="W251" i="2"/>
  <c r="J57" i="5" s="1"/>
  <c r="F251" i="2"/>
  <c r="AJ194" i="2"/>
  <c r="AJ226" i="2"/>
  <c r="AJ241" i="2"/>
  <c r="H251" i="2"/>
  <c r="AJ180" i="2"/>
  <c r="AJ182" i="2"/>
  <c r="AK189" i="2"/>
  <c r="AK191" i="2"/>
  <c r="AK193" i="2"/>
  <c r="AJ212" i="2"/>
  <c r="AJ214" i="2"/>
  <c r="AK221" i="2"/>
  <c r="AK223" i="2"/>
  <c r="AJ244" i="2"/>
  <c r="J251" i="2"/>
  <c r="N251" i="2"/>
  <c r="J48" i="5" s="1"/>
  <c r="R251" i="2"/>
  <c r="J52" i="5" s="1"/>
  <c r="V251" i="2"/>
  <c r="J56" i="5" s="1"/>
  <c r="Z251" i="2"/>
  <c r="J60" i="5" s="1"/>
  <c r="AJ169" i="2"/>
  <c r="AJ177" i="2"/>
  <c r="AJ185" i="2"/>
  <c r="AJ193" i="2"/>
  <c r="AJ201" i="2"/>
  <c r="AJ209" i="2"/>
  <c r="AJ233" i="2"/>
  <c r="AJ168" i="2"/>
  <c r="AJ171" i="2"/>
  <c r="AJ176" i="2"/>
  <c r="AJ179" i="2"/>
  <c r="AJ184" i="2"/>
  <c r="AJ187" i="2"/>
  <c r="AJ192" i="2"/>
  <c r="AJ195" i="2"/>
  <c r="AJ200" i="2"/>
  <c r="AJ203" i="2"/>
  <c r="AJ208" i="2"/>
  <c r="AJ211" i="2"/>
  <c r="AJ216" i="2"/>
  <c r="AK217" i="2"/>
  <c r="AJ219" i="2"/>
  <c r="AJ224" i="2"/>
  <c r="AK225" i="2"/>
  <c r="AJ227" i="2"/>
  <c r="AJ232" i="2"/>
  <c r="AJ235" i="2"/>
  <c r="AJ240" i="2"/>
  <c r="AK241" i="2"/>
  <c r="AJ243" i="2"/>
  <c r="AJ248" i="2"/>
  <c r="AJ165" i="2"/>
  <c r="AJ173" i="2"/>
  <c r="AJ181" i="2"/>
  <c r="AJ189" i="2"/>
  <c r="AJ197" i="2"/>
  <c r="AJ205" i="2"/>
  <c r="AJ213" i="2"/>
  <c r="AJ221" i="2"/>
  <c r="AJ229" i="2"/>
  <c r="AJ237" i="2"/>
  <c r="AJ249" i="2"/>
  <c r="AJ175" i="2"/>
  <c r="AJ183" i="2"/>
  <c r="AJ207" i="2"/>
  <c r="AJ239" i="2"/>
  <c r="AJ167" i="2"/>
  <c r="AJ191" i="2"/>
  <c r="AJ199" i="2"/>
  <c r="AJ215" i="2"/>
  <c r="AJ223" i="2"/>
  <c r="AJ231" i="2"/>
  <c r="D3" i="5"/>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3" i="5"/>
  <c r="J213"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I126" i="5"/>
  <c r="J126" i="5" s="1"/>
  <c r="I125" i="5"/>
  <c r="J125" i="5" s="1"/>
  <c r="I124" i="5"/>
  <c r="J124" i="5" s="1"/>
  <c r="I123" i="5"/>
  <c r="J123" i="5" s="1"/>
  <c r="I122" i="5"/>
  <c r="J122" i="5" s="1"/>
  <c r="I121" i="5"/>
  <c r="J121" i="5" s="1"/>
  <c r="I120" i="5"/>
  <c r="J120" i="5" s="1"/>
  <c r="I119" i="5"/>
  <c r="J119" i="5" s="1"/>
  <c r="I118" i="5"/>
  <c r="J118" i="5" s="1"/>
  <c r="I117" i="5"/>
  <c r="J117"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3" i="5"/>
  <c r="J93"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78" i="5"/>
  <c r="J78" i="5" s="1"/>
  <c r="I77" i="5"/>
  <c r="J77" i="5" s="1"/>
  <c r="I76" i="5"/>
  <c r="J76" i="5" s="1"/>
  <c r="I75" i="5"/>
  <c r="J75" i="5" s="1"/>
  <c r="I74" i="5"/>
  <c r="J74" i="5" s="1"/>
  <c r="I73" i="5"/>
  <c r="J73" i="5" s="1"/>
  <c r="I72" i="5"/>
  <c r="J72" i="5" s="1"/>
  <c r="I71" i="5"/>
  <c r="J71" i="5" s="1"/>
  <c r="I70" i="5"/>
  <c r="J70" i="5" s="1"/>
  <c r="I69" i="5"/>
  <c r="J69" i="5" s="1"/>
  <c r="I68" i="5"/>
  <c r="J68" i="5" s="1"/>
  <c r="I67" i="5"/>
  <c r="J67" i="5" s="1"/>
  <c r="I66" i="5"/>
  <c r="J66" i="5" s="1"/>
  <c r="I65" i="5"/>
  <c r="J65" i="5" s="1"/>
  <c r="I64" i="5"/>
  <c r="J64" i="5" s="1"/>
  <c r="AI28" i="1"/>
  <c r="C28" i="1" s="1"/>
  <c r="E28" i="1" s="1"/>
  <c r="AI29" i="1"/>
  <c r="C29" i="1" s="1"/>
  <c r="E29" i="1" s="1"/>
  <c r="AI30" i="1"/>
  <c r="AI31" i="1"/>
  <c r="C31" i="1"/>
  <c r="E31" i="1" s="1"/>
  <c r="AI32" i="1"/>
  <c r="AI33" i="1"/>
  <c r="AI34" i="1"/>
  <c r="C34" i="1" s="1"/>
  <c r="E34" i="1" s="1"/>
  <c r="AI35" i="1"/>
  <c r="C35" i="1"/>
  <c r="E35" i="1" s="1"/>
  <c r="AI36" i="1"/>
  <c r="AI37" i="1"/>
  <c r="C37" i="1" s="1"/>
  <c r="E37" i="1" s="1"/>
  <c r="C30" i="1"/>
  <c r="E30" i="1" s="1"/>
  <c r="C32" i="1"/>
  <c r="C33" i="1"/>
  <c r="E33" i="1"/>
  <c r="C36" i="1"/>
  <c r="E36" i="1" s="1"/>
  <c r="E32" i="1"/>
  <c r="AI42" i="1"/>
  <c r="C42" i="1" s="1"/>
  <c r="E42" i="1" s="1"/>
  <c r="AI44" i="1"/>
  <c r="C44" i="1"/>
  <c r="E44" i="1" s="1"/>
  <c r="AI40" i="1"/>
  <c r="C40" i="1" s="1"/>
  <c r="E40" i="1" s="1"/>
  <c r="AI41" i="1"/>
  <c r="C41" i="1"/>
  <c r="E41" i="1" s="1"/>
  <c r="AI43" i="1"/>
  <c r="C43" i="1" s="1"/>
  <c r="E43" i="1" s="1"/>
  <c r="AI48" i="1"/>
  <c r="AI49" i="1"/>
  <c r="C49" i="1" s="1"/>
  <c r="AI50" i="1"/>
  <c r="C50" i="1" s="1"/>
  <c r="E50" i="1" s="1"/>
  <c r="AI51" i="1"/>
  <c r="C51" i="1" s="1"/>
  <c r="E51" i="1" s="1"/>
  <c r="AI52" i="1"/>
  <c r="AI53" i="1"/>
  <c r="C53" i="1" s="1"/>
  <c r="AI54" i="1"/>
  <c r="C54" i="1" s="1"/>
  <c r="E54" i="1" s="1"/>
  <c r="AI55" i="1"/>
  <c r="C55" i="1" s="1"/>
  <c r="E55" i="1"/>
  <c r="AI56" i="1"/>
  <c r="C56" i="1" s="1"/>
  <c r="E56" i="1" s="1"/>
  <c r="AI57" i="1"/>
  <c r="C57" i="1" s="1"/>
  <c r="E57" i="1" s="1"/>
  <c r="AI58" i="1"/>
  <c r="AI59" i="1"/>
  <c r="C59" i="1" s="1"/>
  <c r="E59" i="1" s="1"/>
  <c r="C48" i="1"/>
  <c r="E48" i="1" s="1"/>
  <c r="E49" i="1"/>
  <c r="C52" i="1"/>
  <c r="E52" i="1"/>
  <c r="E53" i="1"/>
  <c r="C58" i="1"/>
  <c r="E58" i="1" s="1"/>
  <c r="AI26" i="1"/>
  <c r="C26" i="1" s="1"/>
  <c r="E26" i="1" s="1"/>
  <c r="AJ126" i="2"/>
  <c r="AJ112" i="2"/>
  <c r="AJ96" i="2"/>
  <c r="AJ94" i="2"/>
  <c r="AJ82" i="2"/>
  <c r="AJ80" i="2"/>
  <c r="AJ56" i="2"/>
  <c r="AD131" i="2"/>
  <c r="AE131" i="2"/>
  <c r="AF131" i="2"/>
  <c r="AG131" i="2"/>
  <c r="J252" i="2"/>
  <c r="N252" i="2"/>
  <c r="J29" i="5" s="1"/>
  <c r="R252" i="2"/>
  <c r="J33" i="5" s="1"/>
  <c r="V252" i="2"/>
  <c r="J37" i="5" s="1"/>
  <c r="X252" i="2"/>
  <c r="J39" i="5" s="1"/>
  <c r="Z252" i="2"/>
  <c r="J41" i="5" s="1"/>
  <c r="AD130" i="2"/>
  <c r="AE130" i="2"/>
  <c r="AF130" i="2"/>
  <c r="AG130" i="2"/>
  <c r="I25" i="5"/>
  <c r="J25" i="5" s="1"/>
  <c r="I24" i="5"/>
  <c r="J24"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D2" i="5"/>
  <c r="AD129" i="2"/>
  <c r="AE129" i="2"/>
  <c r="AF129" i="2"/>
  <c r="AG129" i="2"/>
  <c r="AI23" i="1"/>
  <c r="F21" i="1"/>
  <c r="G21" i="1"/>
  <c r="H21" i="1"/>
  <c r="L21" i="1"/>
  <c r="M21" i="1"/>
  <c r="N21" i="1"/>
  <c r="O21" i="1"/>
  <c r="P21" i="1"/>
  <c r="Q21" i="1"/>
  <c r="R21" i="1"/>
  <c r="S21" i="1"/>
  <c r="T21" i="1"/>
  <c r="U21" i="1"/>
  <c r="V21" i="1"/>
  <c r="W21" i="1"/>
  <c r="X21" i="1"/>
  <c r="Y21" i="1"/>
  <c r="Z21" i="1"/>
  <c r="AA21" i="1"/>
  <c r="AB21" i="1"/>
  <c r="AC21" i="1"/>
  <c r="AD21" i="1"/>
  <c r="AD128" i="2"/>
  <c r="AE21" i="1" s="1"/>
  <c r="AE128" i="2"/>
  <c r="AF21" i="1" s="1"/>
  <c r="AF128" i="2"/>
  <c r="AG21" i="1" s="1"/>
  <c r="AG128" i="2"/>
  <c r="AH21" i="1" s="1"/>
  <c r="F20" i="1"/>
  <c r="G20" i="1"/>
  <c r="H20" i="1"/>
  <c r="L20" i="1"/>
  <c r="M20" i="1"/>
  <c r="N20" i="1"/>
  <c r="O20" i="1"/>
  <c r="P20" i="1"/>
  <c r="Q20" i="1"/>
  <c r="R20" i="1"/>
  <c r="S20" i="1"/>
  <c r="T20" i="1"/>
  <c r="U20" i="1"/>
  <c r="V20" i="1"/>
  <c r="W20" i="1"/>
  <c r="X20" i="1"/>
  <c r="Y20" i="1"/>
  <c r="Z20" i="1"/>
  <c r="AA20" i="1"/>
  <c r="AB20" i="1"/>
  <c r="AC20" i="1"/>
  <c r="AD20" i="1"/>
  <c r="AD127" i="2"/>
  <c r="AE20" i="1" s="1"/>
  <c r="AE127" i="2"/>
  <c r="AF20" i="1" s="1"/>
  <c r="AF127" i="2"/>
  <c r="AG20" i="1" s="1"/>
  <c r="AG127" i="2"/>
  <c r="AH20" i="1" s="1"/>
  <c r="AI51" i="2"/>
  <c r="AK51" i="2" s="1"/>
  <c r="AI52" i="2"/>
  <c r="AI53" i="2"/>
  <c r="AI54" i="2"/>
  <c r="AI55" i="2"/>
  <c r="AI56" i="2"/>
  <c r="AI57" i="2"/>
  <c r="AI58" i="2"/>
  <c r="AI59" i="2"/>
  <c r="AK59" i="2" s="1"/>
  <c r="AI60" i="2"/>
  <c r="AI61" i="2"/>
  <c r="AI62" i="2"/>
  <c r="AI63" i="2"/>
  <c r="AK63" i="2" s="1"/>
  <c r="AI64" i="2"/>
  <c r="AI65" i="2"/>
  <c r="AI66" i="2"/>
  <c r="AI67" i="2"/>
  <c r="AK67" i="2" s="1"/>
  <c r="AI68" i="2"/>
  <c r="AI69" i="2"/>
  <c r="AI70" i="2"/>
  <c r="AI71" i="2"/>
  <c r="AK71" i="2" s="1"/>
  <c r="AI72" i="2"/>
  <c r="AI73" i="2"/>
  <c r="AI74" i="2"/>
  <c r="AI75" i="2"/>
  <c r="AK75" i="2" s="1"/>
  <c r="AI76" i="2"/>
  <c r="AI77" i="2"/>
  <c r="AI78" i="2"/>
  <c r="AI79" i="2"/>
  <c r="AK79" i="2" s="1"/>
  <c r="AI80" i="2"/>
  <c r="AI81" i="2"/>
  <c r="AI82" i="2"/>
  <c r="AI83" i="2"/>
  <c r="AK83" i="2" s="1"/>
  <c r="AI84" i="2"/>
  <c r="AI85" i="2"/>
  <c r="AI86" i="2"/>
  <c r="AI87" i="2"/>
  <c r="AK87" i="2" s="1"/>
  <c r="AI88" i="2"/>
  <c r="AI89" i="2"/>
  <c r="AI90" i="2"/>
  <c r="AI91" i="2"/>
  <c r="AK91" i="2" s="1"/>
  <c r="AI92" i="2"/>
  <c r="AI93" i="2"/>
  <c r="AI94" i="2"/>
  <c r="AI95" i="2"/>
  <c r="AK95" i="2" s="1"/>
  <c r="AI96" i="2"/>
  <c r="AI97" i="2"/>
  <c r="AI98" i="2"/>
  <c r="AI99" i="2"/>
  <c r="AI100" i="2"/>
  <c r="AI101" i="2"/>
  <c r="AI102" i="2"/>
  <c r="AI103" i="2"/>
  <c r="AK103" i="2" s="1"/>
  <c r="AI104" i="2"/>
  <c r="AI105" i="2"/>
  <c r="AI106" i="2"/>
  <c r="AI107" i="2"/>
  <c r="AK107" i="2" s="1"/>
  <c r="AI108" i="2"/>
  <c r="AI109" i="2"/>
  <c r="AI110" i="2"/>
  <c r="AI111" i="2"/>
  <c r="AK111" i="2" s="1"/>
  <c r="AI112" i="2"/>
  <c r="AI113" i="2"/>
  <c r="AI114" i="2"/>
  <c r="AI115" i="2"/>
  <c r="AK115" i="2" s="1"/>
  <c r="AI116" i="2"/>
  <c r="AI117" i="2"/>
  <c r="AI118" i="2"/>
  <c r="AI119" i="2"/>
  <c r="AK119" i="2" s="1"/>
  <c r="AI120" i="2"/>
  <c r="AI121" i="2"/>
  <c r="AI122" i="2"/>
  <c r="AI123" i="2"/>
  <c r="AK123" i="2" s="1"/>
  <c r="AI124" i="2"/>
  <c r="AI125" i="2"/>
  <c r="AI126" i="2"/>
  <c r="AI47" i="1"/>
  <c r="C47" i="1" s="1"/>
  <c r="E47" i="1" s="1"/>
  <c r="AI46" i="1"/>
  <c r="C46" i="1" s="1"/>
  <c r="E46" i="1" s="1"/>
  <c r="AK55" i="2"/>
  <c r="AK99" i="2"/>
  <c r="AH127" i="2"/>
  <c r="AJ52" i="2"/>
  <c r="AJ59" i="2"/>
  <c r="AJ64" i="2"/>
  <c r="AJ72" i="2"/>
  <c r="AJ75" i="2"/>
  <c r="AJ79" i="2"/>
  <c r="AJ81" i="2"/>
  <c r="AJ88" i="2"/>
  <c r="AJ91" i="2"/>
  <c r="AJ99" i="2"/>
  <c r="AJ104" i="2"/>
  <c r="AJ105" i="2"/>
  <c r="AJ107" i="2"/>
  <c r="AJ111" i="2"/>
  <c r="AJ113" i="2"/>
  <c r="AJ114" i="2"/>
  <c r="AJ115" i="2"/>
  <c r="AJ119" i="2"/>
  <c r="AJ120" i="2"/>
  <c r="AJ125" i="2"/>
  <c r="AI39" i="1"/>
  <c r="C39" i="1" s="1"/>
  <c r="E39" i="1" s="1"/>
  <c r="AI19" i="1"/>
  <c r="C19" i="1" s="1"/>
  <c r="E19" i="1" s="1"/>
  <c r="AJ131" i="2" l="1"/>
  <c r="AJ245" i="2"/>
  <c r="E23" i="1" s="1"/>
  <c r="AK249" i="2"/>
  <c r="AJ246" i="2"/>
  <c r="E24" i="1" s="1"/>
  <c r="AJ122" i="2"/>
  <c r="AJ90" i="2"/>
  <c r="AH128" i="2"/>
  <c r="C21" i="1" s="1"/>
  <c r="AI21" i="1"/>
  <c r="AI20" i="1"/>
  <c r="AJ118" i="2"/>
  <c r="AJ110" i="2"/>
  <c r="AJ102" i="2"/>
  <c r="AJ86" i="2"/>
  <c r="AJ78" i="2"/>
  <c r="AJ70" i="2"/>
  <c r="AJ62" i="2"/>
  <c r="AJ54" i="2"/>
  <c r="AJ123" i="2"/>
  <c r="AJ117" i="2"/>
  <c r="AJ97" i="2"/>
  <c r="AJ93" i="2"/>
  <c r="AJ87" i="2"/>
  <c r="AJ73" i="2"/>
  <c r="AJ67" i="2"/>
  <c r="AJ121" i="2"/>
  <c r="AJ85" i="2"/>
  <c r="AJ65" i="2"/>
  <c r="AJ53" i="2"/>
  <c r="AJ89" i="2"/>
  <c r="AJ83" i="2"/>
  <c r="AJ57" i="2"/>
  <c r="AK105" i="2"/>
  <c r="AK97" i="2"/>
  <c r="AK65" i="2"/>
  <c r="AK57" i="2"/>
  <c r="AJ60" i="2"/>
  <c r="AJ68" i="2"/>
  <c r="AJ76" i="2"/>
  <c r="AJ84" i="2"/>
  <c r="AJ92" i="2"/>
  <c r="AJ100" i="2"/>
  <c r="AJ108" i="2"/>
  <c r="AJ116" i="2"/>
  <c r="AJ124" i="2"/>
  <c r="AJ251" i="2"/>
  <c r="E25" i="1" s="1"/>
  <c r="J63" i="5"/>
  <c r="AB252" i="2"/>
  <c r="J43" i="5" s="1"/>
  <c r="P252" i="2"/>
  <c r="J31" i="5" s="1"/>
  <c r="AJ51" i="2"/>
  <c r="AA252" i="2"/>
  <c r="J42" i="5" s="1"/>
  <c r="O252" i="2"/>
  <c r="J30" i="5" s="1"/>
  <c r="K252" i="2"/>
  <c r="J26" i="5" s="1"/>
  <c r="G252" i="2"/>
  <c r="T252" i="2"/>
  <c r="J35" i="5" s="1"/>
  <c r="L252" i="2"/>
  <c r="J27" i="5" s="1"/>
  <c r="AJ103" i="2"/>
  <c r="AJ71" i="2"/>
  <c r="S252" i="2"/>
  <c r="J34" i="5" s="1"/>
  <c r="AJ55" i="2"/>
  <c r="AK121" i="2"/>
  <c r="AK109" i="2"/>
  <c r="AK89" i="2"/>
  <c r="AK77" i="2"/>
  <c r="AK73" i="2"/>
  <c r="AK61" i="2"/>
  <c r="AK53" i="2"/>
  <c r="F252" i="2"/>
  <c r="W252" i="2"/>
  <c r="J38" i="5" s="1"/>
  <c r="AJ95" i="2"/>
  <c r="AJ63" i="2"/>
  <c r="AC252" i="2"/>
  <c r="J44" i="5" s="1"/>
  <c r="Y252" i="2"/>
  <c r="J40" i="5" s="1"/>
  <c r="U252" i="2"/>
  <c r="J36" i="5" s="1"/>
  <c r="Q252" i="2"/>
  <c r="J32" i="5" s="1"/>
  <c r="M252" i="2"/>
  <c r="J28" i="5" s="1"/>
  <c r="I252" i="2"/>
  <c r="AJ74" i="2"/>
  <c r="AJ98" i="2"/>
  <c r="AJ106" i="2"/>
  <c r="C7" i="5"/>
  <c r="K7" i="5" s="1"/>
  <c r="C11" i="5"/>
  <c r="K11" i="5" s="1"/>
  <c r="C15" i="5"/>
  <c r="K15" i="5" s="1"/>
  <c r="C19" i="5"/>
  <c r="K19" i="5" s="1"/>
  <c r="C23" i="5"/>
  <c r="K23" i="5" s="1"/>
  <c r="C27" i="5"/>
  <c r="K27" i="5" s="1"/>
  <c r="C31" i="5"/>
  <c r="K31" i="5" s="1"/>
  <c r="C35" i="5"/>
  <c r="K35" i="5" s="1"/>
  <c r="C39" i="5"/>
  <c r="K39" i="5" s="1"/>
  <c r="C43" i="5"/>
  <c r="K43" i="5" s="1"/>
  <c r="C47" i="5"/>
  <c r="K47" i="5" s="1"/>
  <c r="C51" i="5"/>
  <c r="K51" i="5" s="1"/>
  <c r="C55" i="5"/>
  <c r="K55" i="5" s="1"/>
  <c r="C59" i="5"/>
  <c r="K59" i="5" s="1"/>
  <c r="C63" i="5"/>
  <c r="K63" i="5" s="1"/>
  <c r="C64" i="5"/>
  <c r="K64" i="5" s="1"/>
  <c r="C68" i="5"/>
  <c r="K68" i="5" s="1"/>
  <c r="C72" i="5"/>
  <c r="K72" i="5" s="1"/>
  <c r="C76" i="5"/>
  <c r="K76" i="5" s="1"/>
  <c r="C80" i="5"/>
  <c r="K80" i="5" s="1"/>
  <c r="C86" i="5"/>
  <c r="K86" i="5" s="1"/>
  <c r="C90" i="5"/>
  <c r="K90" i="5" s="1"/>
  <c r="C94" i="5"/>
  <c r="K94" i="5" s="1"/>
  <c r="C98" i="5"/>
  <c r="K98" i="5" s="1"/>
  <c r="C104" i="5"/>
  <c r="K104" i="5" s="1"/>
  <c r="C108" i="5"/>
  <c r="K108" i="5" s="1"/>
  <c r="C112" i="5"/>
  <c r="K112" i="5" s="1"/>
  <c r="C116" i="5"/>
  <c r="K116" i="5" s="1"/>
  <c r="C120" i="5"/>
  <c r="K120" i="5" s="1"/>
  <c r="C122" i="5"/>
  <c r="K122" i="5" s="1"/>
  <c r="C126" i="5"/>
  <c r="K126" i="5" s="1"/>
  <c r="C130" i="5"/>
  <c r="K130" i="5" s="1"/>
  <c r="C134" i="5"/>
  <c r="K134" i="5" s="1"/>
  <c r="C12" i="5"/>
  <c r="K12" i="5" s="1"/>
  <c r="C17" i="5"/>
  <c r="K17" i="5" s="1"/>
  <c r="C22" i="5"/>
  <c r="K22" i="5" s="1"/>
  <c r="C29" i="5"/>
  <c r="K29" i="5" s="1"/>
  <c r="C34" i="5"/>
  <c r="K34" i="5" s="1"/>
  <c r="C40" i="5"/>
  <c r="K40" i="5" s="1"/>
  <c r="C46" i="5"/>
  <c r="K46" i="5" s="1"/>
  <c r="C52" i="5"/>
  <c r="K52" i="5" s="1"/>
  <c r="C57" i="5"/>
  <c r="K57" i="5" s="1"/>
  <c r="C62" i="5"/>
  <c r="K62" i="5" s="1"/>
  <c r="C66" i="5"/>
  <c r="K66" i="5" s="1"/>
  <c r="C71" i="5"/>
  <c r="K71" i="5" s="1"/>
  <c r="C77" i="5"/>
  <c r="K77" i="5" s="1"/>
  <c r="C82" i="5"/>
  <c r="K82" i="5" s="1"/>
  <c r="C83" i="5"/>
  <c r="K83" i="5" s="1"/>
  <c r="C88" i="5"/>
  <c r="K88" i="5" s="1"/>
  <c r="C93" i="5"/>
  <c r="K93" i="5" s="1"/>
  <c r="C99" i="5"/>
  <c r="K99" i="5" s="1"/>
  <c r="C105" i="5"/>
  <c r="K105" i="5" s="1"/>
  <c r="C110" i="5"/>
  <c r="K110" i="5" s="1"/>
  <c r="C115" i="5"/>
  <c r="K115" i="5" s="1"/>
  <c r="C121" i="5"/>
  <c r="K121" i="5" s="1"/>
  <c r="C127" i="5"/>
  <c r="K127" i="5" s="1"/>
  <c r="C132" i="5"/>
  <c r="K132" i="5" s="1"/>
  <c r="C137" i="5"/>
  <c r="K137" i="5" s="1"/>
  <c r="C143" i="5"/>
  <c r="K143" i="5" s="1"/>
  <c r="C147" i="5"/>
  <c r="K147" i="5" s="1"/>
  <c r="C151" i="5"/>
  <c r="K151" i="5" s="1"/>
  <c r="C155" i="5"/>
  <c r="K155" i="5" s="1"/>
  <c r="C161" i="5"/>
  <c r="K161" i="5" s="1"/>
  <c r="C165" i="5"/>
  <c r="K165" i="5" s="1"/>
  <c r="C169" i="5"/>
  <c r="K169" i="5" s="1"/>
  <c r="C173" i="5"/>
  <c r="K173" i="5" s="1"/>
  <c r="C177" i="5"/>
  <c r="K177" i="5" s="1"/>
  <c r="C179" i="5"/>
  <c r="K179" i="5" s="1"/>
  <c r="C183" i="5"/>
  <c r="K183" i="5" s="1"/>
  <c r="C8" i="5"/>
  <c r="K8" i="5" s="1"/>
  <c r="C13" i="5"/>
  <c r="K13" i="5" s="1"/>
  <c r="C18" i="5"/>
  <c r="K18" i="5" s="1"/>
  <c r="C24" i="5"/>
  <c r="K24" i="5" s="1"/>
  <c r="C30" i="5"/>
  <c r="K30" i="5" s="1"/>
  <c r="C36" i="5"/>
  <c r="K36" i="5" s="1"/>
  <c r="C41" i="5"/>
  <c r="K41" i="5" s="1"/>
  <c r="C48" i="5"/>
  <c r="K48" i="5" s="1"/>
  <c r="C53" i="5"/>
  <c r="K53" i="5" s="1"/>
  <c r="C58" i="5"/>
  <c r="K58" i="5" s="1"/>
  <c r="C67" i="5"/>
  <c r="K67" i="5" s="1"/>
  <c r="C73" i="5"/>
  <c r="K73" i="5" s="1"/>
  <c r="C78" i="5"/>
  <c r="K78" i="5" s="1"/>
  <c r="C84" i="5"/>
  <c r="K84" i="5" s="1"/>
  <c r="C89" i="5"/>
  <c r="K89" i="5" s="1"/>
  <c r="C95" i="5"/>
  <c r="K95" i="5" s="1"/>
  <c r="C100" i="5"/>
  <c r="K100" i="5" s="1"/>
  <c r="C106" i="5"/>
  <c r="K106" i="5" s="1"/>
  <c r="C111" i="5"/>
  <c r="K111" i="5" s="1"/>
  <c r="C117" i="5"/>
  <c r="K117" i="5" s="1"/>
  <c r="C123" i="5"/>
  <c r="K123" i="5" s="1"/>
  <c r="C128" i="5"/>
  <c r="K128" i="5" s="1"/>
  <c r="C133" i="5"/>
  <c r="K133" i="5" s="1"/>
  <c r="C138" i="5"/>
  <c r="K138" i="5" s="1"/>
  <c r="C140" i="5"/>
  <c r="K140" i="5" s="1"/>
  <c r="C144" i="5"/>
  <c r="K144" i="5" s="1"/>
  <c r="C148" i="5"/>
  <c r="K148" i="5" s="1"/>
  <c r="C152" i="5"/>
  <c r="K152" i="5" s="1"/>
  <c r="C156" i="5"/>
  <c r="K156" i="5" s="1"/>
  <c r="C162" i="5"/>
  <c r="K162" i="5" s="1"/>
  <c r="C166" i="5"/>
  <c r="K166" i="5" s="1"/>
  <c r="C170" i="5"/>
  <c r="K170" i="5" s="1"/>
  <c r="C174" i="5"/>
  <c r="K174" i="5" s="1"/>
  <c r="C180" i="5"/>
  <c r="K180" i="5" s="1"/>
  <c r="C184" i="5"/>
  <c r="K184" i="5" s="1"/>
  <c r="C188" i="5"/>
  <c r="K188" i="5" s="1"/>
  <c r="C14" i="5"/>
  <c r="K14" i="5" s="1"/>
  <c r="C25" i="5"/>
  <c r="K25" i="5" s="1"/>
  <c r="C32" i="5"/>
  <c r="K32" i="5" s="1"/>
  <c r="C42" i="5"/>
  <c r="K42" i="5" s="1"/>
  <c r="C49" i="5"/>
  <c r="K49" i="5" s="1"/>
  <c r="C60" i="5"/>
  <c r="K60" i="5" s="1"/>
  <c r="C74" i="5"/>
  <c r="K74" i="5" s="1"/>
  <c r="C85" i="5"/>
  <c r="K85" i="5" s="1"/>
  <c r="C96" i="5"/>
  <c r="K96" i="5" s="1"/>
  <c r="C107" i="5"/>
  <c r="K107" i="5" s="1"/>
  <c r="C118" i="5"/>
  <c r="K118" i="5" s="1"/>
  <c r="C129" i="5"/>
  <c r="K129" i="5" s="1"/>
  <c r="C139" i="5"/>
  <c r="K139" i="5" s="1"/>
  <c r="C145" i="5"/>
  <c r="K145" i="5" s="1"/>
  <c r="C153" i="5"/>
  <c r="K153" i="5" s="1"/>
  <c r="C159" i="5"/>
  <c r="K159" i="5" s="1"/>
  <c r="C167" i="5"/>
  <c r="K167" i="5" s="1"/>
  <c r="C175" i="5"/>
  <c r="K175" i="5" s="1"/>
  <c r="C181" i="5"/>
  <c r="K181" i="5" s="1"/>
  <c r="C187" i="5"/>
  <c r="K187" i="5" s="1"/>
  <c r="C192" i="5"/>
  <c r="K192" i="5" s="1"/>
  <c r="C196" i="5"/>
  <c r="K196" i="5" s="1"/>
  <c r="C198" i="5"/>
  <c r="K198" i="5" s="1"/>
  <c r="C202" i="5"/>
  <c r="K202" i="5" s="1"/>
  <c r="C206" i="5"/>
  <c r="K206" i="5" s="1"/>
  <c r="C210" i="5"/>
  <c r="K210" i="5" s="1"/>
  <c r="C214" i="5"/>
  <c r="K214" i="5" s="1"/>
  <c r="C216" i="5"/>
  <c r="K216" i="5" s="1"/>
  <c r="C220" i="5"/>
  <c r="K220" i="5" s="1"/>
  <c r="C224" i="5"/>
  <c r="K224" i="5" s="1"/>
  <c r="C228" i="5"/>
  <c r="K228" i="5" s="1"/>
  <c r="C232" i="5"/>
  <c r="K232" i="5" s="1"/>
  <c r="C16" i="5"/>
  <c r="K16" i="5" s="1"/>
  <c r="C33" i="5"/>
  <c r="K33" i="5" s="1"/>
  <c r="C44" i="5"/>
  <c r="K44" i="5" s="1"/>
  <c r="C50" i="5"/>
  <c r="K50" i="5" s="1"/>
  <c r="C61" i="5"/>
  <c r="K61" i="5" s="1"/>
  <c r="C65" i="5"/>
  <c r="K65" i="5" s="1"/>
  <c r="C75" i="5"/>
  <c r="K75" i="5" s="1"/>
  <c r="C87" i="5"/>
  <c r="K87" i="5" s="1"/>
  <c r="C97" i="5"/>
  <c r="K97" i="5" s="1"/>
  <c r="C109" i="5"/>
  <c r="K109" i="5" s="1"/>
  <c r="C119" i="5"/>
  <c r="K119" i="5" s="1"/>
  <c r="C131" i="5"/>
  <c r="K131" i="5" s="1"/>
  <c r="C146" i="5"/>
  <c r="K146" i="5" s="1"/>
  <c r="C154" i="5"/>
  <c r="K154" i="5" s="1"/>
  <c r="C160" i="5"/>
  <c r="K160" i="5" s="1"/>
  <c r="C168" i="5"/>
  <c r="K168" i="5" s="1"/>
  <c r="C176" i="5"/>
  <c r="K176" i="5" s="1"/>
  <c r="C182" i="5"/>
  <c r="K182" i="5" s="1"/>
  <c r="C189" i="5"/>
  <c r="K189" i="5" s="1"/>
  <c r="C193" i="5"/>
  <c r="K193" i="5" s="1"/>
  <c r="C199" i="5"/>
  <c r="K199" i="5" s="1"/>
  <c r="C203" i="5"/>
  <c r="K203" i="5" s="1"/>
  <c r="C207" i="5"/>
  <c r="K207" i="5" s="1"/>
  <c r="C211" i="5"/>
  <c r="K211" i="5" s="1"/>
  <c r="C215" i="5"/>
  <c r="K215" i="5" s="1"/>
  <c r="C217" i="5"/>
  <c r="K217" i="5" s="1"/>
  <c r="C221" i="5"/>
  <c r="K221" i="5" s="1"/>
  <c r="C225" i="5"/>
  <c r="K225" i="5" s="1"/>
  <c r="C229" i="5"/>
  <c r="K229" i="5" s="1"/>
  <c r="C233" i="5"/>
  <c r="K233" i="5" s="1"/>
  <c r="C9" i="5"/>
  <c r="K9" i="5" s="1"/>
  <c r="C20" i="5"/>
  <c r="K20" i="5" s="1"/>
  <c r="C26" i="5"/>
  <c r="K26" i="5" s="1"/>
  <c r="C37" i="5"/>
  <c r="K37" i="5" s="1"/>
  <c r="C10" i="5"/>
  <c r="K10" i="5" s="1"/>
  <c r="C28" i="5"/>
  <c r="K28" i="5" s="1"/>
  <c r="C45" i="5"/>
  <c r="K45" i="5" s="1"/>
  <c r="C70" i="5"/>
  <c r="K70" i="5" s="1"/>
  <c r="C114" i="5"/>
  <c r="K114" i="5" s="1"/>
  <c r="C125" i="5"/>
  <c r="K125" i="5" s="1"/>
  <c r="C150" i="5"/>
  <c r="K150" i="5" s="1"/>
  <c r="C172" i="5"/>
  <c r="K172" i="5" s="1"/>
  <c r="C178" i="5"/>
  <c r="K178" i="5" s="1"/>
  <c r="C191" i="5"/>
  <c r="K191" i="5" s="1"/>
  <c r="C197" i="5"/>
  <c r="K197" i="5" s="1"/>
  <c r="C205" i="5"/>
  <c r="K205" i="5" s="1"/>
  <c r="C213" i="5"/>
  <c r="K213" i="5" s="1"/>
  <c r="C219" i="5"/>
  <c r="K219" i="5" s="1"/>
  <c r="C227" i="5"/>
  <c r="K227" i="5" s="1"/>
  <c r="C21" i="5"/>
  <c r="K21" i="5" s="1"/>
  <c r="C38" i="5"/>
  <c r="K38" i="5" s="1"/>
  <c r="C54" i="5"/>
  <c r="K54" i="5" s="1"/>
  <c r="C79" i="5"/>
  <c r="K79" i="5" s="1"/>
  <c r="C91" i="5"/>
  <c r="K91" i="5" s="1"/>
  <c r="C102" i="5"/>
  <c r="K102" i="5" s="1"/>
  <c r="C135" i="5"/>
  <c r="K135" i="5" s="1"/>
  <c r="C141" i="5"/>
  <c r="K141" i="5" s="1"/>
  <c r="C157" i="5"/>
  <c r="K157" i="5" s="1"/>
  <c r="C163" i="5"/>
  <c r="K163" i="5" s="1"/>
  <c r="C185" i="5"/>
  <c r="K185" i="5" s="1"/>
  <c r="C194" i="5"/>
  <c r="K194" i="5" s="1"/>
  <c r="C200" i="5"/>
  <c r="K200" i="5" s="1"/>
  <c r="C208" i="5"/>
  <c r="K208" i="5" s="1"/>
  <c r="C222" i="5"/>
  <c r="K222" i="5" s="1"/>
  <c r="C230" i="5"/>
  <c r="K230" i="5" s="1"/>
  <c r="C69" i="5"/>
  <c r="K69" i="5" s="1"/>
  <c r="C56" i="5"/>
  <c r="K56" i="5" s="1"/>
  <c r="C81" i="5"/>
  <c r="K81" i="5" s="1"/>
  <c r="C92" i="5"/>
  <c r="K92" i="5" s="1"/>
  <c r="C103" i="5"/>
  <c r="K103" i="5" s="1"/>
  <c r="C136" i="5"/>
  <c r="K136" i="5" s="1"/>
  <c r="C142" i="5"/>
  <c r="K142" i="5" s="1"/>
  <c r="C158" i="5"/>
  <c r="K158" i="5" s="1"/>
  <c r="C164" i="5"/>
  <c r="K164" i="5" s="1"/>
  <c r="C186" i="5"/>
  <c r="K186" i="5" s="1"/>
  <c r="C195" i="5"/>
  <c r="K195" i="5" s="1"/>
  <c r="C201" i="5"/>
  <c r="K201" i="5" s="1"/>
  <c r="C209" i="5"/>
  <c r="K209" i="5" s="1"/>
  <c r="C223" i="5"/>
  <c r="K223" i="5" s="1"/>
  <c r="C231" i="5"/>
  <c r="K231" i="5" s="1"/>
  <c r="C204" i="5"/>
  <c r="K204" i="5" s="1"/>
  <c r="C226" i="5"/>
  <c r="K226" i="5" s="1"/>
  <c r="C124" i="5"/>
  <c r="K124" i="5" s="1"/>
  <c r="C101" i="5"/>
  <c r="K101" i="5" s="1"/>
  <c r="C149" i="5"/>
  <c r="K149" i="5" s="1"/>
  <c r="C190" i="5"/>
  <c r="K190" i="5" s="1"/>
  <c r="C212" i="5"/>
  <c r="K212" i="5" s="1"/>
  <c r="C234" i="5"/>
  <c r="K234" i="5" s="1"/>
  <c r="C113" i="5"/>
  <c r="K113" i="5" s="1"/>
  <c r="C171" i="5"/>
  <c r="K171" i="5" s="1"/>
  <c r="C218" i="5"/>
  <c r="K218" i="5" s="1"/>
  <c r="C20" i="1"/>
  <c r="AJ58" i="2"/>
  <c r="AJ66" i="2"/>
  <c r="AK101" i="2"/>
  <c r="AK69" i="2"/>
  <c r="AK113" i="2"/>
  <c r="AK81" i="2"/>
  <c r="AJ101" i="2"/>
  <c r="AJ69" i="2"/>
  <c r="AK125" i="2"/>
  <c r="AK117" i="2"/>
  <c r="AK93" i="2"/>
  <c r="AK85" i="2"/>
  <c r="AJ109" i="2"/>
  <c r="AJ77" i="2"/>
  <c r="AJ61" i="2"/>
  <c r="AI24" i="1"/>
  <c r="AI25" i="1" s="1"/>
  <c r="AJ128" i="2" l="1"/>
  <c r="E21" i="1" s="1"/>
  <c r="AK131" i="2"/>
  <c r="AJ127" i="2"/>
  <c r="E20" i="1" s="1"/>
  <c r="AJ252" i="2"/>
  <c r="E22" i="1" s="1"/>
  <c r="AI22" i="1"/>
  <c r="E60" i="1" l="1"/>
</calcChain>
</file>

<file path=xl/sharedStrings.xml><?xml version="1.0" encoding="utf-8"?>
<sst xmlns="http://schemas.openxmlformats.org/spreadsheetml/2006/main" count="1838" uniqueCount="691">
  <si>
    <t>Code</t>
  </si>
  <si>
    <t>RQ01</t>
  </si>
  <si>
    <t>Volume</t>
  </si>
  <si>
    <t>NR01</t>
  </si>
  <si>
    <t>BULK UPLOAD INFORMATION</t>
  </si>
  <si>
    <t>CANDIDATE NAME:</t>
  </si>
  <si>
    <t>UKPRN:</t>
  </si>
  <si>
    <t>Tender Award Reference</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</si>
  <si>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</si>
  <si>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</si>
  <si>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</si>
  <si>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</si>
  <si>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</si>
  <si>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</si>
  <si>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</si>
  <si>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</si>
  <si>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</si>
  <si>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</si>
  <si>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</si>
  <si>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</si>
  <si>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</si>
  <si>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</si>
  <si>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</si>
  <si>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</si>
  <si>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</si>
  <si>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</si>
  <si>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</si>
  <si>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</si>
  <si>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</si>
  <si>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</si>
  <si>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</si>
  <si>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</si>
  <si>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</si>
  <si>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</si>
  <si>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</si>
  <si>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</si>
  <si>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</si>
  <si>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</si>
  <si>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</si>
  <si>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</si>
  <si>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</si>
  <si>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</si>
  <si>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</si>
  <si>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</si>
  <si>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</si>
  <si>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</si>
  <si>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</si>
  <si>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</si>
  <si>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</si>
  <si>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</si>
  <si>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</si>
  <si>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</si>
  <si>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</si>
  <si>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</si>
  <si>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</si>
  <si>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</si>
  <si>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</si>
  <si>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</si>
  <si>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</si>
  <si>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</si>
  <si>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</si>
  <si>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</si>
  <si>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</si>
  <si>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</si>
  <si>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</si>
  <si>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</si>
  <si>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</si>
  <si>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</si>
  <si>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</si>
  <si>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</si>
  <si>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</si>
  <si>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</si>
  <si>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</si>
  <si>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</si>
  <si>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</si>
  <si>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</si>
  <si>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</si>
  <si>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</si>
  <si>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</si>
  <si>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</si>
  <si>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</si>
  <si>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</si>
  <si>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</si>
  <si>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</si>
  <si>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</si>
  <si>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</si>
  <si>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</si>
  <si>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</si>
  <si>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</si>
  <si>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</si>
  <si>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</si>
  <si>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</si>
  <si>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</si>
  <si>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</si>
  <si>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</si>
  <si>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</si>
  <si>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</si>
  <si>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</si>
  <si>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</si>
  <si>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</si>
  <si>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</si>
  <si>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</si>
  <si>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</si>
  <si>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</si>
  <si>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</si>
  <si>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</si>
  <si>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</si>
  <si>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</si>
  <si>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</si>
  <si>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</si>
  <si>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</si>
  <si>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</si>
  <si>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</si>
  <si>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</si>
  <si>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</si>
  <si>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</si>
  <si>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</si>
  <si>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</si>
  <si>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</si>
  <si>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</si>
  <si>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</si>
  <si>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</si>
  <si>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</si>
  <si>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</si>
  <si>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</si>
  <si>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</si>
  <si>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</si>
  <si>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</si>
  <si>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</si>
  <si>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</si>
  <si>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</si>
  <si>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</si>
  <si>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</si>
  <si>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</si>
  <si>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</si>
  <si>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</si>
  <si>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</si>
  <si>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</si>
  <si>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</si>
  <si>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</si>
  <si>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</si>
  <si>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</si>
  <si>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</si>
  <si>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</si>
  <si>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</si>
  <si>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</si>
  <si>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</si>
  <si>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</si>
  <si>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</si>
  <si>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</si>
  <si>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</si>
  <si>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</si>
  <si>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</si>
  <si>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</si>
  <si>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</si>
  <si>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</si>
  <si>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</si>
  <si>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</si>
  <si>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</si>
  <si>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</si>
  <si>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</si>
  <si>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</si>
  <si>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</si>
  <si>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</si>
  <si>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</si>
  <si>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</si>
  <si>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</si>
  <si>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</si>
  <si>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</si>
  <si>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</si>
  <si>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</si>
  <si>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</si>
  <si>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</si>
  <si>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</si>
  <si>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</si>
  <si>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</si>
  <si>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</si>
  <si>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</si>
  <si>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</si>
  <si>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</si>
  <si>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</si>
  <si>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</si>
  <si>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</si>
  <si>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</si>
  <si>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</si>
  <si>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</si>
  <si>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</si>
  <si>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</si>
  <si>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</si>
  <si>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</si>
  <si>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</si>
  <si>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</si>
  <si>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</si>
  <si>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</si>
  <si>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</si>
  <si>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</si>
  <si>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</si>
  <si>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</si>
  <si>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</si>
  <si>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</si>
  <si>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</si>
  <si>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</si>
  <si>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</si>
  <si>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</si>
  <si>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</si>
  <si>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</si>
  <si>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</si>
  <si>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</si>
  <si>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</si>
  <si>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</si>
  <si>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</si>
  <si>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</si>
  <si>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</si>
  <si>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</si>
  <si>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</si>
  <si>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</si>
  <si>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</si>
  <si>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</si>
  <si>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</si>
  <si>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</si>
  <si>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</si>
  <si>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</si>
  <si>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</si>
  <si>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</si>
  <si>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</si>
  <si>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</si>
  <si>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</si>
  <si>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</si>
  <si>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</si>
  <si>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</si>
  <si>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</si>
  <si>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</si>
  <si>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</si>
  <si>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</si>
  <si>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</si>
  <si>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</si>
  <si>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</si>
  <si>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</si>
  <si>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</si>
  <si>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</si>
  <si>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</si>
  <si>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</si>
  <si>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</si>
  <si>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</si>
  <si>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</si>
  <si>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</si>
  <si>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</si>
  <si>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</si>
  <si>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</si>
  <si>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</si>
  <si>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</si>
  <si>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</si>
  <si>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</si>
  <si>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</si>
  <si>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</si>
  <si>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</si>
  <si>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</si>
  <si>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</si>
  <si>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</si>
  <si>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</si>
  <si>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</si>
  <si>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</si>
  <si>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</si>
  <si>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</si>
  <si>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</si>
  <si>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</si>
  <si>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</si>
  <si>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</si>
  <si>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</si>
  <si>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</si>
  <si>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</si>
  <si>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</si>
  <si>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</si>
  <si>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</si>
  <si>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</si>
  <si>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</si>
  <si>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</si>
  <si>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</si>
  <si>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</si>
  <si>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</si>
  <si>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</si>
  <si>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</si>
  <si>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</si>
  <si>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</si>
  <si>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</si>
  <si>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</si>
  <si>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</si>
  <si>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</si>
  <si>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</si>
  <si>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</si>
  <si>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</si>
  <si>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</si>
  <si>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</si>
  <si>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</si>
  <si>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</si>
  <si>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</si>
  <si>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</si>
  <si>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</si>
  <si>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</si>
  <si>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</si>
  <si>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</si>
  <si>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</si>
  <si>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</si>
  <si>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</si>
  <si>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</si>
  <si>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</si>
  <si>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</si>
  <si>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</si>
  <si>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</si>
  <si>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</si>
  <si>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</si>
  <si>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</si>
  <si>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</si>
  <si>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</si>
  <si>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</si>
  <si>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</si>
  <si>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</si>
  <si>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</si>
  <si>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</si>
  <si>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</si>
  <si>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</si>
  <si>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</si>
  <si>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</si>
  <si>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</si>
  <si>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</si>
  <si>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</si>
  <si>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</si>
  <si>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</si>
  <si>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</si>
  <si>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</si>
  <si>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</si>
  <si>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</si>
  <si>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</si>
  <si>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</si>
  <si>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</si>
  <si>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</si>
  <si>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</si>
  <si>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UKPRN</t>
  </si>
  <si>
    <t>Sum of starts</t>
  </si>
  <si>
    <t>Sum of achievements</t>
  </si>
  <si>
    <t>Total starts &amp; achievements</t>
  </si>
  <si>
    <t>Value of starts</t>
  </si>
  <si>
    <t>Value of achievements</t>
  </si>
  <si>
    <t>Total value starts &amp; achievement</t>
  </si>
  <si>
    <t>Total</t>
  </si>
  <si>
    <t>Progression Job Search (NPE)</t>
  </si>
  <si>
    <t>Deliverable Code and Description</t>
  </si>
  <si>
    <t>ST01 Learner Assessment and Plan</t>
  </si>
  <si>
    <t>RQ01 Regulated Learning</t>
  </si>
  <si>
    <t>NR01 Non Regulated Activity</t>
  </si>
  <si>
    <t>Tender Reference</t>
  </si>
  <si>
    <t>Specification Reference</t>
  </si>
  <si>
    <t>Toolkit Improvements</t>
  </si>
  <si>
    <t>Tender Spec References - just itt_</t>
  </si>
  <si>
    <t>Provide Deliverable code lookup &amp; agreement numbers:</t>
  </si>
  <si>
    <t>For each of the following use these exact headings below:</t>
  </si>
  <si>
    <t>Less Developed</t>
  </si>
  <si>
    <t>NEET</t>
  </si>
  <si>
    <t xml:space="preserve">1.1 Access to employment for jobseekers/ the inactive </t>
  </si>
  <si>
    <t>Transition</t>
  </si>
  <si>
    <t>IAG</t>
  </si>
  <si>
    <t>1.2 Sustainable integration of young people</t>
  </si>
  <si>
    <t>More Developed</t>
  </si>
  <si>
    <r>
      <rPr>
        <sz val="7"/>
        <color theme="1"/>
        <rFont val="Times New Roman"/>
        <family val="1"/>
      </rPr>
      <t xml:space="preserve"> </t>
    </r>
    <r>
      <rPr>
        <sz val="11"/>
        <color theme="1"/>
        <rFont val="Calibri"/>
        <family val="2"/>
        <scheme val="minor"/>
      </rPr>
      <t>Community Grants</t>
    </r>
  </si>
  <si>
    <t>1.3 Youth Employment Initiative (YEI)</t>
  </si>
  <si>
    <r>
      <rPr>
        <sz val="7"/>
        <color theme="1"/>
        <rFont val="Times New Roman"/>
        <family val="1"/>
      </rPr>
      <t xml:space="preserve">  </t>
    </r>
    <r>
      <rPr>
        <sz val="11"/>
        <color theme="1"/>
        <rFont val="Calibri"/>
        <family val="2"/>
        <scheme val="minor"/>
      </rPr>
      <t>SSU</t>
    </r>
  </si>
  <si>
    <t>1.4 Active Inclusion</t>
  </si>
  <si>
    <t>SSW Skills</t>
  </si>
  <si>
    <t>1.5 CLLD</t>
  </si>
  <si>
    <t>SSW Retraining for Employment</t>
  </si>
  <si>
    <t>2.1 Enhancing equal access to lifelong learning</t>
  </si>
  <si>
    <t>SSW Apprenticeship Services</t>
  </si>
  <si>
    <t>2.2 Improving labour market relevance of education/ training systems</t>
  </si>
  <si>
    <t>SSR</t>
  </si>
  <si>
    <t>IET</t>
  </si>
  <si>
    <t>Black Country LEP</t>
  </si>
  <si>
    <t>E37001</t>
  </si>
  <si>
    <t>Buckinghamshire Thames Valley LEP</t>
  </si>
  <si>
    <t>E37002</t>
  </si>
  <si>
    <t>Cheshire and Warrington LEP</t>
  </si>
  <si>
    <t>E37003</t>
  </si>
  <si>
    <t>Coast to Capital LEP</t>
  </si>
  <si>
    <t>E37004</t>
  </si>
  <si>
    <t>Cornwall and the Isles of Scilly LEP</t>
  </si>
  <si>
    <t>E37005</t>
  </si>
  <si>
    <t>Coventry and Warwickshire LEP</t>
  </si>
  <si>
    <t>E37006</t>
  </si>
  <si>
    <t>Cumbria LEP</t>
  </si>
  <si>
    <t>E37007</t>
  </si>
  <si>
    <t>Derby, Derbyshire, Nottingham and Nottinghamshire LEP</t>
  </si>
  <si>
    <t>E37008</t>
  </si>
  <si>
    <t>Dorset LEP</t>
  </si>
  <si>
    <t>E37009</t>
  </si>
  <si>
    <t>Enterprise M2 LEP</t>
  </si>
  <si>
    <t>E37010</t>
  </si>
  <si>
    <t>Gloucestershire LEP</t>
  </si>
  <si>
    <t>E37011</t>
  </si>
  <si>
    <t>Greater Birmingham and Solihull LEP</t>
  </si>
  <si>
    <t>E37012</t>
  </si>
  <si>
    <t>Greater Cambridge &amp; Greater Peterborough LEP</t>
  </si>
  <si>
    <t>E37013</t>
  </si>
  <si>
    <t>Greater Lincolnshire LEP</t>
  </si>
  <si>
    <t>E37014</t>
  </si>
  <si>
    <t>Greater Manchester LEP</t>
  </si>
  <si>
    <t>E37015</t>
  </si>
  <si>
    <t>Heart of the South West LEP</t>
  </si>
  <si>
    <t>E37016</t>
  </si>
  <si>
    <t>Hertfordshire LEP</t>
  </si>
  <si>
    <t>E37017</t>
  </si>
  <si>
    <t>Humber LEP</t>
  </si>
  <si>
    <t>E37018</t>
  </si>
  <si>
    <t>Lancashire LEP</t>
  </si>
  <si>
    <t>E37019</t>
  </si>
  <si>
    <t>Leeds City Region LEP</t>
  </si>
  <si>
    <t>E37020</t>
  </si>
  <si>
    <t>Leicester and Leicestershire LEP</t>
  </si>
  <si>
    <t>E37021</t>
  </si>
  <si>
    <t>Liverpool City Region LEP</t>
  </si>
  <si>
    <t>E37022</t>
  </si>
  <si>
    <t>London LEP</t>
  </si>
  <si>
    <t>E37023</t>
  </si>
  <si>
    <t>New Anglia LEP</t>
  </si>
  <si>
    <t>E37024</t>
  </si>
  <si>
    <t>North Eastern LEP</t>
  </si>
  <si>
    <t>E37025</t>
  </si>
  <si>
    <t>Northamptonshire LEP</t>
  </si>
  <si>
    <t>E37026</t>
  </si>
  <si>
    <t>Oxfordshire LEP</t>
  </si>
  <si>
    <t>E37027</t>
  </si>
  <si>
    <t>Sheffield City Region LEP</t>
  </si>
  <si>
    <t>E37028</t>
  </si>
  <si>
    <t>Solent LEP</t>
  </si>
  <si>
    <t>E37029</t>
  </si>
  <si>
    <t>South East LEP</t>
  </si>
  <si>
    <t>E37030</t>
  </si>
  <si>
    <t>South East Midlands LEP</t>
  </si>
  <si>
    <t>E37031</t>
  </si>
  <si>
    <t>Stoke-on-Trent and Staffordshire LEP</t>
  </si>
  <si>
    <t>E37032</t>
  </si>
  <si>
    <t>Swindon and Wiltshire LEP</t>
  </si>
  <si>
    <t>E37033</t>
  </si>
  <si>
    <t>Tees Valley LEP</t>
  </si>
  <si>
    <t>E37034</t>
  </si>
  <si>
    <t>Thames Valley Berkshire LEP</t>
  </si>
  <si>
    <t>E37035</t>
  </si>
  <si>
    <t>The Marches LEP</t>
  </si>
  <si>
    <t>E37036</t>
  </si>
  <si>
    <t>West of England LEP</t>
  </si>
  <si>
    <t>E37037</t>
  </si>
  <si>
    <t>Worcestershire LEP</t>
  </si>
  <si>
    <t>E37038</t>
  </si>
  <si>
    <t>York, North Yorkshire and East Riding LEP</t>
  </si>
  <si>
    <t>E37039</t>
  </si>
  <si>
    <t>LEP</t>
  </si>
  <si>
    <t>Axis</t>
  </si>
  <si>
    <t>Transition?</t>
  </si>
  <si>
    <t>Agreement No.</t>
  </si>
  <si>
    <t>IP1.1 – Access to Employment for Inactive People and Jobseekers</t>
  </si>
  <si>
    <t>Black Country</t>
  </si>
  <si>
    <t>01S15C00066</t>
  </si>
  <si>
    <t>1 Inclusive Labour MarketsInclusive Labour Markets</t>
  </si>
  <si>
    <t>Developed</t>
  </si>
  <si>
    <t>IP1.2 – Sustainable Integration of Young People</t>
  </si>
  <si>
    <t>01S15C00067</t>
  </si>
  <si>
    <t>2 Skills for Growth Skills for Growth</t>
  </si>
  <si>
    <t>IP1.3 – Youth Employment Initiative (YEI)</t>
  </si>
  <si>
    <t>Buckinghamshire Thames Valley</t>
  </si>
  <si>
    <t>02S15C00068</t>
  </si>
  <si>
    <t>2 Skills for Growth</t>
  </si>
  <si>
    <t>IP1.4 – Active Inclusion</t>
  </si>
  <si>
    <t>Cheshire and Warrington</t>
  </si>
  <si>
    <t>03S15C00069</t>
  </si>
  <si>
    <t>1 Inclusive Labour Markets</t>
  </si>
  <si>
    <t>IP1.5 – Community Led Local Development (CLLD)</t>
  </si>
  <si>
    <t>03S15C00070</t>
  </si>
  <si>
    <t>IP2.1 – Enhancing equal access to lifelong learning</t>
  </si>
  <si>
    <t>Coast to Capital</t>
  </si>
  <si>
    <t>04S15C00071</t>
  </si>
  <si>
    <t>IP2.2 – Improving the labour market relevance of education and training systems</t>
  </si>
  <si>
    <t>04S15C00072</t>
  </si>
  <si>
    <t>&lt;&lt;Select&gt;&gt;</t>
  </si>
  <si>
    <t>Cornwall and Isles of Scilly</t>
  </si>
  <si>
    <t>05S15C00073</t>
  </si>
  <si>
    <t>05S15C00074</t>
  </si>
  <si>
    <t>Coventry and Warwickshire</t>
  </si>
  <si>
    <t>06S15C00075</t>
  </si>
  <si>
    <t>06S15C00076</t>
  </si>
  <si>
    <t>Cumbria</t>
  </si>
  <si>
    <t>07S15C00077</t>
  </si>
  <si>
    <t>07S15C00078</t>
  </si>
  <si>
    <t>Derby, Derbyshire, Nottingham and Nottinghamshire</t>
  </si>
  <si>
    <t>08S15C00079</t>
  </si>
  <si>
    <t>08S15C00080</t>
  </si>
  <si>
    <t>Dorset</t>
  </si>
  <si>
    <t>09S15C00152</t>
  </si>
  <si>
    <t>09S15C00081</t>
  </si>
  <si>
    <t>Enterprise M3</t>
  </si>
  <si>
    <t>10S15C00082</t>
  </si>
  <si>
    <t>10S15C00083</t>
  </si>
  <si>
    <t>Gloucestershire</t>
  </si>
  <si>
    <t>11S15C00084</t>
  </si>
  <si>
    <t>Greater Cambridge and Greater Peterborough</t>
  </si>
  <si>
    <t>13S15C00085</t>
  </si>
  <si>
    <t>Greater Lincolnshire</t>
  </si>
  <si>
    <t>14S15C00086</t>
  </si>
  <si>
    <t>14S15C00087</t>
  </si>
  <si>
    <t>Greater Manchester</t>
  </si>
  <si>
    <t>15S15C00088</t>
  </si>
  <si>
    <t>15S15C00089</t>
  </si>
  <si>
    <t>Heart of the South West</t>
  </si>
  <si>
    <t>16S15C00090</t>
  </si>
  <si>
    <t>16S15C00091</t>
  </si>
  <si>
    <t>16S15C00092</t>
  </si>
  <si>
    <t>16S15C00093</t>
  </si>
  <si>
    <t>Hertfordshire</t>
  </si>
  <si>
    <t>17S15C00094</t>
  </si>
  <si>
    <t>17S15C00095</t>
  </si>
  <si>
    <t>Humber</t>
  </si>
  <si>
    <t>18S15C00096</t>
  </si>
  <si>
    <t>18S15C00097</t>
  </si>
  <si>
    <t>Lancashire</t>
  </si>
  <si>
    <t>19S15C00098</t>
  </si>
  <si>
    <t>19S15C00099</t>
  </si>
  <si>
    <t>Leeds City Region</t>
  </si>
  <si>
    <t>20S15C00100</t>
  </si>
  <si>
    <t>20S15C00101</t>
  </si>
  <si>
    <t>Leicester and Leicestershire</t>
  </si>
  <si>
    <t>21S15C00102</t>
  </si>
  <si>
    <t>21S15C00103</t>
  </si>
  <si>
    <t>Liverpool City Region</t>
  </si>
  <si>
    <t>22S15C00104</t>
  </si>
  <si>
    <t>22S15C00105</t>
  </si>
  <si>
    <t>22S15C00106</t>
  </si>
  <si>
    <t>22S15C00107</t>
  </si>
  <si>
    <t>London</t>
  </si>
  <si>
    <t>23S15C00108</t>
  </si>
  <si>
    <t>23S15C00109</t>
  </si>
  <si>
    <t>New Anglia</t>
  </si>
  <si>
    <t>24S15C00110</t>
  </si>
  <si>
    <t>24S15C00111</t>
  </si>
  <si>
    <t>North Eastern</t>
  </si>
  <si>
    <t>25S15C00112</t>
  </si>
  <si>
    <t>25S15C00113</t>
  </si>
  <si>
    <t>25S15C00114</t>
  </si>
  <si>
    <t>25S15C00115</t>
  </si>
  <si>
    <t>Northamptonshire</t>
  </si>
  <si>
    <t>26S15C00116</t>
  </si>
  <si>
    <t>26S15C00117</t>
  </si>
  <si>
    <t>Oxfordshire</t>
  </si>
  <si>
    <t>27S15C00118</t>
  </si>
  <si>
    <t>27S15C00119</t>
  </si>
  <si>
    <t>Sheffield City Region</t>
  </si>
  <si>
    <t>28S15C00120</t>
  </si>
  <si>
    <t>28S15C00121</t>
  </si>
  <si>
    <t>28S15C00122</t>
  </si>
  <si>
    <t>28S15C00123</t>
  </si>
  <si>
    <t>Solent</t>
  </si>
  <si>
    <t>29S15C00124</t>
  </si>
  <si>
    <t>29S15C00125</t>
  </si>
  <si>
    <t>South East</t>
  </si>
  <si>
    <t>30S15C00126</t>
  </si>
  <si>
    <t>30S15C00127</t>
  </si>
  <si>
    <t>South East Midlands</t>
  </si>
  <si>
    <t>31S15C00128</t>
  </si>
  <si>
    <t>31S15C00129</t>
  </si>
  <si>
    <t>Stoke-on-Trent and Staffordshire</t>
  </si>
  <si>
    <t>32S15C00130</t>
  </si>
  <si>
    <t>32S15C00131</t>
  </si>
  <si>
    <t>Swindon and Wiltshire</t>
  </si>
  <si>
    <t>33S15C00132</t>
  </si>
  <si>
    <t>33S15C00133</t>
  </si>
  <si>
    <t>Tees Valley</t>
  </si>
  <si>
    <t>34S15C00134</t>
  </si>
  <si>
    <t>34S15C00135</t>
  </si>
  <si>
    <t>Thames Valley Berkshire</t>
  </si>
  <si>
    <t>35S15C00136</t>
  </si>
  <si>
    <t>35S15C00137</t>
  </si>
  <si>
    <t>The Marches</t>
  </si>
  <si>
    <t>36S15C00138</t>
  </si>
  <si>
    <t>36S15C00139</t>
  </si>
  <si>
    <t>36S15C00140</t>
  </si>
  <si>
    <t>36S15C00141</t>
  </si>
  <si>
    <t>West of England</t>
  </si>
  <si>
    <t>37S15C00142</t>
  </si>
  <si>
    <t>37S15C00143</t>
  </si>
  <si>
    <t>Worcestershire</t>
  </si>
  <si>
    <t>38S15C00144</t>
  </si>
  <si>
    <t>38S15C00145</t>
  </si>
  <si>
    <t>York, North Yorkshire and East Riding</t>
  </si>
  <si>
    <t>39S15C00146</t>
  </si>
  <si>
    <t>39S15C00147</t>
  </si>
  <si>
    <t>39S15C00148</t>
  </si>
  <si>
    <t>39S15C00149</t>
  </si>
  <si>
    <t>&lt;&lt;Select from LEP Agreement ID Tab&gt;&gt;</t>
  </si>
  <si>
    <t>Deliverable</t>
  </si>
  <si>
    <t>69 to 92 hours - A - BASE</t>
  </si>
  <si>
    <t>69 to 92 hours - B - LOW</t>
  </si>
  <si>
    <t>69 to 92 hours - C - MEDIUM</t>
  </si>
  <si>
    <t>69 to 92 hours - D - HIGH</t>
  </si>
  <si>
    <t>69 to 92 hours - E Specialist</t>
  </si>
  <si>
    <t>Very small provision (1) - A - BASE</t>
  </si>
  <si>
    <t>Very small provision (1) - B -LOW</t>
  </si>
  <si>
    <t>Very small provision (1) - C - MEDIUM</t>
  </si>
  <si>
    <t>Very small provision (1) - D - HIGH</t>
  </si>
  <si>
    <t>Very small provision (1) - E - SPECIALIST</t>
  </si>
  <si>
    <t>Very small provision (2) - A - BASE</t>
  </si>
  <si>
    <t>Very small provision (2) - B -LOW</t>
  </si>
  <si>
    <t>Very small provision (2) - C - MEDIUM</t>
  </si>
  <si>
    <t>Very small provision (2) - D - HIGH</t>
  </si>
  <si>
    <t>Very small provision (2) - E - SPECIALIST</t>
  </si>
  <si>
    <t>Very small provision (3) - A - BASE</t>
  </si>
  <si>
    <t>Very small provision (3) - B -LOW</t>
  </si>
  <si>
    <t>Very small provision (3) - C - MEDIUM</t>
  </si>
  <si>
    <t>Very small provision (3) - D - HIGH</t>
  </si>
  <si>
    <t>Very small provision (3) - E - SPECIALIST</t>
  </si>
  <si>
    <t>Small provision (1) - A - BASE</t>
  </si>
  <si>
    <t>Small provision (1) - B - LOW</t>
  </si>
  <si>
    <t>Small provision (1) - C - MEDIUM</t>
  </si>
  <si>
    <t>Small provision (1) - D - HIGH</t>
  </si>
  <si>
    <t>Small provision (1) - E Specialist</t>
  </si>
  <si>
    <t>Small provision (2) - A - BASE</t>
  </si>
  <si>
    <t>Small provision (2) - B - LOW</t>
  </si>
  <si>
    <t>Small provision (2) - C - MEDIUM</t>
  </si>
  <si>
    <t>Small provision (2) - D - HIGH</t>
  </si>
  <si>
    <t>Small provision (2) - E SPECIALIST</t>
  </si>
  <si>
    <t>Small provision (3) - A - BASE</t>
  </si>
  <si>
    <t>Small provision (3) - B - LOW</t>
  </si>
  <si>
    <t>Small provision (3) - C - MEDIUM</t>
  </si>
  <si>
    <t>Small provision (3) - D - HIGH</t>
  </si>
  <si>
    <t>Small provision (3) - E Specialist</t>
  </si>
  <si>
    <t>Medium provision (1) - A - BASE</t>
  </si>
  <si>
    <t>Medium provision (1) - B - LOW</t>
  </si>
  <si>
    <t>Medium provision (1) - C - MEDIUM</t>
  </si>
  <si>
    <t>Medium provision (1) - D - HIGH</t>
  </si>
  <si>
    <t>Medium provision (1) - E Specialist</t>
  </si>
  <si>
    <t>Medium provision (2) - A - BASE</t>
  </si>
  <si>
    <t>Medium provision (2) - B - LOW</t>
  </si>
  <si>
    <t>Medium provision (2) - C - MEDIUM</t>
  </si>
  <si>
    <t>Medium provision (2) - D - HIGH</t>
  </si>
  <si>
    <t>Medium provision (2) - E Specialist</t>
  </si>
  <si>
    <t>Medium provision (3) - A - BASE</t>
  </si>
  <si>
    <t>Medium provision (3) - B - LOW</t>
  </si>
  <si>
    <t>Medium provision (3) - C - MEDIUM</t>
  </si>
  <si>
    <t>Medium provision (3) - D - HIGH</t>
  </si>
  <si>
    <t>Medium provision (3) - E Specialist</t>
  </si>
  <si>
    <t>Large provision (1)  - A - BASE</t>
  </si>
  <si>
    <t>Large provision (1) - B - LOW</t>
  </si>
  <si>
    <t>Large provision (1)  - C - MEDIUM</t>
  </si>
  <si>
    <t>Large provision (1) - D - HIGH</t>
  </si>
  <si>
    <t>Large provision (1) - E Specialist</t>
  </si>
  <si>
    <t>Large provision (2)  - A - BASE</t>
  </si>
  <si>
    <t>Large provision (2) - B - LOW</t>
  </si>
  <si>
    <t>Large provision (2) - C - MEDIUM</t>
  </si>
  <si>
    <t>Large provision (2)  - D - HIGH</t>
  </si>
  <si>
    <t>Large provision (2)  - E Specialist</t>
  </si>
  <si>
    <t>Up to 2 hours - A - BASE</t>
  </si>
  <si>
    <t>Up to 2 hours - B -LOW</t>
  </si>
  <si>
    <t>Up to 2 hours - C - MEDIUM</t>
  </si>
  <si>
    <t>Up to 2 hours - D - HIGH</t>
  </si>
  <si>
    <t>Up to 2 hours - E - SPECIALIST</t>
  </si>
  <si>
    <t>3 to 4 hours - A - BASE</t>
  </si>
  <si>
    <t>3 to 4 hours - B -LOW</t>
  </si>
  <si>
    <t>3 to 4 hours - C - MEDIUM</t>
  </si>
  <si>
    <t>3 to 4 hours - D - HIGH</t>
  </si>
  <si>
    <t>3 to 4 hours - E - SPECIALIST</t>
  </si>
  <si>
    <t>5 to 6 hours - A - BASE</t>
  </si>
  <si>
    <t>5 to 6 hours - B -LOW</t>
  </si>
  <si>
    <t>5 to 6 hours - C - MEDIUM</t>
  </si>
  <si>
    <t>5 to 6 hours - D - HIGH</t>
  </si>
  <si>
    <t>5 to 6 hours - E - SPECIALIST</t>
  </si>
  <si>
    <t>7 to 12 hours - A - BASE</t>
  </si>
  <si>
    <t>7 to 12 hours - B - LOW</t>
  </si>
  <si>
    <t>7 to 12 hours - C - MEDIUM</t>
  </si>
  <si>
    <t>7 to 12 hours - D - HIGH</t>
  </si>
  <si>
    <t>7 to 12 hours - E Specialist</t>
  </si>
  <si>
    <t>SKILLS FUNDING AGENCY
2014-20 ESF PROGRAMME
IP2.1 - ENHANCING EQUAL ACCESS TO LIFELONG LEARNING</t>
  </si>
  <si>
    <t>DERBY, DERBYSHIRE, NOTTINGHAM AND NOTTINGHAMSHIRE LEP</t>
  </si>
  <si>
    <t>itt_30133</t>
  </si>
  <si>
    <t>08-002-01</t>
  </si>
  <si>
    <t>SME Engagement (initial TNA and IAG)</t>
  </si>
  <si>
    <t xml:space="preserve">Workforce Development Skills Plan </t>
  </si>
  <si>
    <t>Coaching and Mentoring Support to employers for Apprentices of SKILLS Local</t>
  </si>
  <si>
    <t>Employer Incentive - when ROI or business growth of 5% can be evidenced</t>
  </si>
  <si>
    <t>Employer Incentive - Top up for Advn App</t>
  </si>
  <si>
    <t>Employer Incentive - Top up for Higher App</t>
  </si>
  <si>
    <t>45% SKILLS Local Targets Achieved</t>
  </si>
  <si>
    <t>80% SKILLS Local Targets Achieved</t>
  </si>
  <si>
    <t>Employer Incentive, Interm, Adv and Higher App</t>
  </si>
  <si>
    <t>(SKILLS LOCAL) SKILLS FOR GROWTH</t>
  </si>
  <si>
    <t>01</t>
  </si>
  <si>
    <t>Delivery of education and training that best support the needs of local employers and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</si>
</sst>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quot;£&quot;#,##0.00"/>
    <numFmt numFmtId="165" formatCode="&quot;£&quot;#,##0"/>
  </numFmts>
  <fonts count="28" x14ac:knownFonts="1">
    <font>
      <sz val="11"/>
      <color theme="1"/>
      <name val="Calibri"/>
      <family val="2"/>
      <scheme val="minor"/>
    </font>
    <font>
      <sz val="11"/>
      <color theme="1"/>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
      <b/>
      <u/>
      <sz val="12"/>
      <color theme="1"/>
      <name val="Arial"/>
      <family val="2"/>
    </font>
    <font>
      <b/>
      <u/>
      <sz val="11"/>
      <color theme="1"/>
      <name val="Arial"/>
      <family val="2"/>
    </font>
    <font>
      <b/>
      <u/>
      <sz val="11"/>
      <color theme="1"/>
      <name val="Calibri"/>
      <family val="2"/>
      <scheme val="minor"/>
    </font>
    <font>
      <sz val="11"/>
      <color theme="1"/>
      <name val="Symbol"/>
      <family val="1"/>
      <charset val="2"/>
    </font>
    <font>
      <sz val="7"/>
      <color theme="1"/>
      <name val="Times New Roman"/>
      <family val="1"/>
    </font>
    <font>
      <b/>
      <sz val="9"/>
      <color theme="1"/>
      <name val="Arial"/>
      <family val="2"/>
    </font>
    <font>
      <sz val="9"/>
      <color theme="1"/>
      <name val="Arial"/>
      <family val="2"/>
    </font>
    <font>
      <sz val="8"/>
      <color theme="1"/>
      <name val="Calibri"/>
      <family val="2"/>
      <scheme val="minor"/>
    </font>
  </fonts>
  <fills count="11">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149967955565050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8" fillId="0" borderId="0" applyFont="0" applyFill="0" applyBorder="0" applyAlignment="0" applyProtection="0"/>
  </cellStyleXfs>
  <cellXfs count="328">
    <xf numFmtId="0" fontId="0" fillId="0" borderId="0" xfId="0"/>
    <xf numFmtId="0" fontId="2" fillId="0" borderId="0" xfId="0" applyFont="1" applyAlignment="1">
      <alignment horizontal="left" vertical="center"/>
    </xf>
    <xf numFmtId="0" fontId="2" fillId="0" borderId="0" xfId="0" applyFont="1"/>
    <xf numFmtId="0" fontId="3" fillId="0" borderId="0" xfId="0" applyFont="1"/>
    <xf numFmtId="17" fontId="2" fillId="0" borderId="0" xfId="0" applyNumberFormat="1" applyFont="1"/>
    <xf numFmtId="2" fontId="0" fillId="0" borderId="7" xfId="0" applyNumberFormat="1" applyBorder="1"/>
    <xf numFmtId="0" fontId="6" fillId="0" borderId="0" xfId="0" applyFont="1" applyFill="1"/>
    <xf numFmtId="0" fontId="8"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vertical="top"/>
    </xf>
    <xf numFmtId="2" fontId="3" fillId="0" borderId="0" xfId="0" applyNumberFormat="1" applyFont="1" applyAlignment="1" applyProtection="1">
      <alignment horizontal="center" vertical="center"/>
      <protection hidden="1"/>
    </xf>
    <xf numFmtId="4" fontId="3" fillId="0" borderId="0" xfId="0" applyNumberFormat="1" applyFont="1" applyAlignment="1" applyProtection="1">
      <alignment horizontal="center" vertical="center"/>
      <protection hidden="1"/>
    </xf>
    <xf numFmtId="49" fontId="12" fillId="0" borderId="7" xfId="0" applyNumberFormat="1" applyFont="1" applyFill="1" applyBorder="1" applyAlignment="1">
      <alignment horizontal="left" vertical="center"/>
    </xf>
    <xf numFmtId="0" fontId="15" fillId="0" borderId="0" xfId="0" applyFont="1"/>
    <xf numFmtId="0" fontId="2" fillId="0" borderId="0" xfId="0" applyFont="1" applyFill="1" applyBorder="1" applyAlignment="1">
      <alignment vertical="top"/>
    </xf>
    <xf numFmtId="0" fontId="0" fillId="0" borderId="0" xfId="0" applyFill="1"/>
    <xf numFmtId="0" fontId="0" fillId="0" borderId="0" xfId="0" applyFill="1" applyBorder="1"/>
    <xf numFmtId="0" fontId="14" fillId="3" borderId="7" xfId="0" applyFont="1" applyFill="1" applyBorder="1" applyAlignment="1">
      <alignment horizontal="left" vertical="center" wrapText="1"/>
    </xf>
    <xf numFmtId="0" fontId="3" fillId="0" borderId="0" xfId="0" applyFont="1" applyFill="1"/>
    <xf numFmtId="164" fontId="3"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4" fillId="0" borderId="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7" xfId="0" applyFont="1" applyFill="1" applyBorder="1" applyAlignment="1">
      <alignment vertical="center"/>
    </xf>
    <xf numFmtId="1" fontId="0" fillId="0" borderId="7" xfId="0" applyNumberFormat="1" applyBorder="1"/>
    <xf numFmtId="6" fontId="3"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4" fillId="0" borderId="11" xfId="0" applyFont="1" applyFill="1" applyBorder="1" applyAlignment="1">
      <alignment vertical="center"/>
    </xf>
    <xf numFmtId="164" fontId="0" fillId="0" borderId="7" xfId="0" applyNumberFormat="1" applyFill="1" applyBorder="1"/>
    <xf numFmtId="0" fontId="0" fillId="0" borderId="0" xfId="0" applyAlignment="1"/>
    <xf numFmtId="0" fontId="2" fillId="6" borderId="9" xfId="0" applyFont="1" applyFill="1" applyBorder="1" applyAlignment="1" applyProtection="1">
      <alignment horizontal="left" vertical="center"/>
    </xf>
    <xf numFmtId="0" fontId="2" fillId="6" borderId="9" xfId="0" applyFont="1" applyFill="1" applyBorder="1" applyAlignment="1" applyProtection="1">
      <alignment horizontal="left" vertical="center" wrapText="1"/>
    </xf>
    <xf numFmtId="17" fontId="5" fillId="6" borderId="10" xfId="0" applyNumberFormat="1" applyFont="1" applyFill="1" applyBorder="1" applyAlignment="1" applyProtection="1">
      <alignment horizontal="center" vertical="center"/>
    </xf>
    <xf numFmtId="17" fontId="2" fillId="0" borderId="7" xfId="0" applyNumberFormat="1" applyFont="1" applyBorder="1" applyAlignment="1" applyProtection="1">
      <alignment horizontal="center" vertical="center"/>
    </xf>
    <xf numFmtId="0" fontId="2" fillId="6" borderId="22" xfId="0" applyFont="1" applyFill="1" applyBorder="1" applyAlignment="1" applyProtection="1">
      <alignment vertical="center"/>
    </xf>
    <xf numFmtId="0" fontId="2" fillId="6" borderId="11" xfId="0" applyFont="1" applyFill="1" applyBorder="1" applyAlignment="1" applyProtection="1">
      <alignment vertical="center"/>
    </xf>
    <xf numFmtId="49" fontId="12"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7" fillId="6" borderId="22" xfId="0" applyNumberFormat="1" applyFont="1" applyFill="1" applyBorder="1" applyAlignment="1" applyProtection="1">
      <alignment vertical="center"/>
    </xf>
    <xf numFmtId="49" fontId="17" fillId="6" borderId="11" xfId="0" applyNumberFormat="1" applyFont="1" applyFill="1" applyBorder="1" applyAlignment="1" applyProtection="1">
      <alignment vertical="center"/>
    </xf>
    <xf numFmtId="0" fontId="16"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2" fillId="5" borderId="7" xfId="0" applyFont="1" applyFill="1" applyBorder="1" applyProtection="1"/>
    <xf numFmtId="0" fontId="2" fillId="0" borderId="0" xfId="0" applyFont="1" applyAlignment="1" applyProtection="1">
      <alignment horizontal="center" vertical="center"/>
    </xf>
    <xf numFmtId="17" fontId="2" fillId="0" borderId="0" xfId="0" applyNumberFormat="1" applyFont="1" applyAlignment="1" applyProtection="1">
      <alignment horizontal="center" vertical="center"/>
    </xf>
    <xf numFmtId="164" fontId="2" fillId="0" borderId="0" xfId="0" applyNumberFormat="1" applyFont="1" applyAlignment="1" applyProtection="1">
      <alignment horizontal="center" vertical="center"/>
    </xf>
    <xf numFmtId="49" fontId="11" fillId="5" borderId="7" xfId="0" applyNumberFormat="1" applyFont="1" applyFill="1" applyBorder="1" applyAlignment="1" applyProtection="1">
      <alignment horizontal="left" vertical="center"/>
    </xf>
    <xf numFmtId="0" fontId="5" fillId="5" borderId="7" xfId="0" applyFont="1" applyFill="1" applyBorder="1" applyProtection="1"/>
    <xf numFmtId="17" fontId="4"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5" fillId="0" borderId="9" xfId="0" applyFont="1" applyFill="1" applyBorder="1" applyAlignment="1" applyProtection="1">
      <alignment vertical="center" wrapText="1"/>
    </xf>
    <xf numFmtId="164" fontId="5" fillId="0" borderId="9" xfId="0" applyNumberFormat="1" applyFont="1" applyFill="1" applyBorder="1" applyAlignment="1" applyProtection="1">
      <alignment vertical="center" wrapText="1"/>
    </xf>
    <xf numFmtId="164" fontId="3" fillId="0" borderId="0" xfId="0" applyNumberFormat="1" applyFont="1" applyAlignment="1" applyProtection="1">
      <alignment horizontal="center" vertical="center"/>
    </xf>
    <xf numFmtId="6"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xf>
    <xf numFmtId="0" fontId="3" fillId="0" borderId="0" xfId="0" applyFont="1" applyFill="1" applyProtection="1"/>
    <xf numFmtId="0" fontId="3" fillId="0" borderId="0" xfId="0" applyFont="1" applyFill="1" applyBorder="1" applyAlignment="1" applyProtection="1">
      <alignment horizontal="center" vertical="center"/>
    </xf>
    <xf numFmtId="2" fontId="3" fillId="0" borderId="0" xfId="0" applyNumberFormat="1" applyFont="1" applyAlignment="1" applyProtection="1">
      <alignment horizontal="center" vertical="center"/>
    </xf>
    <xf numFmtId="2" fontId="3" fillId="0" borderId="7" xfId="0" applyNumberFormat="1" applyFont="1" applyFill="1" applyBorder="1" applyAlignment="1" applyProtection="1">
      <alignment vertical="center"/>
    </xf>
    <xf numFmtId="2" fontId="3" fillId="0" borderId="7" xfId="0" applyNumberFormat="1" applyFont="1" applyFill="1" applyBorder="1" applyAlignment="1" applyProtection="1">
      <alignment horizontal="center" vertical="center"/>
    </xf>
    <xf numFmtId="164" fontId="3" fillId="0" borderId="7" xfId="0" applyNumberFormat="1" applyFont="1" applyFill="1" applyBorder="1" applyAlignment="1" applyProtection="1">
      <alignment horizontal="center" vertical="center"/>
    </xf>
    <xf numFmtId="44" fontId="3" fillId="0" borderId="7" xfId="0" applyNumberFormat="1" applyFont="1" applyFill="1" applyBorder="1" applyAlignment="1" applyProtection="1">
      <alignment vertical="center"/>
    </xf>
    <xf numFmtId="2" fontId="3" fillId="0" borderId="0"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2" fillId="0" borderId="0" xfId="0" applyFont="1" applyAlignment="1">
      <alignment vertical="top"/>
    </xf>
    <xf numFmtId="0" fontId="0" fillId="0" borderId="0" xfId="0" applyNumberFormat="1"/>
    <xf numFmtId="0" fontId="14" fillId="0" borderId="7" xfId="0" applyNumberFormat="1" applyFont="1" applyFill="1" applyBorder="1" applyAlignment="1">
      <alignment horizontal="left" vertical="center"/>
    </xf>
    <xf numFmtId="0" fontId="5" fillId="6" borderId="7" xfId="0" applyNumberFormat="1" applyFont="1" applyFill="1" applyBorder="1" applyAlignment="1">
      <alignment horizontal="center" vertical="center"/>
    </xf>
    <xf numFmtId="0" fontId="14" fillId="0" borderId="7" xfId="0" applyNumberFormat="1" applyFont="1" applyFill="1" applyBorder="1" applyAlignment="1">
      <alignment vertical="center"/>
    </xf>
    <xf numFmtId="0" fontId="10" fillId="0" borderId="0" xfId="0" applyFont="1" applyFill="1" applyBorder="1" applyAlignment="1">
      <alignment horizontal="center" vertical="top"/>
    </xf>
    <xf numFmtId="0" fontId="14" fillId="3" borderId="7" xfId="0" applyFont="1" applyFill="1" applyBorder="1" applyAlignment="1">
      <alignment horizontal="left" vertical="center"/>
    </xf>
    <xf numFmtId="4" fontId="3" fillId="0" borderId="0" xfId="0" applyNumberFormat="1" applyFont="1" applyAlignment="1" applyProtection="1">
      <alignment horizontal="center" vertical="center"/>
    </xf>
    <xf numFmtId="4" fontId="3" fillId="0" borderId="0" xfId="0" applyNumberFormat="1" applyFont="1" applyAlignment="1" applyProtection="1">
      <alignment horizontal="center" vertical="center"/>
    </xf>
    <xf numFmtId="4" fontId="3"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3" fillId="0" borderId="0" xfId="0" applyNumberFormat="1" applyFont="1" applyAlignment="1" applyProtection="1">
      <alignment horizontal="center" vertical="center"/>
    </xf>
    <xf numFmtId="0" fontId="19"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2" fillId="5" borderId="7" xfId="0" applyFont="1" applyFill="1" applyBorder="1" applyAlignment="1" applyProtection="1">
      <alignment wrapText="1"/>
    </xf>
    <xf numFmtId="0" fontId="0" fillId="0" borderId="0" xfId="0" applyProtection="1"/>
    <xf numFmtId="0" fontId="7" fillId="7" borderId="12" xfId="0" applyFont="1" applyFill="1" applyBorder="1" applyAlignment="1" applyProtection="1">
      <alignment horizontal="justify" vertical="center" wrapText="1"/>
    </xf>
    <xf numFmtId="0" fontId="7" fillId="7" borderId="2" xfId="0" applyFont="1" applyFill="1" applyBorder="1" applyAlignment="1" applyProtection="1">
      <alignment horizontal="justify" vertical="center" wrapText="1"/>
    </xf>
    <xf numFmtId="0" fontId="8" fillId="0" borderId="12" xfId="0" applyFont="1" applyBorder="1" applyAlignment="1" applyProtection="1">
      <alignment horizontal="justify" vertical="center" wrapText="1"/>
    </xf>
    <xf numFmtId="0" fontId="8"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8" fillId="0" borderId="3" xfId="0" applyFont="1" applyBorder="1" applyAlignment="1" applyProtection="1">
      <alignmen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8" fillId="0" borderId="4" xfId="0" applyFont="1" applyBorder="1" applyAlignment="1" applyProtection="1">
      <alignment horizontal="justify" vertical="center" wrapText="1"/>
    </xf>
    <xf numFmtId="0" fontId="8" fillId="0" borderId="3" xfId="0" applyFont="1" applyBorder="1" applyAlignment="1" applyProtection="1">
      <alignment horizontal="justify" vertical="center" wrapText="1"/>
    </xf>
    <xf numFmtId="0" fontId="8" fillId="0" borderId="13" xfId="0" applyFont="1" applyBorder="1" applyAlignment="1" applyProtection="1">
      <alignment horizontal="left" vertical="top" wrapText="1"/>
    </xf>
    <xf numFmtId="0" fontId="8"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8" fillId="0" borderId="16" xfId="0" applyFont="1" applyBorder="1" applyAlignment="1" applyProtection="1">
      <alignment horizontal="justify" vertical="center" wrapText="1"/>
    </xf>
    <xf numFmtId="0" fontId="8" fillId="0" borderId="13" xfId="0" applyFont="1" applyBorder="1" applyAlignment="1" applyProtection="1">
      <alignment horizontal="justify" vertical="center" wrapText="1"/>
    </xf>
    <xf numFmtId="0" fontId="9"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4" fillId="3" borderId="7"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3" borderId="7" xfId="0" applyFont="1" applyFill="1" applyBorder="1" applyAlignment="1" applyProtection="1">
      <alignment horizontal="left" vertical="center" wrapText="1"/>
    </xf>
    <xf numFmtId="0" fontId="2"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4" fillId="0" borderId="0" xfId="0" applyFont="1" applyFill="1" applyBorder="1" applyAlignment="1">
      <alignment vertical="center"/>
    </xf>
    <xf numFmtId="0" fontId="10" fillId="0" borderId="0" xfId="0" applyFont="1" applyFill="1" applyBorder="1" applyAlignment="1">
      <alignment vertical="top"/>
    </xf>
    <xf numFmtId="0" fontId="0" fillId="0" borderId="0" xfId="0" applyFill="1" applyBorder="1" applyAlignment="1" applyProtection="1">
      <alignment horizontal="center" vertical="center"/>
    </xf>
    <xf numFmtId="0" fontId="10" fillId="0" borderId="0" xfId="0" applyFont="1" applyFill="1" applyBorder="1" applyAlignment="1">
      <alignment vertical="top" wrapText="1"/>
    </xf>
    <xf numFmtId="49" fontId="14" fillId="0" borderId="0" xfId="0" applyNumberFormat="1" applyFont="1" applyFill="1" applyBorder="1" applyAlignment="1" applyProtection="1">
      <alignment vertical="center"/>
    </xf>
    <xf numFmtId="0" fontId="10" fillId="0" borderId="0" xfId="0" applyFont="1" applyFill="1" applyBorder="1" applyAlignment="1" applyProtection="1">
      <alignment vertical="top"/>
    </xf>
    <xf numFmtId="0" fontId="10" fillId="0" borderId="0" xfId="0" applyFont="1" applyFill="1" applyBorder="1" applyAlignment="1" applyProtection="1">
      <alignment vertical="top" wrapText="1"/>
    </xf>
    <xf numFmtId="2" fontId="3" fillId="0" borderId="9" xfId="0" applyNumberFormat="1" applyFont="1" applyFill="1" applyBorder="1" applyAlignment="1" applyProtection="1"/>
    <xf numFmtId="2" fontId="3"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7" fillId="0" borderId="22" xfId="0" applyNumberFormat="1" applyFont="1" applyFill="1" applyBorder="1" applyAlignment="1" applyProtection="1">
      <alignment vertical="center"/>
    </xf>
    <xf numFmtId="0" fontId="2" fillId="0" borderId="22" xfId="0" applyFont="1" applyFill="1" applyBorder="1" applyAlignment="1" applyProtection="1">
      <alignment vertical="center"/>
    </xf>
    <xf numFmtId="2" fontId="0" fillId="0" borderId="10" xfId="0" applyNumberFormat="1" applyFont="1" applyFill="1" applyBorder="1" applyProtection="1"/>
    <xf numFmtId="17" fontId="5" fillId="0" borderId="10" xfId="0" applyNumberFormat="1" applyFont="1" applyFill="1" applyBorder="1" applyAlignment="1" applyProtection="1">
      <alignment horizontal="center" vertical="center"/>
    </xf>
    <xf numFmtId="0" fontId="2" fillId="7" borderId="7" xfId="0" applyFont="1" applyFill="1" applyBorder="1" applyAlignment="1">
      <alignment horizontal="left" vertical="top" wrapText="1"/>
    </xf>
    <xf numFmtId="0" fontId="2" fillId="7" borderId="7" xfId="0" applyNumberFormat="1" applyFont="1" applyFill="1" applyBorder="1" applyAlignment="1">
      <alignment horizontal="left" vertical="top" wrapText="1"/>
    </xf>
    <xf numFmtId="0" fontId="6" fillId="7" borderId="7" xfId="0" applyFont="1" applyFill="1" applyBorder="1" applyAlignment="1">
      <alignment horizontal="left" vertical="top" wrapText="1"/>
    </xf>
    <xf numFmtId="0" fontId="0" fillId="7" borderId="0" xfId="0" applyFill="1"/>
    <xf numFmtId="164" fontId="12" fillId="0" borderId="7" xfId="0" applyNumberFormat="1" applyFont="1" applyFill="1" applyBorder="1" applyAlignment="1">
      <alignment horizontal="left" vertical="center"/>
    </xf>
    <xf numFmtId="0" fontId="2" fillId="0" borderId="7" xfId="0" applyFont="1" applyFill="1" applyBorder="1" applyAlignment="1">
      <alignment horizontal="left" vertical="center"/>
    </xf>
    <xf numFmtId="2" fontId="3" fillId="0" borderId="11" xfId="0" applyNumberFormat="1" applyFont="1" applyFill="1" applyBorder="1" applyAlignment="1" applyProtection="1">
      <alignment vertical="center"/>
    </xf>
    <xf numFmtId="44" fontId="3" fillId="0" borderId="11" xfId="0" applyNumberFormat="1" applyFont="1" applyFill="1" applyBorder="1" applyAlignment="1" applyProtection="1">
      <alignment vertical="center"/>
    </xf>
    <xf numFmtId="44" fontId="3"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wrapText="1"/>
    </xf>
    <xf numFmtId="0" fontId="3" fillId="0" borderId="7" xfId="0" applyFont="1" applyBorder="1" applyAlignment="1"/>
    <xf numFmtId="0" fontId="3" fillId="0" borderId="0" xfId="0" applyFont="1" applyAlignment="1"/>
    <xf numFmtId="0" fontId="3" fillId="0" borderId="0" xfId="0" applyFont="1" applyAlignment="1">
      <alignment horizontal="center" vertical="center"/>
    </xf>
    <xf numFmtId="164" fontId="3" fillId="0" borderId="7" xfId="0" applyNumberFormat="1" applyFont="1" applyFill="1" applyBorder="1" applyAlignment="1" applyProtection="1">
      <alignment vertical="center"/>
    </xf>
    <xf numFmtId="164" fontId="3" fillId="0" borderId="7" xfId="0" applyNumberFormat="1" applyFont="1" applyBorder="1" applyAlignment="1"/>
    <xf numFmtId="164" fontId="3" fillId="0" borderId="7" xfId="0" applyNumberFormat="1" applyFont="1" applyBorder="1" applyAlignment="1">
      <alignment horizontal="center" vertical="center"/>
    </xf>
    <xf numFmtId="0" fontId="5" fillId="6" borderId="7" xfId="0" applyFont="1" applyFill="1" applyBorder="1" applyAlignment="1">
      <alignment horizontal="right"/>
    </xf>
    <xf numFmtId="0" fontId="10" fillId="0" borderId="0" xfId="0" applyFont="1" applyFill="1" applyBorder="1" applyAlignment="1">
      <alignment vertical="center" wrapText="1"/>
    </xf>
    <xf numFmtId="17" fontId="5" fillId="0" borderId="10" xfId="0" applyNumberFormat="1" applyFont="1" applyFill="1" applyBorder="1" applyAlignment="1" applyProtection="1">
      <alignment horizontal="center" vertical="center"/>
      <protection locked="0"/>
    </xf>
    <xf numFmtId="0" fontId="2" fillId="0" borderId="22" xfId="0" applyFont="1" applyFill="1" applyBorder="1" applyAlignment="1" applyProtection="1">
      <alignment vertical="center"/>
      <protection locked="0"/>
    </xf>
    <xf numFmtId="2" fontId="0" fillId="0" borderId="7" xfId="0" applyNumberFormat="1" applyFont="1" applyFill="1" applyBorder="1" applyProtection="1">
      <protection locked="0"/>
    </xf>
    <xf numFmtId="0" fontId="0" fillId="0" borderId="7" xfId="0" applyFont="1" applyFill="1" applyBorder="1" applyProtection="1">
      <protection locked="0"/>
    </xf>
    <xf numFmtId="0" fontId="0" fillId="0" borderId="10" xfId="0" applyFont="1" applyFill="1" applyBorder="1" applyProtection="1">
      <protection locked="0"/>
    </xf>
    <xf numFmtId="49" fontId="17" fillId="0" borderId="22" xfId="0" applyNumberFormat="1" applyFont="1" applyFill="1" applyBorder="1" applyAlignment="1" applyProtection="1">
      <alignment vertical="center"/>
      <protection locked="0"/>
    </xf>
    <xf numFmtId="2" fontId="0" fillId="0" borderId="10" xfId="0" applyNumberFormat="1" applyFont="1" applyFill="1" applyBorder="1" applyProtection="1">
      <protection locked="0"/>
    </xf>
    <xf numFmtId="2" fontId="3" fillId="0" borderId="7" xfId="0" applyNumberFormat="1" applyFont="1" applyFill="1" applyBorder="1" applyAlignment="1" applyProtection="1">
      <alignment vertical="center"/>
      <protection locked="0"/>
    </xf>
    <xf numFmtId="164" fontId="3" fillId="0" borderId="7" xfId="0" applyNumberFormat="1" applyFont="1" applyFill="1" applyBorder="1" applyAlignment="1" applyProtection="1">
      <alignment vertical="center"/>
      <protection locked="0"/>
    </xf>
    <xf numFmtId="17" fontId="4" fillId="0" borderId="7" xfId="0" applyNumberFormat="1" applyFont="1" applyFill="1" applyBorder="1" applyAlignment="1" applyProtection="1">
      <alignment vertical="center"/>
      <protection locked="0"/>
    </xf>
    <xf numFmtId="2" fontId="3" fillId="0" borderId="9" xfId="0" applyNumberFormat="1" applyFont="1" applyFill="1" applyBorder="1" applyAlignment="1" applyProtection="1">
      <protection locked="0"/>
    </xf>
    <xf numFmtId="2" fontId="0" fillId="7" borderId="10" xfId="0" applyNumberFormat="1" applyFont="1" applyFill="1" applyBorder="1" applyProtection="1"/>
    <xf numFmtId="0" fontId="0" fillId="0" borderId="7" xfId="0" applyFill="1" applyBorder="1"/>
    <xf numFmtId="0" fontId="20" fillId="0" borderId="0" xfId="0" applyFont="1"/>
    <xf numFmtId="0" fontId="21" fillId="0" borderId="0" xfId="0" applyFont="1"/>
    <xf numFmtId="0" fontId="19" fillId="0" borderId="0" xfId="0" applyFont="1"/>
    <xf numFmtId="0" fontId="22" fillId="0" borderId="0" xfId="0" applyFont="1"/>
    <xf numFmtId="0" fontId="2" fillId="3" borderId="0" xfId="0" applyFont="1" applyFill="1"/>
    <xf numFmtId="0" fontId="23" fillId="0" borderId="0" xfId="0" applyFont="1" applyAlignment="1">
      <alignment horizontal="left" vertical="center"/>
    </xf>
    <xf numFmtId="0" fontId="2" fillId="0" borderId="0" xfId="0" applyFont="1" applyFill="1" applyBorder="1"/>
    <xf numFmtId="0" fontId="25" fillId="0" borderId="0" xfId="0" applyFont="1" applyAlignment="1">
      <alignment vertical="center"/>
    </xf>
    <xf numFmtId="0" fontId="26" fillId="0" borderId="0" xfId="0" applyFont="1" applyAlignment="1">
      <alignment vertical="center"/>
    </xf>
    <xf numFmtId="0" fontId="0" fillId="0" borderId="7" xfId="0" applyFont="1" applyFill="1" applyBorder="1" applyAlignment="1" applyProtection="1">
      <alignment horizontal="center"/>
    </xf>
    <xf numFmtId="4" fontId="3" fillId="0" borderId="0" xfId="0" applyNumberFormat="1" applyFont="1" applyAlignment="1" applyProtection="1">
      <alignment horizontal="center" vertical="center"/>
    </xf>
    <xf numFmtId="0" fontId="0" fillId="0" borderId="0" xfId="0" applyFont="1" applyFill="1"/>
    <xf numFmtId="17" fontId="27" fillId="0" borderId="9" xfId="0" applyNumberFormat="1" applyFont="1" applyFill="1" applyBorder="1" applyAlignment="1" applyProtection="1">
      <alignment vertical="center"/>
    </xf>
    <xf numFmtId="17" fontId="27" fillId="0" borderId="9" xfId="0" applyNumberFormat="1" applyFont="1" applyFill="1" applyBorder="1" applyAlignment="1" applyProtection="1">
      <alignment vertical="center"/>
      <protection locked="0"/>
    </xf>
    <xf numFmtId="164" fontId="5" fillId="0" borderId="9" xfId="0" applyNumberFormat="1" applyFont="1" applyFill="1" applyBorder="1" applyAlignment="1" applyProtection="1">
      <alignment horizontal="right" vertical="center"/>
    </xf>
    <xf numFmtId="2" fontId="27" fillId="7" borderId="9" xfId="0" applyNumberFormat="1" applyFont="1" applyFill="1" applyBorder="1" applyAlignment="1" applyProtection="1">
      <alignment vertical="center"/>
    </xf>
    <xf numFmtId="164" fontId="3" fillId="0" borderId="0" xfId="0" applyNumberFormat="1" applyFont="1" applyFill="1" applyProtection="1"/>
    <xf numFmtId="164" fontId="3" fillId="3" borderId="7" xfId="0" applyNumberFormat="1" applyFont="1" applyFill="1" applyBorder="1" applyAlignment="1"/>
    <xf numFmtId="164" fontId="3" fillId="0" borderId="0" xfId="0" applyNumberFormat="1" applyFont="1" applyFill="1" applyBorder="1" applyAlignment="1" applyProtection="1">
      <alignment horizontal="center" vertical="center"/>
    </xf>
    <xf numFmtId="164" fontId="5" fillId="3" borderId="7" xfId="0" applyNumberFormat="1" applyFont="1" applyFill="1" applyBorder="1" applyAlignment="1" applyProtection="1">
      <alignment horizontal="center" vertical="center"/>
    </xf>
    <xf numFmtId="0" fontId="2" fillId="0" borderId="0" xfId="0" applyFont="1" applyFill="1" applyAlignment="1">
      <alignment vertical="center"/>
    </xf>
    <xf numFmtId="2" fontId="27" fillId="4" borderId="9" xfId="0" applyNumberFormat="1" applyFont="1" applyFill="1" applyBorder="1" applyAlignment="1" applyProtection="1">
      <alignment vertical="center"/>
      <protection locked="0"/>
    </xf>
    <xf numFmtId="2" fontId="2" fillId="3" borderId="0" xfId="0" applyNumberFormat="1" applyFont="1" applyFill="1"/>
    <xf numFmtId="164" fontId="0" fillId="0" borderId="0" xfId="0" applyNumberFormat="1"/>
    <xf numFmtId="164" fontId="14" fillId="0" borderId="7" xfId="0" applyNumberFormat="1" applyFont="1" applyFill="1" applyBorder="1" applyAlignment="1">
      <alignment vertical="center"/>
    </xf>
    <xf numFmtId="164" fontId="14" fillId="0" borderId="7" xfId="0" applyNumberFormat="1" applyFont="1" applyFill="1" applyBorder="1" applyAlignment="1">
      <alignment horizontal="left" vertical="center"/>
    </xf>
    <xf numFmtId="164" fontId="2" fillId="7" borderId="7" xfId="0" applyNumberFormat="1" applyFont="1" applyFill="1" applyBorder="1" applyAlignment="1">
      <alignment horizontal="left" vertical="top" wrapText="1"/>
    </xf>
    <xf numFmtId="164" fontId="0" fillId="0" borderId="7" xfId="0" applyNumberFormat="1" applyBorder="1"/>
    <xf numFmtId="49" fontId="0" fillId="0" borderId="7" xfId="0" applyNumberFormat="1" applyBorder="1"/>
    <xf numFmtId="49" fontId="14" fillId="8" borderId="8" xfId="0" applyNumberFormat="1" applyFont="1" applyFill="1" applyBorder="1" applyAlignment="1">
      <alignment horizontal="left" vertical="center"/>
    </xf>
    <xf numFmtId="49" fontId="14" fillId="8" borderId="22" xfId="0" applyNumberFormat="1" applyFont="1" applyFill="1" applyBorder="1" applyAlignment="1">
      <alignment horizontal="left" vertical="center"/>
    </xf>
    <xf numFmtId="49" fontId="14" fillId="8" borderId="11" xfId="0" applyNumberFormat="1" applyFont="1" applyFill="1" applyBorder="1" applyAlignment="1">
      <alignment horizontal="left" vertical="center"/>
    </xf>
    <xf numFmtId="0" fontId="14" fillId="8" borderId="8" xfId="0" applyFont="1" applyFill="1" applyBorder="1" applyAlignment="1">
      <alignment horizontal="left" vertical="center"/>
    </xf>
    <xf numFmtId="0" fontId="14" fillId="8" borderId="22" xfId="0" applyFont="1" applyFill="1" applyBorder="1" applyAlignment="1">
      <alignment horizontal="left" vertical="center"/>
    </xf>
    <xf numFmtId="0" fontId="14" fillId="8" borderId="11" xfId="0" applyFont="1" applyFill="1" applyBorder="1" applyAlignment="1">
      <alignment horizontal="left" vertical="center"/>
    </xf>
    <xf numFmtId="0" fontId="14" fillId="0" borderId="7" xfId="0" applyFont="1" applyFill="1" applyBorder="1" applyAlignment="1">
      <alignment horizontal="center" vertical="center"/>
    </xf>
    <xf numFmtId="0" fontId="14" fillId="8" borderId="7" xfId="0" applyFont="1" applyFill="1" applyBorder="1" applyAlignment="1">
      <alignment horizontal="left" vertical="top"/>
    </xf>
    <xf numFmtId="0" fontId="10" fillId="0" borderId="0" xfId="0" applyFont="1" applyAlignment="1">
      <alignment horizontal="left" vertical="top"/>
    </xf>
    <xf numFmtId="0" fontId="14" fillId="8" borderId="7" xfId="0" applyFont="1" applyFill="1" applyBorder="1" applyAlignment="1">
      <alignment horizontal="left" vertical="center"/>
    </xf>
    <xf numFmtId="0" fontId="2" fillId="0" borderId="0" xfId="0" applyFont="1" applyAlignment="1">
      <alignment horizontal="left" vertical="top" wrapText="1"/>
    </xf>
    <xf numFmtId="0" fontId="2" fillId="0" borderId="10"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4" fillId="3" borderId="8" xfId="0" applyFont="1" applyFill="1" applyBorder="1" applyAlignment="1">
      <alignment horizontal="left" vertical="center"/>
    </xf>
    <xf numFmtId="0" fontId="14" fillId="3" borderId="22" xfId="0" applyFont="1" applyFill="1" applyBorder="1" applyAlignment="1">
      <alignment horizontal="left" vertical="center"/>
    </xf>
    <xf numFmtId="0" fontId="14" fillId="3" borderId="11" xfId="0" applyFont="1" applyFill="1" applyBorder="1" applyAlignment="1">
      <alignment horizontal="left" vertical="center"/>
    </xf>
    <xf numFmtId="49" fontId="14" fillId="4" borderId="7" xfId="0" applyNumberFormat="1" applyFont="1" applyFill="1" applyBorder="1" applyAlignment="1" applyProtection="1">
      <alignment horizontal="left" vertical="center"/>
      <protection locked="0"/>
    </xf>
    <xf numFmtId="0" fontId="14" fillId="4" borderId="7" xfId="0" applyFont="1" applyFill="1" applyBorder="1" applyAlignment="1" applyProtection="1">
      <alignment horizontal="left" vertical="center"/>
      <protection locked="0"/>
    </xf>
    <xf numFmtId="49" fontId="12" fillId="0" borderId="10" xfId="0" applyNumberFormat="1" applyFont="1" applyFill="1" applyBorder="1" applyAlignment="1" applyProtection="1">
      <alignment horizontal="left" vertical="center"/>
    </xf>
    <xf numFmtId="49" fontId="12" fillId="0" borderId="21" xfId="0" applyNumberFormat="1" applyFont="1" applyFill="1" applyBorder="1" applyAlignment="1" applyProtection="1">
      <alignment horizontal="left" vertical="center"/>
    </xf>
    <xf numFmtId="49" fontId="12" fillId="0" borderId="9" xfId="0" applyNumberFormat="1" applyFont="1" applyFill="1" applyBorder="1" applyAlignment="1" applyProtection="1">
      <alignment horizontal="left" vertical="center"/>
    </xf>
    <xf numFmtId="49" fontId="12" fillId="0" borderId="19" xfId="0" applyNumberFormat="1" applyFont="1" applyFill="1" applyBorder="1" applyAlignment="1" applyProtection="1">
      <alignment horizontal="left" vertical="center"/>
    </xf>
    <xf numFmtId="49" fontId="12" fillId="0" borderId="17" xfId="0" applyNumberFormat="1" applyFont="1" applyFill="1" applyBorder="1" applyAlignment="1" applyProtection="1">
      <alignment horizontal="left" vertical="center"/>
    </xf>
    <xf numFmtId="49" fontId="12" fillId="0" borderId="18" xfId="0" applyNumberFormat="1" applyFont="1" applyFill="1" applyBorder="1" applyAlignment="1" applyProtection="1">
      <alignment horizontal="left" vertical="center"/>
    </xf>
    <xf numFmtId="0" fontId="2" fillId="6" borderId="8" xfId="0" applyFont="1" applyFill="1" applyBorder="1" applyAlignment="1" applyProtection="1">
      <alignment horizontal="left" vertical="center"/>
    </xf>
    <xf numFmtId="0" fontId="2" fillId="6" borderId="22" xfId="0" applyFont="1" applyFill="1" applyBorder="1" applyAlignment="1" applyProtection="1">
      <alignment horizontal="left" vertical="center"/>
    </xf>
    <xf numFmtId="49" fontId="17" fillId="6" borderId="8" xfId="0" applyNumberFormat="1" applyFont="1" applyFill="1" applyBorder="1" applyAlignment="1" applyProtection="1">
      <alignment horizontal="left" vertical="center"/>
    </xf>
    <xf numFmtId="49" fontId="17" fillId="6" borderId="22" xfId="0" applyNumberFormat="1" applyFont="1" applyFill="1" applyBorder="1" applyAlignment="1" applyProtection="1">
      <alignment horizontal="left" vertical="center"/>
    </xf>
    <xf numFmtId="0" fontId="14" fillId="0" borderId="7" xfId="0" applyFont="1" applyBorder="1" applyAlignment="1">
      <alignment horizontal="left" vertical="center" wrapText="1"/>
    </xf>
    <xf numFmtId="0" fontId="14" fillId="0" borderId="7" xfId="0" applyFont="1" applyBorder="1" applyAlignment="1">
      <alignment horizontal="left" vertical="center"/>
    </xf>
    <xf numFmtId="0" fontId="14" fillId="3" borderId="13" xfId="0" applyFont="1" applyFill="1" applyBorder="1" applyAlignment="1" applyProtection="1">
      <alignment horizontal="left" vertical="center"/>
    </xf>
    <xf numFmtId="0" fontId="14" fillId="3" borderId="15" xfId="0" applyFont="1" applyFill="1" applyBorder="1" applyAlignment="1" applyProtection="1">
      <alignment horizontal="left" vertical="center"/>
    </xf>
    <xf numFmtId="0" fontId="13" fillId="3" borderId="13" xfId="0" applyFont="1" applyFill="1" applyBorder="1" applyAlignment="1" applyProtection="1">
      <alignment horizontal="left" vertical="center" wrapText="1"/>
    </xf>
    <xf numFmtId="0" fontId="13" fillId="3" borderId="2"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0" fillId="0" borderId="7"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22" xfId="0" applyFont="1" applyFill="1" applyBorder="1" applyAlignment="1" applyProtection="1">
      <alignment horizontal="left" vertical="center"/>
    </xf>
    <xf numFmtId="0" fontId="14" fillId="0" borderId="11"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22" xfId="0" applyFont="1" applyFill="1" applyBorder="1" applyAlignment="1" applyProtection="1">
      <alignment horizontal="left" vertical="center"/>
    </xf>
    <xf numFmtId="0" fontId="14" fillId="3" borderId="11" xfId="0" applyFont="1" applyFill="1" applyBorder="1" applyAlignment="1" applyProtection="1">
      <alignment horizontal="left" vertical="center"/>
    </xf>
    <xf numFmtId="4" fontId="3"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5" fillId="0" borderId="1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5" fillId="5" borderId="10"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8" xfId="0" applyFont="1" applyFill="1" applyBorder="1" applyAlignment="1" applyProtection="1">
      <alignment vertical="center"/>
    </xf>
    <xf numFmtId="0" fontId="5" fillId="5" borderId="22" xfId="0" applyFont="1" applyFill="1" applyBorder="1" applyAlignment="1" applyProtection="1">
      <alignment vertical="center"/>
    </xf>
    <xf numFmtId="0" fontId="5" fillId="5" borderId="11" xfId="0" applyFont="1" applyFill="1" applyBorder="1" applyAlignment="1" applyProtection="1">
      <alignment vertical="center"/>
    </xf>
    <xf numFmtId="2" fontId="5" fillId="5" borderId="10" xfId="0" applyNumberFormat="1" applyFont="1" applyFill="1" applyBorder="1" applyAlignment="1" applyProtection="1">
      <alignment horizontal="center" vertical="center"/>
    </xf>
    <xf numFmtId="2" fontId="5" fillId="5" borderId="9" xfId="0" applyNumberFormat="1" applyFont="1" applyFill="1" applyBorder="1" applyAlignment="1" applyProtection="1">
      <alignment horizontal="center" vertical="center"/>
    </xf>
    <xf numFmtId="6" fontId="5" fillId="0" borderId="10" xfId="0" applyNumberFormat="1" applyFont="1" applyFill="1" applyBorder="1" applyAlignment="1" applyProtection="1">
      <alignment horizontal="center" vertical="center" wrapText="1"/>
    </xf>
    <xf numFmtId="6" fontId="5" fillId="0" borderId="9" xfId="0" applyNumberFormat="1" applyFont="1" applyFill="1" applyBorder="1" applyAlignment="1" applyProtection="1">
      <alignment horizontal="center" vertical="center" wrapText="1"/>
    </xf>
    <xf numFmtId="6" fontId="5" fillId="0" borderId="7" xfId="0" applyNumberFormat="1" applyFont="1" applyFill="1" applyBorder="1" applyAlignment="1" applyProtection="1">
      <alignment horizontal="center" vertical="center" wrapText="1"/>
    </xf>
    <xf numFmtId="0" fontId="5" fillId="5" borderId="7" xfId="0" applyFont="1" applyFill="1" applyBorder="1" applyAlignment="1" applyProtection="1">
      <alignment vertical="center"/>
    </xf>
    <xf numFmtId="0" fontId="5" fillId="0" borderId="7" xfId="0" applyFont="1" applyFill="1" applyBorder="1" applyAlignment="1" applyProtection="1">
      <alignment horizontal="right" vertical="center" wrapText="1"/>
    </xf>
    <xf numFmtId="0" fontId="5" fillId="6" borderId="7" xfId="0" applyFont="1" applyFill="1" applyBorder="1" applyAlignment="1" applyProtection="1">
      <alignment horizontal="right" vertical="center" wrapText="1"/>
    </xf>
    <xf numFmtId="0" fontId="5" fillId="6" borderId="7" xfId="0" applyFont="1" applyFill="1" applyBorder="1" applyAlignment="1">
      <alignment horizontal="right"/>
    </xf>
    <xf numFmtId="0" fontId="5" fillId="5" borderId="7" xfId="0" applyFont="1" applyFill="1" applyBorder="1" applyAlignment="1" applyProtection="1">
      <alignment horizontal="left" vertical="center" wrapText="1"/>
    </xf>
    <xf numFmtId="0" fontId="5" fillId="5" borderId="7" xfId="0" applyFont="1" applyFill="1" applyBorder="1" applyAlignment="1" applyProtection="1">
      <alignment horizontal="left" vertical="center"/>
    </xf>
    <xf numFmtId="165" fontId="11" fillId="0" borderId="10" xfId="0" applyNumberFormat="1" applyFont="1" applyFill="1" applyBorder="1" applyAlignment="1" applyProtection="1">
      <alignment horizontal="center" vertical="center"/>
    </xf>
    <xf numFmtId="165" fontId="11" fillId="0" borderId="9" xfId="0" applyNumberFormat="1" applyFont="1" applyFill="1" applyBorder="1" applyAlignment="1" applyProtection="1">
      <alignment horizontal="center" vertical="center"/>
    </xf>
    <xf numFmtId="0" fontId="14" fillId="0" borderId="7" xfId="0" applyFont="1" applyBorder="1" applyAlignment="1" applyProtection="1">
      <alignment horizontal="left" vertical="center" wrapText="1"/>
    </xf>
    <xf numFmtId="0" fontId="14" fillId="0" borderId="7" xfId="0" applyFont="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9" fillId="0" borderId="0" xfId="0" applyFont="1" applyAlignment="1">
      <alignment horizontal="left" vertical="top" wrapText="1"/>
    </xf>
    <xf numFmtId="0" fontId="1" fillId="0" borderId="0" xfId="0" applyFont="1" applyFill="1" applyAlignment="1">
      <alignment horizontal="left"/>
    </xf>
    <xf numFmtId="0" fontId="19" fillId="6" borderId="0" xfId="0" applyFont="1" applyFill="1" applyAlignment="1">
      <alignment horizontal="left" vertical="center"/>
    </xf>
    <xf numFmtId="0" fontId="1" fillId="0" borderId="0" xfId="0" applyFont="1" applyAlignment="1">
      <alignment horizontal="left" vertical="top"/>
    </xf>
    <xf numFmtId="0" fontId="19" fillId="6" borderId="0" xfId="0" applyFont="1" applyFill="1" applyAlignment="1">
      <alignment horizontal="left" vertical="top"/>
    </xf>
    <xf numFmtId="0" fontId="1" fillId="0" borderId="0" xfId="0" applyFont="1" applyAlignment="1">
      <alignment horizontal="left" vertical="center"/>
    </xf>
    <xf numFmtId="0" fontId="9" fillId="0" borderId="0" xfId="0" applyFont="1" applyAlignment="1" applyProtection="1">
      <alignment horizontal="left" vertical="top" wrapText="1"/>
    </xf>
    <xf numFmtId="0" fontId="8" fillId="0" borderId="12" xfId="0" applyFont="1" applyBorder="1" applyAlignment="1" applyProtection="1">
      <alignment horizontal="left" vertical="center" wrapText="1"/>
    </xf>
    <xf numFmtId="0" fontId="8" fillId="0" borderId="2" xfId="0" applyFont="1" applyBorder="1" applyAlignment="1" applyProtection="1">
      <alignment horizontal="left" vertical="center" wrapText="1"/>
    </xf>
    <xf numFmtId="0" fontId="7" fillId="7" borderId="12" xfId="0" applyFont="1" applyFill="1" applyBorder="1" applyAlignment="1" applyProtection="1">
      <alignment horizontal="left" vertical="center" wrapText="1"/>
    </xf>
    <xf numFmtId="0" fontId="7" fillId="7" borderId="13" xfId="0" applyFont="1" applyFill="1" applyBorder="1" applyAlignment="1" applyProtection="1">
      <alignment horizontal="left" vertical="center" wrapText="1"/>
    </xf>
    <xf numFmtId="0" fontId="7" fillId="7" borderId="2" xfId="0" applyFont="1" applyFill="1" applyBorder="1" applyAlignment="1" applyProtection="1">
      <alignment horizontal="left" vertical="center" wrapText="1"/>
    </xf>
    <xf numFmtId="0" fontId="8" fillId="0" borderId="12" xfId="0" applyFont="1" applyBorder="1" applyAlignment="1" applyProtection="1">
      <alignment horizontal="left" vertical="top" wrapText="1"/>
    </xf>
    <xf numFmtId="0" fontId="8" fillId="0" borderId="2" xfId="0" applyFont="1" applyBorder="1" applyAlignment="1" applyProtection="1">
      <alignment horizontal="left" vertical="top" wrapText="1"/>
    </xf>
    <xf numFmtId="0" fontId="0" fillId="10" borderId="10" xfId="0" applyFont="1" applyFill="1" applyBorder="1" applyProtection="1"/>
    <xf numFmtId="2" fontId="0" fillId="10" borderId="10" xfId="0" applyNumberFormat="1" applyFont="1" applyFill="1" applyBorder="1" applyProtection="1"/>
    <xf numFmtId="2" fontId="0" fillId="10" borderId="7" xfId="0" applyNumberFormat="1" applyFont="1" applyFill="1" applyBorder="1" applyProtection="1"/>
    <xf numFmtId="0" fontId="16" fillId="0" borderId="7" xfId="0" applyFont="1" applyFill="1" applyBorder="1" applyAlignment="1" applyProtection="1">
      <alignment vertical="center" wrapText="1"/>
    </xf>
  </cellXfs>
  <cellStyles count="2">
    <cellStyle name="Currency 2 2" xfId="1"/>
    <cellStyle name="Normal" xfId="0" builtinId="0"/>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28</xdr:col>
      <xdr:colOff>447675</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87"/>
  <sheetViews>
    <sheetView topLeftCell="C1" workbookViewId="0">
      <selection activeCell="G15" sqref="G15"/>
    </sheetView>
  </sheetViews>
  <sheetFormatPr defaultRowHeight="14.5" x14ac:dyDescent="0.35"/>
  <cols>
    <col min="1" max="1" width="49" bestFit="1" customWidth="1"/>
    <col min="2" max="2" width="4.7265625" bestFit="1" customWidth="1"/>
    <col min="3" max="3" width="10.7265625" bestFit="1" customWidth="1"/>
    <col min="4" max="4" width="13.54296875" bestFit="1" customWidth="1"/>
    <col min="5" max="5" width="49" bestFit="1" customWidth="1"/>
    <col min="6" max="6" width="47.453125" bestFit="1" customWidth="1"/>
    <col min="7" max="7" width="10.7265625" bestFit="1" customWidth="1"/>
  </cols>
  <sheetData>
    <row r="1" spans="1:10" s="2" customFormat="1" x14ac:dyDescent="0.35">
      <c r="A1" s="2" t="s">
        <v>453</v>
      </c>
      <c r="B1" s="2" t="s">
        <v>454</v>
      </c>
      <c r="C1" s="2" t="s">
        <v>455</v>
      </c>
      <c r="D1" s="204" t="s">
        <v>456</v>
      </c>
      <c r="E1" s="2" t="s">
        <v>453</v>
      </c>
      <c r="F1" s="2" t="s">
        <v>454</v>
      </c>
      <c r="G1" s="2" t="s">
        <v>455</v>
      </c>
      <c r="J1" s="205" t="s">
        <v>457</v>
      </c>
    </row>
    <row r="2" spans="1:10" x14ac:dyDescent="0.35">
      <c r="A2" t="s">
        <v>458</v>
      </c>
      <c r="B2">
        <v>1</v>
      </c>
      <c r="D2" t="s">
        <v>459</v>
      </c>
      <c r="E2" t="s">
        <v>458</v>
      </c>
      <c r="F2" t="s">
        <v>460</v>
      </c>
      <c r="G2" t="s">
        <v>461</v>
      </c>
      <c r="J2" s="206" t="s">
        <v>462</v>
      </c>
    </row>
    <row r="3" spans="1:10" x14ac:dyDescent="0.35">
      <c r="A3" t="s">
        <v>458</v>
      </c>
      <c r="B3">
        <v>2</v>
      </c>
      <c r="D3" t="s">
        <v>463</v>
      </c>
      <c r="E3" t="s">
        <v>458</v>
      </c>
      <c r="F3" t="s">
        <v>464</v>
      </c>
      <c r="G3" t="s">
        <v>461</v>
      </c>
      <c r="J3" s="206" t="s">
        <v>465</v>
      </c>
    </row>
    <row r="4" spans="1:10" x14ac:dyDescent="0.35">
      <c r="A4" t="s">
        <v>466</v>
      </c>
      <c r="B4">
        <v>2</v>
      </c>
      <c r="D4" t="s">
        <v>467</v>
      </c>
      <c r="E4" t="s">
        <v>466</v>
      </c>
      <c r="F4" t="s">
        <v>468</v>
      </c>
      <c r="G4" t="s">
        <v>461</v>
      </c>
      <c r="J4" s="206" t="s">
        <v>469</v>
      </c>
    </row>
    <row r="5" spans="1:10" x14ac:dyDescent="0.35">
      <c r="A5" t="s">
        <v>470</v>
      </c>
      <c r="B5">
        <v>1</v>
      </c>
      <c r="D5" t="s">
        <v>471</v>
      </c>
      <c r="E5" t="s">
        <v>470</v>
      </c>
      <c r="F5" t="s">
        <v>472</v>
      </c>
      <c r="G5" t="s">
        <v>461</v>
      </c>
      <c r="J5" s="206" t="s">
        <v>473</v>
      </c>
    </row>
    <row r="6" spans="1:10" x14ac:dyDescent="0.35">
      <c r="A6" t="s">
        <v>470</v>
      </c>
      <c r="B6">
        <v>2</v>
      </c>
      <c r="D6" t="s">
        <v>474</v>
      </c>
      <c r="E6" t="s">
        <v>470</v>
      </c>
      <c r="F6" t="s">
        <v>468</v>
      </c>
      <c r="G6" t="s">
        <v>461</v>
      </c>
      <c r="J6" s="206" t="s">
        <v>475</v>
      </c>
    </row>
    <row r="7" spans="1:10" x14ac:dyDescent="0.35">
      <c r="A7" t="s">
        <v>476</v>
      </c>
      <c r="B7">
        <v>1</v>
      </c>
      <c r="D7" t="s">
        <v>477</v>
      </c>
      <c r="E7" t="s">
        <v>476</v>
      </c>
      <c r="F7" t="s">
        <v>472</v>
      </c>
      <c r="G7" t="s">
        <v>461</v>
      </c>
      <c r="J7" s="206" t="s">
        <v>478</v>
      </c>
    </row>
    <row r="8" spans="1:10" x14ac:dyDescent="0.35">
      <c r="A8" t="s">
        <v>476</v>
      </c>
      <c r="B8">
        <v>2</v>
      </c>
      <c r="D8" t="s">
        <v>479</v>
      </c>
      <c r="E8" t="s">
        <v>476</v>
      </c>
      <c r="F8" t="s">
        <v>468</v>
      </c>
      <c r="G8" t="s">
        <v>461</v>
      </c>
      <c r="J8" s="206" t="s">
        <v>480</v>
      </c>
    </row>
    <row r="9" spans="1:10" x14ac:dyDescent="0.35">
      <c r="A9" t="s">
        <v>481</v>
      </c>
      <c r="B9">
        <v>1</v>
      </c>
      <c r="D9" t="s">
        <v>482</v>
      </c>
      <c r="E9" t="s">
        <v>481</v>
      </c>
      <c r="F9" t="s">
        <v>472</v>
      </c>
      <c r="G9" t="s">
        <v>356</v>
      </c>
    </row>
    <row r="10" spans="1:10" x14ac:dyDescent="0.35">
      <c r="A10" t="s">
        <v>481</v>
      </c>
      <c r="B10">
        <v>2</v>
      </c>
      <c r="D10" t="s">
        <v>483</v>
      </c>
      <c r="E10" t="s">
        <v>481</v>
      </c>
      <c r="F10" t="s">
        <v>468</v>
      </c>
      <c r="G10" t="s">
        <v>356</v>
      </c>
    </row>
    <row r="11" spans="1:10" x14ac:dyDescent="0.35">
      <c r="A11" t="s">
        <v>484</v>
      </c>
      <c r="B11">
        <v>1</v>
      </c>
      <c r="D11" t="s">
        <v>485</v>
      </c>
      <c r="E11" t="s">
        <v>484</v>
      </c>
      <c r="F11" t="s">
        <v>472</v>
      </c>
      <c r="G11" t="s">
        <v>461</v>
      </c>
    </row>
    <row r="12" spans="1:10" x14ac:dyDescent="0.35">
      <c r="A12" t="s">
        <v>484</v>
      </c>
      <c r="B12">
        <v>2</v>
      </c>
      <c r="D12" t="s">
        <v>486</v>
      </c>
      <c r="E12" t="s">
        <v>484</v>
      </c>
      <c r="F12" t="s">
        <v>468</v>
      </c>
      <c r="G12" t="s">
        <v>461</v>
      </c>
    </row>
    <row r="13" spans="1:10" x14ac:dyDescent="0.35">
      <c r="A13" t="s">
        <v>487</v>
      </c>
      <c r="B13">
        <v>1</v>
      </c>
      <c r="C13" t="s">
        <v>359</v>
      </c>
      <c r="D13" t="s">
        <v>488</v>
      </c>
      <c r="E13" t="s">
        <v>487</v>
      </c>
      <c r="F13" t="s">
        <v>472</v>
      </c>
      <c r="G13" t="s">
        <v>359</v>
      </c>
    </row>
    <row r="14" spans="1:10" x14ac:dyDescent="0.35">
      <c r="A14" t="s">
        <v>487</v>
      </c>
      <c r="B14">
        <v>2</v>
      </c>
      <c r="C14" t="s">
        <v>359</v>
      </c>
      <c r="D14" t="s">
        <v>489</v>
      </c>
      <c r="E14" t="s">
        <v>487</v>
      </c>
      <c r="F14" t="s">
        <v>468</v>
      </c>
      <c r="G14" t="s">
        <v>359</v>
      </c>
    </row>
    <row r="15" spans="1:10" x14ac:dyDescent="0.35">
      <c r="A15" t="s">
        <v>490</v>
      </c>
      <c r="B15">
        <v>1</v>
      </c>
      <c r="D15" t="s">
        <v>491</v>
      </c>
      <c r="E15" t="s">
        <v>490</v>
      </c>
      <c r="F15" t="s">
        <v>472</v>
      </c>
      <c r="G15" t="s">
        <v>461</v>
      </c>
    </row>
    <row r="16" spans="1:10" x14ac:dyDescent="0.35">
      <c r="A16" t="s">
        <v>490</v>
      </c>
      <c r="B16">
        <v>2</v>
      </c>
      <c r="D16" t="s">
        <v>492</v>
      </c>
      <c r="E16" t="s">
        <v>490</v>
      </c>
      <c r="F16" t="s">
        <v>468</v>
      </c>
      <c r="G16" t="s">
        <v>461</v>
      </c>
    </row>
    <row r="17" spans="1:7" x14ac:dyDescent="0.35">
      <c r="A17" t="s">
        <v>493</v>
      </c>
      <c r="B17">
        <v>1</v>
      </c>
      <c r="D17" t="s">
        <v>494</v>
      </c>
      <c r="E17" t="s">
        <v>493</v>
      </c>
      <c r="F17" t="s">
        <v>472</v>
      </c>
      <c r="G17" t="s">
        <v>461</v>
      </c>
    </row>
    <row r="18" spans="1:7" x14ac:dyDescent="0.35">
      <c r="A18" t="s">
        <v>493</v>
      </c>
      <c r="B18">
        <v>2</v>
      </c>
      <c r="D18" t="s">
        <v>495</v>
      </c>
      <c r="E18" t="s">
        <v>493</v>
      </c>
      <c r="F18" t="s">
        <v>468</v>
      </c>
      <c r="G18" t="s">
        <v>461</v>
      </c>
    </row>
    <row r="19" spans="1:7" x14ac:dyDescent="0.35">
      <c r="A19" t="s">
        <v>496</v>
      </c>
      <c r="B19">
        <v>1</v>
      </c>
      <c r="D19" t="s">
        <v>497</v>
      </c>
      <c r="E19" t="s">
        <v>496</v>
      </c>
      <c r="F19" t="s">
        <v>472</v>
      </c>
      <c r="G19" t="s">
        <v>461</v>
      </c>
    </row>
    <row r="20" spans="1:7" x14ac:dyDescent="0.35">
      <c r="A20" t="s">
        <v>496</v>
      </c>
      <c r="B20">
        <v>2</v>
      </c>
      <c r="D20" t="s">
        <v>498</v>
      </c>
      <c r="E20" t="s">
        <v>496</v>
      </c>
      <c r="F20" t="s">
        <v>468</v>
      </c>
      <c r="G20" t="s">
        <v>461</v>
      </c>
    </row>
    <row r="21" spans="1:7" x14ac:dyDescent="0.35">
      <c r="A21" t="s">
        <v>499</v>
      </c>
      <c r="B21">
        <v>2</v>
      </c>
      <c r="D21" t="s">
        <v>500</v>
      </c>
      <c r="E21" t="s">
        <v>499</v>
      </c>
      <c r="F21" t="s">
        <v>468</v>
      </c>
      <c r="G21" t="s">
        <v>461</v>
      </c>
    </row>
    <row r="22" spans="1:7" x14ac:dyDescent="0.35">
      <c r="A22" t="s">
        <v>501</v>
      </c>
      <c r="B22">
        <v>2</v>
      </c>
      <c r="D22" t="s">
        <v>502</v>
      </c>
      <c r="E22" t="s">
        <v>501</v>
      </c>
      <c r="F22" t="s">
        <v>468</v>
      </c>
      <c r="G22" t="s">
        <v>461</v>
      </c>
    </row>
    <row r="23" spans="1:7" x14ac:dyDescent="0.35">
      <c r="A23" t="s">
        <v>503</v>
      </c>
      <c r="B23">
        <v>1</v>
      </c>
      <c r="C23" t="s">
        <v>359</v>
      </c>
      <c r="D23" t="s">
        <v>504</v>
      </c>
      <c r="E23" t="s">
        <v>503</v>
      </c>
      <c r="F23" t="s">
        <v>472</v>
      </c>
      <c r="G23" t="s">
        <v>359</v>
      </c>
    </row>
    <row r="24" spans="1:7" x14ac:dyDescent="0.35">
      <c r="A24" t="s">
        <v>503</v>
      </c>
      <c r="B24">
        <v>2</v>
      </c>
      <c r="C24" t="s">
        <v>359</v>
      </c>
      <c r="D24" t="s">
        <v>505</v>
      </c>
      <c r="E24" t="s">
        <v>503</v>
      </c>
      <c r="F24" t="s">
        <v>468</v>
      </c>
      <c r="G24" t="s">
        <v>359</v>
      </c>
    </row>
    <row r="25" spans="1:7" x14ac:dyDescent="0.35">
      <c r="A25" t="s">
        <v>506</v>
      </c>
      <c r="B25">
        <v>1</v>
      </c>
      <c r="D25" t="s">
        <v>507</v>
      </c>
      <c r="E25" t="s">
        <v>506</v>
      </c>
      <c r="F25" t="s">
        <v>472</v>
      </c>
      <c r="G25" t="s">
        <v>461</v>
      </c>
    </row>
    <row r="26" spans="1:7" x14ac:dyDescent="0.35">
      <c r="A26" t="s">
        <v>506</v>
      </c>
      <c r="B26">
        <v>2</v>
      </c>
      <c r="D26" t="s">
        <v>508</v>
      </c>
      <c r="E26" t="s">
        <v>506</v>
      </c>
      <c r="F26" t="s">
        <v>468</v>
      </c>
      <c r="G26" t="s">
        <v>461</v>
      </c>
    </row>
    <row r="27" spans="1:7" x14ac:dyDescent="0.35">
      <c r="A27" t="s">
        <v>509</v>
      </c>
      <c r="B27">
        <v>1</v>
      </c>
      <c r="D27" t="s">
        <v>510</v>
      </c>
      <c r="E27" t="s">
        <v>509</v>
      </c>
      <c r="F27" t="s">
        <v>472</v>
      </c>
      <c r="G27" t="s">
        <v>461</v>
      </c>
    </row>
    <row r="28" spans="1:7" x14ac:dyDescent="0.35">
      <c r="A28" t="s">
        <v>509</v>
      </c>
      <c r="B28">
        <v>1</v>
      </c>
      <c r="C28" t="s">
        <v>359</v>
      </c>
      <c r="D28" t="s">
        <v>511</v>
      </c>
      <c r="E28" t="s">
        <v>509</v>
      </c>
      <c r="F28" t="s">
        <v>472</v>
      </c>
      <c r="G28" t="s">
        <v>359</v>
      </c>
    </row>
    <row r="29" spans="1:7" x14ac:dyDescent="0.35">
      <c r="A29" t="s">
        <v>509</v>
      </c>
      <c r="B29">
        <v>2</v>
      </c>
      <c r="D29" t="s">
        <v>512</v>
      </c>
      <c r="E29" t="s">
        <v>509</v>
      </c>
      <c r="F29" t="s">
        <v>468</v>
      </c>
      <c r="G29" t="s">
        <v>461</v>
      </c>
    </row>
    <row r="30" spans="1:7" x14ac:dyDescent="0.35">
      <c r="A30" t="s">
        <v>509</v>
      </c>
      <c r="B30">
        <v>2</v>
      </c>
      <c r="C30" t="s">
        <v>359</v>
      </c>
      <c r="D30" t="s">
        <v>513</v>
      </c>
      <c r="E30" t="s">
        <v>509</v>
      </c>
      <c r="F30" t="s">
        <v>468</v>
      </c>
      <c r="G30" t="s">
        <v>359</v>
      </c>
    </row>
    <row r="31" spans="1:7" x14ac:dyDescent="0.35">
      <c r="A31" t="s">
        <v>514</v>
      </c>
      <c r="B31">
        <v>1</v>
      </c>
      <c r="D31" t="s">
        <v>515</v>
      </c>
      <c r="E31" t="s">
        <v>514</v>
      </c>
      <c r="F31" t="s">
        <v>472</v>
      </c>
      <c r="G31" t="s">
        <v>461</v>
      </c>
    </row>
    <row r="32" spans="1:7" x14ac:dyDescent="0.35">
      <c r="A32" t="s">
        <v>514</v>
      </c>
      <c r="B32">
        <v>2</v>
      </c>
      <c r="D32" t="s">
        <v>516</v>
      </c>
      <c r="E32" t="s">
        <v>514</v>
      </c>
      <c r="F32" t="s">
        <v>468</v>
      </c>
      <c r="G32" t="s">
        <v>461</v>
      </c>
    </row>
    <row r="33" spans="1:7" x14ac:dyDescent="0.35">
      <c r="A33" t="s">
        <v>517</v>
      </c>
      <c r="B33">
        <v>1</v>
      </c>
      <c r="C33" t="s">
        <v>359</v>
      </c>
      <c r="D33" t="s">
        <v>518</v>
      </c>
      <c r="E33" t="s">
        <v>517</v>
      </c>
      <c r="F33" t="s">
        <v>472</v>
      </c>
      <c r="G33" t="s">
        <v>359</v>
      </c>
    </row>
    <row r="34" spans="1:7" x14ac:dyDescent="0.35">
      <c r="A34" t="s">
        <v>517</v>
      </c>
      <c r="B34">
        <v>2</v>
      </c>
      <c r="C34" t="s">
        <v>359</v>
      </c>
      <c r="D34" t="s">
        <v>519</v>
      </c>
      <c r="E34" t="s">
        <v>517</v>
      </c>
      <c r="F34" t="s">
        <v>468</v>
      </c>
      <c r="G34" t="s">
        <v>359</v>
      </c>
    </row>
    <row r="35" spans="1:7" x14ac:dyDescent="0.35">
      <c r="A35" t="s">
        <v>520</v>
      </c>
      <c r="B35">
        <v>1</v>
      </c>
      <c r="C35" t="s">
        <v>359</v>
      </c>
      <c r="D35" t="s">
        <v>521</v>
      </c>
      <c r="E35" t="s">
        <v>520</v>
      </c>
      <c r="F35" t="s">
        <v>472</v>
      </c>
      <c r="G35" t="s">
        <v>359</v>
      </c>
    </row>
    <row r="36" spans="1:7" x14ac:dyDescent="0.35">
      <c r="A36" t="s">
        <v>520</v>
      </c>
      <c r="B36">
        <v>2</v>
      </c>
      <c r="C36" t="s">
        <v>359</v>
      </c>
      <c r="D36" t="s">
        <v>522</v>
      </c>
      <c r="E36" t="s">
        <v>520</v>
      </c>
      <c r="F36" t="s">
        <v>468</v>
      </c>
      <c r="G36" t="s">
        <v>359</v>
      </c>
    </row>
    <row r="37" spans="1:7" x14ac:dyDescent="0.35">
      <c r="A37" t="s">
        <v>523</v>
      </c>
      <c r="B37">
        <v>1</v>
      </c>
      <c r="D37" t="s">
        <v>524</v>
      </c>
      <c r="E37" t="s">
        <v>523</v>
      </c>
      <c r="F37" t="s">
        <v>472</v>
      </c>
      <c r="G37" t="s">
        <v>461</v>
      </c>
    </row>
    <row r="38" spans="1:7" x14ac:dyDescent="0.35">
      <c r="A38" t="s">
        <v>523</v>
      </c>
      <c r="B38">
        <v>2</v>
      </c>
      <c r="D38" t="s">
        <v>525</v>
      </c>
      <c r="E38" t="s">
        <v>523</v>
      </c>
      <c r="F38" t="s">
        <v>468</v>
      </c>
      <c r="G38" t="s">
        <v>461</v>
      </c>
    </row>
    <row r="39" spans="1:7" x14ac:dyDescent="0.35">
      <c r="A39" t="s">
        <v>526</v>
      </c>
      <c r="B39">
        <v>1</v>
      </c>
      <c r="D39" t="s">
        <v>527</v>
      </c>
      <c r="E39" t="s">
        <v>526</v>
      </c>
      <c r="F39" t="s">
        <v>472</v>
      </c>
      <c r="G39" t="s">
        <v>461</v>
      </c>
    </row>
    <row r="40" spans="1:7" x14ac:dyDescent="0.35">
      <c r="A40" t="s">
        <v>526</v>
      </c>
      <c r="B40">
        <v>2</v>
      </c>
      <c r="D40" t="s">
        <v>528</v>
      </c>
      <c r="E40" t="s">
        <v>526</v>
      </c>
      <c r="F40" t="s">
        <v>468</v>
      </c>
      <c r="G40" t="s">
        <v>461</v>
      </c>
    </row>
    <row r="41" spans="1:7" x14ac:dyDescent="0.35">
      <c r="A41" t="s">
        <v>529</v>
      </c>
      <c r="B41">
        <v>1</v>
      </c>
      <c r="D41" t="s">
        <v>530</v>
      </c>
      <c r="E41" t="s">
        <v>529</v>
      </c>
      <c r="F41" t="s">
        <v>472</v>
      </c>
      <c r="G41" t="s">
        <v>461</v>
      </c>
    </row>
    <row r="42" spans="1:7" x14ac:dyDescent="0.35">
      <c r="A42" t="s">
        <v>529</v>
      </c>
      <c r="B42">
        <v>1</v>
      </c>
      <c r="C42" t="s">
        <v>359</v>
      </c>
      <c r="D42" t="s">
        <v>531</v>
      </c>
      <c r="E42" t="s">
        <v>529</v>
      </c>
      <c r="F42" t="s">
        <v>472</v>
      </c>
      <c r="G42" t="s">
        <v>359</v>
      </c>
    </row>
    <row r="43" spans="1:7" x14ac:dyDescent="0.35">
      <c r="A43" t="s">
        <v>529</v>
      </c>
      <c r="B43">
        <v>2</v>
      </c>
      <c r="D43" t="s">
        <v>532</v>
      </c>
      <c r="E43" t="s">
        <v>529</v>
      </c>
      <c r="F43" t="s">
        <v>468</v>
      </c>
      <c r="G43" t="s">
        <v>461</v>
      </c>
    </row>
    <row r="44" spans="1:7" x14ac:dyDescent="0.35">
      <c r="A44" t="s">
        <v>529</v>
      </c>
      <c r="B44">
        <v>2</v>
      </c>
      <c r="C44" t="s">
        <v>359</v>
      </c>
      <c r="D44" t="s">
        <v>533</v>
      </c>
      <c r="E44" t="s">
        <v>529</v>
      </c>
      <c r="F44" t="s">
        <v>468</v>
      </c>
      <c r="G44" t="s">
        <v>359</v>
      </c>
    </row>
    <row r="45" spans="1:7" x14ac:dyDescent="0.35">
      <c r="A45" t="s">
        <v>534</v>
      </c>
      <c r="B45">
        <v>1</v>
      </c>
      <c r="D45" t="s">
        <v>535</v>
      </c>
      <c r="E45" t="s">
        <v>534</v>
      </c>
      <c r="F45" t="s">
        <v>472</v>
      </c>
      <c r="G45" t="s">
        <v>461</v>
      </c>
    </row>
    <row r="46" spans="1:7" x14ac:dyDescent="0.35">
      <c r="A46" t="s">
        <v>534</v>
      </c>
      <c r="B46">
        <v>2</v>
      </c>
      <c r="D46" t="s">
        <v>536</v>
      </c>
      <c r="E46" t="s">
        <v>534</v>
      </c>
      <c r="F46" t="s">
        <v>468</v>
      </c>
      <c r="G46" t="s">
        <v>461</v>
      </c>
    </row>
    <row r="47" spans="1:7" x14ac:dyDescent="0.35">
      <c r="A47" t="s">
        <v>537</v>
      </c>
      <c r="B47">
        <v>1</v>
      </c>
      <c r="D47" t="s">
        <v>538</v>
      </c>
      <c r="E47" t="s">
        <v>537</v>
      </c>
      <c r="F47" t="s">
        <v>472</v>
      </c>
      <c r="G47" t="s">
        <v>461</v>
      </c>
    </row>
    <row r="48" spans="1:7" x14ac:dyDescent="0.35">
      <c r="A48" t="s">
        <v>537</v>
      </c>
      <c r="B48">
        <v>2</v>
      </c>
      <c r="D48" t="s">
        <v>539</v>
      </c>
      <c r="E48" t="s">
        <v>537</v>
      </c>
      <c r="F48" t="s">
        <v>468</v>
      </c>
      <c r="G48" t="s">
        <v>461</v>
      </c>
    </row>
    <row r="49" spans="1:7" x14ac:dyDescent="0.35">
      <c r="A49" t="s">
        <v>540</v>
      </c>
      <c r="B49">
        <v>1</v>
      </c>
      <c r="D49" t="s">
        <v>541</v>
      </c>
      <c r="E49" t="s">
        <v>540</v>
      </c>
      <c r="F49" t="s">
        <v>472</v>
      </c>
      <c r="G49" t="s">
        <v>461</v>
      </c>
    </row>
    <row r="50" spans="1:7" x14ac:dyDescent="0.35">
      <c r="A50" t="s">
        <v>540</v>
      </c>
      <c r="B50">
        <v>1</v>
      </c>
      <c r="C50" t="s">
        <v>359</v>
      </c>
      <c r="D50" t="s">
        <v>542</v>
      </c>
      <c r="E50" t="s">
        <v>540</v>
      </c>
      <c r="F50" t="s">
        <v>472</v>
      </c>
      <c r="G50" t="s">
        <v>359</v>
      </c>
    </row>
    <row r="51" spans="1:7" x14ac:dyDescent="0.35">
      <c r="A51" t="s">
        <v>540</v>
      </c>
      <c r="B51">
        <v>2</v>
      </c>
      <c r="D51" t="s">
        <v>543</v>
      </c>
      <c r="E51" t="s">
        <v>540</v>
      </c>
      <c r="F51" t="s">
        <v>468</v>
      </c>
      <c r="G51" t="s">
        <v>461</v>
      </c>
    </row>
    <row r="52" spans="1:7" x14ac:dyDescent="0.35">
      <c r="A52" t="s">
        <v>540</v>
      </c>
      <c r="B52">
        <v>2</v>
      </c>
      <c r="C52" t="s">
        <v>359</v>
      </c>
      <c r="D52" t="s">
        <v>544</v>
      </c>
      <c r="E52" t="s">
        <v>540</v>
      </c>
      <c r="F52" t="s">
        <v>468</v>
      </c>
      <c r="G52" t="s">
        <v>359</v>
      </c>
    </row>
    <row r="53" spans="1:7" x14ac:dyDescent="0.35">
      <c r="A53" t="s">
        <v>545</v>
      </c>
      <c r="B53">
        <v>1</v>
      </c>
      <c r="D53" t="s">
        <v>546</v>
      </c>
      <c r="E53" t="s">
        <v>545</v>
      </c>
      <c r="F53" t="s">
        <v>472</v>
      </c>
      <c r="G53" t="s">
        <v>461</v>
      </c>
    </row>
    <row r="54" spans="1:7" x14ac:dyDescent="0.35">
      <c r="A54" t="s">
        <v>545</v>
      </c>
      <c r="B54">
        <v>2</v>
      </c>
      <c r="D54" t="s">
        <v>547</v>
      </c>
      <c r="E54" t="s">
        <v>545</v>
      </c>
      <c r="F54" t="s">
        <v>468</v>
      </c>
      <c r="G54" t="s">
        <v>461</v>
      </c>
    </row>
    <row r="55" spans="1:7" x14ac:dyDescent="0.35">
      <c r="A55" t="s">
        <v>548</v>
      </c>
      <c r="B55">
        <v>1</v>
      </c>
      <c r="D55" t="s">
        <v>549</v>
      </c>
      <c r="E55" t="s">
        <v>548</v>
      </c>
      <c r="F55" t="s">
        <v>472</v>
      </c>
      <c r="G55" t="s">
        <v>461</v>
      </c>
    </row>
    <row r="56" spans="1:7" x14ac:dyDescent="0.35">
      <c r="A56" t="s">
        <v>548</v>
      </c>
      <c r="B56">
        <v>2</v>
      </c>
      <c r="D56" t="s">
        <v>550</v>
      </c>
      <c r="E56" t="s">
        <v>548</v>
      </c>
      <c r="F56" t="s">
        <v>468</v>
      </c>
      <c r="G56" t="s">
        <v>461</v>
      </c>
    </row>
    <row r="57" spans="1:7" x14ac:dyDescent="0.35">
      <c r="A57" t="s">
        <v>551</v>
      </c>
      <c r="B57">
        <v>1</v>
      </c>
      <c r="D57" t="s">
        <v>552</v>
      </c>
      <c r="E57" t="s">
        <v>551</v>
      </c>
      <c r="F57" t="s">
        <v>472</v>
      </c>
      <c r="G57" t="s">
        <v>461</v>
      </c>
    </row>
    <row r="58" spans="1:7" x14ac:dyDescent="0.35">
      <c r="A58" t="s">
        <v>551</v>
      </c>
      <c r="B58">
        <v>1</v>
      </c>
      <c r="C58" t="s">
        <v>359</v>
      </c>
      <c r="D58" t="s">
        <v>553</v>
      </c>
      <c r="E58" t="s">
        <v>551</v>
      </c>
      <c r="F58" t="s">
        <v>472</v>
      </c>
      <c r="G58" t="s">
        <v>359</v>
      </c>
    </row>
    <row r="59" spans="1:7" x14ac:dyDescent="0.35">
      <c r="A59" t="s">
        <v>551</v>
      </c>
      <c r="B59">
        <v>2</v>
      </c>
      <c r="D59" t="s">
        <v>554</v>
      </c>
      <c r="E59" t="s">
        <v>551</v>
      </c>
      <c r="F59" t="s">
        <v>468</v>
      </c>
      <c r="G59" t="s">
        <v>461</v>
      </c>
    </row>
    <row r="60" spans="1:7" x14ac:dyDescent="0.35">
      <c r="A60" t="s">
        <v>551</v>
      </c>
      <c r="B60">
        <v>2</v>
      </c>
      <c r="C60" t="s">
        <v>359</v>
      </c>
      <c r="D60" t="s">
        <v>555</v>
      </c>
      <c r="E60" t="s">
        <v>551</v>
      </c>
      <c r="F60" t="s">
        <v>468</v>
      </c>
      <c r="G60" t="s">
        <v>359</v>
      </c>
    </row>
    <row r="61" spans="1:7" x14ac:dyDescent="0.35">
      <c r="A61" t="s">
        <v>556</v>
      </c>
      <c r="B61">
        <v>1</v>
      </c>
      <c r="D61" t="s">
        <v>557</v>
      </c>
      <c r="E61" t="s">
        <v>556</v>
      </c>
      <c r="F61" t="s">
        <v>472</v>
      </c>
      <c r="G61" t="s">
        <v>461</v>
      </c>
    </row>
    <row r="62" spans="1:7" x14ac:dyDescent="0.35">
      <c r="A62" t="s">
        <v>556</v>
      </c>
      <c r="B62">
        <v>2</v>
      </c>
      <c r="D62" t="s">
        <v>558</v>
      </c>
      <c r="E62" t="s">
        <v>556</v>
      </c>
      <c r="F62" t="s">
        <v>468</v>
      </c>
      <c r="G62" t="s">
        <v>461</v>
      </c>
    </row>
    <row r="63" spans="1:7" x14ac:dyDescent="0.35">
      <c r="A63" t="s">
        <v>559</v>
      </c>
      <c r="B63">
        <v>1</v>
      </c>
      <c r="D63" t="s">
        <v>560</v>
      </c>
      <c r="E63" t="s">
        <v>559</v>
      </c>
      <c r="F63" t="s">
        <v>472</v>
      </c>
      <c r="G63" t="s">
        <v>461</v>
      </c>
    </row>
    <row r="64" spans="1:7" x14ac:dyDescent="0.35">
      <c r="A64" t="s">
        <v>559</v>
      </c>
      <c r="B64">
        <v>2</v>
      </c>
      <c r="D64" t="s">
        <v>561</v>
      </c>
      <c r="E64" t="s">
        <v>559</v>
      </c>
      <c r="F64" t="s">
        <v>468</v>
      </c>
      <c r="G64" t="s">
        <v>461</v>
      </c>
    </row>
    <row r="65" spans="1:7" x14ac:dyDescent="0.35">
      <c r="A65" t="s">
        <v>562</v>
      </c>
      <c r="B65">
        <v>1</v>
      </c>
      <c r="D65" t="s">
        <v>563</v>
      </c>
      <c r="E65" t="s">
        <v>562</v>
      </c>
      <c r="F65" t="s">
        <v>472</v>
      </c>
      <c r="G65" t="s">
        <v>461</v>
      </c>
    </row>
    <row r="66" spans="1:7" x14ac:dyDescent="0.35">
      <c r="A66" t="s">
        <v>562</v>
      </c>
      <c r="B66">
        <v>2</v>
      </c>
      <c r="D66" t="s">
        <v>564</v>
      </c>
      <c r="E66" t="s">
        <v>562</v>
      </c>
      <c r="F66" t="s">
        <v>468</v>
      </c>
      <c r="G66" t="s">
        <v>461</v>
      </c>
    </row>
    <row r="67" spans="1:7" x14ac:dyDescent="0.35">
      <c r="A67" t="s">
        <v>565</v>
      </c>
      <c r="B67">
        <v>1</v>
      </c>
      <c r="C67" t="s">
        <v>359</v>
      </c>
      <c r="D67" t="s">
        <v>566</v>
      </c>
      <c r="E67" t="s">
        <v>565</v>
      </c>
      <c r="F67" t="s">
        <v>472</v>
      </c>
      <c r="G67" t="s">
        <v>359</v>
      </c>
    </row>
    <row r="68" spans="1:7" x14ac:dyDescent="0.35">
      <c r="A68" t="s">
        <v>565</v>
      </c>
      <c r="B68">
        <v>2</v>
      </c>
      <c r="C68" t="s">
        <v>359</v>
      </c>
      <c r="D68" t="s">
        <v>567</v>
      </c>
      <c r="E68" t="s">
        <v>565</v>
      </c>
      <c r="F68" t="s">
        <v>468</v>
      </c>
      <c r="G68" t="s">
        <v>359</v>
      </c>
    </row>
    <row r="69" spans="1:7" x14ac:dyDescent="0.35">
      <c r="A69" t="s">
        <v>568</v>
      </c>
      <c r="B69">
        <v>1</v>
      </c>
      <c r="D69" t="s">
        <v>569</v>
      </c>
      <c r="E69" t="s">
        <v>568</v>
      </c>
      <c r="F69" t="s">
        <v>472</v>
      </c>
      <c r="G69" t="s">
        <v>461</v>
      </c>
    </row>
    <row r="70" spans="1:7" x14ac:dyDescent="0.35">
      <c r="A70" t="s">
        <v>568</v>
      </c>
      <c r="B70">
        <v>2</v>
      </c>
      <c r="D70" t="s">
        <v>570</v>
      </c>
      <c r="E70" t="s">
        <v>568</v>
      </c>
      <c r="F70" t="s">
        <v>468</v>
      </c>
      <c r="G70" t="s">
        <v>461</v>
      </c>
    </row>
    <row r="71" spans="1:7" x14ac:dyDescent="0.35">
      <c r="A71" t="s">
        <v>571</v>
      </c>
      <c r="B71">
        <v>1</v>
      </c>
      <c r="C71" t="s">
        <v>359</v>
      </c>
      <c r="D71" t="s">
        <v>572</v>
      </c>
      <c r="E71" t="s">
        <v>571</v>
      </c>
      <c r="F71" t="s">
        <v>472</v>
      </c>
      <c r="G71" t="s">
        <v>359</v>
      </c>
    </row>
    <row r="72" spans="1:7" x14ac:dyDescent="0.35">
      <c r="A72" t="s">
        <v>571</v>
      </c>
      <c r="B72">
        <v>2</v>
      </c>
      <c r="C72" t="s">
        <v>359</v>
      </c>
      <c r="D72" t="s">
        <v>573</v>
      </c>
      <c r="E72" t="s">
        <v>571</v>
      </c>
      <c r="F72" t="s">
        <v>468</v>
      </c>
      <c r="G72" t="s">
        <v>359</v>
      </c>
    </row>
    <row r="73" spans="1:7" x14ac:dyDescent="0.35">
      <c r="A73" t="s">
        <v>574</v>
      </c>
      <c r="B73">
        <v>1</v>
      </c>
      <c r="D73" t="s">
        <v>575</v>
      </c>
      <c r="E73" t="s">
        <v>574</v>
      </c>
      <c r="F73" t="s">
        <v>472</v>
      </c>
      <c r="G73" t="s">
        <v>461</v>
      </c>
    </row>
    <row r="74" spans="1:7" x14ac:dyDescent="0.35">
      <c r="A74" t="s">
        <v>574</v>
      </c>
      <c r="B74">
        <v>2</v>
      </c>
      <c r="D74" t="s">
        <v>576</v>
      </c>
      <c r="E74" t="s">
        <v>574</v>
      </c>
      <c r="F74" t="s">
        <v>468</v>
      </c>
      <c r="G74" t="s">
        <v>461</v>
      </c>
    </row>
    <row r="75" spans="1:7" x14ac:dyDescent="0.35">
      <c r="A75" t="s">
        <v>577</v>
      </c>
      <c r="B75">
        <v>1</v>
      </c>
      <c r="D75" t="s">
        <v>578</v>
      </c>
      <c r="E75" t="s">
        <v>577</v>
      </c>
      <c r="F75" t="s">
        <v>472</v>
      </c>
      <c r="G75" t="s">
        <v>461</v>
      </c>
    </row>
    <row r="76" spans="1:7" x14ac:dyDescent="0.35">
      <c r="A76" t="s">
        <v>577</v>
      </c>
      <c r="B76">
        <v>1</v>
      </c>
      <c r="C76" t="s">
        <v>359</v>
      </c>
      <c r="D76" t="s">
        <v>579</v>
      </c>
      <c r="E76" t="s">
        <v>577</v>
      </c>
      <c r="F76" t="s">
        <v>472</v>
      </c>
      <c r="G76" t="s">
        <v>359</v>
      </c>
    </row>
    <row r="77" spans="1:7" x14ac:dyDescent="0.35">
      <c r="A77" t="s">
        <v>577</v>
      </c>
      <c r="B77">
        <v>2</v>
      </c>
      <c r="D77" t="s">
        <v>580</v>
      </c>
      <c r="E77" t="s">
        <v>577</v>
      </c>
      <c r="F77" t="s">
        <v>468</v>
      </c>
      <c r="G77" t="s">
        <v>461</v>
      </c>
    </row>
    <row r="78" spans="1:7" x14ac:dyDescent="0.35">
      <c r="A78" t="s">
        <v>577</v>
      </c>
      <c r="B78">
        <v>2</v>
      </c>
      <c r="C78" t="s">
        <v>359</v>
      </c>
      <c r="D78" t="s">
        <v>581</v>
      </c>
      <c r="E78" t="s">
        <v>577</v>
      </c>
      <c r="F78" t="s">
        <v>468</v>
      </c>
      <c r="G78" t="s">
        <v>359</v>
      </c>
    </row>
    <row r="79" spans="1:7" x14ac:dyDescent="0.35">
      <c r="A79" t="s">
        <v>582</v>
      </c>
      <c r="B79">
        <v>1</v>
      </c>
      <c r="D79" t="s">
        <v>583</v>
      </c>
      <c r="E79" t="s">
        <v>582</v>
      </c>
      <c r="F79" t="s">
        <v>472</v>
      </c>
      <c r="G79" t="s">
        <v>461</v>
      </c>
    </row>
    <row r="80" spans="1:7" x14ac:dyDescent="0.35">
      <c r="A80" t="s">
        <v>582</v>
      </c>
      <c r="B80">
        <v>2</v>
      </c>
      <c r="D80" t="s">
        <v>584</v>
      </c>
      <c r="E80" t="s">
        <v>582</v>
      </c>
      <c r="F80" t="s">
        <v>468</v>
      </c>
      <c r="G80" t="s">
        <v>461</v>
      </c>
    </row>
    <row r="81" spans="1:7" x14ac:dyDescent="0.35">
      <c r="A81" t="s">
        <v>585</v>
      </c>
      <c r="B81">
        <v>1</v>
      </c>
      <c r="D81" t="s">
        <v>586</v>
      </c>
      <c r="E81" t="s">
        <v>585</v>
      </c>
      <c r="F81" t="s">
        <v>472</v>
      </c>
      <c r="G81" t="s">
        <v>461</v>
      </c>
    </row>
    <row r="82" spans="1:7" x14ac:dyDescent="0.35">
      <c r="A82" t="s">
        <v>585</v>
      </c>
      <c r="B82">
        <v>2</v>
      </c>
      <c r="D82" t="s">
        <v>587</v>
      </c>
      <c r="E82" t="s">
        <v>585</v>
      </c>
      <c r="F82" t="s">
        <v>468</v>
      </c>
      <c r="G82" t="s">
        <v>461</v>
      </c>
    </row>
    <row r="83" spans="1:7" x14ac:dyDescent="0.35">
      <c r="A83" t="s">
        <v>588</v>
      </c>
      <c r="B83">
        <v>1</v>
      </c>
      <c r="D83" t="s">
        <v>589</v>
      </c>
      <c r="E83" t="s">
        <v>588</v>
      </c>
      <c r="F83" t="s">
        <v>472</v>
      </c>
      <c r="G83" t="s">
        <v>461</v>
      </c>
    </row>
    <row r="84" spans="1:7" x14ac:dyDescent="0.35">
      <c r="A84" t="s">
        <v>588</v>
      </c>
      <c r="B84">
        <v>1</v>
      </c>
      <c r="C84" t="s">
        <v>359</v>
      </c>
      <c r="D84" t="s">
        <v>590</v>
      </c>
      <c r="E84" t="s">
        <v>588</v>
      </c>
      <c r="F84" t="s">
        <v>472</v>
      </c>
      <c r="G84" t="s">
        <v>359</v>
      </c>
    </row>
    <row r="85" spans="1:7" x14ac:dyDescent="0.35">
      <c r="A85" t="s">
        <v>588</v>
      </c>
      <c r="B85">
        <v>2</v>
      </c>
      <c r="D85" t="s">
        <v>591</v>
      </c>
      <c r="E85" t="s">
        <v>588</v>
      </c>
      <c r="F85" t="s">
        <v>468</v>
      </c>
      <c r="G85" t="s">
        <v>461</v>
      </c>
    </row>
    <row r="86" spans="1:7" x14ac:dyDescent="0.35">
      <c r="A86" t="s">
        <v>588</v>
      </c>
      <c r="B86">
        <v>2</v>
      </c>
      <c r="C86" t="s">
        <v>359</v>
      </c>
      <c r="D86" t="s">
        <v>592</v>
      </c>
      <c r="E86" t="s">
        <v>588</v>
      </c>
      <c r="F86" t="s">
        <v>468</v>
      </c>
      <c r="G86" t="s">
        <v>359</v>
      </c>
    </row>
    <row r="87" spans="1:7" x14ac:dyDescent="0.35">
      <c r="D87" t="s">
        <v>593</v>
      </c>
    </row>
  </sheetData>
  <sheetProtection algorithmName="SHA-512" hashValue="NEu8CyF3A/59axOwHqQnARl8cq4mNZvV4tWNLBcGPvwahXmzzYG+3s/p1+Z+0JBvdkKO9qUm3ggq+7/OeXwxFQ==" saltValue="1M4zTlqgKDC0MH47McvB+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8"/>
  <sheetViews>
    <sheetView topLeftCell="A7" workbookViewId="0">
      <selection activeCell="G15" sqref="G15"/>
    </sheetView>
  </sheetViews>
  <sheetFormatPr defaultRowHeight="14.5" x14ac:dyDescent="0.35"/>
  <cols>
    <col min="1" max="1" width="49.26953125" bestFit="1" customWidth="1"/>
    <col min="2" max="2" width="27.7265625" bestFit="1" customWidth="1"/>
    <col min="3" max="3" width="59.7265625" bestFit="1" customWidth="1"/>
  </cols>
  <sheetData>
    <row r="1" spans="1:3" ht="15.5" x14ac:dyDescent="0.35">
      <c r="A1" s="198" t="s">
        <v>352</v>
      </c>
    </row>
    <row r="2" spans="1:3" x14ac:dyDescent="0.35">
      <c r="A2" s="199"/>
    </row>
    <row r="3" spans="1:3" x14ac:dyDescent="0.35">
      <c r="A3" s="200" t="s">
        <v>353</v>
      </c>
    </row>
    <row r="4" spans="1:3" x14ac:dyDescent="0.35">
      <c r="A4" s="200" t="s">
        <v>354</v>
      </c>
    </row>
    <row r="5" spans="1:3" x14ac:dyDescent="0.35">
      <c r="A5" s="201"/>
    </row>
    <row r="6" spans="1:3" x14ac:dyDescent="0.35">
      <c r="A6" s="200" t="s">
        <v>355</v>
      </c>
    </row>
    <row r="8" spans="1:3" x14ac:dyDescent="0.35">
      <c r="A8" s="202" t="s">
        <v>22</v>
      </c>
      <c r="B8" s="202" t="s">
        <v>21</v>
      </c>
      <c r="C8" s="202" t="s">
        <v>19</v>
      </c>
    </row>
    <row r="9" spans="1:3" x14ac:dyDescent="0.35">
      <c r="A9" t="s">
        <v>356</v>
      </c>
      <c r="B9" s="18" t="s">
        <v>357</v>
      </c>
      <c r="C9" t="s">
        <v>358</v>
      </c>
    </row>
    <row r="10" spans="1:3" x14ac:dyDescent="0.35">
      <c r="A10" t="s">
        <v>359</v>
      </c>
      <c r="B10" s="18" t="s">
        <v>360</v>
      </c>
      <c r="C10" t="s">
        <v>361</v>
      </c>
    </row>
    <row r="11" spans="1:3" x14ac:dyDescent="0.35">
      <c r="A11" t="s">
        <v>362</v>
      </c>
      <c r="B11" s="203" t="s">
        <v>363</v>
      </c>
      <c r="C11" t="s">
        <v>364</v>
      </c>
    </row>
    <row r="12" spans="1:3" x14ac:dyDescent="0.35">
      <c r="B12" s="203" t="s">
        <v>365</v>
      </c>
      <c r="C12" t="s">
        <v>366</v>
      </c>
    </row>
    <row r="13" spans="1:3" x14ac:dyDescent="0.35">
      <c r="B13" s="18" t="s">
        <v>367</v>
      </c>
      <c r="C13" t="s">
        <v>368</v>
      </c>
    </row>
    <row r="14" spans="1:3" x14ac:dyDescent="0.35">
      <c r="B14" s="18" t="s">
        <v>369</v>
      </c>
      <c r="C14" t="s">
        <v>370</v>
      </c>
    </row>
    <row r="15" spans="1:3" x14ac:dyDescent="0.35">
      <c r="B15" s="18" t="s">
        <v>371</v>
      </c>
      <c r="C15" t="s">
        <v>372</v>
      </c>
    </row>
    <row r="16" spans="1:3" x14ac:dyDescent="0.35">
      <c r="B16" s="18" t="s">
        <v>373</v>
      </c>
    </row>
    <row r="17" spans="1:2" x14ac:dyDescent="0.35">
      <c r="B17" s="18" t="s">
        <v>374</v>
      </c>
    </row>
    <row r="19" spans="1:2" x14ac:dyDescent="0.35">
      <c r="A19" s="2" t="s">
        <v>15</v>
      </c>
      <c r="B19" s="2" t="s">
        <v>16</v>
      </c>
    </row>
    <row r="20" spans="1:2" x14ac:dyDescent="0.35">
      <c r="A20" t="s">
        <v>375</v>
      </c>
      <c r="B20" t="s">
        <v>376</v>
      </c>
    </row>
    <row r="21" spans="1:2" x14ac:dyDescent="0.35">
      <c r="A21" t="s">
        <v>377</v>
      </c>
      <c r="B21" t="s">
        <v>378</v>
      </c>
    </row>
    <row r="22" spans="1:2" x14ac:dyDescent="0.35">
      <c r="A22" t="s">
        <v>379</v>
      </c>
      <c r="B22" t="s">
        <v>380</v>
      </c>
    </row>
    <row r="23" spans="1:2" x14ac:dyDescent="0.35">
      <c r="A23" t="s">
        <v>381</v>
      </c>
      <c r="B23" t="s">
        <v>382</v>
      </c>
    </row>
    <row r="24" spans="1:2" x14ac:dyDescent="0.35">
      <c r="A24" t="s">
        <v>383</v>
      </c>
      <c r="B24" t="s">
        <v>384</v>
      </c>
    </row>
    <row r="25" spans="1:2" x14ac:dyDescent="0.35">
      <c r="A25" t="s">
        <v>385</v>
      </c>
      <c r="B25" t="s">
        <v>386</v>
      </c>
    </row>
    <row r="26" spans="1:2" x14ac:dyDescent="0.35">
      <c r="A26" t="s">
        <v>387</v>
      </c>
      <c r="B26" t="s">
        <v>388</v>
      </c>
    </row>
    <row r="27" spans="1:2" x14ac:dyDescent="0.35">
      <c r="A27" t="s">
        <v>389</v>
      </c>
      <c r="B27" t="s">
        <v>390</v>
      </c>
    </row>
    <row r="28" spans="1:2" x14ac:dyDescent="0.35">
      <c r="A28" t="s">
        <v>391</v>
      </c>
      <c r="B28" t="s">
        <v>392</v>
      </c>
    </row>
    <row r="29" spans="1:2" x14ac:dyDescent="0.35">
      <c r="A29" t="s">
        <v>393</v>
      </c>
      <c r="B29" t="s">
        <v>394</v>
      </c>
    </row>
    <row r="30" spans="1:2" x14ac:dyDescent="0.35">
      <c r="A30" t="s">
        <v>395</v>
      </c>
      <c r="B30" t="s">
        <v>396</v>
      </c>
    </row>
    <row r="31" spans="1:2" x14ac:dyDescent="0.35">
      <c r="A31" t="s">
        <v>397</v>
      </c>
      <c r="B31" t="s">
        <v>398</v>
      </c>
    </row>
    <row r="32" spans="1:2" x14ac:dyDescent="0.35">
      <c r="A32" t="s">
        <v>399</v>
      </c>
      <c r="B32" t="s">
        <v>400</v>
      </c>
    </row>
    <row r="33" spans="1:2" x14ac:dyDescent="0.35">
      <c r="A33" t="s">
        <v>401</v>
      </c>
      <c r="B33" t="s">
        <v>402</v>
      </c>
    </row>
    <row r="34" spans="1:2" x14ac:dyDescent="0.35">
      <c r="A34" t="s">
        <v>403</v>
      </c>
      <c r="B34" t="s">
        <v>404</v>
      </c>
    </row>
    <row r="35" spans="1:2" x14ac:dyDescent="0.35">
      <c r="A35" t="s">
        <v>405</v>
      </c>
      <c r="B35" t="s">
        <v>406</v>
      </c>
    </row>
    <row r="36" spans="1:2" x14ac:dyDescent="0.35">
      <c r="A36" t="s">
        <v>407</v>
      </c>
      <c r="B36" t="s">
        <v>408</v>
      </c>
    </row>
    <row r="37" spans="1:2" x14ac:dyDescent="0.35">
      <c r="A37" t="s">
        <v>409</v>
      </c>
      <c r="B37" t="s">
        <v>410</v>
      </c>
    </row>
    <row r="38" spans="1:2" x14ac:dyDescent="0.35">
      <c r="A38" t="s">
        <v>411</v>
      </c>
      <c r="B38" t="s">
        <v>412</v>
      </c>
    </row>
    <row r="39" spans="1:2" x14ac:dyDescent="0.35">
      <c r="A39" t="s">
        <v>413</v>
      </c>
      <c r="B39" t="s">
        <v>414</v>
      </c>
    </row>
    <row r="40" spans="1:2" x14ac:dyDescent="0.35">
      <c r="A40" t="s">
        <v>415</v>
      </c>
      <c r="B40" t="s">
        <v>416</v>
      </c>
    </row>
    <row r="41" spans="1:2" x14ac:dyDescent="0.35">
      <c r="A41" t="s">
        <v>417</v>
      </c>
      <c r="B41" t="s">
        <v>418</v>
      </c>
    </row>
    <row r="42" spans="1:2" x14ac:dyDescent="0.35">
      <c r="A42" t="s">
        <v>419</v>
      </c>
      <c r="B42" t="s">
        <v>420</v>
      </c>
    </row>
    <row r="43" spans="1:2" x14ac:dyDescent="0.35">
      <c r="A43" t="s">
        <v>421</v>
      </c>
      <c r="B43" t="s">
        <v>422</v>
      </c>
    </row>
    <row r="44" spans="1:2" x14ac:dyDescent="0.35">
      <c r="A44" t="s">
        <v>423</v>
      </c>
      <c r="B44" t="s">
        <v>424</v>
      </c>
    </row>
    <row r="45" spans="1:2" x14ac:dyDescent="0.35">
      <c r="A45" t="s">
        <v>425</v>
      </c>
      <c r="B45" t="s">
        <v>426</v>
      </c>
    </row>
    <row r="46" spans="1:2" x14ac:dyDescent="0.35">
      <c r="A46" t="s">
        <v>427</v>
      </c>
      <c r="B46" t="s">
        <v>428</v>
      </c>
    </row>
    <row r="47" spans="1:2" x14ac:dyDescent="0.35">
      <c r="A47" t="s">
        <v>429</v>
      </c>
      <c r="B47" t="s">
        <v>430</v>
      </c>
    </row>
    <row r="48" spans="1:2" x14ac:dyDescent="0.35">
      <c r="A48" t="s">
        <v>431</v>
      </c>
      <c r="B48" t="s">
        <v>432</v>
      </c>
    </row>
    <row r="49" spans="1:2" x14ac:dyDescent="0.35">
      <c r="A49" t="s">
        <v>433</v>
      </c>
      <c r="B49" t="s">
        <v>434</v>
      </c>
    </row>
    <row r="50" spans="1:2" x14ac:dyDescent="0.35">
      <c r="A50" t="s">
        <v>435</v>
      </c>
      <c r="B50" t="s">
        <v>436</v>
      </c>
    </row>
    <row r="51" spans="1:2" x14ac:dyDescent="0.35">
      <c r="A51" t="s">
        <v>437</v>
      </c>
      <c r="B51" t="s">
        <v>438</v>
      </c>
    </row>
    <row r="52" spans="1:2" x14ac:dyDescent="0.35">
      <c r="A52" t="s">
        <v>439</v>
      </c>
      <c r="B52" t="s">
        <v>440</v>
      </c>
    </row>
    <row r="53" spans="1:2" x14ac:dyDescent="0.35">
      <c r="A53" t="s">
        <v>441</v>
      </c>
      <c r="B53" t="s">
        <v>442</v>
      </c>
    </row>
    <row r="54" spans="1:2" x14ac:dyDescent="0.35">
      <c r="A54" t="s">
        <v>443</v>
      </c>
      <c r="B54" t="s">
        <v>444</v>
      </c>
    </row>
    <row r="55" spans="1:2" x14ac:dyDescent="0.35">
      <c r="A55" t="s">
        <v>445</v>
      </c>
      <c r="B55" t="s">
        <v>446</v>
      </c>
    </row>
    <row r="56" spans="1:2" x14ac:dyDescent="0.35">
      <c r="A56" t="s">
        <v>447</v>
      </c>
      <c r="B56" t="s">
        <v>448</v>
      </c>
    </row>
    <row r="57" spans="1:2" x14ac:dyDescent="0.35">
      <c r="A57" t="s">
        <v>449</v>
      </c>
      <c r="B57" t="s">
        <v>450</v>
      </c>
    </row>
    <row r="58" spans="1:2" x14ac:dyDescent="0.35">
      <c r="A58" t="s">
        <v>451</v>
      </c>
      <c r="B58" t="s">
        <v>452</v>
      </c>
    </row>
  </sheetData>
  <sheetProtection algorithmName="SHA-512" hashValue="rpSIf8bxH1L9f3F+6ss1GGbsSoUr/2EXETxeWA1fPIY0anduEPLKTu72rUwpL/SlLFHGDBCGPdWgZsIY4V/SIw==" saltValue="f8r1WNhXq8+umyF4EHGfdg=="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B235"/>
  <sheetViews>
    <sheetView topLeftCell="A224" workbookViewId="0">
      <selection activeCell="G15" sqref="G15"/>
    </sheetView>
  </sheetViews>
  <sheetFormatPr defaultRowHeight="14.5" x14ac:dyDescent="0.35"/>
  <cols>
    <col min="1" max="1" width="13.26953125" customWidth="1"/>
    <col min="2" max="2" width="13.54296875" customWidth="1"/>
    <col min="3" max="3" width="12.1796875" customWidth="1"/>
    <col min="4" max="4" width="38.7265625" customWidth="1"/>
    <col min="5" max="5" width="18.453125" customWidth="1"/>
    <col min="6" max="6" width="12.54296875" style="12" customWidth="1"/>
    <col min="7" max="8" width="9.1796875" style="99"/>
    <col min="9" max="9" width="13.26953125" customWidth="1"/>
    <col min="10" max="10" width="12.81640625" style="221" customWidth="1"/>
    <col min="11" max="11" width="23.453125" customWidth="1"/>
    <col min="12" max="12" width="12.1796875" customWidth="1"/>
    <col min="13" max="13" width="11.26953125" customWidth="1"/>
    <col min="14" max="14" width="18.453125" customWidth="1"/>
    <col min="16" max="16" width="13.54296875" customWidth="1"/>
    <col min="17" max="17" width="23" customWidth="1"/>
    <col min="18" max="18" width="11.453125" customWidth="1"/>
    <col min="19" max="19" width="12.1796875" customWidth="1"/>
    <col min="20" max="20" width="14.26953125" customWidth="1"/>
    <col min="23" max="23" width="27.26953125" customWidth="1"/>
  </cols>
  <sheetData>
    <row r="1" spans="1:28" ht="24" customHeight="1" x14ac:dyDescent="0.35">
      <c r="A1" s="235" t="s">
        <v>4</v>
      </c>
      <c r="B1" s="235"/>
      <c r="C1" s="235"/>
    </row>
    <row r="2" spans="1:28" ht="24" customHeight="1" x14ac:dyDescent="0.35">
      <c r="A2" s="236" t="s">
        <v>5</v>
      </c>
      <c r="B2" s="236"/>
      <c r="C2" s="236"/>
      <c r="D2" s="227">
        <f>Overview!L10</f>
        <v>0</v>
      </c>
      <c r="E2" s="228"/>
      <c r="F2" s="228"/>
      <c r="G2" s="228"/>
      <c r="H2" s="229"/>
      <c r="I2" s="102"/>
      <c r="J2" s="222"/>
      <c r="K2" s="40"/>
      <c r="L2" s="35"/>
      <c r="M2" s="35"/>
      <c r="N2" s="35"/>
      <c r="O2" s="35"/>
      <c r="P2" s="35"/>
      <c r="Q2" s="35"/>
      <c r="R2" s="35"/>
      <c r="S2" s="35"/>
      <c r="T2" s="35"/>
    </row>
    <row r="3" spans="1:28" ht="15.5" x14ac:dyDescent="0.35">
      <c r="A3" s="234" t="s">
        <v>6</v>
      </c>
      <c r="B3" s="234"/>
      <c r="C3" s="234"/>
      <c r="D3" s="230">
        <f>(Overview!L11)</f>
        <v>0</v>
      </c>
      <c r="E3" s="231"/>
      <c r="F3" s="231"/>
      <c r="G3" s="231"/>
      <c r="H3" s="232"/>
      <c r="I3" s="35"/>
      <c r="J3" s="222"/>
      <c r="K3" s="40"/>
      <c r="L3" s="35"/>
      <c r="M3" s="35"/>
      <c r="N3" s="35"/>
      <c r="O3" s="35"/>
      <c r="P3" s="35"/>
      <c r="Q3" s="35"/>
      <c r="R3" s="35"/>
      <c r="S3" s="35"/>
      <c r="T3" s="35"/>
      <c r="U3" s="26"/>
      <c r="V3" s="26"/>
      <c r="W3" s="26"/>
      <c r="X3" s="26"/>
      <c r="Y3" s="26"/>
      <c r="Z3" s="26"/>
      <c r="AA3" s="26"/>
      <c r="AB3" s="26"/>
    </row>
    <row r="4" spans="1:28" ht="15.5" x14ac:dyDescent="0.35">
      <c r="A4" s="33"/>
      <c r="B4" s="33"/>
      <c r="C4" s="33"/>
      <c r="D4" s="33"/>
      <c r="E4" s="33"/>
      <c r="F4" s="172"/>
      <c r="G4" s="100"/>
      <c r="H4" s="100"/>
      <c r="I4" s="33"/>
      <c r="J4" s="223"/>
      <c r="K4" s="34"/>
      <c r="L4" s="34"/>
      <c r="M4" s="34"/>
      <c r="N4" s="34"/>
      <c r="O4" s="34"/>
      <c r="P4" s="34"/>
      <c r="Q4" s="34"/>
      <c r="R4" s="34"/>
      <c r="S4" s="34"/>
      <c r="T4" s="34"/>
      <c r="U4" s="26"/>
      <c r="V4" s="26"/>
      <c r="W4" s="26"/>
      <c r="X4" s="26"/>
      <c r="Y4" s="26"/>
      <c r="Z4" s="26"/>
      <c r="AA4" s="26"/>
      <c r="AB4" s="26"/>
    </row>
    <row r="5" spans="1:28" ht="15.5" x14ac:dyDescent="0.35">
      <c r="A5" s="233" t="s">
        <v>7</v>
      </c>
      <c r="B5" s="233"/>
      <c r="C5" s="233"/>
      <c r="D5" s="33"/>
      <c r="E5" s="33"/>
      <c r="F5" s="172"/>
      <c r="G5" s="100"/>
      <c r="H5" s="100"/>
      <c r="I5" s="33"/>
      <c r="J5" s="223"/>
      <c r="K5" s="34"/>
      <c r="L5" s="34"/>
      <c r="M5" s="34"/>
      <c r="N5" s="34"/>
      <c r="O5" s="34"/>
      <c r="P5" s="34"/>
      <c r="Q5" s="34"/>
      <c r="R5" s="34"/>
      <c r="S5" s="34"/>
      <c r="T5" s="34"/>
      <c r="U5" s="26"/>
      <c r="V5" s="26"/>
      <c r="W5" s="26"/>
      <c r="X5" s="26"/>
      <c r="Y5" s="26"/>
      <c r="Z5" s="26"/>
      <c r="AA5" s="26"/>
      <c r="AB5" s="26"/>
    </row>
    <row r="6" spans="1:28" s="170" customFormat="1" ht="43.5" x14ac:dyDescent="0.35">
      <c r="A6" s="167" t="s">
        <v>350</v>
      </c>
      <c r="B6" s="167" t="s">
        <v>351</v>
      </c>
      <c r="C6" s="167" t="s">
        <v>337</v>
      </c>
      <c r="D6" s="167" t="s">
        <v>346</v>
      </c>
      <c r="E6" s="167" t="s">
        <v>594</v>
      </c>
      <c r="F6" s="167" t="s">
        <v>8</v>
      </c>
      <c r="G6" s="168" t="s">
        <v>9</v>
      </c>
      <c r="H6" s="168" t="s">
        <v>10</v>
      </c>
      <c r="I6" s="167" t="s">
        <v>2</v>
      </c>
      <c r="J6" s="224" t="s">
        <v>11</v>
      </c>
      <c r="K6" s="167" t="s">
        <v>12</v>
      </c>
      <c r="L6" s="167" t="s">
        <v>13</v>
      </c>
      <c r="M6" s="167" t="s">
        <v>14</v>
      </c>
      <c r="N6" s="167" t="s">
        <v>15</v>
      </c>
      <c r="O6" s="167" t="s">
        <v>16</v>
      </c>
      <c r="P6" s="167" t="s">
        <v>17</v>
      </c>
      <c r="Q6" s="167" t="s">
        <v>18</v>
      </c>
      <c r="R6" s="167" t="s">
        <v>19</v>
      </c>
      <c r="S6" s="167" t="s">
        <v>20</v>
      </c>
      <c r="T6" s="167" t="s">
        <v>21</v>
      </c>
      <c r="U6" s="167" t="s">
        <v>22</v>
      </c>
      <c r="V6" s="169" t="s">
        <v>23</v>
      </c>
      <c r="W6" s="169" t="s">
        <v>24</v>
      </c>
    </row>
    <row r="7" spans="1:28" x14ac:dyDescent="0.35">
      <c r="A7" s="36" t="str">
        <f>Overview!$B$12</f>
        <v>itt_30133</v>
      </c>
      <c r="B7" s="36" t="str">
        <f>Overview!$B$13</f>
        <v>08-002-01</v>
      </c>
      <c r="C7" s="197">
        <f t="shared" ref="C7:C63" si="0">$D$3</f>
        <v>0</v>
      </c>
      <c r="D7" s="161" t="s">
        <v>347</v>
      </c>
      <c r="E7" s="207">
        <v>1</v>
      </c>
      <c r="F7" s="171">
        <f>Overview!$D$19</f>
        <v>50</v>
      </c>
      <c r="G7" s="101">
        <v>9</v>
      </c>
      <c r="H7" s="101">
        <v>2016</v>
      </c>
      <c r="I7" s="5">
        <f>Overview!L19</f>
        <v>0</v>
      </c>
      <c r="J7" s="41">
        <f>I7*Overview!$D$19</f>
        <v>0</v>
      </c>
      <c r="K7" s="10" t="str">
        <f>CONCATENATE(A7,"/",B7,"/",C7)</f>
        <v>itt_30133/08-002-01/0</v>
      </c>
      <c r="L7" s="10" t="str">
        <f>Overview!$B$12</f>
        <v>itt_30133</v>
      </c>
      <c r="M7" s="226" t="s">
        <v>689</v>
      </c>
      <c r="N7" s="10" t="str">
        <f>Overview!$B$10</f>
        <v>DERBY, DERBYSHIRE, NOTTINGHAM AND NOTTINGHAMSHIRE LEP</v>
      </c>
      <c r="O7" s="10" t="str">
        <f>'Information for BU'!$B$27</f>
        <v>E37008</v>
      </c>
      <c r="P7" s="10" t="s">
        <v>690</v>
      </c>
      <c r="Q7" s="10" t="str">
        <f>Overview!$B$11</f>
        <v>(SKILLS LOCAL) SKILLS FOR GROWTH</v>
      </c>
      <c r="R7" s="10" t="str">
        <f>'Information for BU'!$C$14</f>
        <v>2.1 Enhancing equal access to lifelong learning</v>
      </c>
      <c r="S7" s="10" t="str">
        <f>'Agreement Numbers'!$D$16</f>
        <v>08S15C00080</v>
      </c>
      <c r="T7" s="10" t="str">
        <f>'Information for BU'!$B$13</f>
        <v>SSW Skills</v>
      </c>
      <c r="U7" s="5" t="str">
        <f>'Agreement Numbers'!$G$16</f>
        <v>Developed</v>
      </c>
      <c r="V7" s="5"/>
      <c r="W7" s="5"/>
      <c r="X7" s="11"/>
      <c r="Y7" s="11"/>
      <c r="Z7" s="11"/>
    </row>
    <row r="8" spans="1:28" x14ac:dyDescent="0.35">
      <c r="A8" s="36" t="str">
        <f>Overview!$B$12</f>
        <v>itt_30133</v>
      </c>
      <c r="B8" s="36" t="str">
        <f>Overview!$B$13</f>
        <v>08-002-01</v>
      </c>
      <c r="C8" s="197">
        <f t="shared" si="0"/>
        <v>0</v>
      </c>
      <c r="D8" s="161" t="s">
        <v>347</v>
      </c>
      <c r="E8" s="207">
        <v>1</v>
      </c>
      <c r="F8" s="171">
        <f>Overview!$D$19</f>
        <v>50</v>
      </c>
      <c r="G8" s="101">
        <v>10</v>
      </c>
      <c r="H8" s="101">
        <v>2016</v>
      </c>
      <c r="I8" s="5">
        <f>Overview!M19</f>
        <v>0</v>
      </c>
      <c r="J8" s="41">
        <f>I8*Overview!$D$19</f>
        <v>0</v>
      </c>
      <c r="K8" s="10" t="str">
        <f t="shared" ref="K8:K63" si="1">CONCATENATE(A8,"/",B8,"/",C8)</f>
        <v>itt_30133/08-002-01/0</v>
      </c>
      <c r="L8" s="10" t="str">
        <f>Overview!$B$12</f>
        <v>itt_30133</v>
      </c>
      <c r="M8" s="226" t="s">
        <v>689</v>
      </c>
      <c r="N8" s="10" t="str">
        <f>Overview!$B$10</f>
        <v>DERBY, DERBYSHIRE, NOTTINGHAM AND NOTTINGHAMSHIRE LEP</v>
      </c>
      <c r="O8" s="10" t="str">
        <f>'Information for BU'!$B$27</f>
        <v>E37008</v>
      </c>
      <c r="P8" s="10" t="s">
        <v>690</v>
      </c>
      <c r="Q8" s="10" t="str">
        <f>Overview!$B$11</f>
        <v>(SKILLS LOCAL) SKILLS FOR GROWTH</v>
      </c>
      <c r="R8" s="10" t="str">
        <f>'Information for BU'!$C$14</f>
        <v>2.1 Enhancing equal access to lifelong learning</v>
      </c>
      <c r="S8" s="10" t="str">
        <f>'Agreement Numbers'!$D$16</f>
        <v>08S15C00080</v>
      </c>
      <c r="T8" s="10" t="str">
        <f>'Information for BU'!$B$13</f>
        <v>SSW Skills</v>
      </c>
      <c r="U8" s="5" t="str">
        <f>'Agreement Numbers'!$G$16</f>
        <v>Developed</v>
      </c>
      <c r="V8" s="10"/>
      <c r="W8" s="10"/>
    </row>
    <row r="9" spans="1:28" x14ac:dyDescent="0.35">
      <c r="A9" s="36" t="str">
        <f>Overview!$B$12</f>
        <v>itt_30133</v>
      </c>
      <c r="B9" s="36" t="str">
        <f>Overview!$B$13</f>
        <v>08-002-01</v>
      </c>
      <c r="C9" s="197">
        <f t="shared" si="0"/>
        <v>0</v>
      </c>
      <c r="D9" s="161" t="s">
        <v>347</v>
      </c>
      <c r="E9" s="207">
        <v>1</v>
      </c>
      <c r="F9" s="171">
        <f>Overview!$D$19</f>
        <v>50</v>
      </c>
      <c r="G9" s="101">
        <v>11</v>
      </c>
      <c r="H9" s="101">
        <v>2016</v>
      </c>
      <c r="I9" s="5">
        <f>Overview!N19</f>
        <v>0</v>
      </c>
      <c r="J9" s="41">
        <f>I9*Overview!$D$19</f>
        <v>0</v>
      </c>
      <c r="K9" s="10" t="str">
        <f t="shared" si="1"/>
        <v>itt_30133/08-002-01/0</v>
      </c>
      <c r="L9" s="10" t="str">
        <f>Overview!$B$12</f>
        <v>itt_30133</v>
      </c>
      <c r="M9" s="226" t="s">
        <v>689</v>
      </c>
      <c r="N9" s="10" t="str">
        <f>Overview!$B$10</f>
        <v>DERBY, DERBYSHIRE, NOTTINGHAM AND NOTTINGHAMSHIRE LEP</v>
      </c>
      <c r="O9" s="10" t="str">
        <f>'Information for BU'!$B$27</f>
        <v>E37008</v>
      </c>
      <c r="P9" s="10" t="s">
        <v>690</v>
      </c>
      <c r="Q9" s="10" t="str">
        <f>Overview!$B$11</f>
        <v>(SKILLS LOCAL) SKILLS FOR GROWTH</v>
      </c>
      <c r="R9" s="10" t="str">
        <f>'Information for BU'!$C$14</f>
        <v>2.1 Enhancing equal access to lifelong learning</v>
      </c>
      <c r="S9" s="10" t="str">
        <f>'Agreement Numbers'!$D$16</f>
        <v>08S15C00080</v>
      </c>
      <c r="T9" s="10" t="str">
        <f>'Information for BU'!$B$13</f>
        <v>SSW Skills</v>
      </c>
      <c r="U9" s="5" t="str">
        <f>'Agreement Numbers'!$G$16</f>
        <v>Developed</v>
      </c>
      <c r="V9" s="10"/>
      <c r="W9" s="10"/>
    </row>
    <row r="10" spans="1:28" x14ac:dyDescent="0.35">
      <c r="A10" s="36" t="str">
        <f>Overview!$B$12</f>
        <v>itt_30133</v>
      </c>
      <c r="B10" s="36" t="str">
        <f>Overview!$B$13</f>
        <v>08-002-01</v>
      </c>
      <c r="C10" s="197">
        <f t="shared" si="0"/>
        <v>0</v>
      </c>
      <c r="D10" s="161" t="s">
        <v>347</v>
      </c>
      <c r="E10" s="207">
        <v>1</v>
      </c>
      <c r="F10" s="171">
        <f>Overview!$D$19</f>
        <v>50</v>
      </c>
      <c r="G10" s="101">
        <v>12</v>
      </c>
      <c r="H10" s="101">
        <v>2016</v>
      </c>
      <c r="I10" s="5">
        <f>Overview!O19</f>
        <v>0</v>
      </c>
      <c r="J10" s="41">
        <f>I10*Overview!$D$19</f>
        <v>0</v>
      </c>
      <c r="K10" s="10" t="str">
        <f t="shared" si="1"/>
        <v>itt_30133/08-002-01/0</v>
      </c>
      <c r="L10" s="10" t="str">
        <f>Overview!$B$12</f>
        <v>itt_30133</v>
      </c>
      <c r="M10" s="226" t="s">
        <v>689</v>
      </c>
      <c r="N10" s="10" t="str">
        <f>Overview!$B$10</f>
        <v>DERBY, DERBYSHIRE, NOTTINGHAM AND NOTTINGHAMSHIRE LEP</v>
      </c>
      <c r="O10" s="10" t="str">
        <f>'Information for BU'!$B$27</f>
        <v>E37008</v>
      </c>
      <c r="P10" s="10" t="s">
        <v>690</v>
      </c>
      <c r="Q10" s="10" t="str">
        <f>Overview!$B$11</f>
        <v>(SKILLS LOCAL) SKILLS FOR GROWTH</v>
      </c>
      <c r="R10" s="10" t="str">
        <f>'Information for BU'!$C$14</f>
        <v>2.1 Enhancing equal access to lifelong learning</v>
      </c>
      <c r="S10" s="10" t="str">
        <f>'Agreement Numbers'!$D$16</f>
        <v>08S15C00080</v>
      </c>
      <c r="T10" s="10" t="str">
        <f>'Information for BU'!$B$13</f>
        <v>SSW Skills</v>
      </c>
      <c r="U10" s="5" t="str">
        <f>'Agreement Numbers'!$G$16</f>
        <v>Developed</v>
      </c>
      <c r="V10" s="10"/>
      <c r="W10" s="10"/>
    </row>
    <row r="11" spans="1:28" x14ac:dyDescent="0.35">
      <c r="A11" s="36" t="str">
        <f>Overview!$B$12</f>
        <v>itt_30133</v>
      </c>
      <c r="B11" s="36" t="str">
        <f>Overview!$B$13</f>
        <v>08-002-01</v>
      </c>
      <c r="C11" s="197">
        <f t="shared" si="0"/>
        <v>0</v>
      </c>
      <c r="D11" s="161" t="s">
        <v>347</v>
      </c>
      <c r="E11" s="207">
        <v>1</v>
      </c>
      <c r="F11" s="171">
        <f>Overview!$D$19</f>
        <v>50</v>
      </c>
      <c r="G11" s="101">
        <v>1</v>
      </c>
      <c r="H11" s="101">
        <v>2017</v>
      </c>
      <c r="I11" s="5">
        <f>Overview!P19</f>
        <v>0</v>
      </c>
      <c r="J11" s="41">
        <f>I11*Overview!$D$19</f>
        <v>0</v>
      </c>
      <c r="K11" s="10" t="str">
        <f t="shared" si="1"/>
        <v>itt_30133/08-002-01/0</v>
      </c>
      <c r="L11" s="10" t="str">
        <f>Overview!$B$12</f>
        <v>itt_30133</v>
      </c>
      <c r="M11" s="226" t="s">
        <v>689</v>
      </c>
      <c r="N11" s="10" t="str">
        <f>Overview!$B$10</f>
        <v>DERBY, DERBYSHIRE, NOTTINGHAM AND NOTTINGHAMSHIRE LEP</v>
      </c>
      <c r="O11" s="10" t="str">
        <f>'Information for BU'!$B$27</f>
        <v>E37008</v>
      </c>
      <c r="P11" s="10" t="s">
        <v>690</v>
      </c>
      <c r="Q11" s="10" t="str">
        <f>Overview!$B$11</f>
        <v>(SKILLS LOCAL) SKILLS FOR GROWTH</v>
      </c>
      <c r="R11" s="10" t="str">
        <f>'Information for BU'!$C$14</f>
        <v>2.1 Enhancing equal access to lifelong learning</v>
      </c>
      <c r="S11" s="10" t="str">
        <f>'Agreement Numbers'!$D$16</f>
        <v>08S15C00080</v>
      </c>
      <c r="T11" s="10" t="str">
        <f>'Information for BU'!$B$13</f>
        <v>SSW Skills</v>
      </c>
      <c r="U11" s="5" t="str">
        <f>'Agreement Numbers'!$G$16</f>
        <v>Developed</v>
      </c>
      <c r="V11" s="10"/>
      <c r="W11" s="10"/>
    </row>
    <row r="12" spans="1:28" x14ac:dyDescent="0.35">
      <c r="A12" s="36" t="str">
        <f>Overview!$B$12</f>
        <v>itt_30133</v>
      </c>
      <c r="B12" s="36" t="str">
        <f>Overview!$B$13</f>
        <v>08-002-01</v>
      </c>
      <c r="C12" s="197">
        <f t="shared" si="0"/>
        <v>0</v>
      </c>
      <c r="D12" s="161" t="s">
        <v>347</v>
      </c>
      <c r="E12" s="207">
        <v>1</v>
      </c>
      <c r="F12" s="171">
        <f>Overview!$D$19</f>
        <v>50</v>
      </c>
      <c r="G12" s="101">
        <v>2</v>
      </c>
      <c r="H12" s="101">
        <v>2017</v>
      </c>
      <c r="I12" s="5">
        <f>Overview!Q19</f>
        <v>0</v>
      </c>
      <c r="J12" s="41">
        <f>I12*Overview!$D$19</f>
        <v>0</v>
      </c>
      <c r="K12" s="10" t="str">
        <f t="shared" si="1"/>
        <v>itt_30133/08-002-01/0</v>
      </c>
      <c r="L12" s="10" t="str">
        <f>Overview!$B$12</f>
        <v>itt_30133</v>
      </c>
      <c r="M12" s="226" t="s">
        <v>689</v>
      </c>
      <c r="N12" s="10" t="str">
        <f>Overview!$B$10</f>
        <v>DERBY, DERBYSHIRE, NOTTINGHAM AND NOTTINGHAMSHIRE LEP</v>
      </c>
      <c r="O12" s="10" t="str">
        <f>'Information for BU'!$B$27</f>
        <v>E37008</v>
      </c>
      <c r="P12" s="10" t="s">
        <v>690</v>
      </c>
      <c r="Q12" s="10" t="str">
        <f>Overview!$B$11</f>
        <v>(SKILLS LOCAL) SKILLS FOR GROWTH</v>
      </c>
      <c r="R12" s="10" t="str">
        <f>'Information for BU'!$C$14</f>
        <v>2.1 Enhancing equal access to lifelong learning</v>
      </c>
      <c r="S12" s="10" t="str">
        <f>'Agreement Numbers'!$D$16</f>
        <v>08S15C00080</v>
      </c>
      <c r="T12" s="10" t="str">
        <f>'Information for BU'!$B$13</f>
        <v>SSW Skills</v>
      </c>
      <c r="U12" s="5" t="str">
        <f>'Agreement Numbers'!$G$16</f>
        <v>Developed</v>
      </c>
      <c r="V12" s="10"/>
      <c r="W12" s="10"/>
    </row>
    <row r="13" spans="1:28" x14ac:dyDescent="0.35">
      <c r="A13" s="36" t="str">
        <f>Overview!$B$12</f>
        <v>itt_30133</v>
      </c>
      <c r="B13" s="36" t="str">
        <f>Overview!$B$13</f>
        <v>08-002-01</v>
      </c>
      <c r="C13" s="197">
        <f t="shared" si="0"/>
        <v>0</v>
      </c>
      <c r="D13" s="161" t="s">
        <v>347</v>
      </c>
      <c r="E13" s="207">
        <v>1</v>
      </c>
      <c r="F13" s="171">
        <f>Overview!$D$19</f>
        <v>50</v>
      </c>
      <c r="G13" s="101">
        <v>3</v>
      </c>
      <c r="H13" s="101">
        <v>2017</v>
      </c>
      <c r="I13" s="5">
        <f>Overview!R19</f>
        <v>0</v>
      </c>
      <c r="J13" s="41">
        <f>I13*Overview!$D$19</f>
        <v>0</v>
      </c>
      <c r="K13" s="10" t="str">
        <f t="shared" si="1"/>
        <v>itt_30133/08-002-01/0</v>
      </c>
      <c r="L13" s="10" t="str">
        <f>Overview!$B$12</f>
        <v>itt_30133</v>
      </c>
      <c r="M13" s="226" t="s">
        <v>689</v>
      </c>
      <c r="N13" s="10" t="str">
        <f>Overview!$B$10</f>
        <v>DERBY, DERBYSHIRE, NOTTINGHAM AND NOTTINGHAMSHIRE LEP</v>
      </c>
      <c r="O13" s="10" t="str">
        <f>'Information for BU'!$B$27</f>
        <v>E37008</v>
      </c>
      <c r="P13" s="10" t="s">
        <v>690</v>
      </c>
      <c r="Q13" s="10" t="str">
        <f>Overview!$B$11</f>
        <v>(SKILLS LOCAL) SKILLS FOR GROWTH</v>
      </c>
      <c r="R13" s="10" t="str">
        <f>'Information for BU'!$C$14</f>
        <v>2.1 Enhancing equal access to lifelong learning</v>
      </c>
      <c r="S13" s="10" t="str">
        <f>'Agreement Numbers'!$D$16</f>
        <v>08S15C00080</v>
      </c>
      <c r="T13" s="10" t="str">
        <f>'Information for BU'!$B$13</f>
        <v>SSW Skills</v>
      </c>
      <c r="U13" s="5" t="str">
        <f>'Agreement Numbers'!$G$16</f>
        <v>Developed</v>
      </c>
      <c r="V13" s="10"/>
      <c r="W13" s="10"/>
    </row>
    <row r="14" spans="1:28" x14ac:dyDescent="0.35">
      <c r="A14" s="36" t="str">
        <f>Overview!$B$12</f>
        <v>itt_30133</v>
      </c>
      <c r="B14" s="36" t="str">
        <f>Overview!$B$13</f>
        <v>08-002-01</v>
      </c>
      <c r="C14" s="197">
        <f t="shared" si="0"/>
        <v>0</v>
      </c>
      <c r="D14" s="161" t="s">
        <v>347</v>
      </c>
      <c r="E14" s="207">
        <v>1</v>
      </c>
      <c r="F14" s="171">
        <f>Overview!$D$19</f>
        <v>50</v>
      </c>
      <c r="G14" s="101">
        <v>4</v>
      </c>
      <c r="H14" s="101">
        <v>2017</v>
      </c>
      <c r="I14" s="5">
        <f>Overview!S19</f>
        <v>0</v>
      </c>
      <c r="J14" s="41">
        <f>I14*Overview!$D$19</f>
        <v>0</v>
      </c>
      <c r="K14" s="10" t="str">
        <f t="shared" si="1"/>
        <v>itt_30133/08-002-01/0</v>
      </c>
      <c r="L14" s="10" t="str">
        <f>Overview!$B$12</f>
        <v>itt_30133</v>
      </c>
      <c r="M14" s="226" t="s">
        <v>689</v>
      </c>
      <c r="N14" s="10" t="str">
        <f>Overview!$B$10</f>
        <v>DERBY, DERBYSHIRE, NOTTINGHAM AND NOTTINGHAMSHIRE LEP</v>
      </c>
      <c r="O14" s="10" t="str">
        <f>'Information for BU'!$B$27</f>
        <v>E37008</v>
      </c>
      <c r="P14" s="10" t="s">
        <v>690</v>
      </c>
      <c r="Q14" s="10" t="str">
        <f>Overview!$B$11</f>
        <v>(SKILLS LOCAL) SKILLS FOR GROWTH</v>
      </c>
      <c r="R14" s="10" t="str">
        <f>'Information for BU'!$C$14</f>
        <v>2.1 Enhancing equal access to lifelong learning</v>
      </c>
      <c r="S14" s="10" t="str">
        <f>'Agreement Numbers'!$D$16</f>
        <v>08S15C00080</v>
      </c>
      <c r="T14" s="10" t="str">
        <f>'Information for BU'!$B$13</f>
        <v>SSW Skills</v>
      </c>
      <c r="U14" s="5" t="str">
        <f>'Agreement Numbers'!$G$16</f>
        <v>Developed</v>
      </c>
      <c r="V14" s="10"/>
      <c r="W14" s="10"/>
    </row>
    <row r="15" spans="1:28" x14ac:dyDescent="0.35">
      <c r="A15" s="36" t="str">
        <f>Overview!$B$12</f>
        <v>itt_30133</v>
      </c>
      <c r="B15" s="36" t="str">
        <f>Overview!$B$13</f>
        <v>08-002-01</v>
      </c>
      <c r="C15" s="197">
        <f t="shared" si="0"/>
        <v>0</v>
      </c>
      <c r="D15" s="161" t="s">
        <v>347</v>
      </c>
      <c r="E15" s="207">
        <v>1</v>
      </c>
      <c r="F15" s="171">
        <f>Overview!$D$19</f>
        <v>50</v>
      </c>
      <c r="G15" s="101">
        <v>5</v>
      </c>
      <c r="H15" s="101">
        <v>2017</v>
      </c>
      <c r="I15" s="5">
        <f>Overview!T19</f>
        <v>0</v>
      </c>
      <c r="J15" s="41">
        <f>I15*Overview!$D$19</f>
        <v>0</v>
      </c>
      <c r="K15" s="10" t="str">
        <f t="shared" si="1"/>
        <v>itt_30133/08-002-01/0</v>
      </c>
      <c r="L15" s="10" t="str">
        <f>Overview!$B$12</f>
        <v>itt_30133</v>
      </c>
      <c r="M15" s="226" t="s">
        <v>689</v>
      </c>
      <c r="N15" s="10" t="str">
        <f>Overview!$B$10</f>
        <v>DERBY, DERBYSHIRE, NOTTINGHAM AND NOTTINGHAMSHIRE LEP</v>
      </c>
      <c r="O15" s="10" t="str">
        <f>'Information for BU'!$B$27</f>
        <v>E37008</v>
      </c>
      <c r="P15" s="10" t="s">
        <v>690</v>
      </c>
      <c r="Q15" s="10" t="str">
        <f>Overview!$B$11</f>
        <v>(SKILLS LOCAL) SKILLS FOR GROWTH</v>
      </c>
      <c r="R15" s="10" t="str">
        <f>'Information for BU'!$C$14</f>
        <v>2.1 Enhancing equal access to lifelong learning</v>
      </c>
      <c r="S15" s="10" t="str">
        <f>'Agreement Numbers'!$D$16</f>
        <v>08S15C00080</v>
      </c>
      <c r="T15" s="10" t="str">
        <f>'Information for BU'!$B$13</f>
        <v>SSW Skills</v>
      </c>
      <c r="U15" s="5" t="str">
        <f>'Agreement Numbers'!$G$16</f>
        <v>Developed</v>
      </c>
      <c r="V15" s="10"/>
      <c r="W15" s="10"/>
    </row>
    <row r="16" spans="1:28" x14ac:dyDescent="0.35">
      <c r="A16" s="36" t="str">
        <f>Overview!$B$12</f>
        <v>itt_30133</v>
      </c>
      <c r="B16" s="36" t="str">
        <f>Overview!$B$13</f>
        <v>08-002-01</v>
      </c>
      <c r="C16" s="197">
        <f t="shared" si="0"/>
        <v>0</v>
      </c>
      <c r="D16" s="161" t="s">
        <v>347</v>
      </c>
      <c r="E16" s="207">
        <v>1</v>
      </c>
      <c r="F16" s="171">
        <f>Overview!$D$19</f>
        <v>50</v>
      </c>
      <c r="G16" s="101">
        <v>6</v>
      </c>
      <c r="H16" s="101">
        <v>2017</v>
      </c>
      <c r="I16" s="5">
        <f>Overview!U19</f>
        <v>0</v>
      </c>
      <c r="J16" s="41">
        <f>I16*Overview!$D$19</f>
        <v>0</v>
      </c>
      <c r="K16" s="10" t="str">
        <f t="shared" si="1"/>
        <v>itt_30133/08-002-01/0</v>
      </c>
      <c r="L16" s="10" t="str">
        <f>Overview!$B$12</f>
        <v>itt_30133</v>
      </c>
      <c r="M16" s="226" t="s">
        <v>689</v>
      </c>
      <c r="N16" s="10" t="str">
        <f>Overview!$B$10</f>
        <v>DERBY, DERBYSHIRE, NOTTINGHAM AND NOTTINGHAMSHIRE LEP</v>
      </c>
      <c r="O16" s="10" t="str">
        <f>'Information for BU'!$B$27</f>
        <v>E37008</v>
      </c>
      <c r="P16" s="10" t="s">
        <v>690</v>
      </c>
      <c r="Q16" s="10" t="str">
        <f>Overview!$B$11</f>
        <v>(SKILLS LOCAL) SKILLS FOR GROWTH</v>
      </c>
      <c r="R16" s="10" t="str">
        <f>'Information for BU'!$C$14</f>
        <v>2.1 Enhancing equal access to lifelong learning</v>
      </c>
      <c r="S16" s="10" t="str">
        <f>'Agreement Numbers'!$D$16</f>
        <v>08S15C00080</v>
      </c>
      <c r="T16" s="10" t="str">
        <f>'Information for BU'!$B$13</f>
        <v>SSW Skills</v>
      </c>
      <c r="U16" s="5" t="str">
        <f>'Agreement Numbers'!$G$16</f>
        <v>Developed</v>
      </c>
      <c r="V16" s="10"/>
      <c r="W16" s="10"/>
    </row>
    <row r="17" spans="1:23" x14ac:dyDescent="0.35">
      <c r="A17" s="36" t="str">
        <f>Overview!$B$12</f>
        <v>itt_30133</v>
      </c>
      <c r="B17" s="36" t="str">
        <f>Overview!$B$13</f>
        <v>08-002-01</v>
      </c>
      <c r="C17" s="197">
        <f t="shared" si="0"/>
        <v>0</v>
      </c>
      <c r="D17" s="161" t="s">
        <v>347</v>
      </c>
      <c r="E17" s="207">
        <v>1</v>
      </c>
      <c r="F17" s="171">
        <f>Overview!$D$19</f>
        <v>50</v>
      </c>
      <c r="G17" s="101">
        <v>7</v>
      </c>
      <c r="H17" s="101">
        <v>2017</v>
      </c>
      <c r="I17" s="5">
        <f>Overview!V19</f>
        <v>0</v>
      </c>
      <c r="J17" s="41">
        <f>I17*Overview!$D$19</f>
        <v>0</v>
      </c>
      <c r="K17" s="10" t="str">
        <f t="shared" si="1"/>
        <v>itt_30133/08-002-01/0</v>
      </c>
      <c r="L17" s="10" t="str">
        <f>Overview!$B$12</f>
        <v>itt_30133</v>
      </c>
      <c r="M17" s="226" t="s">
        <v>689</v>
      </c>
      <c r="N17" s="10" t="str">
        <f>Overview!$B$10</f>
        <v>DERBY, DERBYSHIRE, NOTTINGHAM AND NOTTINGHAMSHIRE LEP</v>
      </c>
      <c r="O17" s="10" t="str">
        <f>'Information for BU'!$B$27</f>
        <v>E37008</v>
      </c>
      <c r="P17" s="10" t="s">
        <v>690</v>
      </c>
      <c r="Q17" s="10" t="str">
        <f>Overview!$B$11</f>
        <v>(SKILLS LOCAL) SKILLS FOR GROWTH</v>
      </c>
      <c r="R17" s="10" t="str">
        <f>'Information for BU'!$C$14</f>
        <v>2.1 Enhancing equal access to lifelong learning</v>
      </c>
      <c r="S17" s="10" t="str">
        <f>'Agreement Numbers'!$D$16</f>
        <v>08S15C00080</v>
      </c>
      <c r="T17" s="10" t="str">
        <f>'Information for BU'!$B$13</f>
        <v>SSW Skills</v>
      </c>
      <c r="U17" s="5" t="str">
        <f>'Agreement Numbers'!$G$16</f>
        <v>Developed</v>
      </c>
      <c r="V17" s="10"/>
      <c r="W17" s="10"/>
    </row>
    <row r="18" spans="1:23" x14ac:dyDescent="0.35">
      <c r="A18" s="36" t="str">
        <f>Overview!$B$12</f>
        <v>itt_30133</v>
      </c>
      <c r="B18" s="36" t="str">
        <f>Overview!$B$13</f>
        <v>08-002-01</v>
      </c>
      <c r="C18" s="197">
        <f t="shared" si="0"/>
        <v>0</v>
      </c>
      <c r="D18" s="161" t="s">
        <v>347</v>
      </c>
      <c r="E18" s="207">
        <v>1</v>
      </c>
      <c r="F18" s="171">
        <f>Overview!$D$19</f>
        <v>50</v>
      </c>
      <c r="G18" s="101">
        <v>8</v>
      </c>
      <c r="H18" s="101">
        <v>2017</v>
      </c>
      <c r="I18" s="5">
        <f>Overview!W19</f>
        <v>0</v>
      </c>
      <c r="J18" s="41">
        <f>I18*Overview!$D$19</f>
        <v>0</v>
      </c>
      <c r="K18" s="10" t="str">
        <f t="shared" si="1"/>
        <v>itt_30133/08-002-01/0</v>
      </c>
      <c r="L18" s="10" t="str">
        <f>Overview!$B$12</f>
        <v>itt_30133</v>
      </c>
      <c r="M18" s="226" t="s">
        <v>689</v>
      </c>
      <c r="N18" s="10" t="str">
        <f>Overview!$B$10</f>
        <v>DERBY, DERBYSHIRE, NOTTINGHAM AND NOTTINGHAMSHIRE LEP</v>
      </c>
      <c r="O18" s="10" t="str">
        <f>'Information for BU'!$B$27</f>
        <v>E37008</v>
      </c>
      <c r="P18" s="10" t="s">
        <v>690</v>
      </c>
      <c r="Q18" s="10" t="str">
        <f>Overview!$B$11</f>
        <v>(SKILLS LOCAL) SKILLS FOR GROWTH</v>
      </c>
      <c r="R18" s="10" t="str">
        <f>'Information for BU'!$C$14</f>
        <v>2.1 Enhancing equal access to lifelong learning</v>
      </c>
      <c r="S18" s="10" t="str">
        <f>'Agreement Numbers'!$D$16</f>
        <v>08S15C00080</v>
      </c>
      <c r="T18" s="10" t="str">
        <f>'Information for BU'!$B$13</f>
        <v>SSW Skills</v>
      </c>
      <c r="U18" s="5" t="str">
        <f>'Agreement Numbers'!$G$16</f>
        <v>Developed</v>
      </c>
      <c r="V18" s="10"/>
      <c r="W18" s="10"/>
    </row>
    <row r="19" spans="1:23" x14ac:dyDescent="0.35">
      <c r="A19" s="36" t="str">
        <f>Overview!$B$12</f>
        <v>itt_30133</v>
      </c>
      <c r="B19" s="36" t="str">
        <f>Overview!$B$13</f>
        <v>08-002-01</v>
      </c>
      <c r="C19" s="197">
        <f t="shared" si="0"/>
        <v>0</v>
      </c>
      <c r="D19" s="161" t="s">
        <v>347</v>
      </c>
      <c r="E19" s="207">
        <v>1</v>
      </c>
      <c r="F19" s="171">
        <f>Overview!$D$19</f>
        <v>50</v>
      </c>
      <c r="G19" s="101">
        <v>9</v>
      </c>
      <c r="H19" s="101">
        <v>2017</v>
      </c>
      <c r="I19" s="5">
        <f>Overview!X19</f>
        <v>0</v>
      </c>
      <c r="J19" s="41">
        <f>I19*Overview!$D$19</f>
        <v>0</v>
      </c>
      <c r="K19" s="10" t="str">
        <f t="shared" si="1"/>
        <v>itt_30133/08-002-01/0</v>
      </c>
      <c r="L19" s="10" t="str">
        <f>Overview!$B$12</f>
        <v>itt_30133</v>
      </c>
      <c r="M19" s="226" t="s">
        <v>689</v>
      </c>
      <c r="N19" s="10" t="str">
        <f>Overview!$B$10</f>
        <v>DERBY, DERBYSHIRE, NOTTINGHAM AND NOTTINGHAMSHIRE LEP</v>
      </c>
      <c r="O19" s="10" t="str">
        <f>'Information for BU'!$B$27</f>
        <v>E37008</v>
      </c>
      <c r="P19" s="10" t="s">
        <v>690</v>
      </c>
      <c r="Q19" s="10" t="str">
        <f>Overview!$B$11</f>
        <v>(SKILLS LOCAL) SKILLS FOR GROWTH</v>
      </c>
      <c r="R19" s="10" t="str">
        <f>'Information for BU'!$C$14</f>
        <v>2.1 Enhancing equal access to lifelong learning</v>
      </c>
      <c r="S19" s="10" t="str">
        <f>'Agreement Numbers'!$D$16</f>
        <v>08S15C00080</v>
      </c>
      <c r="T19" s="10" t="str">
        <f>'Information for BU'!$B$13</f>
        <v>SSW Skills</v>
      </c>
      <c r="U19" s="5" t="str">
        <f>'Agreement Numbers'!$G$16</f>
        <v>Developed</v>
      </c>
      <c r="V19" s="10"/>
      <c r="W19" s="10"/>
    </row>
    <row r="20" spans="1:23" x14ac:dyDescent="0.35">
      <c r="A20" s="36" t="str">
        <f>Overview!$B$12</f>
        <v>itt_30133</v>
      </c>
      <c r="B20" s="36" t="str">
        <f>Overview!$B$13</f>
        <v>08-002-01</v>
      </c>
      <c r="C20" s="197">
        <f t="shared" si="0"/>
        <v>0</v>
      </c>
      <c r="D20" s="161" t="s">
        <v>347</v>
      </c>
      <c r="E20" s="207">
        <v>1</v>
      </c>
      <c r="F20" s="171">
        <f>Overview!$D$19</f>
        <v>50</v>
      </c>
      <c r="G20" s="101">
        <v>10</v>
      </c>
      <c r="H20" s="101">
        <v>2017</v>
      </c>
      <c r="I20" s="5">
        <f>Overview!Y19</f>
        <v>0</v>
      </c>
      <c r="J20" s="41">
        <f>I20*Overview!$D$19</f>
        <v>0</v>
      </c>
      <c r="K20" s="10" t="str">
        <f t="shared" si="1"/>
        <v>itt_30133/08-002-01/0</v>
      </c>
      <c r="L20" s="10" t="str">
        <f>Overview!$B$12</f>
        <v>itt_30133</v>
      </c>
      <c r="M20" s="226" t="s">
        <v>689</v>
      </c>
      <c r="N20" s="10" t="str">
        <f>Overview!$B$10</f>
        <v>DERBY, DERBYSHIRE, NOTTINGHAM AND NOTTINGHAMSHIRE LEP</v>
      </c>
      <c r="O20" s="10" t="str">
        <f>'Information for BU'!$B$27</f>
        <v>E37008</v>
      </c>
      <c r="P20" s="10" t="s">
        <v>690</v>
      </c>
      <c r="Q20" s="10" t="str">
        <f>Overview!$B$11</f>
        <v>(SKILLS LOCAL) SKILLS FOR GROWTH</v>
      </c>
      <c r="R20" s="10" t="str">
        <f>'Information for BU'!$C$14</f>
        <v>2.1 Enhancing equal access to lifelong learning</v>
      </c>
      <c r="S20" s="10" t="str">
        <f>'Agreement Numbers'!$D$16</f>
        <v>08S15C00080</v>
      </c>
      <c r="T20" s="10" t="str">
        <f>'Information for BU'!$B$13</f>
        <v>SSW Skills</v>
      </c>
      <c r="U20" s="5" t="str">
        <f>'Agreement Numbers'!$G$16</f>
        <v>Developed</v>
      </c>
      <c r="V20" s="10"/>
      <c r="W20" s="10"/>
    </row>
    <row r="21" spans="1:23" x14ac:dyDescent="0.35">
      <c r="A21" s="36" t="str">
        <f>Overview!$B$12</f>
        <v>itt_30133</v>
      </c>
      <c r="B21" s="36" t="str">
        <f>Overview!$B$13</f>
        <v>08-002-01</v>
      </c>
      <c r="C21" s="197">
        <f t="shared" si="0"/>
        <v>0</v>
      </c>
      <c r="D21" s="161" t="s">
        <v>347</v>
      </c>
      <c r="E21" s="207">
        <v>1</v>
      </c>
      <c r="F21" s="171">
        <f>Overview!$D$19</f>
        <v>50</v>
      </c>
      <c r="G21" s="101">
        <v>11</v>
      </c>
      <c r="H21" s="101">
        <v>2017</v>
      </c>
      <c r="I21" s="5">
        <f>Overview!Z19</f>
        <v>0</v>
      </c>
      <c r="J21" s="41">
        <f>I21*Overview!$D$19</f>
        <v>0</v>
      </c>
      <c r="K21" s="10" t="str">
        <f t="shared" si="1"/>
        <v>itt_30133/08-002-01/0</v>
      </c>
      <c r="L21" s="10" t="str">
        <f>Overview!$B$12</f>
        <v>itt_30133</v>
      </c>
      <c r="M21" s="226" t="s">
        <v>689</v>
      </c>
      <c r="N21" s="10" t="str">
        <f>Overview!$B$10</f>
        <v>DERBY, DERBYSHIRE, NOTTINGHAM AND NOTTINGHAMSHIRE LEP</v>
      </c>
      <c r="O21" s="10" t="str">
        <f>'Information for BU'!$B$27</f>
        <v>E37008</v>
      </c>
      <c r="P21" s="10" t="s">
        <v>690</v>
      </c>
      <c r="Q21" s="10" t="str">
        <f>Overview!$B$11</f>
        <v>(SKILLS LOCAL) SKILLS FOR GROWTH</v>
      </c>
      <c r="R21" s="10" t="str">
        <f>'Information for BU'!$C$14</f>
        <v>2.1 Enhancing equal access to lifelong learning</v>
      </c>
      <c r="S21" s="10" t="str">
        <f>'Agreement Numbers'!$D$16</f>
        <v>08S15C00080</v>
      </c>
      <c r="T21" s="10" t="str">
        <f>'Information for BU'!$B$13</f>
        <v>SSW Skills</v>
      </c>
      <c r="U21" s="5" t="str">
        <f>'Agreement Numbers'!$G$16</f>
        <v>Developed</v>
      </c>
      <c r="V21" s="10"/>
      <c r="W21" s="10"/>
    </row>
    <row r="22" spans="1:23" x14ac:dyDescent="0.35">
      <c r="A22" s="36" t="str">
        <f>Overview!$B$12</f>
        <v>itt_30133</v>
      </c>
      <c r="B22" s="36" t="str">
        <f>Overview!$B$13</f>
        <v>08-002-01</v>
      </c>
      <c r="C22" s="197">
        <f t="shared" si="0"/>
        <v>0</v>
      </c>
      <c r="D22" s="161" t="s">
        <v>347</v>
      </c>
      <c r="E22" s="207">
        <v>1</v>
      </c>
      <c r="F22" s="171">
        <f>Overview!$D$19</f>
        <v>50</v>
      </c>
      <c r="G22" s="101">
        <v>12</v>
      </c>
      <c r="H22" s="101">
        <v>2017</v>
      </c>
      <c r="I22" s="5">
        <f>Overview!AA19</f>
        <v>0</v>
      </c>
      <c r="J22" s="41">
        <f>I22*Overview!$D$19</f>
        <v>0</v>
      </c>
      <c r="K22" s="10" t="str">
        <f t="shared" si="1"/>
        <v>itt_30133/08-002-01/0</v>
      </c>
      <c r="L22" s="10" t="str">
        <f>Overview!$B$12</f>
        <v>itt_30133</v>
      </c>
      <c r="M22" s="226" t="s">
        <v>689</v>
      </c>
      <c r="N22" s="10" t="str">
        <f>Overview!$B$10</f>
        <v>DERBY, DERBYSHIRE, NOTTINGHAM AND NOTTINGHAMSHIRE LEP</v>
      </c>
      <c r="O22" s="10" t="str">
        <f>'Information for BU'!$B$27</f>
        <v>E37008</v>
      </c>
      <c r="P22" s="10" t="s">
        <v>690</v>
      </c>
      <c r="Q22" s="10" t="str">
        <f>Overview!$B$11</f>
        <v>(SKILLS LOCAL) SKILLS FOR GROWTH</v>
      </c>
      <c r="R22" s="10" t="str">
        <f>'Information for BU'!$C$14</f>
        <v>2.1 Enhancing equal access to lifelong learning</v>
      </c>
      <c r="S22" s="10" t="str">
        <f>'Agreement Numbers'!$D$16</f>
        <v>08S15C00080</v>
      </c>
      <c r="T22" s="10" t="str">
        <f>'Information for BU'!$B$13</f>
        <v>SSW Skills</v>
      </c>
      <c r="U22" s="5" t="str">
        <f>'Agreement Numbers'!$G$16</f>
        <v>Developed</v>
      </c>
      <c r="V22" s="10"/>
      <c r="W22" s="10"/>
    </row>
    <row r="23" spans="1:23" x14ac:dyDescent="0.35">
      <c r="A23" s="36" t="str">
        <f>Overview!$B$12</f>
        <v>itt_30133</v>
      </c>
      <c r="B23" s="36" t="str">
        <f>Overview!$B$13</f>
        <v>08-002-01</v>
      </c>
      <c r="C23" s="197">
        <f t="shared" si="0"/>
        <v>0</v>
      </c>
      <c r="D23" s="161" t="s">
        <v>347</v>
      </c>
      <c r="E23" s="207">
        <v>1</v>
      </c>
      <c r="F23" s="171">
        <f>Overview!$D$19</f>
        <v>50</v>
      </c>
      <c r="G23" s="101">
        <v>1</v>
      </c>
      <c r="H23" s="101">
        <v>2018</v>
      </c>
      <c r="I23" s="5">
        <f>Overview!AB19</f>
        <v>0</v>
      </c>
      <c r="J23" s="41">
        <f>I23*Overview!$D$19</f>
        <v>0</v>
      </c>
      <c r="K23" s="10" t="str">
        <f t="shared" si="1"/>
        <v>itt_30133/08-002-01/0</v>
      </c>
      <c r="L23" s="10" t="str">
        <f>Overview!$B$12</f>
        <v>itt_30133</v>
      </c>
      <c r="M23" s="226" t="s">
        <v>689</v>
      </c>
      <c r="N23" s="10" t="str">
        <f>Overview!$B$10</f>
        <v>DERBY, DERBYSHIRE, NOTTINGHAM AND NOTTINGHAMSHIRE LEP</v>
      </c>
      <c r="O23" s="10" t="str">
        <f>'Information for BU'!$B$27</f>
        <v>E37008</v>
      </c>
      <c r="P23" s="10" t="s">
        <v>690</v>
      </c>
      <c r="Q23" s="10" t="str">
        <f>Overview!$B$11</f>
        <v>(SKILLS LOCAL) SKILLS FOR GROWTH</v>
      </c>
      <c r="R23" s="10" t="str">
        <f>'Information for BU'!$C$14</f>
        <v>2.1 Enhancing equal access to lifelong learning</v>
      </c>
      <c r="S23" s="10" t="str">
        <f>'Agreement Numbers'!$D$16</f>
        <v>08S15C00080</v>
      </c>
      <c r="T23" s="10" t="str">
        <f>'Information for BU'!$B$13</f>
        <v>SSW Skills</v>
      </c>
      <c r="U23" s="5" t="str">
        <f>'Agreement Numbers'!$G$16</f>
        <v>Developed</v>
      </c>
      <c r="V23" s="10"/>
      <c r="W23" s="10"/>
    </row>
    <row r="24" spans="1:23" x14ac:dyDescent="0.35">
      <c r="A24" s="36" t="str">
        <f>Overview!$B$12</f>
        <v>itt_30133</v>
      </c>
      <c r="B24" s="36" t="str">
        <f>Overview!$B$13</f>
        <v>08-002-01</v>
      </c>
      <c r="C24" s="197">
        <f t="shared" si="0"/>
        <v>0</v>
      </c>
      <c r="D24" s="161" t="s">
        <v>347</v>
      </c>
      <c r="E24" s="207">
        <v>1</v>
      </c>
      <c r="F24" s="171">
        <f>Overview!$D$19</f>
        <v>50</v>
      </c>
      <c r="G24" s="101">
        <v>2</v>
      </c>
      <c r="H24" s="101">
        <v>2018</v>
      </c>
      <c r="I24" s="5">
        <f>Overview!AC19</f>
        <v>0</v>
      </c>
      <c r="J24" s="41">
        <f>I24*Overview!$D$19</f>
        <v>0</v>
      </c>
      <c r="K24" s="10" t="str">
        <f t="shared" si="1"/>
        <v>itt_30133/08-002-01/0</v>
      </c>
      <c r="L24" s="10" t="str">
        <f>Overview!$B$12</f>
        <v>itt_30133</v>
      </c>
      <c r="M24" s="226" t="s">
        <v>689</v>
      </c>
      <c r="N24" s="10" t="str">
        <f>Overview!$B$10</f>
        <v>DERBY, DERBYSHIRE, NOTTINGHAM AND NOTTINGHAMSHIRE LEP</v>
      </c>
      <c r="O24" s="10" t="str">
        <f>'Information for BU'!$B$27</f>
        <v>E37008</v>
      </c>
      <c r="P24" s="10" t="s">
        <v>690</v>
      </c>
      <c r="Q24" s="10" t="str">
        <f>Overview!$B$11</f>
        <v>(SKILLS LOCAL) SKILLS FOR GROWTH</v>
      </c>
      <c r="R24" s="10" t="str">
        <f>'Information for BU'!$C$14</f>
        <v>2.1 Enhancing equal access to lifelong learning</v>
      </c>
      <c r="S24" s="10" t="str">
        <f>'Agreement Numbers'!$D$16</f>
        <v>08S15C00080</v>
      </c>
      <c r="T24" s="10" t="str">
        <f>'Information for BU'!$B$13</f>
        <v>SSW Skills</v>
      </c>
      <c r="U24" s="5" t="str">
        <f>'Agreement Numbers'!$G$16</f>
        <v>Developed</v>
      </c>
      <c r="V24" s="10"/>
      <c r="W24" s="10"/>
    </row>
    <row r="25" spans="1:23" x14ac:dyDescent="0.35">
      <c r="A25" s="36" t="str">
        <f>Overview!$B$12</f>
        <v>itt_30133</v>
      </c>
      <c r="B25" s="36" t="str">
        <f>Overview!$B$13</f>
        <v>08-002-01</v>
      </c>
      <c r="C25" s="197">
        <f t="shared" si="0"/>
        <v>0</v>
      </c>
      <c r="D25" s="161" t="s">
        <v>347</v>
      </c>
      <c r="E25" s="207">
        <v>1</v>
      </c>
      <c r="F25" s="171">
        <f>Overview!$D$19</f>
        <v>50</v>
      </c>
      <c r="G25" s="101">
        <v>3</v>
      </c>
      <c r="H25" s="101">
        <v>2018</v>
      </c>
      <c r="I25" s="5">
        <f>Overview!AD19</f>
        <v>0</v>
      </c>
      <c r="J25" s="41">
        <f>I25*Overview!$D$19</f>
        <v>0</v>
      </c>
      <c r="K25" s="10" t="str">
        <f t="shared" si="1"/>
        <v>itt_30133/08-002-01/0</v>
      </c>
      <c r="L25" s="10" t="str">
        <f>Overview!$B$12</f>
        <v>itt_30133</v>
      </c>
      <c r="M25" s="226" t="s">
        <v>689</v>
      </c>
      <c r="N25" s="10" t="str">
        <f>Overview!$B$10</f>
        <v>DERBY, DERBYSHIRE, NOTTINGHAM AND NOTTINGHAMSHIRE LEP</v>
      </c>
      <c r="O25" s="10" t="str">
        <f>'Information for BU'!$B$27</f>
        <v>E37008</v>
      </c>
      <c r="P25" s="10" t="s">
        <v>690</v>
      </c>
      <c r="Q25" s="10" t="str">
        <f>Overview!$B$11</f>
        <v>(SKILLS LOCAL) SKILLS FOR GROWTH</v>
      </c>
      <c r="R25" s="10" t="str">
        <f>'Information for BU'!$C$14</f>
        <v>2.1 Enhancing equal access to lifelong learning</v>
      </c>
      <c r="S25" s="10" t="str">
        <f>'Agreement Numbers'!$D$16</f>
        <v>08S15C00080</v>
      </c>
      <c r="T25" s="10" t="str">
        <f>'Information for BU'!$B$13</f>
        <v>SSW Skills</v>
      </c>
      <c r="U25" s="5" t="str">
        <f>'Agreement Numbers'!$G$16</f>
        <v>Developed</v>
      </c>
      <c r="V25" s="10"/>
      <c r="W25" s="10"/>
    </row>
    <row r="26" spans="1:23" x14ac:dyDescent="0.35">
      <c r="A26" s="36" t="str">
        <f>Overview!$B$12</f>
        <v>itt_30133</v>
      </c>
      <c r="B26" s="36" t="str">
        <f>Overview!$B$13</f>
        <v>08-002-01</v>
      </c>
      <c r="C26" s="197">
        <f t="shared" si="0"/>
        <v>0</v>
      </c>
      <c r="D26" s="161" t="s">
        <v>348</v>
      </c>
      <c r="E26" s="207">
        <v>2</v>
      </c>
      <c r="F26" s="23"/>
      <c r="G26" s="101">
        <v>9</v>
      </c>
      <c r="H26" s="101">
        <v>2016</v>
      </c>
      <c r="I26" s="5"/>
      <c r="J26" s="225">
        <f>'Regulated &amp; Non-regulated Lrng'!$K$252</f>
        <v>0</v>
      </c>
      <c r="K26" s="10" t="str">
        <f t="shared" si="1"/>
        <v>itt_30133/08-002-01/0</v>
      </c>
      <c r="L26" s="10" t="str">
        <f>Overview!$B$12</f>
        <v>itt_30133</v>
      </c>
      <c r="M26" s="226" t="s">
        <v>689</v>
      </c>
      <c r="N26" s="10" t="str">
        <f>Overview!$B$10</f>
        <v>DERBY, DERBYSHIRE, NOTTINGHAM AND NOTTINGHAMSHIRE LEP</v>
      </c>
      <c r="O26" s="10" t="str">
        <f>'Information for BU'!$B$27</f>
        <v>E37008</v>
      </c>
      <c r="P26" s="10" t="s">
        <v>690</v>
      </c>
      <c r="Q26" s="10" t="str">
        <f>Overview!$B$11</f>
        <v>(SKILLS LOCAL) SKILLS FOR GROWTH</v>
      </c>
      <c r="R26" s="10" t="str">
        <f>'Information for BU'!$C$14</f>
        <v>2.1 Enhancing equal access to lifelong learning</v>
      </c>
      <c r="S26" s="10" t="str">
        <f>'Agreement Numbers'!$D$16</f>
        <v>08S15C00080</v>
      </c>
      <c r="T26" s="10" t="str">
        <f>'Information for BU'!$B$13</f>
        <v>SSW Skills</v>
      </c>
      <c r="U26" s="5" t="str">
        <f>'Agreement Numbers'!$G$16</f>
        <v>Developed</v>
      </c>
      <c r="V26" s="10"/>
      <c r="W26" s="10"/>
    </row>
    <row r="27" spans="1:23" x14ac:dyDescent="0.35">
      <c r="A27" s="36" t="str">
        <f>Overview!$B$12</f>
        <v>itt_30133</v>
      </c>
      <c r="B27" s="36" t="str">
        <f>Overview!$B$13</f>
        <v>08-002-01</v>
      </c>
      <c r="C27" s="197">
        <f t="shared" si="0"/>
        <v>0</v>
      </c>
      <c r="D27" s="161" t="s">
        <v>348</v>
      </c>
      <c r="E27" s="207">
        <v>2</v>
      </c>
      <c r="F27" s="23"/>
      <c r="G27" s="101">
        <v>10</v>
      </c>
      <c r="H27" s="101">
        <v>2016</v>
      </c>
      <c r="I27" s="5"/>
      <c r="J27" s="225">
        <f>'Regulated &amp; Non-regulated Lrng'!$L$252</f>
        <v>0</v>
      </c>
      <c r="K27" s="10" t="str">
        <f t="shared" si="1"/>
        <v>itt_30133/08-002-01/0</v>
      </c>
      <c r="L27" s="10" t="str">
        <f>Overview!$B$12</f>
        <v>itt_30133</v>
      </c>
      <c r="M27" s="226" t="s">
        <v>689</v>
      </c>
      <c r="N27" s="10" t="str">
        <f>Overview!$B$10</f>
        <v>DERBY, DERBYSHIRE, NOTTINGHAM AND NOTTINGHAMSHIRE LEP</v>
      </c>
      <c r="O27" s="10" t="str">
        <f>'Information for BU'!$B$27</f>
        <v>E37008</v>
      </c>
      <c r="P27" s="10" t="s">
        <v>690</v>
      </c>
      <c r="Q27" s="10" t="str">
        <f>Overview!$B$11</f>
        <v>(SKILLS LOCAL) SKILLS FOR GROWTH</v>
      </c>
      <c r="R27" s="10" t="str">
        <f>'Information for BU'!$C$14</f>
        <v>2.1 Enhancing equal access to lifelong learning</v>
      </c>
      <c r="S27" s="10" t="str">
        <f>'Agreement Numbers'!$D$16</f>
        <v>08S15C00080</v>
      </c>
      <c r="T27" s="10" t="str">
        <f>'Information for BU'!$B$13</f>
        <v>SSW Skills</v>
      </c>
      <c r="U27" s="5" t="str">
        <f>'Agreement Numbers'!$G$16</f>
        <v>Developed</v>
      </c>
      <c r="V27" s="10"/>
      <c r="W27" s="10"/>
    </row>
    <row r="28" spans="1:23" x14ac:dyDescent="0.35">
      <c r="A28" s="36" t="str">
        <f>Overview!$B$12</f>
        <v>itt_30133</v>
      </c>
      <c r="B28" s="36" t="str">
        <f>Overview!$B$13</f>
        <v>08-002-01</v>
      </c>
      <c r="C28" s="197">
        <f t="shared" si="0"/>
        <v>0</v>
      </c>
      <c r="D28" s="161" t="s">
        <v>348</v>
      </c>
      <c r="E28" s="207">
        <v>2</v>
      </c>
      <c r="F28" s="23"/>
      <c r="G28" s="101">
        <v>11</v>
      </c>
      <c r="H28" s="101">
        <v>2016</v>
      </c>
      <c r="I28" s="5"/>
      <c r="J28" s="225">
        <f>'Regulated &amp; Non-regulated Lrng'!$M$252</f>
        <v>0</v>
      </c>
      <c r="K28" s="10" t="str">
        <f t="shared" si="1"/>
        <v>itt_30133/08-002-01/0</v>
      </c>
      <c r="L28" s="10" t="str">
        <f>Overview!$B$12</f>
        <v>itt_30133</v>
      </c>
      <c r="M28" s="226" t="s">
        <v>689</v>
      </c>
      <c r="N28" s="10" t="str">
        <f>Overview!$B$10</f>
        <v>DERBY, DERBYSHIRE, NOTTINGHAM AND NOTTINGHAMSHIRE LEP</v>
      </c>
      <c r="O28" s="10" t="str">
        <f>'Information for BU'!$B$27</f>
        <v>E37008</v>
      </c>
      <c r="P28" s="10" t="s">
        <v>690</v>
      </c>
      <c r="Q28" s="10" t="str">
        <f>Overview!$B$11</f>
        <v>(SKILLS LOCAL) SKILLS FOR GROWTH</v>
      </c>
      <c r="R28" s="10" t="str">
        <f>'Information for BU'!$C$14</f>
        <v>2.1 Enhancing equal access to lifelong learning</v>
      </c>
      <c r="S28" s="10" t="str">
        <f>'Agreement Numbers'!$D$16</f>
        <v>08S15C00080</v>
      </c>
      <c r="T28" s="10" t="str">
        <f>'Information for BU'!$B$13</f>
        <v>SSW Skills</v>
      </c>
      <c r="U28" s="5" t="str">
        <f>'Agreement Numbers'!$G$16</f>
        <v>Developed</v>
      </c>
      <c r="V28" s="10"/>
      <c r="W28" s="10"/>
    </row>
    <row r="29" spans="1:23" x14ac:dyDescent="0.35">
      <c r="A29" s="36" t="str">
        <f>Overview!$B$12</f>
        <v>itt_30133</v>
      </c>
      <c r="B29" s="36" t="str">
        <f>Overview!$B$13</f>
        <v>08-002-01</v>
      </c>
      <c r="C29" s="197">
        <f t="shared" si="0"/>
        <v>0</v>
      </c>
      <c r="D29" s="161" t="s">
        <v>348</v>
      </c>
      <c r="E29" s="207">
        <v>2</v>
      </c>
      <c r="F29" s="23"/>
      <c r="G29" s="101">
        <v>12</v>
      </c>
      <c r="H29" s="101">
        <v>2016</v>
      </c>
      <c r="I29" s="5"/>
      <c r="J29" s="225">
        <f>'Regulated &amp; Non-regulated Lrng'!$N$252</f>
        <v>0</v>
      </c>
      <c r="K29" s="10" t="str">
        <f t="shared" si="1"/>
        <v>itt_30133/08-002-01/0</v>
      </c>
      <c r="L29" s="10" t="str">
        <f>Overview!$B$12</f>
        <v>itt_30133</v>
      </c>
      <c r="M29" s="226" t="s">
        <v>689</v>
      </c>
      <c r="N29" s="10" t="str">
        <f>Overview!$B$10</f>
        <v>DERBY, DERBYSHIRE, NOTTINGHAM AND NOTTINGHAMSHIRE LEP</v>
      </c>
      <c r="O29" s="10" t="str">
        <f>'Information for BU'!$B$27</f>
        <v>E37008</v>
      </c>
      <c r="P29" s="10" t="s">
        <v>690</v>
      </c>
      <c r="Q29" s="10" t="str">
        <f>Overview!$B$11</f>
        <v>(SKILLS LOCAL) SKILLS FOR GROWTH</v>
      </c>
      <c r="R29" s="10" t="str">
        <f>'Information for BU'!$C$14</f>
        <v>2.1 Enhancing equal access to lifelong learning</v>
      </c>
      <c r="S29" s="10" t="str">
        <f>'Agreement Numbers'!$D$16</f>
        <v>08S15C00080</v>
      </c>
      <c r="T29" s="10" t="str">
        <f>'Information for BU'!$B$13</f>
        <v>SSW Skills</v>
      </c>
      <c r="U29" s="5" t="str">
        <f>'Agreement Numbers'!$G$16</f>
        <v>Developed</v>
      </c>
      <c r="V29" s="10"/>
      <c r="W29" s="10"/>
    </row>
    <row r="30" spans="1:23" x14ac:dyDescent="0.35">
      <c r="A30" s="36" t="str">
        <f>Overview!$B$12</f>
        <v>itt_30133</v>
      </c>
      <c r="B30" s="36" t="str">
        <f>Overview!$B$13</f>
        <v>08-002-01</v>
      </c>
      <c r="C30" s="197">
        <f t="shared" si="0"/>
        <v>0</v>
      </c>
      <c r="D30" s="161" t="s">
        <v>348</v>
      </c>
      <c r="E30" s="207">
        <v>2</v>
      </c>
      <c r="F30" s="23"/>
      <c r="G30" s="101">
        <v>1</v>
      </c>
      <c r="H30" s="101">
        <v>2017</v>
      </c>
      <c r="I30" s="5"/>
      <c r="J30" s="225">
        <f>'Regulated &amp; Non-regulated Lrng'!$O$252</f>
        <v>0</v>
      </c>
      <c r="K30" s="10" t="str">
        <f t="shared" si="1"/>
        <v>itt_30133/08-002-01/0</v>
      </c>
      <c r="L30" s="10" t="str">
        <f>Overview!$B$12</f>
        <v>itt_30133</v>
      </c>
      <c r="M30" s="226" t="s">
        <v>689</v>
      </c>
      <c r="N30" s="10" t="str">
        <f>Overview!$B$10</f>
        <v>DERBY, DERBYSHIRE, NOTTINGHAM AND NOTTINGHAMSHIRE LEP</v>
      </c>
      <c r="O30" s="10" t="str">
        <f>'Information for BU'!$B$27</f>
        <v>E37008</v>
      </c>
      <c r="P30" s="10" t="s">
        <v>690</v>
      </c>
      <c r="Q30" s="10" t="str">
        <f>Overview!$B$11</f>
        <v>(SKILLS LOCAL) SKILLS FOR GROWTH</v>
      </c>
      <c r="R30" s="10" t="str">
        <f>'Information for BU'!$C$14</f>
        <v>2.1 Enhancing equal access to lifelong learning</v>
      </c>
      <c r="S30" s="10" t="str">
        <f>'Agreement Numbers'!$D$16</f>
        <v>08S15C00080</v>
      </c>
      <c r="T30" s="10" t="str">
        <f>'Information for BU'!$B$13</f>
        <v>SSW Skills</v>
      </c>
      <c r="U30" s="5" t="str">
        <f>'Agreement Numbers'!$G$16</f>
        <v>Developed</v>
      </c>
      <c r="V30" s="10"/>
      <c r="W30" s="10"/>
    </row>
    <row r="31" spans="1:23" x14ac:dyDescent="0.35">
      <c r="A31" s="36" t="str">
        <f>Overview!$B$12</f>
        <v>itt_30133</v>
      </c>
      <c r="B31" s="36" t="str">
        <f>Overview!$B$13</f>
        <v>08-002-01</v>
      </c>
      <c r="C31" s="197">
        <f t="shared" si="0"/>
        <v>0</v>
      </c>
      <c r="D31" s="161" t="s">
        <v>348</v>
      </c>
      <c r="E31" s="207">
        <v>2</v>
      </c>
      <c r="F31" s="23"/>
      <c r="G31" s="101">
        <v>2</v>
      </c>
      <c r="H31" s="101">
        <v>2017</v>
      </c>
      <c r="I31" s="5"/>
      <c r="J31" s="225">
        <f>'Regulated &amp; Non-regulated Lrng'!$P$252</f>
        <v>0</v>
      </c>
      <c r="K31" s="10" t="str">
        <f t="shared" si="1"/>
        <v>itt_30133/08-002-01/0</v>
      </c>
      <c r="L31" s="10" t="str">
        <f>Overview!$B$12</f>
        <v>itt_30133</v>
      </c>
      <c r="M31" s="226" t="s">
        <v>689</v>
      </c>
      <c r="N31" s="10" t="str">
        <f>Overview!$B$10</f>
        <v>DERBY, DERBYSHIRE, NOTTINGHAM AND NOTTINGHAMSHIRE LEP</v>
      </c>
      <c r="O31" s="10" t="str">
        <f>'Information for BU'!$B$27</f>
        <v>E37008</v>
      </c>
      <c r="P31" s="10" t="s">
        <v>690</v>
      </c>
      <c r="Q31" s="10" t="str">
        <f>Overview!$B$11</f>
        <v>(SKILLS LOCAL) SKILLS FOR GROWTH</v>
      </c>
      <c r="R31" s="10" t="str">
        <f>'Information for BU'!$C$14</f>
        <v>2.1 Enhancing equal access to lifelong learning</v>
      </c>
      <c r="S31" s="10" t="str">
        <f>'Agreement Numbers'!$D$16</f>
        <v>08S15C00080</v>
      </c>
      <c r="T31" s="10" t="str">
        <f>'Information for BU'!$B$13</f>
        <v>SSW Skills</v>
      </c>
      <c r="U31" s="5" t="str">
        <f>'Agreement Numbers'!$G$16</f>
        <v>Developed</v>
      </c>
      <c r="V31" s="10"/>
      <c r="W31" s="10"/>
    </row>
    <row r="32" spans="1:23" x14ac:dyDescent="0.35">
      <c r="A32" s="36" t="str">
        <f>Overview!$B$12</f>
        <v>itt_30133</v>
      </c>
      <c r="B32" s="36" t="str">
        <f>Overview!$B$13</f>
        <v>08-002-01</v>
      </c>
      <c r="C32" s="197">
        <f t="shared" si="0"/>
        <v>0</v>
      </c>
      <c r="D32" s="161" t="s">
        <v>348</v>
      </c>
      <c r="E32" s="207">
        <v>2</v>
      </c>
      <c r="F32" s="23"/>
      <c r="G32" s="101">
        <v>3</v>
      </c>
      <c r="H32" s="101">
        <v>2017</v>
      </c>
      <c r="I32" s="5"/>
      <c r="J32" s="225">
        <f>'Regulated &amp; Non-regulated Lrng'!$Q$252</f>
        <v>0</v>
      </c>
      <c r="K32" s="10" t="str">
        <f t="shared" si="1"/>
        <v>itt_30133/08-002-01/0</v>
      </c>
      <c r="L32" s="10" t="str">
        <f>Overview!$B$12</f>
        <v>itt_30133</v>
      </c>
      <c r="M32" s="226" t="s">
        <v>689</v>
      </c>
      <c r="N32" s="10" t="str">
        <f>Overview!$B$10</f>
        <v>DERBY, DERBYSHIRE, NOTTINGHAM AND NOTTINGHAMSHIRE LEP</v>
      </c>
      <c r="O32" s="10" t="str">
        <f>'Information for BU'!$B$27</f>
        <v>E37008</v>
      </c>
      <c r="P32" s="10" t="s">
        <v>690</v>
      </c>
      <c r="Q32" s="10" t="str">
        <f>Overview!$B$11</f>
        <v>(SKILLS LOCAL) SKILLS FOR GROWTH</v>
      </c>
      <c r="R32" s="10" t="str">
        <f>'Information for BU'!$C$14</f>
        <v>2.1 Enhancing equal access to lifelong learning</v>
      </c>
      <c r="S32" s="10" t="str">
        <f>'Agreement Numbers'!$D$16</f>
        <v>08S15C00080</v>
      </c>
      <c r="T32" s="10" t="str">
        <f>'Information for BU'!$B$13</f>
        <v>SSW Skills</v>
      </c>
      <c r="U32" s="5" t="str">
        <f>'Agreement Numbers'!$G$16</f>
        <v>Developed</v>
      </c>
      <c r="V32" s="10"/>
      <c r="W32" s="10"/>
    </row>
    <row r="33" spans="1:23" x14ac:dyDescent="0.35">
      <c r="A33" s="36" t="str">
        <f>Overview!$B$12</f>
        <v>itt_30133</v>
      </c>
      <c r="B33" s="36" t="str">
        <f>Overview!$B$13</f>
        <v>08-002-01</v>
      </c>
      <c r="C33" s="197">
        <f t="shared" si="0"/>
        <v>0</v>
      </c>
      <c r="D33" s="161" t="s">
        <v>348</v>
      </c>
      <c r="E33" s="207">
        <v>2</v>
      </c>
      <c r="F33" s="23"/>
      <c r="G33" s="101">
        <v>4</v>
      </c>
      <c r="H33" s="101">
        <v>2017</v>
      </c>
      <c r="I33" s="5"/>
      <c r="J33" s="225">
        <f>'Regulated &amp; Non-regulated Lrng'!$R$252</f>
        <v>0</v>
      </c>
      <c r="K33" s="10" t="str">
        <f t="shared" si="1"/>
        <v>itt_30133/08-002-01/0</v>
      </c>
      <c r="L33" s="10" t="str">
        <f>Overview!$B$12</f>
        <v>itt_30133</v>
      </c>
      <c r="M33" s="226" t="s">
        <v>689</v>
      </c>
      <c r="N33" s="10" t="str">
        <f>Overview!$B$10</f>
        <v>DERBY, DERBYSHIRE, NOTTINGHAM AND NOTTINGHAMSHIRE LEP</v>
      </c>
      <c r="O33" s="10" t="str">
        <f>'Information for BU'!$B$27</f>
        <v>E37008</v>
      </c>
      <c r="P33" s="10" t="s">
        <v>690</v>
      </c>
      <c r="Q33" s="10" t="str">
        <f>Overview!$B$11</f>
        <v>(SKILLS LOCAL) SKILLS FOR GROWTH</v>
      </c>
      <c r="R33" s="10" t="str">
        <f>'Information for BU'!$C$14</f>
        <v>2.1 Enhancing equal access to lifelong learning</v>
      </c>
      <c r="S33" s="10" t="str">
        <f>'Agreement Numbers'!$D$16</f>
        <v>08S15C00080</v>
      </c>
      <c r="T33" s="10" t="str">
        <f>'Information for BU'!$B$13</f>
        <v>SSW Skills</v>
      </c>
      <c r="U33" s="5" t="str">
        <f>'Agreement Numbers'!$G$16</f>
        <v>Developed</v>
      </c>
      <c r="V33" s="10"/>
      <c r="W33" s="10"/>
    </row>
    <row r="34" spans="1:23" x14ac:dyDescent="0.35">
      <c r="A34" s="36" t="str">
        <f>Overview!$B$12</f>
        <v>itt_30133</v>
      </c>
      <c r="B34" s="36" t="str">
        <f>Overview!$B$13</f>
        <v>08-002-01</v>
      </c>
      <c r="C34" s="197">
        <f t="shared" si="0"/>
        <v>0</v>
      </c>
      <c r="D34" s="161" t="s">
        <v>348</v>
      </c>
      <c r="E34" s="207">
        <v>2</v>
      </c>
      <c r="F34" s="23"/>
      <c r="G34" s="101">
        <v>5</v>
      </c>
      <c r="H34" s="101">
        <v>2017</v>
      </c>
      <c r="I34" s="5"/>
      <c r="J34" s="225">
        <f>'Regulated &amp; Non-regulated Lrng'!$S$252</f>
        <v>0</v>
      </c>
      <c r="K34" s="10" t="str">
        <f t="shared" si="1"/>
        <v>itt_30133/08-002-01/0</v>
      </c>
      <c r="L34" s="10" t="str">
        <f>Overview!$B$12</f>
        <v>itt_30133</v>
      </c>
      <c r="M34" s="226" t="s">
        <v>689</v>
      </c>
      <c r="N34" s="10" t="str">
        <f>Overview!$B$10</f>
        <v>DERBY, DERBYSHIRE, NOTTINGHAM AND NOTTINGHAMSHIRE LEP</v>
      </c>
      <c r="O34" s="10" t="str">
        <f>'Information for BU'!$B$27</f>
        <v>E37008</v>
      </c>
      <c r="P34" s="10" t="s">
        <v>690</v>
      </c>
      <c r="Q34" s="10" t="str">
        <f>Overview!$B$11</f>
        <v>(SKILLS LOCAL) SKILLS FOR GROWTH</v>
      </c>
      <c r="R34" s="10" t="str">
        <f>'Information for BU'!$C$14</f>
        <v>2.1 Enhancing equal access to lifelong learning</v>
      </c>
      <c r="S34" s="10" t="str">
        <f>'Agreement Numbers'!$D$16</f>
        <v>08S15C00080</v>
      </c>
      <c r="T34" s="10" t="str">
        <f>'Information for BU'!$B$13</f>
        <v>SSW Skills</v>
      </c>
      <c r="U34" s="5" t="str">
        <f>'Agreement Numbers'!$G$16</f>
        <v>Developed</v>
      </c>
      <c r="V34" s="10"/>
      <c r="W34" s="10"/>
    </row>
    <row r="35" spans="1:23" x14ac:dyDescent="0.35">
      <c r="A35" s="36" t="str">
        <f>Overview!$B$12</f>
        <v>itt_30133</v>
      </c>
      <c r="B35" s="36" t="str">
        <f>Overview!$B$13</f>
        <v>08-002-01</v>
      </c>
      <c r="C35" s="197">
        <f t="shared" si="0"/>
        <v>0</v>
      </c>
      <c r="D35" s="161" t="s">
        <v>348</v>
      </c>
      <c r="E35" s="207">
        <v>2</v>
      </c>
      <c r="F35" s="23"/>
      <c r="G35" s="101">
        <v>6</v>
      </c>
      <c r="H35" s="101">
        <v>2017</v>
      </c>
      <c r="I35" s="5"/>
      <c r="J35" s="225">
        <f>'Regulated &amp; Non-regulated Lrng'!$T$252</f>
        <v>0</v>
      </c>
      <c r="K35" s="10" t="str">
        <f t="shared" si="1"/>
        <v>itt_30133/08-002-01/0</v>
      </c>
      <c r="L35" s="10" t="str">
        <f>Overview!$B$12</f>
        <v>itt_30133</v>
      </c>
      <c r="M35" s="226" t="s">
        <v>689</v>
      </c>
      <c r="N35" s="10" t="str">
        <f>Overview!$B$10</f>
        <v>DERBY, DERBYSHIRE, NOTTINGHAM AND NOTTINGHAMSHIRE LEP</v>
      </c>
      <c r="O35" s="10" t="str">
        <f>'Information for BU'!$B$27</f>
        <v>E37008</v>
      </c>
      <c r="P35" s="10" t="s">
        <v>690</v>
      </c>
      <c r="Q35" s="10" t="str">
        <f>Overview!$B$11</f>
        <v>(SKILLS LOCAL) SKILLS FOR GROWTH</v>
      </c>
      <c r="R35" s="10" t="str">
        <f>'Information for BU'!$C$14</f>
        <v>2.1 Enhancing equal access to lifelong learning</v>
      </c>
      <c r="S35" s="10" t="str">
        <f>'Agreement Numbers'!$D$16</f>
        <v>08S15C00080</v>
      </c>
      <c r="T35" s="10" t="str">
        <f>'Information for BU'!$B$13</f>
        <v>SSW Skills</v>
      </c>
      <c r="U35" s="5" t="str">
        <f>'Agreement Numbers'!$G$16</f>
        <v>Developed</v>
      </c>
      <c r="V35" s="10"/>
      <c r="W35" s="10"/>
    </row>
    <row r="36" spans="1:23" x14ac:dyDescent="0.35">
      <c r="A36" s="36" t="str">
        <f>Overview!$B$12</f>
        <v>itt_30133</v>
      </c>
      <c r="B36" s="36" t="str">
        <f>Overview!$B$13</f>
        <v>08-002-01</v>
      </c>
      <c r="C36" s="197">
        <f t="shared" si="0"/>
        <v>0</v>
      </c>
      <c r="D36" s="161" t="s">
        <v>348</v>
      </c>
      <c r="E36" s="207">
        <v>2</v>
      </c>
      <c r="F36" s="23"/>
      <c r="G36" s="101">
        <v>7</v>
      </c>
      <c r="H36" s="101">
        <v>2017</v>
      </c>
      <c r="I36" s="5"/>
      <c r="J36" s="225">
        <f>'Regulated &amp; Non-regulated Lrng'!$U$252</f>
        <v>0</v>
      </c>
      <c r="K36" s="10" t="str">
        <f t="shared" si="1"/>
        <v>itt_30133/08-002-01/0</v>
      </c>
      <c r="L36" s="10" t="str">
        <f>Overview!$B$12</f>
        <v>itt_30133</v>
      </c>
      <c r="M36" s="226" t="s">
        <v>689</v>
      </c>
      <c r="N36" s="10" t="str">
        <f>Overview!$B$10</f>
        <v>DERBY, DERBYSHIRE, NOTTINGHAM AND NOTTINGHAMSHIRE LEP</v>
      </c>
      <c r="O36" s="10" t="str">
        <f>'Information for BU'!$B$27</f>
        <v>E37008</v>
      </c>
      <c r="P36" s="10" t="s">
        <v>690</v>
      </c>
      <c r="Q36" s="10" t="str">
        <f>Overview!$B$11</f>
        <v>(SKILLS LOCAL) SKILLS FOR GROWTH</v>
      </c>
      <c r="R36" s="10" t="str">
        <f>'Information for BU'!$C$14</f>
        <v>2.1 Enhancing equal access to lifelong learning</v>
      </c>
      <c r="S36" s="10" t="str">
        <f>'Agreement Numbers'!$D$16</f>
        <v>08S15C00080</v>
      </c>
      <c r="T36" s="10" t="str">
        <f>'Information for BU'!$B$13</f>
        <v>SSW Skills</v>
      </c>
      <c r="U36" s="5" t="str">
        <f>'Agreement Numbers'!$G$16</f>
        <v>Developed</v>
      </c>
      <c r="V36" s="10"/>
      <c r="W36" s="10"/>
    </row>
    <row r="37" spans="1:23" x14ac:dyDescent="0.35">
      <c r="A37" s="36" t="str">
        <f>Overview!$B$12</f>
        <v>itt_30133</v>
      </c>
      <c r="B37" s="36" t="str">
        <f>Overview!$B$13</f>
        <v>08-002-01</v>
      </c>
      <c r="C37" s="197">
        <f t="shared" si="0"/>
        <v>0</v>
      </c>
      <c r="D37" s="161" t="s">
        <v>348</v>
      </c>
      <c r="E37" s="207">
        <v>2</v>
      </c>
      <c r="F37" s="23"/>
      <c r="G37" s="101">
        <v>8</v>
      </c>
      <c r="H37" s="101">
        <v>2017</v>
      </c>
      <c r="I37" s="5"/>
      <c r="J37" s="225">
        <f>'Regulated &amp; Non-regulated Lrng'!$V$252</f>
        <v>0</v>
      </c>
      <c r="K37" s="10" t="str">
        <f t="shared" si="1"/>
        <v>itt_30133/08-002-01/0</v>
      </c>
      <c r="L37" s="10" t="str">
        <f>Overview!$B$12</f>
        <v>itt_30133</v>
      </c>
      <c r="M37" s="226" t="s">
        <v>689</v>
      </c>
      <c r="N37" s="10" t="str">
        <f>Overview!$B$10</f>
        <v>DERBY, DERBYSHIRE, NOTTINGHAM AND NOTTINGHAMSHIRE LEP</v>
      </c>
      <c r="O37" s="10" t="str">
        <f>'Information for BU'!$B$27</f>
        <v>E37008</v>
      </c>
      <c r="P37" s="10" t="s">
        <v>690</v>
      </c>
      <c r="Q37" s="10" t="str">
        <f>Overview!$B$11</f>
        <v>(SKILLS LOCAL) SKILLS FOR GROWTH</v>
      </c>
      <c r="R37" s="10" t="str">
        <f>'Information for BU'!$C$14</f>
        <v>2.1 Enhancing equal access to lifelong learning</v>
      </c>
      <c r="S37" s="10" t="str">
        <f>'Agreement Numbers'!$D$16</f>
        <v>08S15C00080</v>
      </c>
      <c r="T37" s="10" t="str">
        <f>'Information for BU'!$B$13</f>
        <v>SSW Skills</v>
      </c>
      <c r="U37" s="5" t="str">
        <f>'Agreement Numbers'!$G$16</f>
        <v>Developed</v>
      </c>
      <c r="V37" s="10"/>
      <c r="W37" s="10"/>
    </row>
    <row r="38" spans="1:23" x14ac:dyDescent="0.35">
      <c r="A38" s="36" t="str">
        <f>Overview!$B$12</f>
        <v>itt_30133</v>
      </c>
      <c r="B38" s="36" t="str">
        <f>Overview!$B$13</f>
        <v>08-002-01</v>
      </c>
      <c r="C38" s="197">
        <f t="shared" si="0"/>
        <v>0</v>
      </c>
      <c r="D38" s="161" t="s">
        <v>348</v>
      </c>
      <c r="E38" s="207">
        <v>2</v>
      </c>
      <c r="F38" s="23"/>
      <c r="G38" s="101">
        <v>9</v>
      </c>
      <c r="H38" s="101">
        <v>2017</v>
      </c>
      <c r="I38" s="5"/>
      <c r="J38" s="225">
        <f>'Regulated &amp; Non-regulated Lrng'!$W$252</f>
        <v>0</v>
      </c>
      <c r="K38" s="10" t="str">
        <f t="shared" si="1"/>
        <v>itt_30133/08-002-01/0</v>
      </c>
      <c r="L38" s="10" t="str">
        <f>Overview!$B$12</f>
        <v>itt_30133</v>
      </c>
      <c r="M38" s="226" t="s">
        <v>689</v>
      </c>
      <c r="N38" s="10" t="str">
        <f>Overview!$B$10</f>
        <v>DERBY, DERBYSHIRE, NOTTINGHAM AND NOTTINGHAMSHIRE LEP</v>
      </c>
      <c r="O38" s="10" t="str">
        <f>'Information for BU'!$B$27</f>
        <v>E37008</v>
      </c>
      <c r="P38" s="10" t="s">
        <v>690</v>
      </c>
      <c r="Q38" s="10" t="str">
        <f>Overview!$B$11</f>
        <v>(SKILLS LOCAL) SKILLS FOR GROWTH</v>
      </c>
      <c r="R38" s="10" t="str">
        <f>'Information for BU'!$C$14</f>
        <v>2.1 Enhancing equal access to lifelong learning</v>
      </c>
      <c r="S38" s="10" t="str">
        <f>'Agreement Numbers'!$D$16</f>
        <v>08S15C00080</v>
      </c>
      <c r="T38" s="10" t="str">
        <f>'Information for BU'!$B$13</f>
        <v>SSW Skills</v>
      </c>
      <c r="U38" s="5" t="str">
        <f>'Agreement Numbers'!$G$16</f>
        <v>Developed</v>
      </c>
      <c r="V38" s="10"/>
      <c r="W38" s="10"/>
    </row>
    <row r="39" spans="1:23" x14ac:dyDescent="0.35">
      <c r="A39" s="36" t="str">
        <f>Overview!$B$12</f>
        <v>itt_30133</v>
      </c>
      <c r="B39" s="36" t="str">
        <f>Overview!$B$13</f>
        <v>08-002-01</v>
      </c>
      <c r="C39" s="197">
        <f t="shared" si="0"/>
        <v>0</v>
      </c>
      <c r="D39" s="161" t="s">
        <v>348</v>
      </c>
      <c r="E39" s="207">
        <v>2</v>
      </c>
      <c r="F39" s="23"/>
      <c r="G39" s="101">
        <v>10</v>
      </c>
      <c r="H39" s="101">
        <v>2017</v>
      </c>
      <c r="I39" s="5"/>
      <c r="J39" s="225">
        <f>'Regulated &amp; Non-regulated Lrng'!$X$252</f>
        <v>0</v>
      </c>
      <c r="K39" s="10" t="str">
        <f t="shared" si="1"/>
        <v>itt_30133/08-002-01/0</v>
      </c>
      <c r="L39" s="10" t="str">
        <f>Overview!$B$12</f>
        <v>itt_30133</v>
      </c>
      <c r="M39" s="226" t="s">
        <v>689</v>
      </c>
      <c r="N39" s="10" t="str">
        <f>Overview!$B$10</f>
        <v>DERBY, DERBYSHIRE, NOTTINGHAM AND NOTTINGHAMSHIRE LEP</v>
      </c>
      <c r="O39" s="10" t="str">
        <f>'Information for BU'!$B$27</f>
        <v>E37008</v>
      </c>
      <c r="P39" s="10" t="s">
        <v>690</v>
      </c>
      <c r="Q39" s="10" t="str">
        <f>Overview!$B$11</f>
        <v>(SKILLS LOCAL) SKILLS FOR GROWTH</v>
      </c>
      <c r="R39" s="10" t="str">
        <f>'Information for BU'!$C$14</f>
        <v>2.1 Enhancing equal access to lifelong learning</v>
      </c>
      <c r="S39" s="10" t="str">
        <f>'Agreement Numbers'!$D$16</f>
        <v>08S15C00080</v>
      </c>
      <c r="T39" s="10" t="str">
        <f>'Information for BU'!$B$13</f>
        <v>SSW Skills</v>
      </c>
      <c r="U39" s="5" t="str">
        <f>'Agreement Numbers'!$G$16</f>
        <v>Developed</v>
      </c>
      <c r="V39" s="10"/>
      <c r="W39" s="10"/>
    </row>
    <row r="40" spans="1:23" x14ac:dyDescent="0.35">
      <c r="A40" s="36" t="str">
        <f>Overview!$B$12</f>
        <v>itt_30133</v>
      </c>
      <c r="B40" s="36" t="str">
        <f>Overview!$B$13</f>
        <v>08-002-01</v>
      </c>
      <c r="C40" s="197">
        <f t="shared" si="0"/>
        <v>0</v>
      </c>
      <c r="D40" s="161" t="s">
        <v>348</v>
      </c>
      <c r="E40" s="207">
        <v>2</v>
      </c>
      <c r="F40" s="23"/>
      <c r="G40" s="101">
        <v>11</v>
      </c>
      <c r="H40" s="101">
        <v>2017</v>
      </c>
      <c r="I40" s="5"/>
      <c r="J40" s="225">
        <f>'Regulated &amp; Non-regulated Lrng'!$Y$252</f>
        <v>0</v>
      </c>
      <c r="K40" s="10" t="str">
        <f t="shared" si="1"/>
        <v>itt_30133/08-002-01/0</v>
      </c>
      <c r="L40" s="10" t="str">
        <f>Overview!$B$12</f>
        <v>itt_30133</v>
      </c>
      <c r="M40" s="226" t="s">
        <v>689</v>
      </c>
      <c r="N40" s="10" t="str">
        <f>Overview!$B$10</f>
        <v>DERBY, DERBYSHIRE, NOTTINGHAM AND NOTTINGHAMSHIRE LEP</v>
      </c>
      <c r="O40" s="10" t="str">
        <f>'Information for BU'!$B$27</f>
        <v>E37008</v>
      </c>
      <c r="P40" s="10" t="s">
        <v>690</v>
      </c>
      <c r="Q40" s="10" t="str">
        <f>Overview!$B$11</f>
        <v>(SKILLS LOCAL) SKILLS FOR GROWTH</v>
      </c>
      <c r="R40" s="10" t="str">
        <f>'Information for BU'!$C$14</f>
        <v>2.1 Enhancing equal access to lifelong learning</v>
      </c>
      <c r="S40" s="10" t="str">
        <f>'Agreement Numbers'!$D$16</f>
        <v>08S15C00080</v>
      </c>
      <c r="T40" s="10" t="str">
        <f>'Information for BU'!$B$13</f>
        <v>SSW Skills</v>
      </c>
      <c r="U40" s="5" t="str">
        <f>'Agreement Numbers'!$G$16</f>
        <v>Developed</v>
      </c>
      <c r="V40" s="10"/>
      <c r="W40" s="10"/>
    </row>
    <row r="41" spans="1:23" x14ac:dyDescent="0.35">
      <c r="A41" s="36" t="str">
        <f>Overview!$B$12</f>
        <v>itt_30133</v>
      </c>
      <c r="B41" s="36" t="str">
        <f>Overview!$B$13</f>
        <v>08-002-01</v>
      </c>
      <c r="C41" s="197">
        <f t="shared" si="0"/>
        <v>0</v>
      </c>
      <c r="D41" s="161" t="s">
        <v>348</v>
      </c>
      <c r="E41" s="207">
        <v>2</v>
      </c>
      <c r="F41" s="23"/>
      <c r="G41" s="101">
        <v>12</v>
      </c>
      <c r="H41" s="101">
        <v>2017</v>
      </c>
      <c r="I41" s="5"/>
      <c r="J41" s="225">
        <f>'Regulated &amp; Non-regulated Lrng'!$Z$252</f>
        <v>0</v>
      </c>
      <c r="K41" s="10" t="str">
        <f t="shared" si="1"/>
        <v>itt_30133/08-002-01/0</v>
      </c>
      <c r="L41" s="10" t="str">
        <f>Overview!$B$12</f>
        <v>itt_30133</v>
      </c>
      <c r="M41" s="226" t="s">
        <v>689</v>
      </c>
      <c r="N41" s="10" t="str">
        <f>Overview!$B$10</f>
        <v>DERBY, DERBYSHIRE, NOTTINGHAM AND NOTTINGHAMSHIRE LEP</v>
      </c>
      <c r="O41" s="10" t="str">
        <f>'Information for BU'!$B$27</f>
        <v>E37008</v>
      </c>
      <c r="P41" s="10" t="s">
        <v>690</v>
      </c>
      <c r="Q41" s="10" t="str">
        <f>Overview!$B$11</f>
        <v>(SKILLS LOCAL) SKILLS FOR GROWTH</v>
      </c>
      <c r="R41" s="10" t="str">
        <f>'Information for BU'!$C$14</f>
        <v>2.1 Enhancing equal access to lifelong learning</v>
      </c>
      <c r="S41" s="10" t="str">
        <f>'Agreement Numbers'!$D$16</f>
        <v>08S15C00080</v>
      </c>
      <c r="T41" s="10" t="str">
        <f>'Information for BU'!$B$13</f>
        <v>SSW Skills</v>
      </c>
      <c r="U41" s="5" t="str">
        <f>'Agreement Numbers'!$G$16</f>
        <v>Developed</v>
      </c>
      <c r="V41" s="10"/>
      <c r="W41" s="10"/>
    </row>
    <row r="42" spans="1:23" x14ac:dyDescent="0.35">
      <c r="A42" s="36" t="str">
        <f>Overview!$B$12</f>
        <v>itt_30133</v>
      </c>
      <c r="B42" s="36" t="str">
        <f>Overview!$B$13</f>
        <v>08-002-01</v>
      </c>
      <c r="C42" s="197">
        <f t="shared" si="0"/>
        <v>0</v>
      </c>
      <c r="D42" s="161" t="s">
        <v>348</v>
      </c>
      <c r="E42" s="207">
        <v>2</v>
      </c>
      <c r="F42" s="23"/>
      <c r="G42" s="101">
        <v>1</v>
      </c>
      <c r="H42" s="101">
        <v>2018</v>
      </c>
      <c r="I42" s="5"/>
      <c r="J42" s="225">
        <f>'Regulated &amp; Non-regulated Lrng'!$AA$252</f>
        <v>0</v>
      </c>
      <c r="K42" s="10" t="str">
        <f t="shared" si="1"/>
        <v>itt_30133/08-002-01/0</v>
      </c>
      <c r="L42" s="10" t="str">
        <f>Overview!$B$12</f>
        <v>itt_30133</v>
      </c>
      <c r="M42" s="226" t="s">
        <v>689</v>
      </c>
      <c r="N42" s="10" t="str">
        <f>Overview!$B$10</f>
        <v>DERBY, DERBYSHIRE, NOTTINGHAM AND NOTTINGHAMSHIRE LEP</v>
      </c>
      <c r="O42" s="10" t="str">
        <f>'Information for BU'!$B$27</f>
        <v>E37008</v>
      </c>
      <c r="P42" s="10" t="s">
        <v>690</v>
      </c>
      <c r="Q42" s="10" t="str">
        <f>Overview!$B$11</f>
        <v>(SKILLS LOCAL) SKILLS FOR GROWTH</v>
      </c>
      <c r="R42" s="10" t="str">
        <f>'Information for BU'!$C$14</f>
        <v>2.1 Enhancing equal access to lifelong learning</v>
      </c>
      <c r="S42" s="10" t="str">
        <f>'Agreement Numbers'!$D$16</f>
        <v>08S15C00080</v>
      </c>
      <c r="T42" s="10" t="str">
        <f>'Information for BU'!$B$13</f>
        <v>SSW Skills</v>
      </c>
      <c r="U42" s="5" t="str">
        <f>'Agreement Numbers'!$G$16</f>
        <v>Developed</v>
      </c>
      <c r="V42" s="10"/>
      <c r="W42" s="10"/>
    </row>
    <row r="43" spans="1:23" x14ac:dyDescent="0.35">
      <c r="A43" s="36" t="str">
        <f>Overview!$B$12</f>
        <v>itt_30133</v>
      </c>
      <c r="B43" s="36" t="str">
        <f>Overview!$B$13</f>
        <v>08-002-01</v>
      </c>
      <c r="C43" s="197">
        <f t="shared" si="0"/>
        <v>0</v>
      </c>
      <c r="D43" s="161" t="s">
        <v>348</v>
      </c>
      <c r="E43" s="207">
        <v>2</v>
      </c>
      <c r="F43" s="23"/>
      <c r="G43" s="101">
        <v>2</v>
      </c>
      <c r="H43" s="101">
        <v>2018</v>
      </c>
      <c r="I43" s="5"/>
      <c r="J43" s="225">
        <f>'Regulated &amp; Non-regulated Lrng'!$AB$252</f>
        <v>0</v>
      </c>
      <c r="K43" s="10" t="str">
        <f t="shared" si="1"/>
        <v>itt_30133/08-002-01/0</v>
      </c>
      <c r="L43" s="10" t="str">
        <f>Overview!$B$12</f>
        <v>itt_30133</v>
      </c>
      <c r="M43" s="226" t="s">
        <v>689</v>
      </c>
      <c r="N43" s="10" t="str">
        <f>Overview!$B$10</f>
        <v>DERBY, DERBYSHIRE, NOTTINGHAM AND NOTTINGHAMSHIRE LEP</v>
      </c>
      <c r="O43" s="10" t="str">
        <f>'Information for BU'!$B$27</f>
        <v>E37008</v>
      </c>
      <c r="P43" s="10" t="s">
        <v>690</v>
      </c>
      <c r="Q43" s="10" t="str">
        <f>Overview!$B$11</f>
        <v>(SKILLS LOCAL) SKILLS FOR GROWTH</v>
      </c>
      <c r="R43" s="10" t="str">
        <f>'Information for BU'!$C$14</f>
        <v>2.1 Enhancing equal access to lifelong learning</v>
      </c>
      <c r="S43" s="10" t="str">
        <f>'Agreement Numbers'!$D$16</f>
        <v>08S15C00080</v>
      </c>
      <c r="T43" s="10" t="str">
        <f>'Information for BU'!$B$13</f>
        <v>SSW Skills</v>
      </c>
      <c r="U43" s="5" t="str">
        <f>'Agreement Numbers'!$G$16</f>
        <v>Developed</v>
      </c>
      <c r="V43" s="10"/>
      <c r="W43" s="10"/>
    </row>
    <row r="44" spans="1:23" x14ac:dyDescent="0.35">
      <c r="A44" s="36" t="str">
        <f>Overview!$B$12</f>
        <v>itt_30133</v>
      </c>
      <c r="B44" s="36" t="str">
        <f>Overview!$B$13</f>
        <v>08-002-01</v>
      </c>
      <c r="C44" s="197">
        <f t="shared" si="0"/>
        <v>0</v>
      </c>
      <c r="D44" s="161" t="s">
        <v>348</v>
      </c>
      <c r="E44" s="207">
        <v>2</v>
      </c>
      <c r="F44" s="23"/>
      <c r="G44" s="101">
        <v>3</v>
      </c>
      <c r="H44" s="101">
        <v>2018</v>
      </c>
      <c r="I44" s="5"/>
      <c r="J44" s="225">
        <f>'Regulated &amp; Non-regulated Lrng'!$AC$252</f>
        <v>0</v>
      </c>
      <c r="K44" s="10" t="str">
        <f t="shared" si="1"/>
        <v>itt_30133/08-002-01/0</v>
      </c>
      <c r="L44" s="10" t="str">
        <f>Overview!$B$12</f>
        <v>itt_30133</v>
      </c>
      <c r="M44" s="226" t="s">
        <v>689</v>
      </c>
      <c r="N44" s="10" t="str">
        <f>Overview!$B$10</f>
        <v>DERBY, DERBYSHIRE, NOTTINGHAM AND NOTTINGHAMSHIRE LEP</v>
      </c>
      <c r="O44" s="10" t="str">
        <f>'Information for BU'!$B$27</f>
        <v>E37008</v>
      </c>
      <c r="P44" s="10" t="s">
        <v>690</v>
      </c>
      <c r="Q44" s="10" t="str">
        <f>Overview!$B$11</f>
        <v>(SKILLS LOCAL) SKILLS FOR GROWTH</v>
      </c>
      <c r="R44" s="10" t="str">
        <f>'Information for BU'!$C$14</f>
        <v>2.1 Enhancing equal access to lifelong learning</v>
      </c>
      <c r="S44" s="10" t="str">
        <f>'Agreement Numbers'!$D$16</f>
        <v>08S15C00080</v>
      </c>
      <c r="T44" s="10" t="str">
        <f>'Information for BU'!$B$13</f>
        <v>SSW Skills</v>
      </c>
      <c r="U44" s="5" t="str">
        <f>'Agreement Numbers'!$G$16</f>
        <v>Developed</v>
      </c>
      <c r="V44" s="10"/>
      <c r="W44" s="10"/>
    </row>
    <row r="45" spans="1:23" x14ac:dyDescent="0.35">
      <c r="A45" s="36" t="str">
        <f>Overview!$B$12</f>
        <v>itt_30133</v>
      </c>
      <c r="B45" s="36" t="str">
        <f>Overview!$B$13</f>
        <v>08-002-01</v>
      </c>
      <c r="C45" s="197">
        <f t="shared" si="0"/>
        <v>0</v>
      </c>
      <c r="D45" s="161" t="s">
        <v>349</v>
      </c>
      <c r="E45" s="207">
        <v>3</v>
      </c>
      <c r="F45" s="23"/>
      <c r="G45" s="101">
        <v>9</v>
      </c>
      <c r="H45" s="101">
        <v>2016</v>
      </c>
      <c r="I45" s="5"/>
      <c r="J45" s="225">
        <f>'Regulated &amp; Non-regulated Lrng'!$K$251</f>
        <v>0</v>
      </c>
      <c r="K45" s="10" t="str">
        <f t="shared" si="1"/>
        <v>itt_30133/08-002-01/0</v>
      </c>
      <c r="L45" s="10" t="str">
        <f>Overview!$B$12</f>
        <v>itt_30133</v>
      </c>
      <c r="M45" s="226" t="s">
        <v>689</v>
      </c>
      <c r="N45" s="10" t="str">
        <f>Overview!$B$10</f>
        <v>DERBY, DERBYSHIRE, NOTTINGHAM AND NOTTINGHAMSHIRE LEP</v>
      </c>
      <c r="O45" s="10" t="str">
        <f>'Information for BU'!$B$27</f>
        <v>E37008</v>
      </c>
      <c r="P45" s="10" t="s">
        <v>690</v>
      </c>
      <c r="Q45" s="10" t="str">
        <f>Overview!$B$11</f>
        <v>(SKILLS LOCAL) SKILLS FOR GROWTH</v>
      </c>
      <c r="R45" s="10" t="str">
        <f>'Information for BU'!$C$14</f>
        <v>2.1 Enhancing equal access to lifelong learning</v>
      </c>
      <c r="S45" s="10" t="str">
        <f>'Agreement Numbers'!$D$16</f>
        <v>08S15C00080</v>
      </c>
      <c r="T45" s="10" t="str">
        <f>'Information for BU'!$B$13</f>
        <v>SSW Skills</v>
      </c>
      <c r="U45" s="5" t="str">
        <f>'Agreement Numbers'!$G$16</f>
        <v>Developed</v>
      </c>
      <c r="V45" s="10"/>
      <c r="W45" s="10"/>
    </row>
    <row r="46" spans="1:23" x14ac:dyDescent="0.35">
      <c r="A46" s="36" t="str">
        <f>Overview!$B$12</f>
        <v>itt_30133</v>
      </c>
      <c r="B46" s="36" t="str">
        <f>Overview!$B$13</f>
        <v>08-002-01</v>
      </c>
      <c r="C46" s="197">
        <f t="shared" si="0"/>
        <v>0</v>
      </c>
      <c r="D46" s="161" t="s">
        <v>349</v>
      </c>
      <c r="E46" s="207">
        <v>3</v>
      </c>
      <c r="F46" s="23"/>
      <c r="G46" s="101">
        <v>10</v>
      </c>
      <c r="H46" s="101">
        <v>2016</v>
      </c>
      <c r="I46" s="5"/>
      <c r="J46" s="225">
        <f>'Regulated &amp; Non-regulated Lrng'!$L$251</f>
        <v>0</v>
      </c>
      <c r="K46" s="10" t="str">
        <f t="shared" si="1"/>
        <v>itt_30133/08-002-01/0</v>
      </c>
      <c r="L46" s="10" t="str">
        <f>Overview!$B$12</f>
        <v>itt_30133</v>
      </c>
      <c r="M46" s="226" t="s">
        <v>689</v>
      </c>
      <c r="N46" s="10" t="str">
        <f>Overview!$B$10</f>
        <v>DERBY, DERBYSHIRE, NOTTINGHAM AND NOTTINGHAMSHIRE LEP</v>
      </c>
      <c r="O46" s="10" t="str">
        <f>'Information for BU'!$B$27</f>
        <v>E37008</v>
      </c>
      <c r="P46" s="10" t="s">
        <v>690</v>
      </c>
      <c r="Q46" s="10" t="str">
        <f>Overview!$B$11</f>
        <v>(SKILLS LOCAL) SKILLS FOR GROWTH</v>
      </c>
      <c r="R46" s="10" t="str">
        <f>'Information for BU'!$C$14</f>
        <v>2.1 Enhancing equal access to lifelong learning</v>
      </c>
      <c r="S46" s="10" t="str">
        <f>'Agreement Numbers'!$D$16</f>
        <v>08S15C00080</v>
      </c>
      <c r="T46" s="10" t="str">
        <f>'Information for BU'!$B$13</f>
        <v>SSW Skills</v>
      </c>
      <c r="U46" s="5" t="str">
        <f>'Agreement Numbers'!$G$16</f>
        <v>Developed</v>
      </c>
      <c r="V46" s="10"/>
      <c r="W46" s="10"/>
    </row>
    <row r="47" spans="1:23" x14ac:dyDescent="0.35">
      <c r="A47" s="36" t="str">
        <f>Overview!$B$12</f>
        <v>itt_30133</v>
      </c>
      <c r="B47" s="36" t="str">
        <f>Overview!$B$13</f>
        <v>08-002-01</v>
      </c>
      <c r="C47" s="197">
        <f t="shared" si="0"/>
        <v>0</v>
      </c>
      <c r="D47" s="161" t="s">
        <v>349</v>
      </c>
      <c r="E47" s="207">
        <v>3</v>
      </c>
      <c r="F47" s="23"/>
      <c r="G47" s="101">
        <v>11</v>
      </c>
      <c r="H47" s="101">
        <v>2016</v>
      </c>
      <c r="I47" s="5"/>
      <c r="J47" s="225">
        <f>'Regulated &amp; Non-regulated Lrng'!$M$251</f>
        <v>0</v>
      </c>
      <c r="K47" s="10" t="str">
        <f t="shared" si="1"/>
        <v>itt_30133/08-002-01/0</v>
      </c>
      <c r="L47" s="10" t="str">
        <f>Overview!$B$12</f>
        <v>itt_30133</v>
      </c>
      <c r="M47" s="226" t="s">
        <v>689</v>
      </c>
      <c r="N47" s="10" t="str">
        <f>Overview!$B$10</f>
        <v>DERBY, DERBYSHIRE, NOTTINGHAM AND NOTTINGHAMSHIRE LEP</v>
      </c>
      <c r="O47" s="10" t="str">
        <f>'Information for BU'!$B$27</f>
        <v>E37008</v>
      </c>
      <c r="P47" s="10" t="s">
        <v>690</v>
      </c>
      <c r="Q47" s="10" t="str">
        <f>Overview!$B$11</f>
        <v>(SKILLS LOCAL) SKILLS FOR GROWTH</v>
      </c>
      <c r="R47" s="10" t="str">
        <f>'Information for BU'!$C$14</f>
        <v>2.1 Enhancing equal access to lifelong learning</v>
      </c>
      <c r="S47" s="10" t="str">
        <f>'Agreement Numbers'!$D$16</f>
        <v>08S15C00080</v>
      </c>
      <c r="T47" s="10" t="str">
        <f>'Information for BU'!$B$13</f>
        <v>SSW Skills</v>
      </c>
      <c r="U47" s="5" t="str">
        <f>'Agreement Numbers'!$G$16</f>
        <v>Developed</v>
      </c>
      <c r="V47" s="10"/>
      <c r="W47" s="10"/>
    </row>
    <row r="48" spans="1:23" x14ac:dyDescent="0.35">
      <c r="A48" s="36" t="str">
        <f>Overview!$B$12</f>
        <v>itt_30133</v>
      </c>
      <c r="B48" s="36" t="str">
        <f>Overview!$B$13</f>
        <v>08-002-01</v>
      </c>
      <c r="C48" s="197">
        <f t="shared" si="0"/>
        <v>0</v>
      </c>
      <c r="D48" s="161" t="s">
        <v>349</v>
      </c>
      <c r="E48" s="207">
        <v>3</v>
      </c>
      <c r="F48" s="23"/>
      <c r="G48" s="101">
        <v>12</v>
      </c>
      <c r="H48" s="101">
        <v>2016</v>
      </c>
      <c r="I48" s="5"/>
      <c r="J48" s="225">
        <f>'Regulated &amp; Non-regulated Lrng'!$N$251</f>
        <v>0</v>
      </c>
      <c r="K48" s="10" t="str">
        <f t="shared" si="1"/>
        <v>itt_30133/08-002-01/0</v>
      </c>
      <c r="L48" s="10" t="str">
        <f>Overview!$B$12</f>
        <v>itt_30133</v>
      </c>
      <c r="M48" s="226" t="s">
        <v>689</v>
      </c>
      <c r="N48" s="10" t="str">
        <f>Overview!$B$10</f>
        <v>DERBY, DERBYSHIRE, NOTTINGHAM AND NOTTINGHAMSHIRE LEP</v>
      </c>
      <c r="O48" s="10" t="str">
        <f>'Information for BU'!$B$27</f>
        <v>E37008</v>
      </c>
      <c r="P48" s="10" t="s">
        <v>690</v>
      </c>
      <c r="Q48" s="10" t="str">
        <f>Overview!$B$11</f>
        <v>(SKILLS LOCAL) SKILLS FOR GROWTH</v>
      </c>
      <c r="R48" s="10" t="str">
        <f>'Information for BU'!$C$14</f>
        <v>2.1 Enhancing equal access to lifelong learning</v>
      </c>
      <c r="S48" s="10" t="str">
        <f>'Agreement Numbers'!$D$16</f>
        <v>08S15C00080</v>
      </c>
      <c r="T48" s="10" t="str">
        <f>'Information for BU'!$B$13</f>
        <v>SSW Skills</v>
      </c>
      <c r="U48" s="5" t="str">
        <f>'Agreement Numbers'!$G$16</f>
        <v>Developed</v>
      </c>
      <c r="V48" s="10"/>
      <c r="W48" s="10"/>
    </row>
    <row r="49" spans="1:23" x14ac:dyDescent="0.35">
      <c r="A49" s="36" t="str">
        <f>Overview!$B$12</f>
        <v>itt_30133</v>
      </c>
      <c r="B49" s="36" t="str">
        <f>Overview!$B$13</f>
        <v>08-002-01</v>
      </c>
      <c r="C49" s="197">
        <f t="shared" si="0"/>
        <v>0</v>
      </c>
      <c r="D49" s="161" t="s">
        <v>349</v>
      </c>
      <c r="E49" s="207">
        <v>3</v>
      </c>
      <c r="F49" s="23"/>
      <c r="G49" s="101">
        <v>1</v>
      </c>
      <c r="H49" s="101">
        <v>2017</v>
      </c>
      <c r="I49" s="5"/>
      <c r="J49" s="225">
        <f>'Regulated &amp; Non-regulated Lrng'!$O$251</f>
        <v>0</v>
      </c>
      <c r="K49" s="10" t="str">
        <f t="shared" si="1"/>
        <v>itt_30133/08-002-01/0</v>
      </c>
      <c r="L49" s="10" t="str">
        <f>Overview!$B$12</f>
        <v>itt_30133</v>
      </c>
      <c r="M49" s="226" t="s">
        <v>689</v>
      </c>
      <c r="N49" s="10" t="str">
        <f>Overview!$B$10</f>
        <v>DERBY, DERBYSHIRE, NOTTINGHAM AND NOTTINGHAMSHIRE LEP</v>
      </c>
      <c r="O49" s="10" t="str">
        <f>'Information for BU'!$B$27</f>
        <v>E37008</v>
      </c>
      <c r="P49" s="10" t="s">
        <v>690</v>
      </c>
      <c r="Q49" s="10" t="str">
        <f>Overview!$B$11</f>
        <v>(SKILLS LOCAL) SKILLS FOR GROWTH</v>
      </c>
      <c r="R49" s="10" t="str">
        <f>'Information for BU'!$C$14</f>
        <v>2.1 Enhancing equal access to lifelong learning</v>
      </c>
      <c r="S49" s="10" t="str">
        <f>'Agreement Numbers'!$D$16</f>
        <v>08S15C00080</v>
      </c>
      <c r="T49" s="10" t="str">
        <f>'Information for BU'!$B$13</f>
        <v>SSW Skills</v>
      </c>
      <c r="U49" s="5" t="str">
        <f>'Agreement Numbers'!$G$16</f>
        <v>Developed</v>
      </c>
      <c r="V49" s="10"/>
      <c r="W49" s="10"/>
    </row>
    <row r="50" spans="1:23" x14ac:dyDescent="0.35">
      <c r="A50" s="36" t="str">
        <f>Overview!$B$12</f>
        <v>itt_30133</v>
      </c>
      <c r="B50" s="36" t="str">
        <f>Overview!$B$13</f>
        <v>08-002-01</v>
      </c>
      <c r="C50" s="197">
        <f t="shared" si="0"/>
        <v>0</v>
      </c>
      <c r="D50" s="161" t="s">
        <v>349</v>
      </c>
      <c r="E50" s="207">
        <v>3</v>
      </c>
      <c r="F50" s="23"/>
      <c r="G50" s="101">
        <v>2</v>
      </c>
      <c r="H50" s="101">
        <v>2017</v>
      </c>
      <c r="I50" s="5"/>
      <c r="J50" s="225">
        <f>'Regulated &amp; Non-regulated Lrng'!$P$251</f>
        <v>0</v>
      </c>
      <c r="K50" s="10" t="str">
        <f t="shared" si="1"/>
        <v>itt_30133/08-002-01/0</v>
      </c>
      <c r="L50" s="10" t="str">
        <f>Overview!$B$12</f>
        <v>itt_30133</v>
      </c>
      <c r="M50" s="226" t="s">
        <v>689</v>
      </c>
      <c r="N50" s="10" t="str">
        <f>Overview!$B$10</f>
        <v>DERBY, DERBYSHIRE, NOTTINGHAM AND NOTTINGHAMSHIRE LEP</v>
      </c>
      <c r="O50" s="10" t="str">
        <f>'Information for BU'!$B$27</f>
        <v>E37008</v>
      </c>
      <c r="P50" s="10" t="s">
        <v>690</v>
      </c>
      <c r="Q50" s="10" t="str">
        <f>Overview!$B$11</f>
        <v>(SKILLS LOCAL) SKILLS FOR GROWTH</v>
      </c>
      <c r="R50" s="10" t="str">
        <f>'Information for BU'!$C$14</f>
        <v>2.1 Enhancing equal access to lifelong learning</v>
      </c>
      <c r="S50" s="10" t="str">
        <f>'Agreement Numbers'!$D$16</f>
        <v>08S15C00080</v>
      </c>
      <c r="T50" s="10" t="str">
        <f>'Information for BU'!$B$13</f>
        <v>SSW Skills</v>
      </c>
      <c r="U50" s="5" t="str">
        <f>'Agreement Numbers'!$G$16</f>
        <v>Developed</v>
      </c>
      <c r="V50" s="10"/>
      <c r="W50" s="10"/>
    </row>
    <row r="51" spans="1:23" x14ac:dyDescent="0.35">
      <c r="A51" s="36" t="str">
        <f>Overview!$B$12</f>
        <v>itt_30133</v>
      </c>
      <c r="B51" s="36" t="str">
        <f>Overview!$B$13</f>
        <v>08-002-01</v>
      </c>
      <c r="C51" s="197">
        <f t="shared" si="0"/>
        <v>0</v>
      </c>
      <c r="D51" s="161" t="s">
        <v>349</v>
      </c>
      <c r="E51" s="207">
        <v>3</v>
      </c>
      <c r="F51" s="23"/>
      <c r="G51" s="101">
        <v>3</v>
      </c>
      <c r="H51" s="101">
        <v>2017</v>
      </c>
      <c r="I51" s="5"/>
      <c r="J51" s="225">
        <f>'Regulated &amp; Non-regulated Lrng'!$Q$251</f>
        <v>0</v>
      </c>
      <c r="K51" s="10" t="str">
        <f t="shared" si="1"/>
        <v>itt_30133/08-002-01/0</v>
      </c>
      <c r="L51" s="10" t="str">
        <f>Overview!$B$12</f>
        <v>itt_30133</v>
      </c>
      <c r="M51" s="226" t="s">
        <v>689</v>
      </c>
      <c r="N51" s="10" t="str">
        <f>Overview!$B$10</f>
        <v>DERBY, DERBYSHIRE, NOTTINGHAM AND NOTTINGHAMSHIRE LEP</v>
      </c>
      <c r="O51" s="10" t="str">
        <f>'Information for BU'!$B$27</f>
        <v>E37008</v>
      </c>
      <c r="P51" s="10" t="s">
        <v>690</v>
      </c>
      <c r="Q51" s="10" t="str">
        <f>Overview!$B$11</f>
        <v>(SKILLS LOCAL) SKILLS FOR GROWTH</v>
      </c>
      <c r="R51" s="10" t="str">
        <f>'Information for BU'!$C$14</f>
        <v>2.1 Enhancing equal access to lifelong learning</v>
      </c>
      <c r="S51" s="10" t="str">
        <f>'Agreement Numbers'!$D$16</f>
        <v>08S15C00080</v>
      </c>
      <c r="T51" s="10" t="str">
        <f>'Information for BU'!$B$13</f>
        <v>SSW Skills</v>
      </c>
      <c r="U51" s="5" t="str">
        <f>'Agreement Numbers'!$G$16</f>
        <v>Developed</v>
      </c>
      <c r="V51" s="10"/>
      <c r="W51" s="10"/>
    </row>
    <row r="52" spans="1:23" x14ac:dyDescent="0.35">
      <c r="A52" s="36" t="str">
        <f>Overview!$B$12</f>
        <v>itt_30133</v>
      </c>
      <c r="B52" s="36" t="str">
        <f>Overview!$B$13</f>
        <v>08-002-01</v>
      </c>
      <c r="C52" s="197">
        <f t="shared" si="0"/>
        <v>0</v>
      </c>
      <c r="D52" s="161" t="s">
        <v>349</v>
      </c>
      <c r="E52" s="207">
        <v>3</v>
      </c>
      <c r="F52" s="23"/>
      <c r="G52" s="101">
        <v>4</v>
      </c>
      <c r="H52" s="101">
        <v>2017</v>
      </c>
      <c r="I52" s="5"/>
      <c r="J52" s="225">
        <f>'Regulated &amp; Non-regulated Lrng'!$R$251</f>
        <v>0</v>
      </c>
      <c r="K52" s="10" t="str">
        <f t="shared" si="1"/>
        <v>itt_30133/08-002-01/0</v>
      </c>
      <c r="L52" s="10" t="str">
        <f>Overview!$B$12</f>
        <v>itt_30133</v>
      </c>
      <c r="M52" s="226" t="s">
        <v>689</v>
      </c>
      <c r="N52" s="10" t="str">
        <f>Overview!$B$10</f>
        <v>DERBY, DERBYSHIRE, NOTTINGHAM AND NOTTINGHAMSHIRE LEP</v>
      </c>
      <c r="O52" s="10" t="str">
        <f>'Information for BU'!$B$27</f>
        <v>E37008</v>
      </c>
      <c r="P52" s="10" t="s">
        <v>690</v>
      </c>
      <c r="Q52" s="10" t="str">
        <f>Overview!$B$11</f>
        <v>(SKILLS LOCAL) SKILLS FOR GROWTH</v>
      </c>
      <c r="R52" s="10" t="str">
        <f>'Information for BU'!$C$14</f>
        <v>2.1 Enhancing equal access to lifelong learning</v>
      </c>
      <c r="S52" s="10" t="str">
        <f>'Agreement Numbers'!$D$16</f>
        <v>08S15C00080</v>
      </c>
      <c r="T52" s="10" t="str">
        <f>'Information for BU'!$B$13</f>
        <v>SSW Skills</v>
      </c>
      <c r="U52" s="5" t="str">
        <f>'Agreement Numbers'!$G$16</f>
        <v>Developed</v>
      </c>
      <c r="V52" s="10"/>
      <c r="W52" s="10"/>
    </row>
    <row r="53" spans="1:23" x14ac:dyDescent="0.35">
      <c r="A53" s="36" t="str">
        <f>Overview!$B$12</f>
        <v>itt_30133</v>
      </c>
      <c r="B53" s="36" t="str">
        <f>Overview!$B$13</f>
        <v>08-002-01</v>
      </c>
      <c r="C53" s="197">
        <f t="shared" si="0"/>
        <v>0</v>
      </c>
      <c r="D53" s="161" t="s">
        <v>349</v>
      </c>
      <c r="E53" s="207">
        <v>3</v>
      </c>
      <c r="F53" s="23"/>
      <c r="G53" s="101">
        <v>5</v>
      </c>
      <c r="H53" s="101">
        <v>2017</v>
      </c>
      <c r="I53" s="5"/>
      <c r="J53" s="225">
        <f>'Regulated &amp; Non-regulated Lrng'!$S$251</f>
        <v>0</v>
      </c>
      <c r="K53" s="10" t="str">
        <f t="shared" si="1"/>
        <v>itt_30133/08-002-01/0</v>
      </c>
      <c r="L53" s="10" t="str">
        <f>Overview!$B$12</f>
        <v>itt_30133</v>
      </c>
      <c r="M53" s="226" t="s">
        <v>689</v>
      </c>
      <c r="N53" s="10" t="str">
        <f>Overview!$B$10</f>
        <v>DERBY, DERBYSHIRE, NOTTINGHAM AND NOTTINGHAMSHIRE LEP</v>
      </c>
      <c r="O53" s="10" t="str">
        <f>'Information for BU'!$B$27</f>
        <v>E37008</v>
      </c>
      <c r="P53" s="10" t="s">
        <v>690</v>
      </c>
      <c r="Q53" s="10" t="str">
        <f>Overview!$B$11</f>
        <v>(SKILLS LOCAL) SKILLS FOR GROWTH</v>
      </c>
      <c r="R53" s="10" t="str">
        <f>'Information for BU'!$C$14</f>
        <v>2.1 Enhancing equal access to lifelong learning</v>
      </c>
      <c r="S53" s="10" t="str">
        <f>'Agreement Numbers'!$D$16</f>
        <v>08S15C00080</v>
      </c>
      <c r="T53" s="10" t="str">
        <f>'Information for BU'!$B$13</f>
        <v>SSW Skills</v>
      </c>
      <c r="U53" s="5" t="str">
        <f>'Agreement Numbers'!$G$16</f>
        <v>Developed</v>
      </c>
      <c r="V53" s="10"/>
      <c r="W53" s="10"/>
    </row>
    <row r="54" spans="1:23" x14ac:dyDescent="0.35">
      <c r="A54" s="36" t="str">
        <f>Overview!$B$12</f>
        <v>itt_30133</v>
      </c>
      <c r="B54" s="36" t="str">
        <f>Overview!$B$13</f>
        <v>08-002-01</v>
      </c>
      <c r="C54" s="197">
        <f t="shared" si="0"/>
        <v>0</v>
      </c>
      <c r="D54" s="161" t="s">
        <v>349</v>
      </c>
      <c r="E54" s="207">
        <v>3</v>
      </c>
      <c r="F54" s="23"/>
      <c r="G54" s="101">
        <v>6</v>
      </c>
      <c r="H54" s="101">
        <v>2017</v>
      </c>
      <c r="I54" s="5"/>
      <c r="J54" s="225">
        <f>'Regulated &amp; Non-regulated Lrng'!$T$251</f>
        <v>0</v>
      </c>
      <c r="K54" s="10" t="str">
        <f t="shared" si="1"/>
        <v>itt_30133/08-002-01/0</v>
      </c>
      <c r="L54" s="10" t="str">
        <f>Overview!$B$12</f>
        <v>itt_30133</v>
      </c>
      <c r="M54" s="226" t="s">
        <v>689</v>
      </c>
      <c r="N54" s="10" t="str">
        <f>Overview!$B$10</f>
        <v>DERBY, DERBYSHIRE, NOTTINGHAM AND NOTTINGHAMSHIRE LEP</v>
      </c>
      <c r="O54" s="10" t="str">
        <f>'Information for BU'!$B$27</f>
        <v>E37008</v>
      </c>
      <c r="P54" s="10" t="s">
        <v>690</v>
      </c>
      <c r="Q54" s="10" t="str">
        <f>Overview!$B$11</f>
        <v>(SKILLS LOCAL) SKILLS FOR GROWTH</v>
      </c>
      <c r="R54" s="10" t="str">
        <f>'Information for BU'!$C$14</f>
        <v>2.1 Enhancing equal access to lifelong learning</v>
      </c>
      <c r="S54" s="10" t="str">
        <f>'Agreement Numbers'!$D$16</f>
        <v>08S15C00080</v>
      </c>
      <c r="T54" s="10" t="str">
        <f>'Information for BU'!$B$13</f>
        <v>SSW Skills</v>
      </c>
      <c r="U54" s="5" t="str">
        <f>'Agreement Numbers'!$G$16</f>
        <v>Developed</v>
      </c>
      <c r="V54" s="10"/>
      <c r="W54" s="10"/>
    </row>
    <row r="55" spans="1:23" x14ac:dyDescent="0.35">
      <c r="A55" s="36" t="str">
        <f>Overview!$B$12</f>
        <v>itt_30133</v>
      </c>
      <c r="B55" s="36" t="str">
        <f>Overview!$B$13</f>
        <v>08-002-01</v>
      </c>
      <c r="C55" s="197">
        <f t="shared" si="0"/>
        <v>0</v>
      </c>
      <c r="D55" s="161" t="s">
        <v>349</v>
      </c>
      <c r="E55" s="207">
        <v>3</v>
      </c>
      <c r="F55" s="23"/>
      <c r="G55" s="101">
        <v>7</v>
      </c>
      <c r="H55" s="101">
        <v>2017</v>
      </c>
      <c r="I55" s="5"/>
      <c r="J55" s="225">
        <f>'Regulated &amp; Non-regulated Lrng'!$U$251</f>
        <v>0</v>
      </c>
      <c r="K55" s="10" t="str">
        <f t="shared" si="1"/>
        <v>itt_30133/08-002-01/0</v>
      </c>
      <c r="L55" s="10" t="str">
        <f>Overview!$B$12</f>
        <v>itt_30133</v>
      </c>
      <c r="M55" s="226" t="s">
        <v>689</v>
      </c>
      <c r="N55" s="10" t="str">
        <f>Overview!$B$10</f>
        <v>DERBY, DERBYSHIRE, NOTTINGHAM AND NOTTINGHAMSHIRE LEP</v>
      </c>
      <c r="O55" s="10" t="str">
        <f>'Information for BU'!$B$27</f>
        <v>E37008</v>
      </c>
      <c r="P55" s="10" t="s">
        <v>690</v>
      </c>
      <c r="Q55" s="10" t="str">
        <f>Overview!$B$11</f>
        <v>(SKILLS LOCAL) SKILLS FOR GROWTH</v>
      </c>
      <c r="R55" s="10" t="str">
        <f>'Information for BU'!$C$14</f>
        <v>2.1 Enhancing equal access to lifelong learning</v>
      </c>
      <c r="S55" s="10" t="str">
        <f>'Agreement Numbers'!$D$16</f>
        <v>08S15C00080</v>
      </c>
      <c r="T55" s="10" t="str">
        <f>'Information for BU'!$B$13</f>
        <v>SSW Skills</v>
      </c>
      <c r="U55" s="5" t="str">
        <f>'Agreement Numbers'!$G$16</f>
        <v>Developed</v>
      </c>
      <c r="V55" s="10"/>
      <c r="W55" s="10"/>
    </row>
    <row r="56" spans="1:23" x14ac:dyDescent="0.35">
      <c r="A56" s="36" t="str">
        <f>Overview!$B$12</f>
        <v>itt_30133</v>
      </c>
      <c r="B56" s="36" t="str">
        <f>Overview!$B$13</f>
        <v>08-002-01</v>
      </c>
      <c r="C56" s="197">
        <f t="shared" si="0"/>
        <v>0</v>
      </c>
      <c r="D56" s="161" t="s">
        <v>349</v>
      </c>
      <c r="E56" s="207">
        <v>3</v>
      </c>
      <c r="F56" s="23"/>
      <c r="G56" s="101">
        <v>8</v>
      </c>
      <c r="H56" s="101">
        <v>2017</v>
      </c>
      <c r="I56" s="5"/>
      <c r="J56" s="225">
        <f>'Regulated &amp; Non-regulated Lrng'!$V$251</f>
        <v>0</v>
      </c>
      <c r="K56" s="10" t="str">
        <f t="shared" si="1"/>
        <v>itt_30133/08-002-01/0</v>
      </c>
      <c r="L56" s="10" t="str">
        <f>Overview!$B$12</f>
        <v>itt_30133</v>
      </c>
      <c r="M56" s="226" t="s">
        <v>689</v>
      </c>
      <c r="N56" s="10" t="str">
        <f>Overview!$B$10</f>
        <v>DERBY, DERBYSHIRE, NOTTINGHAM AND NOTTINGHAMSHIRE LEP</v>
      </c>
      <c r="O56" s="10" t="str">
        <f>'Information for BU'!$B$27</f>
        <v>E37008</v>
      </c>
      <c r="P56" s="10" t="s">
        <v>690</v>
      </c>
      <c r="Q56" s="10" t="str">
        <f>Overview!$B$11</f>
        <v>(SKILLS LOCAL) SKILLS FOR GROWTH</v>
      </c>
      <c r="R56" s="10" t="str">
        <f>'Information for BU'!$C$14</f>
        <v>2.1 Enhancing equal access to lifelong learning</v>
      </c>
      <c r="S56" s="10" t="str">
        <f>'Agreement Numbers'!$D$16</f>
        <v>08S15C00080</v>
      </c>
      <c r="T56" s="10" t="str">
        <f>'Information for BU'!$B$13</f>
        <v>SSW Skills</v>
      </c>
      <c r="U56" s="5" t="str">
        <f>'Agreement Numbers'!$G$16</f>
        <v>Developed</v>
      </c>
      <c r="V56" s="10"/>
      <c r="W56" s="10"/>
    </row>
    <row r="57" spans="1:23" x14ac:dyDescent="0.35">
      <c r="A57" s="36" t="str">
        <f>Overview!$B$12</f>
        <v>itt_30133</v>
      </c>
      <c r="B57" s="36" t="str">
        <f>Overview!$B$13</f>
        <v>08-002-01</v>
      </c>
      <c r="C57" s="197">
        <f t="shared" si="0"/>
        <v>0</v>
      </c>
      <c r="D57" s="161" t="s">
        <v>349</v>
      </c>
      <c r="E57" s="207">
        <v>3</v>
      </c>
      <c r="F57" s="23"/>
      <c r="G57" s="101">
        <v>9</v>
      </c>
      <c r="H57" s="101">
        <v>2017</v>
      </c>
      <c r="I57" s="5"/>
      <c r="J57" s="225">
        <f>'Regulated &amp; Non-regulated Lrng'!$W$251</f>
        <v>0</v>
      </c>
      <c r="K57" s="10" t="str">
        <f t="shared" si="1"/>
        <v>itt_30133/08-002-01/0</v>
      </c>
      <c r="L57" s="10" t="str">
        <f>Overview!$B$12</f>
        <v>itt_30133</v>
      </c>
      <c r="M57" s="226" t="s">
        <v>689</v>
      </c>
      <c r="N57" s="10" t="str">
        <f>Overview!$B$10</f>
        <v>DERBY, DERBYSHIRE, NOTTINGHAM AND NOTTINGHAMSHIRE LEP</v>
      </c>
      <c r="O57" s="10" t="str">
        <f>'Information for BU'!$B$27</f>
        <v>E37008</v>
      </c>
      <c r="P57" s="10" t="s">
        <v>690</v>
      </c>
      <c r="Q57" s="10" t="str">
        <f>Overview!$B$11</f>
        <v>(SKILLS LOCAL) SKILLS FOR GROWTH</v>
      </c>
      <c r="R57" s="10" t="str">
        <f>'Information for BU'!$C$14</f>
        <v>2.1 Enhancing equal access to lifelong learning</v>
      </c>
      <c r="S57" s="10" t="str">
        <f>'Agreement Numbers'!$D$16</f>
        <v>08S15C00080</v>
      </c>
      <c r="T57" s="10" t="str">
        <f>'Information for BU'!$B$13</f>
        <v>SSW Skills</v>
      </c>
      <c r="U57" s="5" t="str">
        <f>'Agreement Numbers'!$G$16</f>
        <v>Developed</v>
      </c>
      <c r="V57" s="10"/>
      <c r="W57" s="10"/>
    </row>
    <row r="58" spans="1:23" x14ac:dyDescent="0.35">
      <c r="A58" s="36" t="str">
        <f>Overview!$B$12</f>
        <v>itt_30133</v>
      </c>
      <c r="B58" s="36" t="str">
        <f>Overview!$B$13</f>
        <v>08-002-01</v>
      </c>
      <c r="C58" s="197">
        <f t="shared" si="0"/>
        <v>0</v>
      </c>
      <c r="D58" s="161" t="s">
        <v>349</v>
      </c>
      <c r="E58" s="207">
        <v>3</v>
      </c>
      <c r="F58" s="23"/>
      <c r="G58" s="101">
        <v>10</v>
      </c>
      <c r="H58" s="101">
        <v>2017</v>
      </c>
      <c r="I58" s="5"/>
      <c r="J58" s="225">
        <f>'Regulated &amp; Non-regulated Lrng'!$X$251</f>
        <v>0</v>
      </c>
      <c r="K58" s="10" t="str">
        <f t="shared" si="1"/>
        <v>itt_30133/08-002-01/0</v>
      </c>
      <c r="L58" s="10" t="str">
        <f>Overview!$B$12</f>
        <v>itt_30133</v>
      </c>
      <c r="M58" s="226" t="s">
        <v>689</v>
      </c>
      <c r="N58" s="10" t="str">
        <f>Overview!$B$10</f>
        <v>DERBY, DERBYSHIRE, NOTTINGHAM AND NOTTINGHAMSHIRE LEP</v>
      </c>
      <c r="O58" s="10" t="str">
        <f>'Information for BU'!$B$27</f>
        <v>E37008</v>
      </c>
      <c r="P58" s="10" t="s">
        <v>690</v>
      </c>
      <c r="Q58" s="10" t="str">
        <f>Overview!$B$11</f>
        <v>(SKILLS LOCAL) SKILLS FOR GROWTH</v>
      </c>
      <c r="R58" s="10" t="str">
        <f>'Information for BU'!$C$14</f>
        <v>2.1 Enhancing equal access to lifelong learning</v>
      </c>
      <c r="S58" s="10" t="str">
        <f>'Agreement Numbers'!$D$16</f>
        <v>08S15C00080</v>
      </c>
      <c r="T58" s="10" t="str">
        <f>'Information for BU'!$B$13</f>
        <v>SSW Skills</v>
      </c>
      <c r="U58" s="5" t="str">
        <f>'Agreement Numbers'!$G$16</f>
        <v>Developed</v>
      </c>
      <c r="V58" s="10"/>
      <c r="W58" s="10"/>
    </row>
    <row r="59" spans="1:23" x14ac:dyDescent="0.35">
      <c r="A59" s="36" t="str">
        <f>Overview!$B$12</f>
        <v>itt_30133</v>
      </c>
      <c r="B59" s="36" t="str">
        <f>Overview!$B$13</f>
        <v>08-002-01</v>
      </c>
      <c r="C59" s="197">
        <f t="shared" si="0"/>
        <v>0</v>
      </c>
      <c r="D59" s="161" t="s">
        <v>349</v>
      </c>
      <c r="E59" s="207">
        <v>3</v>
      </c>
      <c r="F59" s="23"/>
      <c r="G59" s="101">
        <v>11</v>
      </c>
      <c r="H59" s="101">
        <v>2017</v>
      </c>
      <c r="I59" s="5"/>
      <c r="J59" s="225">
        <f>'Regulated &amp; Non-regulated Lrng'!$Y$251</f>
        <v>0</v>
      </c>
      <c r="K59" s="10" t="str">
        <f t="shared" si="1"/>
        <v>itt_30133/08-002-01/0</v>
      </c>
      <c r="L59" s="10" t="str">
        <f>Overview!$B$12</f>
        <v>itt_30133</v>
      </c>
      <c r="M59" s="226" t="s">
        <v>689</v>
      </c>
      <c r="N59" s="10" t="str">
        <f>Overview!$B$10</f>
        <v>DERBY, DERBYSHIRE, NOTTINGHAM AND NOTTINGHAMSHIRE LEP</v>
      </c>
      <c r="O59" s="10" t="str">
        <f>'Information for BU'!$B$27</f>
        <v>E37008</v>
      </c>
      <c r="P59" s="10" t="s">
        <v>690</v>
      </c>
      <c r="Q59" s="10" t="str">
        <f>Overview!$B$11</f>
        <v>(SKILLS LOCAL) SKILLS FOR GROWTH</v>
      </c>
      <c r="R59" s="10" t="str">
        <f>'Information for BU'!$C$14</f>
        <v>2.1 Enhancing equal access to lifelong learning</v>
      </c>
      <c r="S59" s="10" t="str">
        <f>'Agreement Numbers'!$D$16</f>
        <v>08S15C00080</v>
      </c>
      <c r="T59" s="10" t="str">
        <f>'Information for BU'!$B$13</f>
        <v>SSW Skills</v>
      </c>
      <c r="U59" s="5" t="str">
        <f>'Agreement Numbers'!$G$16</f>
        <v>Developed</v>
      </c>
      <c r="V59" s="10"/>
      <c r="W59" s="10"/>
    </row>
    <row r="60" spans="1:23" x14ac:dyDescent="0.35">
      <c r="A60" s="36" t="str">
        <f>Overview!$B$12</f>
        <v>itt_30133</v>
      </c>
      <c r="B60" s="36" t="str">
        <f>Overview!$B$13</f>
        <v>08-002-01</v>
      </c>
      <c r="C60" s="197">
        <f t="shared" si="0"/>
        <v>0</v>
      </c>
      <c r="D60" s="161" t="s">
        <v>349</v>
      </c>
      <c r="E60" s="207">
        <v>3</v>
      </c>
      <c r="F60" s="23"/>
      <c r="G60" s="101">
        <v>12</v>
      </c>
      <c r="H60" s="101">
        <v>2017</v>
      </c>
      <c r="I60" s="5"/>
      <c r="J60" s="225">
        <f>'Regulated &amp; Non-regulated Lrng'!$Z$251</f>
        <v>0</v>
      </c>
      <c r="K60" s="10" t="str">
        <f t="shared" si="1"/>
        <v>itt_30133/08-002-01/0</v>
      </c>
      <c r="L60" s="10" t="str">
        <f>Overview!$B$12</f>
        <v>itt_30133</v>
      </c>
      <c r="M60" s="226" t="s">
        <v>689</v>
      </c>
      <c r="N60" s="10" t="str">
        <f>Overview!$B$10</f>
        <v>DERBY, DERBYSHIRE, NOTTINGHAM AND NOTTINGHAMSHIRE LEP</v>
      </c>
      <c r="O60" s="10" t="str">
        <f>'Information for BU'!$B$27</f>
        <v>E37008</v>
      </c>
      <c r="P60" s="10" t="s">
        <v>690</v>
      </c>
      <c r="Q60" s="10" t="str">
        <f>Overview!$B$11</f>
        <v>(SKILLS LOCAL) SKILLS FOR GROWTH</v>
      </c>
      <c r="R60" s="10" t="str">
        <f>'Information for BU'!$C$14</f>
        <v>2.1 Enhancing equal access to lifelong learning</v>
      </c>
      <c r="S60" s="10" t="str">
        <f>'Agreement Numbers'!$D$16</f>
        <v>08S15C00080</v>
      </c>
      <c r="T60" s="10" t="str">
        <f>'Information for BU'!$B$13</f>
        <v>SSW Skills</v>
      </c>
      <c r="U60" s="5" t="str">
        <f>'Agreement Numbers'!$G$16</f>
        <v>Developed</v>
      </c>
      <c r="V60" s="10"/>
      <c r="W60" s="10"/>
    </row>
    <row r="61" spans="1:23" x14ac:dyDescent="0.35">
      <c r="A61" s="36" t="str">
        <f>Overview!$B$12</f>
        <v>itt_30133</v>
      </c>
      <c r="B61" s="36" t="str">
        <f>Overview!$B$13</f>
        <v>08-002-01</v>
      </c>
      <c r="C61" s="197">
        <f t="shared" si="0"/>
        <v>0</v>
      </c>
      <c r="D61" s="161" t="s">
        <v>349</v>
      </c>
      <c r="E61" s="207">
        <v>3</v>
      </c>
      <c r="F61" s="23"/>
      <c r="G61" s="101">
        <v>1</v>
      </c>
      <c r="H61" s="101">
        <v>2018</v>
      </c>
      <c r="I61" s="5"/>
      <c r="J61" s="225">
        <f>'Regulated &amp; Non-regulated Lrng'!$AA$251</f>
        <v>0</v>
      </c>
      <c r="K61" s="10" t="str">
        <f t="shared" si="1"/>
        <v>itt_30133/08-002-01/0</v>
      </c>
      <c r="L61" s="10" t="str">
        <f>Overview!$B$12</f>
        <v>itt_30133</v>
      </c>
      <c r="M61" s="226" t="s">
        <v>689</v>
      </c>
      <c r="N61" s="10" t="str">
        <f>Overview!$B$10</f>
        <v>DERBY, DERBYSHIRE, NOTTINGHAM AND NOTTINGHAMSHIRE LEP</v>
      </c>
      <c r="O61" s="10" t="str">
        <f>'Information for BU'!$B$27</f>
        <v>E37008</v>
      </c>
      <c r="P61" s="10" t="s">
        <v>690</v>
      </c>
      <c r="Q61" s="10" t="str">
        <f>Overview!$B$11</f>
        <v>(SKILLS LOCAL) SKILLS FOR GROWTH</v>
      </c>
      <c r="R61" s="10" t="str">
        <f>'Information for BU'!$C$14</f>
        <v>2.1 Enhancing equal access to lifelong learning</v>
      </c>
      <c r="S61" s="10" t="str">
        <f>'Agreement Numbers'!$D$16</f>
        <v>08S15C00080</v>
      </c>
      <c r="T61" s="10" t="str">
        <f>'Information for BU'!$B$13</f>
        <v>SSW Skills</v>
      </c>
      <c r="U61" s="5" t="str">
        <f>'Agreement Numbers'!$G$16</f>
        <v>Developed</v>
      </c>
      <c r="V61" s="10"/>
      <c r="W61" s="10"/>
    </row>
    <row r="62" spans="1:23" x14ac:dyDescent="0.35">
      <c r="A62" s="36" t="str">
        <f>Overview!$B$12</f>
        <v>itt_30133</v>
      </c>
      <c r="B62" s="36" t="str">
        <f>Overview!$B$13</f>
        <v>08-002-01</v>
      </c>
      <c r="C62" s="197">
        <f t="shared" si="0"/>
        <v>0</v>
      </c>
      <c r="D62" s="161" t="s">
        <v>349</v>
      </c>
      <c r="E62" s="207">
        <v>3</v>
      </c>
      <c r="F62" s="23"/>
      <c r="G62" s="101">
        <v>2</v>
      </c>
      <c r="H62" s="101">
        <v>2018</v>
      </c>
      <c r="I62" s="5"/>
      <c r="J62" s="225">
        <f>'Regulated &amp; Non-regulated Lrng'!$AB$251</f>
        <v>0</v>
      </c>
      <c r="K62" s="10" t="str">
        <f t="shared" si="1"/>
        <v>itt_30133/08-002-01/0</v>
      </c>
      <c r="L62" s="10" t="str">
        <f>Overview!$B$12</f>
        <v>itt_30133</v>
      </c>
      <c r="M62" s="226" t="s">
        <v>689</v>
      </c>
      <c r="N62" s="10" t="str">
        <f>Overview!$B$10</f>
        <v>DERBY, DERBYSHIRE, NOTTINGHAM AND NOTTINGHAMSHIRE LEP</v>
      </c>
      <c r="O62" s="10" t="str">
        <f>'Information for BU'!$B$27</f>
        <v>E37008</v>
      </c>
      <c r="P62" s="10" t="s">
        <v>690</v>
      </c>
      <c r="Q62" s="10" t="str">
        <f>Overview!$B$11</f>
        <v>(SKILLS LOCAL) SKILLS FOR GROWTH</v>
      </c>
      <c r="R62" s="10" t="str">
        <f>'Information for BU'!$C$14</f>
        <v>2.1 Enhancing equal access to lifelong learning</v>
      </c>
      <c r="S62" s="10" t="str">
        <f>'Agreement Numbers'!$D$16</f>
        <v>08S15C00080</v>
      </c>
      <c r="T62" s="10" t="str">
        <f>'Information for BU'!$B$13</f>
        <v>SSW Skills</v>
      </c>
      <c r="U62" s="5" t="str">
        <f>'Agreement Numbers'!$G$16</f>
        <v>Developed</v>
      </c>
      <c r="V62" s="10"/>
      <c r="W62" s="10"/>
    </row>
    <row r="63" spans="1:23" x14ac:dyDescent="0.35">
      <c r="A63" s="36" t="str">
        <f>Overview!$B$12</f>
        <v>itt_30133</v>
      </c>
      <c r="B63" s="36" t="str">
        <f>Overview!$B$13</f>
        <v>08-002-01</v>
      </c>
      <c r="C63" s="197">
        <f t="shared" si="0"/>
        <v>0</v>
      </c>
      <c r="D63" s="161" t="s">
        <v>349</v>
      </c>
      <c r="E63" s="207">
        <v>3</v>
      </c>
      <c r="F63" s="23"/>
      <c r="G63" s="101">
        <v>3</v>
      </c>
      <c r="H63" s="101">
        <v>2018</v>
      </c>
      <c r="I63" s="5"/>
      <c r="J63" s="225">
        <f>'Regulated &amp; Non-regulated Lrng'!$AC$251</f>
        <v>0</v>
      </c>
      <c r="K63" s="10" t="str">
        <f t="shared" si="1"/>
        <v>itt_30133/08-002-01/0</v>
      </c>
      <c r="L63" s="10" t="str">
        <f>Overview!$B$12</f>
        <v>itt_30133</v>
      </c>
      <c r="M63" s="226" t="s">
        <v>689</v>
      </c>
      <c r="N63" s="10" t="str">
        <f>Overview!$B$10</f>
        <v>DERBY, DERBYSHIRE, NOTTINGHAM AND NOTTINGHAMSHIRE LEP</v>
      </c>
      <c r="O63" s="10" t="str">
        <f>'Information for BU'!$B$27</f>
        <v>E37008</v>
      </c>
      <c r="P63" s="10" t="s">
        <v>690</v>
      </c>
      <c r="Q63" s="10" t="str">
        <f>Overview!$B$11</f>
        <v>(SKILLS LOCAL) SKILLS FOR GROWTH</v>
      </c>
      <c r="R63" s="10" t="str">
        <f>'Information for BU'!$C$14</f>
        <v>2.1 Enhancing equal access to lifelong learning</v>
      </c>
      <c r="S63" s="10" t="str">
        <f>'Agreement Numbers'!$D$16</f>
        <v>08S15C00080</v>
      </c>
      <c r="T63" s="10" t="str">
        <f>'Information for BU'!$B$13</f>
        <v>SSW Skills</v>
      </c>
      <c r="U63" s="5" t="str">
        <f>'Agreement Numbers'!$G$16</f>
        <v>Developed</v>
      </c>
      <c r="V63" s="10"/>
      <c r="W63" s="10"/>
    </row>
    <row r="64" spans="1:23" x14ac:dyDescent="0.35">
      <c r="A64" s="36" t="str">
        <f>Overview!$B$12</f>
        <v>itt_30133</v>
      </c>
      <c r="B64" s="36" t="str">
        <f>Overview!$B$13</f>
        <v>08-002-01</v>
      </c>
      <c r="C64" s="197">
        <f t="shared" ref="C64:C101" si="2">$D$3</f>
        <v>0</v>
      </c>
      <c r="D64" s="161" t="str">
        <f>CONCATENATE(Overview!$A$28," ",Overview!$B$28)</f>
        <v>SD01 SME Engagement (initial TNA and IAG)</v>
      </c>
      <c r="E64" s="207">
        <v>8</v>
      </c>
      <c r="F64" s="171">
        <f>Overview!$D$28</f>
        <v>50</v>
      </c>
      <c r="G64" s="101">
        <v>9</v>
      </c>
      <c r="H64" s="101">
        <v>2016</v>
      </c>
      <c r="I64" s="5">
        <f>Overview!L28</f>
        <v>0</v>
      </c>
      <c r="J64" s="41">
        <f>SUM(I64*Overview!$D$28)</f>
        <v>0</v>
      </c>
      <c r="K64" s="10" t="str">
        <f t="shared" ref="K64:K116" si="3">CONCATENATE(A64,"/",B64,"/",C64)</f>
        <v>itt_30133/08-002-01/0</v>
      </c>
      <c r="L64" s="10" t="str">
        <f>Overview!$B$12</f>
        <v>itt_30133</v>
      </c>
      <c r="M64" s="226" t="s">
        <v>689</v>
      </c>
      <c r="N64" s="10" t="str">
        <f>Overview!$B$10</f>
        <v>DERBY, DERBYSHIRE, NOTTINGHAM AND NOTTINGHAMSHIRE LEP</v>
      </c>
      <c r="O64" s="10" t="str">
        <f>'Information for BU'!$B$27</f>
        <v>E37008</v>
      </c>
      <c r="P64" s="10" t="s">
        <v>690</v>
      </c>
      <c r="Q64" s="10" t="str">
        <f>Overview!$B$11</f>
        <v>(SKILLS LOCAL) SKILLS FOR GROWTH</v>
      </c>
      <c r="R64" s="10" t="str">
        <f>'Information for BU'!$C$14</f>
        <v>2.1 Enhancing equal access to lifelong learning</v>
      </c>
      <c r="S64" s="10" t="str">
        <f>'Agreement Numbers'!$D$16</f>
        <v>08S15C00080</v>
      </c>
      <c r="T64" s="10" t="str">
        <f>'Information for BU'!$B$13</f>
        <v>SSW Skills</v>
      </c>
      <c r="U64" s="5" t="str">
        <f>'Agreement Numbers'!$G$16</f>
        <v>Developed</v>
      </c>
      <c r="V64" s="10"/>
      <c r="W64" s="10"/>
    </row>
    <row r="65" spans="1:23" x14ac:dyDescent="0.35">
      <c r="A65" s="36" t="str">
        <f>Overview!$B$12</f>
        <v>itt_30133</v>
      </c>
      <c r="B65" s="36" t="str">
        <f>Overview!$B$13</f>
        <v>08-002-01</v>
      </c>
      <c r="C65" s="197">
        <f t="shared" si="2"/>
        <v>0</v>
      </c>
      <c r="D65" s="161" t="str">
        <f>CONCATENATE(Overview!$A$28," ",Overview!$B$28)</f>
        <v>SD01 SME Engagement (initial TNA and IAG)</v>
      </c>
      <c r="E65" s="207">
        <v>8</v>
      </c>
      <c r="F65" s="171">
        <f>Overview!$D$28</f>
        <v>50</v>
      </c>
      <c r="G65" s="101">
        <v>10</v>
      </c>
      <c r="H65" s="101">
        <v>2016</v>
      </c>
      <c r="I65" s="5">
        <f>Overview!M28</f>
        <v>0</v>
      </c>
      <c r="J65" s="41">
        <f>SUM(I65*Overview!$D$28)</f>
        <v>0</v>
      </c>
      <c r="K65" s="10" t="str">
        <f t="shared" si="3"/>
        <v>itt_30133/08-002-01/0</v>
      </c>
      <c r="L65" s="10" t="str">
        <f>Overview!$B$12</f>
        <v>itt_30133</v>
      </c>
      <c r="M65" s="226" t="s">
        <v>689</v>
      </c>
      <c r="N65" s="10" t="str">
        <f>Overview!$B$10</f>
        <v>DERBY, DERBYSHIRE, NOTTINGHAM AND NOTTINGHAMSHIRE LEP</v>
      </c>
      <c r="O65" s="10" t="str">
        <f>'Information for BU'!$B$27</f>
        <v>E37008</v>
      </c>
      <c r="P65" s="10" t="s">
        <v>690</v>
      </c>
      <c r="Q65" s="10" t="str">
        <f>Overview!$B$11</f>
        <v>(SKILLS LOCAL) SKILLS FOR GROWTH</v>
      </c>
      <c r="R65" s="10" t="str">
        <f>'Information for BU'!$C$14</f>
        <v>2.1 Enhancing equal access to lifelong learning</v>
      </c>
      <c r="S65" s="10" t="str">
        <f>'Agreement Numbers'!$D$16</f>
        <v>08S15C00080</v>
      </c>
      <c r="T65" s="10" t="str">
        <f>'Information for BU'!$B$13</f>
        <v>SSW Skills</v>
      </c>
      <c r="U65" s="5" t="str">
        <f>'Agreement Numbers'!$G$16</f>
        <v>Developed</v>
      </c>
      <c r="V65" s="10"/>
      <c r="W65" s="10"/>
    </row>
    <row r="66" spans="1:23" x14ac:dyDescent="0.35">
      <c r="A66" s="36" t="str">
        <f>Overview!$B$12</f>
        <v>itt_30133</v>
      </c>
      <c r="B66" s="36" t="str">
        <f>Overview!$B$13</f>
        <v>08-002-01</v>
      </c>
      <c r="C66" s="197">
        <f t="shared" si="2"/>
        <v>0</v>
      </c>
      <c r="D66" s="161" t="str">
        <f>CONCATENATE(Overview!$A$28," ",Overview!$B$28)</f>
        <v>SD01 SME Engagement (initial TNA and IAG)</v>
      </c>
      <c r="E66" s="207">
        <v>8</v>
      </c>
      <c r="F66" s="171">
        <f>Overview!$D$28</f>
        <v>50</v>
      </c>
      <c r="G66" s="101">
        <v>11</v>
      </c>
      <c r="H66" s="101">
        <v>2016</v>
      </c>
      <c r="I66" s="5">
        <f>Overview!N28</f>
        <v>0</v>
      </c>
      <c r="J66" s="41">
        <f>SUM(I66*Overview!$D$28)</f>
        <v>0</v>
      </c>
      <c r="K66" s="10" t="str">
        <f t="shared" si="3"/>
        <v>itt_30133/08-002-01/0</v>
      </c>
      <c r="L66" s="10" t="str">
        <f>Overview!$B$12</f>
        <v>itt_30133</v>
      </c>
      <c r="M66" s="226" t="s">
        <v>689</v>
      </c>
      <c r="N66" s="10" t="str">
        <f>Overview!$B$10</f>
        <v>DERBY, DERBYSHIRE, NOTTINGHAM AND NOTTINGHAMSHIRE LEP</v>
      </c>
      <c r="O66" s="10" t="str">
        <f>'Information for BU'!$B$27</f>
        <v>E37008</v>
      </c>
      <c r="P66" s="10" t="s">
        <v>690</v>
      </c>
      <c r="Q66" s="10" t="str">
        <f>Overview!$B$11</f>
        <v>(SKILLS LOCAL) SKILLS FOR GROWTH</v>
      </c>
      <c r="R66" s="10" t="str">
        <f>'Information for BU'!$C$14</f>
        <v>2.1 Enhancing equal access to lifelong learning</v>
      </c>
      <c r="S66" s="10" t="str">
        <f>'Agreement Numbers'!$D$16</f>
        <v>08S15C00080</v>
      </c>
      <c r="T66" s="10" t="str">
        <f>'Information for BU'!$B$13</f>
        <v>SSW Skills</v>
      </c>
      <c r="U66" s="5" t="str">
        <f>'Agreement Numbers'!$G$16</f>
        <v>Developed</v>
      </c>
      <c r="V66" s="10"/>
      <c r="W66" s="10"/>
    </row>
    <row r="67" spans="1:23" x14ac:dyDescent="0.35">
      <c r="A67" s="36" t="str">
        <f>Overview!$B$12</f>
        <v>itt_30133</v>
      </c>
      <c r="B67" s="36" t="str">
        <f>Overview!$B$13</f>
        <v>08-002-01</v>
      </c>
      <c r="C67" s="197">
        <f t="shared" si="2"/>
        <v>0</v>
      </c>
      <c r="D67" s="161" t="str">
        <f>CONCATENATE(Overview!$A$28," ",Overview!$B$28)</f>
        <v>SD01 SME Engagement (initial TNA and IAG)</v>
      </c>
      <c r="E67" s="207">
        <v>8</v>
      </c>
      <c r="F67" s="171">
        <f>Overview!$D$28</f>
        <v>50</v>
      </c>
      <c r="G67" s="101">
        <v>12</v>
      </c>
      <c r="H67" s="101">
        <v>2016</v>
      </c>
      <c r="I67" s="5">
        <f>Overview!O28</f>
        <v>0</v>
      </c>
      <c r="J67" s="41">
        <f>SUM(I67*Overview!$D$28)</f>
        <v>0</v>
      </c>
      <c r="K67" s="10" t="str">
        <f t="shared" si="3"/>
        <v>itt_30133/08-002-01/0</v>
      </c>
      <c r="L67" s="10" t="str">
        <f>Overview!$B$12</f>
        <v>itt_30133</v>
      </c>
      <c r="M67" s="226" t="s">
        <v>689</v>
      </c>
      <c r="N67" s="10" t="str">
        <f>Overview!$B$10</f>
        <v>DERBY, DERBYSHIRE, NOTTINGHAM AND NOTTINGHAMSHIRE LEP</v>
      </c>
      <c r="O67" s="10" t="str">
        <f>'Information for BU'!$B$27</f>
        <v>E37008</v>
      </c>
      <c r="P67" s="10" t="s">
        <v>690</v>
      </c>
      <c r="Q67" s="10" t="str">
        <f>Overview!$B$11</f>
        <v>(SKILLS LOCAL) SKILLS FOR GROWTH</v>
      </c>
      <c r="R67" s="10" t="str">
        <f>'Information for BU'!$C$14</f>
        <v>2.1 Enhancing equal access to lifelong learning</v>
      </c>
      <c r="S67" s="10" t="str">
        <f>'Agreement Numbers'!$D$16</f>
        <v>08S15C00080</v>
      </c>
      <c r="T67" s="10" t="str">
        <f>'Information for BU'!$B$13</f>
        <v>SSW Skills</v>
      </c>
      <c r="U67" s="5" t="str">
        <f>'Agreement Numbers'!$G$16</f>
        <v>Developed</v>
      </c>
      <c r="V67" s="10"/>
      <c r="W67" s="10"/>
    </row>
    <row r="68" spans="1:23" x14ac:dyDescent="0.35">
      <c r="A68" s="36" t="str">
        <f>Overview!$B$12</f>
        <v>itt_30133</v>
      </c>
      <c r="B68" s="36" t="str">
        <f>Overview!$B$13</f>
        <v>08-002-01</v>
      </c>
      <c r="C68" s="197">
        <f t="shared" si="2"/>
        <v>0</v>
      </c>
      <c r="D68" s="161" t="str">
        <f>CONCATENATE(Overview!$A$28," ",Overview!$B$28)</f>
        <v>SD01 SME Engagement (initial TNA and IAG)</v>
      </c>
      <c r="E68" s="207">
        <v>8</v>
      </c>
      <c r="F68" s="171">
        <f>Overview!$D$28</f>
        <v>50</v>
      </c>
      <c r="G68" s="101">
        <v>1</v>
      </c>
      <c r="H68" s="101">
        <v>2017</v>
      </c>
      <c r="I68" s="5">
        <f>Overview!P28</f>
        <v>0</v>
      </c>
      <c r="J68" s="41">
        <f>SUM(I68*Overview!$D$28)</f>
        <v>0</v>
      </c>
      <c r="K68" s="10" t="str">
        <f t="shared" si="3"/>
        <v>itt_30133/08-002-01/0</v>
      </c>
      <c r="L68" s="10" t="str">
        <f>Overview!$B$12</f>
        <v>itt_30133</v>
      </c>
      <c r="M68" s="226" t="s">
        <v>689</v>
      </c>
      <c r="N68" s="10" t="str">
        <f>Overview!$B$10</f>
        <v>DERBY, DERBYSHIRE, NOTTINGHAM AND NOTTINGHAMSHIRE LEP</v>
      </c>
      <c r="O68" s="10" t="str">
        <f>'Information for BU'!$B$27</f>
        <v>E37008</v>
      </c>
      <c r="P68" s="10" t="s">
        <v>690</v>
      </c>
      <c r="Q68" s="10" t="str">
        <f>Overview!$B$11</f>
        <v>(SKILLS LOCAL) SKILLS FOR GROWTH</v>
      </c>
      <c r="R68" s="10" t="str">
        <f>'Information for BU'!$C$14</f>
        <v>2.1 Enhancing equal access to lifelong learning</v>
      </c>
      <c r="S68" s="10" t="str">
        <f>'Agreement Numbers'!$D$16</f>
        <v>08S15C00080</v>
      </c>
      <c r="T68" s="10" t="str">
        <f>'Information for BU'!$B$13</f>
        <v>SSW Skills</v>
      </c>
      <c r="U68" s="5" t="str">
        <f>'Agreement Numbers'!$G$16</f>
        <v>Developed</v>
      </c>
      <c r="V68" s="10"/>
      <c r="W68" s="10"/>
    </row>
    <row r="69" spans="1:23" x14ac:dyDescent="0.35">
      <c r="A69" s="36" t="str">
        <f>Overview!$B$12</f>
        <v>itt_30133</v>
      </c>
      <c r="B69" s="36" t="str">
        <f>Overview!$B$13</f>
        <v>08-002-01</v>
      </c>
      <c r="C69" s="197">
        <f t="shared" si="2"/>
        <v>0</v>
      </c>
      <c r="D69" s="161" t="str">
        <f>CONCATENATE(Overview!$A$28," ",Overview!$B$28)</f>
        <v>SD01 SME Engagement (initial TNA and IAG)</v>
      </c>
      <c r="E69" s="207">
        <v>8</v>
      </c>
      <c r="F69" s="171">
        <f>Overview!$D$28</f>
        <v>50</v>
      </c>
      <c r="G69" s="101">
        <v>2</v>
      </c>
      <c r="H69" s="101">
        <v>2017</v>
      </c>
      <c r="I69" s="5">
        <f>Overview!Q28</f>
        <v>0</v>
      </c>
      <c r="J69" s="41">
        <f>SUM(I69*Overview!$D$28)</f>
        <v>0</v>
      </c>
      <c r="K69" s="10" t="str">
        <f t="shared" si="3"/>
        <v>itt_30133/08-002-01/0</v>
      </c>
      <c r="L69" s="10" t="str">
        <f>Overview!$B$12</f>
        <v>itt_30133</v>
      </c>
      <c r="M69" s="226" t="s">
        <v>689</v>
      </c>
      <c r="N69" s="10" t="str">
        <f>Overview!$B$10</f>
        <v>DERBY, DERBYSHIRE, NOTTINGHAM AND NOTTINGHAMSHIRE LEP</v>
      </c>
      <c r="O69" s="10" t="str">
        <f>'Information for BU'!$B$27</f>
        <v>E37008</v>
      </c>
      <c r="P69" s="10" t="s">
        <v>690</v>
      </c>
      <c r="Q69" s="10" t="str">
        <f>Overview!$B$11</f>
        <v>(SKILLS LOCAL) SKILLS FOR GROWTH</v>
      </c>
      <c r="R69" s="10" t="str">
        <f>'Information for BU'!$C$14</f>
        <v>2.1 Enhancing equal access to lifelong learning</v>
      </c>
      <c r="S69" s="10" t="str">
        <f>'Agreement Numbers'!$D$16</f>
        <v>08S15C00080</v>
      </c>
      <c r="T69" s="10" t="str">
        <f>'Information for BU'!$B$13</f>
        <v>SSW Skills</v>
      </c>
      <c r="U69" s="5" t="str">
        <f>'Agreement Numbers'!$G$16</f>
        <v>Developed</v>
      </c>
      <c r="V69" s="10"/>
      <c r="W69" s="10"/>
    </row>
    <row r="70" spans="1:23" x14ac:dyDescent="0.35">
      <c r="A70" s="36" t="str">
        <f>Overview!$B$12</f>
        <v>itt_30133</v>
      </c>
      <c r="B70" s="36" t="str">
        <f>Overview!$B$13</f>
        <v>08-002-01</v>
      </c>
      <c r="C70" s="197">
        <f t="shared" si="2"/>
        <v>0</v>
      </c>
      <c r="D70" s="161" t="str">
        <f>CONCATENATE(Overview!$A$28," ",Overview!$B$28)</f>
        <v>SD01 SME Engagement (initial TNA and IAG)</v>
      </c>
      <c r="E70" s="207">
        <v>8</v>
      </c>
      <c r="F70" s="171">
        <f>Overview!$D$28</f>
        <v>50</v>
      </c>
      <c r="G70" s="101">
        <v>3</v>
      </c>
      <c r="H70" s="101">
        <v>2017</v>
      </c>
      <c r="I70" s="5">
        <f>Overview!R28</f>
        <v>0</v>
      </c>
      <c r="J70" s="41">
        <f>SUM(I70*Overview!$D$28)</f>
        <v>0</v>
      </c>
      <c r="K70" s="10" t="str">
        <f t="shared" si="3"/>
        <v>itt_30133/08-002-01/0</v>
      </c>
      <c r="L70" s="10" t="str">
        <f>Overview!$B$12</f>
        <v>itt_30133</v>
      </c>
      <c r="M70" s="226" t="s">
        <v>689</v>
      </c>
      <c r="N70" s="10" t="str">
        <f>Overview!$B$10</f>
        <v>DERBY, DERBYSHIRE, NOTTINGHAM AND NOTTINGHAMSHIRE LEP</v>
      </c>
      <c r="O70" s="10" t="str">
        <f>'Information for BU'!$B$27</f>
        <v>E37008</v>
      </c>
      <c r="P70" s="10" t="s">
        <v>690</v>
      </c>
      <c r="Q70" s="10" t="str">
        <f>Overview!$B$11</f>
        <v>(SKILLS LOCAL) SKILLS FOR GROWTH</v>
      </c>
      <c r="R70" s="10" t="str">
        <f>'Information for BU'!$C$14</f>
        <v>2.1 Enhancing equal access to lifelong learning</v>
      </c>
      <c r="S70" s="10" t="str">
        <f>'Agreement Numbers'!$D$16</f>
        <v>08S15C00080</v>
      </c>
      <c r="T70" s="10" t="str">
        <f>'Information for BU'!$B$13</f>
        <v>SSW Skills</v>
      </c>
      <c r="U70" s="5" t="str">
        <f>'Agreement Numbers'!$G$16</f>
        <v>Developed</v>
      </c>
      <c r="V70" s="10"/>
      <c r="W70" s="10"/>
    </row>
    <row r="71" spans="1:23" x14ac:dyDescent="0.35">
      <c r="A71" s="36" t="str">
        <f>Overview!$B$12</f>
        <v>itt_30133</v>
      </c>
      <c r="B71" s="36" t="str">
        <f>Overview!$B$13</f>
        <v>08-002-01</v>
      </c>
      <c r="C71" s="197">
        <f t="shared" si="2"/>
        <v>0</v>
      </c>
      <c r="D71" s="161" t="str">
        <f>CONCATENATE(Overview!$A$28," ",Overview!$B$28)</f>
        <v>SD01 SME Engagement (initial TNA and IAG)</v>
      </c>
      <c r="E71" s="207">
        <v>8</v>
      </c>
      <c r="F71" s="171">
        <f>Overview!$D$28</f>
        <v>50</v>
      </c>
      <c r="G71" s="101">
        <v>4</v>
      </c>
      <c r="H71" s="101">
        <v>2017</v>
      </c>
      <c r="I71" s="5">
        <f>Overview!S28</f>
        <v>0</v>
      </c>
      <c r="J71" s="41">
        <f>SUM(I71*Overview!$D$28)</f>
        <v>0</v>
      </c>
      <c r="K71" s="10" t="str">
        <f t="shared" si="3"/>
        <v>itt_30133/08-002-01/0</v>
      </c>
      <c r="L71" s="10" t="str">
        <f>Overview!$B$12</f>
        <v>itt_30133</v>
      </c>
      <c r="M71" s="226" t="s">
        <v>689</v>
      </c>
      <c r="N71" s="10" t="str">
        <f>Overview!$B$10</f>
        <v>DERBY, DERBYSHIRE, NOTTINGHAM AND NOTTINGHAMSHIRE LEP</v>
      </c>
      <c r="O71" s="10" t="str">
        <f>'Information for BU'!$B$27</f>
        <v>E37008</v>
      </c>
      <c r="P71" s="10" t="s">
        <v>690</v>
      </c>
      <c r="Q71" s="10" t="str">
        <f>Overview!$B$11</f>
        <v>(SKILLS LOCAL) SKILLS FOR GROWTH</v>
      </c>
      <c r="R71" s="10" t="str">
        <f>'Information for BU'!$C$14</f>
        <v>2.1 Enhancing equal access to lifelong learning</v>
      </c>
      <c r="S71" s="10" t="str">
        <f>'Agreement Numbers'!$D$16</f>
        <v>08S15C00080</v>
      </c>
      <c r="T71" s="10" t="str">
        <f>'Information for BU'!$B$13</f>
        <v>SSW Skills</v>
      </c>
      <c r="U71" s="5" t="str">
        <f>'Agreement Numbers'!$G$16</f>
        <v>Developed</v>
      </c>
      <c r="V71" s="10"/>
      <c r="W71" s="10"/>
    </row>
    <row r="72" spans="1:23" x14ac:dyDescent="0.35">
      <c r="A72" s="36" t="str">
        <f>Overview!$B$12</f>
        <v>itt_30133</v>
      </c>
      <c r="B72" s="36" t="str">
        <f>Overview!$B$13</f>
        <v>08-002-01</v>
      </c>
      <c r="C72" s="197">
        <f t="shared" si="2"/>
        <v>0</v>
      </c>
      <c r="D72" s="161" t="str">
        <f>CONCATENATE(Overview!$A$28," ",Overview!$B$28)</f>
        <v>SD01 SME Engagement (initial TNA and IAG)</v>
      </c>
      <c r="E72" s="207">
        <v>8</v>
      </c>
      <c r="F72" s="171">
        <f>Overview!$D$28</f>
        <v>50</v>
      </c>
      <c r="G72" s="101">
        <v>5</v>
      </c>
      <c r="H72" s="101">
        <v>2017</v>
      </c>
      <c r="I72" s="5">
        <f>Overview!T28</f>
        <v>0</v>
      </c>
      <c r="J72" s="41">
        <f>SUM(I72*Overview!$D$28)</f>
        <v>0</v>
      </c>
      <c r="K72" s="10" t="str">
        <f t="shared" si="3"/>
        <v>itt_30133/08-002-01/0</v>
      </c>
      <c r="L72" s="10" t="str">
        <f>Overview!$B$12</f>
        <v>itt_30133</v>
      </c>
      <c r="M72" s="226" t="s">
        <v>689</v>
      </c>
      <c r="N72" s="10" t="str">
        <f>Overview!$B$10</f>
        <v>DERBY, DERBYSHIRE, NOTTINGHAM AND NOTTINGHAMSHIRE LEP</v>
      </c>
      <c r="O72" s="10" t="str">
        <f>'Information for BU'!$B$27</f>
        <v>E37008</v>
      </c>
      <c r="P72" s="10" t="s">
        <v>690</v>
      </c>
      <c r="Q72" s="10" t="str">
        <f>Overview!$B$11</f>
        <v>(SKILLS LOCAL) SKILLS FOR GROWTH</v>
      </c>
      <c r="R72" s="10" t="str">
        <f>'Information for BU'!$C$14</f>
        <v>2.1 Enhancing equal access to lifelong learning</v>
      </c>
      <c r="S72" s="10" t="str">
        <f>'Agreement Numbers'!$D$16</f>
        <v>08S15C00080</v>
      </c>
      <c r="T72" s="10" t="str">
        <f>'Information for BU'!$B$13</f>
        <v>SSW Skills</v>
      </c>
      <c r="U72" s="5" t="str">
        <f>'Agreement Numbers'!$G$16</f>
        <v>Developed</v>
      </c>
      <c r="V72" s="10"/>
      <c r="W72" s="10"/>
    </row>
    <row r="73" spans="1:23" x14ac:dyDescent="0.35">
      <c r="A73" s="36" t="str">
        <f>Overview!$B$12</f>
        <v>itt_30133</v>
      </c>
      <c r="B73" s="36" t="str">
        <f>Overview!$B$13</f>
        <v>08-002-01</v>
      </c>
      <c r="C73" s="197">
        <f t="shared" si="2"/>
        <v>0</v>
      </c>
      <c r="D73" s="161" t="str">
        <f>CONCATENATE(Overview!$A$28," ",Overview!$B$28)</f>
        <v>SD01 SME Engagement (initial TNA and IAG)</v>
      </c>
      <c r="E73" s="207">
        <v>8</v>
      </c>
      <c r="F73" s="171">
        <f>Overview!$D$28</f>
        <v>50</v>
      </c>
      <c r="G73" s="101">
        <v>6</v>
      </c>
      <c r="H73" s="101">
        <v>2017</v>
      </c>
      <c r="I73" s="5">
        <f>Overview!U28</f>
        <v>0</v>
      </c>
      <c r="J73" s="41">
        <f>SUM(I73*Overview!$D$28)</f>
        <v>0</v>
      </c>
      <c r="K73" s="10" t="str">
        <f t="shared" si="3"/>
        <v>itt_30133/08-002-01/0</v>
      </c>
      <c r="L73" s="10" t="str">
        <f>Overview!$B$12</f>
        <v>itt_30133</v>
      </c>
      <c r="M73" s="226" t="s">
        <v>689</v>
      </c>
      <c r="N73" s="10" t="str">
        <f>Overview!$B$10</f>
        <v>DERBY, DERBYSHIRE, NOTTINGHAM AND NOTTINGHAMSHIRE LEP</v>
      </c>
      <c r="O73" s="10" t="str">
        <f>'Information for BU'!$B$27</f>
        <v>E37008</v>
      </c>
      <c r="P73" s="10" t="s">
        <v>690</v>
      </c>
      <c r="Q73" s="10" t="str">
        <f>Overview!$B$11</f>
        <v>(SKILLS LOCAL) SKILLS FOR GROWTH</v>
      </c>
      <c r="R73" s="10" t="str">
        <f>'Information for BU'!$C$14</f>
        <v>2.1 Enhancing equal access to lifelong learning</v>
      </c>
      <c r="S73" s="10" t="str">
        <f>'Agreement Numbers'!$D$16</f>
        <v>08S15C00080</v>
      </c>
      <c r="T73" s="10" t="str">
        <f>'Information for BU'!$B$13</f>
        <v>SSW Skills</v>
      </c>
      <c r="U73" s="5" t="str">
        <f>'Agreement Numbers'!$G$16</f>
        <v>Developed</v>
      </c>
      <c r="V73" s="10"/>
      <c r="W73" s="10"/>
    </row>
    <row r="74" spans="1:23" x14ac:dyDescent="0.35">
      <c r="A74" s="36" t="str">
        <f>Overview!$B$12</f>
        <v>itt_30133</v>
      </c>
      <c r="B74" s="36" t="str">
        <f>Overview!$B$13</f>
        <v>08-002-01</v>
      </c>
      <c r="C74" s="197">
        <f t="shared" si="2"/>
        <v>0</v>
      </c>
      <c r="D74" s="161" t="str">
        <f>CONCATENATE(Overview!$A$28," ",Overview!$B$28)</f>
        <v>SD01 SME Engagement (initial TNA and IAG)</v>
      </c>
      <c r="E74" s="207">
        <v>8</v>
      </c>
      <c r="F74" s="171">
        <f>Overview!$D$28</f>
        <v>50</v>
      </c>
      <c r="G74" s="101">
        <v>7</v>
      </c>
      <c r="H74" s="101">
        <v>2017</v>
      </c>
      <c r="I74" s="5">
        <f>Overview!V28</f>
        <v>0</v>
      </c>
      <c r="J74" s="41">
        <f>SUM(I74*Overview!$D$28)</f>
        <v>0</v>
      </c>
      <c r="K74" s="10" t="str">
        <f t="shared" si="3"/>
        <v>itt_30133/08-002-01/0</v>
      </c>
      <c r="L74" s="10" t="str">
        <f>Overview!$B$12</f>
        <v>itt_30133</v>
      </c>
      <c r="M74" s="226" t="s">
        <v>689</v>
      </c>
      <c r="N74" s="10" t="str">
        <f>Overview!$B$10</f>
        <v>DERBY, DERBYSHIRE, NOTTINGHAM AND NOTTINGHAMSHIRE LEP</v>
      </c>
      <c r="O74" s="10" t="str">
        <f>'Information for BU'!$B$27</f>
        <v>E37008</v>
      </c>
      <c r="P74" s="10" t="s">
        <v>690</v>
      </c>
      <c r="Q74" s="10" t="str">
        <f>Overview!$B$11</f>
        <v>(SKILLS LOCAL) SKILLS FOR GROWTH</v>
      </c>
      <c r="R74" s="10" t="str">
        <f>'Information for BU'!$C$14</f>
        <v>2.1 Enhancing equal access to lifelong learning</v>
      </c>
      <c r="S74" s="10" t="str">
        <f>'Agreement Numbers'!$D$16</f>
        <v>08S15C00080</v>
      </c>
      <c r="T74" s="10" t="str">
        <f>'Information for BU'!$B$13</f>
        <v>SSW Skills</v>
      </c>
      <c r="U74" s="5" t="str">
        <f>'Agreement Numbers'!$G$16</f>
        <v>Developed</v>
      </c>
      <c r="V74" s="10"/>
      <c r="W74" s="10"/>
    </row>
    <row r="75" spans="1:23" x14ac:dyDescent="0.35">
      <c r="A75" s="36" t="str">
        <f>Overview!$B$12</f>
        <v>itt_30133</v>
      </c>
      <c r="B75" s="36" t="str">
        <f>Overview!$B$13</f>
        <v>08-002-01</v>
      </c>
      <c r="C75" s="197">
        <f t="shared" si="2"/>
        <v>0</v>
      </c>
      <c r="D75" s="161" t="str">
        <f>CONCATENATE(Overview!$A$28," ",Overview!$B$28)</f>
        <v>SD01 SME Engagement (initial TNA and IAG)</v>
      </c>
      <c r="E75" s="207">
        <v>8</v>
      </c>
      <c r="F75" s="171">
        <f>Overview!$D$28</f>
        <v>50</v>
      </c>
      <c r="G75" s="101">
        <v>8</v>
      </c>
      <c r="H75" s="101">
        <v>2017</v>
      </c>
      <c r="I75" s="5">
        <f>Overview!W28</f>
        <v>0</v>
      </c>
      <c r="J75" s="41">
        <f>SUM(I75*Overview!$D$28)</f>
        <v>0</v>
      </c>
      <c r="K75" s="10" t="str">
        <f t="shared" si="3"/>
        <v>itt_30133/08-002-01/0</v>
      </c>
      <c r="L75" s="10" t="str">
        <f>Overview!$B$12</f>
        <v>itt_30133</v>
      </c>
      <c r="M75" s="226" t="s">
        <v>689</v>
      </c>
      <c r="N75" s="10" t="str">
        <f>Overview!$B$10</f>
        <v>DERBY, DERBYSHIRE, NOTTINGHAM AND NOTTINGHAMSHIRE LEP</v>
      </c>
      <c r="O75" s="10" t="str">
        <f>'Information for BU'!$B$27</f>
        <v>E37008</v>
      </c>
      <c r="P75" s="10" t="s">
        <v>690</v>
      </c>
      <c r="Q75" s="10" t="str">
        <f>Overview!$B$11</f>
        <v>(SKILLS LOCAL) SKILLS FOR GROWTH</v>
      </c>
      <c r="R75" s="10" t="str">
        <f>'Information for BU'!$C$14</f>
        <v>2.1 Enhancing equal access to lifelong learning</v>
      </c>
      <c r="S75" s="10" t="str">
        <f>'Agreement Numbers'!$D$16</f>
        <v>08S15C00080</v>
      </c>
      <c r="T75" s="10" t="str">
        <f>'Information for BU'!$B$13</f>
        <v>SSW Skills</v>
      </c>
      <c r="U75" s="5" t="str">
        <f>'Agreement Numbers'!$G$16</f>
        <v>Developed</v>
      </c>
      <c r="V75" s="10"/>
      <c r="W75" s="10"/>
    </row>
    <row r="76" spans="1:23" x14ac:dyDescent="0.35">
      <c r="A76" s="36" t="str">
        <f>Overview!$B$12</f>
        <v>itt_30133</v>
      </c>
      <c r="B76" s="36" t="str">
        <f>Overview!$B$13</f>
        <v>08-002-01</v>
      </c>
      <c r="C76" s="197">
        <f t="shared" si="2"/>
        <v>0</v>
      </c>
      <c r="D76" s="161" t="str">
        <f>CONCATENATE(Overview!$A$28," ",Overview!$B$28)</f>
        <v>SD01 SME Engagement (initial TNA and IAG)</v>
      </c>
      <c r="E76" s="207">
        <v>8</v>
      </c>
      <c r="F76" s="171">
        <f>Overview!$D$28</f>
        <v>50</v>
      </c>
      <c r="G76" s="101">
        <v>9</v>
      </c>
      <c r="H76" s="101">
        <v>2017</v>
      </c>
      <c r="I76" s="5">
        <f>Overview!X28</f>
        <v>0</v>
      </c>
      <c r="J76" s="41">
        <f>SUM(I76*Overview!$D$28)</f>
        <v>0</v>
      </c>
      <c r="K76" s="10" t="str">
        <f t="shared" si="3"/>
        <v>itt_30133/08-002-01/0</v>
      </c>
      <c r="L76" s="10" t="str">
        <f>Overview!$B$12</f>
        <v>itt_30133</v>
      </c>
      <c r="M76" s="226" t="s">
        <v>689</v>
      </c>
      <c r="N76" s="10" t="str">
        <f>Overview!$B$10</f>
        <v>DERBY, DERBYSHIRE, NOTTINGHAM AND NOTTINGHAMSHIRE LEP</v>
      </c>
      <c r="O76" s="10" t="str">
        <f>'Information for BU'!$B$27</f>
        <v>E37008</v>
      </c>
      <c r="P76" s="10" t="s">
        <v>690</v>
      </c>
      <c r="Q76" s="10" t="str">
        <f>Overview!$B$11</f>
        <v>(SKILLS LOCAL) SKILLS FOR GROWTH</v>
      </c>
      <c r="R76" s="10" t="str">
        <f>'Information for BU'!$C$14</f>
        <v>2.1 Enhancing equal access to lifelong learning</v>
      </c>
      <c r="S76" s="10" t="str">
        <f>'Agreement Numbers'!$D$16</f>
        <v>08S15C00080</v>
      </c>
      <c r="T76" s="10" t="str">
        <f>'Information for BU'!$B$13</f>
        <v>SSW Skills</v>
      </c>
      <c r="U76" s="5" t="str">
        <f>'Agreement Numbers'!$G$16</f>
        <v>Developed</v>
      </c>
      <c r="V76" s="10"/>
      <c r="W76" s="10"/>
    </row>
    <row r="77" spans="1:23" x14ac:dyDescent="0.35">
      <c r="A77" s="36" t="str">
        <f>Overview!$B$12</f>
        <v>itt_30133</v>
      </c>
      <c r="B77" s="36" t="str">
        <f>Overview!$B$13</f>
        <v>08-002-01</v>
      </c>
      <c r="C77" s="197">
        <f t="shared" si="2"/>
        <v>0</v>
      </c>
      <c r="D77" s="161" t="str">
        <f>CONCATENATE(Overview!$A$28," ",Overview!$B$28)</f>
        <v>SD01 SME Engagement (initial TNA and IAG)</v>
      </c>
      <c r="E77" s="207">
        <v>8</v>
      </c>
      <c r="F77" s="171">
        <f>Overview!$D$28</f>
        <v>50</v>
      </c>
      <c r="G77" s="101">
        <v>10</v>
      </c>
      <c r="H77" s="101">
        <v>2017</v>
      </c>
      <c r="I77" s="5">
        <f>Overview!Y28</f>
        <v>0</v>
      </c>
      <c r="J77" s="41">
        <f>SUM(I77*Overview!$D$28)</f>
        <v>0</v>
      </c>
      <c r="K77" s="10" t="str">
        <f t="shared" si="3"/>
        <v>itt_30133/08-002-01/0</v>
      </c>
      <c r="L77" s="10" t="str">
        <f>Overview!$B$12</f>
        <v>itt_30133</v>
      </c>
      <c r="M77" s="226" t="s">
        <v>689</v>
      </c>
      <c r="N77" s="10" t="str">
        <f>Overview!$B$10</f>
        <v>DERBY, DERBYSHIRE, NOTTINGHAM AND NOTTINGHAMSHIRE LEP</v>
      </c>
      <c r="O77" s="10" t="str">
        <f>'Information for BU'!$B$27</f>
        <v>E37008</v>
      </c>
      <c r="P77" s="10" t="s">
        <v>690</v>
      </c>
      <c r="Q77" s="10" t="str">
        <f>Overview!$B$11</f>
        <v>(SKILLS LOCAL) SKILLS FOR GROWTH</v>
      </c>
      <c r="R77" s="10" t="str">
        <f>'Information for BU'!$C$14</f>
        <v>2.1 Enhancing equal access to lifelong learning</v>
      </c>
      <c r="S77" s="10" t="str">
        <f>'Agreement Numbers'!$D$16</f>
        <v>08S15C00080</v>
      </c>
      <c r="T77" s="10" t="str">
        <f>'Information for BU'!$B$13</f>
        <v>SSW Skills</v>
      </c>
      <c r="U77" s="5" t="str">
        <f>'Agreement Numbers'!$G$16</f>
        <v>Developed</v>
      </c>
      <c r="V77" s="10"/>
      <c r="W77" s="10"/>
    </row>
    <row r="78" spans="1:23" x14ac:dyDescent="0.35">
      <c r="A78" s="36" t="str">
        <f>Overview!$B$12</f>
        <v>itt_30133</v>
      </c>
      <c r="B78" s="36" t="str">
        <f>Overview!$B$13</f>
        <v>08-002-01</v>
      </c>
      <c r="C78" s="197">
        <f t="shared" si="2"/>
        <v>0</v>
      </c>
      <c r="D78" s="161" t="str">
        <f>CONCATENATE(Overview!$A$28," ",Overview!$B$28)</f>
        <v>SD01 SME Engagement (initial TNA and IAG)</v>
      </c>
      <c r="E78" s="207">
        <v>8</v>
      </c>
      <c r="F78" s="171">
        <f>Overview!$D$28</f>
        <v>50</v>
      </c>
      <c r="G78" s="101">
        <v>11</v>
      </c>
      <c r="H78" s="101">
        <v>2017</v>
      </c>
      <c r="I78" s="5">
        <f>Overview!Z28</f>
        <v>0</v>
      </c>
      <c r="J78" s="41">
        <f>SUM(I78*Overview!$D$28)</f>
        <v>0</v>
      </c>
      <c r="K78" s="10" t="str">
        <f t="shared" si="3"/>
        <v>itt_30133/08-002-01/0</v>
      </c>
      <c r="L78" s="10" t="str">
        <f>Overview!$B$12</f>
        <v>itt_30133</v>
      </c>
      <c r="M78" s="226" t="s">
        <v>689</v>
      </c>
      <c r="N78" s="10" t="str">
        <f>Overview!$B$10</f>
        <v>DERBY, DERBYSHIRE, NOTTINGHAM AND NOTTINGHAMSHIRE LEP</v>
      </c>
      <c r="O78" s="10" t="str">
        <f>'Information for BU'!$B$27</f>
        <v>E37008</v>
      </c>
      <c r="P78" s="10" t="s">
        <v>690</v>
      </c>
      <c r="Q78" s="10" t="str">
        <f>Overview!$B$11</f>
        <v>(SKILLS LOCAL) SKILLS FOR GROWTH</v>
      </c>
      <c r="R78" s="10" t="str">
        <f>'Information for BU'!$C$14</f>
        <v>2.1 Enhancing equal access to lifelong learning</v>
      </c>
      <c r="S78" s="10" t="str">
        <f>'Agreement Numbers'!$D$16</f>
        <v>08S15C00080</v>
      </c>
      <c r="T78" s="10" t="str">
        <f>'Information for BU'!$B$13</f>
        <v>SSW Skills</v>
      </c>
      <c r="U78" s="5" t="str">
        <f>'Agreement Numbers'!$G$16</f>
        <v>Developed</v>
      </c>
      <c r="V78" s="10"/>
      <c r="W78" s="10"/>
    </row>
    <row r="79" spans="1:23" x14ac:dyDescent="0.35">
      <c r="A79" s="36" t="str">
        <f>Overview!$B$12</f>
        <v>itt_30133</v>
      </c>
      <c r="B79" s="36" t="str">
        <f>Overview!$B$13</f>
        <v>08-002-01</v>
      </c>
      <c r="C79" s="197">
        <f t="shared" si="2"/>
        <v>0</v>
      </c>
      <c r="D79" s="161" t="str">
        <f>CONCATENATE(Overview!$A$28," ",Overview!$B$28)</f>
        <v>SD01 SME Engagement (initial TNA and IAG)</v>
      </c>
      <c r="E79" s="207">
        <v>8</v>
      </c>
      <c r="F79" s="171">
        <f>Overview!$D$28</f>
        <v>50</v>
      </c>
      <c r="G79" s="101">
        <v>12</v>
      </c>
      <c r="H79" s="101">
        <v>2017</v>
      </c>
      <c r="I79" s="5">
        <f>Overview!AA28</f>
        <v>0</v>
      </c>
      <c r="J79" s="41">
        <f>SUM(I79*Overview!$D$28)</f>
        <v>0</v>
      </c>
      <c r="K79" s="10" t="str">
        <f t="shared" si="3"/>
        <v>itt_30133/08-002-01/0</v>
      </c>
      <c r="L79" s="10" t="str">
        <f>Overview!$B$12</f>
        <v>itt_30133</v>
      </c>
      <c r="M79" s="226" t="s">
        <v>689</v>
      </c>
      <c r="N79" s="10" t="str">
        <f>Overview!$B$10</f>
        <v>DERBY, DERBYSHIRE, NOTTINGHAM AND NOTTINGHAMSHIRE LEP</v>
      </c>
      <c r="O79" s="10" t="str">
        <f>'Information for BU'!$B$27</f>
        <v>E37008</v>
      </c>
      <c r="P79" s="10" t="s">
        <v>690</v>
      </c>
      <c r="Q79" s="10" t="str">
        <f>Overview!$B$11</f>
        <v>(SKILLS LOCAL) SKILLS FOR GROWTH</v>
      </c>
      <c r="R79" s="10" t="str">
        <f>'Information for BU'!$C$14</f>
        <v>2.1 Enhancing equal access to lifelong learning</v>
      </c>
      <c r="S79" s="10" t="str">
        <f>'Agreement Numbers'!$D$16</f>
        <v>08S15C00080</v>
      </c>
      <c r="T79" s="10" t="str">
        <f>'Information for BU'!$B$13</f>
        <v>SSW Skills</v>
      </c>
      <c r="U79" s="5" t="str">
        <f>'Agreement Numbers'!$G$16</f>
        <v>Developed</v>
      </c>
      <c r="V79" s="10"/>
      <c r="W79" s="10"/>
    </row>
    <row r="80" spans="1:23" x14ac:dyDescent="0.35">
      <c r="A80" s="36" t="str">
        <f>Overview!$B$12</f>
        <v>itt_30133</v>
      </c>
      <c r="B80" s="36" t="str">
        <f>Overview!$B$13</f>
        <v>08-002-01</v>
      </c>
      <c r="C80" s="197">
        <f t="shared" si="2"/>
        <v>0</v>
      </c>
      <c r="D80" s="161" t="str">
        <f>CONCATENATE(Overview!$A$28," ",Overview!$B$28)</f>
        <v>SD01 SME Engagement (initial TNA and IAG)</v>
      </c>
      <c r="E80" s="207">
        <v>8</v>
      </c>
      <c r="F80" s="171">
        <f>Overview!$D$28</f>
        <v>50</v>
      </c>
      <c r="G80" s="101">
        <v>1</v>
      </c>
      <c r="H80" s="101">
        <v>2018</v>
      </c>
      <c r="I80" s="5">
        <f>Overview!AB28</f>
        <v>0</v>
      </c>
      <c r="J80" s="41">
        <f>SUM(I80*Overview!$D$28)</f>
        <v>0</v>
      </c>
      <c r="K80" s="10" t="str">
        <f t="shared" si="3"/>
        <v>itt_30133/08-002-01/0</v>
      </c>
      <c r="L80" s="10" t="str">
        <f>Overview!$B$12</f>
        <v>itt_30133</v>
      </c>
      <c r="M80" s="226" t="s">
        <v>689</v>
      </c>
      <c r="N80" s="10" t="str">
        <f>Overview!$B$10</f>
        <v>DERBY, DERBYSHIRE, NOTTINGHAM AND NOTTINGHAMSHIRE LEP</v>
      </c>
      <c r="O80" s="10" t="str">
        <f>'Information for BU'!$B$27</f>
        <v>E37008</v>
      </c>
      <c r="P80" s="10" t="s">
        <v>690</v>
      </c>
      <c r="Q80" s="10" t="str">
        <f>Overview!$B$11</f>
        <v>(SKILLS LOCAL) SKILLS FOR GROWTH</v>
      </c>
      <c r="R80" s="10" t="str">
        <f>'Information for BU'!$C$14</f>
        <v>2.1 Enhancing equal access to lifelong learning</v>
      </c>
      <c r="S80" s="10" t="str">
        <f>'Agreement Numbers'!$D$16</f>
        <v>08S15C00080</v>
      </c>
      <c r="T80" s="10" t="str">
        <f>'Information for BU'!$B$13</f>
        <v>SSW Skills</v>
      </c>
      <c r="U80" s="5" t="str">
        <f>'Agreement Numbers'!$G$16</f>
        <v>Developed</v>
      </c>
      <c r="V80" s="10"/>
      <c r="W80" s="10"/>
    </row>
    <row r="81" spans="1:23" x14ac:dyDescent="0.35">
      <c r="A81" s="36" t="str">
        <f>Overview!$B$12</f>
        <v>itt_30133</v>
      </c>
      <c r="B81" s="36" t="str">
        <f>Overview!$B$13</f>
        <v>08-002-01</v>
      </c>
      <c r="C81" s="197">
        <f t="shared" si="2"/>
        <v>0</v>
      </c>
      <c r="D81" s="161" t="str">
        <f>CONCATENATE(Overview!$A$28," ",Overview!$B$28)</f>
        <v>SD01 SME Engagement (initial TNA and IAG)</v>
      </c>
      <c r="E81" s="207">
        <v>8</v>
      </c>
      <c r="F81" s="171">
        <f>Overview!$D$28</f>
        <v>50</v>
      </c>
      <c r="G81" s="101">
        <v>2</v>
      </c>
      <c r="H81" s="101">
        <v>2018</v>
      </c>
      <c r="I81" s="5">
        <f>Overview!AC28</f>
        <v>0</v>
      </c>
      <c r="J81" s="41">
        <f>SUM(I81*Overview!$D$28)</f>
        <v>0</v>
      </c>
      <c r="K81" s="10" t="str">
        <f t="shared" si="3"/>
        <v>itt_30133/08-002-01/0</v>
      </c>
      <c r="L81" s="10" t="str">
        <f>Overview!$B$12</f>
        <v>itt_30133</v>
      </c>
      <c r="M81" s="226" t="s">
        <v>689</v>
      </c>
      <c r="N81" s="10" t="str">
        <f>Overview!$B$10</f>
        <v>DERBY, DERBYSHIRE, NOTTINGHAM AND NOTTINGHAMSHIRE LEP</v>
      </c>
      <c r="O81" s="10" t="str">
        <f>'Information for BU'!$B$27</f>
        <v>E37008</v>
      </c>
      <c r="P81" s="10" t="s">
        <v>690</v>
      </c>
      <c r="Q81" s="10" t="str">
        <f>Overview!$B$11</f>
        <v>(SKILLS LOCAL) SKILLS FOR GROWTH</v>
      </c>
      <c r="R81" s="10" t="str">
        <f>'Information for BU'!$C$14</f>
        <v>2.1 Enhancing equal access to lifelong learning</v>
      </c>
      <c r="S81" s="10" t="str">
        <f>'Agreement Numbers'!$D$16</f>
        <v>08S15C00080</v>
      </c>
      <c r="T81" s="10" t="str">
        <f>'Information for BU'!$B$13</f>
        <v>SSW Skills</v>
      </c>
      <c r="U81" s="5" t="str">
        <f>'Agreement Numbers'!$G$16</f>
        <v>Developed</v>
      </c>
      <c r="V81" s="10"/>
      <c r="W81" s="10"/>
    </row>
    <row r="82" spans="1:23" x14ac:dyDescent="0.35">
      <c r="A82" s="36" t="str">
        <f>Overview!$B$12</f>
        <v>itt_30133</v>
      </c>
      <c r="B82" s="36" t="str">
        <f>Overview!$B$13</f>
        <v>08-002-01</v>
      </c>
      <c r="C82" s="197">
        <f t="shared" si="2"/>
        <v>0</v>
      </c>
      <c r="D82" s="161" t="str">
        <f>CONCATENATE(Overview!$A$28," ",Overview!$B$28)</f>
        <v>SD01 SME Engagement (initial TNA and IAG)</v>
      </c>
      <c r="E82" s="207">
        <v>8</v>
      </c>
      <c r="F82" s="171">
        <f>Overview!$D$28</f>
        <v>50</v>
      </c>
      <c r="G82" s="101">
        <v>3</v>
      </c>
      <c r="H82" s="101">
        <v>2018</v>
      </c>
      <c r="I82" s="5">
        <f>Overview!AD28</f>
        <v>0</v>
      </c>
      <c r="J82" s="41">
        <f>SUM(I82*Overview!$D$28)</f>
        <v>0</v>
      </c>
      <c r="K82" s="10" t="str">
        <f t="shared" si="3"/>
        <v>itt_30133/08-002-01/0</v>
      </c>
      <c r="L82" s="10" t="str">
        <f>Overview!$B$12</f>
        <v>itt_30133</v>
      </c>
      <c r="M82" s="226" t="s">
        <v>689</v>
      </c>
      <c r="N82" s="10" t="str">
        <f>Overview!$B$10</f>
        <v>DERBY, DERBYSHIRE, NOTTINGHAM AND NOTTINGHAMSHIRE LEP</v>
      </c>
      <c r="O82" s="10" t="str">
        <f>'Information for BU'!$B$27</f>
        <v>E37008</v>
      </c>
      <c r="P82" s="10" t="s">
        <v>690</v>
      </c>
      <c r="Q82" s="10" t="str">
        <f>Overview!$B$11</f>
        <v>(SKILLS LOCAL) SKILLS FOR GROWTH</v>
      </c>
      <c r="R82" s="10" t="str">
        <f>'Information for BU'!$C$14</f>
        <v>2.1 Enhancing equal access to lifelong learning</v>
      </c>
      <c r="S82" s="10" t="str">
        <f>'Agreement Numbers'!$D$16</f>
        <v>08S15C00080</v>
      </c>
      <c r="T82" s="10" t="str">
        <f>'Information for BU'!$B$13</f>
        <v>SSW Skills</v>
      </c>
      <c r="U82" s="5" t="str">
        <f>'Agreement Numbers'!$G$16</f>
        <v>Developed</v>
      </c>
      <c r="V82" s="10"/>
      <c r="W82" s="10"/>
    </row>
    <row r="83" spans="1:23" x14ac:dyDescent="0.35">
      <c r="A83" s="36" t="str">
        <f>Overview!$B$12</f>
        <v>itt_30133</v>
      </c>
      <c r="B83" s="36" t="str">
        <f>Overview!$B$13</f>
        <v>08-002-01</v>
      </c>
      <c r="C83" s="197">
        <f t="shared" si="2"/>
        <v>0</v>
      </c>
      <c r="D83" s="161" t="str">
        <f>CONCATENATE(Overview!$A$29," ",Overview!$B$29)</f>
        <v xml:space="preserve">SD02 Workforce Development Skills Plan </v>
      </c>
      <c r="E83" s="207">
        <v>9</v>
      </c>
      <c r="F83" s="171">
        <f>Overview!$D$29</f>
        <v>150</v>
      </c>
      <c r="G83" s="101">
        <v>9</v>
      </c>
      <c r="H83" s="101">
        <v>2016</v>
      </c>
      <c r="I83" s="5">
        <f>Overview!L29</f>
        <v>0</v>
      </c>
      <c r="J83" s="41">
        <f>SUM(I83*Overview!$D$29)</f>
        <v>0</v>
      </c>
      <c r="K83" s="10" t="str">
        <f t="shared" si="3"/>
        <v>itt_30133/08-002-01/0</v>
      </c>
      <c r="L83" s="10" t="str">
        <f>Overview!$B$12</f>
        <v>itt_30133</v>
      </c>
      <c r="M83" s="226" t="s">
        <v>689</v>
      </c>
      <c r="N83" s="10" t="str">
        <f>Overview!$B$10</f>
        <v>DERBY, DERBYSHIRE, NOTTINGHAM AND NOTTINGHAMSHIRE LEP</v>
      </c>
      <c r="O83" s="10" t="str">
        <f>'Information for BU'!$B$27</f>
        <v>E37008</v>
      </c>
      <c r="P83" s="10" t="s">
        <v>690</v>
      </c>
      <c r="Q83" s="10" t="str">
        <f>Overview!$B$11</f>
        <v>(SKILLS LOCAL) SKILLS FOR GROWTH</v>
      </c>
      <c r="R83" s="10" t="str">
        <f>'Information for BU'!$C$14</f>
        <v>2.1 Enhancing equal access to lifelong learning</v>
      </c>
      <c r="S83" s="10" t="str">
        <f>'Agreement Numbers'!$D$16</f>
        <v>08S15C00080</v>
      </c>
      <c r="T83" s="10" t="str">
        <f>'Information for BU'!$B$13</f>
        <v>SSW Skills</v>
      </c>
      <c r="U83" s="5" t="str">
        <f>'Agreement Numbers'!$G$16</f>
        <v>Developed</v>
      </c>
      <c r="V83" s="10"/>
      <c r="W83" s="10"/>
    </row>
    <row r="84" spans="1:23" x14ac:dyDescent="0.35">
      <c r="A84" s="36" t="str">
        <f>Overview!$B$12</f>
        <v>itt_30133</v>
      </c>
      <c r="B84" s="36" t="str">
        <f>Overview!$B$13</f>
        <v>08-002-01</v>
      </c>
      <c r="C84" s="197">
        <f t="shared" si="2"/>
        <v>0</v>
      </c>
      <c r="D84" s="161" t="str">
        <f>CONCATENATE(Overview!$A$29," ",Overview!$B$29)</f>
        <v xml:space="preserve">SD02 Workforce Development Skills Plan </v>
      </c>
      <c r="E84" s="207">
        <v>9</v>
      </c>
      <c r="F84" s="171">
        <f>Overview!$D$29</f>
        <v>150</v>
      </c>
      <c r="G84" s="101">
        <v>10</v>
      </c>
      <c r="H84" s="101">
        <v>2016</v>
      </c>
      <c r="I84" s="5">
        <f>Overview!M29</f>
        <v>0</v>
      </c>
      <c r="J84" s="41">
        <f>SUM(I84*Overview!$D$29)</f>
        <v>0</v>
      </c>
      <c r="K84" s="10" t="str">
        <f t="shared" si="3"/>
        <v>itt_30133/08-002-01/0</v>
      </c>
      <c r="L84" s="10" t="str">
        <f>Overview!$B$12</f>
        <v>itt_30133</v>
      </c>
      <c r="M84" s="226" t="s">
        <v>689</v>
      </c>
      <c r="N84" s="10" t="str">
        <f>Overview!$B$10</f>
        <v>DERBY, DERBYSHIRE, NOTTINGHAM AND NOTTINGHAMSHIRE LEP</v>
      </c>
      <c r="O84" s="10" t="str">
        <f>'Information for BU'!$B$27</f>
        <v>E37008</v>
      </c>
      <c r="P84" s="10" t="s">
        <v>690</v>
      </c>
      <c r="Q84" s="10" t="str">
        <f>Overview!$B$11</f>
        <v>(SKILLS LOCAL) SKILLS FOR GROWTH</v>
      </c>
      <c r="R84" s="10" t="str">
        <f>'Information for BU'!$C$14</f>
        <v>2.1 Enhancing equal access to lifelong learning</v>
      </c>
      <c r="S84" s="10" t="str">
        <f>'Agreement Numbers'!$D$16</f>
        <v>08S15C00080</v>
      </c>
      <c r="T84" s="10" t="str">
        <f>'Information for BU'!$B$13</f>
        <v>SSW Skills</v>
      </c>
      <c r="U84" s="5" t="str">
        <f>'Agreement Numbers'!$G$16</f>
        <v>Developed</v>
      </c>
      <c r="V84" s="10"/>
      <c r="W84" s="10"/>
    </row>
    <row r="85" spans="1:23" x14ac:dyDescent="0.35">
      <c r="A85" s="36" t="str">
        <f>Overview!$B$12</f>
        <v>itt_30133</v>
      </c>
      <c r="B85" s="36" t="str">
        <f>Overview!$B$13</f>
        <v>08-002-01</v>
      </c>
      <c r="C85" s="197">
        <f t="shared" si="2"/>
        <v>0</v>
      </c>
      <c r="D85" s="161" t="str">
        <f>CONCATENATE(Overview!$A$29," ",Overview!$B$29)</f>
        <v xml:space="preserve">SD02 Workforce Development Skills Plan </v>
      </c>
      <c r="E85" s="207">
        <v>9</v>
      </c>
      <c r="F85" s="171">
        <f>Overview!$D$29</f>
        <v>150</v>
      </c>
      <c r="G85" s="101">
        <v>11</v>
      </c>
      <c r="H85" s="101">
        <v>2016</v>
      </c>
      <c r="I85" s="5">
        <f>Overview!N29</f>
        <v>0</v>
      </c>
      <c r="J85" s="41">
        <f>SUM(I85*Overview!$D$29)</f>
        <v>0</v>
      </c>
      <c r="K85" s="10" t="str">
        <f t="shared" si="3"/>
        <v>itt_30133/08-002-01/0</v>
      </c>
      <c r="L85" s="10" t="str">
        <f>Overview!$B$12</f>
        <v>itt_30133</v>
      </c>
      <c r="M85" s="226" t="s">
        <v>689</v>
      </c>
      <c r="N85" s="10" t="str">
        <f>Overview!$B$10</f>
        <v>DERBY, DERBYSHIRE, NOTTINGHAM AND NOTTINGHAMSHIRE LEP</v>
      </c>
      <c r="O85" s="10" t="str">
        <f>'Information for BU'!$B$27</f>
        <v>E37008</v>
      </c>
      <c r="P85" s="10" t="s">
        <v>690</v>
      </c>
      <c r="Q85" s="10" t="str">
        <f>Overview!$B$11</f>
        <v>(SKILLS LOCAL) SKILLS FOR GROWTH</v>
      </c>
      <c r="R85" s="10" t="str">
        <f>'Information for BU'!$C$14</f>
        <v>2.1 Enhancing equal access to lifelong learning</v>
      </c>
      <c r="S85" s="10" t="str">
        <f>'Agreement Numbers'!$D$16</f>
        <v>08S15C00080</v>
      </c>
      <c r="T85" s="10" t="str">
        <f>'Information for BU'!$B$13</f>
        <v>SSW Skills</v>
      </c>
      <c r="U85" s="5" t="str">
        <f>'Agreement Numbers'!$G$16</f>
        <v>Developed</v>
      </c>
      <c r="V85" s="10"/>
      <c r="W85" s="10"/>
    </row>
    <row r="86" spans="1:23" x14ac:dyDescent="0.35">
      <c r="A86" s="36" t="str">
        <f>Overview!$B$12</f>
        <v>itt_30133</v>
      </c>
      <c r="B86" s="36" t="str">
        <f>Overview!$B$13</f>
        <v>08-002-01</v>
      </c>
      <c r="C86" s="197">
        <f t="shared" si="2"/>
        <v>0</v>
      </c>
      <c r="D86" s="161" t="str">
        <f>CONCATENATE(Overview!$A$29," ",Overview!$B$29)</f>
        <v xml:space="preserve">SD02 Workforce Development Skills Plan </v>
      </c>
      <c r="E86" s="207">
        <v>9</v>
      </c>
      <c r="F86" s="171">
        <f>Overview!$D$29</f>
        <v>150</v>
      </c>
      <c r="G86" s="101">
        <v>12</v>
      </c>
      <c r="H86" s="101">
        <v>2016</v>
      </c>
      <c r="I86" s="5">
        <f>Overview!O29</f>
        <v>0</v>
      </c>
      <c r="J86" s="41">
        <f>SUM(I86*Overview!$D$29)</f>
        <v>0</v>
      </c>
      <c r="K86" s="10" t="str">
        <f t="shared" si="3"/>
        <v>itt_30133/08-002-01/0</v>
      </c>
      <c r="L86" s="10" t="str">
        <f>Overview!$B$12</f>
        <v>itt_30133</v>
      </c>
      <c r="M86" s="226" t="s">
        <v>689</v>
      </c>
      <c r="N86" s="10" t="str">
        <f>Overview!$B$10</f>
        <v>DERBY, DERBYSHIRE, NOTTINGHAM AND NOTTINGHAMSHIRE LEP</v>
      </c>
      <c r="O86" s="10" t="str">
        <f>'Information for BU'!$B$27</f>
        <v>E37008</v>
      </c>
      <c r="P86" s="10" t="s">
        <v>690</v>
      </c>
      <c r="Q86" s="10" t="str">
        <f>Overview!$B$11</f>
        <v>(SKILLS LOCAL) SKILLS FOR GROWTH</v>
      </c>
      <c r="R86" s="10" t="str">
        <f>'Information for BU'!$C$14</f>
        <v>2.1 Enhancing equal access to lifelong learning</v>
      </c>
      <c r="S86" s="10" t="str">
        <f>'Agreement Numbers'!$D$16</f>
        <v>08S15C00080</v>
      </c>
      <c r="T86" s="10" t="str">
        <f>'Information for BU'!$B$13</f>
        <v>SSW Skills</v>
      </c>
      <c r="U86" s="5" t="str">
        <f>'Agreement Numbers'!$G$16</f>
        <v>Developed</v>
      </c>
      <c r="V86" s="10"/>
      <c r="W86" s="10"/>
    </row>
    <row r="87" spans="1:23" x14ac:dyDescent="0.35">
      <c r="A87" s="36" t="str">
        <f>Overview!$B$12</f>
        <v>itt_30133</v>
      </c>
      <c r="B87" s="36" t="str">
        <f>Overview!$B$13</f>
        <v>08-002-01</v>
      </c>
      <c r="C87" s="197">
        <f t="shared" si="2"/>
        <v>0</v>
      </c>
      <c r="D87" s="161" t="str">
        <f>CONCATENATE(Overview!$A$29," ",Overview!$B$29)</f>
        <v xml:space="preserve">SD02 Workforce Development Skills Plan </v>
      </c>
      <c r="E87" s="207">
        <v>9</v>
      </c>
      <c r="F87" s="171">
        <f>Overview!$D$29</f>
        <v>150</v>
      </c>
      <c r="G87" s="101">
        <v>1</v>
      </c>
      <c r="H87" s="101">
        <v>2017</v>
      </c>
      <c r="I87" s="5">
        <f>Overview!P29</f>
        <v>0</v>
      </c>
      <c r="J87" s="41">
        <f>SUM(I87*Overview!$D$29)</f>
        <v>0</v>
      </c>
      <c r="K87" s="10" t="str">
        <f t="shared" si="3"/>
        <v>itt_30133/08-002-01/0</v>
      </c>
      <c r="L87" s="10" t="str">
        <f>Overview!$B$12</f>
        <v>itt_30133</v>
      </c>
      <c r="M87" s="226" t="s">
        <v>689</v>
      </c>
      <c r="N87" s="10" t="str">
        <f>Overview!$B$10</f>
        <v>DERBY, DERBYSHIRE, NOTTINGHAM AND NOTTINGHAMSHIRE LEP</v>
      </c>
      <c r="O87" s="10" t="str">
        <f>'Information for BU'!$B$27</f>
        <v>E37008</v>
      </c>
      <c r="P87" s="10" t="s">
        <v>690</v>
      </c>
      <c r="Q87" s="10" t="str">
        <f>Overview!$B$11</f>
        <v>(SKILLS LOCAL) SKILLS FOR GROWTH</v>
      </c>
      <c r="R87" s="10" t="str">
        <f>'Information for BU'!$C$14</f>
        <v>2.1 Enhancing equal access to lifelong learning</v>
      </c>
      <c r="S87" s="10" t="str">
        <f>'Agreement Numbers'!$D$16</f>
        <v>08S15C00080</v>
      </c>
      <c r="T87" s="10" t="str">
        <f>'Information for BU'!$B$13</f>
        <v>SSW Skills</v>
      </c>
      <c r="U87" s="5" t="str">
        <f>'Agreement Numbers'!$G$16</f>
        <v>Developed</v>
      </c>
      <c r="V87" s="10"/>
      <c r="W87" s="10"/>
    </row>
    <row r="88" spans="1:23" x14ac:dyDescent="0.35">
      <c r="A88" s="36" t="str">
        <f>Overview!$B$12</f>
        <v>itt_30133</v>
      </c>
      <c r="B88" s="36" t="str">
        <f>Overview!$B$13</f>
        <v>08-002-01</v>
      </c>
      <c r="C88" s="197">
        <f t="shared" si="2"/>
        <v>0</v>
      </c>
      <c r="D88" s="161" t="str">
        <f>CONCATENATE(Overview!$A$29," ",Overview!$B$29)</f>
        <v xml:space="preserve">SD02 Workforce Development Skills Plan </v>
      </c>
      <c r="E88" s="207">
        <v>9</v>
      </c>
      <c r="F88" s="171">
        <f>Overview!$D$29</f>
        <v>150</v>
      </c>
      <c r="G88" s="101">
        <v>2</v>
      </c>
      <c r="H88" s="101">
        <v>2017</v>
      </c>
      <c r="I88" s="5">
        <f>Overview!Q29</f>
        <v>0</v>
      </c>
      <c r="J88" s="41">
        <f>SUM(I88*Overview!$D$29)</f>
        <v>0</v>
      </c>
      <c r="K88" s="10" t="str">
        <f t="shared" si="3"/>
        <v>itt_30133/08-002-01/0</v>
      </c>
      <c r="L88" s="10" t="str">
        <f>Overview!$B$12</f>
        <v>itt_30133</v>
      </c>
      <c r="M88" s="226" t="s">
        <v>689</v>
      </c>
      <c r="N88" s="10" t="str">
        <f>Overview!$B$10</f>
        <v>DERBY, DERBYSHIRE, NOTTINGHAM AND NOTTINGHAMSHIRE LEP</v>
      </c>
      <c r="O88" s="10" t="str">
        <f>'Information for BU'!$B$27</f>
        <v>E37008</v>
      </c>
      <c r="P88" s="10" t="s">
        <v>690</v>
      </c>
      <c r="Q88" s="10" t="str">
        <f>Overview!$B$11</f>
        <v>(SKILLS LOCAL) SKILLS FOR GROWTH</v>
      </c>
      <c r="R88" s="10" t="str">
        <f>'Information for BU'!$C$14</f>
        <v>2.1 Enhancing equal access to lifelong learning</v>
      </c>
      <c r="S88" s="10" t="str">
        <f>'Agreement Numbers'!$D$16</f>
        <v>08S15C00080</v>
      </c>
      <c r="T88" s="10" t="str">
        <f>'Information for BU'!$B$13</f>
        <v>SSW Skills</v>
      </c>
      <c r="U88" s="5" t="str">
        <f>'Agreement Numbers'!$G$16</f>
        <v>Developed</v>
      </c>
      <c r="V88" s="10"/>
      <c r="W88" s="10"/>
    </row>
    <row r="89" spans="1:23" x14ac:dyDescent="0.35">
      <c r="A89" s="36" t="str">
        <f>Overview!$B$12</f>
        <v>itt_30133</v>
      </c>
      <c r="B89" s="36" t="str">
        <f>Overview!$B$13</f>
        <v>08-002-01</v>
      </c>
      <c r="C89" s="197">
        <f t="shared" si="2"/>
        <v>0</v>
      </c>
      <c r="D89" s="161" t="str">
        <f>CONCATENATE(Overview!$A$29," ",Overview!$B$29)</f>
        <v xml:space="preserve">SD02 Workforce Development Skills Plan </v>
      </c>
      <c r="E89" s="207">
        <v>9</v>
      </c>
      <c r="F89" s="171">
        <f>Overview!$D$29</f>
        <v>150</v>
      </c>
      <c r="G89" s="101">
        <v>3</v>
      </c>
      <c r="H89" s="101">
        <v>2017</v>
      </c>
      <c r="I89" s="5">
        <f>Overview!R29</f>
        <v>0</v>
      </c>
      <c r="J89" s="41">
        <f>SUM(I89*Overview!$D$29)</f>
        <v>0</v>
      </c>
      <c r="K89" s="10" t="str">
        <f t="shared" si="3"/>
        <v>itt_30133/08-002-01/0</v>
      </c>
      <c r="L89" s="10" t="str">
        <f>Overview!$B$12</f>
        <v>itt_30133</v>
      </c>
      <c r="M89" s="226" t="s">
        <v>689</v>
      </c>
      <c r="N89" s="10" t="str">
        <f>Overview!$B$10</f>
        <v>DERBY, DERBYSHIRE, NOTTINGHAM AND NOTTINGHAMSHIRE LEP</v>
      </c>
      <c r="O89" s="10" t="str">
        <f>'Information for BU'!$B$27</f>
        <v>E37008</v>
      </c>
      <c r="P89" s="10" t="s">
        <v>690</v>
      </c>
      <c r="Q89" s="10" t="str">
        <f>Overview!$B$11</f>
        <v>(SKILLS LOCAL) SKILLS FOR GROWTH</v>
      </c>
      <c r="R89" s="10" t="str">
        <f>'Information for BU'!$C$14</f>
        <v>2.1 Enhancing equal access to lifelong learning</v>
      </c>
      <c r="S89" s="10" t="str">
        <f>'Agreement Numbers'!$D$16</f>
        <v>08S15C00080</v>
      </c>
      <c r="T89" s="10" t="str">
        <f>'Information for BU'!$B$13</f>
        <v>SSW Skills</v>
      </c>
      <c r="U89" s="5" t="str">
        <f>'Agreement Numbers'!$G$16</f>
        <v>Developed</v>
      </c>
      <c r="V89" s="10"/>
      <c r="W89" s="10"/>
    </row>
    <row r="90" spans="1:23" x14ac:dyDescent="0.35">
      <c r="A90" s="36" t="str">
        <f>Overview!$B$12</f>
        <v>itt_30133</v>
      </c>
      <c r="B90" s="36" t="str">
        <f>Overview!$B$13</f>
        <v>08-002-01</v>
      </c>
      <c r="C90" s="197">
        <f t="shared" si="2"/>
        <v>0</v>
      </c>
      <c r="D90" s="161" t="str">
        <f>CONCATENATE(Overview!$A$29," ",Overview!$B$29)</f>
        <v xml:space="preserve">SD02 Workforce Development Skills Plan </v>
      </c>
      <c r="E90" s="207">
        <v>9</v>
      </c>
      <c r="F90" s="171">
        <f>Overview!$D$29</f>
        <v>150</v>
      </c>
      <c r="G90" s="101">
        <v>4</v>
      </c>
      <c r="H90" s="101">
        <v>2017</v>
      </c>
      <c r="I90" s="5">
        <f>Overview!S29</f>
        <v>0</v>
      </c>
      <c r="J90" s="41">
        <f>SUM(I90*Overview!$D$29)</f>
        <v>0</v>
      </c>
      <c r="K90" s="10" t="str">
        <f t="shared" si="3"/>
        <v>itt_30133/08-002-01/0</v>
      </c>
      <c r="L90" s="10" t="str">
        <f>Overview!$B$12</f>
        <v>itt_30133</v>
      </c>
      <c r="M90" s="226" t="s">
        <v>689</v>
      </c>
      <c r="N90" s="10" t="str">
        <f>Overview!$B$10</f>
        <v>DERBY, DERBYSHIRE, NOTTINGHAM AND NOTTINGHAMSHIRE LEP</v>
      </c>
      <c r="O90" s="10" t="str">
        <f>'Information for BU'!$B$27</f>
        <v>E37008</v>
      </c>
      <c r="P90" s="10" t="s">
        <v>690</v>
      </c>
      <c r="Q90" s="10" t="str">
        <f>Overview!$B$11</f>
        <v>(SKILLS LOCAL) SKILLS FOR GROWTH</v>
      </c>
      <c r="R90" s="10" t="str">
        <f>'Information for BU'!$C$14</f>
        <v>2.1 Enhancing equal access to lifelong learning</v>
      </c>
      <c r="S90" s="10" t="str">
        <f>'Agreement Numbers'!$D$16</f>
        <v>08S15C00080</v>
      </c>
      <c r="T90" s="10" t="str">
        <f>'Information for BU'!$B$13</f>
        <v>SSW Skills</v>
      </c>
      <c r="U90" s="5" t="str">
        <f>'Agreement Numbers'!$G$16</f>
        <v>Developed</v>
      </c>
      <c r="V90" s="10"/>
      <c r="W90" s="10"/>
    </row>
    <row r="91" spans="1:23" x14ac:dyDescent="0.35">
      <c r="A91" s="36" t="str">
        <f>Overview!$B$12</f>
        <v>itt_30133</v>
      </c>
      <c r="B91" s="36" t="str">
        <f>Overview!$B$13</f>
        <v>08-002-01</v>
      </c>
      <c r="C91" s="197">
        <f t="shared" si="2"/>
        <v>0</v>
      </c>
      <c r="D91" s="161" t="str">
        <f>CONCATENATE(Overview!$A$29," ",Overview!$B$29)</f>
        <v xml:space="preserve">SD02 Workforce Development Skills Plan </v>
      </c>
      <c r="E91" s="207">
        <v>9</v>
      </c>
      <c r="F91" s="171">
        <f>Overview!$D$29</f>
        <v>150</v>
      </c>
      <c r="G91" s="101">
        <v>5</v>
      </c>
      <c r="H91" s="101">
        <v>2017</v>
      </c>
      <c r="I91" s="5">
        <f>Overview!T29</f>
        <v>0</v>
      </c>
      <c r="J91" s="41">
        <f>SUM(I91*Overview!$D$29)</f>
        <v>0</v>
      </c>
      <c r="K91" s="10" t="str">
        <f t="shared" si="3"/>
        <v>itt_30133/08-002-01/0</v>
      </c>
      <c r="L91" s="10" t="str">
        <f>Overview!$B$12</f>
        <v>itt_30133</v>
      </c>
      <c r="M91" s="226" t="s">
        <v>689</v>
      </c>
      <c r="N91" s="10" t="str">
        <f>Overview!$B$10</f>
        <v>DERBY, DERBYSHIRE, NOTTINGHAM AND NOTTINGHAMSHIRE LEP</v>
      </c>
      <c r="O91" s="10" t="str">
        <f>'Information for BU'!$B$27</f>
        <v>E37008</v>
      </c>
      <c r="P91" s="10" t="s">
        <v>690</v>
      </c>
      <c r="Q91" s="10" t="str">
        <f>Overview!$B$11</f>
        <v>(SKILLS LOCAL) SKILLS FOR GROWTH</v>
      </c>
      <c r="R91" s="10" t="str">
        <f>'Information for BU'!$C$14</f>
        <v>2.1 Enhancing equal access to lifelong learning</v>
      </c>
      <c r="S91" s="10" t="str">
        <f>'Agreement Numbers'!$D$16</f>
        <v>08S15C00080</v>
      </c>
      <c r="T91" s="10" t="str">
        <f>'Information for BU'!$B$13</f>
        <v>SSW Skills</v>
      </c>
      <c r="U91" s="5" t="str">
        <f>'Agreement Numbers'!$G$16</f>
        <v>Developed</v>
      </c>
      <c r="V91" s="10"/>
      <c r="W91" s="10"/>
    </row>
    <row r="92" spans="1:23" x14ac:dyDescent="0.35">
      <c r="A92" s="36" t="str">
        <f>Overview!$B$12</f>
        <v>itt_30133</v>
      </c>
      <c r="B92" s="36" t="str">
        <f>Overview!$B$13</f>
        <v>08-002-01</v>
      </c>
      <c r="C92" s="197">
        <f t="shared" si="2"/>
        <v>0</v>
      </c>
      <c r="D92" s="161" t="str">
        <f>CONCATENATE(Overview!$A$29," ",Overview!$B$29)</f>
        <v xml:space="preserve">SD02 Workforce Development Skills Plan </v>
      </c>
      <c r="E92" s="207">
        <v>9</v>
      </c>
      <c r="F92" s="171">
        <f>Overview!$D$29</f>
        <v>150</v>
      </c>
      <c r="G92" s="101">
        <v>6</v>
      </c>
      <c r="H92" s="101">
        <v>2017</v>
      </c>
      <c r="I92" s="5">
        <f>Overview!U29</f>
        <v>0</v>
      </c>
      <c r="J92" s="41">
        <f>SUM(I92*Overview!$D$29)</f>
        <v>0</v>
      </c>
      <c r="K92" s="10" t="str">
        <f t="shared" si="3"/>
        <v>itt_30133/08-002-01/0</v>
      </c>
      <c r="L92" s="10" t="str">
        <f>Overview!$B$12</f>
        <v>itt_30133</v>
      </c>
      <c r="M92" s="226" t="s">
        <v>689</v>
      </c>
      <c r="N92" s="10" t="str">
        <f>Overview!$B$10</f>
        <v>DERBY, DERBYSHIRE, NOTTINGHAM AND NOTTINGHAMSHIRE LEP</v>
      </c>
      <c r="O92" s="10" t="str">
        <f>'Information for BU'!$B$27</f>
        <v>E37008</v>
      </c>
      <c r="P92" s="10" t="s">
        <v>690</v>
      </c>
      <c r="Q92" s="10" t="str">
        <f>Overview!$B$11</f>
        <v>(SKILLS LOCAL) SKILLS FOR GROWTH</v>
      </c>
      <c r="R92" s="10" t="str">
        <f>'Information for BU'!$C$14</f>
        <v>2.1 Enhancing equal access to lifelong learning</v>
      </c>
      <c r="S92" s="10" t="str">
        <f>'Agreement Numbers'!$D$16</f>
        <v>08S15C00080</v>
      </c>
      <c r="T92" s="10" t="str">
        <f>'Information for BU'!$B$13</f>
        <v>SSW Skills</v>
      </c>
      <c r="U92" s="5" t="str">
        <f>'Agreement Numbers'!$G$16</f>
        <v>Developed</v>
      </c>
      <c r="V92" s="10"/>
      <c r="W92" s="10"/>
    </row>
    <row r="93" spans="1:23" x14ac:dyDescent="0.35">
      <c r="A93" s="36" t="str">
        <f>Overview!$B$12</f>
        <v>itt_30133</v>
      </c>
      <c r="B93" s="36" t="str">
        <f>Overview!$B$13</f>
        <v>08-002-01</v>
      </c>
      <c r="C93" s="197">
        <f t="shared" si="2"/>
        <v>0</v>
      </c>
      <c r="D93" s="161" t="str">
        <f>CONCATENATE(Overview!$A$29," ",Overview!$B$29)</f>
        <v xml:space="preserve">SD02 Workforce Development Skills Plan </v>
      </c>
      <c r="E93" s="207">
        <v>9</v>
      </c>
      <c r="F93" s="171">
        <f>Overview!$D$29</f>
        <v>150</v>
      </c>
      <c r="G93" s="101">
        <v>7</v>
      </c>
      <c r="H93" s="101">
        <v>2017</v>
      </c>
      <c r="I93" s="5">
        <f>Overview!V29</f>
        <v>0</v>
      </c>
      <c r="J93" s="41">
        <f>SUM(I93*Overview!$D$29)</f>
        <v>0</v>
      </c>
      <c r="K93" s="10" t="str">
        <f t="shared" si="3"/>
        <v>itt_30133/08-002-01/0</v>
      </c>
      <c r="L93" s="10" t="str">
        <f>Overview!$B$12</f>
        <v>itt_30133</v>
      </c>
      <c r="M93" s="226" t="s">
        <v>689</v>
      </c>
      <c r="N93" s="10" t="str">
        <f>Overview!$B$10</f>
        <v>DERBY, DERBYSHIRE, NOTTINGHAM AND NOTTINGHAMSHIRE LEP</v>
      </c>
      <c r="O93" s="10" t="str">
        <f>'Information for BU'!$B$27</f>
        <v>E37008</v>
      </c>
      <c r="P93" s="10" t="s">
        <v>690</v>
      </c>
      <c r="Q93" s="10" t="str">
        <f>Overview!$B$11</f>
        <v>(SKILLS LOCAL) SKILLS FOR GROWTH</v>
      </c>
      <c r="R93" s="10" t="str">
        <f>'Information for BU'!$C$14</f>
        <v>2.1 Enhancing equal access to lifelong learning</v>
      </c>
      <c r="S93" s="10" t="str">
        <f>'Agreement Numbers'!$D$16</f>
        <v>08S15C00080</v>
      </c>
      <c r="T93" s="10" t="str">
        <f>'Information for BU'!$B$13</f>
        <v>SSW Skills</v>
      </c>
      <c r="U93" s="5" t="str">
        <f>'Agreement Numbers'!$G$16</f>
        <v>Developed</v>
      </c>
      <c r="V93" s="10"/>
      <c r="W93" s="10"/>
    </row>
    <row r="94" spans="1:23" x14ac:dyDescent="0.35">
      <c r="A94" s="36" t="str">
        <f>Overview!$B$12</f>
        <v>itt_30133</v>
      </c>
      <c r="B94" s="36" t="str">
        <f>Overview!$B$13</f>
        <v>08-002-01</v>
      </c>
      <c r="C94" s="197">
        <f t="shared" si="2"/>
        <v>0</v>
      </c>
      <c r="D94" s="161" t="str">
        <f>CONCATENATE(Overview!$A$29," ",Overview!$B$29)</f>
        <v xml:space="preserve">SD02 Workforce Development Skills Plan </v>
      </c>
      <c r="E94" s="207">
        <v>9</v>
      </c>
      <c r="F94" s="171">
        <f>Overview!$D$29</f>
        <v>150</v>
      </c>
      <c r="G94" s="101">
        <v>8</v>
      </c>
      <c r="H94" s="101">
        <v>2017</v>
      </c>
      <c r="I94" s="5">
        <f>Overview!W29</f>
        <v>0</v>
      </c>
      <c r="J94" s="41">
        <f>SUM(I94*Overview!$D$29)</f>
        <v>0</v>
      </c>
      <c r="K94" s="10" t="str">
        <f t="shared" si="3"/>
        <v>itt_30133/08-002-01/0</v>
      </c>
      <c r="L94" s="10" t="str">
        <f>Overview!$B$12</f>
        <v>itt_30133</v>
      </c>
      <c r="M94" s="226" t="s">
        <v>689</v>
      </c>
      <c r="N94" s="10" t="str">
        <f>Overview!$B$10</f>
        <v>DERBY, DERBYSHIRE, NOTTINGHAM AND NOTTINGHAMSHIRE LEP</v>
      </c>
      <c r="O94" s="10" t="str">
        <f>'Information for BU'!$B$27</f>
        <v>E37008</v>
      </c>
      <c r="P94" s="10" t="s">
        <v>690</v>
      </c>
      <c r="Q94" s="10" t="str">
        <f>Overview!$B$11</f>
        <v>(SKILLS LOCAL) SKILLS FOR GROWTH</v>
      </c>
      <c r="R94" s="10" t="str">
        <f>'Information for BU'!$C$14</f>
        <v>2.1 Enhancing equal access to lifelong learning</v>
      </c>
      <c r="S94" s="10" t="str">
        <f>'Agreement Numbers'!$D$16</f>
        <v>08S15C00080</v>
      </c>
      <c r="T94" s="10" t="str">
        <f>'Information for BU'!$B$13</f>
        <v>SSW Skills</v>
      </c>
      <c r="U94" s="5" t="str">
        <f>'Agreement Numbers'!$G$16</f>
        <v>Developed</v>
      </c>
      <c r="V94" s="10"/>
      <c r="W94" s="10"/>
    </row>
    <row r="95" spans="1:23" x14ac:dyDescent="0.35">
      <c r="A95" s="36" t="str">
        <f>Overview!$B$12</f>
        <v>itt_30133</v>
      </c>
      <c r="B95" s="36" t="str">
        <f>Overview!$B$13</f>
        <v>08-002-01</v>
      </c>
      <c r="C95" s="197">
        <f t="shared" si="2"/>
        <v>0</v>
      </c>
      <c r="D95" s="161" t="str">
        <f>CONCATENATE(Overview!$A$29," ",Overview!$B$29)</f>
        <v xml:space="preserve">SD02 Workforce Development Skills Plan </v>
      </c>
      <c r="E95" s="207">
        <v>9</v>
      </c>
      <c r="F95" s="171">
        <f>Overview!$D$29</f>
        <v>150</v>
      </c>
      <c r="G95" s="101">
        <v>9</v>
      </c>
      <c r="H95" s="101">
        <v>2017</v>
      </c>
      <c r="I95" s="5">
        <f>Overview!X29</f>
        <v>0</v>
      </c>
      <c r="J95" s="41">
        <f>SUM(I95*Overview!$D$29)</f>
        <v>0</v>
      </c>
      <c r="K95" s="10" t="str">
        <f t="shared" si="3"/>
        <v>itt_30133/08-002-01/0</v>
      </c>
      <c r="L95" s="10" t="str">
        <f>Overview!$B$12</f>
        <v>itt_30133</v>
      </c>
      <c r="M95" s="226" t="s">
        <v>689</v>
      </c>
      <c r="N95" s="10" t="str">
        <f>Overview!$B$10</f>
        <v>DERBY, DERBYSHIRE, NOTTINGHAM AND NOTTINGHAMSHIRE LEP</v>
      </c>
      <c r="O95" s="10" t="str">
        <f>'Information for BU'!$B$27</f>
        <v>E37008</v>
      </c>
      <c r="P95" s="10" t="s">
        <v>690</v>
      </c>
      <c r="Q95" s="10" t="str">
        <f>Overview!$B$11</f>
        <v>(SKILLS LOCAL) SKILLS FOR GROWTH</v>
      </c>
      <c r="R95" s="10" t="str">
        <f>'Information for BU'!$C$14</f>
        <v>2.1 Enhancing equal access to lifelong learning</v>
      </c>
      <c r="S95" s="10" t="str">
        <f>'Agreement Numbers'!$D$16</f>
        <v>08S15C00080</v>
      </c>
      <c r="T95" s="10" t="str">
        <f>'Information for BU'!$B$13</f>
        <v>SSW Skills</v>
      </c>
      <c r="U95" s="5" t="str">
        <f>'Agreement Numbers'!$G$16</f>
        <v>Developed</v>
      </c>
      <c r="V95" s="10"/>
      <c r="W95" s="10"/>
    </row>
    <row r="96" spans="1:23" x14ac:dyDescent="0.35">
      <c r="A96" s="36" t="str">
        <f>Overview!$B$12</f>
        <v>itt_30133</v>
      </c>
      <c r="B96" s="36" t="str">
        <f>Overview!$B$13</f>
        <v>08-002-01</v>
      </c>
      <c r="C96" s="197">
        <f t="shared" si="2"/>
        <v>0</v>
      </c>
      <c r="D96" s="161" t="str">
        <f>CONCATENATE(Overview!$A$29," ",Overview!$B$29)</f>
        <v xml:space="preserve">SD02 Workforce Development Skills Plan </v>
      </c>
      <c r="E96" s="207">
        <v>9</v>
      </c>
      <c r="F96" s="171">
        <f>Overview!$D$29</f>
        <v>150</v>
      </c>
      <c r="G96" s="101">
        <v>10</v>
      </c>
      <c r="H96" s="101">
        <v>2017</v>
      </c>
      <c r="I96" s="5">
        <f>Overview!Y29</f>
        <v>0</v>
      </c>
      <c r="J96" s="41">
        <f>SUM(I96*Overview!$D$29)</f>
        <v>0</v>
      </c>
      <c r="K96" s="10" t="str">
        <f t="shared" si="3"/>
        <v>itt_30133/08-002-01/0</v>
      </c>
      <c r="L96" s="10" t="str">
        <f>Overview!$B$12</f>
        <v>itt_30133</v>
      </c>
      <c r="M96" s="226" t="s">
        <v>689</v>
      </c>
      <c r="N96" s="10" t="str">
        <f>Overview!$B$10</f>
        <v>DERBY, DERBYSHIRE, NOTTINGHAM AND NOTTINGHAMSHIRE LEP</v>
      </c>
      <c r="O96" s="10" t="str">
        <f>'Information for BU'!$B$27</f>
        <v>E37008</v>
      </c>
      <c r="P96" s="10" t="s">
        <v>690</v>
      </c>
      <c r="Q96" s="10" t="str">
        <f>Overview!$B$11</f>
        <v>(SKILLS LOCAL) SKILLS FOR GROWTH</v>
      </c>
      <c r="R96" s="10" t="str">
        <f>'Information for BU'!$C$14</f>
        <v>2.1 Enhancing equal access to lifelong learning</v>
      </c>
      <c r="S96" s="10" t="str">
        <f>'Agreement Numbers'!$D$16</f>
        <v>08S15C00080</v>
      </c>
      <c r="T96" s="10" t="str">
        <f>'Information for BU'!$B$13</f>
        <v>SSW Skills</v>
      </c>
      <c r="U96" s="5" t="str">
        <f>'Agreement Numbers'!$G$16</f>
        <v>Developed</v>
      </c>
      <c r="V96" s="10"/>
      <c r="W96" s="10"/>
    </row>
    <row r="97" spans="1:23" x14ac:dyDescent="0.35">
      <c r="A97" s="36" t="str">
        <f>Overview!$B$12</f>
        <v>itt_30133</v>
      </c>
      <c r="B97" s="36" t="str">
        <f>Overview!$B$13</f>
        <v>08-002-01</v>
      </c>
      <c r="C97" s="197">
        <f t="shared" si="2"/>
        <v>0</v>
      </c>
      <c r="D97" s="161" t="str">
        <f>CONCATENATE(Overview!$A$29," ",Overview!$B$29)</f>
        <v xml:space="preserve">SD02 Workforce Development Skills Plan </v>
      </c>
      <c r="E97" s="207">
        <v>9</v>
      </c>
      <c r="F97" s="171">
        <f>Overview!$D$29</f>
        <v>150</v>
      </c>
      <c r="G97" s="101">
        <v>11</v>
      </c>
      <c r="H97" s="101">
        <v>2017</v>
      </c>
      <c r="I97" s="5">
        <f>Overview!Z29</f>
        <v>0</v>
      </c>
      <c r="J97" s="41">
        <f>SUM(I97*Overview!$D$29)</f>
        <v>0</v>
      </c>
      <c r="K97" s="10" t="str">
        <f t="shared" si="3"/>
        <v>itt_30133/08-002-01/0</v>
      </c>
      <c r="L97" s="10" t="str">
        <f>Overview!$B$12</f>
        <v>itt_30133</v>
      </c>
      <c r="M97" s="226" t="s">
        <v>689</v>
      </c>
      <c r="N97" s="10" t="str">
        <f>Overview!$B$10</f>
        <v>DERBY, DERBYSHIRE, NOTTINGHAM AND NOTTINGHAMSHIRE LEP</v>
      </c>
      <c r="O97" s="10" t="str">
        <f>'Information for BU'!$B$27</f>
        <v>E37008</v>
      </c>
      <c r="P97" s="10" t="s">
        <v>690</v>
      </c>
      <c r="Q97" s="10" t="str">
        <f>Overview!$B$11</f>
        <v>(SKILLS LOCAL) SKILLS FOR GROWTH</v>
      </c>
      <c r="R97" s="10" t="str">
        <f>'Information for BU'!$C$14</f>
        <v>2.1 Enhancing equal access to lifelong learning</v>
      </c>
      <c r="S97" s="10" t="str">
        <f>'Agreement Numbers'!$D$16</f>
        <v>08S15C00080</v>
      </c>
      <c r="T97" s="10" t="str">
        <f>'Information for BU'!$B$13</f>
        <v>SSW Skills</v>
      </c>
      <c r="U97" s="5" t="str">
        <f>'Agreement Numbers'!$G$16</f>
        <v>Developed</v>
      </c>
      <c r="V97" s="10"/>
      <c r="W97" s="10"/>
    </row>
    <row r="98" spans="1:23" x14ac:dyDescent="0.35">
      <c r="A98" s="36" t="str">
        <f>Overview!$B$12</f>
        <v>itt_30133</v>
      </c>
      <c r="B98" s="36" t="str">
        <f>Overview!$B$13</f>
        <v>08-002-01</v>
      </c>
      <c r="C98" s="197">
        <f t="shared" si="2"/>
        <v>0</v>
      </c>
      <c r="D98" s="161" t="str">
        <f>CONCATENATE(Overview!$A$29," ",Overview!$B$29)</f>
        <v xml:space="preserve">SD02 Workforce Development Skills Plan </v>
      </c>
      <c r="E98" s="207">
        <v>9</v>
      </c>
      <c r="F98" s="171">
        <f>Overview!$D$29</f>
        <v>150</v>
      </c>
      <c r="G98" s="101">
        <v>12</v>
      </c>
      <c r="H98" s="101">
        <v>2017</v>
      </c>
      <c r="I98" s="5">
        <f>Overview!AA29</f>
        <v>0</v>
      </c>
      <c r="J98" s="41">
        <f>SUM(I98*Overview!$D$29)</f>
        <v>0</v>
      </c>
      <c r="K98" s="10" t="str">
        <f t="shared" si="3"/>
        <v>itt_30133/08-002-01/0</v>
      </c>
      <c r="L98" s="10" t="str">
        <f>Overview!$B$12</f>
        <v>itt_30133</v>
      </c>
      <c r="M98" s="226" t="s">
        <v>689</v>
      </c>
      <c r="N98" s="10" t="str">
        <f>Overview!$B$10</f>
        <v>DERBY, DERBYSHIRE, NOTTINGHAM AND NOTTINGHAMSHIRE LEP</v>
      </c>
      <c r="O98" s="10" t="str">
        <f>'Information for BU'!$B$27</f>
        <v>E37008</v>
      </c>
      <c r="P98" s="10" t="s">
        <v>690</v>
      </c>
      <c r="Q98" s="10" t="str">
        <f>Overview!$B$11</f>
        <v>(SKILLS LOCAL) SKILLS FOR GROWTH</v>
      </c>
      <c r="R98" s="10" t="str">
        <f>'Information for BU'!$C$14</f>
        <v>2.1 Enhancing equal access to lifelong learning</v>
      </c>
      <c r="S98" s="10" t="str">
        <f>'Agreement Numbers'!$D$16</f>
        <v>08S15C00080</v>
      </c>
      <c r="T98" s="10" t="str">
        <f>'Information for BU'!$B$13</f>
        <v>SSW Skills</v>
      </c>
      <c r="U98" s="5" t="str">
        <f>'Agreement Numbers'!$G$16</f>
        <v>Developed</v>
      </c>
      <c r="V98" s="10"/>
      <c r="W98" s="10"/>
    </row>
    <row r="99" spans="1:23" x14ac:dyDescent="0.35">
      <c r="A99" s="36" t="str">
        <f>Overview!$B$12</f>
        <v>itt_30133</v>
      </c>
      <c r="B99" s="36" t="str">
        <f>Overview!$B$13</f>
        <v>08-002-01</v>
      </c>
      <c r="C99" s="197">
        <f t="shared" si="2"/>
        <v>0</v>
      </c>
      <c r="D99" s="161" t="str">
        <f>CONCATENATE(Overview!$A$29," ",Overview!$B$29)</f>
        <v xml:space="preserve">SD02 Workforce Development Skills Plan </v>
      </c>
      <c r="E99" s="207">
        <v>9</v>
      </c>
      <c r="F99" s="171">
        <f>Overview!$D$29</f>
        <v>150</v>
      </c>
      <c r="G99" s="101">
        <v>1</v>
      </c>
      <c r="H99" s="101">
        <v>2018</v>
      </c>
      <c r="I99" s="5">
        <f>Overview!AB29</f>
        <v>0</v>
      </c>
      <c r="J99" s="41">
        <f>SUM(I99*Overview!$D$29)</f>
        <v>0</v>
      </c>
      <c r="K99" s="10" t="str">
        <f t="shared" si="3"/>
        <v>itt_30133/08-002-01/0</v>
      </c>
      <c r="L99" s="10" t="str">
        <f>Overview!$B$12</f>
        <v>itt_30133</v>
      </c>
      <c r="M99" s="226" t="s">
        <v>689</v>
      </c>
      <c r="N99" s="10" t="str">
        <f>Overview!$B$10</f>
        <v>DERBY, DERBYSHIRE, NOTTINGHAM AND NOTTINGHAMSHIRE LEP</v>
      </c>
      <c r="O99" s="10" t="str">
        <f>'Information for BU'!$B$27</f>
        <v>E37008</v>
      </c>
      <c r="P99" s="10" t="s">
        <v>690</v>
      </c>
      <c r="Q99" s="10" t="str">
        <f>Overview!$B$11</f>
        <v>(SKILLS LOCAL) SKILLS FOR GROWTH</v>
      </c>
      <c r="R99" s="10" t="str">
        <f>'Information for BU'!$C$14</f>
        <v>2.1 Enhancing equal access to lifelong learning</v>
      </c>
      <c r="S99" s="10" t="str">
        <f>'Agreement Numbers'!$D$16</f>
        <v>08S15C00080</v>
      </c>
      <c r="T99" s="10" t="str">
        <f>'Information for BU'!$B$13</f>
        <v>SSW Skills</v>
      </c>
      <c r="U99" s="5" t="str">
        <f>'Agreement Numbers'!$G$16</f>
        <v>Developed</v>
      </c>
      <c r="V99" s="10"/>
      <c r="W99" s="10"/>
    </row>
    <row r="100" spans="1:23" x14ac:dyDescent="0.35">
      <c r="A100" s="36" t="str">
        <f>Overview!$B$12</f>
        <v>itt_30133</v>
      </c>
      <c r="B100" s="36" t="str">
        <f>Overview!$B$13</f>
        <v>08-002-01</v>
      </c>
      <c r="C100" s="197">
        <f t="shared" si="2"/>
        <v>0</v>
      </c>
      <c r="D100" s="161" t="str">
        <f>CONCATENATE(Overview!$A$29," ",Overview!$B$29)</f>
        <v xml:space="preserve">SD02 Workforce Development Skills Plan </v>
      </c>
      <c r="E100" s="207">
        <v>9</v>
      </c>
      <c r="F100" s="171">
        <f>Overview!$D$29</f>
        <v>150</v>
      </c>
      <c r="G100" s="101">
        <v>2</v>
      </c>
      <c r="H100" s="101">
        <v>2018</v>
      </c>
      <c r="I100" s="5">
        <f>Overview!AC29</f>
        <v>0</v>
      </c>
      <c r="J100" s="41">
        <f>SUM(I100*Overview!$D$29)</f>
        <v>0</v>
      </c>
      <c r="K100" s="10" t="str">
        <f t="shared" si="3"/>
        <v>itt_30133/08-002-01/0</v>
      </c>
      <c r="L100" s="10" t="str">
        <f>Overview!$B$12</f>
        <v>itt_30133</v>
      </c>
      <c r="M100" s="226" t="s">
        <v>689</v>
      </c>
      <c r="N100" s="10" t="str">
        <f>Overview!$B$10</f>
        <v>DERBY, DERBYSHIRE, NOTTINGHAM AND NOTTINGHAMSHIRE LEP</v>
      </c>
      <c r="O100" s="10" t="str">
        <f>'Information for BU'!$B$27</f>
        <v>E37008</v>
      </c>
      <c r="P100" s="10" t="s">
        <v>690</v>
      </c>
      <c r="Q100" s="10" t="str">
        <f>Overview!$B$11</f>
        <v>(SKILLS LOCAL) SKILLS FOR GROWTH</v>
      </c>
      <c r="R100" s="10" t="str">
        <f>'Information for BU'!$C$14</f>
        <v>2.1 Enhancing equal access to lifelong learning</v>
      </c>
      <c r="S100" s="10" t="str">
        <f>'Agreement Numbers'!$D$16</f>
        <v>08S15C00080</v>
      </c>
      <c r="T100" s="10" t="str">
        <f>'Information for BU'!$B$13</f>
        <v>SSW Skills</v>
      </c>
      <c r="U100" s="5" t="str">
        <f>'Agreement Numbers'!$G$16</f>
        <v>Developed</v>
      </c>
      <c r="V100" s="10"/>
      <c r="W100" s="10"/>
    </row>
    <row r="101" spans="1:23" x14ac:dyDescent="0.35">
      <c r="A101" s="36" t="str">
        <f>Overview!$B$12</f>
        <v>itt_30133</v>
      </c>
      <c r="B101" s="36" t="str">
        <f>Overview!$B$13</f>
        <v>08-002-01</v>
      </c>
      <c r="C101" s="197">
        <f t="shared" si="2"/>
        <v>0</v>
      </c>
      <c r="D101" s="161" t="str">
        <f>CONCATENATE(Overview!$A$29," ",Overview!$B$29)</f>
        <v xml:space="preserve">SD02 Workforce Development Skills Plan </v>
      </c>
      <c r="E101" s="207">
        <v>9</v>
      </c>
      <c r="F101" s="171">
        <f>Overview!$D$29</f>
        <v>150</v>
      </c>
      <c r="G101" s="101">
        <v>3</v>
      </c>
      <c r="H101" s="101">
        <v>2018</v>
      </c>
      <c r="I101" s="5">
        <f>Overview!AD29</f>
        <v>0</v>
      </c>
      <c r="J101" s="41">
        <f>SUM(I101*Overview!$D$29)</f>
        <v>0</v>
      </c>
      <c r="K101" s="10" t="str">
        <f t="shared" si="3"/>
        <v>itt_30133/08-002-01/0</v>
      </c>
      <c r="L101" s="10" t="str">
        <f>Overview!$B$12</f>
        <v>itt_30133</v>
      </c>
      <c r="M101" s="226" t="s">
        <v>689</v>
      </c>
      <c r="N101" s="10" t="str">
        <f>Overview!$B$10</f>
        <v>DERBY, DERBYSHIRE, NOTTINGHAM AND NOTTINGHAMSHIRE LEP</v>
      </c>
      <c r="O101" s="10" t="str">
        <f>'Information for BU'!$B$27</f>
        <v>E37008</v>
      </c>
      <c r="P101" s="10" t="s">
        <v>690</v>
      </c>
      <c r="Q101" s="10" t="str">
        <f>Overview!$B$11</f>
        <v>(SKILLS LOCAL) SKILLS FOR GROWTH</v>
      </c>
      <c r="R101" s="10" t="str">
        <f>'Information for BU'!$C$14</f>
        <v>2.1 Enhancing equal access to lifelong learning</v>
      </c>
      <c r="S101" s="10" t="str">
        <f>'Agreement Numbers'!$D$16</f>
        <v>08S15C00080</v>
      </c>
      <c r="T101" s="10" t="str">
        <f>'Information for BU'!$B$13</f>
        <v>SSW Skills</v>
      </c>
      <c r="U101" s="5" t="str">
        <f>'Agreement Numbers'!$G$16</f>
        <v>Developed</v>
      </c>
      <c r="V101" s="10"/>
      <c r="W101" s="10"/>
    </row>
    <row r="102" spans="1:23" x14ac:dyDescent="0.35">
      <c r="A102" s="36" t="str">
        <f>Overview!$B$12</f>
        <v>itt_30133</v>
      </c>
      <c r="B102" s="36" t="str">
        <f>Overview!$B$13</f>
        <v>08-002-01</v>
      </c>
      <c r="C102" s="197">
        <f t="shared" ref="C102:C159" si="4">$D$3</f>
        <v>0</v>
      </c>
      <c r="D102" s="161" t="str">
        <f>CONCATENATE(Overview!$A$30," ",Overview!$B$30)</f>
        <v>SD03 Coaching and Mentoring Support to employers for Apprentices of SKILLS Local</v>
      </c>
      <c r="E102" s="207">
        <v>10</v>
      </c>
      <c r="F102" s="171">
        <f>Overview!$D$30</f>
        <v>200</v>
      </c>
      <c r="G102" s="101">
        <v>9</v>
      </c>
      <c r="H102" s="101">
        <v>2016</v>
      </c>
      <c r="I102" s="5">
        <f>Overview!L30</f>
        <v>0</v>
      </c>
      <c r="J102" s="41">
        <f>SUM(I102*Overview!$D$30)</f>
        <v>0</v>
      </c>
      <c r="K102" s="10" t="str">
        <f t="shared" si="3"/>
        <v>itt_30133/08-002-01/0</v>
      </c>
      <c r="L102" s="10" t="str">
        <f>Overview!$B$12</f>
        <v>itt_30133</v>
      </c>
      <c r="M102" s="226" t="s">
        <v>689</v>
      </c>
      <c r="N102" s="10" t="str">
        <f>Overview!$B$10</f>
        <v>DERBY, DERBYSHIRE, NOTTINGHAM AND NOTTINGHAMSHIRE LEP</v>
      </c>
      <c r="O102" s="10" t="str">
        <f>'Information for BU'!$B$27</f>
        <v>E37008</v>
      </c>
      <c r="P102" s="10" t="s">
        <v>690</v>
      </c>
      <c r="Q102" s="10" t="str">
        <f>Overview!$B$11</f>
        <v>(SKILLS LOCAL) SKILLS FOR GROWTH</v>
      </c>
      <c r="R102" s="10" t="str">
        <f>'Information for BU'!$C$14</f>
        <v>2.1 Enhancing equal access to lifelong learning</v>
      </c>
      <c r="S102" s="10" t="str">
        <f>'Agreement Numbers'!$D$16</f>
        <v>08S15C00080</v>
      </c>
      <c r="T102" s="10" t="str">
        <f>'Information for BU'!$B$13</f>
        <v>SSW Skills</v>
      </c>
      <c r="U102" s="5" t="str">
        <f>'Agreement Numbers'!$G$16</f>
        <v>Developed</v>
      </c>
      <c r="V102" s="10"/>
      <c r="W102" s="10"/>
    </row>
    <row r="103" spans="1:23" x14ac:dyDescent="0.35">
      <c r="A103" s="36" t="str">
        <f>Overview!$B$12</f>
        <v>itt_30133</v>
      </c>
      <c r="B103" s="36" t="str">
        <f>Overview!$B$13</f>
        <v>08-002-01</v>
      </c>
      <c r="C103" s="197">
        <f t="shared" si="4"/>
        <v>0</v>
      </c>
      <c r="D103" s="161" t="str">
        <f>CONCATENATE(Overview!$A$30," ",Overview!$B$30)</f>
        <v>SD03 Coaching and Mentoring Support to employers for Apprentices of SKILLS Local</v>
      </c>
      <c r="E103" s="207">
        <v>10</v>
      </c>
      <c r="F103" s="171">
        <f>Overview!$D$30</f>
        <v>200</v>
      </c>
      <c r="G103" s="101">
        <v>10</v>
      </c>
      <c r="H103" s="101">
        <v>2016</v>
      </c>
      <c r="I103" s="5">
        <f>Overview!M30</f>
        <v>0</v>
      </c>
      <c r="J103" s="41">
        <f>SUM(I103*Overview!$D$30)</f>
        <v>0</v>
      </c>
      <c r="K103" s="10" t="str">
        <f t="shared" si="3"/>
        <v>itt_30133/08-002-01/0</v>
      </c>
      <c r="L103" s="10" t="str">
        <f>Overview!$B$12</f>
        <v>itt_30133</v>
      </c>
      <c r="M103" s="226" t="s">
        <v>689</v>
      </c>
      <c r="N103" s="10" t="str">
        <f>Overview!$B$10</f>
        <v>DERBY, DERBYSHIRE, NOTTINGHAM AND NOTTINGHAMSHIRE LEP</v>
      </c>
      <c r="O103" s="10" t="str">
        <f>'Information for BU'!$B$27</f>
        <v>E37008</v>
      </c>
      <c r="P103" s="10" t="s">
        <v>690</v>
      </c>
      <c r="Q103" s="10" t="str">
        <f>Overview!$B$11</f>
        <v>(SKILLS LOCAL) SKILLS FOR GROWTH</v>
      </c>
      <c r="R103" s="10" t="str">
        <f>'Information for BU'!$C$14</f>
        <v>2.1 Enhancing equal access to lifelong learning</v>
      </c>
      <c r="S103" s="10" t="str">
        <f>'Agreement Numbers'!$D$16</f>
        <v>08S15C00080</v>
      </c>
      <c r="T103" s="10" t="str">
        <f>'Information for BU'!$B$13</f>
        <v>SSW Skills</v>
      </c>
      <c r="U103" s="5" t="str">
        <f>'Agreement Numbers'!$G$16</f>
        <v>Developed</v>
      </c>
      <c r="V103" s="10"/>
      <c r="W103" s="10"/>
    </row>
    <row r="104" spans="1:23" x14ac:dyDescent="0.35">
      <c r="A104" s="36" t="str">
        <f>Overview!$B$12</f>
        <v>itt_30133</v>
      </c>
      <c r="B104" s="36" t="str">
        <f>Overview!$B$13</f>
        <v>08-002-01</v>
      </c>
      <c r="C104" s="197">
        <f t="shared" si="4"/>
        <v>0</v>
      </c>
      <c r="D104" s="161" t="str">
        <f>CONCATENATE(Overview!$A$30," ",Overview!$B$30)</f>
        <v>SD03 Coaching and Mentoring Support to employers for Apprentices of SKILLS Local</v>
      </c>
      <c r="E104" s="207">
        <v>10</v>
      </c>
      <c r="F104" s="171">
        <f>Overview!$D$30</f>
        <v>200</v>
      </c>
      <c r="G104" s="101">
        <v>11</v>
      </c>
      <c r="H104" s="101">
        <v>2016</v>
      </c>
      <c r="I104" s="5">
        <f>Overview!N30</f>
        <v>0</v>
      </c>
      <c r="J104" s="41">
        <f>SUM(I104*Overview!$D$30)</f>
        <v>0</v>
      </c>
      <c r="K104" s="10" t="str">
        <f t="shared" si="3"/>
        <v>itt_30133/08-002-01/0</v>
      </c>
      <c r="L104" s="10" t="str">
        <f>Overview!$B$12</f>
        <v>itt_30133</v>
      </c>
      <c r="M104" s="226" t="s">
        <v>689</v>
      </c>
      <c r="N104" s="10" t="str">
        <f>Overview!$B$10</f>
        <v>DERBY, DERBYSHIRE, NOTTINGHAM AND NOTTINGHAMSHIRE LEP</v>
      </c>
      <c r="O104" s="10" t="str">
        <f>'Information for BU'!$B$27</f>
        <v>E37008</v>
      </c>
      <c r="P104" s="10" t="s">
        <v>690</v>
      </c>
      <c r="Q104" s="10" t="str">
        <f>Overview!$B$11</f>
        <v>(SKILLS LOCAL) SKILLS FOR GROWTH</v>
      </c>
      <c r="R104" s="10" t="str">
        <f>'Information for BU'!$C$14</f>
        <v>2.1 Enhancing equal access to lifelong learning</v>
      </c>
      <c r="S104" s="10" t="str">
        <f>'Agreement Numbers'!$D$16</f>
        <v>08S15C00080</v>
      </c>
      <c r="T104" s="10" t="str">
        <f>'Information for BU'!$B$13</f>
        <v>SSW Skills</v>
      </c>
      <c r="U104" s="5" t="str">
        <f>'Agreement Numbers'!$G$16</f>
        <v>Developed</v>
      </c>
      <c r="V104" s="10"/>
      <c r="W104" s="10"/>
    </row>
    <row r="105" spans="1:23" x14ac:dyDescent="0.35">
      <c r="A105" s="36" t="str">
        <f>Overview!$B$12</f>
        <v>itt_30133</v>
      </c>
      <c r="B105" s="36" t="str">
        <f>Overview!$B$13</f>
        <v>08-002-01</v>
      </c>
      <c r="C105" s="197">
        <f t="shared" si="4"/>
        <v>0</v>
      </c>
      <c r="D105" s="161" t="str">
        <f>CONCATENATE(Overview!$A$30," ",Overview!$B$30)</f>
        <v>SD03 Coaching and Mentoring Support to employers for Apprentices of SKILLS Local</v>
      </c>
      <c r="E105" s="207">
        <v>10</v>
      </c>
      <c r="F105" s="171">
        <f>Overview!$D$30</f>
        <v>200</v>
      </c>
      <c r="G105" s="101">
        <v>12</v>
      </c>
      <c r="H105" s="101">
        <v>2016</v>
      </c>
      <c r="I105" s="5">
        <f>Overview!O30</f>
        <v>0</v>
      </c>
      <c r="J105" s="41">
        <f>SUM(I105*Overview!$D$30)</f>
        <v>0</v>
      </c>
      <c r="K105" s="10" t="str">
        <f t="shared" si="3"/>
        <v>itt_30133/08-002-01/0</v>
      </c>
      <c r="L105" s="10" t="str">
        <f>Overview!$B$12</f>
        <v>itt_30133</v>
      </c>
      <c r="M105" s="226" t="s">
        <v>689</v>
      </c>
      <c r="N105" s="10" t="str">
        <f>Overview!$B$10</f>
        <v>DERBY, DERBYSHIRE, NOTTINGHAM AND NOTTINGHAMSHIRE LEP</v>
      </c>
      <c r="O105" s="10" t="str">
        <f>'Information for BU'!$B$27</f>
        <v>E37008</v>
      </c>
      <c r="P105" s="10" t="s">
        <v>690</v>
      </c>
      <c r="Q105" s="10" t="str">
        <f>Overview!$B$11</f>
        <v>(SKILLS LOCAL) SKILLS FOR GROWTH</v>
      </c>
      <c r="R105" s="10" t="str">
        <f>'Information for BU'!$C$14</f>
        <v>2.1 Enhancing equal access to lifelong learning</v>
      </c>
      <c r="S105" s="10" t="str">
        <f>'Agreement Numbers'!$D$16</f>
        <v>08S15C00080</v>
      </c>
      <c r="T105" s="10" t="str">
        <f>'Information for BU'!$B$13</f>
        <v>SSW Skills</v>
      </c>
      <c r="U105" s="5" t="str">
        <f>'Agreement Numbers'!$G$16</f>
        <v>Developed</v>
      </c>
      <c r="V105" s="10"/>
      <c r="W105" s="10"/>
    </row>
    <row r="106" spans="1:23" x14ac:dyDescent="0.35">
      <c r="A106" s="36" t="str">
        <f>Overview!$B$12</f>
        <v>itt_30133</v>
      </c>
      <c r="B106" s="36" t="str">
        <f>Overview!$B$13</f>
        <v>08-002-01</v>
      </c>
      <c r="C106" s="197">
        <f t="shared" si="4"/>
        <v>0</v>
      </c>
      <c r="D106" s="161" t="str">
        <f>CONCATENATE(Overview!$A$30," ",Overview!$B$30)</f>
        <v>SD03 Coaching and Mentoring Support to employers for Apprentices of SKILLS Local</v>
      </c>
      <c r="E106" s="207">
        <v>10</v>
      </c>
      <c r="F106" s="171">
        <f>Overview!$D$30</f>
        <v>200</v>
      </c>
      <c r="G106" s="101">
        <v>1</v>
      </c>
      <c r="H106" s="101">
        <v>2017</v>
      </c>
      <c r="I106" s="5">
        <f>Overview!P30</f>
        <v>0</v>
      </c>
      <c r="J106" s="41">
        <f>SUM(I106*Overview!$D$30)</f>
        <v>0</v>
      </c>
      <c r="K106" s="10" t="str">
        <f t="shared" si="3"/>
        <v>itt_30133/08-002-01/0</v>
      </c>
      <c r="L106" s="10" t="str">
        <f>Overview!$B$12</f>
        <v>itt_30133</v>
      </c>
      <c r="M106" s="226" t="s">
        <v>689</v>
      </c>
      <c r="N106" s="10" t="str">
        <f>Overview!$B$10</f>
        <v>DERBY, DERBYSHIRE, NOTTINGHAM AND NOTTINGHAMSHIRE LEP</v>
      </c>
      <c r="O106" s="10" t="str">
        <f>'Information for BU'!$B$27</f>
        <v>E37008</v>
      </c>
      <c r="P106" s="10" t="s">
        <v>690</v>
      </c>
      <c r="Q106" s="10" t="str">
        <f>Overview!$B$11</f>
        <v>(SKILLS LOCAL) SKILLS FOR GROWTH</v>
      </c>
      <c r="R106" s="10" t="str">
        <f>'Information for BU'!$C$14</f>
        <v>2.1 Enhancing equal access to lifelong learning</v>
      </c>
      <c r="S106" s="10" t="str">
        <f>'Agreement Numbers'!$D$16</f>
        <v>08S15C00080</v>
      </c>
      <c r="T106" s="10" t="str">
        <f>'Information for BU'!$B$13</f>
        <v>SSW Skills</v>
      </c>
      <c r="U106" s="5" t="str">
        <f>'Agreement Numbers'!$G$16</f>
        <v>Developed</v>
      </c>
      <c r="V106" s="10"/>
      <c r="W106" s="10"/>
    </row>
    <row r="107" spans="1:23" x14ac:dyDescent="0.35">
      <c r="A107" s="36" t="str">
        <f>Overview!$B$12</f>
        <v>itt_30133</v>
      </c>
      <c r="B107" s="36" t="str">
        <f>Overview!$B$13</f>
        <v>08-002-01</v>
      </c>
      <c r="C107" s="197">
        <f t="shared" si="4"/>
        <v>0</v>
      </c>
      <c r="D107" s="161" t="str">
        <f>CONCATENATE(Overview!$A$30," ",Overview!$B$30)</f>
        <v>SD03 Coaching and Mentoring Support to employers for Apprentices of SKILLS Local</v>
      </c>
      <c r="E107" s="207">
        <v>10</v>
      </c>
      <c r="F107" s="171">
        <f>Overview!$D$30</f>
        <v>200</v>
      </c>
      <c r="G107" s="101">
        <v>2</v>
      </c>
      <c r="H107" s="101">
        <v>2017</v>
      </c>
      <c r="I107" s="5">
        <f>Overview!Q30</f>
        <v>0</v>
      </c>
      <c r="J107" s="41">
        <f>SUM(I107*Overview!$D$30)</f>
        <v>0</v>
      </c>
      <c r="K107" s="10" t="str">
        <f t="shared" si="3"/>
        <v>itt_30133/08-002-01/0</v>
      </c>
      <c r="L107" s="10" t="str">
        <f>Overview!$B$12</f>
        <v>itt_30133</v>
      </c>
      <c r="M107" s="226" t="s">
        <v>689</v>
      </c>
      <c r="N107" s="10" t="str">
        <f>Overview!$B$10</f>
        <v>DERBY, DERBYSHIRE, NOTTINGHAM AND NOTTINGHAMSHIRE LEP</v>
      </c>
      <c r="O107" s="10" t="str">
        <f>'Information for BU'!$B$27</f>
        <v>E37008</v>
      </c>
      <c r="P107" s="10" t="s">
        <v>690</v>
      </c>
      <c r="Q107" s="10" t="str">
        <f>Overview!$B$11</f>
        <v>(SKILLS LOCAL) SKILLS FOR GROWTH</v>
      </c>
      <c r="R107" s="10" t="str">
        <f>'Information for BU'!$C$14</f>
        <v>2.1 Enhancing equal access to lifelong learning</v>
      </c>
      <c r="S107" s="10" t="str">
        <f>'Agreement Numbers'!$D$16</f>
        <v>08S15C00080</v>
      </c>
      <c r="T107" s="10" t="str">
        <f>'Information for BU'!$B$13</f>
        <v>SSW Skills</v>
      </c>
      <c r="U107" s="5" t="str">
        <f>'Agreement Numbers'!$G$16</f>
        <v>Developed</v>
      </c>
      <c r="V107" s="10"/>
      <c r="W107" s="10"/>
    </row>
    <row r="108" spans="1:23" x14ac:dyDescent="0.35">
      <c r="A108" s="36" t="str">
        <f>Overview!$B$12</f>
        <v>itt_30133</v>
      </c>
      <c r="B108" s="36" t="str">
        <f>Overview!$B$13</f>
        <v>08-002-01</v>
      </c>
      <c r="C108" s="197">
        <f t="shared" si="4"/>
        <v>0</v>
      </c>
      <c r="D108" s="161" t="str">
        <f>CONCATENATE(Overview!$A$30," ",Overview!$B$30)</f>
        <v>SD03 Coaching and Mentoring Support to employers for Apprentices of SKILLS Local</v>
      </c>
      <c r="E108" s="207">
        <v>10</v>
      </c>
      <c r="F108" s="171">
        <f>Overview!$D$30</f>
        <v>200</v>
      </c>
      <c r="G108" s="101">
        <v>3</v>
      </c>
      <c r="H108" s="101">
        <v>2017</v>
      </c>
      <c r="I108" s="5">
        <f>Overview!R30</f>
        <v>0</v>
      </c>
      <c r="J108" s="41">
        <f>SUM(I108*Overview!$D$30)</f>
        <v>0</v>
      </c>
      <c r="K108" s="10" t="str">
        <f t="shared" si="3"/>
        <v>itt_30133/08-002-01/0</v>
      </c>
      <c r="L108" s="10" t="str">
        <f>Overview!$B$12</f>
        <v>itt_30133</v>
      </c>
      <c r="M108" s="226" t="s">
        <v>689</v>
      </c>
      <c r="N108" s="10" t="str">
        <f>Overview!$B$10</f>
        <v>DERBY, DERBYSHIRE, NOTTINGHAM AND NOTTINGHAMSHIRE LEP</v>
      </c>
      <c r="O108" s="10" t="str">
        <f>'Information for BU'!$B$27</f>
        <v>E37008</v>
      </c>
      <c r="P108" s="10" t="s">
        <v>690</v>
      </c>
      <c r="Q108" s="10" t="str">
        <f>Overview!$B$11</f>
        <v>(SKILLS LOCAL) SKILLS FOR GROWTH</v>
      </c>
      <c r="R108" s="10" t="str">
        <f>'Information for BU'!$C$14</f>
        <v>2.1 Enhancing equal access to lifelong learning</v>
      </c>
      <c r="S108" s="10" t="str">
        <f>'Agreement Numbers'!$D$16</f>
        <v>08S15C00080</v>
      </c>
      <c r="T108" s="10" t="str">
        <f>'Information for BU'!$B$13</f>
        <v>SSW Skills</v>
      </c>
      <c r="U108" s="5" t="str">
        <f>'Agreement Numbers'!$G$16</f>
        <v>Developed</v>
      </c>
      <c r="V108" s="10"/>
      <c r="W108" s="10"/>
    </row>
    <row r="109" spans="1:23" x14ac:dyDescent="0.35">
      <c r="A109" s="36" t="str">
        <f>Overview!$B$12</f>
        <v>itt_30133</v>
      </c>
      <c r="B109" s="36" t="str">
        <f>Overview!$B$13</f>
        <v>08-002-01</v>
      </c>
      <c r="C109" s="197">
        <f t="shared" si="4"/>
        <v>0</v>
      </c>
      <c r="D109" s="161" t="str">
        <f>CONCATENATE(Overview!$A$30," ",Overview!$B$30)</f>
        <v>SD03 Coaching and Mentoring Support to employers for Apprentices of SKILLS Local</v>
      </c>
      <c r="E109" s="207">
        <v>10</v>
      </c>
      <c r="F109" s="171">
        <f>Overview!$D$30</f>
        <v>200</v>
      </c>
      <c r="G109" s="101">
        <v>4</v>
      </c>
      <c r="H109" s="101">
        <v>2017</v>
      </c>
      <c r="I109" s="5">
        <f>Overview!S30</f>
        <v>0</v>
      </c>
      <c r="J109" s="41">
        <f>SUM(I109*Overview!$D$30)</f>
        <v>0</v>
      </c>
      <c r="K109" s="10" t="str">
        <f t="shared" si="3"/>
        <v>itt_30133/08-002-01/0</v>
      </c>
      <c r="L109" s="10" t="str">
        <f>Overview!$B$12</f>
        <v>itt_30133</v>
      </c>
      <c r="M109" s="226" t="s">
        <v>689</v>
      </c>
      <c r="N109" s="10" t="str">
        <f>Overview!$B$10</f>
        <v>DERBY, DERBYSHIRE, NOTTINGHAM AND NOTTINGHAMSHIRE LEP</v>
      </c>
      <c r="O109" s="10" t="str">
        <f>'Information for BU'!$B$27</f>
        <v>E37008</v>
      </c>
      <c r="P109" s="10" t="s">
        <v>690</v>
      </c>
      <c r="Q109" s="10" t="str">
        <f>Overview!$B$11</f>
        <v>(SKILLS LOCAL) SKILLS FOR GROWTH</v>
      </c>
      <c r="R109" s="10" t="str">
        <f>'Information for BU'!$C$14</f>
        <v>2.1 Enhancing equal access to lifelong learning</v>
      </c>
      <c r="S109" s="10" t="str">
        <f>'Agreement Numbers'!$D$16</f>
        <v>08S15C00080</v>
      </c>
      <c r="T109" s="10" t="str">
        <f>'Information for BU'!$B$13</f>
        <v>SSW Skills</v>
      </c>
      <c r="U109" s="5" t="str">
        <f>'Agreement Numbers'!$G$16</f>
        <v>Developed</v>
      </c>
      <c r="V109" s="10"/>
      <c r="W109" s="10"/>
    </row>
    <row r="110" spans="1:23" x14ac:dyDescent="0.35">
      <c r="A110" s="36" t="str">
        <f>Overview!$B$12</f>
        <v>itt_30133</v>
      </c>
      <c r="B110" s="36" t="str">
        <f>Overview!$B$13</f>
        <v>08-002-01</v>
      </c>
      <c r="C110" s="197">
        <f t="shared" si="4"/>
        <v>0</v>
      </c>
      <c r="D110" s="161" t="str">
        <f>CONCATENATE(Overview!$A$30," ",Overview!$B$30)</f>
        <v>SD03 Coaching and Mentoring Support to employers for Apprentices of SKILLS Local</v>
      </c>
      <c r="E110" s="207">
        <v>10</v>
      </c>
      <c r="F110" s="171">
        <f>Overview!$D$30</f>
        <v>200</v>
      </c>
      <c r="G110" s="101">
        <v>5</v>
      </c>
      <c r="H110" s="101">
        <v>2017</v>
      </c>
      <c r="I110" s="5">
        <f>Overview!T30</f>
        <v>0</v>
      </c>
      <c r="J110" s="41">
        <f>SUM(I110*Overview!$D$30)</f>
        <v>0</v>
      </c>
      <c r="K110" s="10" t="str">
        <f t="shared" si="3"/>
        <v>itt_30133/08-002-01/0</v>
      </c>
      <c r="L110" s="10" t="str">
        <f>Overview!$B$12</f>
        <v>itt_30133</v>
      </c>
      <c r="M110" s="226" t="s">
        <v>689</v>
      </c>
      <c r="N110" s="10" t="str">
        <f>Overview!$B$10</f>
        <v>DERBY, DERBYSHIRE, NOTTINGHAM AND NOTTINGHAMSHIRE LEP</v>
      </c>
      <c r="O110" s="10" t="str">
        <f>'Information for BU'!$B$27</f>
        <v>E37008</v>
      </c>
      <c r="P110" s="10" t="s">
        <v>690</v>
      </c>
      <c r="Q110" s="10" t="str">
        <f>Overview!$B$11</f>
        <v>(SKILLS LOCAL) SKILLS FOR GROWTH</v>
      </c>
      <c r="R110" s="10" t="str">
        <f>'Information for BU'!$C$14</f>
        <v>2.1 Enhancing equal access to lifelong learning</v>
      </c>
      <c r="S110" s="10" t="str">
        <f>'Agreement Numbers'!$D$16</f>
        <v>08S15C00080</v>
      </c>
      <c r="T110" s="10" t="str">
        <f>'Information for BU'!$B$13</f>
        <v>SSW Skills</v>
      </c>
      <c r="U110" s="5" t="str">
        <f>'Agreement Numbers'!$G$16</f>
        <v>Developed</v>
      </c>
      <c r="V110" s="10"/>
      <c r="W110" s="10"/>
    </row>
    <row r="111" spans="1:23" x14ac:dyDescent="0.35">
      <c r="A111" s="36" t="str">
        <f>Overview!$B$12</f>
        <v>itt_30133</v>
      </c>
      <c r="B111" s="36" t="str">
        <f>Overview!$B$13</f>
        <v>08-002-01</v>
      </c>
      <c r="C111" s="197">
        <f t="shared" si="4"/>
        <v>0</v>
      </c>
      <c r="D111" s="161" t="str">
        <f>CONCATENATE(Overview!$A$30," ",Overview!$B$30)</f>
        <v>SD03 Coaching and Mentoring Support to employers for Apprentices of SKILLS Local</v>
      </c>
      <c r="E111" s="207">
        <v>10</v>
      </c>
      <c r="F111" s="171">
        <f>Overview!$D$30</f>
        <v>200</v>
      </c>
      <c r="G111" s="101">
        <v>6</v>
      </c>
      <c r="H111" s="101">
        <v>2017</v>
      </c>
      <c r="I111" s="5">
        <f>Overview!U30</f>
        <v>0</v>
      </c>
      <c r="J111" s="41">
        <f>SUM(I111*Overview!$D$30)</f>
        <v>0</v>
      </c>
      <c r="K111" s="10" t="str">
        <f t="shared" si="3"/>
        <v>itt_30133/08-002-01/0</v>
      </c>
      <c r="L111" s="10" t="str">
        <f>Overview!$B$12</f>
        <v>itt_30133</v>
      </c>
      <c r="M111" s="226" t="s">
        <v>689</v>
      </c>
      <c r="N111" s="10" t="str">
        <f>Overview!$B$10</f>
        <v>DERBY, DERBYSHIRE, NOTTINGHAM AND NOTTINGHAMSHIRE LEP</v>
      </c>
      <c r="O111" s="10" t="str">
        <f>'Information for BU'!$B$27</f>
        <v>E37008</v>
      </c>
      <c r="P111" s="10" t="s">
        <v>690</v>
      </c>
      <c r="Q111" s="10" t="str">
        <f>Overview!$B$11</f>
        <v>(SKILLS LOCAL) SKILLS FOR GROWTH</v>
      </c>
      <c r="R111" s="10" t="str">
        <f>'Information for BU'!$C$14</f>
        <v>2.1 Enhancing equal access to lifelong learning</v>
      </c>
      <c r="S111" s="10" t="str">
        <f>'Agreement Numbers'!$D$16</f>
        <v>08S15C00080</v>
      </c>
      <c r="T111" s="10" t="str">
        <f>'Information for BU'!$B$13</f>
        <v>SSW Skills</v>
      </c>
      <c r="U111" s="5" t="str">
        <f>'Agreement Numbers'!$G$16</f>
        <v>Developed</v>
      </c>
      <c r="V111" s="10"/>
      <c r="W111" s="10"/>
    </row>
    <row r="112" spans="1:23" x14ac:dyDescent="0.35">
      <c r="A112" s="36" t="str">
        <f>Overview!$B$12</f>
        <v>itt_30133</v>
      </c>
      <c r="B112" s="36" t="str">
        <f>Overview!$B$13</f>
        <v>08-002-01</v>
      </c>
      <c r="C112" s="197">
        <f t="shared" si="4"/>
        <v>0</v>
      </c>
      <c r="D112" s="161" t="str">
        <f>CONCATENATE(Overview!$A$30," ",Overview!$B$30)</f>
        <v>SD03 Coaching and Mentoring Support to employers for Apprentices of SKILLS Local</v>
      </c>
      <c r="E112" s="207">
        <v>10</v>
      </c>
      <c r="F112" s="171">
        <f>Overview!$D$30</f>
        <v>200</v>
      </c>
      <c r="G112" s="101">
        <v>7</v>
      </c>
      <c r="H112" s="101">
        <v>2017</v>
      </c>
      <c r="I112" s="5">
        <f>Overview!V30</f>
        <v>0</v>
      </c>
      <c r="J112" s="41">
        <f>SUM(I112*Overview!$D$30)</f>
        <v>0</v>
      </c>
      <c r="K112" s="10" t="str">
        <f t="shared" si="3"/>
        <v>itt_30133/08-002-01/0</v>
      </c>
      <c r="L112" s="10" t="str">
        <f>Overview!$B$12</f>
        <v>itt_30133</v>
      </c>
      <c r="M112" s="226" t="s">
        <v>689</v>
      </c>
      <c r="N112" s="10" t="str">
        <f>Overview!$B$10</f>
        <v>DERBY, DERBYSHIRE, NOTTINGHAM AND NOTTINGHAMSHIRE LEP</v>
      </c>
      <c r="O112" s="10" t="str">
        <f>'Information for BU'!$B$27</f>
        <v>E37008</v>
      </c>
      <c r="P112" s="10" t="s">
        <v>690</v>
      </c>
      <c r="Q112" s="10" t="str">
        <f>Overview!$B$11</f>
        <v>(SKILLS LOCAL) SKILLS FOR GROWTH</v>
      </c>
      <c r="R112" s="10" t="str">
        <f>'Information for BU'!$C$14</f>
        <v>2.1 Enhancing equal access to lifelong learning</v>
      </c>
      <c r="S112" s="10" t="str">
        <f>'Agreement Numbers'!$D$16</f>
        <v>08S15C00080</v>
      </c>
      <c r="T112" s="10" t="str">
        <f>'Information for BU'!$B$13</f>
        <v>SSW Skills</v>
      </c>
      <c r="U112" s="5" t="str">
        <f>'Agreement Numbers'!$G$16</f>
        <v>Developed</v>
      </c>
      <c r="V112" s="10"/>
      <c r="W112" s="10"/>
    </row>
    <row r="113" spans="1:23" x14ac:dyDescent="0.35">
      <c r="A113" s="36" t="str">
        <f>Overview!$B$12</f>
        <v>itt_30133</v>
      </c>
      <c r="B113" s="36" t="str">
        <f>Overview!$B$13</f>
        <v>08-002-01</v>
      </c>
      <c r="C113" s="197">
        <f t="shared" si="4"/>
        <v>0</v>
      </c>
      <c r="D113" s="161" t="str">
        <f>CONCATENATE(Overview!$A$30," ",Overview!$B$30)</f>
        <v>SD03 Coaching and Mentoring Support to employers for Apprentices of SKILLS Local</v>
      </c>
      <c r="E113" s="207">
        <v>10</v>
      </c>
      <c r="F113" s="171">
        <f>Overview!$D$30</f>
        <v>200</v>
      </c>
      <c r="G113" s="101">
        <v>8</v>
      </c>
      <c r="H113" s="101">
        <v>2017</v>
      </c>
      <c r="I113" s="5">
        <f>Overview!W30</f>
        <v>0</v>
      </c>
      <c r="J113" s="41">
        <f>SUM(I113*Overview!$D$30)</f>
        <v>0</v>
      </c>
      <c r="K113" s="10" t="str">
        <f t="shared" si="3"/>
        <v>itt_30133/08-002-01/0</v>
      </c>
      <c r="L113" s="10" t="str">
        <f>Overview!$B$12</f>
        <v>itt_30133</v>
      </c>
      <c r="M113" s="226" t="s">
        <v>689</v>
      </c>
      <c r="N113" s="10" t="str">
        <f>Overview!$B$10</f>
        <v>DERBY, DERBYSHIRE, NOTTINGHAM AND NOTTINGHAMSHIRE LEP</v>
      </c>
      <c r="O113" s="10" t="str">
        <f>'Information for BU'!$B$27</f>
        <v>E37008</v>
      </c>
      <c r="P113" s="10" t="s">
        <v>690</v>
      </c>
      <c r="Q113" s="10" t="str">
        <f>Overview!$B$11</f>
        <v>(SKILLS LOCAL) SKILLS FOR GROWTH</v>
      </c>
      <c r="R113" s="10" t="str">
        <f>'Information for BU'!$C$14</f>
        <v>2.1 Enhancing equal access to lifelong learning</v>
      </c>
      <c r="S113" s="10" t="str">
        <f>'Agreement Numbers'!$D$16</f>
        <v>08S15C00080</v>
      </c>
      <c r="T113" s="10" t="str">
        <f>'Information for BU'!$B$13</f>
        <v>SSW Skills</v>
      </c>
      <c r="U113" s="5" t="str">
        <f>'Agreement Numbers'!$G$16</f>
        <v>Developed</v>
      </c>
      <c r="V113" s="10"/>
      <c r="W113" s="10"/>
    </row>
    <row r="114" spans="1:23" x14ac:dyDescent="0.35">
      <c r="A114" s="36" t="str">
        <f>Overview!$B$12</f>
        <v>itt_30133</v>
      </c>
      <c r="B114" s="36" t="str">
        <f>Overview!$B$13</f>
        <v>08-002-01</v>
      </c>
      <c r="C114" s="197">
        <f t="shared" si="4"/>
        <v>0</v>
      </c>
      <c r="D114" s="161" t="str">
        <f>CONCATENATE(Overview!$A$30," ",Overview!$B$30)</f>
        <v>SD03 Coaching and Mentoring Support to employers for Apprentices of SKILLS Local</v>
      </c>
      <c r="E114" s="207">
        <v>10</v>
      </c>
      <c r="F114" s="171">
        <f>Overview!$D$30</f>
        <v>200</v>
      </c>
      <c r="G114" s="101">
        <v>9</v>
      </c>
      <c r="H114" s="101">
        <v>2017</v>
      </c>
      <c r="I114" s="5">
        <f>Overview!X30</f>
        <v>0</v>
      </c>
      <c r="J114" s="41">
        <f>SUM(I114*Overview!$D$30)</f>
        <v>0</v>
      </c>
      <c r="K114" s="10" t="str">
        <f t="shared" si="3"/>
        <v>itt_30133/08-002-01/0</v>
      </c>
      <c r="L114" s="10" t="str">
        <f>Overview!$B$12</f>
        <v>itt_30133</v>
      </c>
      <c r="M114" s="226" t="s">
        <v>689</v>
      </c>
      <c r="N114" s="10" t="str">
        <f>Overview!$B$10</f>
        <v>DERBY, DERBYSHIRE, NOTTINGHAM AND NOTTINGHAMSHIRE LEP</v>
      </c>
      <c r="O114" s="10" t="str">
        <f>'Information for BU'!$B$27</f>
        <v>E37008</v>
      </c>
      <c r="P114" s="10" t="s">
        <v>690</v>
      </c>
      <c r="Q114" s="10" t="str">
        <f>Overview!$B$11</f>
        <v>(SKILLS LOCAL) SKILLS FOR GROWTH</v>
      </c>
      <c r="R114" s="10" t="str">
        <f>'Information for BU'!$C$14</f>
        <v>2.1 Enhancing equal access to lifelong learning</v>
      </c>
      <c r="S114" s="10" t="str">
        <f>'Agreement Numbers'!$D$16</f>
        <v>08S15C00080</v>
      </c>
      <c r="T114" s="10" t="str">
        <f>'Information for BU'!$B$13</f>
        <v>SSW Skills</v>
      </c>
      <c r="U114" s="5" t="str">
        <f>'Agreement Numbers'!$G$16</f>
        <v>Developed</v>
      </c>
      <c r="V114" s="10"/>
      <c r="W114" s="10"/>
    </row>
    <row r="115" spans="1:23" x14ac:dyDescent="0.35">
      <c r="A115" s="36" t="str">
        <f>Overview!$B$12</f>
        <v>itt_30133</v>
      </c>
      <c r="B115" s="36" t="str">
        <f>Overview!$B$13</f>
        <v>08-002-01</v>
      </c>
      <c r="C115" s="197">
        <f t="shared" si="4"/>
        <v>0</v>
      </c>
      <c r="D115" s="161" t="str">
        <f>CONCATENATE(Overview!$A$30," ",Overview!$B$30)</f>
        <v>SD03 Coaching and Mentoring Support to employers for Apprentices of SKILLS Local</v>
      </c>
      <c r="E115" s="207">
        <v>10</v>
      </c>
      <c r="F115" s="171">
        <f>Overview!$D$30</f>
        <v>200</v>
      </c>
      <c r="G115" s="101">
        <v>10</v>
      </c>
      <c r="H115" s="101">
        <v>2017</v>
      </c>
      <c r="I115" s="5">
        <f>Overview!Y30</f>
        <v>0</v>
      </c>
      <c r="J115" s="41">
        <f>SUM(I115*Overview!$D$30)</f>
        <v>0</v>
      </c>
      <c r="K115" s="10" t="str">
        <f t="shared" si="3"/>
        <v>itt_30133/08-002-01/0</v>
      </c>
      <c r="L115" s="10" t="str">
        <f>Overview!$B$12</f>
        <v>itt_30133</v>
      </c>
      <c r="M115" s="226" t="s">
        <v>689</v>
      </c>
      <c r="N115" s="10" t="str">
        <f>Overview!$B$10</f>
        <v>DERBY, DERBYSHIRE, NOTTINGHAM AND NOTTINGHAMSHIRE LEP</v>
      </c>
      <c r="O115" s="10" t="str">
        <f>'Information for BU'!$B$27</f>
        <v>E37008</v>
      </c>
      <c r="P115" s="10" t="s">
        <v>690</v>
      </c>
      <c r="Q115" s="10" t="str">
        <f>Overview!$B$11</f>
        <v>(SKILLS LOCAL) SKILLS FOR GROWTH</v>
      </c>
      <c r="R115" s="10" t="str">
        <f>'Information for BU'!$C$14</f>
        <v>2.1 Enhancing equal access to lifelong learning</v>
      </c>
      <c r="S115" s="10" t="str">
        <f>'Agreement Numbers'!$D$16</f>
        <v>08S15C00080</v>
      </c>
      <c r="T115" s="10" t="str">
        <f>'Information for BU'!$B$13</f>
        <v>SSW Skills</v>
      </c>
      <c r="U115" s="5" t="str">
        <f>'Agreement Numbers'!$G$16</f>
        <v>Developed</v>
      </c>
      <c r="V115" s="10"/>
      <c r="W115" s="10"/>
    </row>
    <row r="116" spans="1:23" x14ac:dyDescent="0.35">
      <c r="A116" s="36" t="str">
        <f>Overview!$B$12</f>
        <v>itt_30133</v>
      </c>
      <c r="B116" s="36" t="str">
        <f>Overview!$B$13</f>
        <v>08-002-01</v>
      </c>
      <c r="C116" s="197">
        <f t="shared" si="4"/>
        <v>0</v>
      </c>
      <c r="D116" s="161" t="str">
        <f>CONCATENATE(Overview!$A$30," ",Overview!$B$30)</f>
        <v>SD03 Coaching and Mentoring Support to employers for Apprentices of SKILLS Local</v>
      </c>
      <c r="E116" s="207">
        <v>10</v>
      </c>
      <c r="F116" s="171">
        <f>Overview!$D$30</f>
        <v>200</v>
      </c>
      <c r="G116" s="101">
        <v>11</v>
      </c>
      <c r="H116" s="101">
        <v>2017</v>
      </c>
      <c r="I116" s="5">
        <f>Overview!Z30</f>
        <v>0</v>
      </c>
      <c r="J116" s="41">
        <f>SUM(I116*Overview!$D$30)</f>
        <v>0</v>
      </c>
      <c r="K116" s="10" t="str">
        <f t="shared" si="3"/>
        <v>itt_30133/08-002-01/0</v>
      </c>
      <c r="L116" s="10" t="str">
        <f>Overview!$B$12</f>
        <v>itt_30133</v>
      </c>
      <c r="M116" s="226" t="s">
        <v>689</v>
      </c>
      <c r="N116" s="10" t="str">
        <f>Overview!$B$10</f>
        <v>DERBY, DERBYSHIRE, NOTTINGHAM AND NOTTINGHAMSHIRE LEP</v>
      </c>
      <c r="O116" s="10" t="str">
        <f>'Information for BU'!$B$27</f>
        <v>E37008</v>
      </c>
      <c r="P116" s="10" t="s">
        <v>690</v>
      </c>
      <c r="Q116" s="10" t="str">
        <f>Overview!$B$11</f>
        <v>(SKILLS LOCAL) SKILLS FOR GROWTH</v>
      </c>
      <c r="R116" s="10" t="str">
        <f>'Information for BU'!$C$14</f>
        <v>2.1 Enhancing equal access to lifelong learning</v>
      </c>
      <c r="S116" s="10" t="str">
        <f>'Agreement Numbers'!$D$16</f>
        <v>08S15C00080</v>
      </c>
      <c r="T116" s="10" t="str">
        <f>'Information for BU'!$B$13</f>
        <v>SSW Skills</v>
      </c>
      <c r="U116" s="5" t="str">
        <f>'Agreement Numbers'!$G$16</f>
        <v>Developed</v>
      </c>
      <c r="V116" s="10"/>
      <c r="W116" s="10"/>
    </row>
    <row r="117" spans="1:23" x14ac:dyDescent="0.35">
      <c r="A117" s="36" t="str">
        <f>Overview!$B$12</f>
        <v>itt_30133</v>
      </c>
      <c r="B117" s="36" t="str">
        <f>Overview!$B$13</f>
        <v>08-002-01</v>
      </c>
      <c r="C117" s="197">
        <f t="shared" si="4"/>
        <v>0</v>
      </c>
      <c r="D117" s="161" t="str">
        <f>CONCATENATE(Overview!$A$30," ",Overview!$B$30)</f>
        <v>SD03 Coaching and Mentoring Support to employers for Apprentices of SKILLS Local</v>
      </c>
      <c r="E117" s="207">
        <v>10</v>
      </c>
      <c r="F117" s="171">
        <f>Overview!$D$30</f>
        <v>200</v>
      </c>
      <c r="G117" s="101">
        <v>12</v>
      </c>
      <c r="H117" s="101">
        <v>2017</v>
      </c>
      <c r="I117" s="5">
        <f>Overview!AA30</f>
        <v>0</v>
      </c>
      <c r="J117" s="41">
        <f>SUM(I117*Overview!$D$30)</f>
        <v>0</v>
      </c>
      <c r="K117" s="10" t="str">
        <f t="shared" ref="K117:K180" si="5">CONCATENATE(A117,"/",B117,"/",C117)</f>
        <v>itt_30133/08-002-01/0</v>
      </c>
      <c r="L117" s="10" t="str">
        <f>Overview!$B$12</f>
        <v>itt_30133</v>
      </c>
      <c r="M117" s="226" t="s">
        <v>689</v>
      </c>
      <c r="N117" s="10" t="str">
        <f>Overview!$B$10</f>
        <v>DERBY, DERBYSHIRE, NOTTINGHAM AND NOTTINGHAMSHIRE LEP</v>
      </c>
      <c r="O117" s="10" t="str">
        <f>'Information for BU'!$B$27</f>
        <v>E37008</v>
      </c>
      <c r="P117" s="10" t="s">
        <v>690</v>
      </c>
      <c r="Q117" s="10" t="str">
        <f>Overview!$B$11</f>
        <v>(SKILLS LOCAL) SKILLS FOR GROWTH</v>
      </c>
      <c r="R117" s="10" t="str">
        <f>'Information for BU'!$C$14</f>
        <v>2.1 Enhancing equal access to lifelong learning</v>
      </c>
      <c r="S117" s="10" t="str">
        <f>'Agreement Numbers'!$D$16</f>
        <v>08S15C00080</v>
      </c>
      <c r="T117" s="10" t="str">
        <f>'Information for BU'!$B$13</f>
        <v>SSW Skills</v>
      </c>
      <c r="U117" s="5" t="str">
        <f>'Agreement Numbers'!$G$16</f>
        <v>Developed</v>
      </c>
      <c r="V117" s="10"/>
      <c r="W117" s="10"/>
    </row>
    <row r="118" spans="1:23" x14ac:dyDescent="0.35">
      <c r="A118" s="36" t="str">
        <f>Overview!$B$12</f>
        <v>itt_30133</v>
      </c>
      <c r="B118" s="36" t="str">
        <f>Overview!$B$13</f>
        <v>08-002-01</v>
      </c>
      <c r="C118" s="197">
        <f t="shared" si="4"/>
        <v>0</v>
      </c>
      <c r="D118" s="161" t="str">
        <f>CONCATENATE(Overview!$A$30," ",Overview!$B$30)</f>
        <v>SD03 Coaching and Mentoring Support to employers for Apprentices of SKILLS Local</v>
      </c>
      <c r="E118" s="207">
        <v>10</v>
      </c>
      <c r="F118" s="171">
        <f>Overview!$D$30</f>
        <v>200</v>
      </c>
      <c r="G118" s="101">
        <v>1</v>
      </c>
      <c r="H118" s="101">
        <v>2018</v>
      </c>
      <c r="I118" s="5">
        <f>Overview!AB30</f>
        <v>0</v>
      </c>
      <c r="J118" s="41">
        <f>SUM(I118*Overview!$D$30)</f>
        <v>0</v>
      </c>
      <c r="K118" s="10" t="str">
        <f t="shared" si="5"/>
        <v>itt_30133/08-002-01/0</v>
      </c>
      <c r="L118" s="10" t="str">
        <f>Overview!$B$12</f>
        <v>itt_30133</v>
      </c>
      <c r="M118" s="226" t="s">
        <v>689</v>
      </c>
      <c r="N118" s="10" t="str">
        <f>Overview!$B$10</f>
        <v>DERBY, DERBYSHIRE, NOTTINGHAM AND NOTTINGHAMSHIRE LEP</v>
      </c>
      <c r="O118" s="10" t="str">
        <f>'Information for BU'!$B$27</f>
        <v>E37008</v>
      </c>
      <c r="P118" s="10" t="s">
        <v>690</v>
      </c>
      <c r="Q118" s="10" t="str">
        <f>Overview!$B$11</f>
        <v>(SKILLS LOCAL) SKILLS FOR GROWTH</v>
      </c>
      <c r="R118" s="10" t="str">
        <f>'Information for BU'!$C$14</f>
        <v>2.1 Enhancing equal access to lifelong learning</v>
      </c>
      <c r="S118" s="10" t="str">
        <f>'Agreement Numbers'!$D$16</f>
        <v>08S15C00080</v>
      </c>
      <c r="T118" s="10" t="str">
        <f>'Information for BU'!$B$13</f>
        <v>SSW Skills</v>
      </c>
      <c r="U118" s="5" t="str">
        <f>'Agreement Numbers'!$G$16</f>
        <v>Developed</v>
      </c>
      <c r="V118" s="10"/>
      <c r="W118" s="10"/>
    </row>
    <row r="119" spans="1:23" x14ac:dyDescent="0.35">
      <c r="A119" s="36" t="str">
        <f>Overview!$B$12</f>
        <v>itt_30133</v>
      </c>
      <c r="B119" s="36" t="str">
        <f>Overview!$B$13</f>
        <v>08-002-01</v>
      </c>
      <c r="C119" s="197">
        <f t="shared" si="4"/>
        <v>0</v>
      </c>
      <c r="D119" s="161" t="str">
        <f>CONCATENATE(Overview!$A$30," ",Overview!$B$30)</f>
        <v>SD03 Coaching and Mentoring Support to employers for Apprentices of SKILLS Local</v>
      </c>
      <c r="E119" s="207">
        <v>10</v>
      </c>
      <c r="F119" s="171">
        <f>Overview!$D$30</f>
        <v>200</v>
      </c>
      <c r="G119" s="101">
        <v>2</v>
      </c>
      <c r="H119" s="101">
        <v>2018</v>
      </c>
      <c r="I119" s="5">
        <f>Overview!AC30</f>
        <v>0</v>
      </c>
      <c r="J119" s="41">
        <f>SUM(I119*Overview!$D$30)</f>
        <v>0</v>
      </c>
      <c r="K119" s="10" t="str">
        <f t="shared" si="5"/>
        <v>itt_30133/08-002-01/0</v>
      </c>
      <c r="L119" s="10" t="str">
        <f>Overview!$B$12</f>
        <v>itt_30133</v>
      </c>
      <c r="M119" s="226" t="s">
        <v>689</v>
      </c>
      <c r="N119" s="10" t="str">
        <f>Overview!$B$10</f>
        <v>DERBY, DERBYSHIRE, NOTTINGHAM AND NOTTINGHAMSHIRE LEP</v>
      </c>
      <c r="O119" s="10" t="str">
        <f>'Information for BU'!$B$27</f>
        <v>E37008</v>
      </c>
      <c r="P119" s="10" t="s">
        <v>690</v>
      </c>
      <c r="Q119" s="10" t="str">
        <f>Overview!$B$11</f>
        <v>(SKILLS LOCAL) SKILLS FOR GROWTH</v>
      </c>
      <c r="R119" s="10" t="str">
        <f>'Information for BU'!$C$14</f>
        <v>2.1 Enhancing equal access to lifelong learning</v>
      </c>
      <c r="S119" s="10" t="str">
        <f>'Agreement Numbers'!$D$16</f>
        <v>08S15C00080</v>
      </c>
      <c r="T119" s="10" t="str">
        <f>'Information for BU'!$B$13</f>
        <v>SSW Skills</v>
      </c>
      <c r="U119" s="5" t="str">
        <f>'Agreement Numbers'!$G$16</f>
        <v>Developed</v>
      </c>
      <c r="V119" s="10"/>
      <c r="W119" s="10"/>
    </row>
    <row r="120" spans="1:23" x14ac:dyDescent="0.35">
      <c r="A120" s="36" t="str">
        <f>Overview!$B$12</f>
        <v>itt_30133</v>
      </c>
      <c r="B120" s="36" t="str">
        <f>Overview!$B$13</f>
        <v>08-002-01</v>
      </c>
      <c r="C120" s="197">
        <f t="shared" si="4"/>
        <v>0</v>
      </c>
      <c r="D120" s="161" t="str">
        <f>CONCATENATE(Overview!$A$30," ",Overview!$B$30)</f>
        <v>SD03 Coaching and Mentoring Support to employers for Apprentices of SKILLS Local</v>
      </c>
      <c r="E120" s="207">
        <v>10</v>
      </c>
      <c r="F120" s="171">
        <f>Overview!$D$30</f>
        <v>200</v>
      </c>
      <c r="G120" s="101">
        <v>3</v>
      </c>
      <c r="H120" s="101">
        <v>2018</v>
      </c>
      <c r="I120" s="5">
        <f>Overview!AD30</f>
        <v>0</v>
      </c>
      <c r="J120" s="41">
        <f>SUM(I120*Overview!$D$30)</f>
        <v>0</v>
      </c>
      <c r="K120" s="10" t="str">
        <f t="shared" si="5"/>
        <v>itt_30133/08-002-01/0</v>
      </c>
      <c r="L120" s="10" t="str">
        <f>Overview!$B$12</f>
        <v>itt_30133</v>
      </c>
      <c r="M120" s="226" t="s">
        <v>689</v>
      </c>
      <c r="N120" s="10" t="str">
        <f>Overview!$B$10</f>
        <v>DERBY, DERBYSHIRE, NOTTINGHAM AND NOTTINGHAMSHIRE LEP</v>
      </c>
      <c r="O120" s="10" t="str">
        <f>'Information for BU'!$B$27</f>
        <v>E37008</v>
      </c>
      <c r="P120" s="10" t="s">
        <v>690</v>
      </c>
      <c r="Q120" s="10" t="str">
        <f>Overview!$B$11</f>
        <v>(SKILLS LOCAL) SKILLS FOR GROWTH</v>
      </c>
      <c r="R120" s="10" t="str">
        <f>'Information for BU'!$C$14</f>
        <v>2.1 Enhancing equal access to lifelong learning</v>
      </c>
      <c r="S120" s="10" t="str">
        <f>'Agreement Numbers'!$D$16</f>
        <v>08S15C00080</v>
      </c>
      <c r="T120" s="10" t="str">
        <f>'Information for BU'!$B$13</f>
        <v>SSW Skills</v>
      </c>
      <c r="U120" s="5" t="str">
        <f>'Agreement Numbers'!$G$16</f>
        <v>Developed</v>
      </c>
      <c r="V120" s="10"/>
      <c r="W120" s="10"/>
    </row>
    <row r="121" spans="1:23" x14ac:dyDescent="0.35">
      <c r="A121" s="36" t="str">
        <f>Overview!$B$12</f>
        <v>itt_30133</v>
      </c>
      <c r="B121" s="36" t="str">
        <f>Overview!$B$13</f>
        <v>08-002-01</v>
      </c>
      <c r="C121" s="197">
        <f t="shared" si="4"/>
        <v>0</v>
      </c>
      <c r="D121" s="161" t="str">
        <f>CONCATENATE(Overview!$A$31," ",Overview!$B$31)</f>
        <v>SD04 Employer Incentive - when ROI or business growth of 5% can be evidenced</v>
      </c>
      <c r="E121" s="207">
        <v>11</v>
      </c>
      <c r="F121" s="171">
        <f>Overview!$D$31</f>
        <v>1000</v>
      </c>
      <c r="G121" s="101">
        <v>9</v>
      </c>
      <c r="H121" s="101">
        <v>2016</v>
      </c>
      <c r="I121" s="5">
        <f>Overview!L31</f>
        <v>0</v>
      </c>
      <c r="J121" s="41">
        <f>SUM(I121*Overview!$D$31)</f>
        <v>0</v>
      </c>
      <c r="K121" s="10" t="str">
        <f t="shared" si="5"/>
        <v>itt_30133/08-002-01/0</v>
      </c>
      <c r="L121" s="10" t="str">
        <f>Overview!$B$12</f>
        <v>itt_30133</v>
      </c>
      <c r="M121" s="226" t="s">
        <v>689</v>
      </c>
      <c r="N121" s="10" t="str">
        <f>Overview!$B$10</f>
        <v>DERBY, DERBYSHIRE, NOTTINGHAM AND NOTTINGHAMSHIRE LEP</v>
      </c>
      <c r="O121" s="10" t="str">
        <f>'Information for BU'!$B$27</f>
        <v>E37008</v>
      </c>
      <c r="P121" s="10" t="s">
        <v>690</v>
      </c>
      <c r="Q121" s="10" t="str">
        <f>Overview!$B$11</f>
        <v>(SKILLS LOCAL) SKILLS FOR GROWTH</v>
      </c>
      <c r="R121" s="10" t="str">
        <f>'Information for BU'!$C$14</f>
        <v>2.1 Enhancing equal access to lifelong learning</v>
      </c>
      <c r="S121" s="10" t="str">
        <f>'Agreement Numbers'!$D$16</f>
        <v>08S15C00080</v>
      </c>
      <c r="T121" s="10" t="str">
        <f>'Information for BU'!$B$13</f>
        <v>SSW Skills</v>
      </c>
      <c r="U121" s="5" t="str">
        <f>'Agreement Numbers'!$G$16</f>
        <v>Developed</v>
      </c>
      <c r="V121" s="10"/>
      <c r="W121" s="10"/>
    </row>
    <row r="122" spans="1:23" x14ac:dyDescent="0.35">
      <c r="A122" s="36" t="str">
        <f>Overview!$B$12</f>
        <v>itt_30133</v>
      </c>
      <c r="B122" s="36" t="str">
        <f>Overview!$B$13</f>
        <v>08-002-01</v>
      </c>
      <c r="C122" s="197">
        <f t="shared" si="4"/>
        <v>0</v>
      </c>
      <c r="D122" s="161" t="str">
        <f>CONCATENATE(Overview!$A$31," ",Overview!$B$31)</f>
        <v>SD04 Employer Incentive - when ROI or business growth of 5% can be evidenced</v>
      </c>
      <c r="E122" s="207">
        <v>11</v>
      </c>
      <c r="F122" s="171">
        <f>Overview!$D$31</f>
        <v>1000</v>
      </c>
      <c r="G122" s="101">
        <v>10</v>
      </c>
      <c r="H122" s="101">
        <v>2016</v>
      </c>
      <c r="I122" s="5">
        <f>Overview!M31</f>
        <v>0</v>
      </c>
      <c r="J122" s="41">
        <f>SUM(I122*Overview!$D$31)</f>
        <v>0</v>
      </c>
      <c r="K122" s="10" t="str">
        <f t="shared" si="5"/>
        <v>itt_30133/08-002-01/0</v>
      </c>
      <c r="L122" s="10" t="str">
        <f>Overview!$B$12</f>
        <v>itt_30133</v>
      </c>
      <c r="M122" s="226" t="s">
        <v>689</v>
      </c>
      <c r="N122" s="10" t="str">
        <f>Overview!$B$10</f>
        <v>DERBY, DERBYSHIRE, NOTTINGHAM AND NOTTINGHAMSHIRE LEP</v>
      </c>
      <c r="O122" s="10" t="str">
        <f>'Information for BU'!$B$27</f>
        <v>E37008</v>
      </c>
      <c r="P122" s="10" t="s">
        <v>690</v>
      </c>
      <c r="Q122" s="10" t="str">
        <f>Overview!$B$11</f>
        <v>(SKILLS LOCAL) SKILLS FOR GROWTH</v>
      </c>
      <c r="R122" s="10" t="str">
        <f>'Information for BU'!$C$14</f>
        <v>2.1 Enhancing equal access to lifelong learning</v>
      </c>
      <c r="S122" s="10" t="str">
        <f>'Agreement Numbers'!$D$16</f>
        <v>08S15C00080</v>
      </c>
      <c r="T122" s="10" t="str">
        <f>'Information for BU'!$B$13</f>
        <v>SSW Skills</v>
      </c>
      <c r="U122" s="5" t="str">
        <f>'Agreement Numbers'!$G$16</f>
        <v>Developed</v>
      </c>
      <c r="V122" s="10"/>
      <c r="W122" s="10"/>
    </row>
    <row r="123" spans="1:23" x14ac:dyDescent="0.35">
      <c r="A123" s="36" t="str">
        <f>Overview!$B$12</f>
        <v>itt_30133</v>
      </c>
      <c r="B123" s="36" t="str">
        <f>Overview!$B$13</f>
        <v>08-002-01</v>
      </c>
      <c r="C123" s="197">
        <f t="shared" si="4"/>
        <v>0</v>
      </c>
      <c r="D123" s="161" t="str">
        <f>CONCATENATE(Overview!$A$31," ",Overview!$B$31)</f>
        <v>SD04 Employer Incentive - when ROI or business growth of 5% can be evidenced</v>
      </c>
      <c r="E123" s="207">
        <v>11</v>
      </c>
      <c r="F123" s="171">
        <f>Overview!$D$31</f>
        <v>1000</v>
      </c>
      <c r="G123" s="101">
        <v>11</v>
      </c>
      <c r="H123" s="101">
        <v>2016</v>
      </c>
      <c r="I123" s="5">
        <f>Overview!N31</f>
        <v>0</v>
      </c>
      <c r="J123" s="41">
        <f>SUM(I123*Overview!$D$31)</f>
        <v>0</v>
      </c>
      <c r="K123" s="10" t="str">
        <f t="shared" si="5"/>
        <v>itt_30133/08-002-01/0</v>
      </c>
      <c r="L123" s="10" t="str">
        <f>Overview!$B$12</f>
        <v>itt_30133</v>
      </c>
      <c r="M123" s="226" t="s">
        <v>689</v>
      </c>
      <c r="N123" s="10" t="str">
        <f>Overview!$B$10</f>
        <v>DERBY, DERBYSHIRE, NOTTINGHAM AND NOTTINGHAMSHIRE LEP</v>
      </c>
      <c r="O123" s="10" t="str">
        <f>'Information for BU'!$B$27</f>
        <v>E37008</v>
      </c>
      <c r="P123" s="10" t="s">
        <v>690</v>
      </c>
      <c r="Q123" s="10" t="str">
        <f>Overview!$B$11</f>
        <v>(SKILLS LOCAL) SKILLS FOR GROWTH</v>
      </c>
      <c r="R123" s="10" t="str">
        <f>'Information for BU'!$C$14</f>
        <v>2.1 Enhancing equal access to lifelong learning</v>
      </c>
      <c r="S123" s="10" t="str">
        <f>'Agreement Numbers'!$D$16</f>
        <v>08S15C00080</v>
      </c>
      <c r="T123" s="10" t="str">
        <f>'Information for BU'!$B$13</f>
        <v>SSW Skills</v>
      </c>
      <c r="U123" s="5" t="str">
        <f>'Agreement Numbers'!$G$16</f>
        <v>Developed</v>
      </c>
      <c r="V123" s="10"/>
      <c r="W123" s="10"/>
    </row>
    <row r="124" spans="1:23" x14ac:dyDescent="0.35">
      <c r="A124" s="36" t="str">
        <f>Overview!$B$12</f>
        <v>itt_30133</v>
      </c>
      <c r="B124" s="36" t="str">
        <f>Overview!$B$13</f>
        <v>08-002-01</v>
      </c>
      <c r="C124" s="197">
        <f t="shared" si="4"/>
        <v>0</v>
      </c>
      <c r="D124" s="161" t="str">
        <f>CONCATENATE(Overview!$A$31," ",Overview!$B$31)</f>
        <v>SD04 Employer Incentive - when ROI or business growth of 5% can be evidenced</v>
      </c>
      <c r="E124" s="207">
        <v>11</v>
      </c>
      <c r="F124" s="171">
        <f>Overview!$D$31</f>
        <v>1000</v>
      </c>
      <c r="G124" s="101">
        <v>12</v>
      </c>
      <c r="H124" s="101">
        <v>2016</v>
      </c>
      <c r="I124" s="5">
        <f>Overview!O31</f>
        <v>0</v>
      </c>
      <c r="J124" s="41">
        <f>SUM(I124*Overview!$D$31)</f>
        <v>0</v>
      </c>
      <c r="K124" s="10" t="str">
        <f t="shared" si="5"/>
        <v>itt_30133/08-002-01/0</v>
      </c>
      <c r="L124" s="10" t="str">
        <f>Overview!$B$12</f>
        <v>itt_30133</v>
      </c>
      <c r="M124" s="226" t="s">
        <v>689</v>
      </c>
      <c r="N124" s="10" t="str">
        <f>Overview!$B$10</f>
        <v>DERBY, DERBYSHIRE, NOTTINGHAM AND NOTTINGHAMSHIRE LEP</v>
      </c>
      <c r="O124" s="10" t="str">
        <f>'Information for BU'!$B$27</f>
        <v>E37008</v>
      </c>
      <c r="P124" s="10" t="s">
        <v>690</v>
      </c>
      <c r="Q124" s="10" t="str">
        <f>Overview!$B$11</f>
        <v>(SKILLS LOCAL) SKILLS FOR GROWTH</v>
      </c>
      <c r="R124" s="10" t="str">
        <f>'Information for BU'!$C$14</f>
        <v>2.1 Enhancing equal access to lifelong learning</v>
      </c>
      <c r="S124" s="10" t="str">
        <f>'Agreement Numbers'!$D$16</f>
        <v>08S15C00080</v>
      </c>
      <c r="T124" s="10" t="str">
        <f>'Information for BU'!$B$13</f>
        <v>SSW Skills</v>
      </c>
      <c r="U124" s="5" t="str">
        <f>'Agreement Numbers'!$G$16</f>
        <v>Developed</v>
      </c>
      <c r="V124" s="10"/>
      <c r="W124" s="10"/>
    </row>
    <row r="125" spans="1:23" x14ac:dyDescent="0.35">
      <c r="A125" s="36" t="str">
        <f>Overview!$B$12</f>
        <v>itt_30133</v>
      </c>
      <c r="B125" s="36" t="str">
        <f>Overview!$B$13</f>
        <v>08-002-01</v>
      </c>
      <c r="C125" s="197">
        <f t="shared" si="4"/>
        <v>0</v>
      </c>
      <c r="D125" s="161" t="str">
        <f>CONCATENATE(Overview!$A$31," ",Overview!$B$31)</f>
        <v>SD04 Employer Incentive - when ROI or business growth of 5% can be evidenced</v>
      </c>
      <c r="E125" s="207">
        <v>11</v>
      </c>
      <c r="F125" s="171">
        <f>Overview!$D$31</f>
        <v>1000</v>
      </c>
      <c r="G125" s="101">
        <v>1</v>
      </c>
      <c r="H125" s="101">
        <v>2017</v>
      </c>
      <c r="I125" s="5">
        <f>Overview!P31</f>
        <v>0</v>
      </c>
      <c r="J125" s="41">
        <f>SUM(I125*Overview!$D$31)</f>
        <v>0</v>
      </c>
      <c r="K125" s="10" t="str">
        <f t="shared" si="5"/>
        <v>itt_30133/08-002-01/0</v>
      </c>
      <c r="L125" s="10" t="str">
        <f>Overview!$B$12</f>
        <v>itt_30133</v>
      </c>
      <c r="M125" s="226" t="s">
        <v>689</v>
      </c>
      <c r="N125" s="10" t="str">
        <f>Overview!$B$10</f>
        <v>DERBY, DERBYSHIRE, NOTTINGHAM AND NOTTINGHAMSHIRE LEP</v>
      </c>
      <c r="O125" s="10" t="str">
        <f>'Information for BU'!$B$27</f>
        <v>E37008</v>
      </c>
      <c r="P125" s="10" t="s">
        <v>690</v>
      </c>
      <c r="Q125" s="10" t="str">
        <f>Overview!$B$11</f>
        <v>(SKILLS LOCAL) SKILLS FOR GROWTH</v>
      </c>
      <c r="R125" s="10" t="str">
        <f>'Information for BU'!$C$14</f>
        <v>2.1 Enhancing equal access to lifelong learning</v>
      </c>
      <c r="S125" s="10" t="str">
        <f>'Agreement Numbers'!$D$16</f>
        <v>08S15C00080</v>
      </c>
      <c r="T125" s="10" t="str">
        <f>'Information for BU'!$B$13</f>
        <v>SSW Skills</v>
      </c>
      <c r="U125" s="5" t="str">
        <f>'Agreement Numbers'!$G$16</f>
        <v>Developed</v>
      </c>
      <c r="V125" s="10"/>
      <c r="W125" s="10"/>
    </row>
    <row r="126" spans="1:23" x14ac:dyDescent="0.35">
      <c r="A126" s="36" t="str">
        <f>Overview!$B$12</f>
        <v>itt_30133</v>
      </c>
      <c r="B126" s="36" t="str">
        <f>Overview!$B$13</f>
        <v>08-002-01</v>
      </c>
      <c r="C126" s="197">
        <f t="shared" si="4"/>
        <v>0</v>
      </c>
      <c r="D126" s="161" t="str">
        <f>CONCATENATE(Overview!$A$31," ",Overview!$B$31)</f>
        <v>SD04 Employer Incentive - when ROI or business growth of 5% can be evidenced</v>
      </c>
      <c r="E126" s="207">
        <v>11</v>
      </c>
      <c r="F126" s="171">
        <f>Overview!$D$31</f>
        <v>1000</v>
      </c>
      <c r="G126" s="101">
        <v>2</v>
      </c>
      <c r="H126" s="101">
        <v>2017</v>
      </c>
      <c r="I126" s="5">
        <f>Overview!Q31</f>
        <v>0</v>
      </c>
      <c r="J126" s="41">
        <f>SUM(I126*Overview!$D$31)</f>
        <v>0</v>
      </c>
      <c r="K126" s="10" t="str">
        <f t="shared" si="5"/>
        <v>itt_30133/08-002-01/0</v>
      </c>
      <c r="L126" s="10" t="str">
        <f>Overview!$B$12</f>
        <v>itt_30133</v>
      </c>
      <c r="M126" s="226" t="s">
        <v>689</v>
      </c>
      <c r="N126" s="10" t="str">
        <f>Overview!$B$10</f>
        <v>DERBY, DERBYSHIRE, NOTTINGHAM AND NOTTINGHAMSHIRE LEP</v>
      </c>
      <c r="O126" s="10" t="str">
        <f>'Information for BU'!$B$27</f>
        <v>E37008</v>
      </c>
      <c r="P126" s="10" t="s">
        <v>690</v>
      </c>
      <c r="Q126" s="10" t="str">
        <f>Overview!$B$11</f>
        <v>(SKILLS LOCAL) SKILLS FOR GROWTH</v>
      </c>
      <c r="R126" s="10" t="str">
        <f>'Information for BU'!$C$14</f>
        <v>2.1 Enhancing equal access to lifelong learning</v>
      </c>
      <c r="S126" s="10" t="str">
        <f>'Agreement Numbers'!$D$16</f>
        <v>08S15C00080</v>
      </c>
      <c r="T126" s="10" t="str">
        <f>'Information for BU'!$B$13</f>
        <v>SSW Skills</v>
      </c>
      <c r="U126" s="5" t="str">
        <f>'Agreement Numbers'!$G$16</f>
        <v>Developed</v>
      </c>
      <c r="V126" s="10"/>
      <c r="W126" s="10"/>
    </row>
    <row r="127" spans="1:23" x14ac:dyDescent="0.35">
      <c r="A127" s="36" t="str">
        <f>Overview!$B$12</f>
        <v>itt_30133</v>
      </c>
      <c r="B127" s="36" t="str">
        <f>Overview!$B$13</f>
        <v>08-002-01</v>
      </c>
      <c r="C127" s="197">
        <f t="shared" si="4"/>
        <v>0</v>
      </c>
      <c r="D127" s="161" t="str">
        <f>CONCATENATE(Overview!$A$31," ",Overview!$B$31)</f>
        <v>SD04 Employer Incentive - when ROI or business growth of 5% can be evidenced</v>
      </c>
      <c r="E127" s="207">
        <v>11</v>
      </c>
      <c r="F127" s="171">
        <f>Overview!$D$31</f>
        <v>1000</v>
      </c>
      <c r="G127" s="101">
        <v>3</v>
      </c>
      <c r="H127" s="101">
        <v>2017</v>
      </c>
      <c r="I127" s="5">
        <f>Overview!R31</f>
        <v>0</v>
      </c>
      <c r="J127" s="41">
        <f>SUM(I127*Overview!$D$31)</f>
        <v>0</v>
      </c>
      <c r="K127" s="10" t="str">
        <f t="shared" si="5"/>
        <v>itt_30133/08-002-01/0</v>
      </c>
      <c r="L127" s="10" t="str">
        <f>Overview!$B$12</f>
        <v>itt_30133</v>
      </c>
      <c r="M127" s="226" t="s">
        <v>689</v>
      </c>
      <c r="N127" s="10" t="str">
        <f>Overview!$B$10</f>
        <v>DERBY, DERBYSHIRE, NOTTINGHAM AND NOTTINGHAMSHIRE LEP</v>
      </c>
      <c r="O127" s="10" t="str">
        <f>'Information for BU'!$B$27</f>
        <v>E37008</v>
      </c>
      <c r="P127" s="10" t="s">
        <v>690</v>
      </c>
      <c r="Q127" s="10" t="str">
        <f>Overview!$B$11</f>
        <v>(SKILLS LOCAL) SKILLS FOR GROWTH</v>
      </c>
      <c r="R127" s="10" t="str">
        <f>'Information for BU'!$C$14</f>
        <v>2.1 Enhancing equal access to lifelong learning</v>
      </c>
      <c r="S127" s="10" t="str">
        <f>'Agreement Numbers'!$D$16</f>
        <v>08S15C00080</v>
      </c>
      <c r="T127" s="10" t="str">
        <f>'Information for BU'!$B$13</f>
        <v>SSW Skills</v>
      </c>
      <c r="U127" s="5" t="str">
        <f>'Agreement Numbers'!$G$16</f>
        <v>Developed</v>
      </c>
      <c r="V127" s="10"/>
      <c r="W127" s="10"/>
    </row>
    <row r="128" spans="1:23" x14ac:dyDescent="0.35">
      <c r="A128" s="36" t="str">
        <f>Overview!$B$12</f>
        <v>itt_30133</v>
      </c>
      <c r="B128" s="36" t="str">
        <f>Overview!$B$13</f>
        <v>08-002-01</v>
      </c>
      <c r="C128" s="197">
        <f t="shared" si="4"/>
        <v>0</v>
      </c>
      <c r="D128" s="161" t="str">
        <f>CONCATENATE(Overview!$A$31," ",Overview!$B$31)</f>
        <v>SD04 Employer Incentive - when ROI or business growth of 5% can be evidenced</v>
      </c>
      <c r="E128" s="207">
        <v>11</v>
      </c>
      <c r="F128" s="171">
        <f>Overview!$D$31</f>
        <v>1000</v>
      </c>
      <c r="G128" s="101">
        <v>4</v>
      </c>
      <c r="H128" s="101">
        <v>2017</v>
      </c>
      <c r="I128" s="5">
        <f>Overview!S31</f>
        <v>0</v>
      </c>
      <c r="J128" s="41">
        <f>SUM(I128*Overview!$D$31)</f>
        <v>0</v>
      </c>
      <c r="K128" s="10" t="str">
        <f t="shared" si="5"/>
        <v>itt_30133/08-002-01/0</v>
      </c>
      <c r="L128" s="10" t="str">
        <f>Overview!$B$12</f>
        <v>itt_30133</v>
      </c>
      <c r="M128" s="226" t="s">
        <v>689</v>
      </c>
      <c r="N128" s="10" t="str">
        <f>Overview!$B$10</f>
        <v>DERBY, DERBYSHIRE, NOTTINGHAM AND NOTTINGHAMSHIRE LEP</v>
      </c>
      <c r="O128" s="10" t="str">
        <f>'Information for BU'!$B$27</f>
        <v>E37008</v>
      </c>
      <c r="P128" s="10" t="s">
        <v>690</v>
      </c>
      <c r="Q128" s="10" t="str">
        <f>Overview!$B$11</f>
        <v>(SKILLS LOCAL) SKILLS FOR GROWTH</v>
      </c>
      <c r="R128" s="10" t="str">
        <f>'Information for BU'!$C$14</f>
        <v>2.1 Enhancing equal access to lifelong learning</v>
      </c>
      <c r="S128" s="10" t="str">
        <f>'Agreement Numbers'!$D$16</f>
        <v>08S15C00080</v>
      </c>
      <c r="T128" s="10" t="str">
        <f>'Information for BU'!$B$13</f>
        <v>SSW Skills</v>
      </c>
      <c r="U128" s="5" t="str">
        <f>'Agreement Numbers'!$G$16</f>
        <v>Developed</v>
      </c>
      <c r="V128" s="10"/>
      <c r="W128" s="10"/>
    </row>
    <row r="129" spans="1:23" x14ac:dyDescent="0.35">
      <c r="A129" s="36" t="str">
        <f>Overview!$B$12</f>
        <v>itt_30133</v>
      </c>
      <c r="B129" s="36" t="str">
        <f>Overview!$B$13</f>
        <v>08-002-01</v>
      </c>
      <c r="C129" s="197">
        <f t="shared" si="4"/>
        <v>0</v>
      </c>
      <c r="D129" s="161" t="str">
        <f>CONCATENATE(Overview!$A$31," ",Overview!$B$31)</f>
        <v>SD04 Employer Incentive - when ROI or business growth of 5% can be evidenced</v>
      </c>
      <c r="E129" s="207">
        <v>11</v>
      </c>
      <c r="F129" s="171">
        <f>Overview!$D$31</f>
        <v>1000</v>
      </c>
      <c r="G129" s="101">
        <v>5</v>
      </c>
      <c r="H129" s="101">
        <v>2017</v>
      </c>
      <c r="I129" s="5">
        <f>Overview!T31</f>
        <v>0</v>
      </c>
      <c r="J129" s="41">
        <f>SUM(I129*Overview!$D$31)</f>
        <v>0</v>
      </c>
      <c r="K129" s="10" t="str">
        <f t="shared" si="5"/>
        <v>itt_30133/08-002-01/0</v>
      </c>
      <c r="L129" s="10" t="str">
        <f>Overview!$B$12</f>
        <v>itt_30133</v>
      </c>
      <c r="M129" s="226" t="s">
        <v>689</v>
      </c>
      <c r="N129" s="10" t="str">
        <f>Overview!$B$10</f>
        <v>DERBY, DERBYSHIRE, NOTTINGHAM AND NOTTINGHAMSHIRE LEP</v>
      </c>
      <c r="O129" s="10" t="str">
        <f>'Information for BU'!$B$27</f>
        <v>E37008</v>
      </c>
      <c r="P129" s="10" t="s">
        <v>690</v>
      </c>
      <c r="Q129" s="10" t="str">
        <f>Overview!$B$11</f>
        <v>(SKILLS LOCAL) SKILLS FOR GROWTH</v>
      </c>
      <c r="R129" s="10" t="str">
        <f>'Information for BU'!$C$14</f>
        <v>2.1 Enhancing equal access to lifelong learning</v>
      </c>
      <c r="S129" s="10" t="str">
        <f>'Agreement Numbers'!$D$16</f>
        <v>08S15C00080</v>
      </c>
      <c r="T129" s="10" t="str">
        <f>'Information for BU'!$B$13</f>
        <v>SSW Skills</v>
      </c>
      <c r="U129" s="5" t="str">
        <f>'Agreement Numbers'!$G$16</f>
        <v>Developed</v>
      </c>
      <c r="V129" s="10"/>
      <c r="W129" s="10"/>
    </row>
    <row r="130" spans="1:23" x14ac:dyDescent="0.35">
      <c r="A130" s="36" t="str">
        <f>Overview!$B$12</f>
        <v>itt_30133</v>
      </c>
      <c r="B130" s="36" t="str">
        <f>Overview!$B$13</f>
        <v>08-002-01</v>
      </c>
      <c r="C130" s="197">
        <f t="shared" si="4"/>
        <v>0</v>
      </c>
      <c r="D130" s="161" t="str">
        <f>CONCATENATE(Overview!$A$31," ",Overview!$B$31)</f>
        <v>SD04 Employer Incentive - when ROI or business growth of 5% can be evidenced</v>
      </c>
      <c r="E130" s="207">
        <v>11</v>
      </c>
      <c r="F130" s="171">
        <f>Overview!$D$31</f>
        <v>1000</v>
      </c>
      <c r="G130" s="101">
        <v>6</v>
      </c>
      <c r="H130" s="101">
        <v>2017</v>
      </c>
      <c r="I130" s="5">
        <f>Overview!U31</f>
        <v>0</v>
      </c>
      <c r="J130" s="41">
        <f>SUM(I130*Overview!$D$31)</f>
        <v>0</v>
      </c>
      <c r="K130" s="10" t="str">
        <f t="shared" si="5"/>
        <v>itt_30133/08-002-01/0</v>
      </c>
      <c r="L130" s="10" t="str">
        <f>Overview!$B$12</f>
        <v>itt_30133</v>
      </c>
      <c r="M130" s="226" t="s">
        <v>689</v>
      </c>
      <c r="N130" s="10" t="str">
        <f>Overview!$B$10</f>
        <v>DERBY, DERBYSHIRE, NOTTINGHAM AND NOTTINGHAMSHIRE LEP</v>
      </c>
      <c r="O130" s="10" t="str">
        <f>'Information for BU'!$B$27</f>
        <v>E37008</v>
      </c>
      <c r="P130" s="10" t="s">
        <v>690</v>
      </c>
      <c r="Q130" s="10" t="str">
        <f>Overview!$B$11</f>
        <v>(SKILLS LOCAL) SKILLS FOR GROWTH</v>
      </c>
      <c r="R130" s="10" t="str">
        <f>'Information for BU'!$C$14</f>
        <v>2.1 Enhancing equal access to lifelong learning</v>
      </c>
      <c r="S130" s="10" t="str">
        <f>'Agreement Numbers'!$D$16</f>
        <v>08S15C00080</v>
      </c>
      <c r="T130" s="10" t="str">
        <f>'Information for BU'!$B$13</f>
        <v>SSW Skills</v>
      </c>
      <c r="U130" s="5" t="str">
        <f>'Agreement Numbers'!$G$16</f>
        <v>Developed</v>
      </c>
      <c r="V130" s="10"/>
      <c r="W130" s="10"/>
    </row>
    <row r="131" spans="1:23" x14ac:dyDescent="0.35">
      <c r="A131" s="36" t="str">
        <f>Overview!$B$12</f>
        <v>itt_30133</v>
      </c>
      <c r="B131" s="36" t="str">
        <f>Overview!$B$13</f>
        <v>08-002-01</v>
      </c>
      <c r="C131" s="197">
        <f t="shared" si="4"/>
        <v>0</v>
      </c>
      <c r="D131" s="161" t="str">
        <f>CONCATENATE(Overview!$A$31," ",Overview!$B$31)</f>
        <v>SD04 Employer Incentive - when ROI or business growth of 5% can be evidenced</v>
      </c>
      <c r="E131" s="207">
        <v>11</v>
      </c>
      <c r="F131" s="171">
        <f>Overview!$D$31</f>
        <v>1000</v>
      </c>
      <c r="G131" s="101">
        <v>7</v>
      </c>
      <c r="H131" s="101">
        <v>2017</v>
      </c>
      <c r="I131" s="5">
        <f>Overview!V31</f>
        <v>0</v>
      </c>
      <c r="J131" s="41">
        <f>SUM(I131*Overview!$D$31)</f>
        <v>0</v>
      </c>
      <c r="K131" s="10" t="str">
        <f t="shared" si="5"/>
        <v>itt_30133/08-002-01/0</v>
      </c>
      <c r="L131" s="10" t="str">
        <f>Overview!$B$12</f>
        <v>itt_30133</v>
      </c>
      <c r="M131" s="226" t="s">
        <v>689</v>
      </c>
      <c r="N131" s="10" t="str">
        <f>Overview!$B$10</f>
        <v>DERBY, DERBYSHIRE, NOTTINGHAM AND NOTTINGHAMSHIRE LEP</v>
      </c>
      <c r="O131" s="10" t="str">
        <f>'Information for BU'!$B$27</f>
        <v>E37008</v>
      </c>
      <c r="P131" s="10" t="s">
        <v>690</v>
      </c>
      <c r="Q131" s="10" t="str">
        <f>Overview!$B$11</f>
        <v>(SKILLS LOCAL) SKILLS FOR GROWTH</v>
      </c>
      <c r="R131" s="10" t="str">
        <f>'Information for BU'!$C$14</f>
        <v>2.1 Enhancing equal access to lifelong learning</v>
      </c>
      <c r="S131" s="10" t="str">
        <f>'Agreement Numbers'!$D$16</f>
        <v>08S15C00080</v>
      </c>
      <c r="T131" s="10" t="str">
        <f>'Information for BU'!$B$13</f>
        <v>SSW Skills</v>
      </c>
      <c r="U131" s="5" t="str">
        <f>'Agreement Numbers'!$G$16</f>
        <v>Developed</v>
      </c>
      <c r="V131" s="10"/>
      <c r="W131" s="10"/>
    </row>
    <row r="132" spans="1:23" x14ac:dyDescent="0.35">
      <c r="A132" s="36" t="str">
        <f>Overview!$B$12</f>
        <v>itt_30133</v>
      </c>
      <c r="B132" s="36" t="str">
        <f>Overview!$B$13</f>
        <v>08-002-01</v>
      </c>
      <c r="C132" s="197">
        <f t="shared" si="4"/>
        <v>0</v>
      </c>
      <c r="D132" s="161" t="str">
        <f>CONCATENATE(Overview!$A$31," ",Overview!$B$31)</f>
        <v>SD04 Employer Incentive - when ROI or business growth of 5% can be evidenced</v>
      </c>
      <c r="E132" s="207">
        <v>11</v>
      </c>
      <c r="F132" s="171">
        <f>Overview!$D$31</f>
        <v>1000</v>
      </c>
      <c r="G132" s="101">
        <v>8</v>
      </c>
      <c r="H132" s="101">
        <v>2017</v>
      </c>
      <c r="I132" s="5">
        <f>Overview!W31</f>
        <v>0</v>
      </c>
      <c r="J132" s="41">
        <f>SUM(I132*Overview!$D$31)</f>
        <v>0</v>
      </c>
      <c r="K132" s="10" t="str">
        <f t="shared" si="5"/>
        <v>itt_30133/08-002-01/0</v>
      </c>
      <c r="L132" s="10" t="str">
        <f>Overview!$B$12</f>
        <v>itt_30133</v>
      </c>
      <c r="M132" s="226" t="s">
        <v>689</v>
      </c>
      <c r="N132" s="10" t="str">
        <f>Overview!$B$10</f>
        <v>DERBY, DERBYSHIRE, NOTTINGHAM AND NOTTINGHAMSHIRE LEP</v>
      </c>
      <c r="O132" s="10" t="str">
        <f>'Information for BU'!$B$27</f>
        <v>E37008</v>
      </c>
      <c r="P132" s="10" t="s">
        <v>690</v>
      </c>
      <c r="Q132" s="10" t="str">
        <f>Overview!$B$11</f>
        <v>(SKILLS LOCAL) SKILLS FOR GROWTH</v>
      </c>
      <c r="R132" s="10" t="str">
        <f>'Information for BU'!$C$14</f>
        <v>2.1 Enhancing equal access to lifelong learning</v>
      </c>
      <c r="S132" s="10" t="str">
        <f>'Agreement Numbers'!$D$16</f>
        <v>08S15C00080</v>
      </c>
      <c r="T132" s="10" t="str">
        <f>'Information for BU'!$B$13</f>
        <v>SSW Skills</v>
      </c>
      <c r="U132" s="5" t="str">
        <f>'Agreement Numbers'!$G$16</f>
        <v>Developed</v>
      </c>
      <c r="V132" s="10"/>
      <c r="W132" s="10"/>
    </row>
    <row r="133" spans="1:23" x14ac:dyDescent="0.35">
      <c r="A133" s="36" t="str">
        <f>Overview!$B$12</f>
        <v>itt_30133</v>
      </c>
      <c r="B133" s="36" t="str">
        <f>Overview!$B$13</f>
        <v>08-002-01</v>
      </c>
      <c r="C133" s="197">
        <f t="shared" si="4"/>
        <v>0</v>
      </c>
      <c r="D133" s="161" t="str">
        <f>CONCATENATE(Overview!$A$31," ",Overview!$B$31)</f>
        <v>SD04 Employer Incentive - when ROI or business growth of 5% can be evidenced</v>
      </c>
      <c r="E133" s="207">
        <v>11</v>
      </c>
      <c r="F133" s="171">
        <f>Overview!$D$31</f>
        <v>1000</v>
      </c>
      <c r="G133" s="101">
        <v>9</v>
      </c>
      <c r="H133" s="101">
        <v>2017</v>
      </c>
      <c r="I133" s="5">
        <f>Overview!X31</f>
        <v>0</v>
      </c>
      <c r="J133" s="41">
        <f>SUM(I133*Overview!$D$31)</f>
        <v>0</v>
      </c>
      <c r="K133" s="10" t="str">
        <f t="shared" si="5"/>
        <v>itt_30133/08-002-01/0</v>
      </c>
      <c r="L133" s="10" t="str">
        <f>Overview!$B$12</f>
        <v>itt_30133</v>
      </c>
      <c r="M133" s="226" t="s">
        <v>689</v>
      </c>
      <c r="N133" s="10" t="str">
        <f>Overview!$B$10</f>
        <v>DERBY, DERBYSHIRE, NOTTINGHAM AND NOTTINGHAMSHIRE LEP</v>
      </c>
      <c r="O133" s="10" t="str">
        <f>'Information for BU'!$B$27</f>
        <v>E37008</v>
      </c>
      <c r="P133" s="10" t="s">
        <v>690</v>
      </c>
      <c r="Q133" s="10" t="str">
        <f>Overview!$B$11</f>
        <v>(SKILLS LOCAL) SKILLS FOR GROWTH</v>
      </c>
      <c r="R133" s="10" t="str">
        <f>'Information for BU'!$C$14</f>
        <v>2.1 Enhancing equal access to lifelong learning</v>
      </c>
      <c r="S133" s="10" t="str">
        <f>'Agreement Numbers'!$D$16</f>
        <v>08S15C00080</v>
      </c>
      <c r="T133" s="10" t="str">
        <f>'Information for BU'!$B$13</f>
        <v>SSW Skills</v>
      </c>
      <c r="U133" s="5" t="str">
        <f>'Agreement Numbers'!$G$16</f>
        <v>Developed</v>
      </c>
      <c r="V133" s="10"/>
      <c r="W133" s="10"/>
    </row>
    <row r="134" spans="1:23" x14ac:dyDescent="0.35">
      <c r="A134" s="36" t="str">
        <f>Overview!$B$12</f>
        <v>itt_30133</v>
      </c>
      <c r="B134" s="36" t="str">
        <f>Overview!$B$13</f>
        <v>08-002-01</v>
      </c>
      <c r="C134" s="197">
        <f t="shared" si="4"/>
        <v>0</v>
      </c>
      <c r="D134" s="161" t="str">
        <f>CONCATENATE(Overview!$A$31," ",Overview!$B$31)</f>
        <v>SD04 Employer Incentive - when ROI or business growth of 5% can be evidenced</v>
      </c>
      <c r="E134" s="207">
        <v>11</v>
      </c>
      <c r="F134" s="171">
        <f>Overview!$D$31</f>
        <v>1000</v>
      </c>
      <c r="G134" s="101">
        <v>10</v>
      </c>
      <c r="H134" s="101">
        <v>2017</v>
      </c>
      <c r="I134" s="5">
        <f>Overview!Y31</f>
        <v>0</v>
      </c>
      <c r="J134" s="41">
        <f>SUM(I134*Overview!$D$31)</f>
        <v>0</v>
      </c>
      <c r="K134" s="10" t="str">
        <f t="shared" si="5"/>
        <v>itt_30133/08-002-01/0</v>
      </c>
      <c r="L134" s="10" t="str">
        <f>Overview!$B$12</f>
        <v>itt_30133</v>
      </c>
      <c r="M134" s="226" t="s">
        <v>689</v>
      </c>
      <c r="N134" s="10" t="str">
        <f>Overview!$B$10</f>
        <v>DERBY, DERBYSHIRE, NOTTINGHAM AND NOTTINGHAMSHIRE LEP</v>
      </c>
      <c r="O134" s="10" t="str">
        <f>'Information for BU'!$B$27</f>
        <v>E37008</v>
      </c>
      <c r="P134" s="10" t="s">
        <v>690</v>
      </c>
      <c r="Q134" s="10" t="str">
        <f>Overview!$B$11</f>
        <v>(SKILLS LOCAL) SKILLS FOR GROWTH</v>
      </c>
      <c r="R134" s="10" t="str">
        <f>'Information for BU'!$C$14</f>
        <v>2.1 Enhancing equal access to lifelong learning</v>
      </c>
      <c r="S134" s="10" t="str">
        <f>'Agreement Numbers'!$D$16</f>
        <v>08S15C00080</v>
      </c>
      <c r="T134" s="10" t="str">
        <f>'Information for BU'!$B$13</f>
        <v>SSW Skills</v>
      </c>
      <c r="U134" s="5" t="str">
        <f>'Agreement Numbers'!$G$16</f>
        <v>Developed</v>
      </c>
      <c r="V134" s="10"/>
      <c r="W134" s="10"/>
    </row>
    <row r="135" spans="1:23" x14ac:dyDescent="0.35">
      <c r="A135" s="36" t="str">
        <f>Overview!$B$12</f>
        <v>itt_30133</v>
      </c>
      <c r="B135" s="36" t="str">
        <f>Overview!$B$13</f>
        <v>08-002-01</v>
      </c>
      <c r="C135" s="197">
        <f t="shared" si="4"/>
        <v>0</v>
      </c>
      <c r="D135" s="161" t="str">
        <f>CONCATENATE(Overview!$A$31," ",Overview!$B$31)</f>
        <v>SD04 Employer Incentive - when ROI or business growth of 5% can be evidenced</v>
      </c>
      <c r="E135" s="207">
        <v>11</v>
      </c>
      <c r="F135" s="171">
        <f>Overview!$D$31</f>
        <v>1000</v>
      </c>
      <c r="G135" s="101">
        <v>11</v>
      </c>
      <c r="H135" s="101">
        <v>2017</v>
      </c>
      <c r="I135" s="5">
        <f>Overview!Z31</f>
        <v>0</v>
      </c>
      <c r="J135" s="41">
        <f>SUM(I135*Overview!$D$31)</f>
        <v>0</v>
      </c>
      <c r="K135" s="10" t="str">
        <f t="shared" si="5"/>
        <v>itt_30133/08-002-01/0</v>
      </c>
      <c r="L135" s="10" t="str">
        <f>Overview!$B$12</f>
        <v>itt_30133</v>
      </c>
      <c r="M135" s="226" t="s">
        <v>689</v>
      </c>
      <c r="N135" s="10" t="str">
        <f>Overview!$B$10</f>
        <v>DERBY, DERBYSHIRE, NOTTINGHAM AND NOTTINGHAMSHIRE LEP</v>
      </c>
      <c r="O135" s="10" t="str">
        <f>'Information for BU'!$B$27</f>
        <v>E37008</v>
      </c>
      <c r="P135" s="10" t="s">
        <v>690</v>
      </c>
      <c r="Q135" s="10" t="str">
        <f>Overview!$B$11</f>
        <v>(SKILLS LOCAL) SKILLS FOR GROWTH</v>
      </c>
      <c r="R135" s="10" t="str">
        <f>'Information for BU'!$C$14</f>
        <v>2.1 Enhancing equal access to lifelong learning</v>
      </c>
      <c r="S135" s="10" t="str">
        <f>'Agreement Numbers'!$D$16</f>
        <v>08S15C00080</v>
      </c>
      <c r="T135" s="10" t="str">
        <f>'Information for BU'!$B$13</f>
        <v>SSW Skills</v>
      </c>
      <c r="U135" s="5" t="str">
        <f>'Agreement Numbers'!$G$16</f>
        <v>Developed</v>
      </c>
      <c r="V135" s="10"/>
      <c r="W135" s="10"/>
    </row>
    <row r="136" spans="1:23" x14ac:dyDescent="0.35">
      <c r="A136" s="36" t="str">
        <f>Overview!$B$12</f>
        <v>itt_30133</v>
      </c>
      <c r="B136" s="36" t="str">
        <f>Overview!$B$13</f>
        <v>08-002-01</v>
      </c>
      <c r="C136" s="197">
        <f t="shared" si="4"/>
        <v>0</v>
      </c>
      <c r="D136" s="161" t="str">
        <f>CONCATENATE(Overview!$A$31," ",Overview!$B$31)</f>
        <v>SD04 Employer Incentive - when ROI or business growth of 5% can be evidenced</v>
      </c>
      <c r="E136" s="207">
        <v>11</v>
      </c>
      <c r="F136" s="171">
        <f>Overview!$D$31</f>
        <v>1000</v>
      </c>
      <c r="G136" s="101">
        <v>12</v>
      </c>
      <c r="H136" s="101">
        <v>2017</v>
      </c>
      <c r="I136" s="5">
        <f>Overview!AA31</f>
        <v>0</v>
      </c>
      <c r="J136" s="41">
        <f>SUM(I136*Overview!$D$31)</f>
        <v>0</v>
      </c>
      <c r="K136" s="10" t="str">
        <f t="shared" si="5"/>
        <v>itt_30133/08-002-01/0</v>
      </c>
      <c r="L136" s="10" t="str">
        <f>Overview!$B$12</f>
        <v>itt_30133</v>
      </c>
      <c r="M136" s="226" t="s">
        <v>689</v>
      </c>
      <c r="N136" s="10" t="str">
        <f>Overview!$B$10</f>
        <v>DERBY, DERBYSHIRE, NOTTINGHAM AND NOTTINGHAMSHIRE LEP</v>
      </c>
      <c r="O136" s="10" t="str">
        <f>'Information for BU'!$B$27</f>
        <v>E37008</v>
      </c>
      <c r="P136" s="10" t="s">
        <v>690</v>
      </c>
      <c r="Q136" s="10" t="str">
        <f>Overview!$B$11</f>
        <v>(SKILLS LOCAL) SKILLS FOR GROWTH</v>
      </c>
      <c r="R136" s="10" t="str">
        <f>'Information for BU'!$C$14</f>
        <v>2.1 Enhancing equal access to lifelong learning</v>
      </c>
      <c r="S136" s="10" t="str">
        <f>'Agreement Numbers'!$D$16</f>
        <v>08S15C00080</v>
      </c>
      <c r="T136" s="10" t="str">
        <f>'Information for BU'!$B$13</f>
        <v>SSW Skills</v>
      </c>
      <c r="U136" s="5" t="str">
        <f>'Agreement Numbers'!$G$16</f>
        <v>Developed</v>
      </c>
      <c r="V136" s="10"/>
      <c r="W136" s="10"/>
    </row>
    <row r="137" spans="1:23" x14ac:dyDescent="0.35">
      <c r="A137" s="36" t="str">
        <f>Overview!$B$12</f>
        <v>itt_30133</v>
      </c>
      <c r="B137" s="36" t="str">
        <f>Overview!$B$13</f>
        <v>08-002-01</v>
      </c>
      <c r="C137" s="197">
        <f t="shared" si="4"/>
        <v>0</v>
      </c>
      <c r="D137" s="161" t="str">
        <f>CONCATENATE(Overview!$A$31," ",Overview!$B$31)</f>
        <v>SD04 Employer Incentive - when ROI or business growth of 5% can be evidenced</v>
      </c>
      <c r="E137" s="207">
        <v>11</v>
      </c>
      <c r="F137" s="171">
        <f>Overview!$D$31</f>
        <v>1000</v>
      </c>
      <c r="G137" s="101">
        <v>1</v>
      </c>
      <c r="H137" s="101">
        <v>2018</v>
      </c>
      <c r="I137" s="5">
        <f>Overview!AB31</f>
        <v>0</v>
      </c>
      <c r="J137" s="41">
        <f>SUM(I137*Overview!$D$31)</f>
        <v>0</v>
      </c>
      <c r="K137" s="10" t="str">
        <f t="shared" si="5"/>
        <v>itt_30133/08-002-01/0</v>
      </c>
      <c r="L137" s="10" t="str">
        <f>Overview!$B$12</f>
        <v>itt_30133</v>
      </c>
      <c r="M137" s="226" t="s">
        <v>689</v>
      </c>
      <c r="N137" s="10" t="str">
        <f>Overview!$B$10</f>
        <v>DERBY, DERBYSHIRE, NOTTINGHAM AND NOTTINGHAMSHIRE LEP</v>
      </c>
      <c r="O137" s="10" t="str">
        <f>'Information for BU'!$B$27</f>
        <v>E37008</v>
      </c>
      <c r="P137" s="10" t="s">
        <v>690</v>
      </c>
      <c r="Q137" s="10" t="str">
        <f>Overview!$B$11</f>
        <v>(SKILLS LOCAL) SKILLS FOR GROWTH</v>
      </c>
      <c r="R137" s="10" t="str">
        <f>'Information for BU'!$C$14</f>
        <v>2.1 Enhancing equal access to lifelong learning</v>
      </c>
      <c r="S137" s="10" t="str">
        <f>'Agreement Numbers'!$D$16</f>
        <v>08S15C00080</v>
      </c>
      <c r="T137" s="10" t="str">
        <f>'Information for BU'!$B$13</f>
        <v>SSW Skills</v>
      </c>
      <c r="U137" s="5" t="str">
        <f>'Agreement Numbers'!$G$16</f>
        <v>Developed</v>
      </c>
      <c r="V137" s="10"/>
      <c r="W137" s="10"/>
    </row>
    <row r="138" spans="1:23" x14ac:dyDescent="0.35">
      <c r="A138" s="36" t="str">
        <f>Overview!$B$12</f>
        <v>itt_30133</v>
      </c>
      <c r="B138" s="36" t="str">
        <f>Overview!$B$13</f>
        <v>08-002-01</v>
      </c>
      <c r="C138" s="197">
        <f t="shared" si="4"/>
        <v>0</v>
      </c>
      <c r="D138" s="161" t="str">
        <f>CONCATENATE(Overview!$A$31," ",Overview!$B$31)</f>
        <v>SD04 Employer Incentive - when ROI or business growth of 5% can be evidenced</v>
      </c>
      <c r="E138" s="207">
        <v>11</v>
      </c>
      <c r="F138" s="171">
        <f>Overview!$D$31</f>
        <v>1000</v>
      </c>
      <c r="G138" s="101">
        <v>2</v>
      </c>
      <c r="H138" s="101">
        <v>2018</v>
      </c>
      <c r="I138" s="5">
        <f>Overview!AC31</f>
        <v>0</v>
      </c>
      <c r="J138" s="41">
        <f>SUM(I138*Overview!$D$31)</f>
        <v>0</v>
      </c>
      <c r="K138" s="10" t="str">
        <f t="shared" si="5"/>
        <v>itt_30133/08-002-01/0</v>
      </c>
      <c r="L138" s="10" t="str">
        <f>Overview!$B$12</f>
        <v>itt_30133</v>
      </c>
      <c r="M138" s="226" t="s">
        <v>689</v>
      </c>
      <c r="N138" s="10" t="str">
        <f>Overview!$B$10</f>
        <v>DERBY, DERBYSHIRE, NOTTINGHAM AND NOTTINGHAMSHIRE LEP</v>
      </c>
      <c r="O138" s="10" t="str">
        <f>'Information for BU'!$B$27</f>
        <v>E37008</v>
      </c>
      <c r="P138" s="10" t="s">
        <v>690</v>
      </c>
      <c r="Q138" s="10" t="str">
        <f>Overview!$B$11</f>
        <v>(SKILLS LOCAL) SKILLS FOR GROWTH</v>
      </c>
      <c r="R138" s="10" t="str">
        <f>'Information for BU'!$C$14</f>
        <v>2.1 Enhancing equal access to lifelong learning</v>
      </c>
      <c r="S138" s="10" t="str">
        <f>'Agreement Numbers'!$D$16</f>
        <v>08S15C00080</v>
      </c>
      <c r="T138" s="10" t="str">
        <f>'Information for BU'!$B$13</f>
        <v>SSW Skills</v>
      </c>
      <c r="U138" s="5" t="str">
        <f>'Agreement Numbers'!$G$16</f>
        <v>Developed</v>
      </c>
      <c r="V138" s="10"/>
      <c r="W138" s="10"/>
    </row>
    <row r="139" spans="1:23" x14ac:dyDescent="0.35">
      <c r="A139" s="36" t="str">
        <f>Overview!$B$12</f>
        <v>itt_30133</v>
      </c>
      <c r="B139" s="36" t="str">
        <f>Overview!$B$13</f>
        <v>08-002-01</v>
      </c>
      <c r="C139" s="197">
        <f t="shared" si="4"/>
        <v>0</v>
      </c>
      <c r="D139" s="161" t="str">
        <f>CONCATENATE(Overview!$A$31," ",Overview!$B$31)</f>
        <v>SD04 Employer Incentive - when ROI or business growth of 5% can be evidenced</v>
      </c>
      <c r="E139" s="207">
        <v>11</v>
      </c>
      <c r="F139" s="171">
        <f>Overview!$D$31</f>
        <v>1000</v>
      </c>
      <c r="G139" s="101">
        <v>3</v>
      </c>
      <c r="H139" s="101">
        <v>2018</v>
      </c>
      <c r="I139" s="5">
        <f>Overview!AD31</f>
        <v>0</v>
      </c>
      <c r="J139" s="41">
        <f>SUM(I139*Overview!$D$31)</f>
        <v>0</v>
      </c>
      <c r="K139" s="10" t="str">
        <f t="shared" si="5"/>
        <v>itt_30133/08-002-01/0</v>
      </c>
      <c r="L139" s="10" t="str">
        <f>Overview!$B$12</f>
        <v>itt_30133</v>
      </c>
      <c r="M139" s="226" t="s">
        <v>689</v>
      </c>
      <c r="N139" s="10" t="str">
        <f>Overview!$B$10</f>
        <v>DERBY, DERBYSHIRE, NOTTINGHAM AND NOTTINGHAMSHIRE LEP</v>
      </c>
      <c r="O139" s="10" t="str">
        <f>'Information for BU'!$B$27</f>
        <v>E37008</v>
      </c>
      <c r="P139" s="10" t="s">
        <v>690</v>
      </c>
      <c r="Q139" s="10" t="str">
        <f>Overview!$B$11</f>
        <v>(SKILLS LOCAL) SKILLS FOR GROWTH</v>
      </c>
      <c r="R139" s="10" t="str">
        <f>'Information for BU'!$C$14</f>
        <v>2.1 Enhancing equal access to lifelong learning</v>
      </c>
      <c r="S139" s="10" t="str">
        <f>'Agreement Numbers'!$D$16</f>
        <v>08S15C00080</v>
      </c>
      <c r="T139" s="10" t="str">
        <f>'Information for BU'!$B$13</f>
        <v>SSW Skills</v>
      </c>
      <c r="U139" s="5" t="str">
        <f>'Agreement Numbers'!$G$16</f>
        <v>Developed</v>
      </c>
      <c r="V139" s="10"/>
      <c r="W139" s="10"/>
    </row>
    <row r="140" spans="1:23" x14ac:dyDescent="0.35">
      <c r="A140" s="36" t="str">
        <f>Overview!$B$12</f>
        <v>itt_30133</v>
      </c>
      <c r="B140" s="36" t="str">
        <f>Overview!$B$13</f>
        <v>08-002-01</v>
      </c>
      <c r="C140" s="197">
        <f t="shared" si="4"/>
        <v>0</v>
      </c>
      <c r="D140" s="161" t="str">
        <f>CONCATENATE(Overview!$A$32," ",Overview!$B$32)</f>
        <v>SD05 Employer Incentive - Top up for Advn App</v>
      </c>
      <c r="E140" s="207">
        <v>12</v>
      </c>
      <c r="F140" s="171">
        <f>Overview!$D$32</f>
        <v>150</v>
      </c>
      <c r="G140" s="101">
        <v>9</v>
      </c>
      <c r="H140" s="101">
        <v>2016</v>
      </c>
      <c r="I140" s="5">
        <f>Overview!L32</f>
        <v>0</v>
      </c>
      <c r="J140" s="41">
        <f>SUM(I140*Overview!$D$32)</f>
        <v>0</v>
      </c>
      <c r="K140" s="10" t="str">
        <f t="shared" si="5"/>
        <v>itt_30133/08-002-01/0</v>
      </c>
      <c r="L140" s="10" t="str">
        <f>Overview!$B$12</f>
        <v>itt_30133</v>
      </c>
      <c r="M140" s="226" t="s">
        <v>689</v>
      </c>
      <c r="N140" s="10" t="str">
        <f>Overview!$B$10</f>
        <v>DERBY, DERBYSHIRE, NOTTINGHAM AND NOTTINGHAMSHIRE LEP</v>
      </c>
      <c r="O140" s="10" t="str">
        <f>'Information for BU'!$B$27</f>
        <v>E37008</v>
      </c>
      <c r="P140" s="10" t="s">
        <v>690</v>
      </c>
      <c r="Q140" s="10" t="str">
        <f>Overview!$B$11</f>
        <v>(SKILLS LOCAL) SKILLS FOR GROWTH</v>
      </c>
      <c r="R140" s="10" t="str">
        <f>'Information for BU'!$C$14</f>
        <v>2.1 Enhancing equal access to lifelong learning</v>
      </c>
      <c r="S140" s="10" t="str">
        <f>'Agreement Numbers'!$D$16</f>
        <v>08S15C00080</v>
      </c>
      <c r="T140" s="10" t="str">
        <f>'Information for BU'!$B$13</f>
        <v>SSW Skills</v>
      </c>
      <c r="U140" s="5" t="str">
        <f>'Agreement Numbers'!$G$16</f>
        <v>Developed</v>
      </c>
      <c r="V140" s="10"/>
      <c r="W140" s="10"/>
    </row>
    <row r="141" spans="1:23" x14ac:dyDescent="0.35">
      <c r="A141" s="36" t="str">
        <f>Overview!$B$12</f>
        <v>itt_30133</v>
      </c>
      <c r="B141" s="36" t="str">
        <f>Overview!$B$13</f>
        <v>08-002-01</v>
      </c>
      <c r="C141" s="197">
        <f t="shared" si="4"/>
        <v>0</v>
      </c>
      <c r="D141" s="161" t="str">
        <f>CONCATENATE(Overview!$A$32," ",Overview!$B$32)</f>
        <v>SD05 Employer Incentive - Top up for Advn App</v>
      </c>
      <c r="E141" s="207">
        <v>12</v>
      </c>
      <c r="F141" s="171">
        <f>Overview!$D$32</f>
        <v>150</v>
      </c>
      <c r="G141" s="101">
        <v>10</v>
      </c>
      <c r="H141" s="101">
        <v>2016</v>
      </c>
      <c r="I141" s="5">
        <f>Overview!M32</f>
        <v>0</v>
      </c>
      <c r="J141" s="41">
        <f>SUM(I141*Overview!$D$32)</f>
        <v>0</v>
      </c>
      <c r="K141" s="10" t="str">
        <f t="shared" si="5"/>
        <v>itt_30133/08-002-01/0</v>
      </c>
      <c r="L141" s="10" t="str">
        <f>Overview!$B$12</f>
        <v>itt_30133</v>
      </c>
      <c r="M141" s="226" t="s">
        <v>689</v>
      </c>
      <c r="N141" s="10" t="str">
        <f>Overview!$B$10</f>
        <v>DERBY, DERBYSHIRE, NOTTINGHAM AND NOTTINGHAMSHIRE LEP</v>
      </c>
      <c r="O141" s="10" t="str">
        <f>'Information for BU'!$B$27</f>
        <v>E37008</v>
      </c>
      <c r="P141" s="10" t="s">
        <v>690</v>
      </c>
      <c r="Q141" s="10" t="str">
        <f>Overview!$B$11</f>
        <v>(SKILLS LOCAL) SKILLS FOR GROWTH</v>
      </c>
      <c r="R141" s="10" t="str">
        <f>'Information for BU'!$C$14</f>
        <v>2.1 Enhancing equal access to lifelong learning</v>
      </c>
      <c r="S141" s="10" t="str">
        <f>'Agreement Numbers'!$D$16</f>
        <v>08S15C00080</v>
      </c>
      <c r="T141" s="10" t="str">
        <f>'Information for BU'!$B$13</f>
        <v>SSW Skills</v>
      </c>
      <c r="U141" s="5" t="str">
        <f>'Agreement Numbers'!$G$16</f>
        <v>Developed</v>
      </c>
      <c r="V141" s="10"/>
      <c r="W141" s="10"/>
    </row>
    <row r="142" spans="1:23" x14ac:dyDescent="0.35">
      <c r="A142" s="36" t="str">
        <f>Overview!$B$12</f>
        <v>itt_30133</v>
      </c>
      <c r="B142" s="36" t="str">
        <f>Overview!$B$13</f>
        <v>08-002-01</v>
      </c>
      <c r="C142" s="197">
        <f t="shared" si="4"/>
        <v>0</v>
      </c>
      <c r="D142" s="161" t="str">
        <f>CONCATENATE(Overview!$A$32," ",Overview!$B$32)</f>
        <v>SD05 Employer Incentive - Top up for Advn App</v>
      </c>
      <c r="E142" s="207">
        <v>12</v>
      </c>
      <c r="F142" s="171">
        <f>Overview!$D$32</f>
        <v>150</v>
      </c>
      <c r="G142" s="101">
        <v>11</v>
      </c>
      <c r="H142" s="101">
        <v>2016</v>
      </c>
      <c r="I142" s="5">
        <f>Overview!N32</f>
        <v>0</v>
      </c>
      <c r="J142" s="41">
        <f>SUM(I142*Overview!$D$32)</f>
        <v>0</v>
      </c>
      <c r="K142" s="10" t="str">
        <f t="shared" si="5"/>
        <v>itt_30133/08-002-01/0</v>
      </c>
      <c r="L142" s="10" t="str">
        <f>Overview!$B$12</f>
        <v>itt_30133</v>
      </c>
      <c r="M142" s="226" t="s">
        <v>689</v>
      </c>
      <c r="N142" s="10" t="str">
        <f>Overview!$B$10</f>
        <v>DERBY, DERBYSHIRE, NOTTINGHAM AND NOTTINGHAMSHIRE LEP</v>
      </c>
      <c r="O142" s="10" t="str">
        <f>'Information for BU'!$B$27</f>
        <v>E37008</v>
      </c>
      <c r="P142" s="10" t="s">
        <v>690</v>
      </c>
      <c r="Q142" s="10" t="str">
        <f>Overview!$B$11</f>
        <v>(SKILLS LOCAL) SKILLS FOR GROWTH</v>
      </c>
      <c r="R142" s="10" t="str">
        <f>'Information for BU'!$C$14</f>
        <v>2.1 Enhancing equal access to lifelong learning</v>
      </c>
      <c r="S142" s="10" t="str">
        <f>'Agreement Numbers'!$D$16</f>
        <v>08S15C00080</v>
      </c>
      <c r="T142" s="10" t="str">
        <f>'Information for BU'!$B$13</f>
        <v>SSW Skills</v>
      </c>
      <c r="U142" s="5" t="str">
        <f>'Agreement Numbers'!$G$16</f>
        <v>Developed</v>
      </c>
      <c r="V142" s="10"/>
      <c r="W142" s="10"/>
    </row>
    <row r="143" spans="1:23" x14ac:dyDescent="0.35">
      <c r="A143" s="36" t="str">
        <f>Overview!$B$12</f>
        <v>itt_30133</v>
      </c>
      <c r="B143" s="36" t="str">
        <f>Overview!$B$13</f>
        <v>08-002-01</v>
      </c>
      <c r="C143" s="197">
        <f t="shared" si="4"/>
        <v>0</v>
      </c>
      <c r="D143" s="161" t="str">
        <f>CONCATENATE(Overview!$A$32," ",Overview!$B$32)</f>
        <v>SD05 Employer Incentive - Top up for Advn App</v>
      </c>
      <c r="E143" s="207">
        <v>12</v>
      </c>
      <c r="F143" s="171">
        <f>Overview!$D$32</f>
        <v>150</v>
      </c>
      <c r="G143" s="101">
        <v>12</v>
      </c>
      <c r="H143" s="101">
        <v>2016</v>
      </c>
      <c r="I143" s="5">
        <f>Overview!O32</f>
        <v>0</v>
      </c>
      <c r="J143" s="41">
        <f>SUM(I143*Overview!$D$32)</f>
        <v>0</v>
      </c>
      <c r="K143" s="10" t="str">
        <f t="shared" si="5"/>
        <v>itt_30133/08-002-01/0</v>
      </c>
      <c r="L143" s="10" t="str">
        <f>Overview!$B$12</f>
        <v>itt_30133</v>
      </c>
      <c r="M143" s="226" t="s">
        <v>689</v>
      </c>
      <c r="N143" s="10" t="str">
        <f>Overview!$B$10</f>
        <v>DERBY, DERBYSHIRE, NOTTINGHAM AND NOTTINGHAMSHIRE LEP</v>
      </c>
      <c r="O143" s="10" t="str">
        <f>'Information for BU'!$B$27</f>
        <v>E37008</v>
      </c>
      <c r="P143" s="10" t="s">
        <v>690</v>
      </c>
      <c r="Q143" s="10" t="str">
        <f>Overview!$B$11</f>
        <v>(SKILLS LOCAL) SKILLS FOR GROWTH</v>
      </c>
      <c r="R143" s="10" t="str">
        <f>'Information for BU'!$C$14</f>
        <v>2.1 Enhancing equal access to lifelong learning</v>
      </c>
      <c r="S143" s="10" t="str">
        <f>'Agreement Numbers'!$D$16</f>
        <v>08S15C00080</v>
      </c>
      <c r="T143" s="10" t="str">
        <f>'Information for BU'!$B$13</f>
        <v>SSW Skills</v>
      </c>
      <c r="U143" s="5" t="str">
        <f>'Agreement Numbers'!$G$16</f>
        <v>Developed</v>
      </c>
      <c r="V143" s="10"/>
      <c r="W143" s="10"/>
    </row>
    <row r="144" spans="1:23" x14ac:dyDescent="0.35">
      <c r="A144" s="36" t="str">
        <f>Overview!$B$12</f>
        <v>itt_30133</v>
      </c>
      <c r="B144" s="36" t="str">
        <f>Overview!$B$13</f>
        <v>08-002-01</v>
      </c>
      <c r="C144" s="197">
        <f t="shared" si="4"/>
        <v>0</v>
      </c>
      <c r="D144" s="161" t="str">
        <f>CONCATENATE(Overview!$A$32," ",Overview!$B$32)</f>
        <v>SD05 Employer Incentive - Top up for Advn App</v>
      </c>
      <c r="E144" s="207">
        <v>12</v>
      </c>
      <c r="F144" s="171">
        <f>Overview!$D$32</f>
        <v>150</v>
      </c>
      <c r="G144" s="101">
        <v>1</v>
      </c>
      <c r="H144" s="101">
        <v>2017</v>
      </c>
      <c r="I144" s="5">
        <f>Overview!P32</f>
        <v>0</v>
      </c>
      <c r="J144" s="41">
        <f>SUM(I144*Overview!$D$32)</f>
        <v>0</v>
      </c>
      <c r="K144" s="10" t="str">
        <f t="shared" si="5"/>
        <v>itt_30133/08-002-01/0</v>
      </c>
      <c r="L144" s="10" t="str">
        <f>Overview!$B$12</f>
        <v>itt_30133</v>
      </c>
      <c r="M144" s="226" t="s">
        <v>689</v>
      </c>
      <c r="N144" s="10" t="str">
        <f>Overview!$B$10</f>
        <v>DERBY, DERBYSHIRE, NOTTINGHAM AND NOTTINGHAMSHIRE LEP</v>
      </c>
      <c r="O144" s="10" t="str">
        <f>'Information for BU'!$B$27</f>
        <v>E37008</v>
      </c>
      <c r="P144" s="10" t="s">
        <v>690</v>
      </c>
      <c r="Q144" s="10" t="str">
        <f>Overview!$B$11</f>
        <v>(SKILLS LOCAL) SKILLS FOR GROWTH</v>
      </c>
      <c r="R144" s="10" t="str">
        <f>'Information for BU'!$C$14</f>
        <v>2.1 Enhancing equal access to lifelong learning</v>
      </c>
      <c r="S144" s="10" t="str">
        <f>'Agreement Numbers'!$D$16</f>
        <v>08S15C00080</v>
      </c>
      <c r="T144" s="10" t="str">
        <f>'Information for BU'!$B$13</f>
        <v>SSW Skills</v>
      </c>
      <c r="U144" s="5" t="str">
        <f>'Agreement Numbers'!$G$16</f>
        <v>Developed</v>
      </c>
      <c r="V144" s="10"/>
      <c r="W144" s="10"/>
    </row>
    <row r="145" spans="1:23" x14ac:dyDescent="0.35">
      <c r="A145" s="36" t="str">
        <f>Overview!$B$12</f>
        <v>itt_30133</v>
      </c>
      <c r="B145" s="36" t="str">
        <f>Overview!$B$13</f>
        <v>08-002-01</v>
      </c>
      <c r="C145" s="197">
        <f t="shared" si="4"/>
        <v>0</v>
      </c>
      <c r="D145" s="161" t="str">
        <f>CONCATENATE(Overview!$A$32," ",Overview!$B$32)</f>
        <v>SD05 Employer Incentive - Top up for Advn App</v>
      </c>
      <c r="E145" s="207">
        <v>12</v>
      </c>
      <c r="F145" s="171">
        <f>Overview!$D$32</f>
        <v>150</v>
      </c>
      <c r="G145" s="101">
        <v>2</v>
      </c>
      <c r="H145" s="101">
        <v>2017</v>
      </c>
      <c r="I145" s="5">
        <f>Overview!Q32</f>
        <v>0</v>
      </c>
      <c r="J145" s="41">
        <f>SUM(I145*Overview!$D$32)</f>
        <v>0</v>
      </c>
      <c r="K145" s="10" t="str">
        <f t="shared" si="5"/>
        <v>itt_30133/08-002-01/0</v>
      </c>
      <c r="L145" s="10" t="str">
        <f>Overview!$B$12</f>
        <v>itt_30133</v>
      </c>
      <c r="M145" s="226" t="s">
        <v>689</v>
      </c>
      <c r="N145" s="10" t="str">
        <f>Overview!$B$10</f>
        <v>DERBY, DERBYSHIRE, NOTTINGHAM AND NOTTINGHAMSHIRE LEP</v>
      </c>
      <c r="O145" s="10" t="str">
        <f>'Information for BU'!$B$27</f>
        <v>E37008</v>
      </c>
      <c r="P145" s="10" t="s">
        <v>690</v>
      </c>
      <c r="Q145" s="10" t="str">
        <f>Overview!$B$11</f>
        <v>(SKILLS LOCAL) SKILLS FOR GROWTH</v>
      </c>
      <c r="R145" s="10" t="str">
        <f>'Information for BU'!$C$14</f>
        <v>2.1 Enhancing equal access to lifelong learning</v>
      </c>
      <c r="S145" s="10" t="str">
        <f>'Agreement Numbers'!$D$16</f>
        <v>08S15C00080</v>
      </c>
      <c r="T145" s="10" t="str">
        <f>'Information for BU'!$B$13</f>
        <v>SSW Skills</v>
      </c>
      <c r="U145" s="5" t="str">
        <f>'Agreement Numbers'!$G$16</f>
        <v>Developed</v>
      </c>
      <c r="V145" s="10"/>
      <c r="W145" s="10"/>
    </row>
    <row r="146" spans="1:23" x14ac:dyDescent="0.35">
      <c r="A146" s="36" t="str">
        <f>Overview!$B$12</f>
        <v>itt_30133</v>
      </c>
      <c r="B146" s="36" t="str">
        <f>Overview!$B$13</f>
        <v>08-002-01</v>
      </c>
      <c r="C146" s="197">
        <f t="shared" si="4"/>
        <v>0</v>
      </c>
      <c r="D146" s="161" t="str">
        <f>CONCATENATE(Overview!$A$32," ",Overview!$B$32)</f>
        <v>SD05 Employer Incentive - Top up for Advn App</v>
      </c>
      <c r="E146" s="207">
        <v>12</v>
      </c>
      <c r="F146" s="171">
        <f>Overview!$D$32</f>
        <v>150</v>
      </c>
      <c r="G146" s="101">
        <v>3</v>
      </c>
      <c r="H146" s="101">
        <v>2017</v>
      </c>
      <c r="I146" s="5">
        <f>Overview!R32</f>
        <v>0</v>
      </c>
      <c r="J146" s="41">
        <f>SUM(I146*Overview!$D$32)</f>
        <v>0</v>
      </c>
      <c r="K146" s="10" t="str">
        <f t="shared" si="5"/>
        <v>itt_30133/08-002-01/0</v>
      </c>
      <c r="L146" s="10" t="str">
        <f>Overview!$B$12</f>
        <v>itt_30133</v>
      </c>
      <c r="M146" s="226" t="s">
        <v>689</v>
      </c>
      <c r="N146" s="10" t="str">
        <f>Overview!$B$10</f>
        <v>DERBY, DERBYSHIRE, NOTTINGHAM AND NOTTINGHAMSHIRE LEP</v>
      </c>
      <c r="O146" s="10" t="str">
        <f>'Information for BU'!$B$27</f>
        <v>E37008</v>
      </c>
      <c r="P146" s="10" t="s">
        <v>690</v>
      </c>
      <c r="Q146" s="10" t="str">
        <f>Overview!$B$11</f>
        <v>(SKILLS LOCAL) SKILLS FOR GROWTH</v>
      </c>
      <c r="R146" s="10" t="str">
        <f>'Information for BU'!$C$14</f>
        <v>2.1 Enhancing equal access to lifelong learning</v>
      </c>
      <c r="S146" s="10" t="str">
        <f>'Agreement Numbers'!$D$16</f>
        <v>08S15C00080</v>
      </c>
      <c r="T146" s="10" t="str">
        <f>'Information for BU'!$B$13</f>
        <v>SSW Skills</v>
      </c>
      <c r="U146" s="5" t="str">
        <f>'Agreement Numbers'!$G$16</f>
        <v>Developed</v>
      </c>
      <c r="V146" s="10"/>
      <c r="W146" s="10"/>
    </row>
    <row r="147" spans="1:23" x14ac:dyDescent="0.35">
      <c r="A147" s="36" t="str">
        <f>Overview!$B$12</f>
        <v>itt_30133</v>
      </c>
      <c r="B147" s="36" t="str">
        <f>Overview!$B$13</f>
        <v>08-002-01</v>
      </c>
      <c r="C147" s="197">
        <f t="shared" si="4"/>
        <v>0</v>
      </c>
      <c r="D147" s="161" t="str">
        <f>CONCATENATE(Overview!$A$32," ",Overview!$B$32)</f>
        <v>SD05 Employer Incentive - Top up for Advn App</v>
      </c>
      <c r="E147" s="207">
        <v>12</v>
      </c>
      <c r="F147" s="171">
        <f>Overview!$D$32</f>
        <v>150</v>
      </c>
      <c r="G147" s="101">
        <v>4</v>
      </c>
      <c r="H147" s="101">
        <v>2017</v>
      </c>
      <c r="I147" s="5">
        <f>Overview!S32</f>
        <v>0</v>
      </c>
      <c r="J147" s="41">
        <f>SUM(I147*Overview!$D$32)</f>
        <v>0</v>
      </c>
      <c r="K147" s="10" t="str">
        <f t="shared" si="5"/>
        <v>itt_30133/08-002-01/0</v>
      </c>
      <c r="L147" s="10" t="str">
        <f>Overview!$B$12</f>
        <v>itt_30133</v>
      </c>
      <c r="M147" s="226" t="s">
        <v>689</v>
      </c>
      <c r="N147" s="10" t="str">
        <f>Overview!$B$10</f>
        <v>DERBY, DERBYSHIRE, NOTTINGHAM AND NOTTINGHAMSHIRE LEP</v>
      </c>
      <c r="O147" s="10" t="str">
        <f>'Information for BU'!$B$27</f>
        <v>E37008</v>
      </c>
      <c r="P147" s="10" t="s">
        <v>690</v>
      </c>
      <c r="Q147" s="10" t="str">
        <f>Overview!$B$11</f>
        <v>(SKILLS LOCAL) SKILLS FOR GROWTH</v>
      </c>
      <c r="R147" s="10" t="str">
        <f>'Information for BU'!$C$14</f>
        <v>2.1 Enhancing equal access to lifelong learning</v>
      </c>
      <c r="S147" s="10" t="str">
        <f>'Agreement Numbers'!$D$16</f>
        <v>08S15C00080</v>
      </c>
      <c r="T147" s="10" t="str">
        <f>'Information for BU'!$B$13</f>
        <v>SSW Skills</v>
      </c>
      <c r="U147" s="5" t="str">
        <f>'Agreement Numbers'!$G$16</f>
        <v>Developed</v>
      </c>
      <c r="V147" s="10"/>
      <c r="W147" s="10"/>
    </row>
    <row r="148" spans="1:23" x14ac:dyDescent="0.35">
      <c r="A148" s="36" t="str">
        <f>Overview!$B$12</f>
        <v>itt_30133</v>
      </c>
      <c r="B148" s="36" t="str">
        <f>Overview!$B$13</f>
        <v>08-002-01</v>
      </c>
      <c r="C148" s="197">
        <f t="shared" si="4"/>
        <v>0</v>
      </c>
      <c r="D148" s="161" t="str">
        <f>CONCATENATE(Overview!$A$32," ",Overview!$B$32)</f>
        <v>SD05 Employer Incentive - Top up for Advn App</v>
      </c>
      <c r="E148" s="207">
        <v>12</v>
      </c>
      <c r="F148" s="171">
        <f>Overview!$D$32</f>
        <v>150</v>
      </c>
      <c r="G148" s="101">
        <v>5</v>
      </c>
      <c r="H148" s="101">
        <v>2017</v>
      </c>
      <c r="I148" s="5">
        <f>Overview!T32</f>
        <v>0</v>
      </c>
      <c r="J148" s="41">
        <f>SUM(I148*Overview!$D$32)</f>
        <v>0</v>
      </c>
      <c r="K148" s="10" t="str">
        <f t="shared" si="5"/>
        <v>itt_30133/08-002-01/0</v>
      </c>
      <c r="L148" s="10" t="str">
        <f>Overview!$B$12</f>
        <v>itt_30133</v>
      </c>
      <c r="M148" s="226" t="s">
        <v>689</v>
      </c>
      <c r="N148" s="10" t="str">
        <f>Overview!$B$10</f>
        <v>DERBY, DERBYSHIRE, NOTTINGHAM AND NOTTINGHAMSHIRE LEP</v>
      </c>
      <c r="O148" s="10" t="str">
        <f>'Information for BU'!$B$27</f>
        <v>E37008</v>
      </c>
      <c r="P148" s="10" t="s">
        <v>690</v>
      </c>
      <c r="Q148" s="10" t="str">
        <f>Overview!$B$11</f>
        <v>(SKILLS LOCAL) SKILLS FOR GROWTH</v>
      </c>
      <c r="R148" s="10" t="str">
        <f>'Information for BU'!$C$14</f>
        <v>2.1 Enhancing equal access to lifelong learning</v>
      </c>
      <c r="S148" s="10" t="str">
        <f>'Agreement Numbers'!$D$16</f>
        <v>08S15C00080</v>
      </c>
      <c r="T148" s="10" t="str">
        <f>'Information for BU'!$B$13</f>
        <v>SSW Skills</v>
      </c>
      <c r="U148" s="5" t="str">
        <f>'Agreement Numbers'!$G$16</f>
        <v>Developed</v>
      </c>
      <c r="V148" s="10"/>
      <c r="W148" s="10"/>
    </row>
    <row r="149" spans="1:23" x14ac:dyDescent="0.35">
      <c r="A149" s="36" t="str">
        <f>Overview!$B$12</f>
        <v>itt_30133</v>
      </c>
      <c r="B149" s="36" t="str">
        <f>Overview!$B$13</f>
        <v>08-002-01</v>
      </c>
      <c r="C149" s="197">
        <f t="shared" si="4"/>
        <v>0</v>
      </c>
      <c r="D149" s="161" t="str">
        <f>CONCATENATE(Overview!$A$32," ",Overview!$B$32)</f>
        <v>SD05 Employer Incentive - Top up for Advn App</v>
      </c>
      <c r="E149" s="207">
        <v>12</v>
      </c>
      <c r="F149" s="171">
        <f>Overview!$D$32</f>
        <v>150</v>
      </c>
      <c r="G149" s="101">
        <v>6</v>
      </c>
      <c r="H149" s="101">
        <v>2017</v>
      </c>
      <c r="I149" s="5">
        <f>Overview!U32</f>
        <v>0</v>
      </c>
      <c r="J149" s="41">
        <f>SUM(I149*Overview!$D$32)</f>
        <v>0</v>
      </c>
      <c r="K149" s="10" t="str">
        <f t="shared" si="5"/>
        <v>itt_30133/08-002-01/0</v>
      </c>
      <c r="L149" s="10" t="str">
        <f>Overview!$B$12</f>
        <v>itt_30133</v>
      </c>
      <c r="M149" s="226" t="s">
        <v>689</v>
      </c>
      <c r="N149" s="10" t="str">
        <f>Overview!$B$10</f>
        <v>DERBY, DERBYSHIRE, NOTTINGHAM AND NOTTINGHAMSHIRE LEP</v>
      </c>
      <c r="O149" s="10" t="str">
        <f>'Information for BU'!$B$27</f>
        <v>E37008</v>
      </c>
      <c r="P149" s="10" t="s">
        <v>690</v>
      </c>
      <c r="Q149" s="10" t="str">
        <f>Overview!$B$11</f>
        <v>(SKILLS LOCAL) SKILLS FOR GROWTH</v>
      </c>
      <c r="R149" s="10" t="str">
        <f>'Information for BU'!$C$14</f>
        <v>2.1 Enhancing equal access to lifelong learning</v>
      </c>
      <c r="S149" s="10" t="str">
        <f>'Agreement Numbers'!$D$16</f>
        <v>08S15C00080</v>
      </c>
      <c r="T149" s="10" t="str">
        <f>'Information for BU'!$B$13</f>
        <v>SSW Skills</v>
      </c>
      <c r="U149" s="5" t="str">
        <f>'Agreement Numbers'!$G$16</f>
        <v>Developed</v>
      </c>
      <c r="V149" s="10"/>
      <c r="W149" s="10"/>
    </row>
    <row r="150" spans="1:23" x14ac:dyDescent="0.35">
      <c r="A150" s="36" t="str">
        <f>Overview!$B$12</f>
        <v>itt_30133</v>
      </c>
      <c r="B150" s="36" t="str">
        <f>Overview!$B$13</f>
        <v>08-002-01</v>
      </c>
      <c r="C150" s="197">
        <f t="shared" si="4"/>
        <v>0</v>
      </c>
      <c r="D150" s="161" t="str">
        <f>CONCATENATE(Overview!$A$32," ",Overview!$B$32)</f>
        <v>SD05 Employer Incentive - Top up for Advn App</v>
      </c>
      <c r="E150" s="207">
        <v>12</v>
      </c>
      <c r="F150" s="171">
        <f>Overview!$D$32</f>
        <v>150</v>
      </c>
      <c r="G150" s="101">
        <v>7</v>
      </c>
      <c r="H150" s="101">
        <v>2017</v>
      </c>
      <c r="I150" s="5">
        <f>Overview!V32</f>
        <v>0</v>
      </c>
      <c r="J150" s="41">
        <f>SUM(I150*Overview!$D$32)</f>
        <v>0</v>
      </c>
      <c r="K150" s="10" t="str">
        <f t="shared" si="5"/>
        <v>itt_30133/08-002-01/0</v>
      </c>
      <c r="L150" s="10" t="str">
        <f>Overview!$B$12</f>
        <v>itt_30133</v>
      </c>
      <c r="M150" s="226" t="s">
        <v>689</v>
      </c>
      <c r="N150" s="10" t="str">
        <f>Overview!$B$10</f>
        <v>DERBY, DERBYSHIRE, NOTTINGHAM AND NOTTINGHAMSHIRE LEP</v>
      </c>
      <c r="O150" s="10" t="str">
        <f>'Information for BU'!$B$27</f>
        <v>E37008</v>
      </c>
      <c r="P150" s="10" t="s">
        <v>690</v>
      </c>
      <c r="Q150" s="10" t="str">
        <f>Overview!$B$11</f>
        <v>(SKILLS LOCAL) SKILLS FOR GROWTH</v>
      </c>
      <c r="R150" s="10" t="str">
        <f>'Information for BU'!$C$14</f>
        <v>2.1 Enhancing equal access to lifelong learning</v>
      </c>
      <c r="S150" s="10" t="str">
        <f>'Agreement Numbers'!$D$16</f>
        <v>08S15C00080</v>
      </c>
      <c r="T150" s="10" t="str">
        <f>'Information for BU'!$B$13</f>
        <v>SSW Skills</v>
      </c>
      <c r="U150" s="5" t="str">
        <f>'Agreement Numbers'!$G$16</f>
        <v>Developed</v>
      </c>
      <c r="V150" s="10"/>
      <c r="W150" s="10"/>
    </row>
    <row r="151" spans="1:23" x14ac:dyDescent="0.35">
      <c r="A151" s="36" t="str">
        <f>Overview!$B$12</f>
        <v>itt_30133</v>
      </c>
      <c r="B151" s="36" t="str">
        <f>Overview!$B$13</f>
        <v>08-002-01</v>
      </c>
      <c r="C151" s="197">
        <f t="shared" si="4"/>
        <v>0</v>
      </c>
      <c r="D151" s="161" t="str">
        <f>CONCATENATE(Overview!$A$32," ",Overview!$B$32)</f>
        <v>SD05 Employer Incentive - Top up for Advn App</v>
      </c>
      <c r="E151" s="207">
        <v>12</v>
      </c>
      <c r="F151" s="171">
        <f>Overview!$D$32</f>
        <v>150</v>
      </c>
      <c r="G151" s="101">
        <v>8</v>
      </c>
      <c r="H151" s="101">
        <v>2017</v>
      </c>
      <c r="I151" s="5">
        <f>Overview!W32</f>
        <v>0</v>
      </c>
      <c r="J151" s="41">
        <f>SUM(I151*Overview!$D$32)</f>
        <v>0</v>
      </c>
      <c r="K151" s="10" t="str">
        <f t="shared" si="5"/>
        <v>itt_30133/08-002-01/0</v>
      </c>
      <c r="L151" s="10" t="str">
        <f>Overview!$B$12</f>
        <v>itt_30133</v>
      </c>
      <c r="M151" s="226" t="s">
        <v>689</v>
      </c>
      <c r="N151" s="10" t="str">
        <f>Overview!$B$10</f>
        <v>DERBY, DERBYSHIRE, NOTTINGHAM AND NOTTINGHAMSHIRE LEP</v>
      </c>
      <c r="O151" s="10" t="str">
        <f>'Information for BU'!$B$27</f>
        <v>E37008</v>
      </c>
      <c r="P151" s="10" t="s">
        <v>690</v>
      </c>
      <c r="Q151" s="10" t="str">
        <f>Overview!$B$11</f>
        <v>(SKILLS LOCAL) SKILLS FOR GROWTH</v>
      </c>
      <c r="R151" s="10" t="str">
        <f>'Information for BU'!$C$14</f>
        <v>2.1 Enhancing equal access to lifelong learning</v>
      </c>
      <c r="S151" s="10" t="str">
        <f>'Agreement Numbers'!$D$16</f>
        <v>08S15C00080</v>
      </c>
      <c r="T151" s="10" t="str">
        <f>'Information for BU'!$B$13</f>
        <v>SSW Skills</v>
      </c>
      <c r="U151" s="5" t="str">
        <f>'Agreement Numbers'!$G$16</f>
        <v>Developed</v>
      </c>
      <c r="V151" s="10"/>
      <c r="W151" s="10"/>
    </row>
    <row r="152" spans="1:23" x14ac:dyDescent="0.35">
      <c r="A152" s="36" t="str">
        <f>Overview!$B$12</f>
        <v>itt_30133</v>
      </c>
      <c r="B152" s="36" t="str">
        <f>Overview!$B$13</f>
        <v>08-002-01</v>
      </c>
      <c r="C152" s="197">
        <f t="shared" si="4"/>
        <v>0</v>
      </c>
      <c r="D152" s="161" t="str">
        <f>CONCATENATE(Overview!$A$32," ",Overview!$B$32)</f>
        <v>SD05 Employer Incentive - Top up for Advn App</v>
      </c>
      <c r="E152" s="207">
        <v>12</v>
      </c>
      <c r="F152" s="171">
        <f>Overview!$D$32</f>
        <v>150</v>
      </c>
      <c r="G152" s="101">
        <v>9</v>
      </c>
      <c r="H152" s="101">
        <v>2017</v>
      </c>
      <c r="I152" s="5">
        <f>Overview!X32</f>
        <v>0</v>
      </c>
      <c r="J152" s="41">
        <f>SUM(I152*Overview!$D$32)</f>
        <v>0</v>
      </c>
      <c r="K152" s="10" t="str">
        <f t="shared" si="5"/>
        <v>itt_30133/08-002-01/0</v>
      </c>
      <c r="L152" s="10" t="str">
        <f>Overview!$B$12</f>
        <v>itt_30133</v>
      </c>
      <c r="M152" s="226" t="s">
        <v>689</v>
      </c>
      <c r="N152" s="10" t="str">
        <f>Overview!$B$10</f>
        <v>DERBY, DERBYSHIRE, NOTTINGHAM AND NOTTINGHAMSHIRE LEP</v>
      </c>
      <c r="O152" s="10" t="str">
        <f>'Information for BU'!$B$27</f>
        <v>E37008</v>
      </c>
      <c r="P152" s="10" t="s">
        <v>690</v>
      </c>
      <c r="Q152" s="10" t="str">
        <f>Overview!$B$11</f>
        <v>(SKILLS LOCAL) SKILLS FOR GROWTH</v>
      </c>
      <c r="R152" s="10" t="str">
        <f>'Information for BU'!$C$14</f>
        <v>2.1 Enhancing equal access to lifelong learning</v>
      </c>
      <c r="S152" s="10" t="str">
        <f>'Agreement Numbers'!$D$16</f>
        <v>08S15C00080</v>
      </c>
      <c r="T152" s="10" t="str">
        <f>'Information for BU'!$B$13</f>
        <v>SSW Skills</v>
      </c>
      <c r="U152" s="5" t="str">
        <f>'Agreement Numbers'!$G$16</f>
        <v>Developed</v>
      </c>
      <c r="V152" s="10"/>
      <c r="W152" s="10"/>
    </row>
    <row r="153" spans="1:23" x14ac:dyDescent="0.35">
      <c r="A153" s="36" t="str">
        <f>Overview!$B$12</f>
        <v>itt_30133</v>
      </c>
      <c r="B153" s="36" t="str">
        <f>Overview!$B$13</f>
        <v>08-002-01</v>
      </c>
      <c r="C153" s="197">
        <f t="shared" si="4"/>
        <v>0</v>
      </c>
      <c r="D153" s="161" t="str">
        <f>CONCATENATE(Overview!$A$32," ",Overview!$B$32)</f>
        <v>SD05 Employer Incentive - Top up for Advn App</v>
      </c>
      <c r="E153" s="207">
        <v>12</v>
      </c>
      <c r="F153" s="171">
        <f>Overview!$D$32</f>
        <v>150</v>
      </c>
      <c r="G153" s="101">
        <v>10</v>
      </c>
      <c r="H153" s="101">
        <v>2017</v>
      </c>
      <c r="I153" s="5">
        <f>Overview!Y32</f>
        <v>0</v>
      </c>
      <c r="J153" s="41">
        <f>SUM(I153*Overview!$D$32)</f>
        <v>0</v>
      </c>
      <c r="K153" s="10" t="str">
        <f t="shared" si="5"/>
        <v>itt_30133/08-002-01/0</v>
      </c>
      <c r="L153" s="10" t="str">
        <f>Overview!$B$12</f>
        <v>itt_30133</v>
      </c>
      <c r="M153" s="226" t="s">
        <v>689</v>
      </c>
      <c r="N153" s="10" t="str">
        <f>Overview!$B$10</f>
        <v>DERBY, DERBYSHIRE, NOTTINGHAM AND NOTTINGHAMSHIRE LEP</v>
      </c>
      <c r="O153" s="10" t="str">
        <f>'Information for BU'!$B$27</f>
        <v>E37008</v>
      </c>
      <c r="P153" s="10" t="s">
        <v>690</v>
      </c>
      <c r="Q153" s="10" t="str">
        <f>Overview!$B$11</f>
        <v>(SKILLS LOCAL) SKILLS FOR GROWTH</v>
      </c>
      <c r="R153" s="10" t="str">
        <f>'Information for BU'!$C$14</f>
        <v>2.1 Enhancing equal access to lifelong learning</v>
      </c>
      <c r="S153" s="10" t="str">
        <f>'Agreement Numbers'!$D$16</f>
        <v>08S15C00080</v>
      </c>
      <c r="T153" s="10" t="str">
        <f>'Information for BU'!$B$13</f>
        <v>SSW Skills</v>
      </c>
      <c r="U153" s="5" t="str">
        <f>'Agreement Numbers'!$G$16</f>
        <v>Developed</v>
      </c>
      <c r="V153" s="10"/>
      <c r="W153" s="10"/>
    </row>
    <row r="154" spans="1:23" x14ac:dyDescent="0.35">
      <c r="A154" s="36" t="str">
        <f>Overview!$B$12</f>
        <v>itt_30133</v>
      </c>
      <c r="B154" s="36" t="str">
        <f>Overview!$B$13</f>
        <v>08-002-01</v>
      </c>
      <c r="C154" s="197">
        <f t="shared" si="4"/>
        <v>0</v>
      </c>
      <c r="D154" s="161" t="str">
        <f>CONCATENATE(Overview!$A$32," ",Overview!$B$32)</f>
        <v>SD05 Employer Incentive - Top up for Advn App</v>
      </c>
      <c r="E154" s="207">
        <v>12</v>
      </c>
      <c r="F154" s="171">
        <f>Overview!$D$32</f>
        <v>150</v>
      </c>
      <c r="G154" s="101">
        <v>11</v>
      </c>
      <c r="H154" s="101">
        <v>2017</v>
      </c>
      <c r="I154" s="5">
        <f>Overview!Z32</f>
        <v>0</v>
      </c>
      <c r="J154" s="41">
        <f>SUM(I154*Overview!$D$32)</f>
        <v>0</v>
      </c>
      <c r="K154" s="10" t="str">
        <f t="shared" si="5"/>
        <v>itt_30133/08-002-01/0</v>
      </c>
      <c r="L154" s="10" t="str">
        <f>Overview!$B$12</f>
        <v>itt_30133</v>
      </c>
      <c r="M154" s="226" t="s">
        <v>689</v>
      </c>
      <c r="N154" s="10" t="str">
        <f>Overview!$B$10</f>
        <v>DERBY, DERBYSHIRE, NOTTINGHAM AND NOTTINGHAMSHIRE LEP</v>
      </c>
      <c r="O154" s="10" t="str">
        <f>'Information for BU'!$B$27</f>
        <v>E37008</v>
      </c>
      <c r="P154" s="10" t="s">
        <v>690</v>
      </c>
      <c r="Q154" s="10" t="str">
        <f>Overview!$B$11</f>
        <v>(SKILLS LOCAL) SKILLS FOR GROWTH</v>
      </c>
      <c r="R154" s="10" t="str">
        <f>'Information for BU'!$C$14</f>
        <v>2.1 Enhancing equal access to lifelong learning</v>
      </c>
      <c r="S154" s="10" t="str">
        <f>'Agreement Numbers'!$D$16</f>
        <v>08S15C00080</v>
      </c>
      <c r="T154" s="10" t="str">
        <f>'Information for BU'!$B$13</f>
        <v>SSW Skills</v>
      </c>
      <c r="U154" s="5" t="str">
        <f>'Agreement Numbers'!$G$16</f>
        <v>Developed</v>
      </c>
      <c r="V154" s="10"/>
      <c r="W154" s="10"/>
    </row>
    <row r="155" spans="1:23" x14ac:dyDescent="0.35">
      <c r="A155" s="36" t="str">
        <f>Overview!$B$12</f>
        <v>itt_30133</v>
      </c>
      <c r="B155" s="36" t="str">
        <f>Overview!$B$13</f>
        <v>08-002-01</v>
      </c>
      <c r="C155" s="197">
        <f t="shared" si="4"/>
        <v>0</v>
      </c>
      <c r="D155" s="161" t="str">
        <f>CONCATENATE(Overview!$A$32," ",Overview!$B$32)</f>
        <v>SD05 Employer Incentive - Top up for Advn App</v>
      </c>
      <c r="E155" s="207">
        <v>12</v>
      </c>
      <c r="F155" s="171">
        <f>Overview!$D$32</f>
        <v>150</v>
      </c>
      <c r="G155" s="101">
        <v>12</v>
      </c>
      <c r="H155" s="101">
        <v>2017</v>
      </c>
      <c r="I155" s="5">
        <f>Overview!AA32</f>
        <v>0</v>
      </c>
      <c r="J155" s="41">
        <f>SUM(I155*Overview!$D$32)</f>
        <v>0</v>
      </c>
      <c r="K155" s="10" t="str">
        <f t="shared" si="5"/>
        <v>itt_30133/08-002-01/0</v>
      </c>
      <c r="L155" s="10" t="str">
        <f>Overview!$B$12</f>
        <v>itt_30133</v>
      </c>
      <c r="M155" s="226" t="s">
        <v>689</v>
      </c>
      <c r="N155" s="10" t="str">
        <f>Overview!$B$10</f>
        <v>DERBY, DERBYSHIRE, NOTTINGHAM AND NOTTINGHAMSHIRE LEP</v>
      </c>
      <c r="O155" s="10" t="str">
        <f>'Information for BU'!$B$27</f>
        <v>E37008</v>
      </c>
      <c r="P155" s="10" t="s">
        <v>690</v>
      </c>
      <c r="Q155" s="10" t="str">
        <f>Overview!$B$11</f>
        <v>(SKILLS LOCAL) SKILLS FOR GROWTH</v>
      </c>
      <c r="R155" s="10" t="str">
        <f>'Information for BU'!$C$14</f>
        <v>2.1 Enhancing equal access to lifelong learning</v>
      </c>
      <c r="S155" s="10" t="str">
        <f>'Agreement Numbers'!$D$16</f>
        <v>08S15C00080</v>
      </c>
      <c r="T155" s="10" t="str">
        <f>'Information for BU'!$B$13</f>
        <v>SSW Skills</v>
      </c>
      <c r="U155" s="5" t="str">
        <f>'Agreement Numbers'!$G$16</f>
        <v>Developed</v>
      </c>
      <c r="V155" s="10"/>
      <c r="W155" s="10"/>
    </row>
    <row r="156" spans="1:23" x14ac:dyDescent="0.35">
      <c r="A156" s="36" t="str">
        <f>Overview!$B$12</f>
        <v>itt_30133</v>
      </c>
      <c r="B156" s="36" t="str">
        <f>Overview!$B$13</f>
        <v>08-002-01</v>
      </c>
      <c r="C156" s="197">
        <f t="shared" si="4"/>
        <v>0</v>
      </c>
      <c r="D156" s="161" t="str">
        <f>CONCATENATE(Overview!$A$32," ",Overview!$B$32)</f>
        <v>SD05 Employer Incentive - Top up for Advn App</v>
      </c>
      <c r="E156" s="207">
        <v>12</v>
      </c>
      <c r="F156" s="171">
        <f>Overview!$D$32</f>
        <v>150</v>
      </c>
      <c r="G156" s="101">
        <v>1</v>
      </c>
      <c r="H156" s="101">
        <v>2018</v>
      </c>
      <c r="I156" s="5">
        <f>Overview!AB32</f>
        <v>0</v>
      </c>
      <c r="J156" s="41">
        <f>SUM(I156*Overview!$D$32)</f>
        <v>0</v>
      </c>
      <c r="K156" s="10" t="str">
        <f t="shared" si="5"/>
        <v>itt_30133/08-002-01/0</v>
      </c>
      <c r="L156" s="10" t="str">
        <f>Overview!$B$12</f>
        <v>itt_30133</v>
      </c>
      <c r="M156" s="226" t="s">
        <v>689</v>
      </c>
      <c r="N156" s="10" t="str">
        <f>Overview!$B$10</f>
        <v>DERBY, DERBYSHIRE, NOTTINGHAM AND NOTTINGHAMSHIRE LEP</v>
      </c>
      <c r="O156" s="10" t="str">
        <f>'Information for BU'!$B$27</f>
        <v>E37008</v>
      </c>
      <c r="P156" s="10" t="s">
        <v>690</v>
      </c>
      <c r="Q156" s="10" t="str">
        <f>Overview!$B$11</f>
        <v>(SKILLS LOCAL) SKILLS FOR GROWTH</v>
      </c>
      <c r="R156" s="10" t="str">
        <f>'Information for BU'!$C$14</f>
        <v>2.1 Enhancing equal access to lifelong learning</v>
      </c>
      <c r="S156" s="10" t="str">
        <f>'Agreement Numbers'!$D$16</f>
        <v>08S15C00080</v>
      </c>
      <c r="T156" s="10" t="str">
        <f>'Information for BU'!$B$13</f>
        <v>SSW Skills</v>
      </c>
      <c r="U156" s="5" t="str">
        <f>'Agreement Numbers'!$G$16</f>
        <v>Developed</v>
      </c>
      <c r="V156" s="10"/>
      <c r="W156" s="10"/>
    </row>
    <row r="157" spans="1:23" x14ac:dyDescent="0.35">
      <c r="A157" s="36" t="str">
        <f>Overview!$B$12</f>
        <v>itt_30133</v>
      </c>
      <c r="B157" s="36" t="str">
        <f>Overview!$B$13</f>
        <v>08-002-01</v>
      </c>
      <c r="C157" s="197">
        <f t="shared" si="4"/>
        <v>0</v>
      </c>
      <c r="D157" s="161" t="str">
        <f>CONCATENATE(Overview!$A$32," ",Overview!$B$32)</f>
        <v>SD05 Employer Incentive - Top up for Advn App</v>
      </c>
      <c r="E157" s="207">
        <v>12</v>
      </c>
      <c r="F157" s="171">
        <f>Overview!$D$32</f>
        <v>150</v>
      </c>
      <c r="G157" s="101">
        <v>2</v>
      </c>
      <c r="H157" s="101">
        <v>2018</v>
      </c>
      <c r="I157" s="5">
        <f>Overview!AC32</f>
        <v>0</v>
      </c>
      <c r="J157" s="41">
        <f>SUM(I157*Overview!$D$32)</f>
        <v>0</v>
      </c>
      <c r="K157" s="10" t="str">
        <f t="shared" si="5"/>
        <v>itt_30133/08-002-01/0</v>
      </c>
      <c r="L157" s="10" t="str">
        <f>Overview!$B$12</f>
        <v>itt_30133</v>
      </c>
      <c r="M157" s="226" t="s">
        <v>689</v>
      </c>
      <c r="N157" s="10" t="str">
        <f>Overview!$B$10</f>
        <v>DERBY, DERBYSHIRE, NOTTINGHAM AND NOTTINGHAMSHIRE LEP</v>
      </c>
      <c r="O157" s="10" t="str">
        <f>'Information for BU'!$B$27</f>
        <v>E37008</v>
      </c>
      <c r="P157" s="10" t="s">
        <v>690</v>
      </c>
      <c r="Q157" s="10" t="str">
        <f>Overview!$B$11</f>
        <v>(SKILLS LOCAL) SKILLS FOR GROWTH</v>
      </c>
      <c r="R157" s="10" t="str">
        <f>'Information for BU'!$C$14</f>
        <v>2.1 Enhancing equal access to lifelong learning</v>
      </c>
      <c r="S157" s="10" t="str">
        <f>'Agreement Numbers'!$D$16</f>
        <v>08S15C00080</v>
      </c>
      <c r="T157" s="10" t="str">
        <f>'Information for BU'!$B$13</f>
        <v>SSW Skills</v>
      </c>
      <c r="U157" s="5" t="str">
        <f>'Agreement Numbers'!$G$16</f>
        <v>Developed</v>
      </c>
      <c r="V157" s="10"/>
      <c r="W157" s="10"/>
    </row>
    <row r="158" spans="1:23" x14ac:dyDescent="0.35">
      <c r="A158" s="36" t="str">
        <f>Overview!$B$12</f>
        <v>itt_30133</v>
      </c>
      <c r="B158" s="36" t="str">
        <f>Overview!$B$13</f>
        <v>08-002-01</v>
      </c>
      <c r="C158" s="197">
        <f t="shared" si="4"/>
        <v>0</v>
      </c>
      <c r="D158" s="161" t="str">
        <f>CONCATENATE(Overview!$A$32," ",Overview!$B$32)</f>
        <v>SD05 Employer Incentive - Top up for Advn App</v>
      </c>
      <c r="E158" s="207">
        <v>12</v>
      </c>
      <c r="F158" s="171">
        <f>Overview!$D$32</f>
        <v>150</v>
      </c>
      <c r="G158" s="101">
        <v>3</v>
      </c>
      <c r="H158" s="101">
        <v>2018</v>
      </c>
      <c r="I158" s="5">
        <f>Overview!AD32</f>
        <v>0</v>
      </c>
      <c r="J158" s="41">
        <f>SUM(I158*Overview!$D$32)</f>
        <v>0</v>
      </c>
      <c r="K158" s="10" t="str">
        <f t="shared" si="5"/>
        <v>itt_30133/08-002-01/0</v>
      </c>
      <c r="L158" s="10" t="str">
        <f>Overview!$B$12</f>
        <v>itt_30133</v>
      </c>
      <c r="M158" s="226" t="s">
        <v>689</v>
      </c>
      <c r="N158" s="10" t="str">
        <f>Overview!$B$10</f>
        <v>DERBY, DERBYSHIRE, NOTTINGHAM AND NOTTINGHAMSHIRE LEP</v>
      </c>
      <c r="O158" s="10" t="str">
        <f>'Information for BU'!$B$27</f>
        <v>E37008</v>
      </c>
      <c r="P158" s="10" t="s">
        <v>690</v>
      </c>
      <c r="Q158" s="10" t="str">
        <f>Overview!$B$11</f>
        <v>(SKILLS LOCAL) SKILLS FOR GROWTH</v>
      </c>
      <c r="R158" s="10" t="str">
        <f>'Information for BU'!$C$14</f>
        <v>2.1 Enhancing equal access to lifelong learning</v>
      </c>
      <c r="S158" s="10" t="str">
        <f>'Agreement Numbers'!$D$16</f>
        <v>08S15C00080</v>
      </c>
      <c r="T158" s="10" t="str">
        <f>'Information for BU'!$B$13</f>
        <v>SSW Skills</v>
      </c>
      <c r="U158" s="5" t="str">
        <f>'Agreement Numbers'!$G$16</f>
        <v>Developed</v>
      </c>
      <c r="V158" s="10"/>
      <c r="W158" s="10"/>
    </row>
    <row r="159" spans="1:23" x14ac:dyDescent="0.35">
      <c r="A159" s="36" t="str">
        <f>Overview!$B$12</f>
        <v>itt_30133</v>
      </c>
      <c r="B159" s="36" t="str">
        <f>Overview!$B$13</f>
        <v>08-002-01</v>
      </c>
      <c r="C159" s="197">
        <f t="shared" si="4"/>
        <v>0</v>
      </c>
      <c r="D159" s="161" t="str">
        <f>CONCATENATE(Overview!$A$33," ",Overview!$B$33)</f>
        <v>SD06 Employer Incentive - Top up for Higher App</v>
      </c>
      <c r="E159" s="207">
        <v>13</v>
      </c>
      <c r="F159" s="171">
        <f>Overview!$D$33</f>
        <v>500</v>
      </c>
      <c r="G159" s="101">
        <v>9</v>
      </c>
      <c r="H159" s="101">
        <v>2016</v>
      </c>
      <c r="I159" s="5">
        <f>Overview!L33</f>
        <v>0</v>
      </c>
      <c r="J159" s="41">
        <f>SUM(I159*Overview!$D$33)</f>
        <v>0</v>
      </c>
      <c r="K159" s="10" t="str">
        <f t="shared" si="5"/>
        <v>itt_30133/08-002-01/0</v>
      </c>
      <c r="L159" s="10" t="str">
        <f>Overview!$B$12</f>
        <v>itt_30133</v>
      </c>
      <c r="M159" s="226" t="s">
        <v>689</v>
      </c>
      <c r="N159" s="10" t="str">
        <f>Overview!$B$10</f>
        <v>DERBY, DERBYSHIRE, NOTTINGHAM AND NOTTINGHAMSHIRE LEP</v>
      </c>
      <c r="O159" s="10" t="str">
        <f>'Information for BU'!$B$27</f>
        <v>E37008</v>
      </c>
      <c r="P159" s="10" t="s">
        <v>690</v>
      </c>
      <c r="Q159" s="10" t="str">
        <f>Overview!$B$11</f>
        <v>(SKILLS LOCAL) SKILLS FOR GROWTH</v>
      </c>
      <c r="R159" s="10" t="str">
        <f>'Information for BU'!$C$14</f>
        <v>2.1 Enhancing equal access to lifelong learning</v>
      </c>
      <c r="S159" s="10" t="str">
        <f>'Agreement Numbers'!$D$16</f>
        <v>08S15C00080</v>
      </c>
      <c r="T159" s="10" t="str">
        <f>'Information for BU'!$B$13</f>
        <v>SSW Skills</v>
      </c>
      <c r="U159" s="5" t="str">
        <f>'Agreement Numbers'!$G$16</f>
        <v>Developed</v>
      </c>
      <c r="V159" s="10"/>
      <c r="W159" s="10"/>
    </row>
    <row r="160" spans="1:23" x14ac:dyDescent="0.35">
      <c r="A160" s="36" t="str">
        <f>Overview!$B$12</f>
        <v>itt_30133</v>
      </c>
      <c r="B160" s="36" t="str">
        <f>Overview!$B$13</f>
        <v>08-002-01</v>
      </c>
      <c r="C160" s="197">
        <f t="shared" ref="C160:C217" si="6">$D$3</f>
        <v>0</v>
      </c>
      <c r="D160" s="161" t="str">
        <f>CONCATENATE(Overview!$A$33," ",Overview!$B$33)</f>
        <v>SD06 Employer Incentive - Top up for Higher App</v>
      </c>
      <c r="E160" s="207">
        <v>13</v>
      </c>
      <c r="F160" s="171">
        <f>Overview!$D$33</f>
        <v>500</v>
      </c>
      <c r="G160" s="101">
        <v>10</v>
      </c>
      <c r="H160" s="101">
        <v>2016</v>
      </c>
      <c r="I160" s="5">
        <f>Overview!M33</f>
        <v>0</v>
      </c>
      <c r="J160" s="41">
        <f>SUM(I160*Overview!$D$33)</f>
        <v>0</v>
      </c>
      <c r="K160" s="10" t="str">
        <f t="shared" si="5"/>
        <v>itt_30133/08-002-01/0</v>
      </c>
      <c r="L160" s="10" t="str">
        <f>Overview!$B$12</f>
        <v>itt_30133</v>
      </c>
      <c r="M160" s="226" t="s">
        <v>689</v>
      </c>
      <c r="N160" s="10" t="str">
        <f>Overview!$B$10</f>
        <v>DERBY, DERBYSHIRE, NOTTINGHAM AND NOTTINGHAMSHIRE LEP</v>
      </c>
      <c r="O160" s="10" t="str">
        <f>'Information for BU'!$B$27</f>
        <v>E37008</v>
      </c>
      <c r="P160" s="10" t="s">
        <v>690</v>
      </c>
      <c r="Q160" s="10" t="str">
        <f>Overview!$B$11</f>
        <v>(SKILLS LOCAL) SKILLS FOR GROWTH</v>
      </c>
      <c r="R160" s="10" t="str">
        <f>'Information for BU'!$C$14</f>
        <v>2.1 Enhancing equal access to lifelong learning</v>
      </c>
      <c r="S160" s="10" t="str">
        <f>'Agreement Numbers'!$D$16</f>
        <v>08S15C00080</v>
      </c>
      <c r="T160" s="10" t="str">
        <f>'Information for BU'!$B$13</f>
        <v>SSW Skills</v>
      </c>
      <c r="U160" s="5" t="str">
        <f>'Agreement Numbers'!$G$16</f>
        <v>Developed</v>
      </c>
      <c r="V160" s="10"/>
      <c r="W160" s="10"/>
    </row>
    <row r="161" spans="1:23" x14ac:dyDescent="0.35">
      <c r="A161" s="36" t="str">
        <f>Overview!$B$12</f>
        <v>itt_30133</v>
      </c>
      <c r="B161" s="36" t="str">
        <f>Overview!$B$13</f>
        <v>08-002-01</v>
      </c>
      <c r="C161" s="197">
        <f t="shared" si="6"/>
        <v>0</v>
      </c>
      <c r="D161" s="161" t="str">
        <f>CONCATENATE(Overview!$A$33," ",Overview!$B$33)</f>
        <v>SD06 Employer Incentive - Top up for Higher App</v>
      </c>
      <c r="E161" s="207">
        <v>13</v>
      </c>
      <c r="F161" s="171">
        <f>Overview!$D$33</f>
        <v>500</v>
      </c>
      <c r="G161" s="101">
        <v>11</v>
      </c>
      <c r="H161" s="101">
        <v>2016</v>
      </c>
      <c r="I161" s="5">
        <f>Overview!N33</f>
        <v>0</v>
      </c>
      <c r="J161" s="41">
        <f>SUM(I161*Overview!$D$33)</f>
        <v>0</v>
      </c>
      <c r="K161" s="10" t="str">
        <f t="shared" si="5"/>
        <v>itt_30133/08-002-01/0</v>
      </c>
      <c r="L161" s="10" t="str">
        <f>Overview!$B$12</f>
        <v>itt_30133</v>
      </c>
      <c r="M161" s="226" t="s">
        <v>689</v>
      </c>
      <c r="N161" s="10" t="str">
        <f>Overview!$B$10</f>
        <v>DERBY, DERBYSHIRE, NOTTINGHAM AND NOTTINGHAMSHIRE LEP</v>
      </c>
      <c r="O161" s="10" t="str">
        <f>'Information for BU'!$B$27</f>
        <v>E37008</v>
      </c>
      <c r="P161" s="10" t="s">
        <v>690</v>
      </c>
      <c r="Q161" s="10" t="str">
        <f>Overview!$B$11</f>
        <v>(SKILLS LOCAL) SKILLS FOR GROWTH</v>
      </c>
      <c r="R161" s="10" t="str">
        <f>'Information for BU'!$C$14</f>
        <v>2.1 Enhancing equal access to lifelong learning</v>
      </c>
      <c r="S161" s="10" t="str">
        <f>'Agreement Numbers'!$D$16</f>
        <v>08S15C00080</v>
      </c>
      <c r="T161" s="10" t="str">
        <f>'Information for BU'!$B$13</f>
        <v>SSW Skills</v>
      </c>
      <c r="U161" s="5" t="str">
        <f>'Agreement Numbers'!$G$16</f>
        <v>Developed</v>
      </c>
      <c r="V161" s="10"/>
      <c r="W161" s="10"/>
    </row>
    <row r="162" spans="1:23" x14ac:dyDescent="0.35">
      <c r="A162" s="36" t="str">
        <f>Overview!$B$12</f>
        <v>itt_30133</v>
      </c>
      <c r="B162" s="36" t="str">
        <f>Overview!$B$13</f>
        <v>08-002-01</v>
      </c>
      <c r="C162" s="197">
        <f t="shared" si="6"/>
        <v>0</v>
      </c>
      <c r="D162" s="161" t="str">
        <f>CONCATENATE(Overview!$A$33," ",Overview!$B$33)</f>
        <v>SD06 Employer Incentive - Top up for Higher App</v>
      </c>
      <c r="E162" s="207">
        <v>13</v>
      </c>
      <c r="F162" s="171">
        <f>Overview!$D$33</f>
        <v>500</v>
      </c>
      <c r="G162" s="101">
        <v>12</v>
      </c>
      <c r="H162" s="101">
        <v>2016</v>
      </c>
      <c r="I162" s="5">
        <f>Overview!O33</f>
        <v>0</v>
      </c>
      <c r="J162" s="41">
        <f>SUM(I162*Overview!$D$33)</f>
        <v>0</v>
      </c>
      <c r="K162" s="10" t="str">
        <f t="shared" si="5"/>
        <v>itt_30133/08-002-01/0</v>
      </c>
      <c r="L162" s="10" t="str">
        <f>Overview!$B$12</f>
        <v>itt_30133</v>
      </c>
      <c r="M162" s="226" t="s">
        <v>689</v>
      </c>
      <c r="N162" s="10" t="str">
        <f>Overview!$B$10</f>
        <v>DERBY, DERBYSHIRE, NOTTINGHAM AND NOTTINGHAMSHIRE LEP</v>
      </c>
      <c r="O162" s="10" t="str">
        <f>'Information for BU'!$B$27</f>
        <v>E37008</v>
      </c>
      <c r="P162" s="10" t="s">
        <v>690</v>
      </c>
      <c r="Q162" s="10" t="str">
        <f>Overview!$B$11</f>
        <v>(SKILLS LOCAL) SKILLS FOR GROWTH</v>
      </c>
      <c r="R162" s="10" t="str">
        <f>'Information for BU'!$C$14</f>
        <v>2.1 Enhancing equal access to lifelong learning</v>
      </c>
      <c r="S162" s="10" t="str">
        <f>'Agreement Numbers'!$D$16</f>
        <v>08S15C00080</v>
      </c>
      <c r="T162" s="10" t="str">
        <f>'Information for BU'!$B$13</f>
        <v>SSW Skills</v>
      </c>
      <c r="U162" s="5" t="str">
        <f>'Agreement Numbers'!$G$16</f>
        <v>Developed</v>
      </c>
      <c r="V162" s="10"/>
      <c r="W162" s="10"/>
    </row>
    <row r="163" spans="1:23" x14ac:dyDescent="0.35">
      <c r="A163" s="36" t="str">
        <f>Overview!$B$12</f>
        <v>itt_30133</v>
      </c>
      <c r="B163" s="36" t="str">
        <f>Overview!$B$13</f>
        <v>08-002-01</v>
      </c>
      <c r="C163" s="197">
        <f t="shared" si="6"/>
        <v>0</v>
      </c>
      <c r="D163" s="161" t="str">
        <f>CONCATENATE(Overview!$A$33," ",Overview!$B$33)</f>
        <v>SD06 Employer Incentive - Top up for Higher App</v>
      </c>
      <c r="E163" s="207">
        <v>13</v>
      </c>
      <c r="F163" s="171">
        <f>Overview!$D$33</f>
        <v>500</v>
      </c>
      <c r="G163" s="101">
        <v>1</v>
      </c>
      <c r="H163" s="101">
        <v>2017</v>
      </c>
      <c r="I163" s="5">
        <f>Overview!P33</f>
        <v>0</v>
      </c>
      <c r="J163" s="41">
        <f>SUM(I163*Overview!$D$33)</f>
        <v>0</v>
      </c>
      <c r="K163" s="10" t="str">
        <f t="shared" si="5"/>
        <v>itt_30133/08-002-01/0</v>
      </c>
      <c r="L163" s="10" t="str">
        <f>Overview!$B$12</f>
        <v>itt_30133</v>
      </c>
      <c r="M163" s="226" t="s">
        <v>689</v>
      </c>
      <c r="N163" s="10" t="str">
        <f>Overview!$B$10</f>
        <v>DERBY, DERBYSHIRE, NOTTINGHAM AND NOTTINGHAMSHIRE LEP</v>
      </c>
      <c r="O163" s="10" t="str">
        <f>'Information for BU'!$B$27</f>
        <v>E37008</v>
      </c>
      <c r="P163" s="10" t="s">
        <v>690</v>
      </c>
      <c r="Q163" s="10" t="str">
        <f>Overview!$B$11</f>
        <v>(SKILLS LOCAL) SKILLS FOR GROWTH</v>
      </c>
      <c r="R163" s="10" t="str">
        <f>'Information for BU'!$C$14</f>
        <v>2.1 Enhancing equal access to lifelong learning</v>
      </c>
      <c r="S163" s="10" t="str">
        <f>'Agreement Numbers'!$D$16</f>
        <v>08S15C00080</v>
      </c>
      <c r="T163" s="10" t="str">
        <f>'Information for BU'!$B$13</f>
        <v>SSW Skills</v>
      </c>
      <c r="U163" s="5" t="str">
        <f>'Agreement Numbers'!$G$16</f>
        <v>Developed</v>
      </c>
      <c r="V163" s="10"/>
      <c r="W163" s="10"/>
    </row>
    <row r="164" spans="1:23" x14ac:dyDescent="0.35">
      <c r="A164" s="36" t="str">
        <f>Overview!$B$12</f>
        <v>itt_30133</v>
      </c>
      <c r="B164" s="36" t="str">
        <f>Overview!$B$13</f>
        <v>08-002-01</v>
      </c>
      <c r="C164" s="197">
        <f t="shared" si="6"/>
        <v>0</v>
      </c>
      <c r="D164" s="161" t="str">
        <f>CONCATENATE(Overview!$A$33," ",Overview!$B$33)</f>
        <v>SD06 Employer Incentive - Top up for Higher App</v>
      </c>
      <c r="E164" s="207">
        <v>13</v>
      </c>
      <c r="F164" s="171">
        <f>Overview!$D$33</f>
        <v>500</v>
      </c>
      <c r="G164" s="101">
        <v>2</v>
      </c>
      <c r="H164" s="101">
        <v>2017</v>
      </c>
      <c r="I164" s="5">
        <f>Overview!Q33</f>
        <v>0</v>
      </c>
      <c r="J164" s="41">
        <f>SUM(I164*Overview!$D$33)</f>
        <v>0</v>
      </c>
      <c r="K164" s="10" t="str">
        <f t="shared" si="5"/>
        <v>itt_30133/08-002-01/0</v>
      </c>
      <c r="L164" s="10" t="str">
        <f>Overview!$B$12</f>
        <v>itt_30133</v>
      </c>
      <c r="M164" s="226" t="s">
        <v>689</v>
      </c>
      <c r="N164" s="10" t="str">
        <f>Overview!$B$10</f>
        <v>DERBY, DERBYSHIRE, NOTTINGHAM AND NOTTINGHAMSHIRE LEP</v>
      </c>
      <c r="O164" s="10" t="str">
        <f>'Information for BU'!$B$27</f>
        <v>E37008</v>
      </c>
      <c r="P164" s="10" t="s">
        <v>690</v>
      </c>
      <c r="Q164" s="10" t="str">
        <f>Overview!$B$11</f>
        <v>(SKILLS LOCAL) SKILLS FOR GROWTH</v>
      </c>
      <c r="R164" s="10" t="str">
        <f>'Information for BU'!$C$14</f>
        <v>2.1 Enhancing equal access to lifelong learning</v>
      </c>
      <c r="S164" s="10" t="str">
        <f>'Agreement Numbers'!$D$16</f>
        <v>08S15C00080</v>
      </c>
      <c r="T164" s="10" t="str">
        <f>'Information for BU'!$B$13</f>
        <v>SSW Skills</v>
      </c>
      <c r="U164" s="5" t="str">
        <f>'Agreement Numbers'!$G$16</f>
        <v>Developed</v>
      </c>
      <c r="V164" s="10"/>
      <c r="W164" s="10"/>
    </row>
    <row r="165" spans="1:23" x14ac:dyDescent="0.35">
      <c r="A165" s="36" t="str">
        <f>Overview!$B$12</f>
        <v>itt_30133</v>
      </c>
      <c r="B165" s="36" t="str">
        <f>Overview!$B$13</f>
        <v>08-002-01</v>
      </c>
      <c r="C165" s="197">
        <f t="shared" si="6"/>
        <v>0</v>
      </c>
      <c r="D165" s="161" t="str">
        <f>CONCATENATE(Overview!$A$33," ",Overview!$B$33)</f>
        <v>SD06 Employer Incentive - Top up for Higher App</v>
      </c>
      <c r="E165" s="207">
        <v>13</v>
      </c>
      <c r="F165" s="171">
        <f>Overview!$D$33</f>
        <v>500</v>
      </c>
      <c r="G165" s="101">
        <v>3</v>
      </c>
      <c r="H165" s="101">
        <v>2017</v>
      </c>
      <c r="I165" s="5">
        <f>Overview!R33</f>
        <v>0</v>
      </c>
      <c r="J165" s="41">
        <f>SUM(I165*Overview!$D$33)</f>
        <v>0</v>
      </c>
      <c r="K165" s="10" t="str">
        <f t="shared" si="5"/>
        <v>itt_30133/08-002-01/0</v>
      </c>
      <c r="L165" s="10" t="str">
        <f>Overview!$B$12</f>
        <v>itt_30133</v>
      </c>
      <c r="M165" s="226" t="s">
        <v>689</v>
      </c>
      <c r="N165" s="10" t="str">
        <f>Overview!$B$10</f>
        <v>DERBY, DERBYSHIRE, NOTTINGHAM AND NOTTINGHAMSHIRE LEP</v>
      </c>
      <c r="O165" s="10" t="str">
        <f>'Information for BU'!$B$27</f>
        <v>E37008</v>
      </c>
      <c r="P165" s="10" t="s">
        <v>690</v>
      </c>
      <c r="Q165" s="10" t="str">
        <f>Overview!$B$11</f>
        <v>(SKILLS LOCAL) SKILLS FOR GROWTH</v>
      </c>
      <c r="R165" s="10" t="str">
        <f>'Information for BU'!$C$14</f>
        <v>2.1 Enhancing equal access to lifelong learning</v>
      </c>
      <c r="S165" s="10" t="str">
        <f>'Agreement Numbers'!$D$16</f>
        <v>08S15C00080</v>
      </c>
      <c r="T165" s="10" t="str">
        <f>'Information for BU'!$B$13</f>
        <v>SSW Skills</v>
      </c>
      <c r="U165" s="5" t="str">
        <f>'Agreement Numbers'!$G$16</f>
        <v>Developed</v>
      </c>
      <c r="V165" s="10"/>
      <c r="W165" s="10"/>
    </row>
    <row r="166" spans="1:23" x14ac:dyDescent="0.35">
      <c r="A166" s="36" t="str">
        <f>Overview!$B$12</f>
        <v>itt_30133</v>
      </c>
      <c r="B166" s="36" t="str">
        <f>Overview!$B$13</f>
        <v>08-002-01</v>
      </c>
      <c r="C166" s="197">
        <f t="shared" si="6"/>
        <v>0</v>
      </c>
      <c r="D166" s="161" t="str">
        <f>CONCATENATE(Overview!$A$33," ",Overview!$B$33)</f>
        <v>SD06 Employer Incentive - Top up for Higher App</v>
      </c>
      <c r="E166" s="207">
        <v>13</v>
      </c>
      <c r="F166" s="171">
        <f>Overview!$D$33</f>
        <v>500</v>
      </c>
      <c r="G166" s="101">
        <v>4</v>
      </c>
      <c r="H166" s="101">
        <v>2017</v>
      </c>
      <c r="I166" s="5">
        <f>Overview!S33</f>
        <v>0</v>
      </c>
      <c r="J166" s="41">
        <f>SUM(I166*Overview!$D$33)</f>
        <v>0</v>
      </c>
      <c r="K166" s="10" t="str">
        <f t="shared" si="5"/>
        <v>itt_30133/08-002-01/0</v>
      </c>
      <c r="L166" s="10" t="str">
        <f>Overview!$B$12</f>
        <v>itt_30133</v>
      </c>
      <c r="M166" s="226" t="s">
        <v>689</v>
      </c>
      <c r="N166" s="10" t="str">
        <f>Overview!$B$10</f>
        <v>DERBY, DERBYSHIRE, NOTTINGHAM AND NOTTINGHAMSHIRE LEP</v>
      </c>
      <c r="O166" s="10" t="str">
        <f>'Information for BU'!$B$27</f>
        <v>E37008</v>
      </c>
      <c r="P166" s="10" t="s">
        <v>690</v>
      </c>
      <c r="Q166" s="10" t="str">
        <f>Overview!$B$11</f>
        <v>(SKILLS LOCAL) SKILLS FOR GROWTH</v>
      </c>
      <c r="R166" s="10" t="str">
        <f>'Information for BU'!$C$14</f>
        <v>2.1 Enhancing equal access to lifelong learning</v>
      </c>
      <c r="S166" s="10" t="str">
        <f>'Agreement Numbers'!$D$16</f>
        <v>08S15C00080</v>
      </c>
      <c r="T166" s="10" t="str">
        <f>'Information for BU'!$B$13</f>
        <v>SSW Skills</v>
      </c>
      <c r="U166" s="5" t="str">
        <f>'Agreement Numbers'!$G$16</f>
        <v>Developed</v>
      </c>
      <c r="V166" s="10"/>
      <c r="W166" s="10"/>
    </row>
    <row r="167" spans="1:23" x14ac:dyDescent="0.35">
      <c r="A167" s="36" t="str">
        <f>Overview!$B$12</f>
        <v>itt_30133</v>
      </c>
      <c r="B167" s="36" t="str">
        <f>Overview!$B$13</f>
        <v>08-002-01</v>
      </c>
      <c r="C167" s="197">
        <f t="shared" si="6"/>
        <v>0</v>
      </c>
      <c r="D167" s="161" t="str">
        <f>CONCATENATE(Overview!$A$33," ",Overview!$B$33)</f>
        <v>SD06 Employer Incentive - Top up for Higher App</v>
      </c>
      <c r="E167" s="207">
        <v>13</v>
      </c>
      <c r="F167" s="171">
        <f>Overview!$D$33</f>
        <v>500</v>
      </c>
      <c r="G167" s="101">
        <v>5</v>
      </c>
      <c r="H167" s="101">
        <v>2017</v>
      </c>
      <c r="I167" s="5">
        <f>Overview!T33</f>
        <v>0</v>
      </c>
      <c r="J167" s="41">
        <f>SUM(I167*Overview!$D$33)</f>
        <v>0</v>
      </c>
      <c r="K167" s="10" t="str">
        <f t="shared" si="5"/>
        <v>itt_30133/08-002-01/0</v>
      </c>
      <c r="L167" s="10" t="str">
        <f>Overview!$B$12</f>
        <v>itt_30133</v>
      </c>
      <c r="M167" s="226" t="s">
        <v>689</v>
      </c>
      <c r="N167" s="10" t="str">
        <f>Overview!$B$10</f>
        <v>DERBY, DERBYSHIRE, NOTTINGHAM AND NOTTINGHAMSHIRE LEP</v>
      </c>
      <c r="O167" s="10" t="str">
        <f>'Information for BU'!$B$27</f>
        <v>E37008</v>
      </c>
      <c r="P167" s="10" t="s">
        <v>690</v>
      </c>
      <c r="Q167" s="10" t="str">
        <f>Overview!$B$11</f>
        <v>(SKILLS LOCAL) SKILLS FOR GROWTH</v>
      </c>
      <c r="R167" s="10" t="str">
        <f>'Information for BU'!$C$14</f>
        <v>2.1 Enhancing equal access to lifelong learning</v>
      </c>
      <c r="S167" s="10" t="str">
        <f>'Agreement Numbers'!$D$16</f>
        <v>08S15C00080</v>
      </c>
      <c r="T167" s="10" t="str">
        <f>'Information for BU'!$B$13</f>
        <v>SSW Skills</v>
      </c>
      <c r="U167" s="5" t="str">
        <f>'Agreement Numbers'!$G$16</f>
        <v>Developed</v>
      </c>
      <c r="V167" s="10"/>
      <c r="W167" s="10"/>
    </row>
    <row r="168" spans="1:23" x14ac:dyDescent="0.35">
      <c r="A168" s="36" t="str">
        <f>Overview!$B$12</f>
        <v>itt_30133</v>
      </c>
      <c r="B168" s="36" t="str">
        <f>Overview!$B$13</f>
        <v>08-002-01</v>
      </c>
      <c r="C168" s="197">
        <f t="shared" si="6"/>
        <v>0</v>
      </c>
      <c r="D168" s="161" t="str">
        <f>CONCATENATE(Overview!$A$33," ",Overview!$B$33)</f>
        <v>SD06 Employer Incentive - Top up for Higher App</v>
      </c>
      <c r="E168" s="207">
        <v>13</v>
      </c>
      <c r="F168" s="171">
        <f>Overview!$D$33</f>
        <v>500</v>
      </c>
      <c r="G168" s="101">
        <v>6</v>
      </c>
      <c r="H168" s="101">
        <v>2017</v>
      </c>
      <c r="I168" s="5">
        <f>Overview!U33</f>
        <v>0</v>
      </c>
      <c r="J168" s="41">
        <f>SUM(I168*Overview!$D$33)</f>
        <v>0</v>
      </c>
      <c r="K168" s="10" t="str">
        <f t="shared" si="5"/>
        <v>itt_30133/08-002-01/0</v>
      </c>
      <c r="L168" s="10" t="str">
        <f>Overview!$B$12</f>
        <v>itt_30133</v>
      </c>
      <c r="M168" s="226" t="s">
        <v>689</v>
      </c>
      <c r="N168" s="10" t="str">
        <f>Overview!$B$10</f>
        <v>DERBY, DERBYSHIRE, NOTTINGHAM AND NOTTINGHAMSHIRE LEP</v>
      </c>
      <c r="O168" s="10" t="str">
        <f>'Information for BU'!$B$27</f>
        <v>E37008</v>
      </c>
      <c r="P168" s="10" t="s">
        <v>690</v>
      </c>
      <c r="Q168" s="10" t="str">
        <f>Overview!$B$11</f>
        <v>(SKILLS LOCAL) SKILLS FOR GROWTH</v>
      </c>
      <c r="R168" s="10" t="str">
        <f>'Information for BU'!$C$14</f>
        <v>2.1 Enhancing equal access to lifelong learning</v>
      </c>
      <c r="S168" s="10" t="str">
        <f>'Agreement Numbers'!$D$16</f>
        <v>08S15C00080</v>
      </c>
      <c r="T168" s="10" t="str">
        <f>'Information for BU'!$B$13</f>
        <v>SSW Skills</v>
      </c>
      <c r="U168" s="5" t="str">
        <f>'Agreement Numbers'!$G$16</f>
        <v>Developed</v>
      </c>
      <c r="V168" s="10"/>
      <c r="W168" s="10"/>
    </row>
    <row r="169" spans="1:23" x14ac:dyDescent="0.35">
      <c r="A169" s="36" t="str">
        <f>Overview!$B$12</f>
        <v>itt_30133</v>
      </c>
      <c r="B169" s="36" t="str">
        <f>Overview!$B$13</f>
        <v>08-002-01</v>
      </c>
      <c r="C169" s="197">
        <f t="shared" si="6"/>
        <v>0</v>
      </c>
      <c r="D169" s="161" t="str">
        <f>CONCATENATE(Overview!$A$33," ",Overview!$B$33)</f>
        <v>SD06 Employer Incentive - Top up for Higher App</v>
      </c>
      <c r="E169" s="207">
        <v>13</v>
      </c>
      <c r="F169" s="171">
        <f>Overview!$D$33</f>
        <v>500</v>
      </c>
      <c r="G169" s="101">
        <v>7</v>
      </c>
      <c r="H169" s="101">
        <v>2017</v>
      </c>
      <c r="I169" s="5">
        <f>Overview!V33</f>
        <v>0</v>
      </c>
      <c r="J169" s="41">
        <f>SUM(I169*Overview!$D$33)</f>
        <v>0</v>
      </c>
      <c r="K169" s="10" t="str">
        <f t="shared" si="5"/>
        <v>itt_30133/08-002-01/0</v>
      </c>
      <c r="L169" s="10" t="str">
        <f>Overview!$B$12</f>
        <v>itt_30133</v>
      </c>
      <c r="M169" s="226" t="s">
        <v>689</v>
      </c>
      <c r="N169" s="10" t="str">
        <f>Overview!$B$10</f>
        <v>DERBY, DERBYSHIRE, NOTTINGHAM AND NOTTINGHAMSHIRE LEP</v>
      </c>
      <c r="O169" s="10" t="str">
        <f>'Information for BU'!$B$27</f>
        <v>E37008</v>
      </c>
      <c r="P169" s="10" t="s">
        <v>690</v>
      </c>
      <c r="Q169" s="10" t="str">
        <f>Overview!$B$11</f>
        <v>(SKILLS LOCAL) SKILLS FOR GROWTH</v>
      </c>
      <c r="R169" s="10" t="str">
        <f>'Information for BU'!$C$14</f>
        <v>2.1 Enhancing equal access to lifelong learning</v>
      </c>
      <c r="S169" s="10" t="str">
        <f>'Agreement Numbers'!$D$16</f>
        <v>08S15C00080</v>
      </c>
      <c r="T169" s="10" t="str">
        <f>'Information for BU'!$B$13</f>
        <v>SSW Skills</v>
      </c>
      <c r="U169" s="5" t="str">
        <f>'Agreement Numbers'!$G$16</f>
        <v>Developed</v>
      </c>
      <c r="V169" s="10"/>
      <c r="W169" s="10"/>
    </row>
    <row r="170" spans="1:23" x14ac:dyDescent="0.35">
      <c r="A170" s="36" t="str">
        <f>Overview!$B$12</f>
        <v>itt_30133</v>
      </c>
      <c r="B170" s="36" t="str">
        <f>Overview!$B$13</f>
        <v>08-002-01</v>
      </c>
      <c r="C170" s="197">
        <f t="shared" si="6"/>
        <v>0</v>
      </c>
      <c r="D170" s="161" t="str">
        <f>CONCATENATE(Overview!$A$33," ",Overview!$B$33)</f>
        <v>SD06 Employer Incentive - Top up for Higher App</v>
      </c>
      <c r="E170" s="207">
        <v>13</v>
      </c>
      <c r="F170" s="171">
        <f>Overview!$D$33</f>
        <v>500</v>
      </c>
      <c r="G170" s="101">
        <v>8</v>
      </c>
      <c r="H170" s="101">
        <v>2017</v>
      </c>
      <c r="I170" s="5">
        <f>Overview!W33</f>
        <v>0</v>
      </c>
      <c r="J170" s="41">
        <f>SUM(I170*Overview!$D$33)</f>
        <v>0</v>
      </c>
      <c r="K170" s="10" t="str">
        <f t="shared" si="5"/>
        <v>itt_30133/08-002-01/0</v>
      </c>
      <c r="L170" s="10" t="str">
        <f>Overview!$B$12</f>
        <v>itt_30133</v>
      </c>
      <c r="M170" s="226" t="s">
        <v>689</v>
      </c>
      <c r="N170" s="10" t="str">
        <f>Overview!$B$10</f>
        <v>DERBY, DERBYSHIRE, NOTTINGHAM AND NOTTINGHAMSHIRE LEP</v>
      </c>
      <c r="O170" s="10" t="str">
        <f>'Information for BU'!$B$27</f>
        <v>E37008</v>
      </c>
      <c r="P170" s="10" t="s">
        <v>690</v>
      </c>
      <c r="Q170" s="10" t="str">
        <f>Overview!$B$11</f>
        <v>(SKILLS LOCAL) SKILLS FOR GROWTH</v>
      </c>
      <c r="R170" s="10" t="str">
        <f>'Information for BU'!$C$14</f>
        <v>2.1 Enhancing equal access to lifelong learning</v>
      </c>
      <c r="S170" s="10" t="str">
        <f>'Agreement Numbers'!$D$16</f>
        <v>08S15C00080</v>
      </c>
      <c r="T170" s="10" t="str">
        <f>'Information for BU'!$B$13</f>
        <v>SSW Skills</v>
      </c>
      <c r="U170" s="5" t="str">
        <f>'Agreement Numbers'!$G$16</f>
        <v>Developed</v>
      </c>
      <c r="V170" s="10"/>
      <c r="W170" s="10"/>
    </row>
    <row r="171" spans="1:23" x14ac:dyDescent="0.35">
      <c r="A171" s="36" t="str">
        <f>Overview!$B$12</f>
        <v>itt_30133</v>
      </c>
      <c r="B171" s="36" t="str">
        <f>Overview!$B$13</f>
        <v>08-002-01</v>
      </c>
      <c r="C171" s="197">
        <f t="shared" si="6"/>
        <v>0</v>
      </c>
      <c r="D171" s="161" t="str">
        <f>CONCATENATE(Overview!$A$33," ",Overview!$B$33)</f>
        <v>SD06 Employer Incentive - Top up for Higher App</v>
      </c>
      <c r="E171" s="207">
        <v>13</v>
      </c>
      <c r="F171" s="171">
        <f>Overview!$D$33</f>
        <v>500</v>
      </c>
      <c r="G171" s="101">
        <v>9</v>
      </c>
      <c r="H171" s="101">
        <v>2017</v>
      </c>
      <c r="I171" s="5">
        <f>Overview!X33</f>
        <v>0</v>
      </c>
      <c r="J171" s="41">
        <f>SUM(I171*Overview!$D$33)</f>
        <v>0</v>
      </c>
      <c r="K171" s="10" t="str">
        <f t="shared" si="5"/>
        <v>itt_30133/08-002-01/0</v>
      </c>
      <c r="L171" s="10" t="str">
        <f>Overview!$B$12</f>
        <v>itt_30133</v>
      </c>
      <c r="M171" s="226" t="s">
        <v>689</v>
      </c>
      <c r="N171" s="10" t="str">
        <f>Overview!$B$10</f>
        <v>DERBY, DERBYSHIRE, NOTTINGHAM AND NOTTINGHAMSHIRE LEP</v>
      </c>
      <c r="O171" s="10" t="str">
        <f>'Information for BU'!$B$27</f>
        <v>E37008</v>
      </c>
      <c r="P171" s="10" t="s">
        <v>690</v>
      </c>
      <c r="Q171" s="10" t="str">
        <f>Overview!$B$11</f>
        <v>(SKILLS LOCAL) SKILLS FOR GROWTH</v>
      </c>
      <c r="R171" s="10" t="str">
        <f>'Information for BU'!$C$14</f>
        <v>2.1 Enhancing equal access to lifelong learning</v>
      </c>
      <c r="S171" s="10" t="str">
        <f>'Agreement Numbers'!$D$16</f>
        <v>08S15C00080</v>
      </c>
      <c r="T171" s="10" t="str">
        <f>'Information for BU'!$B$13</f>
        <v>SSW Skills</v>
      </c>
      <c r="U171" s="5" t="str">
        <f>'Agreement Numbers'!$G$16</f>
        <v>Developed</v>
      </c>
      <c r="V171" s="10"/>
      <c r="W171" s="10"/>
    </row>
    <row r="172" spans="1:23" x14ac:dyDescent="0.35">
      <c r="A172" s="36" t="str">
        <f>Overview!$B$12</f>
        <v>itt_30133</v>
      </c>
      <c r="B172" s="36" t="str">
        <f>Overview!$B$13</f>
        <v>08-002-01</v>
      </c>
      <c r="C172" s="197">
        <f t="shared" si="6"/>
        <v>0</v>
      </c>
      <c r="D172" s="161" t="str">
        <f>CONCATENATE(Overview!$A$33," ",Overview!$B$33)</f>
        <v>SD06 Employer Incentive - Top up for Higher App</v>
      </c>
      <c r="E172" s="207">
        <v>13</v>
      </c>
      <c r="F172" s="171">
        <f>Overview!$D$33</f>
        <v>500</v>
      </c>
      <c r="G172" s="101">
        <v>10</v>
      </c>
      <c r="H172" s="101">
        <v>2017</v>
      </c>
      <c r="I172" s="5">
        <f>Overview!Y33</f>
        <v>0</v>
      </c>
      <c r="J172" s="41">
        <f>SUM(I172*Overview!$D$33)</f>
        <v>0</v>
      </c>
      <c r="K172" s="10" t="str">
        <f t="shared" si="5"/>
        <v>itt_30133/08-002-01/0</v>
      </c>
      <c r="L172" s="10" t="str">
        <f>Overview!$B$12</f>
        <v>itt_30133</v>
      </c>
      <c r="M172" s="226" t="s">
        <v>689</v>
      </c>
      <c r="N172" s="10" t="str">
        <f>Overview!$B$10</f>
        <v>DERBY, DERBYSHIRE, NOTTINGHAM AND NOTTINGHAMSHIRE LEP</v>
      </c>
      <c r="O172" s="10" t="str">
        <f>'Information for BU'!$B$27</f>
        <v>E37008</v>
      </c>
      <c r="P172" s="10" t="s">
        <v>690</v>
      </c>
      <c r="Q172" s="10" t="str">
        <f>Overview!$B$11</f>
        <v>(SKILLS LOCAL) SKILLS FOR GROWTH</v>
      </c>
      <c r="R172" s="10" t="str">
        <f>'Information for BU'!$C$14</f>
        <v>2.1 Enhancing equal access to lifelong learning</v>
      </c>
      <c r="S172" s="10" t="str">
        <f>'Agreement Numbers'!$D$16</f>
        <v>08S15C00080</v>
      </c>
      <c r="T172" s="10" t="str">
        <f>'Information for BU'!$B$13</f>
        <v>SSW Skills</v>
      </c>
      <c r="U172" s="5" t="str">
        <f>'Agreement Numbers'!$G$16</f>
        <v>Developed</v>
      </c>
      <c r="V172" s="10"/>
      <c r="W172" s="10"/>
    </row>
    <row r="173" spans="1:23" x14ac:dyDescent="0.35">
      <c r="A173" s="36" t="str">
        <f>Overview!$B$12</f>
        <v>itt_30133</v>
      </c>
      <c r="B173" s="36" t="str">
        <f>Overview!$B$13</f>
        <v>08-002-01</v>
      </c>
      <c r="C173" s="197">
        <f t="shared" si="6"/>
        <v>0</v>
      </c>
      <c r="D173" s="161" t="str">
        <f>CONCATENATE(Overview!$A$33," ",Overview!$B$33)</f>
        <v>SD06 Employer Incentive - Top up for Higher App</v>
      </c>
      <c r="E173" s="207">
        <v>13</v>
      </c>
      <c r="F173" s="171">
        <f>Overview!$D$33</f>
        <v>500</v>
      </c>
      <c r="G173" s="101">
        <v>11</v>
      </c>
      <c r="H173" s="101">
        <v>2017</v>
      </c>
      <c r="I173" s="5">
        <f>Overview!Z33</f>
        <v>0</v>
      </c>
      <c r="J173" s="41">
        <f>SUM(I173*Overview!$D$33)</f>
        <v>0</v>
      </c>
      <c r="K173" s="10" t="str">
        <f t="shared" si="5"/>
        <v>itt_30133/08-002-01/0</v>
      </c>
      <c r="L173" s="10" t="str">
        <f>Overview!$B$12</f>
        <v>itt_30133</v>
      </c>
      <c r="M173" s="226" t="s">
        <v>689</v>
      </c>
      <c r="N173" s="10" t="str">
        <f>Overview!$B$10</f>
        <v>DERBY, DERBYSHIRE, NOTTINGHAM AND NOTTINGHAMSHIRE LEP</v>
      </c>
      <c r="O173" s="10" t="str">
        <f>'Information for BU'!$B$27</f>
        <v>E37008</v>
      </c>
      <c r="P173" s="10" t="s">
        <v>690</v>
      </c>
      <c r="Q173" s="10" t="str">
        <f>Overview!$B$11</f>
        <v>(SKILLS LOCAL) SKILLS FOR GROWTH</v>
      </c>
      <c r="R173" s="10" t="str">
        <f>'Information for BU'!$C$14</f>
        <v>2.1 Enhancing equal access to lifelong learning</v>
      </c>
      <c r="S173" s="10" t="str">
        <f>'Agreement Numbers'!$D$16</f>
        <v>08S15C00080</v>
      </c>
      <c r="T173" s="10" t="str">
        <f>'Information for BU'!$B$13</f>
        <v>SSW Skills</v>
      </c>
      <c r="U173" s="5" t="str">
        <f>'Agreement Numbers'!$G$16</f>
        <v>Developed</v>
      </c>
      <c r="V173" s="10"/>
      <c r="W173" s="10"/>
    </row>
    <row r="174" spans="1:23" x14ac:dyDescent="0.35">
      <c r="A174" s="36" t="str">
        <f>Overview!$B$12</f>
        <v>itt_30133</v>
      </c>
      <c r="B174" s="36" t="str">
        <f>Overview!$B$13</f>
        <v>08-002-01</v>
      </c>
      <c r="C174" s="197">
        <f t="shared" si="6"/>
        <v>0</v>
      </c>
      <c r="D174" s="161" t="str">
        <f>CONCATENATE(Overview!$A$33," ",Overview!$B$33)</f>
        <v>SD06 Employer Incentive - Top up for Higher App</v>
      </c>
      <c r="E174" s="207">
        <v>13</v>
      </c>
      <c r="F174" s="171">
        <f>Overview!$D$33</f>
        <v>500</v>
      </c>
      <c r="G174" s="101">
        <v>12</v>
      </c>
      <c r="H174" s="101">
        <v>2017</v>
      </c>
      <c r="I174" s="5">
        <f>Overview!AA33</f>
        <v>0</v>
      </c>
      <c r="J174" s="41">
        <f>SUM(I174*Overview!$D$33)</f>
        <v>0</v>
      </c>
      <c r="K174" s="10" t="str">
        <f t="shared" si="5"/>
        <v>itt_30133/08-002-01/0</v>
      </c>
      <c r="L174" s="10" t="str">
        <f>Overview!$B$12</f>
        <v>itt_30133</v>
      </c>
      <c r="M174" s="226" t="s">
        <v>689</v>
      </c>
      <c r="N174" s="10" t="str">
        <f>Overview!$B$10</f>
        <v>DERBY, DERBYSHIRE, NOTTINGHAM AND NOTTINGHAMSHIRE LEP</v>
      </c>
      <c r="O174" s="10" t="str">
        <f>'Information for BU'!$B$27</f>
        <v>E37008</v>
      </c>
      <c r="P174" s="10" t="s">
        <v>690</v>
      </c>
      <c r="Q174" s="10" t="str">
        <f>Overview!$B$11</f>
        <v>(SKILLS LOCAL) SKILLS FOR GROWTH</v>
      </c>
      <c r="R174" s="10" t="str">
        <f>'Information for BU'!$C$14</f>
        <v>2.1 Enhancing equal access to lifelong learning</v>
      </c>
      <c r="S174" s="10" t="str">
        <f>'Agreement Numbers'!$D$16</f>
        <v>08S15C00080</v>
      </c>
      <c r="T174" s="10" t="str">
        <f>'Information for BU'!$B$13</f>
        <v>SSW Skills</v>
      </c>
      <c r="U174" s="5" t="str">
        <f>'Agreement Numbers'!$G$16</f>
        <v>Developed</v>
      </c>
      <c r="V174" s="10"/>
      <c r="W174" s="10"/>
    </row>
    <row r="175" spans="1:23" x14ac:dyDescent="0.35">
      <c r="A175" s="36" t="str">
        <f>Overview!$B$12</f>
        <v>itt_30133</v>
      </c>
      <c r="B175" s="36" t="str">
        <f>Overview!$B$13</f>
        <v>08-002-01</v>
      </c>
      <c r="C175" s="197">
        <f t="shared" si="6"/>
        <v>0</v>
      </c>
      <c r="D175" s="161" t="str">
        <f>CONCATENATE(Overview!$A$33," ",Overview!$B$33)</f>
        <v>SD06 Employer Incentive - Top up for Higher App</v>
      </c>
      <c r="E175" s="207">
        <v>13</v>
      </c>
      <c r="F175" s="171">
        <f>Overview!$D$33</f>
        <v>500</v>
      </c>
      <c r="G175" s="101">
        <v>1</v>
      </c>
      <c r="H175" s="101">
        <v>2018</v>
      </c>
      <c r="I175" s="5">
        <f>Overview!AB33</f>
        <v>0</v>
      </c>
      <c r="J175" s="41">
        <f>SUM(I175*Overview!$D$33)</f>
        <v>0</v>
      </c>
      <c r="K175" s="10" t="str">
        <f t="shared" si="5"/>
        <v>itt_30133/08-002-01/0</v>
      </c>
      <c r="L175" s="10" t="str">
        <f>Overview!$B$12</f>
        <v>itt_30133</v>
      </c>
      <c r="M175" s="226" t="s">
        <v>689</v>
      </c>
      <c r="N175" s="10" t="str">
        <f>Overview!$B$10</f>
        <v>DERBY, DERBYSHIRE, NOTTINGHAM AND NOTTINGHAMSHIRE LEP</v>
      </c>
      <c r="O175" s="10" t="str">
        <f>'Information for BU'!$B$27</f>
        <v>E37008</v>
      </c>
      <c r="P175" s="10" t="s">
        <v>690</v>
      </c>
      <c r="Q175" s="10" t="str">
        <f>Overview!$B$11</f>
        <v>(SKILLS LOCAL) SKILLS FOR GROWTH</v>
      </c>
      <c r="R175" s="10" t="str">
        <f>'Information for BU'!$C$14</f>
        <v>2.1 Enhancing equal access to lifelong learning</v>
      </c>
      <c r="S175" s="10" t="str">
        <f>'Agreement Numbers'!$D$16</f>
        <v>08S15C00080</v>
      </c>
      <c r="T175" s="10" t="str">
        <f>'Information for BU'!$B$13</f>
        <v>SSW Skills</v>
      </c>
      <c r="U175" s="5" t="str">
        <f>'Agreement Numbers'!$G$16</f>
        <v>Developed</v>
      </c>
      <c r="V175" s="10"/>
      <c r="W175" s="10"/>
    </row>
    <row r="176" spans="1:23" x14ac:dyDescent="0.35">
      <c r="A176" s="36" t="str">
        <f>Overview!$B$12</f>
        <v>itt_30133</v>
      </c>
      <c r="B176" s="36" t="str">
        <f>Overview!$B$13</f>
        <v>08-002-01</v>
      </c>
      <c r="C176" s="197">
        <f t="shared" si="6"/>
        <v>0</v>
      </c>
      <c r="D176" s="161" t="str">
        <f>CONCATENATE(Overview!$A$33," ",Overview!$B$33)</f>
        <v>SD06 Employer Incentive - Top up for Higher App</v>
      </c>
      <c r="E176" s="207">
        <v>13</v>
      </c>
      <c r="F176" s="171">
        <f>Overview!$D$33</f>
        <v>500</v>
      </c>
      <c r="G176" s="101">
        <v>2</v>
      </c>
      <c r="H176" s="101">
        <v>2018</v>
      </c>
      <c r="I176" s="5">
        <f>Overview!AC33</f>
        <v>0</v>
      </c>
      <c r="J176" s="41">
        <f>SUM(I176*Overview!$D$33)</f>
        <v>0</v>
      </c>
      <c r="K176" s="10" t="str">
        <f t="shared" si="5"/>
        <v>itt_30133/08-002-01/0</v>
      </c>
      <c r="L176" s="10" t="str">
        <f>Overview!$B$12</f>
        <v>itt_30133</v>
      </c>
      <c r="M176" s="226" t="s">
        <v>689</v>
      </c>
      <c r="N176" s="10" t="str">
        <f>Overview!$B$10</f>
        <v>DERBY, DERBYSHIRE, NOTTINGHAM AND NOTTINGHAMSHIRE LEP</v>
      </c>
      <c r="O176" s="10" t="str">
        <f>'Information for BU'!$B$27</f>
        <v>E37008</v>
      </c>
      <c r="P176" s="10" t="s">
        <v>690</v>
      </c>
      <c r="Q176" s="10" t="str">
        <f>Overview!$B$11</f>
        <v>(SKILLS LOCAL) SKILLS FOR GROWTH</v>
      </c>
      <c r="R176" s="10" t="str">
        <f>'Information for BU'!$C$14</f>
        <v>2.1 Enhancing equal access to lifelong learning</v>
      </c>
      <c r="S176" s="10" t="str">
        <f>'Agreement Numbers'!$D$16</f>
        <v>08S15C00080</v>
      </c>
      <c r="T176" s="10" t="str">
        <f>'Information for BU'!$B$13</f>
        <v>SSW Skills</v>
      </c>
      <c r="U176" s="5" t="str">
        <f>'Agreement Numbers'!$G$16</f>
        <v>Developed</v>
      </c>
      <c r="V176" s="10"/>
      <c r="W176" s="10"/>
    </row>
    <row r="177" spans="1:23" x14ac:dyDescent="0.35">
      <c r="A177" s="36" t="str">
        <f>Overview!$B$12</f>
        <v>itt_30133</v>
      </c>
      <c r="B177" s="36" t="str">
        <f>Overview!$B$13</f>
        <v>08-002-01</v>
      </c>
      <c r="C177" s="197">
        <f t="shared" si="6"/>
        <v>0</v>
      </c>
      <c r="D177" s="161" t="str">
        <f>CONCATENATE(Overview!$A$33," ",Overview!$B$33)</f>
        <v>SD06 Employer Incentive - Top up for Higher App</v>
      </c>
      <c r="E177" s="207">
        <v>13</v>
      </c>
      <c r="F177" s="171">
        <f>Overview!$D$33</f>
        <v>500</v>
      </c>
      <c r="G177" s="101">
        <v>3</v>
      </c>
      <c r="H177" s="101">
        <v>2018</v>
      </c>
      <c r="I177" s="5">
        <f>Overview!AD33</f>
        <v>0</v>
      </c>
      <c r="J177" s="41">
        <f>SUM(I177*Overview!$D$33)</f>
        <v>0</v>
      </c>
      <c r="K177" s="10" t="str">
        <f t="shared" si="5"/>
        <v>itt_30133/08-002-01/0</v>
      </c>
      <c r="L177" s="10" t="str">
        <f>Overview!$B$12</f>
        <v>itt_30133</v>
      </c>
      <c r="M177" s="226" t="s">
        <v>689</v>
      </c>
      <c r="N177" s="10" t="str">
        <f>Overview!$B$10</f>
        <v>DERBY, DERBYSHIRE, NOTTINGHAM AND NOTTINGHAMSHIRE LEP</v>
      </c>
      <c r="O177" s="10" t="str">
        <f>'Information for BU'!$B$27</f>
        <v>E37008</v>
      </c>
      <c r="P177" s="10" t="s">
        <v>690</v>
      </c>
      <c r="Q177" s="10" t="str">
        <f>Overview!$B$11</f>
        <v>(SKILLS LOCAL) SKILLS FOR GROWTH</v>
      </c>
      <c r="R177" s="10" t="str">
        <f>'Information for BU'!$C$14</f>
        <v>2.1 Enhancing equal access to lifelong learning</v>
      </c>
      <c r="S177" s="10" t="str">
        <f>'Agreement Numbers'!$D$16</f>
        <v>08S15C00080</v>
      </c>
      <c r="T177" s="10" t="str">
        <f>'Information for BU'!$B$13</f>
        <v>SSW Skills</v>
      </c>
      <c r="U177" s="5" t="str">
        <f>'Agreement Numbers'!$G$16</f>
        <v>Developed</v>
      </c>
      <c r="V177" s="10"/>
      <c r="W177" s="10"/>
    </row>
    <row r="178" spans="1:23" x14ac:dyDescent="0.35">
      <c r="A178" s="36" t="str">
        <f>Overview!$B$12</f>
        <v>itt_30133</v>
      </c>
      <c r="B178" s="36" t="str">
        <f>Overview!$B$13</f>
        <v>08-002-01</v>
      </c>
      <c r="C178" s="197">
        <f t="shared" si="6"/>
        <v>0</v>
      </c>
      <c r="D178" s="161" t="str">
        <f>CONCATENATE(Overview!$A$34," ",Overview!$B$34)</f>
        <v>SD07 45% SKILLS Local Targets Achieved</v>
      </c>
      <c r="E178" s="207">
        <v>14</v>
      </c>
      <c r="F178" s="171">
        <f>Overview!$D$34</f>
        <v>18750</v>
      </c>
      <c r="G178" s="101">
        <v>9</v>
      </c>
      <c r="H178" s="101">
        <v>2016</v>
      </c>
      <c r="I178" s="5">
        <f>Overview!L34</f>
        <v>0</v>
      </c>
      <c r="J178" s="41">
        <f>SUM(I178*Overview!$D$34)</f>
        <v>0</v>
      </c>
      <c r="K178" s="10" t="str">
        <f t="shared" si="5"/>
        <v>itt_30133/08-002-01/0</v>
      </c>
      <c r="L178" s="10" t="str">
        <f>Overview!$B$12</f>
        <v>itt_30133</v>
      </c>
      <c r="M178" s="226" t="s">
        <v>689</v>
      </c>
      <c r="N178" s="10" t="str">
        <f>Overview!$B$10</f>
        <v>DERBY, DERBYSHIRE, NOTTINGHAM AND NOTTINGHAMSHIRE LEP</v>
      </c>
      <c r="O178" s="10" t="str">
        <f>'Information for BU'!$B$27</f>
        <v>E37008</v>
      </c>
      <c r="P178" s="10" t="s">
        <v>690</v>
      </c>
      <c r="Q178" s="10" t="str">
        <f>Overview!$B$11</f>
        <v>(SKILLS LOCAL) SKILLS FOR GROWTH</v>
      </c>
      <c r="R178" s="10" t="str">
        <f>'Information for BU'!$C$14</f>
        <v>2.1 Enhancing equal access to lifelong learning</v>
      </c>
      <c r="S178" s="10" t="str">
        <f>'Agreement Numbers'!$D$16</f>
        <v>08S15C00080</v>
      </c>
      <c r="T178" s="10" t="str">
        <f>'Information for BU'!$B$13</f>
        <v>SSW Skills</v>
      </c>
      <c r="U178" s="5" t="str">
        <f>'Agreement Numbers'!$G$16</f>
        <v>Developed</v>
      </c>
      <c r="V178" s="10"/>
      <c r="W178" s="10"/>
    </row>
    <row r="179" spans="1:23" x14ac:dyDescent="0.35">
      <c r="A179" s="36" t="str">
        <f>Overview!$B$12</f>
        <v>itt_30133</v>
      </c>
      <c r="B179" s="36" t="str">
        <f>Overview!$B$13</f>
        <v>08-002-01</v>
      </c>
      <c r="C179" s="197">
        <f t="shared" si="6"/>
        <v>0</v>
      </c>
      <c r="D179" s="161" t="str">
        <f>CONCATENATE(Overview!$A$34," ",Overview!$B$34)</f>
        <v>SD07 45% SKILLS Local Targets Achieved</v>
      </c>
      <c r="E179" s="207">
        <v>14</v>
      </c>
      <c r="F179" s="171">
        <f>Overview!$D$34</f>
        <v>18750</v>
      </c>
      <c r="G179" s="101">
        <v>10</v>
      </c>
      <c r="H179" s="101">
        <v>2016</v>
      </c>
      <c r="I179" s="5">
        <f>Overview!M34</f>
        <v>0</v>
      </c>
      <c r="J179" s="41">
        <f>SUM(I179*Overview!$D$34)</f>
        <v>0</v>
      </c>
      <c r="K179" s="10" t="str">
        <f t="shared" si="5"/>
        <v>itt_30133/08-002-01/0</v>
      </c>
      <c r="L179" s="10" t="str">
        <f>Overview!$B$12</f>
        <v>itt_30133</v>
      </c>
      <c r="M179" s="226" t="s">
        <v>689</v>
      </c>
      <c r="N179" s="10" t="str">
        <f>Overview!$B$10</f>
        <v>DERBY, DERBYSHIRE, NOTTINGHAM AND NOTTINGHAMSHIRE LEP</v>
      </c>
      <c r="O179" s="10" t="str">
        <f>'Information for BU'!$B$27</f>
        <v>E37008</v>
      </c>
      <c r="P179" s="10" t="s">
        <v>690</v>
      </c>
      <c r="Q179" s="10" t="str">
        <f>Overview!$B$11</f>
        <v>(SKILLS LOCAL) SKILLS FOR GROWTH</v>
      </c>
      <c r="R179" s="10" t="str">
        <f>'Information for BU'!$C$14</f>
        <v>2.1 Enhancing equal access to lifelong learning</v>
      </c>
      <c r="S179" s="10" t="str">
        <f>'Agreement Numbers'!$D$16</f>
        <v>08S15C00080</v>
      </c>
      <c r="T179" s="10" t="str">
        <f>'Information for BU'!$B$13</f>
        <v>SSW Skills</v>
      </c>
      <c r="U179" s="5" t="str">
        <f>'Agreement Numbers'!$G$16</f>
        <v>Developed</v>
      </c>
      <c r="V179" s="10"/>
      <c r="W179" s="10"/>
    </row>
    <row r="180" spans="1:23" x14ac:dyDescent="0.35">
      <c r="A180" s="36" t="str">
        <f>Overview!$B$12</f>
        <v>itt_30133</v>
      </c>
      <c r="B180" s="36" t="str">
        <f>Overview!$B$13</f>
        <v>08-002-01</v>
      </c>
      <c r="C180" s="197">
        <f t="shared" si="6"/>
        <v>0</v>
      </c>
      <c r="D180" s="161" t="str">
        <f>CONCATENATE(Overview!$A$34," ",Overview!$B$34)</f>
        <v>SD07 45% SKILLS Local Targets Achieved</v>
      </c>
      <c r="E180" s="207">
        <v>14</v>
      </c>
      <c r="F180" s="171">
        <f>Overview!$D$34</f>
        <v>18750</v>
      </c>
      <c r="G180" s="101">
        <v>11</v>
      </c>
      <c r="H180" s="101">
        <v>2016</v>
      </c>
      <c r="I180" s="5">
        <f>Overview!N34</f>
        <v>0</v>
      </c>
      <c r="J180" s="41">
        <f>SUM(I180*Overview!$D$34)</f>
        <v>0</v>
      </c>
      <c r="K180" s="10" t="str">
        <f t="shared" si="5"/>
        <v>itt_30133/08-002-01/0</v>
      </c>
      <c r="L180" s="10" t="str">
        <f>Overview!$B$12</f>
        <v>itt_30133</v>
      </c>
      <c r="M180" s="226" t="s">
        <v>689</v>
      </c>
      <c r="N180" s="10" t="str">
        <f>Overview!$B$10</f>
        <v>DERBY, DERBYSHIRE, NOTTINGHAM AND NOTTINGHAMSHIRE LEP</v>
      </c>
      <c r="O180" s="10" t="str">
        <f>'Information for BU'!$B$27</f>
        <v>E37008</v>
      </c>
      <c r="P180" s="10" t="s">
        <v>690</v>
      </c>
      <c r="Q180" s="10" t="str">
        <f>Overview!$B$11</f>
        <v>(SKILLS LOCAL) SKILLS FOR GROWTH</v>
      </c>
      <c r="R180" s="10" t="str">
        <f>'Information for BU'!$C$14</f>
        <v>2.1 Enhancing equal access to lifelong learning</v>
      </c>
      <c r="S180" s="10" t="str">
        <f>'Agreement Numbers'!$D$16</f>
        <v>08S15C00080</v>
      </c>
      <c r="T180" s="10" t="str">
        <f>'Information for BU'!$B$13</f>
        <v>SSW Skills</v>
      </c>
      <c r="U180" s="5" t="str">
        <f>'Agreement Numbers'!$G$16</f>
        <v>Developed</v>
      </c>
      <c r="V180" s="10"/>
      <c r="W180" s="10"/>
    </row>
    <row r="181" spans="1:23" x14ac:dyDescent="0.35">
      <c r="A181" s="36" t="str">
        <f>Overview!$B$12</f>
        <v>itt_30133</v>
      </c>
      <c r="B181" s="36" t="str">
        <f>Overview!$B$13</f>
        <v>08-002-01</v>
      </c>
      <c r="C181" s="197">
        <f t="shared" si="6"/>
        <v>0</v>
      </c>
      <c r="D181" s="161" t="str">
        <f>CONCATENATE(Overview!$A$34," ",Overview!$B$34)</f>
        <v>SD07 45% SKILLS Local Targets Achieved</v>
      </c>
      <c r="E181" s="207">
        <v>14</v>
      </c>
      <c r="F181" s="171">
        <f>Overview!$D$34</f>
        <v>18750</v>
      </c>
      <c r="G181" s="101">
        <v>12</v>
      </c>
      <c r="H181" s="101">
        <v>2016</v>
      </c>
      <c r="I181" s="5">
        <f>Overview!O34</f>
        <v>0</v>
      </c>
      <c r="J181" s="41">
        <f>SUM(I181*Overview!$D$34)</f>
        <v>0</v>
      </c>
      <c r="K181" s="10" t="str">
        <f t="shared" ref="K181:K234" si="7">CONCATENATE(A181,"/",B181,"/",C181)</f>
        <v>itt_30133/08-002-01/0</v>
      </c>
      <c r="L181" s="10" t="str">
        <f>Overview!$B$12</f>
        <v>itt_30133</v>
      </c>
      <c r="M181" s="226" t="s">
        <v>689</v>
      </c>
      <c r="N181" s="10" t="str">
        <f>Overview!$B$10</f>
        <v>DERBY, DERBYSHIRE, NOTTINGHAM AND NOTTINGHAMSHIRE LEP</v>
      </c>
      <c r="O181" s="10" t="str">
        <f>'Information for BU'!$B$27</f>
        <v>E37008</v>
      </c>
      <c r="P181" s="10" t="s">
        <v>690</v>
      </c>
      <c r="Q181" s="10" t="str">
        <f>Overview!$B$11</f>
        <v>(SKILLS LOCAL) SKILLS FOR GROWTH</v>
      </c>
      <c r="R181" s="10" t="str">
        <f>'Information for BU'!$C$14</f>
        <v>2.1 Enhancing equal access to lifelong learning</v>
      </c>
      <c r="S181" s="10" t="str">
        <f>'Agreement Numbers'!$D$16</f>
        <v>08S15C00080</v>
      </c>
      <c r="T181" s="10" t="str">
        <f>'Information for BU'!$B$13</f>
        <v>SSW Skills</v>
      </c>
      <c r="U181" s="5" t="str">
        <f>'Agreement Numbers'!$G$16</f>
        <v>Developed</v>
      </c>
      <c r="V181" s="10"/>
      <c r="W181" s="10"/>
    </row>
    <row r="182" spans="1:23" x14ac:dyDescent="0.35">
      <c r="A182" s="36" t="str">
        <f>Overview!$B$12</f>
        <v>itt_30133</v>
      </c>
      <c r="B182" s="36" t="str">
        <f>Overview!$B$13</f>
        <v>08-002-01</v>
      </c>
      <c r="C182" s="197">
        <f t="shared" si="6"/>
        <v>0</v>
      </c>
      <c r="D182" s="161" t="str">
        <f>CONCATENATE(Overview!$A$34," ",Overview!$B$34)</f>
        <v>SD07 45% SKILLS Local Targets Achieved</v>
      </c>
      <c r="E182" s="207">
        <v>14</v>
      </c>
      <c r="F182" s="171">
        <f>Overview!$D$34</f>
        <v>18750</v>
      </c>
      <c r="G182" s="101">
        <v>1</v>
      </c>
      <c r="H182" s="101">
        <v>2017</v>
      </c>
      <c r="I182" s="5">
        <f>Overview!P34</f>
        <v>0</v>
      </c>
      <c r="J182" s="41">
        <f>SUM(I182*Overview!$D$34)</f>
        <v>0</v>
      </c>
      <c r="K182" s="10" t="str">
        <f t="shared" si="7"/>
        <v>itt_30133/08-002-01/0</v>
      </c>
      <c r="L182" s="10" t="str">
        <f>Overview!$B$12</f>
        <v>itt_30133</v>
      </c>
      <c r="M182" s="226" t="s">
        <v>689</v>
      </c>
      <c r="N182" s="10" t="str">
        <f>Overview!$B$10</f>
        <v>DERBY, DERBYSHIRE, NOTTINGHAM AND NOTTINGHAMSHIRE LEP</v>
      </c>
      <c r="O182" s="10" t="str">
        <f>'Information for BU'!$B$27</f>
        <v>E37008</v>
      </c>
      <c r="P182" s="10" t="s">
        <v>690</v>
      </c>
      <c r="Q182" s="10" t="str">
        <f>Overview!$B$11</f>
        <v>(SKILLS LOCAL) SKILLS FOR GROWTH</v>
      </c>
      <c r="R182" s="10" t="str">
        <f>'Information for BU'!$C$14</f>
        <v>2.1 Enhancing equal access to lifelong learning</v>
      </c>
      <c r="S182" s="10" t="str">
        <f>'Agreement Numbers'!$D$16</f>
        <v>08S15C00080</v>
      </c>
      <c r="T182" s="10" t="str">
        <f>'Information for BU'!$B$13</f>
        <v>SSW Skills</v>
      </c>
      <c r="U182" s="5" t="str">
        <f>'Agreement Numbers'!$G$16</f>
        <v>Developed</v>
      </c>
      <c r="V182" s="10"/>
      <c r="W182" s="10"/>
    </row>
    <row r="183" spans="1:23" x14ac:dyDescent="0.35">
      <c r="A183" s="36" t="str">
        <f>Overview!$B$12</f>
        <v>itt_30133</v>
      </c>
      <c r="B183" s="36" t="str">
        <f>Overview!$B$13</f>
        <v>08-002-01</v>
      </c>
      <c r="C183" s="197">
        <f t="shared" si="6"/>
        <v>0</v>
      </c>
      <c r="D183" s="161" t="str">
        <f>CONCATENATE(Overview!$A$34," ",Overview!$B$34)</f>
        <v>SD07 45% SKILLS Local Targets Achieved</v>
      </c>
      <c r="E183" s="207">
        <v>14</v>
      </c>
      <c r="F183" s="171">
        <f>Overview!$D$34</f>
        <v>18750</v>
      </c>
      <c r="G183" s="101">
        <v>2</v>
      </c>
      <c r="H183" s="101">
        <v>2017</v>
      </c>
      <c r="I183" s="5">
        <f>Overview!Q34</f>
        <v>0</v>
      </c>
      <c r="J183" s="41">
        <f>SUM(I183*Overview!$D$34)</f>
        <v>0</v>
      </c>
      <c r="K183" s="10" t="str">
        <f t="shared" si="7"/>
        <v>itt_30133/08-002-01/0</v>
      </c>
      <c r="L183" s="10" t="str">
        <f>Overview!$B$12</f>
        <v>itt_30133</v>
      </c>
      <c r="M183" s="226" t="s">
        <v>689</v>
      </c>
      <c r="N183" s="10" t="str">
        <f>Overview!$B$10</f>
        <v>DERBY, DERBYSHIRE, NOTTINGHAM AND NOTTINGHAMSHIRE LEP</v>
      </c>
      <c r="O183" s="10" t="str">
        <f>'Information for BU'!$B$27</f>
        <v>E37008</v>
      </c>
      <c r="P183" s="10" t="s">
        <v>690</v>
      </c>
      <c r="Q183" s="10" t="str">
        <f>Overview!$B$11</f>
        <v>(SKILLS LOCAL) SKILLS FOR GROWTH</v>
      </c>
      <c r="R183" s="10" t="str">
        <f>'Information for BU'!$C$14</f>
        <v>2.1 Enhancing equal access to lifelong learning</v>
      </c>
      <c r="S183" s="10" t="str">
        <f>'Agreement Numbers'!$D$16</f>
        <v>08S15C00080</v>
      </c>
      <c r="T183" s="10" t="str">
        <f>'Information for BU'!$B$13</f>
        <v>SSW Skills</v>
      </c>
      <c r="U183" s="5" t="str">
        <f>'Agreement Numbers'!$G$16</f>
        <v>Developed</v>
      </c>
      <c r="V183" s="10"/>
      <c r="W183" s="10"/>
    </row>
    <row r="184" spans="1:23" x14ac:dyDescent="0.35">
      <c r="A184" s="36" t="str">
        <f>Overview!$B$12</f>
        <v>itt_30133</v>
      </c>
      <c r="B184" s="36" t="str">
        <f>Overview!$B$13</f>
        <v>08-002-01</v>
      </c>
      <c r="C184" s="197">
        <f t="shared" si="6"/>
        <v>0</v>
      </c>
      <c r="D184" s="161" t="str">
        <f>CONCATENATE(Overview!$A$34," ",Overview!$B$34)</f>
        <v>SD07 45% SKILLS Local Targets Achieved</v>
      </c>
      <c r="E184" s="207">
        <v>14</v>
      </c>
      <c r="F184" s="171">
        <f>Overview!$D$34</f>
        <v>18750</v>
      </c>
      <c r="G184" s="101">
        <v>3</v>
      </c>
      <c r="H184" s="101">
        <v>2017</v>
      </c>
      <c r="I184" s="5">
        <f>Overview!R34</f>
        <v>0</v>
      </c>
      <c r="J184" s="41">
        <f>SUM(I184*Overview!$D$34)</f>
        <v>0</v>
      </c>
      <c r="K184" s="10" t="str">
        <f t="shared" si="7"/>
        <v>itt_30133/08-002-01/0</v>
      </c>
      <c r="L184" s="10" t="str">
        <f>Overview!$B$12</f>
        <v>itt_30133</v>
      </c>
      <c r="M184" s="226" t="s">
        <v>689</v>
      </c>
      <c r="N184" s="10" t="str">
        <f>Overview!$B$10</f>
        <v>DERBY, DERBYSHIRE, NOTTINGHAM AND NOTTINGHAMSHIRE LEP</v>
      </c>
      <c r="O184" s="10" t="str">
        <f>'Information for BU'!$B$27</f>
        <v>E37008</v>
      </c>
      <c r="P184" s="10" t="s">
        <v>690</v>
      </c>
      <c r="Q184" s="10" t="str">
        <f>Overview!$B$11</f>
        <v>(SKILLS LOCAL) SKILLS FOR GROWTH</v>
      </c>
      <c r="R184" s="10" t="str">
        <f>'Information for BU'!$C$14</f>
        <v>2.1 Enhancing equal access to lifelong learning</v>
      </c>
      <c r="S184" s="10" t="str">
        <f>'Agreement Numbers'!$D$16</f>
        <v>08S15C00080</v>
      </c>
      <c r="T184" s="10" t="str">
        <f>'Information for BU'!$B$13</f>
        <v>SSW Skills</v>
      </c>
      <c r="U184" s="5" t="str">
        <f>'Agreement Numbers'!$G$16</f>
        <v>Developed</v>
      </c>
      <c r="V184" s="10"/>
      <c r="W184" s="10"/>
    </row>
    <row r="185" spans="1:23" x14ac:dyDescent="0.35">
      <c r="A185" s="36" t="str">
        <f>Overview!$B$12</f>
        <v>itt_30133</v>
      </c>
      <c r="B185" s="36" t="str">
        <f>Overview!$B$13</f>
        <v>08-002-01</v>
      </c>
      <c r="C185" s="197">
        <f t="shared" si="6"/>
        <v>0</v>
      </c>
      <c r="D185" s="161" t="str">
        <f>CONCATENATE(Overview!$A$34," ",Overview!$B$34)</f>
        <v>SD07 45% SKILLS Local Targets Achieved</v>
      </c>
      <c r="E185" s="207">
        <v>14</v>
      </c>
      <c r="F185" s="171">
        <f>Overview!$D$34</f>
        <v>18750</v>
      </c>
      <c r="G185" s="101">
        <v>4</v>
      </c>
      <c r="H185" s="101">
        <v>2017</v>
      </c>
      <c r="I185" s="5">
        <f>Overview!S34</f>
        <v>0</v>
      </c>
      <c r="J185" s="41">
        <f>SUM(I185*Overview!$D$34)</f>
        <v>0</v>
      </c>
      <c r="K185" s="10" t="str">
        <f t="shared" si="7"/>
        <v>itt_30133/08-002-01/0</v>
      </c>
      <c r="L185" s="10" t="str">
        <f>Overview!$B$12</f>
        <v>itt_30133</v>
      </c>
      <c r="M185" s="226" t="s">
        <v>689</v>
      </c>
      <c r="N185" s="10" t="str">
        <f>Overview!$B$10</f>
        <v>DERBY, DERBYSHIRE, NOTTINGHAM AND NOTTINGHAMSHIRE LEP</v>
      </c>
      <c r="O185" s="10" t="str">
        <f>'Information for BU'!$B$27</f>
        <v>E37008</v>
      </c>
      <c r="P185" s="10" t="s">
        <v>690</v>
      </c>
      <c r="Q185" s="10" t="str">
        <f>Overview!$B$11</f>
        <v>(SKILLS LOCAL) SKILLS FOR GROWTH</v>
      </c>
      <c r="R185" s="10" t="str">
        <f>'Information for BU'!$C$14</f>
        <v>2.1 Enhancing equal access to lifelong learning</v>
      </c>
      <c r="S185" s="10" t="str">
        <f>'Agreement Numbers'!$D$16</f>
        <v>08S15C00080</v>
      </c>
      <c r="T185" s="10" t="str">
        <f>'Information for BU'!$B$13</f>
        <v>SSW Skills</v>
      </c>
      <c r="U185" s="5" t="str">
        <f>'Agreement Numbers'!$G$16</f>
        <v>Developed</v>
      </c>
      <c r="V185" s="10"/>
      <c r="W185" s="10"/>
    </row>
    <row r="186" spans="1:23" x14ac:dyDescent="0.35">
      <c r="A186" s="36" t="str">
        <f>Overview!$B$12</f>
        <v>itt_30133</v>
      </c>
      <c r="B186" s="36" t="str">
        <f>Overview!$B$13</f>
        <v>08-002-01</v>
      </c>
      <c r="C186" s="197">
        <f t="shared" si="6"/>
        <v>0</v>
      </c>
      <c r="D186" s="161" t="str">
        <f>CONCATENATE(Overview!$A$34," ",Overview!$B$34)</f>
        <v>SD07 45% SKILLS Local Targets Achieved</v>
      </c>
      <c r="E186" s="207">
        <v>14</v>
      </c>
      <c r="F186" s="171">
        <f>Overview!$D$34</f>
        <v>18750</v>
      </c>
      <c r="G186" s="101">
        <v>5</v>
      </c>
      <c r="H186" s="101">
        <v>2017</v>
      </c>
      <c r="I186" s="5">
        <f>Overview!T34</f>
        <v>0</v>
      </c>
      <c r="J186" s="41">
        <f>SUM(I186*Overview!$D$34)</f>
        <v>0</v>
      </c>
      <c r="K186" s="10" t="str">
        <f t="shared" si="7"/>
        <v>itt_30133/08-002-01/0</v>
      </c>
      <c r="L186" s="10" t="str">
        <f>Overview!$B$12</f>
        <v>itt_30133</v>
      </c>
      <c r="M186" s="226" t="s">
        <v>689</v>
      </c>
      <c r="N186" s="10" t="str">
        <f>Overview!$B$10</f>
        <v>DERBY, DERBYSHIRE, NOTTINGHAM AND NOTTINGHAMSHIRE LEP</v>
      </c>
      <c r="O186" s="10" t="str">
        <f>'Information for BU'!$B$27</f>
        <v>E37008</v>
      </c>
      <c r="P186" s="10" t="s">
        <v>690</v>
      </c>
      <c r="Q186" s="10" t="str">
        <f>Overview!$B$11</f>
        <v>(SKILLS LOCAL) SKILLS FOR GROWTH</v>
      </c>
      <c r="R186" s="10" t="str">
        <f>'Information for BU'!$C$14</f>
        <v>2.1 Enhancing equal access to lifelong learning</v>
      </c>
      <c r="S186" s="10" t="str">
        <f>'Agreement Numbers'!$D$16</f>
        <v>08S15C00080</v>
      </c>
      <c r="T186" s="10" t="str">
        <f>'Information for BU'!$B$13</f>
        <v>SSW Skills</v>
      </c>
      <c r="U186" s="5" t="str">
        <f>'Agreement Numbers'!$G$16</f>
        <v>Developed</v>
      </c>
      <c r="V186" s="10"/>
      <c r="W186" s="10"/>
    </row>
    <row r="187" spans="1:23" x14ac:dyDescent="0.35">
      <c r="A187" s="36" t="str">
        <f>Overview!$B$12</f>
        <v>itt_30133</v>
      </c>
      <c r="B187" s="36" t="str">
        <f>Overview!$B$13</f>
        <v>08-002-01</v>
      </c>
      <c r="C187" s="197">
        <f t="shared" si="6"/>
        <v>0</v>
      </c>
      <c r="D187" s="161" t="str">
        <f>CONCATENATE(Overview!$A$34," ",Overview!$B$34)</f>
        <v>SD07 45% SKILLS Local Targets Achieved</v>
      </c>
      <c r="E187" s="207">
        <v>14</v>
      </c>
      <c r="F187" s="171">
        <f>Overview!$D$34</f>
        <v>18750</v>
      </c>
      <c r="G187" s="101">
        <v>6</v>
      </c>
      <c r="H187" s="101">
        <v>2017</v>
      </c>
      <c r="I187" s="5">
        <f>Overview!U34</f>
        <v>0</v>
      </c>
      <c r="J187" s="41">
        <f>SUM(I187*Overview!$D$34)</f>
        <v>0</v>
      </c>
      <c r="K187" s="10" t="str">
        <f t="shared" si="7"/>
        <v>itt_30133/08-002-01/0</v>
      </c>
      <c r="L187" s="10" t="str">
        <f>Overview!$B$12</f>
        <v>itt_30133</v>
      </c>
      <c r="M187" s="226" t="s">
        <v>689</v>
      </c>
      <c r="N187" s="10" t="str">
        <f>Overview!$B$10</f>
        <v>DERBY, DERBYSHIRE, NOTTINGHAM AND NOTTINGHAMSHIRE LEP</v>
      </c>
      <c r="O187" s="10" t="str">
        <f>'Information for BU'!$B$27</f>
        <v>E37008</v>
      </c>
      <c r="P187" s="10" t="s">
        <v>690</v>
      </c>
      <c r="Q187" s="10" t="str">
        <f>Overview!$B$11</f>
        <v>(SKILLS LOCAL) SKILLS FOR GROWTH</v>
      </c>
      <c r="R187" s="10" t="str">
        <f>'Information for BU'!$C$14</f>
        <v>2.1 Enhancing equal access to lifelong learning</v>
      </c>
      <c r="S187" s="10" t="str">
        <f>'Agreement Numbers'!$D$16</f>
        <v>08S15C00080</v>
      </c>
      <c r="T187" s="10" t="str">
        <f>'Information for BU'!$B$13</f>
        <v>SSW Skills</v>
      </c>
      <c r="U187" s="5" t="str">
        <f>'Agreement Numbers'!$G$16</f>
        <v>Developed</v>
      </c>
      <c r="V187" s="10"/>
      <c r="W187" s="10"/>
    </row>
    <row r="188" spans="1:23" x14ac:dyDescent="0.35">
      <c r="A188" s="36" t="str">
        <f>Overview!$B$12</f>
        <v>itt_30133</v>
      </c>
      <c r="B188" s="36" t="str">
        <f>Overview!$B$13</f>
        <v>08-002-01</v>
      </c>
      <c r="C188" s="197">
        <f t="shared" si="6"/>
        <v>0</v>
      </c>
      <c r="D188" s="161" t="str">
        <f>CONCATENATE(Overview!$A$34," ",Overview!$B$34)</f>
        <v>SD07 45% SKILLS Local Targets Achieved</v>
      </c>
      <c r="E188" s="207">
        <v>14</v>
      </c>
      <c r="F188" s="171">
        <f>Overview!$D$34</f>
        <v>18750</v>
      </c>
      <c r="G188" s="101">
        <v>7</v>
      </c>
      <c r="H188" s="101">
        <v>2017</v>
      </c>
      <c r="I188" s="5">
        <f>Overview!V34</f>
        <v>0</v>
      </c>
      <c r="J188" s="41">
        <f>SUM(I188*Overview!$D$34)</f>
        <v>0</v>
      </c>
      <c r="K188" s="10" t="str">
        <f t="shared" si="7"/>
        <v>itt_30133/08-002-01/0</v>
      </c>
      <c r="L188" s="10" t="str">
        <f>Overview!$B$12</f>
        <v>itt_30133</v>
      </c>
      <c r="M188" s="226" t="s">
        <v>689</v>
      </c>
      <c r="N188" s="10" t="str">
        <f>Overview!$B$10</f>
        <v>DERBY, DERBYSHIRE, NOTTINGHAM AND NOTTINGHAMSHIRE LEP</v>
      </c>
      <c r="O188" s="10" t="str">
        <f>'Information for BU'!$B$27</f>
        <v>E37008</v>
      </c>
      <c r="P188" s="10" t="s">
        <v>690</v>
      </c>
      <c r="Q188" s="10" t="str">
        <f>Overview!$B$11</f>
        <v>(SKILLS LOCAL) SKILLS FOR GROWTH</v>
      </c>
      <c r="R188" s="10" t="str">
        <f>'Information for BU'!$C$14</f>
        <v>2.1 Enhancing equal access to lifelong learning</v>
      </c>
      <c r="S188" s="10" t="str">
        <f>'Agreement Numbers'!$D$16</f>
        <v>08S15C00080</v>
      </c>
      <c r="T188" s="10" t="str">
        <f>'Information for BU'!$B$13</f>
        <v>SSW Skills</v>
      </c>
      <c r="U188" s="5" t="str">
        <f>'Agreement Numbers'!$G$16</f>
        <v>Developed</v>
      </c>
      <c r="V188" s="10"/>
      <c r="W188" s="10"/>
    </row>
    <row r="189" spans="1:23" x14ac:dyDescent="0.35">
      <c r="A189" s="36" t="str">
        <f>Overview!$B$12</f>
        <v>itt_30133</v>
      </c>
      <c r="B189" s="36" t="str">
        <f>Overview!$B$13</f>
        <v>08-002-01</v>
      </c>
      <c r="C189" s="197">
        <f t="shared" si="6"/>
        <v>0</v>
      </c>
      <c r="D189" s="161" t="str">
        <f>CONCATENATE(Overview!$A$34," ",Overview!$B$34)</f>
        <v>SD07 45% SKILLS Local Targets Achieved</v>
      </c>
      <c r="E189" s="207">
        <v>14</v>
      </c>
      <c r="F189" s="171">
        <f>Overview!$D$34</f>
        <v>18750</v>
      </c>
      <c r="G189" s="101">
        <v>8</v>
      </c>
      <c r="H189" s="101">
        <v>2017</v>
      </c>
      <c r="I189" s="5">
        <f>Overview!W34</f>
        <v>0</v>
      </c>
      <c r="J189" s="41">
        <f>SUM(I189*Overview!$D$34)</f>
        <v>0</v>
      </c>
      <c r="K189" s="10" t="str">
        <f t="shared" si="7"/>
        <v>itt_30133/08-002-01/0</v>
      </c>
      <c r="L189" s="10" t="str">
        <f>Overview!$B$12</f>
        <v>itt_30133</v>
      </c>
      <c r="M189" s="226" t="s">
        <v>689</v>
      </c>
      <c r="N189" s="10" t="str">
        <f>Overview!$B$10</f>
        <v>DERBY, DERBYSHIRE, NOTTINGHAM AND NOTTINGHAMSHIRE LEP</v>
      </c>
      <c r="O189" s="10" t="str">
        <f>'Information for BU'!$B$27</f>
        <v>E37008</v>
      </c>
      <c r="P189" s="10" t="s">
        <v>690</v>
      </c>
      <c r="Q189" s="10" t="str">
        <f>Overview!$B$11</f>
        <v>(SKILLS LOCAL) SKILLS FOR GROWTH</v>
      </c>
      <c r="R189" s="10" t="str">
        <f>'Information for BU'!$C$14</f>
        <v>2.1 Enhancing equal access to lifelong learning</v>
      </c>
      <c r="S189" s="10" t="str">
        <f>'Agreement Numbers'!$D$16</f>
        <v>08S15C00080</v>
      </c>
      <c r="T189" s="10" t="str">
        <f>'Information for BU'!$B$13</f>
        <v>SSW Skills</v>
      </c>
      <c r="U189" s="5" t="str">
        <f>'Agreement Numbers'!$G$16</f>
        <v>Developed</v>
      </c>
      <c r="V189" s="10"/>
      <c r="W189" s="10"/>
    </row>
    <row r="190" spans="1:23" x14ac:dyDescent="0.35">
      <c r="A190" s="36" t="str">
        <f>Overview!$B$12</f>
        <v>itt_30133</v>
      </c>
      <c r="B190" s="36" t="str">
        <f>Overview!$B$13</f>
        <v>08-002-01</v>
      </c>
      <c r="C190" s="197">
        <f t="shared" si="6"/>
        <v>0</v>
      </c>
      <c r="D190" s="161" t="str">
        <f>CONCATENATE(Overview!$A$34," ",Overview!$B$34)</f>
        <v>SD07 45% SKILLS Local Targets Achieved</v>
      </c>
      <c r="E190" s="207">
        <v>14</v>
      </c>
      <c r="F190" s="171">
        <f>Overview!$D$34</f>
        <v>18750</v>
      </c>
      <c r="G190" s="101">
        <v>9</v>
      </c>
      <c r="H190" s="101">
        <v>2017</v>
      </c>
      <c r="I190" s="5">
        <f>Overview!X34</f>
        <v>0</v>
      </c>
      <c r="J190" s="41">
        <f>SUM(I190*Overview!$D$34)</f>
        <v>0</v>
      </c>
      <c r="K190" s="10" t="str">
        <f t="shared" si="7"/>
        <v>itt_30133/08-002-01/0</v>
      </c>
      <c r="L190" s="10" t="str">
        <f>Overview!$B$12</f>
        <v>itt_30133</v>
      </c>
      <c r="M190" s="226" t="s">
        <v>689</v>
      </c>
      <c r="N190" s="10" t="str">
        <f>Overview!$B$10</f>
        <v>DERBY, DERBYSHIRE, NOTTINGHAM AND NOTTINGHAMSHIRE LEP</v>
      </c>
      <c r="O190" s="10" t="str">
        <f>'Information for BU'!$B$27</f>
        <v>E37008</v>
      </c>
      <c r="P190" s="10" t="s">
        <v>690</v>
      </c>
      <c r="Q190" s="10" t="str">
        <f>Overview!$B$11</f>
        <v>(SKILLS LOCAL) SKILLS FOR GROWTH</v>
      </c>
      <c r="R190" s="10" t="str">
        <f>'Information for BU'!$C$14</f>
        <v>2.1 Enhancing equal access to lifelong learning</v>
      </c>
      <c r="S190" s="10" t="str">
        <f>'Agreement Numbers'!$D$16</f>
        <v>08S15C00080</v>
      </c>
      <c r="T190" s="10" t="str">
        <f>'Information for BU'!$B$13</f>
        <v>SSW Skills</v>
      </c>
      <c r="U190" s="5" t="str">
        <f>'Agreement Numbers'!$G$16</f>
        <v>Developed</v>
      </c>
      <c r="V190" s="10"/>
      <c r="W190" s="10"/>
    </row>
    <row r="191" spans="1:23" x14ac:dyDescent="0.35">
      <c r="A191" s="36" t="str">
        <f>Overview!$B$12</f>
        <v>itt_30133</v>
      </c>
      <c r="B191" s="36" t="str">
        <f>Overview!$B$13</f>
        <v>08-002-01</v>
      </c>
      <c r="C191" s="197">
        <f t="shared" si="6"/>
        <v>0</v>
      </c>
      <c r="D191" s="161" t="str">
        <f>CONCATENATE(Overview!$A$34," ",Overview!$B$34)</f>
        <v>SD07 45% SKILLS Local Targets Achieved</v>
      </c>
      <c r="E191" s="207">
        <v>14</v>
      </c>
      <c r="F191" s="171">
        <f>Overview!$D$34</f>
        <v>18750</v>
      </c>
      <c r="G191" s="101">
        <v>10</v>
      </c>
      <c r="H191" s="101">
        <v>2017</v>
      </c>
      <c r="I191" s="5">
        <f>Overview!Y34</f>
        <v>0</v>
      </c>
      <c r="J191" s="41">
        <f>SUM(I191*Overview!$D$34)</f>
        <v>0</v>
      </c>
      <c r="K191" s="10" t="str">
        <f t="shared" si="7"/>
        <v>itt_30133/08-002-01/0</v>
      </c>
      <c r="L191" s="10" t="str">
        <f>Overview!$B$12</f>
        <v>itt_30133</v>
      </c>
      <c r="M191" s="226" t="s">
        <v>689</v>
      </c>
      <c r="N191" s="10" t="str">
        <f>Overview!$B$10</f>
        <v>DERBY, DERBYSHIRE, NOTTINGHAM AND NOTTINGHAMSHIRE LEP</v>
      </c>
      <c r="O191" s="10" t="str">
        <f>'Information for BU'!$B$27</f>
        <v>E37008</v>
      </c>
      <c r="P191" s="10" t="s">
        <v>690</v>
      </c>
      <c r="Q191" s="10" t="str">
        <f>Overview!$B$11</f>
        <v>(SKILLS LOCAL) SKILLS FOR GROWTH</v>
      </c>
      <c r="R191" s="10" t="str">
        <f>'Information for BU'!$C$14</f>
        <v>2.1 Enhancing equal access to lifelong learning</v>
      </c>
      <c r="S191" s="10" t="str">
        <f>'Agreement Numbers'!$D$16</f>
        <v>08S15C00080</v>
      </c>
      <c r="T191" s="10" t="str">
        <f>'Information for BU'!$B$13</f>
        <v>SSW Skills</v>
      </c>
      <c r="U191" s="5" t="str">
        <f>'Agreement Numbers'!$G$16</f>
        <v>Developed</v>
      </c>
      <c r="V191" s="10"/>
      <c r="W191" s="10"/>
    </row>
    <row r="192" spans="1:23" x14ac:dyDescent="0.35">
      <c r="A192" s="36" t="str">
        <f>Overview!$B$12</f>
        <v>itt_30133</v>
      </c>
      <c r="B192" s="36" t="str">
        <f>Overview!$B$13</f>
        <v>08-002-01</v>
      </c>
      <c r="C192" s="197">
        <f t="shared" si="6"/>
        <v>0</v>
      </c>
      <c r="D192" s="161" t="str">
        <f>CONCATENATE(Overview!$A$34," ",Overview!$B$34)</f>
        <v>SD07 45% SKILLS Local Targets Achieved</v>
      </c>
      <c r="E192" s="207">
        <v>14</v>
      </c>
      <c r="F192" s="171">
        <f>Overview!$D$34</f>
        <v>18750</v>
      </c>
      <c r="G192" s="101">
        <v>11</v>
      </c>
      <c r="H192" s="101">
        <v>2017</v>
      </c>
      <c r="I192" s="5">
        <f>Overview!Z34</f>
        <v>0</v>
      </c>
      <c r="J192" s="41">
        <f>SUM(I192*Overview!$D$34)</f>
        <v>0</v>
      </c>
      <c r="K192" s="10" t="str">
        <f t="shared" si="7"/>
        <v>itt_30133/08-002-01/0</v>
      </c>
      <c r="L192" s="10" t="str">
        <f>Overview!$B$12</f>
        <v>itt_30133</v>
      </c>
      <c r="M192" s="226" t="s">
        <v>689</v>
      </c>
      <c r="N192" s="10" t="str">
        <f>Overview!$B$10</f>
        <v>DERBY, DERBYSHIRE, NOTTINGHAM AND NOTTINGHAMSHIRE LEP</v>
      </c>
      <c r="O192" s="10" t="str">
        <f>'Information for BU'!$B$27</f>
        <v>E37008</v>
      </c>
      <c r="P192" s="10" t="s">
        <v>690</v>
      </c>
      <c r="Q192" s="10" t="str">
        <f>Overview!$B$11</f>
        <v>(SKILLS LOCAL) SKILLS FOR GROWTH</v>
      </c>
      <c r="R192" s="10" t="str">
        <f>'Information for BU'!$C$14</f>
        <v>2.1 Enhancing equal access to lifelong learning</v>
      </c>
      <c r="S192" s="10" t="str">
        <f>'Agreement Numbers'!$D$16</f>
        <v>08S15C00080</v>
      </c>
      <c r="T192" s="10" t="str">
        <f>'Information for BU'!$B$13</f>
        <v>SSW Skills</v>
      </c>
      <c r="U192" s="5" t="str">
        <f>'Agreement Numbers'!$G$16</f>
        <v>Developed</v>
      </c>
      <c r="V192" s="10"/>
      <c r="W192" s="10"/>
    </row>
    <row r="193" spans="1:23" x14ac:dyDescent="0.35">
      <c r="A193" s="36" t="str">
        <f>Overview!$B$12</f>
        <v>itt_30133</v>
      </c>
      <c r="B193" s="36" t="str">
        <f>Overview!$B$13</f>
        <v>08-002-01</v>
      </c>
      <c r="C193" s="197">
        <f t="shared" si="6"/>
        <v>0</v>
      </c>
      <c r="D193" s="161" t="str">
        <f>CONCATENATE(Overview!$A$34," ",Overview!$B$34)</f>
        <v>SD07 45% SKILLS Local Targets Achieved</v>
      </c>
      <c r="E193" s="207">
        <v>14</v>
      </c>
      <c r="F193" s="171">
        <f>Overview!$D$34</f>
        <v>18750</v>
      </c>
      <c r="G193" s="101">
        <v>12</v>
      </c>
      <c r="H193" s="101">
        <v>2017</v>
      </c>
      <c r="I193" s="5">
        <f>Overview!AA34</f>
        <v>0</v>
      </c>
      <c r="J193" s="41">
        <f>SUM(I193*Overview!$D$34)</f>
        <v>0</v>
      </c>
      <c r="K193" s="10" t="str">
        <f t="shared" si="7"/>
        <v>itt_30133/08-002-01/0</v>
      </c>
      <c r="L193" s="10" t="str">
        <f>Overview!$B$12</f>
        <v>itt_30133</v>
      </c>
      <c r="M193" s="226" t="s">
        <v>689</v>
      </c>
      <c r="N193" s="10" t="str">
        <f>Overview!$B$10</f>
        <v>DERBY, DERBYSHIRE, NOTTINGHAM AND NOTTINGHAMSHIRE LEP</v>
      </c>
      <c r="O193" s="10" t="str">
        <f>'Information for BU'!$B$27</f>
        <v>E37008</v>
      </c>
      <c r="P193" s="10" t="s">
        <v>690</v>
      </c>
      <c r="Q193" s="10" t="str">
        <f>Overview!$B$11</f>
        <v>(SKILLS LOCAL) SKILLS FOR GROWTH</v>
      </c>
      <c r="R193" s="10" t="str">
        <f>'Information for BU'!$C$14</f>
        <v>2.1 Enhancing equal access to lifelong learning</v>
      </c>
      <c r="S193" s="10" t="str">
        <f>'Agreement Numbers'!$D$16</f>
        <v>08S15C00080</v>
      </c>
      <c r="T193" s="10" t="str">
        <f>'Information for BU'!$B$13</f>
        <v>SSW Skills</v>
      </c>
      <c r="U193" s="5" t="str">
        <f>'Agreement Numbers'!$G$16</f>
        <v>Developed</v>
      </c>
      <c r="V193" s="10"/>
      <c r="W193" s="10"/>
    </row>
    <row r="194" spans="1:23" x14ac:dyDescent="0.35">
      <c r="A194" s="36" t="str">
        <f>Overview!$B$12</f>
        <v>itt_30133</v>
      </c>
      <c r="B194" s="36" t="str">
        <f>Overview!$B$13</f>
        <v>08-002-01</v>
      </c>
      <c r="C194" s="197">
        <f t="shared" si="6"/>
        <v>0</v>
      </c>
      <c r="D194" s="161" t="str">
        <f>CONCATENATE(Overview!$A$34," ",Overview!$B$34)</f>
        <v>SD07 45% SKILLS Local Targets Achieved</v>
      </c>
      <c r="E194" s="207">
        <v>14</v>
      </c>
      <c r="F194" s="171">
        <f>Overview!$D$34</f>
        <v>18750</v>
      </c>
      <c r="G194" s="101">
        <v>1</v>
      </c>
      <c r="H194" s="101">
        <v>2018</v>
      </c>
      <c r="I194" s="5">
        <f>Overview!AB34</f>
        <v>0</v>
      </c>
      <c r="J194" s="41">
        <f>SUM(I194*Overview!$D$34)</f>
        <v>0</v>
      </c>
      <c r="K194" s="10" t="str">
        <f t="shared" si="7"/>
        <v>itt_30133/08-002-01/0</v>
      </c>
      <c r="L194" s="10" t="str">
        <f>Overview!$B$12</f>
        <v>itt_30133</v>
      </c>
      <c r="M194" s="226" t="s">
        <v>689</v>
      </c>
      <c r="N194" s="10" t="str">
        <f>Overview!$B$10</f>
        <v>DERBY, DERBYSHIRE, NOTTINGHAM AND NOTTINGHAMSHIRE LEP</v>
      </c>
      <c r="O194" s="10" t="str">
        <f>'Information for BU'!$B$27</f>
        <v>E37008</v>
      </c>
      <c r="P194" s="10" t="s">
        <v>690</v>
      </c>
      <c r="Q194" s="10" t="str">
        <f>Overview!$B$11</f>
        <v>(SKILLS LOCAL) SKILLS FOR GROWTH</v>
      </c>
      <c r="R194" s="10" t="str">
        <f>'Information for BU'!$C$14</f>
        <v>2.1 Enhancing equal access to lifelong learning</v>
      </c>
      <c r="S194" s="10" t="str">
        <f>'Agreement Numbers'!$D$16</f>
        <v>08S15C00080</v>
      </c>
      <c r="T194" s="10" t="str">
        <f>'Information for BU'!$B$13</f>
        <v>SSW Skills</v>
      </c>
      <c r="U194" s="5" t="str">
        <f>'Agreement Numbers'!$G$16</f>
        <v>Developed</v>
      </c>
      <c r="V194" s="10"/>
      <c r="W194" s="10"/>
    </row>
    <row r="195" spans="1:23" x14ac:dyDescent="0.35">
      <c r="A195" s="36" t="str">
        <f>Overview!$B$12</f>
        <v>itt_30133</v>
      </c>
      <c r="B195" s="36" t="str">
        <f>Overview!$B$13</f>
        <v>08-002-01</v>
      </c>
      <c r="C195" s="197">
        <f t="shared" si="6"/>
        <v>0</v>
      </c>
      <c r="D195" s="161" t="str">
        <f>CONCATENATE(Overview!$A$34," ",Overview!$B$34)</f>
        <v>SD07 45% SKILLS Local Targets Achieved</v>
      </c>
      <c r="E195" s="207">
        <v>14</v>
      </c>
      <c r="F195" s="171">
        <f>Overview!$D$34</f>
        <v>18750</v>
      </c>
      <c r="G195" s="101">
        <v>2</v>
      </c>
      <c r="H195" s="101">
        <v>2018</v>
      </c>
      <c r="I195" s="5">
        <f>Overview!AC34</f>
        <v>0</v>
      </c>
      <c r="J195" s="41">
        <f>SUM(I195*Overview!$D$34)</f>
        <v>0</v>
      </c>
      <c r="K195" s="10" t="str">
        <f t="shared" si="7"/>
        <v>itt_30133/08-002-01/0</v>
      </c>
      <c r="L195" s="10" t="str">
        <f>Overview!$B$12</f>
        <v>itt_30133</v>
      </c>
      <c r="M195" s="226" t="s">
        <v>689</v>
      </c>
      <c r="N195" s="10" t="str">
        <f>Overview!$B$10</f>
        <v>DERBY, DERBYSHIRE, NOTTINGHAM AND NOTTINGHAMSHIRE LEP</v>
      </c>
      <c r="O195" s="10" t="str">
        <f>'Information for BU'!$B$27</f>
        <v>E37008</v>
      </c>
      <c r="P195" s="10" t="s">
        <v>690</v>
      </c>
      <c r="Q195" s="10" t="str">
        <f>Overview!$B$11</f>
        <v>(SKILLS LOCAL) SKILLS FOR GROWTH</v>
      </c>
      <c r="R195" s="10" t="str">
        <f>'Information for BU'!$C$14</f>
        <v>2.1 Enhancing equal access to lifelong learning</v>
      </c>
      <c r="S195" s="10" t="str">
        <f>'Agreement Numbers'!$D$16</f>
        <v>08S15C00080</v>
      </c>
      <c r="T195" s="10" t="str">
        <f>'Information for BU'!$B$13</f>
        <v>SSW Skills</v>
      </c>
      <c r="U195" s="5" t="str">
        <f>'Agreement Numbers'!$G$16</f>
        <v>Developed</v>
      </c>
      <c r="V195" s="10"/>
      <c r="W195" s="10"/>
    </row>
    <row r="196" spans="1:23" x14ac:dyDescent="0.35">
      <c r="A196" s="36" t="str">
        <f>Overview!$B$12</f>
        <v>itt_30133</v>
      </c>
      <c r="B196" s="36" t="str">
        <f>Overview!$B$13</f>
        <v>08-002-01</v>
      </c>
      <c r="C196" s="197">
        <f t="shared" si="6"/>
        <v>0</v>
      </c>
      <c r="D196" s="161" t="str">
        <f>CONCATENATE(Overview!$A$34," ",Overview!$B$34)</f>
        <v>SD07 45% SKILLS Local Targets Achieved</v>
      </c>
      <c r="E196" s="207">
        <v>14</v>
      </c>
      <c r="F196" s="171">
        <f>Overview!$D$34</f>
        <v>18750</v>
      </c>
      <c r="G196" s="101">
        <v>3</v>
      </c>
      <c r="H196" s="101">
        <v>2018</v>
      </c>
      <c r="I196" s="5">
        <f>Overview!AD34</f>
        <v>0</v>
      </c>
      <c r="J196" s="41">
        <f>SUM(I196*Overview!$D$34)</f>
        <v>0</v>
      </c>
      <c r="K196" s="10" t="str">
        <f t="shared" si="7"/>
        <v>itt_30133/08-002-01/0</v>
      </c>
      <c r="L196" s="10" t="str">
        <f>Overview!$B$12</f>
        <v>itt_30133</v>
      </c>
      <c r="M196" s="226" t="s">
        <v>689</v>
      </c>
      <c r="N196" s="10" t="str">
        <f>Overview!$B$10</f>
        <v>DERBY, DERBYSHIRE, NOTTINGHAM AND NOTTINGHAMSHIRE LEP</v>
      </c>
      <c r="O196" s="10" t="str">
        <f>'Information for BU'!$B$27</f>
        <v>E37008</v>
      </c>
      <c r="P196" s="10" t="s">
        <v>690</v>
      </c>
      <c r="Q196" s="10" t="str">
        <f>Overview!$B$11</f>
        <v>(SKILLS LOCAL) SKILLS FOR GROWTH</v>
      </c>
      <c r="R196" s="10" t="str">
        <f>'Information for BU'!$C$14</f>
        <v>2.1 Enhancing equal access to lifelong learning</v>
      </c>
      <c r="S196" s="10" t="str">
        <f>'Agreement Numbers'!$D$16</f>
        <v>08S15C00080</v>
      </c>
      <c r="T196" s="10" t="str">
        <f>'Information for BU'!$B$13</f>
        <v>SSW Skills</v>
      </c>
      <c r="U196" s="5" t="str">
        <f>'Agreement Numbers'!$G$16</f>
        <v>Developed</v>
      </c>
      <c r="V196" s="10"/>
      <c r="W196" s="10"/>
    </row>
    <row r="197" spans="1:23" x14ac:dyDescent="0.35">
      <c r="A197" s="36" t="str">
        <f>Overview!$B$12</f>
        <v>itt_30133</v>
      </c>
      <c r="B197" s="36" t="str">
        <f>Overview!$B$13</f>
        <v>08-002-01</v>
      </c>
      <c r="C197" s="197">
        <f t="shared" si="6"/>
        <v>0</v>
      </c>
      <c r="D197" s="161" t="str">
        <f>CONCATENATE(Overview!$A$35," ",Overview!$B$35)</f>
        <v>SD08 80% SKILLS Local Targets Achieved</v>
      </c>
      <c r="E197" s="207">
        <v>15</v>
      </c>
      <c r="F197" s="171">
        <f>Overview!$D$35</f>
        <v>18750</v>
      </c>
      <c r="G197" s="101">
        <v>9</v>
      </c>
      <c r="H197" s="101">
        <v>2016</v>
      </c>
      <c r="I197" s="5">
        <f>Overview!L35</f>
        <v>0</v>
      </c>
      <c r="J197" s="41">
        <f>SUM(I197*Overview!$D$35)</f>
        <v>0</v>
      </c>
      <c r="K197" s="10" t="str">
        <f t="shared" si="7"/>
        <v>itt_30133/08-002-01/0</v>
      </c>
      <c r="L197" s="10" t="str">
        <f>Overview!$B$12</f>
        <v>itt_30133</v>
      </c>
      <c r="M197" s="226" t="s">
        <v>689</v>
      </c>
      <c r="N197" s="10" t="str">
        <f>Overview!$B$10</f>
        <v>DERBY, DERBYSHIRE, NOTTINGHAM AND NOTTINGHAMSHIRE LEP</v>
      </c>
      <c r="O197" s="10" t="str">
        <f>'Information for BU'!$B$27</f>
        <v>E37008</v>
      </c>
      <c r="P197" s="10" t="s">
        <v>690</v>
      </c>
      <c r="Q197" s="10" t="str">
        <f>Overview!$B$11</f>
        <v>(SKILLS LOCAL) SKILLS FOR GROWTH</v>
      </c>
      <c r="R197" s="10" t="str">
        <f>'Information for BU'!$C$14</f>
        <v>2.1 Enhancing equal access to lifelong learning</v>
      </c>
      <c r="S197" s="10" t="str">
        <f>'Agreement Numbers'!$D$16</f>
        <v>08S15C00080</v>
      </c>
      <c r="T197" s="10" t="str">
        <f>'Information for BU'!$B$13</f>
        <v>SSW Skills</v>
      </c>
      <c r="U197" s="5" t="str">
        <f>'Agreement Numbers'!$G$16</f>
        <v>Developed</v>
      </c>
      <c r="V197" s="10"/>
      <c r="W197" s="10"/>
    </row>
    <row r="198" spans="1:23" x14ac:dyDescent="0.35">
      <c r="A198" s="36" t="str">
        <f>Overview!$B$12</f>
        <v>itt_30133</v>
      </c>
      <c r="B198" s="36" t="str">
        <f>Overview!$B$13</f>
        <v>08-002-01</v>
      </c>
      <c r="C198" s="197">
        <f t="shared" si="6"/>
        <v>0</v>
      </c>
      <c r="D198" s="161" t="str">
        <f>CONCATENATE(Overview!$A$35," ",Overview!$B$35)</f>
        <v>SD08 80% SKILLS Local Targets Achieved</v>
      </c>
      <c r="E198" s="207">
        <v>15</v>
      </c>
      <c r="F198" s="171">
        <f>Overview!$D$35</f>
        <v>18750</v>
      </c>
      <c r="G198" s="101">
        <v>10</v>
      </c>
      <c r="H198" s="101">
        <v>2016</v>
      </c>
      <c r="I198" s="5">
        <f>Overview!M35</f>
        <v>0</v>
      </c>
      <c r="J198" s="41">
        <f>SUM(I198*Overview!$D$35)</f>
        <v>0</v>
      </c>
      <c r="K198" s="10" t="str">
        <f t="shared" si="7"/>
        <v>itt_30133/08-002-01/0</v>
      </c>
      <c r="L198" s="10" t="str">
        <f>Overview!$B$12</f>
        <v>itt_30133</v>
      </c>
      <c r="M198" s="226" t="s">
        <v>689</v>
      </c>
      <c r="N198" s="10" t="str">
        <f>Overview!$B$10</f>
        <v>DERBY, DERBYSHIRE, NOTTINGHAM AND NOTTINGHAMSHIRE LEP</v>
      </c>
      <c r="O198" s="10" t="str">
        <f>'Information for BU'!$B$27</f>
        <v>E37008</v>
      </c>
      <c r="P198" s="10" t="s">
        <v>690</v>
      </c>
      <c r="Q198" s="10" t="str">
        <f>Overview!$B$11</f>
        <v>(SKILLS LOCAL) SKILLS FOR GROWTH</v>
      </c>
      <c r="R198" s="10" t="str">
        <f>'Information for BU'!$C$14</f>
        <v>2.1 Enhancing equal access to lifelong learning</v>
      </c>
      <c r="S198" s="10" t="str">
        <f>'Agreement Numbers'!$D$16</f>
        <v>08S15C00080</v>
      </c>
      <c r="T198" s="10" t="str">
        <f>'Information for BU'!$B$13</f>
        <v>SSW Skills</v>
      </c>
      <c r="U198" s="5" t="str">
        <f>'Agreement Numbers'!$G$16</f>
        <v>Developed</v>
      </c>
      <c r="V198" s="10"/>
      <c r="W198" s="10"/>
    </row>
    <row r="199" spans="1:23" x14ac:dyDescent="0.35">
      <c r="A199" s="36" t="str">
        <f>Overview!$B$12</f>
        <v>itt_30133</v>
      </c>
      <c r="B199" s="36" t="str">
        <f>Overview!$B$13</f>
        <v>08-002-01</v>
      </c>
      <c r="C199" s="197">
        <f t="shared" si="6"/>
        <v>0</v>
      </c>
      <c r="D199" s="161" t="str">
        <f>CONCATENATE(Overview!$A$35," ",Overview!$B$35)</f>
        <v>SD08 80% SKILLS Local Targets Achieved</v>
      </c>
      <c r="E199" s="207">
        <v>15</v>
      </c>
      <c r="F199" s="171">
        <f>Overview!$D$35</f>
        <v>18750</v>
      </c>
      <c r="G199" s="101">
        <v>11</v>
      </c>
      <c r="H199" s="101">
        <v>2016</v>
      </c>
      <c r="I199" s="5">
        <f>Overview!N35</f>
        <v>0</v>
      </c>
      <c r="J199" s="41">
        <f>SUM(I199*Overview!$D$35)</f>
        <v>0</v>
      </c>
      <c r="K199" s="10" t="str">
        <f t="shared" si="7"/>
        <v>itt_30133/08-002-01/0</v>
      </c>
      <c r="L199" s="10" t="str">
        <f>Overview!$B$12</f>
        <v>itt_30133</v>
      </c>
      <c r="M199" s="226" t="s">
        <v>689</v>
      </c>
      <c r="N199" s="10" t="str">
        <f>Overview!$B$10</f>
        <v>DERBY, DERBYSHIRE, NOTTINGHAM AND NOTTINGHAMSHIRE LEP</v>
      </c>
      <c r="O199" s="10" t="str">
        <f>'Information for BU'!$B$27</f>
        <v>E37008</v>
      </c>
      <c r="P199" s="10" t="s">
        <v>690</v>
      </c>
      <c r="Q199" s="10" t="str">
        <f>Overview!$B$11</f>
        <v>(SKILLS LOCAL) SKILLS FOR GROWTH</v>
      </c>
      <c r="R199" s="10" t="str">
        <f>'Information for BU'!$C$14</f>
        <v>2.1 Enhancing equal access to lifelong learning</v>
      </c>
      <c r="S199" s="10" t="str">
        <f>'Agreement Numbers'!$D$16</f>
        <v>08S15C00080</v>
      </c>
      <c r="T199" s="10" t="str">
        <f>'Information for BU'!$B$13</f>
        <v>SSW Skills</v>
      </c>
      <c r="U199" s="5" t="str">
        <f>'Agreement Numbers'!$G$16</f>
        <v>Developed</v>
      </c>
      <c r="V199" s="10"/>
      <c r="W199" s="10"/>
    </row>
    <row r="200" spans="1:23" x14ac:dyDescent="0.35">
      <c r="A200" s="36" t="str">
        <f>Overview!$B$12</f>
        <v>itt_30133</v>
      </c>
      <c r="B200" s="36" t="str">
        <f>Overview!$B$13</f>
        <v>08-002-01</v>
      </c>
      <c r="C200" s="197">
        <f t="shared" si="6"/>
        <v>0</v>
      </c>
      <c r="D200" s="161" t="str">
        <f>CONCATENATE(Overview!$A$35," ",Overview!$B$35)</f>
        <v>SD08 80% SKILLS Local Targets Achieved</v>
      </c>
      <c r="E200" s="207">
        <v>15</v>
      </c>
      <c r="F200" s="171">
        <f>Overview!$D$35</f>
        <v>18750</v>
      </c>
      <c r="G200" s="101">
        <v>12</v>
      </c>
      <c r="H200" s="101">
        <v>2016</v>
      </c>
      <c r="I200" s="5">
        <f>Overview!O35</f>
        <v>0</v>
      </c>
      <c r="J200" s="41">
        <f>SUM(I200*Overview!$D$35)</f>
        <v>0</v>
      </c>
      <c r="K200" s="10" t="str">
        <f t="shared" si="7"/>
        <v>itt_30133/08-002-01/0</v>
      </c>
      <c r="L200" s="10" t="str">
        <f>Overview!$B$12</f>
        <v>itt_30133</v>
      </c>
      <c r="M200" s="226" t="s">
        <v>689</v>
      </c>
      <c r="N200" s="10" t="str">
        <f>Overview!$B$10</f>
        <v>DERBY, DERBYSHIRE, NOTTINGHAM AND NOTTINGHAMSHIRE LEP</v>
      </c>
      <c r="O200" s="10" t="str">
        <f>'Information for BU'!$B$27</f>
        <v>E37008</v>
      </c>
      <c r="P200" s="10" t="s">
        <v>690</v>
      </c>
      <c r="Q200" s="10" t="str">
        <f>Overview!$B$11</f>
        <v>(SKILLS LOCAL) SKILLS FOR GROWTH</v>
      </c>
      <c r="R200" s="10" t="str">
        <f>'Information for BU'!$C$14</f>
        <v>2.1 Enhancing equal access to lifelong learning</v>
      </c>
      <c r="S200" s="10" t="str">
        <f>'Agreement Numbers'!$D$16</f>
        <v>08S15C00080</v>
      </c>
      <c r="T200" s="10" t="str">
        <f>'Information for BU'!$B$13</f>
        <v>SSW Skills</v>
      </c>
      <c r="U200" s="5" t="str">
        <f>'Agreement Numbers'!$G$16</f>
        <v>Developed</v>
      </c>
      <c r="V200" s="10"/>
      <c r="W200" s="10"/>
    </row>
    <row r="201" spans="1:23" x14ac:dyDescent="0.35">
      <c r="A201" s="36" t="str">
        <f>Overview!$B$12</f>
        <v>itt_30133</v>
      </c>
      <c r="B201" s="36" t="str">
        <f>Overview!$B$13</f>
        <v>08-002-01</v>
      </c>
      <c r="C201" s="197">
        <f t="shared" si="6"/>
        <v>0</v>
      </c>
      <c r="D201" s="161" t="str">
        <f>CONCATENATE(Overview!$A$35," ",Overview!$B$35)</f>
        <v>SD08 80% SKILLS Local Targets Achieved</v>
      </c>
      <c r="E201" s="207">
        <v>15</v>
      </c>
      <c r="F201" s="171">
        <f>Overview!$D$35</f>
        <v>18750</v>
      </c>
      <c r="G201" s="101">
        <v>1</v>
      </c>
      <c r="H201" s="101">
        <v>2017</v>
      </c>
      <c r="I201" s="5">
        <f>Overview!P35</f>
        <v>0</v>
      </c>
      <c r="J201" s="41">
        <f>SUM(I201*Overview!$D$35)</f>
        <v>0</v>
      </c>
      <c r="K201" s="10" t="str">
        <f t="shared" si="7"/>
        <v>itt_30133/08-002-01/0</v>
      </c>
      <c r="L201" s="10" t="str">
        <f>Overview!$B$12</f>
        <v>itt_30133</v>
      </c>
      <c r="M201" s="226" t="s">
        <v>689</v>
      </c>
      <c r="N201" s="10" t="str">
        <f>Overview!$B$10</f>
        <v>DERBY, DERBYSHIRE, NOTTINGHAM AND NOTTINGHAMSHIRE LEP</v>
      </c>
      <c r="O201" s="10" t="str">
        <f>'Information for BU'!$B$27</f>
        <v>E37008</v>
      </c>
      <c r="P201" s="10" t="s">
        <v>690</v>
      </c>
      <c r="Q201" s="10" t="str">
        <f>Overview!$B$11</f>
        <v>(SKILLS LOCAL) SKILLS FOR GROWTH</v>
      </c>
      <c r="R201" s="10" t="str">
        <f>'Information for BU'!$C$14</f>
        <v>2.1 Enhancing equal access to lifelong learning</v>
      </c>
      <c r="S201" s="10" t="str">
        <f>'Agreement Numbers'!$D$16</f>
        <v>08S15C00080</v>
      </c>
      <c r="T201" s="10" t="str">
        <f>'Information for BU'!$B$13</f>
        <v>SSW Skills</v>
      </c>
      <c r="U201" s="5" t="str">
        <f>'Agreement Numbers'!$G$16</f>
        <v>Developed</v>
      </c>
      <c r="V201" s="10"/>
      <c r="W201" s="10"/>
    </row>
    <row r="202" spans="1:23" x14ac:dyDescent="0.35">
      <c r="A202" s="36" t="str">
        <f>Overview!$B$12</f>
        <v>itt_30133</v>
      </c>
      <c r="B202" s="36" t="str">
        <f>Overview!$B$13</f>
        <v>08-002-01</v>
      </c>
      <c r="C202" s="197">
        <f t="shared" si="6"/>
        <v>0</v>
      </c>
      <c r="D202" s="161" t="str">
        <f>CONCATENATE(Overview!$A$35," ",Overview!$B$35)</f>
        <v>SD08 80% SKILLS Local Targets Achieved</v>
      </c>
      <c r="E202" s="207">
        <v>15</v>
      </c>
      <c r="F202" s="171">
        <f>Overview!$D$35</f>
        <v>18750</v>
      </c>
      <c r="G202" s="101">
        <v>2</v>
      </c>
      <c r="H202" s="101">
        <v>2017</v>
      </c>
      <c r="I202" s="5">
        <f>Overview!Q35</f>
        <v>0</v>
      </c>
      <c r="J202" s="41">
        <f>SUM(I202*Overview!$D$35)</f>
        <v>0</v>
      </c>
      <c r="K202" s="10" t="str">
        <f t="shared" si="7"/>
        <v>itt_30133/08-002-01/0</v>
      </c>
      <c r="L202" s="10" t="str">
        <f>Overview!$B$12</f>
        <v>itt_30133</v>
      </c>
      <c r="M202" s="226" t="s">
        <v>689</v>
      </c>
      <c r="N202" s="10" t="str">
        <f>Overview!$B$10</f>
        <v>DERBY, DERBYSHIRE, NOTTINGHAM AND NOTTINGHAMSHIRE LEP</v>
      </c>
      <c r="O202" s="10" t="str">
        <f>'Information for BU'!$B$27</f>
        <v>E37008</v>
      </c>
      <c r="P202" s="10" t="s">
        <v>690</v>
      </c>
      <c r="Q202" s="10" t="str">
        <f>Overview!$B$11</f>
        <v>(SKILLS LOCAL) SKILLS FOR GROWTH</v>
      </c>
      <c r="R202" s="10" t="str">
        <f>'Information for BU'!$C$14</f>
        <v>2.1 Enhancing equal access to lifelong learning</v>
      </c>
      <c r="S202" s="10" t="str">
        <f>'Agreement Numbers'!$D$16</f>
        <v>08S15C00080</v>
      </c>
      <c r="T202" s="10" t="str">
        <f>'Information for BU'!$B$13</f>
        <v>SSW Skills</v>
      </c>
      <c r="U202" s="5" t="str">
        <f>'Agreement Numbers'!$G$16</f>
        <v>Developed</v>
      </c>
      <c r="V202" s="10"/>
      <c r="W202" s="10"/>
    </row>
    <row r="203" spans="1:23" x14ac:dyDescent="0.35">
      <c r="A203" s="36" t="str">
        <f>Overview!$B$12</f>
        <v>itt_30133</v>
      </c>
      <c r="B203" s="36" t="str">
        <f>Overview!$B$13</f>
        <v>08-002-01</v>
      </c>
      <c r="C203" s="197">
        <f t="shared" si="6"/>
        <v>0</v>
      </c>
      <c r="D203" s="161" t="str">
        <f>CONCATENATE(Overview!$A$35," ",Overview!$B$35)</f>
        <v>SD08 80% SKILLS Local Targets Achieved</v>
      </c>
      <c r="E203" s="207">
        <v>15</v>
      </c>
      <c r="F203" s="171">
        <f>Overview!$D$35</f>
        <v>18750</v>
      </c>
      <c r="G203" s="101">
        <v>3</v>
      </c>
      <c r="H203" s="101">
        <v>2017</v>
      </c>
      <c r="I203" s="5">
        <f>Overview!R35</f>
        <v>0</v>
      </c>
      <c r="J203" s="41">
        <f>SUM(I203*Overview!$D$35)</f>
        <v>0</v>
      </c>
      <c r="K203" s="10" t="str">
        <f t="shared" si="7"/>
        <v>itt_30133/08-002-01/0</v>
      </c>
      <c r="L203" s="10" t="str">
        <f>Overview!$B$12</f>
        <v>itt_30133</v>
      </c>
      <c r="M203" s="226" t="s">
        <v>689</v>
      </c>
      <c r="N203" s="10" t="str">
        <f>Overview!$B$10</f>
        <v>DERBY, DERBYSHIRE, NOTTINGHAM AND NOTTINGHAMSHIRE LEP</v>
      </c>
      <c r="O203" s="10" t="str">
        <f>'Information for BU'!$B$27</f>
        <v>E37008</v>
      </c>
      <c r="P203" s="10" t="s">
        <v>690</v>
      </c>
      <c r="Q203" s="10" t="str">
        <f>Overview!$B$11</f>
        <v>(SKILLS LOCAL) SKILLS FOR GROWTH</v>
      </c>
      <c r="R203" s="10" t="str">
        <f>'Information for BU'!$C$14</f>
        <v>2.1 Enhancing equal access to lifelong learning</v>
      </c>
      <c r="S203" s="10" t="str">
        <f>'Agreement Numbers'!$D$16</f>
        <v>08S15C00080</v>
      </c>
      <c r="T203" s="10" t="str">
        <f>'Information for BU'!$B$13</f>
        <v>SSW Skills</v>
      </c>
      <c r="U203" s="5" t="str">
        <f>'Agreement Numbers'!$G$16</f>
        <v>Developed</v>
      </c>
      <c r="V203" s="10"/>
      <c r="W203" s="10"/>
    </row>
    <row r="204" spans="1:23" x14ac:dyDescent="0.35">
      <c r="A204" s="36" t="str">
        <f>Overview!$B$12</f>
        <v>itt_30133</v>
      </c>
      <c r="B204" s="36" t="str">
        <f>Overview!$B$13</f>
        <v>08-002-01</v>
      </c>
      <c r="C204" s="197">
        <f t="shared" si="6"/>
        <v>0</v>
      </c>
      <c r="D204" s="161" t="str">
        <f>CONCATENATE(Overview!$A$35," ",Overview!$B$35)</f>
        <v>SD08 80% SKILLS Local Targets Achieved</v>
      </c>
      <c r="E204" s="207">
        <v>15</v>
      </c>
      <c r="F204" s="171">
        <f>Overview!$D$35</f>
        <v>18750</v>
      </c>
      <c r="G204" s="101">
        <v>4</v>
      </c>
      <c r="H204" s="101">
        <v>2017</v>
      </c>
      <c r="I204" s="5">
        <f>Overview!S35</f>
        <v>0</v>
      </c>
      <c r="J204" s="41">
        <f>SUM(I204*Overview!$D$35)</f>
        <v>0</v>
      </c>
      <c r="K204" s="10" t="str">
        <f t="shared" si="7"/>
        <v>itt_30133/08-002-01/0</v>
      </c>
      <c r="L204" s="10" t="str">
        <f>Overview!$B$12</f>
        <v>itt_30133</v>
      </c>
      <c r="M204" s="226" t="s">
        <v>689</v>
      </c>
      <c r="N204" s="10" t="str">
        <f>Overview!$B$10</f>
        <v>DERBY, DERBYSHIRE, NOTTINGHAM AND NOTTINGHAMSHIRE LEP</v>
      </c>
      <c r="O204" s="10" t="str">
        <f>'Information for BU'!$B$27</f>
        <v>E37008</v>
      </c>
      <c r="P204" s="10" t="s">
        <v>690</v>
      </c>
      <c r="Q204" s="10" t="str">
        <f>Overview!$B$11</f>
        <v>(SKILLS LOCAL) SKILLS FOR GROWTH</v>
      </c>
      <c r="R204" s="10" t="str">
        <f>'Information for BU'!$C$14</f>
        <v>2.1 Enhancing equal access to lifelong learning</v>
      </c>
      <c r="S204" s="10" t="str">
        <f>'Agreement Numbers'!$D$16</f>
        <v>08S15C00080</v>
      </c>
      <c r="T204" s="10" t="str">
        <f>'Information for BU'!$B$13</f>
        <v>SSW Skills</v>
      </c>
      <c r="U204" s="5" t="str">
        <f>'Agreement Numbers'!$G$16</f>
        <v>Developed</v>
      </c>
      <c r="V204" s="10"/>
      <c r="W204" s="10"/>
    </row>
    <row r="205" spans="1:23" x14ac:dyDescent="0.35">
      <c r="A205" s="36" t="str">
        <f>Overview!$B$12</f>
        <v>itt_30133</v>
      </c>
      <c r="B205" s="36" t="str">
        <f>Overview!$B$13</f>
        <v>08-002-01</v>
      </c>
      <c r="C205" s="197">
        <f t="shared" si="6"/>
        <v>0</v>
      </c>
      <c r="D205" s="161" t="str">
        <f>CONCATENATE(Overview!$A$35," ",Overview!$B$35)</f>
        <v>SD08 80% SKILLS Local Targets Achieved</v>
      </c>
      <c r="E205" s="207">
        <v>15</v>
      </c>
      <c r="F205" s="171">
        <f>Overview!$D$35</f>
        <v>18750</v>
      </c>
      <c r="G205" s="101">
        <v>5</v>
      </c>
      <c r="H205" s="101">
        <v>2017</v>
      </c>
      <c r="I205" s="5">
        <f>Overview!T35</f>
        <v>0</v>
      </c>
      <c r="J205" s="41">
        <f>SUM(I205*Overview!$D$35)</f>
        <v>0</v>
      </c>
      <c r="K205" s="10" t="str">
        <f t="shared" si="7"/>
        <v>itt_30133/08-002-01/0</v>
      </c>
      <c r="L205" s="10" t="str">
        <f>Overview!$B$12</f>
        <v>itt_30133</v>
      </c>
      <c r="M205" s="226" t="s">
        <v>689</v>
      </c>
      <c r="N205" s="10" t="str">
        <f>Overview!$B$10</f>
        <v>DERBY, DERBYSHIRE, NOTTINGHAM AND NOTTINGHAMSHIRE LEP</v>
      </c>
      <c r="O205" s="10" t="str">
        <f>'Information for BU'!$B$27</f>
        <v>E37008</v>
      </c>
      <c r="P205" s="10" t="s">
        <v>690</v>
      </c>
      <c r="Q205" s="10" t="str">
        <f>Overview!$B$11</f>
        <v>(SKILLS LOCAL) SKILLS FOR GROWTH</v>
      </c>
      <c r="R205" s="10" t="str">
        <f>'Information for BU'!$C$14</f>
        <v>2.1 Enhancing equal access to lifelong learning</v>
      </c>
      <c r="S205" s="10" t="str">
        <f>'Agreement Numbers'!$D$16</f>
        <v>08S15C00080</v>
      </c>
      <c r="T205" s="10" t="str">
        <f>'Information for BU'!$B$13</f>
        <v>SSW Skills</v>
      </c>
      <c r="U205" s="5" t="str">
        <f>'Agreement Numbers'!$G$16</f>
        <v>Developed</v>
      </c>
      <c r="V205" s="10"/>
      <c r="W205" s="10"/>
    </row>
    <row r="206" spans="1:23" x14ac:dyDescent="0.35">
      <c r="A206" s="36" t="str">
        <f>Overview!$B$12</f>
        <v>itt_30133</v>
      </c>
      <c r="B206" s="36" t="str">
        <f>Overview!$B$13</f>
        <v>08-002-01</v>
      </c>
      <c r="C206" s="197">
        <f t="shared" si="6"/>
        <v>0</v>
      </c>
      <c r="D206" s="161" t="str">
        <f>CONCATENATE(Overview!$A$35," ",Overview!$B$35)</f>
        <v>SD08 80% SKILLS Local Targets Achieved</v>
      </c>
      <c r="E206" s="207">
        <v>15</v>
      </c>
      <c r="F206" s="171">
        <f>Overview!$D$35</f>
        <v>18750</v>
      </c>
      <c r="G206" s="101">
        <v>6</v>
      </c>
      <c r="H206" s="101">
        <v>2017</v>
      </c>
      <c r="I206" s="5">
        <f>Overview!U35</f>
        <v>0</v>
      </c>
      <c r="J206" s="41">
        <f>SUM(I206*Overview!$D$35)</f>
        <v>0</v>
      </c>
      <c r="K206" s="10" t="str">
        <f t="shared" si="7"/>
        <v>itt_30133/08-002-01/0</v>
      </c>
      <c r="L206" s="10" t="str">
        <f>Overview!$B$12</f>
        <v>itt_30133</v>
      </c>
      <c r="M206" s="226" t="s">
        <v>689</v>
      </c>
      <c r="N206" s="10" t="str">
        <f>Overview!$B$10</f>
        <v>DERBY, DERBYSHIRE, NOTTINGHAM AND NOTTINGHAMSHIRE LEP</v>
      </c>
      <c r="O206" s="10" t="str">
        <f>'Information for BU'!$B$27</f>
        <v>E37008</v>
      </c>
      <c r="P206" s="10" t="s">
        <v>690</v>
      </c>
      <c r="Q206" s="10" t="str">
        <f>Overview!$B$11</f>
        <v>(SKILLS LOCAL) SKILLS FOR GROWTH</v>
      </c>
      <c r="R206" s="10" t="str">
        <f>'Information for BU'!$C$14</f>
        <v>2.1 Enhancing equal access to lifelong learning</v>
      </c>
      <c r="S206" s="10" t="str">
        <f>'Agreement Numbers'!$D$16</f>
        <v>08S15C00080</v>
      </c>
      <c r="T206" s="10" t="str">
        <f>'Information for BU'!$B$13</f>
        <v>SSW Skills</v>
      </c>
      <c r="U206" s="5" t="str">
        <f>'Agreement Numbers'!$G$16</f>
        <v>Developed</v>
      </c>
      <c r="V206" s="10"/>
      <c r="W206" s="10"/>
    </row>
    <row r="207" spans="1:23" x14ac:dyDescent="0.35">
      <c r="A207" s="36" t="str">
        <f>Overview!$B$12</f>
        <v>itt_30133</v>
      </c>
      <c r="B207" s="36" t="str">
        <f>Overview!$B$13</f>
        <v>08-002-01</v>
      </c>
      <c r="C207" s="197">
        <f t="shared" si="6"/>
        <v>0</v>
      </c>
      <c r="D207" s="161" t="str">
        <f>CONCATENATE(Overview!$A$35," ",Overview!$B$35)</f>
        <v>SD08 80% SKILLS Local Targets Achieved</v>
      </c>
      <c r="E207" s="207">
        <v>15</v>
      </c>
      <c r="F207" s="171">
        <f>Overview!$D$35</f>
        <v>18750</v>
      </c>
      <c r="G207" s="101">
        <v>7</v>
      </c>
      <c r="H207" s="101">
        <v>2017</v>
      </c>
      <c r="I207" s="5">
        <f>Overview!V35</f>
        <v>0</v>
      </c>
      <c r="J207" s="41">
        <f>SUM(I207*Overview!$D$35)</f>
        <v>0</v>
      </c>
      <c r="K207" s="10" t="str">
        <f t="shared" si="7"/>
        <v>itt_30133/08-002-01/0</v>
      </c>
      <c r="L207" s="10" t="str">
        <f>Overview!$B$12</f>
        <v>itt_30133</v>
      </c>
      <c r="M207" s="226" t="s">
        <v>689</v>
      </c>
      <c r="N207" s="10" t="str">
        <f>Overview!$B$10</f>
        <v>DERBY, DERBYSHIRE, NOTTINGHAM AND NOTTINGHAMSHIRE LEP</v>
      </c>
      <c r="O207" s="10" t="str">
        <f>'Information for BU'!$B$27</f>
        <v>E37008</v>
      </c>
      <c r="P207" s="10" t="s">
        <v>690</v>
      </c>
      <c r="Q207" s="10" t="str">
        <f>Overview!$B$11</f>
        <v>(SKILLS LOCAL) SKILLS FOR GROWTH</v>
      </c>
      <c r="R207" s="10" t="str">
        <f>'Information for BU'!$C$14</f>
        <v>2.1 Enhancing equal access to lifelong learning</v>
      </c>
      <c r="S207" s="10" t="str">
        <f>'Agreement Numbers'!$D$16</f>
        <v>08S15C00080</v>
      </c>
      <c r="T207" s="10" t="str">
        <f>'Information for BU'!$B$13</f>
        <v>SSW Skills</v>
      </c>
      <c r="U207" s="5" t="str">
        <f>'Agreement Numbers'!$G$16</f>
        <v>Developed</v>
      </c>
      <c r="V207" s="10"/>
      <c r="W207" s="10"/>
    </row>
    <row r="208" spans="1:23" x14ac:dyDescent="0.35">
      <c r="A208" s="36" t="str">
        <f>Overview!$B$12</f>
        <v>itt_30133</v>
      </c>
      <c r="B208" s="36" t="str">
        <f>Overview!$B$13</f>
        <v>08-002-01</v>
      </c>
      <c r="C208" s="197">
        <f t="shared" si="6"/>
        <v>0</v>
      </c>
      <c r="D208" s="161" t="str">
        <f>CONCATENATE(Overview!$A$35," ",Overview!$B$35)</f>
        <v>SD08 80% SKILLS Local Targets Achieved</v>
      </c>
      <c r="E208" s="207">
        <v>15</v>
      </c>
      <c r="F208" s="171">
        <f>Overview!$D$35</f>
        <v>18750</v>
      </c>
      <c r="G208" s="101">
        <v>8</v>
      </c>
      <c r="H208" s="101">
        <v>2017</v>
      </c>
      <c r="I208" s="5">
        <f>Overview!W35</f>
        <v>0</v>
      </c>
      <c r="J208" s="41">
        <f>SUM(I208*Overview!$D$35)</f>
        <v>0</v>
      </c>
      <c r="K208" s="10" t="str">
        <f t="shared" si="7"/>
        <v>itt_30133/08-002-01/0</v>
      </c>
      <c r="L208" s="10" t="str">
        <f>Overview!$B$12</f>
        <v>itt_30133</v>
      </c>
      <c r="M208" s="226" t="s">
        <v>689</v>
      </c>
      <c r="N208" s="10" t="str">
        <f>Overview!$B$10</f>
        <v>DERBY, DERBYSHIRE, NOTTINGHAM AND NOTTINGHAMSHIRE LEP</v>
      </c>
      <c r="O208" s="10" t="str">
        <f>'Information for BU'!$B$27</f>
        <v>E37008</v>
      </c>
      <c r="P208" s="10" t="s">
        <v>690</v>
      </c>
      <c r="Q208" s="10" t="str">
        <f>Overview!$B$11</f>
        <v>(SKILLS LOCAL) SKILLS FOR GROWTH</v>
      </c>
      <c r="R208" s="10" t="str">
        <f>'Information for BU'!$C$14</f>
        <v>2.1 Enhancing equal access to lifelong learning</v>
      </c>
      <c r="S208" s="10" t="str">
        <f>'Agreement Numbers'!$D$16</f>
        <v>08S15C00080</v>
      </c>
      <c r="T208" s="10" t="str">
        <f>'Information for BU'!$B$13</f>
        <v>SSW Skills</v>
      </c>
      <c r="U208" s="5" t="str">
        <f>'Agreement Numbers'!$G$16</f>
        <v>Developed</v>
      </c>
      <c r="V208" s="10"/>
      <c r="W208" s="10"/>
    </row>
    <row r="209" spans="1:23" x14ac:dyDescent="0.35">
      <c r="A209" s="36" t="str">
        <f>Overview!$B$12</f>
        <v>itt_30133</v>
      </c>
      <c r="B209" s="36" t="str">
        <f>Overview!$B$13</f>
        <v>08-002-01</v>
      </c>
      <c r="C209" s="197">
        <f t="shared" si="6"/>
        <v>0</v>
      </c>
      <c r="D209" s="161" t="str">
        <f>CONCATENATE(Overview!$A$35," ",Overview!$B$35)</f>
        <v>SD08 80% SKILLS Local Targets Achieved</v>
      </c>
      <c r="E209" s="207">
        <v>15</v>
      </c>
      <c r="F209" s="171">
        <f>Overview!$D$35</f>
        <v>18750</v>
      </c>
      <c r="G209" s="101">
        <v>9</v>
      </c>
      <c r="H209" s="101">
        <v>2017</v>
      </c>
      <c r="I209" s="5">
        <f>Overview!X35</f>
        <v>0</v>
      </c>
      <c r="J209" s="41">
        <f>SUM(I209*Overview!$D$35)</f>
        <v>0</v>
      </c>
      <c r="K209" s="10" t="str">
        <f t="shared" si="7"/>
        <v>itt_30133/08-002-01/0</v>
      </c>
      <c r="L209" s="10" t="str">
        <f>Overview!$B$12</f>
        <v>itt_30133</v>
      </c>
      <c r="M209" s="226" t="s">
        <v>689</v>
      </c>
      <c r="N209" s="10" t="str">
        <f>Overview!$B$10</f>
        <v>DERBY, DERBYSHIRE, NOTTINGHAM AND NOTTINGHAMSHIRE LEP</v>
      </c>
      <c r="O209" s="10" t="str">
        <f>'Information for BU'!$B$27</f>
        <v>E37008</v>
      </c>
      <c r="P209" s="10" t="s">
        <v>690</v>
      </c>
      <c r="Q209" s="10" t="str">
        <f>Overview!$B$11</f>
        <v>(SKILLS LOCAL) SKILLS FOR GROWTH</v>
      </c>
      <c r="R209" s="10" t="str">
        <f>'Information for BU'!$C$14</f>
        <v>2.1 Enhancing equal access to lifelong learning</v>
      </c>
      <c r="S209" s="10" t="str">
        <f>'Agreement Numbers'!$D$16</f>
        <v>08S15C00080</v>
      </c>
      <c r="T209" s="10" t="str">
        <f>'Information for BU'!$B$13</f>
        <v>SSW Skills</v>
      </c>
      <c r="U209" s="5" t="str">
        <f>'Agreement Numbers'!$G$16</f>
        <v>Developed</v>
      </c>
      <c r="V209" s="10"/>
      <c r="W209" s="10"/>
    </row>
    <row r="210" spans="1:23" x14ac:dyDescent="0.35">
      <c r="A210" s="36" t="str">
        <f>Overview!$B$12</f>
        <v>itt_30133</v>
      </c>
      <c r="B210" s="36" t="str">
        <f>Overview!$B$13</f>
        <v>08-002-01</v>
      </c>
      <c r="C210" s="197">
        <f t="shared" si="6"/>
        <v>0</v>
      </c>
      <c r="D210" s="161" t="str">
        <f>CONCATENATE(Overview!$A$35," ",Overview!$B$35)</f>
        <v>SD08 80% SKILLS Local Targets Achieved</v>
      </c>
      <c r="E210" s="207">
        <v>15</v>
      </c>
      <c r="F210" s="171">
        <f>Overview!$D$35</f>
        <v>18750</v>
      </c>
      <c r="G210" s="101">
        <v>10</v>
      </c>
      <c r="H210" s="101">
        <v>2017</v>
      </c>
      <c r="I210" s="5">
        <f>Overview!Y35</f>
        <v>0</v>
      </c>
      <c r="J210" s="41">
        <f>SUM(I210*Overview!$D$35)</f>
        <v>0</v>
      </c>
      <c r="K210" s="10" t="str">
        <f t="shared" si="7"/>
        <v>itt_30133/08-002-01/0</v>
      </c>
      <c r="L210" s="10" t="str">
        <f>Overview!$B$12</f>
        <v>itt_30133</v>
      </c>
      <c r="M210" s="226" t="s">
        <v>689</v>
      </c>
      <c r="N210" s="10" t="str">
        <f>Overview!$B$10</f>
        <v>DERBY, DERBYSHIRE, NOTTINGHAM AND NOTTINGHAMSHIRE LEP</v>
      </c>
      <c r="O210" s="10" t="str">
        <f>'Information for BU'!$B$27</f>
        <v>E37008</v>
      </c>
      <c r="P210" s="10" t="s">
        <v>690</v>
      </c>
      <c r="Q210" s="10" t="str">
        <f>Overview!$B$11</f>
        <v>(SKILLS LOCAL) SKILLS FOR GROWTH</v>
      </c>
      <c r="R210" s="10" t="str">
        <f>'Information for BU'!$C$14</f>
        <v>2.1 Enhancing equal access to lifelong learning</v>
      </c>
      <c r="S210" s="10" t="str">
        <f>'Agreement Numbers'!$D$16</f>
        <v>08S15C00080</v>
      </c>
      <c r="T210" s="10" t="str">
        <f>'Information for BU'!$B$13</f>
        <v>SSW Skills</v>
      </c>
      <c r="U210" s="5" t="str">
        <f>'Agreement Numbers'!$G$16</f>
        <v>Developed</v>
      </c>
      <c r="V210" s="10"/>
      <c r="W210" s="10"/>
    </row>
    <row r="211" spans="1:23" x14ac:dyDescent="0.35">
      <c r="A211" s="36" t="str">
        <f>Overview!$B$12</f>
        <v>itt_30133</v>
      </c>
      <c r="B211" s="36" t="str">
        <f>Overview!$B$13</f>
        <v>08-002-01</v>
      </c>
      <c r="C211" s="197">
        <f t="shared" si="6"/>
        <v>0</v>
      </c>
      <c r="D211" s="161" t="str">
        <f>CONCATENATE(Overview!$A$35," ",Overview!$B$35)</f>
        <v>SD08 80% SKILLS Local Targets Achieved</v>
      </c>
      <c r="E211" s="207">
        <v>15</v>
      </c>
      <c r="F211" s="171">
        <f>Overview!$D$35</f>
        <v>18750</v>
      </c>
      <c r="G211" s="101">
        <v>11</v>
      </c>
      <c r="H211" s="101">
        <v>2017</v>
      </c>
      <c r="I211" s="5">
        <f>Overview!Z35</f>
        <v>0</v>
      </c>
      <c r="J211" s="41">
        <f>SUM(I211*Overview!$D$35)</f>
        <v>0</v>
      </c>
      <c r="K211" s="10" t="str">
        <f t="shared" si="7"/>
        <v>itt_30133/08-002-01/0</v>
      </c>
      <c r="L211" s="10" t="str">
        <f>Overview!$B$12</f>
        <v>itt_30133</v>
      </c>
      <c r="M211" s="226" t="s">
        <v>689</v>
      </c>
      <c r="N211" s="10" t="str">
        <f>Overview!$B$10</f>
        <v>DERBY, DERBYSHIRE, NOTTINGHAM AND NOTTINGHAMSHIRE LEP</v>
      </c>
      <c r="O211" s="10" t="str">
        <f>'Information for BU'!$B$27</f>
        <v>E37008</v>
      </c>
      <c r="P211" s="10" t="s">
        <v>690</v>
      </c>
      <c r="Q211" s="10" t="str">
        <f>Overview!$B$11</f>
        <v>(SKILLS LOCAL) SKILLS FOR GROWTH</v>
      </c>
      <c r="R211" s="10" t="str">
        <f>'Information for BU'!$C$14</f>
        <v>2.1 Enhancing equal access to lifelong learning</v>
      </c>
      <c r="S211" s="10" t="str">
        <f>'Agreement Numbers'!$D$16</f>
        <v>08S15C00080</v>
      </c>
      <c r="T211" s="10" t="str">
        <f>'Information for BU'!$B$13</f>
        <v>SSW Skills</v>
      </c>
      <c r="U211" s="5" t="str">
        <f>'Agreement Numbers'!$G$16</f>
        <v>Developed</v>
      </c>
      <c r="V211" s="10"/>
      <c r="W211" s="10"/>
    </row>
    <row r="212" spans="1:23" x14ac:dyDescent="0.35">
      <c r="A212" s="36" t="str">
        <f>Overview!$B$12</f>
        <v>itt_30133</v>
      </c>
      <c r="B212" s="36" t="str">
        <f>Overview!$B$13</f>
        <v>08-002-01</v>
      </c>
      <c r="C212" s="197">
        <f t="shared" si="6"/>
        <v>0</v>
      </c>
      <c r="D212" s="161" t="str">
        <f>CONCATENATE(Overview!$A$35," ",Overview!$B$35)</f>
        <v>SD08 80% SKILLS Local Targets Achieved</v>
      </c>
      <c r="E212" s="207">
        <v>15</v>
      </c>
      <c r="F212" s="171">
        <f>Overview!$D$35</f>
        <v>18750</v>
      </c>
      <c r="G212" s="101">
        <v>12</v>
      </c>
      <c r="H212" s="101">
        <v>2017</v>
      </c>
      <c r="I212" s="5">
        <f>Overview!AA35</f>
        <v>0</v>
      </c>
      <c r="J212" s="41">
        <f>SUM(I212*Overview!$D$35)</f>
        <v>0</v>
      </c>
      <c r="K212" s="10" t="str">
        <f t="shared" si="7"/>
        <v>itt_30133/08-002-01/0</v>
      </c>
      <c r="L212" s="10" t="str">
        <f>Overview!$B$12</f>
        <v>itt_30133</v>
      </c>
      <c r="M212" s="226" t="s">
        <v>689</v>
      </c>
      <c r="N212" s="10" t="str">
        <f>Overview!$B$10</f>
        <v>DERBY, DERBYSHIRE, NOTTINGHAM AND NOTTINGHAMSHIRE LEP</v>
      </c>
      <c r="O212" s="10" t="str">
        <f>'Information for BU'!$B$27</f>
        <v>E37008</v>
      </c>
      <c r="P212" s="10" t="s">
        <v>690</v>
      </c>
      <c r="Q212" s="10" t="str">
        <f>Overview!$B$11</f>
        <v>(SKILLS LOCAL) SKILLS FOR GROWTH</v>
      </c>
      <c r="R212" s="10" t="str">
        <f>'Information for BU'!$C$14</f>
        <v>2.1 Enhancing equal access to lifelong learning</v>
      </c>
      <c r="S212" s="10" t="str">
        <f>'Agreement Numbers'!$D$16</f>
        <v>08S15C00080</v>
      </c>
      <c r="T212" s="10" t="str">
        <f>'Information for BU'!$B$13</f>
        <v>SSW Skills</v>
      </c>
      <c r="U212" s="5" t="str">
        <f>'Agreement Numbers'!$G$16</f>
        <v>Developed</v>
      </c>
      <c r="V212" s="10"/>
      <c r="W212" s="10"/>
    </row>
    <row r="213" spans="1:23" x14ac:dyDescent="0.35">
      <c r="A213" s="36" t="str">
        <f>Overview!$B$12</f>
        <v>itt_30133</v>
      </c>
      <c r="B213" s="36" t="str">
        <f>Overview!$B$13</f>
        <v>08-002-01</v>
      </c>
      <c r="C213" s="197">
        <f t="shared" si="6"/>
        <v>0</v>
      </c>
      <c r="D213" s="161" t="str">
        <f>CONCATENATE(Overview!$A$35," ",Overview!$B$35)</f>
        <v>SD08 80% SKILLS Local Targets Achieved</v>
      </c>
      <c r="E213" s="207">
        <v>15</v>
      </c>
      <c r="F213" s="171">
        <f>Overview!$D$35</f>
        <v>18750</v>
      </c>
      <c r="G213" s="101">
        <v>1</v>
      </c>
      <c r="H213" s="101">
        <v>2018</v>
      </c>
      <c r="I213" s="5">
        <f>Overview!AB35</f>
        <v>0</v>
      </c>
      <c r="J213" s="41">
        <f>SUM(I213*Overview!$D$35)</f>
        <v>0</v>
      </c>
      <c r="K213" s="10" t="str">
        <f t="shared" si="7"/>
        <v>itt_30133/08-002-01/0</v>
      </c>
      <c r="L213" s="10" t="str">
        <f>Overview!$B$12</f>
        <v>itt_30133</v>
      </c>
      <c r="M213" s="226" t="s">
        <v>689</v>
      </c>
      <c r="N213" s="10" t="str">
        <f>Overview!$B$10</f>
        <v>DERBY, DERBYSHIRE, NOTTINGHAM AND NOTTINGHAMSHIRE LEP</v>
      </c>
      <c r="O213" s="10" t="str">
        <f>'Information for BU'!$B$27</f>
        <v>E37008</v>
      </c>
      <c r="P213" s="10" t="s">
        <v>690</v>
      </c>
      <c r="Q213" s="10" t="str">
        <f>Overview!$B$11</f>
        <v>(SKILLS LOCAL) SKILLS FOR GROWTH</v>
      </c>
      <c r="R213" s="10" t="str">
        <f>'Information for BU'!$C$14</f>
        <v>2.1 Enhancing equal access to lifelong learning</v>
      </c>
      <c r="S213" s="10" t="str">
        <f>'Agreement Numbers'!$D$16</f>
        <v>08S15C00080</v>
      </c>
      <c r="T213" s="10" t="str">
        <f>'Information for BU'!$B$13</f>
        <v>SSW Skills</v>
      </c>
      <c r="U213" s="5" t="str">
        <f>'Agreement Numbers'!$G$16</f>
        <v>Developed</v>
      </c>
      <c r="V213" s="10"/>
      <c r="W213" s="10"/>
    </row>
    <row r="214" spans="1:23" x14ac:dyDescent="0.35">
      <c r="A214" s="36" t="str">
        <f>Overview!$B$12</f>
        <v>itt_30133</v>
      </c>
      <c r="B214" s="36" t="str">
        <f>Overview!$B$13</f>
        <v>08-002-01</v>
      </c>
      <c r="C214" s="197">
        <f t="shared" si="6"/>
        <v>0</v>
      </c>
      <c r="D214" s="161" t="str">
        <f>CONCATENATE(Overview!$A$35," ",Overview!$B$35)</f>
        <v>SD08 80% SKILLS Local Targets Achieved</v>
      </c>
      <c r="E214" s="207">
        <v>15</v>
      </c>
      <c r="F214" s="171">
        <f>Overview!$D$35</f>
        <v>18750</v>
      </c>
      <c r="G214" s="101">
        <v>2</v>
      </c>
      <c r="H214" s="101">
        <v>2018</v>
      </c>
      <c r="I214" s="5">
        <f>Overview!AC35</f>
        <v>0</v>
      </c>
      <c r="J214" s="41">
        <f>SUM(I214*Overview!$D$35)</f>
        <v>0</v>
      </c>
      <c r="K214" s="10" t="str">
        <f t="shared" si="7"/>
        <v>itt_30133/08-002-01/0</v>
      </c>
      <c r="L214" s="10" t="str">
        <f>Overview!$B$12</f>
        <v>itt_30133</v>
      </c>
      <c r="M214" s="226" t="s">
        <v>689</v>
      </c>
      <c r="N214" s="10" t="str">
        <f>Overview!$B$10</f>
        <v>DERBY, DERBYSHIRE, NOTTINGHAM AND NOTTINGHAMSHIRE LEP</v>
      </c>
      <c r="O214" s="10" t="str">
        <f>'Information for BU'!$B$27</f>
        <v>E37008</v>
      </c>
      <c r="P214" s="10" t="s">
        <v>690</v>
      </c>
      <c r="Q214" s="10" t="str">
        <f>Overview!$B$11</f>
        <v>(SKILLS LOCAL) SKILLS FOR GROWTH</v>
      </c>
      <c r="R214" s="10" t="str">
        <f>'Information for BU'!$C$14</f>
        <v>2.1 Enhancing equal access to lifelong learning</v>
      </c>
      <c r="S214" s="10" t="str">
        <f>'Agreement Numbers'!$D$16</f>
        <v>08S15C00080</v>
      </c>
      <c r="T214" s="10" t="str">
        <f>'Information for BU'!$B$13</f>
        <v>SSW Skills</v>
      </c>
      <c r="U214" s="5" t="str">
        <f>'Agreement Numbers'!$G$16</f>
        <v>Developed</v>
      </c>
      <c r="V214" s="10"/>
      <c r="W214" s="10"/>
    </row>
    <row r="215" spans="1:23" x14ac:dyDescent="0.35">
      <c r="A215" s="36" t="str">
        <f>Overview!$B$12</f>
        <v>itt_30133</v>
      </c>
      <c r="B215" s="36" t="str">
        <f>Overview!$B$13</f>
        <v>08-002-01</v>
      </c>
      <c r="C215" s="197">
        <f t="shared" si="6"/>
        <v>0</v>
      </c>
      <c r="D215" s="161" t="str">
        <f>CONCATENATE(Overview!$A$35," ",Overview!$B$35)</f>
        <v>SD08 80% SKILLS Local Targets Achieved</v>
      </c>
      <c r="E215" s="207">
        <v>15</v>
      </c>
      <c r="F215" s="171">
        <f>Overview!$D$35</f>
        <v>18750</v>
      </c>
      <c r="G215" s="101">
        <v>3</v>
      </c>
      <c r="H215" s="101">
        <v>2018</v>
      </c>
      <c r="I215" s="5">
        <f>Overview!AD35</f>
        <v>0</v>
      </c>
      <c r="J215" s="41">
        <f>SUM(I215*Overview!$D$35)</f>
        <v>0</v>
      </c>
      <c r="K215" s="10" t="str">
        <f t="shared" si="7"/>
        <v>itt_30133/08-002-01/0</v>
      </c>
      <c r="L215" s="10" t="str">
        <f>Overview!$B$12</f>
        <v>itt_30133</v>
      </c>
      <c r="M215" s="226" t="s">
        <v>689</v>
      </c>
      <c r="N215" s="10" t="str">
        <f>Overview!$B$10</f>
        <v>DERBY, DERBYSHIRE, NOTTINGHAM AND NOTTINGHAMSHIRE LEP</v>
      </c>
      <c r="O215" s="10" t="str">
        <f>'Information for BU'!$B$27</f>
        <v>E37008</v>
      </c>
      <c r="P215" s="10" t="s">
        <v>690</v>
      </c>
      <c r="Q215" s="10" t="str">
        <f>Overview!$B$11</f>
        <v>(SKILLS LOCAL) SKILLS FOR GROWTH</v>
      </c>
      <c r="R215" s="10" t="str">
        <f>'Information for BU'!$C$14</f>
        <v>2.1 Enhancing equal access to lifelong learning</v>
      </c>
      <c r="S215" s="10" t="str">
        <f>'Agreement Numbers'!$D$16</f>
        <v>08S15C00080</v>
      </c>
      <c r="T215" s="10" t="str">
        <f>'Information for BU'!$B$13</f>
        <v>SSW Skills</v>
      </c>
      <c r="U215" s="5" t="str">
        <f>'Agreement Numbers'!$G$16</f>
        <v>Developed</v>
      </c>
      <c r="V215" s="10"/>
      <c r="W215" s="10"/>
    </row>
    <row r="216" spans="1:23" x14ac:dyDescent="0.35">
      <c r="A216" s="36" t="str">
        <f>Overview!$B$12</f>
        <v>itt_30133</v>
      </c>
      <c r="B216" s="36" t="str">
        <f>Overview!$B$13</f>
        <v>08-002-01</v>
      </c>
      <c r="C216" s="197">
        <f t="shared" si="6"/>
        <v>0</v>
      </c>
      <c r="D216" s="161" t="str">
        <f>CONCATENATE(Overview!$A$36," ",Overview!$B$36)</f>
        <v>SD09 Employer Incentive, Interm, Adv and Higher App</v>
      </c>
      <c r="E216" s="207">
        <v>16</v>
      </c>
      <c r="F216" s="171">
        <f>Overview!$D$36</f>
        <v>300</v>
      </c>
      <c r="G216" s="101">
        <v>9</v>
      </c>
      <c r="H216" s="101">
        <v>2016</v>
      </c>
      <c r="I216" s="5">
        <f>Overview!L36</f>
        <v>0</v>
      </c>
      <c r="J216" s="41">
        <f>SUM(I216*Overview!$D$36)</f>
        <v>0</v>
      </c>
      <c r="K216" s="10" t="str">
        <f t="shared" si="7"/>
        <v>itt_30133/08-002-01/0</v>
      </c>
      <c r="L216" s="10" t="str">
        <f>Overview!$B$12</f>
        <v>itt_30133</v>
      </c>
      <c r="M216" s="226" t="s">
        <v>689</v>
      </c>
      <c r="N216" s="10" t="str">
        <f>Overview!$B$10</f>
        <v>DERBY, DERBYSHIRE, NOTTINGHAM AND NOTTINGHAMSHIRE LEP</v>
      </c>
      <c r="O216" s="10" t="str">
        <f>'Information for BU'!$B$27</f>
        <v>E37008</v>
      </c>
      <c r="P216" s="10" t="s">
        <v>690</v>
      </c>
      <c r="Q216" s="10" t="str">
        <f>Overview!$B$11</f>
        <v>(SKILLS LOCAL) SKILLS FOR GROWTH</v>
      </c>
      <c r="R216" s="10" t="str">
        <f>'Information for BU'!$C$14</f>
        <v>2.1 Enhancing equal access to lifelong learning</v>
      </c>
      <c r="S216" s="10" t="str">
        <f>'Agreement Numbers'!$D$16</f>
        <v>08S15C00080</v>
      </c>
      <c r="T216" s="10" t="str">
        <f>'Information for BU'!$B$13</f>
        <v>SSW Skills</v>
      </c>
      <c r="U216" s="5" t="str">
        <f>'Agreement Numbers'!$G$16</f>
        <v>Developed</v>
      </c>
      <c r="V216" s="10"/>
      <c r="W216" s="10"/>
    </row>
    <row r="217" spans="1:23" x14ac:dyDescent="0.35">
      <c r="A217" s="36" t="str">
        <f>Overview!$B$12</f>
        <v>itt_30133</v>
      </c>
      <c r="B217" s="36" t="str">
        <f>Overview!$B$13</f>
        <v>08-002-01</v>
      </c>
      <c r="C217" s="197">
        <f t="shared" si="6"/>
        <v>0</v>
      </c>
      <c r="D217" s="161" t="str">
        <f>CONCATENATE(Overview!$A$36," ",Overview!$B$36)</f>
        <v>SD09 Employer Incentive, Interm, Adv and Higher App</v>
      </c>
      <c r="E217" s="207">
        <v>16</v>
      </c>
      <c r="F217" s="171">
        <f>Overview!$D$36</f>
        <v>300</v>
      </c>
      <c r="G217" s="101">
        <v>10</v>
      </c>
      <c r="H217" s="101">
        <v>2016</v>
      </c>
      <c r="I217" s="5">
        <f>Overview!M36</f>
        <v>0</v>
      </c>
      <c r="J217" s="41">
        <f>SUM(I217*Overview!$D$36)</f>
        <v>0</v>
      </c>
      <c r="K217" s="10" t="str">
        <f t="shared" si="7"/>
        <v>itt_30133/08-002-01/0</v>
      </c>
      <c r="L217" s="10" t="str">
        <f>Overview!$B$12</f>
        <v>itt_30133</v>
      </c>
      <c r="M217" s="226" t="s">
        <v>689</v>
      </c>
      <c r="N217" s="10" t="str">
        <f>Overview!$B$10</f>
        <v>DERBY, DERBYSHIRE, NOTTINGHAM AND NOTTINGHAMSHIRE LEP</v>
      </c>
      <c r="O217" s="10" t="str">
        <f>'Information for BU'!$B$27</f>
        <v>E37008</v>
      </c>
      <c r="P217" s="10" t="s">
        <v>690</v>
      </c>
      <c r="Q217" s="10" t="str">
        <f>Overview!$B$11</f>
        <v>(SKILLS LOCAL) SKILLS FOR GROWTH</v>
      </c>
      <c r="R217" s="10" t="str">
        <f>'Information for BU'!$C$14</f>
        <v>2.1 Enhancing equal access to lifelong learning</v>
      </c>
      <c r="S217" s="10" t="str">
        <f>'Agreement Numbers'!$D$16</f>
        <v>08S15C00080</v>
      </c>
      <c r="T217" s="10" t="str">
        <f>'Information for BU'!$B$13</f>
        <v>SSW Skills</v>
      </c>
      <c r="U217" s="5" t="str">
        <f>'Agreement Numbers'!$G$16</f>
        <v>Developed</v>
      </c>
      <c r="V217" s="10"/>
      <c r="W217" s="10"/>
    </row>
    <row r="218" spans="1:23" x14ac:dyDescent="0.35">
      <c r="A218" s="36" t="str">
        <f>Overview!$B$12</f>
        <v>itt_30133</v>
      </c>
      <c r="B218" s="36" t="str">
        <f>Overview!$B$13</f>
        <v>08-002-01</v>
      </c>
      <c r="C218" s="197">
        <f t="shared" ref="C218:C234" si="8">$D$3</f>
        <v>0</v>
      </c>
      <c r="D218" s="161" t="str">
        <f>CONCATENATE(Overview!$A$36," ",Overview!$B$36)</f>
        <v>SD09 Employer Incentive, Interm, Adv and Higher App</v>
      </c>
      <c r="E218" s="207">
        <v>16</v>
      </c>
      <c r="F218" s="171">
        <f>Overview!$D$36</f>
        <v>300</v>
      </c>
      <c r="G218" s="101">
        <v>11</v>
      </c>
      <c r="H218" s="101">
        <v>2016</v>
      </c>
      <c r="I218" s="5">
        <f>Overview!N36</f>
        <v>0</v>
      </c>
      <c r="J218" s="41">
        <f>SUM(I218*Overview!$D$36)</f>
        <v>0</v>
      </c>
      <c r="K218" s="10" t="str">
        <f t="shared" si="7"/>
        <v>itt_30133/08-002-01/0</v>
      </c>
      <c r="L218" s="10" t="str">
        <f>Overview!$B$12</f>
        <v>itt_30133</v>
      </c>
      <c r="M218" s="226" t="s">
        <v>689</v>
      </c>
      <c r="N218" s="10" t="str">
        <f>Overview!$B$10</f>
        <v>DERBY, DERBYSHIRE, NOTTINGHAM AND NOTTINGHAMSHIRE LEP</v>
      </c>
      <c r="O218" s="10" t="str">
        <f>'Information for BU'!$B$27</f>
        <v>E37008</v>
      </c>
      <c r="P218" s="10" t="s">
        <v>690</v>
      </c>
      <c r="Q218" s="10" t="str">
        <f>Overview!$B$11</f>
        <v>(SKILLS LOCAL) SKILLS FOR GROWTH</v>
      </c>
      <c r="R218" s="10" t="str">
        <f>'Information for BU'!$C$14</f>
        <v>2.1 Enhancing equal access to lifelong learning</v>
      </c>
      <c r="S218" s="10" t="str">
        <f>'Agreement Numbers'!$D$16</f>
        <v>08S15C00080</v>
      </c>
      <c r="T218" s="10" t="str">
        <f>'Information for BU'!$B$13</f>
        <v>SSW Skills</v>
      </c>
      <c r="U218" s="5" t="str">
        <f>'Agreement Numbers'!$G$16</f>
        <v>Developed</v>
      </c>
      <c r="V218" s="10"/>
      <c r="W218" s="10"/>
    </row>
    <row r="219" spans="1:23" x14ac:dyDescent="0.35">
      <c r="A219" s="36" t="str">
        <f>Overview!$B$12</f>
        <v>itt_30133</v>
      </c>
      <c r="B219" s="36" t="str">
        <f>Overview!$B$13</f>
        <v>08-002-01</v>
      </c>
      <c r="C219" s="197">
        <f t="shared" si="8"/>
        <v>0</v>
      </c>
      <c r="D219" s="161" t="str">
        <f>CONCATENATE(Overview!$A$36," ",Overview!$B$36)</f>
        <v>SD09 Employer Incentive, Interm, Adv and Higher App</v>
      </c>
      <c r="E219" s="207">
        <v>16</v>
      </c>
      <c r="F219" s="171">
        <f>Overview!$D$36</f>
        <v>300</v>
      </c>
      <c r="G219" s="101">
        <v>12</v>
      </c>
      <c r="H219" s="101">
        <v>2016</v>
      </c>
      <c r="I219" s="5">
        <f>Overview!O36</f>
        <v>0</v>
      </c>
      <c r="J219" s="41">
        <f>SUM(I219*Overview!$D$36)</f>
        <v>0</v>
      </c>
      <c r="K219" s="10" t="str">
        <f t="shared" si="7"/>
        <v>itt_30133/08-002-01/0</v>
      </c>
      <c r="L219" s="10" t="str">
        <f>Overview!$B$12</f>
        <v>itt_30133</v>
      </c>
      <c r="M219" s="226" t="s">
        <v>689</v>
      </c>
      <c r="N219" s="10" t="str">
        <f>Overview!$B$10</f>
        <v>DERBY, DERBYSHIRE, NOTTINGHAM AND NOTTINGHAMSHIRE LEP</v>
      </c>
      <c r="O219" s="10" t="str">
        <f>'Information for BU'!$B$27</f>
        <v>E37008</v>
      </c>
      <c r="P219" s="10" t="s">
        <v>690</v>
      </c>
      <c r="Q219" s="10" t="str">
        <f>Overview!$B$11</f>
        <v>(SKILLS LOCAL) SKILLS FOR GROWTH</v>
      </c>
      <c r="R219" s="10" t="str">
        <f>'Information for BU'!$C$14</f>
        <v>2.1 Enhancing equal access to lifelong learning</v>
      </c>
      <c r="S219" s="10" t="str">
        <f>'Agreement Numbers'!$D$16</f>
        <v>08S15C00080</v>
      </c>
      <c r="T219" s="10" t="str">
        <f>'Information for BU'!$B$13</f>
        <v>SSW Skills</v>
      </c>
      <c r="U219" s="5" t="str">
        <f>'Agreement Numbers'!$G$16</f>
        <v>Developed</v>
      </c>
      <c r="V219" s="10"/>
      <c r="W219" s="10"/>
    </row>
    <row r="220" spans="1:23" x14ac:dyDescent="0.35">
      <c r="A220" s="36" t="str">
        <f>Overview!$B$12</f>
        <v>itt_30133</v>
      </c>
      <c r="B220" s="36" t="str">
        <f>Overview!$B$13</f>
        <v>08-002-01</v>
      </c>
      <c r="C220" s="197">
        <f t="shared" si="8"/>
        <v>0</v>
      </c>
      <c r="D220" s="161" t="str">
        <f>CONCATENATE(Overview!$A$36," ",Overview!$B$36)</f>
        <v>SD09 Employer Incentive, Interm, Adv and Higher App</v>
      </c>
      <c r="E220" s="207">
        <v>16</v>
      </c>
      <c r="F220" s="171">
        <f>Overview!$D$36</f>
        <v>300</v>
      </c>
      <c r="G220" s="101">
        <v>1</v>
      </c>
      <c r="H220" s="101">
        <v>2017</v>
      </c>
      <c r="I220" s="5">
        <f>Overview!P36</f>
        <v>0</v>
      </c>
      <c r="J220" s="41">
        <f>SUM(I220*Overview!$D$36)</f>
        <v>0</v>
      </c>
      <c r="K220" s="10" t="str">
        <f t="shared" si="7"/>
        <v>itt_30133/08-002-01/0</v>
      </c>
      <c r="L220" s="10" t="str">
        <f>Overview!$B$12</f>
        <v>itt_30133</v>
      </c>
      <c r="M220" s="226" t="s">
        <v>689</v>
      </c>
      <c r="N220" s="10" t="str">
        <f>Overview!$B$10</f>
        <v>DERBY, DERBYSHIRE, NOTTINGHAM AND NOTTINGHAMSHIRE LEP</v>
      </c>
      <c r="O220" s="10" t="str">
        <f>'Information for BU'!$B$27</f>
        <v>E37008</v>
      </c>
      <c r="P220" s="10" t="s">
        <v>690</v>
      </c>
      <c r="Q220" s="10" t="str">
        <f>Overview!$B$11</f>
        <v>(SKILLS LOCAL) SKILLS FOR GROWTH</v>
      </c>
      <c r="R220" s="10" t="str">
        <f>'Information for BU'!$C$14</f>
        <v>2.1 Enhancing equal access to lifelong learning</v>
      </c>
      <c r="S220" s="10" t="str">
        <f>'Agreement Numbers'!$D$16</f>
        <v>08S15C00080</v>
      </c>
      <c r="T220" s="10" t="str">
        <f>'Information for BU'!$B$13</f>
        <v>SSW Skills</v>
      </c>
      <c r="U220" s="5" t="str">
        <f>'Agreement Numbers'!$G$16</f>
        <v>Developed</v>
      </c>
      <c r="V220" s="10"/>
      <c r="W220" s="10"/>
    </row>
    <row r="221" spans="1:23" x14ac:dyDescent="0.35">
      <c r="A221" s="36" t="str">
        <f>Overview!$B$12</f>
        <v>itt_30133</v>
      </c>
      <c r="B221" s="36" t="str">
        <f>Overview!$B$13</f>
        <v>08-002-01</v>
      </c>
      <c r="C221" s="197">
        <f t="shared" si="8"/>
        <v>0</v>
      </c>
      <c r="D221" s="161" t="str">
        <f>CONCATENATE(Overview!$A$36," ",Overview!$B$36)</f>
        <v>SD09 Employer Incentive, Interm, Adv and Higher App</v>
      </c>
      <c r="E221" s="207">
        <v>16</v>
      </c>
      <c r="F221" s="171">
        <f>Overview!$D$36</f>
        <v>300</v>
      </c>
      <c r="G221" s="101">
        <v>2</v>
      </c>
      <c r="H221" s="101">
        <v>2017</v>
      </c>
      <c r="I221" s="5">
        <f>Overview!Q36</f>
        <v>0</v>
      </c>
      <c r="J221" s="41">
        <f>SUM(I221*Overview!$D$36)</f>
        <v>0</v>
      </c>
      <c r="K221" s="10" t="str">
        <f t="shared" si="7"/>
        <v>itt_30133/08-002-01/0</v>
      </c>
      <c r="L221" s="10" t="str">
        <f>Overview!$B$12</f>
        <v>itt_30133</v>
      </c>
      <c r="M221" s="226" t="s">
        <v>689</v>
      </c>
      <c r="N221" s="10" t="str">
        <f>Overview!$B$10</f>
        <v>DERBY, DERBYSHIRE, NOTTINGHAM AND NOTTINGHAMSHIRE LEP</v>
      </c>
      <c r="O221" s="10" t="str">
        <f>'Information for BU'!$B$27</f>
        <v>E37008</v>
      </c>
      <c r="P221" s="10" t="s">
        <v>690</v>
      </c>
      <c r="Q221" s="10" t="str">
        <f>Overview!$B$11</f>
        <v>(SKILLS LOCAL) SKILLS FOR GROWTH</v>
      </c>
      <c r="R221" s="10" t="str">
        <f>'Information for BU'!$C$14</f>
        <v>2.1 Enhancing equal access to lifelong learning</v>
      </c>
      <c r="S221" s="10" t="str">
        <f>'Agreement Numbers'!$D$16</f>
        <v>08S15C00080</v>
      </c>
      <c r="T221" s="10" t="str">
        <f>'Information for BU'!$B$13</f>
        <v>SSW Skills</v>
      </c>
      <c r="U221" s="5" t="str">
        <f>'Agreement Numbers'!$G$16</f>
        <v>Developed</v>
      </c>
      <c r="V221" s="10"/>
      <c r="W221" s="10"/>
    </row>
    <row r="222" spans="1:23" x14ac:dyDescent="0.35">
      <c r="A222" s="36" t="str">
        <f>Overview!$B$12</f>
        <v>itt_30133</v>
      </c>
      <c r="B222" s="36" t="str">
        <f>Overview!$B$13</f>
        <v>08-002-01</v>
      </c>
      <c r="C222" s="197">
        <f t="shared" si="8"/>
        <v>0</v>
      </c>
      <c r="D222" s="161" t="str">
        <f>CONCATENATE(Overview!$A$36," ",Overview!$B$36)</f>
        <v>SD09 Employer Incentive, Interm, Adv and Higher App</v>
      </c>
      <c r="E222" s="207">
        <v>16</v>
      </c>
      <c r="F222" s="171">
        <f>Overview!$D$36</f>
        <v>300</v>
      </c>
      <c r="G222" s="101">
        <v>3</v>
      </c>
      <c r="H222" s="101">
        <v>2017</v>
      </c>
      <c r="I222" s="5">
        <f>Overview!R36</f>
        <v>0</v>
      </c>
      <c r="J222" s="41">
        <f>SUM(I222*Overview!$D$36)</f>
        <v>0</v>
      </c>
      <c r="K222" s="10" t="str">
        <f t="shared" si="7"/>
        <v>itt_30133/08-002-01/0</v>
      </c>
      <c r="L222" s="10" t="str">
        <f>Overview!$B$12</f>
        <v>itt_30133</v>
      </c>
      <c r="M222" s="226" t="s">
        <v>689</v>
      </c>
      <c r="N222" s="10" t="str">
        <f>Overview!$B$10</f>
        <v>DERBY, DERBYSHIRE, NOTTINGHAM AND NOTTINGHAMSHIRE LEP</v>
      </c>
      <c r="O222" s="10" t="str">
        <f>'Information for BU'!$B$27</f>
        <v>E37008</v>
      </c>
      <c r="P222" s="10" t="s">
        <v>690</v>
      </c>
      <c r="Q222" s="10" t="str">
        <f>Overview!$B$11</f>
        <v>(SKILLS LOCAL) SKILLS FOR GROWTH</v>
      </c>
      <c r="R222" s="10" t="str">
        <f>'Information for BU'!$C$14</f>
        <v>2.1 Enhancing equal access to lifelong learning</v>
      </c>
      <c r="S222" s="10" t="str">
        <f>'Agreement Numbers'!$D$16</f>
        <v>08S15C00080</v>
      </c>
      <c r="T222" s="10" t="str">
        <f>'Information for BU'!$B$13</f>
        <v>SSW Skills</v>
      </c>
      <c r="U222" s="5" t="str">
        <f>'Agreement Numbers'!$G$16</f>
        <v>Developed</v>
      </c>
      <c r="V222" s="10"/>
      <c r="W222" s="10"/>
    </row>
    <row r="223" spans="1:23" x14ac:dyDescent="0.35">
      <c r="A223" s="36" t="str">
        <f>Overview!$B$12</f>
        <v>itt_30133</v>
      </c>
      <c r="B223" s="36" t="str">
        <f>Overview!$B$13</f>
        <v>08-002-01</v>
      </c>
      <c r="C223" s="197">
        <f t="shared" si="8"/>
        <v>0</v>
      </c>
      <c r="D223" s="161" t="str">
        <f>CONCATENATE(Overview!$A$36," ",Overview!$B$36)</f>
        <v>SD09 Employer Incentive, Interm, Adv and Higher App</v>
      </c>
      <c r="E223" s="207">
        <v>16</v>
      </c>
      <c r="F223" s="171">
        <f>Overview!$D$36</f>
        <v>300</v>
      </c>
      <c r="G223" s="101">
        <v>4</v>
      </c>
      <c r="H223" s="101">
        <v>2017</v>
      </c>
      <c r="I223" s="5">
        <f>Overview!S36</f>
        <v>0</v>
      </c>
      <c r="J223" s="41">
        <f>SUM(I223*Overview!$D$36)</f>
        <v>0</v>
      </c>
      <c r="K223" s="10" t="str">
        <f t="shared" si="7"/>
        <v>itt_30133/08-002-01/0</v>
      </c>
      <c r="L223" s="10" t="str">
        <f>Overview!$B$12</f>
        <v>itt_30133</v>
      </c>
      <c r="M223" s="226" t="s">
        <v>689</v>
      </c>
      <c r="N223" s="10" t="str">
        <f>Overview!$B$10</f>
        <v>DERBY, DERBYSHIRE, NOTTINGHAM AND NOTTINGHAMSHIRE LEP</v>
      </c>
      <c r="O223" s="10" t="str">
        <f>'Information for BU'!$B$27</f>
        <v>E37008</v>
      </c>
      <c r="P223" s="10" t="s">
        <v>690</v>
      </c>
      <c r="Q223" s="10" t="str">
        <f>Overview!$B$11</f>
        <v>(SKILLS LOCAL) SKILLS FOR GROWTH</v>
      </c>
      <c r="R223" s="10" t="str">
        <f>'Information for BU'!$C$14</f>
        <v>2.1 Enhancing equal access to lifelong learning</v>
      </c>
      <c r="S223" s="10" t="str">
        <f>'Agreement Numbers'!$D$16</f>
        <v>08S15C00080</v>
      </c>
      <c r="T223" s="10" t="str">
        <f>'Information for BU'!$B$13</f>
        <v>SSW Skills</v>
      </c>
      <c r="U223" s="5" t="str">
        <f>'Agreement Numbers'!$G$16</f>
        <v>Developed</v>
      </c>
      <c r="V223" s="10"/>
      <c r="W223" s="10"/>
    </row>
    <row r="224" spans="1:23" x14ac:dyDescent="0.35">
      <c r="A224" s="36" t="str">
        <f>Overview!$B$12</f>
        <v>itt_30133</v>
      </c>
      <c r="B224" s="36" t="str">
        <f>Overview!$B$13</f>
        <v>08-002-01</v>
      </c>
      <c r="C224" s="197">
        <f t="shared" si="8"/>
        <v>0</v>
      </c>
      <c r="D224" s="161" t="str">
        <f>CONCATENATE(Overview!$A$36," ",Overview!$B$36)</f>
        <v>SD09 Employer Incentive, Interm, Adv and Higher App</v>
      </c>
      <c r="E224" s="207">
        <v>16</v>
      </c>
      <c r="F224" s="171">
        <f>Overview!$D$36</f>
        <v>300</v>
      </c>
      <c r="G224" s="101">
        <v>5</v>
      </c>
      <c r="H224" s="101">
        <v>2017</v>
      </c>
      <c r="I224" s="5">
        <f>Overview!T36</f>
        <v>0</v>
      </c>
      <c r="J224" s="41">
        <f>SUM(I224*Overview!$D$36)</f>
        <v>0</v>
      </c>
      <c r="K224" s="10" t="str">
        <f t="shared" si="7"/>
        <v>itt_30133/08-002-01/0</v>
      </c>
      <c r="L224" s="10" t="str">
        <f>Overview!$B$12</f>
        <v>itt_30133</v>
      </c>
      <c r="M224" s="226" t="s">
        <v>689</v>
      </c>
      <c r="N224" s="10" t="str">
        <f>Overview!$B$10</f>
        <v>DERBY, DERBYSHIRE, NOTTINGHAM AND NOTTINGHAMSHIRE LEP</v>
      </c>
      <c r="O224" s="10" t="str">
        <f>'Information for BU'!$B$27</f>
        <v>E37008</v>
      </c>
      <c r="P224" s="10" t="s">
        <v>690</v>
      </c>
      <c r="Q224" s="10" t="str">
        <f>Overview!$B$11</f>
        <v>(SKILLS LOCAL) SKILLS FOR GROWTH</v>
      </c>
      <c r="R224" s="10" t="str">
        <f>'Information for BU'!$C$14</f>
        <v>2.1 Enhancing equal access to lifelong learning</v>
      </c>
      <c r="S224" s="10" t="str">
        <f>'Agreement Numbers'!$D$16</f>
        <v>08S15C00080</v>
      </c>
      <c r="T224" s="10" t="str">
        <f>'Information for BU'!$B$13</f>
        <v>SSW Skills</v>
      </c>
      <c r="U224" s="5" t="str">
        <f>'Agreement Numbers'!$G$16</f>
        <v>Developed</v>
      </c>
      <c r="V224" s="10"/>
      <c r="W224" s="10"/>
    </row>
    <row r="225" spans="1:23" x14ac:dyDescent="0.35">
      <c r="A225" s="36" t="str">
        <f>Overview!$B$12</f>
        <v>itt_30133</v>
      </c>
      <c r="B225" s="36" t="str">
        <f>Overview!$B$13</f>
        <v>08-002-01</v>
      </c>
      <c r="C225" s="197">
        <f t="shared" si="8"/>
        <v>0</v>
      </c>
      <c r="D225" s="161" t="str">
        <f>CONCATENATE(Overview!$A$36," ",Overview!$B$36)</f>
        <v>SD09 Employer Incentive, Interm, Adv and Higher App</v>
      </c>
      <c r="E225" s="207">
        <v>16</v>
      </c>
      <c r="F225" s="171">
        <f>Overview!$D$36</f>
        <v>300</v>
      </c>
      <c r="G225" s="101">
        <v>6</v>
      </c>
      <c r="H225" s="101">
        <v>2017</v>
      </c>
      <c r="I225" s="5">
        <f>Overview!U36</f>
        <v>0</v>
      </c>
      <c r="J225" s="41">
        <f>SUM(I225*Overview!$D$36)</f>
        <v>0</v>
      </c>
      <c r="K225" s="10" t="str">
        <f t="shared" si="7"/>
        <v>itt_30133/08-002-01/0</v>
      </c>
      <c r="L225" s="10" t="str">
        <f>Overview!$B$12</f>
        <v>itt_30133</v>
      </c>
      <c r="M225" s="226" t="s">
        <v>689</v>
      </c>
      <c r="N225" s="10" t="str">
        <f>Overview!$B$10</f>
        <v>DERBY, DERBYSHIRE, NOTTINGHAM AND NOTTINGHAMSHIRE LEP</v>
      </c>
      <c r="O225" s="10" t="str">
        <f>'Information for BU'!$B$27</f>
        <v>E37008</v>
      </c>
      <c r="P225" s="10" t="s">
        <v>690</v>
      </c>
      <c r="Q225" s="10" t="str">
        <f>Overview!$B$11</f>
        <v>(SKILLS LOCAL) SKILLS FOR GROWTH</v>
      </c>
      <c r="R225" s="10" t="str">
        <f>'Information for BU'!$C$14</f>
        <v>2.1 Enhancing equal access to lifelong learning</v>
      </c>
      <c r="S225" s="10" t="str">
        <f>'Agreement Numbers'!$D$16</f>
        <v>08S15C00080</v>
      </c>
      <c r="T225" s="10" t="str">
        <f>'Information for BU'!$B$13</f>
        <v>SSW Skills</v>
      </c>
      <c r="U225" s="5" t="str">
        <f>'Agreement Numbers'!$G$16</f>
        <v>Developed</v>
      </c>
      <c r="V225" s="10"/>
      <c r="W225" s="10"/>
    </row>
    <row r="226" spans="1:23" x14ac:dyDescent="0.35">
      <c r="A226" s="36" t="str">
        <f>Overview!$B$12</f>
        <v>itt_30133</v>
      </c>
      <c r="B226" s="36" t="str">
        <f>Overview!$B$13</f>
        <v>08-002-01</v>
      </c>
      <c r="C226" s="197">
        <f t="shared" si="8"/>
        <v>0</v>
      </c>
      <c r="D226" s="161" t="str">
        <f>CONCATENATE(Overview!$A$36," ",Overview!$B$36)</f>
        <v>SD09 Employer Incentive, Interm, Adv and Higher App</v>
      </c>
      <c r="E226" s="207">
        <v>16</v>
      </c>
      <c r="F226" s="171">
        <f>Overview!$D$36</f>
        <v>300</v>
      </c>
      <c r="G226" s="101">
        <v>7</v>
      </c>
      <c r="H226" s="101">
        <v>2017</v>
      </c>
      <c r="I226" s="5">
        <f>Overview!V36</f>
        <v>0</v>
      </c>
      <c r="J226" s="41">
        <f>SUM(I226*Overview!$D$36)</f>
        <v>0</v>
      </c>
      <c r="K226" s="10" t="str">
        <f t="shared" si="7"/>
        <v>itt_30133/08-002-01/0</v>
      </c>
      <c r="L226" s="10" t="str">
        <f>Overview!$B$12</f>
        <v>itt_30133</v>
      </c>
      <c r="M226" s="226" t="s">
        <v>689</v>
      </c>
      <c r="N226" s="10" t="str">
        <f>Overview!$B$10</f>
        <v>DERBY, DERBYSHIRE, NOTTINGHAM AND NOTTINGHAMSHIRE LEP</v>
      </c>
      <c r="O226" s="10" t="str">
        <f>'Information for BU'!$B$27</f>
        <v>E37008</v>
      </c>
      <c r="P226" s="10" t="s">
        <v>690</v>
      </c>
      <c r="Q226" s="10" t="str">
        <f>Overview!$B$11</f>
        <v>(SKILLS LOCAL) SKILLS FOR GROWTH</v>
      </c>
      <c r="R226" s="10" t="str">
        <f>'Information for BU'!$C$14</f>
        <v>2.1 Enhancing equal access to lifelong learning</v>
      </c>
      <c r="S226" s="10" t="str">
        <f>'Agreement Numbers'!$D$16</f>
        <v>08S15C00080</v>
      </c>
      <c r="T226" s="10" t="str">
        <f>'Information for BU'!$B$13</f>
        <v>SSW Skills</v>
      </c>
      <c r="U226" s="5" t="str">
        <f>'Agreement Numbers'!$G$16</f>
        <v>Developed</v>
      </c>
      <c r="V226" s="10"/>
      <c r="W226" s="10"/>
    </row>
    <row r="227" spans="1:23" x14ac:dyDescent="0.35">
      <c r="A227" s="36" t="str">
        <f>Overview!$B$12</f>
        <v>itt_30133</v>
      </c>
      <c r="B227" s="36" t="str">
        <f>Overview!$B$13</f>
        <v>08-002-01</v>
      </c>
      <c r="C227" s="197">
        <f t="shared" si="8"/>
        <v>0</v>
      </c>
      <c r="D227" s="161" t="str">
        <f>CONCATENATE(Overview!$A$36," ",Overview!$B$36)</f>
        <v>SD09 Employer Incentive, Interm, Adv and Higher App</v>
      </c>
      <c r="E227" s="207">
        <v>16</v>
      </c>
      <c r="F227" s="171">
        <f>Overview!$D$36</f>
        <v>300</v>
      </c>
      <c r="G227" s="101">
        <v>8</v>
      </c>
      <c r="H227" s="101">
        <v>2017</v>
      </c>
      <c r="I227" s="5">
        <f>Overview!W36</f>
        <v>0</v>
      </c>
      <c r="J227" s="41">
        <f>SUM(I227*Overview!$D$36)</f>
        <v>0</v>
      </c>
      <c r="K227" s="10" t="str">
        <f t="shared" si="7"/>
        <v>itt_30133/08-002-01/0</v>
      </c>
      <c r="L227" s="10" t="str">
        <f>Overview!$B$12</f>
        <v>itt_30133</v>
      </c>
      <c r="M227" s="226" t="s">
        <v>689</v>
      </c>
      <c r="N227" s="10" t="str">
        <f>Overview!$B$10</f>
        <v>DERBY, DERBYSHIRE, NOTTINGHAM AND NOTTINGHAMSHIRE LEP</v>
      </c>
      <c r="O227" s="10" t="str">
        <f>'Information for BU'!$B$27</f>
        <v>E37008</v>
      </c>
      <c r="P227" s="10" t="s">
        <v>690</v>
      </c>
      <c r="Q227" s="10" t="str">
        <f>Overview!$B$11</f>
        <v>(SKILLS LOCAL) SKILLS FOR GROWTH</v>
      </c>
      <c r="R227" s="10" t="str">
        <f>'Information for BU'!$C$14</f>
        <v>2.1 Enhancing equal access to lifelong learning</v>
      </c>
      <c r="S227" s="10" t="str">
        <f>'Agreement Numbers'!$D$16</f>
        <v>08S15C00080</v>
      </c>
      <c r="T227" s="10" t="str">
        <f>'Information for BU'!$B$13</f>
        <v>SSW Skills</v>
      </c>
      <c r="U227" s="5" t="str">
        <f>'Agreement Numbers'!$G$16</f>
        <v>Developed</v>
      </c>
      <c r="V227" s="10"/>
      <c r="W227" s="10"/>
    </row>
    <row r="228" spans="1:23" x14ac:dyDescent="0.35">
      <c r="A228" s="36" t="str">
        <f>Overview!$B$12</f>
        <v>itt_30133</v>
      </c>
      <c r="B228" s="36" t="str">
        <f>Overview!$B$13</f>
        <v>08-002-01</v>
      </c>
      <c r="C228" s="197">
        <f t="shared" si="8"/>
        <v>0</v>
      </c>
      <c r="D228" s="161" t="str">
        <f>CONCATENATE(Overview!$A$36," ",Overview!$B$36)</f>
        <v>SD09 Employer Incentive, Interm, Adv and Higher App</v>
      </c>
      <c r="E228" s="207">
        <v>16</v>
      </c>
      <c r="F228" s="171">
        <f>Overview!$D$36</f>
        <v>300</v>
      </c>
      <c r="G228" s="101">
        <v>9</v>
      </c>
      <c r="H228" s="101">
        <v>2017</v>
      </c>
      <c r="I228" s="5">
        <f>Overview!X36</f>
        <v>0</v>
      </c>
      <c r="J228" s="41">
        <f>SUM(I228*Overview!$D$36)</f>
        <v>0</v>
      </c>
      <c r="K228" s="10" t="str">
        <f t="shared" si="7"/>
        <v>itt_30133/08-002-01/0</v>
      </c>
      <c r="L228" s="10" t="str">
        <f>Overview!$B$12</f>
        <v>itt_30133</v>
      </c>
      <c r="M228" s="226" t="s">
        <v>689</v>
      </c>
      <c r="N228" s="10" t="str">
        <f>Overview!$B$10</f>
        <v>DERBY, DERBYSHIRE, NOTTINGHAM AND NOTTINGHAMSHIRE LEP</v>
      </c>
      <c r="O228" s="10" t="str">
        <f>'Information for BU'!$B$27</f>
        <v>E37008</v>
      </c>
      <c r="P228" s="10" t="s">
        <v>690</v>
      </c>
      <c r="Q228" s="10" t="str">
        <f>Overview!$B$11</f>
        <v>(SKILLS LOCAL) SKILLS FOR GROWTH</v>
      </c>
      <c r="R228" s="10" t="str">
        <f>'Information for BU'!$C$14</f>
        <v>2.1 Enhancing equal access to lifelong learning</v>
      </c>
      <c r="S228" s="10" t="str">
        <f>'Agreement Numbers'!$D$16</f>
        <v>08S15C00080</v>
      </c>
      <c r="T228" s="10" t="str">
        <f>'Information for BU'!$B$13</f>
        <v>SSW Skills</v>
      </c>
      <c r="U228" s="5" t="str">
        <f>'Agreement Numbers'!$G$16</f>
        <v>Developed</v>
      </c>
      <c r="V228" s="10"/>
      <c r="W228" s="10"/>
    </row>
    <row r="229" spans="1:23" x14ac:dyDescent="0.35">
      <c r="A229" s="36" t="str">
        <f>Overview!$B$12</f>
        <v>itt_30133</v>
      </c>
      <c r="B229" s="36" t="str">
        <f>Overview!$B$13</f>
        <v>08-002-01</v>
      </c>
      <c r="C229" s="197">
        <f t="shared" si="8"/>
        <v>0</v>
      </c>
      <c r="D229" s="161" t="str">
        <f>CONCATENATE(Overview!$A$36," ",Overview!$B$36)</f>
        <v>SD09 Employer Incentive, Interm, Adv and Higher App</v>
      </c>
      <c r="E229" s="207">
        <v>16</v>
      </c>
      <c r="F229" s="171">
        <f>Overview!$D$36</f>
        <v>300</v>
      </c>
      <c r="G229" s="101">
        <v>10</v>
      </c>
      <c r="H229" s="101">
        <v>2017</v>
      </c>
      <c r="I229" s="5">
        <f>Overview!Y36</f>
        <v>0</v>
      </c>
      <c r="J229" s="41">
        <f>SUM(I229*Overview!$D$36)</f>
        <v>0</v>
      </c>
      <c r="K229" s="10" t="str">
        <f t="shared" si="7"/>
        <v>itt_30133/08-002-01/0</v>
      </c>
      <c r="L229" s="10" t="str">
        <f>Overview!$B$12</f>
        <v>itt_30133</v>
      </c>
      <c r="M229" s="226" t="s">
        <v>689</v>
      </c>
      <c r="N229" s="10" t="str">
        <f>Overview!$B$10</f>
        <v>DERBY, DERBYSHIRE, NOTTINGHAM AND NOTTINGHAMSHIRE LEP</v>
      </c>
      <c r="O229" s="10" t="str">
        <f>'Information for BU'!$B$27</f>
        <v>E37008</v>
      </c>
      <c r="P229" s="10" t="s">
        <v>690</v>
      </c>
      <c r="Q229" s="10" t="str">
        <f>Overview!$B$11</f>
        <v>(SKILLS LOCAL) SKILLS FOR GROWTH</v>
      </c>
      <c r="R229" s="10" t="str">
        <f>'Information for BU'!$C$14</f>
        <v>2.1 Enhancing equal access to lifelong learning</v>
      </c>
      <c r="S229" s="10" t="str">
        <f>'Agreement Numbers'!$D$16</f>
        <v>08S15C00080</v>
      </c>
      <c r="T229" s="10" t="str">
        <f>'Information for BU'!$B$13</f>
        <v>SSW Skills</v>
      </c>
      <c r="U229" s="5" t="str">
        <f>'Agreement Numbers'!$G$16</f>
        <v>Developed</v>
      </c>
      <c r="V229" s="10"/>
      <c r="W229" s="10"/>
    </row>
    <row r="230" spans="1:23" x14ac:dyDescent="0.35">
      <c r="A230" s="36" t="str">
        <f>Overview!$B$12</f>
        <v>itt_30133</v>
      </c>
      <c r="B230" s="36" t="str">
        <f>Overview!$B$13</f>
        <v>08-002-01</v>
      </c>
      <c r="C230" s="197">
        <f t="shared" si="8"/>
        <v>0</v>
      </c>
      <c r="D230" s="161" t="str">
        <f>CONCATENATE(Overview!$A$36," ",Overview!$B$36)</f>
        <v>SD09 Employer Incentive, Interm, Adv and Higher App</v>
      </c>
      <c r="E230" s="207">
        <v>16</v>
      </c>
      <c r="F230" s="171">
        <f>Overview!$D$36</f>
        <v>300</v>
      </c>
      <c r="G230" s="101">
        <v>11</v>
      </c>
      <c r="H230" s="101">
        <v>2017</v>
      </c>
      <c r="I230" s="5">
        <f>Overview!Z36</f>
        <v>0</v>
      </c>
      <c r="J230" s="41">
        <f>SUM(I230*Overview!$D$36)</f>
        <v>0</v>
      </c>
      <c r="K230" s="10" t="str">
        <f t="shared" si="7"/>
        <v>itt_30133/08-002-01/0</v>
      </c>
      <c r="L230" s="10" t="str">
        <f>Overview!$B$12</f>
        <v>itt_30133</v>
      </c>
      <c r="M230" s="226" t="s">
        <v>689</v>
      </c>
      <c r="N230" s="10" t="str">
        <f>Overview!$B$10</f>
        <v>DERBY, DERBYSHIRE, NOTTINGHAM AND NOTTINGHAMSHIRE LEP</v>
      </c>
      <c r="O230" s="10" t="str">
        <f>'Information for BU'!$B$27</f>
        <v>E37008</v>
      </c>
      <c r="P230" s="10" t="s">
        <v>690</v>
      </c>
      <c r="Q230" s="10" t="str">
        <f>Overview!$B$11</f>
        <v>(SKILLS LOCAL) SKILLS FOR GROWTH</v>
      </c>
      <c r="R230" s="10" t="str">
        <f>'Information for BU'!$C$14</f>
        <v>2.1 Enhancing equal access to lifelong learning</v>
      </c>
      <c r="S230" s="10" t="str">
        <f>'Agreement Numbers'!$D$16</f>
        <v>08S15C00080</v>
      </c>
      <c r="T230" s="10" t="str">
        <f>'Information for BU'!$B$13</f>
        <v>SSW Skills</v>
      </c>
      <c r="U230" s="5" t="str">
        <f>'Agreement Numbers'!$G$16</f>
        <v>Developed</v>
      </c>
      <c r="V230" s="10"/>
      <c r="W230" s="10"/>
    </row>
    <row r="231" spans="1:23" x14ac:dyDescent="0.35">
      <c r="A231" s="36" t="str">
        <f>Overview!$B$12</f>
        <v>itt_30133</v>
      </c>
      <c r="B231" s="36" t="str">
        <f>Overview!$B$13</f>
        <v>08-002-01</v>
      </c>
      <c r="C231" s="197">
        <f t="shared" si="8"/>
        <v>0</v>
      </c>
      <c r="D231" s="161" t="str">
        <f>CONCATENATE(Overview!$A$36," ",Overview!$B$36)</f>
        <v>SD09 Employer Incentive, Interm, Adv and Higher App</v>
      </c>
      <c r="E231" s="207">
        <v>16</v>
      </c>
      <c r="F231" s="171">
        <f>Overview!$D$36</f>
        <v>300</v>
      </c>
      <c r="G231" s="101">
        <v>12</v>
      </c>
      <c r="H231" s="101">
        <v>2017</v>
      </c>
      <c r="I231" s="5">
        <f>Overview!AA36</f>
        <v>0</v>
      </c>
      <c r="J231" s="41">
        <f>SUM(I231*Overview!$D$36)</f>
        <v>0</v>
      </c>
      <c r="K231" s="10" t="str">
        <f t="shared" si="7"/>
        <v>itt_30133/08-002-01/0</v>
      </c>
      <c r="L231" s="10" t="str">
        <f>Overview!$B$12</f>
        <v>itt_30133</v>
      </c>
      <c r="M231" s="226" t="s">
        <v>689</v>
      </c>
      <c r="N231" s="10" t="str">
        <f>Overview!$B$10</f>
        <v>DERBY, DERBYSHIRE, NOTTINGHAM AND NOTTINGHAMSHIRE LEP</v>
      </c>
      <c r="O231" s="10" t="str">
        <f>'Information for BU'!$B$27</f>
        <v>E37008</v>
      </c>
      <c r="P231" s="10" t="s">
        <v>690</v>
      </c>
      <c r="Q231" s="10" t="str">
        <f>Overview!$B$11</f>
        <v>(SKILLS LOCAL) SKILLS FOR GROWTH</v>
      </c>
      <c r="R231" s="10" t="str">
        <f>'Information for BU'!$C$14</f>
        <v>2.1 Enhancing equal access to lifelong learning</v>
      </c>
      <c r="S231" s="10" t="str">
        <f>'Agreement Numbers'!$D$16</f>
        <v>08S15C00080</v>
      </c>
      <c r="T231" s="10" t="str">
        <f>'Information for BU'!$B$13</f>
        <v>SSW Skills</v>
      </c>
      <c r="U231" s="5" t="str">
        <f>'Agreement Numbers'!$G$16</f>
        <v>Developed</v>
      </c>
      <c r="V231" s="10"/>
      <c r="W231" s="10"/>
    </row>
    <row r="232" spans="1:23" x14ac:dyDescent="0.35">
      <c r="A232" s="36" t="str">
        <f>Overview!$B$12</f>
        <v>itt_30133</v>
      </c>
      <c r="B232" s="36" t="str">
        <f>Overview!$B$13</f>
        <v>08-002-01</v>
      </c>
      <c r="C232" s="197">
        <f t="shared" si="8"/>
        <v>0</v>
      </c>
      <c r="D232" s="161" t="str">
        <f>CONCATENATE(Overview!$A$36," ",Overview!$B$36)</f>
        <v>SD09 Employer Incentive, Interm, Adv and Higher App</v>
      </c>
      <c r="E232" s="207">
        <v>16</v>
      </c>
      <c r="F232" s="171">
        <f>Overview!$D$36</f>
        <v>300</v>
      </c>
      <c r="G232" s="101">
        <v>1</v>
      </c>
      <c r="H232" s="101">
        <v>2018</v>
      </c>
      <c r="I232" s="5">
        <f>Overview!AB36</f>
        <v>0</v>
      </c>
      <c r="J232" s="41">
        <f>SUM(I232*Overview!$D$36)</f>
        <v>0</v>
      </c>
      <c r="K232" s="10" t="str">
        <f t="shared" si="7"/>
        <v>itt_30133/08-002-01/0</v>
      </c>
      <c r="L232" s="10" t="str">
        <f>Overview!$B$12</f>
        <v>itt_30133</v>
      </c>
      <c r="M232" s="226" t="s">
        <v>689</v>
      </c>
      <c r="N232" s="10" t="str">
        <f>Overview!$B$10</f>
        <v>DERBY, DERBYSHIRE, NOTTINGHAM AND NOTTINGHAMSHIRE LEP</v>
      </c>
      <c r="O232" s="10" t="str">
        <f>'Information for BU'!$B$27</f>
        <v>E37008</v>
      </c>
      <c r="P232" s="10" t="s">
        <v>690</v>
      </c>
      <c r="Q232" s="10" t="str">
        <f>Overview!$B$11</f>
        <v>(SKILLS LOCAL) SKILLS FOR GROWTH</v>
      </c>
      <c r="R232" s="10" t="str">
        <f>'Information for BU'!$C$14</f>
        <v>2.1 Enhancing equal access to lifelong learning</v>
      </c>
      <c r="S232" s="10" t="str">
        <f>'Agreement Numbers'!$D$16</f>
        <v>08S15C00080</v>
      </c>
      <c r="T232" s="10" t="str">
        <f>'Information for BU'!$B$13</f>
        <v>SSW Skills</v>
      </c>
      <c r="U232" s="5" t="str">
        <f>'Agreement Numbers'!$G$16</f>
        <v>Developed</v>
      </c>
      <c r="V232" s="10"/>
      <c r="W232" s="10"/>
    </row>
    <row r="233" spans="1:23" x14ac:dyDescent="0.35">
      <c r="A233" s="36" t="str">
        <f>Overview!$B$12</f>
        <v>itt_30133</v>
      </c>
      <c r="B233" s="36" t="str">
        <f>Overview!$B$13</f>
        <v>08-002-01</v>
      </c>
      <c r="C233" s="197">
        <f t="shared" si="8"/>
        <v>0</v>
      </c>
      <c r="D233" s="161" t="str">
        <f>CONCATENATE(Overview!$A$36," ",Overview!$B$36)</f>
        <v>SD09 Employer Incentive, Interm, Adv and Higher App</v>
      </c>
      <c r="E233" s="207">
        <v>16</v>
      </c>
      <c r="F233" s="171">
        <f>Overview!$D$36</f>
        <v>300</v>
      </c>
      <c r="G233" s="101">
        <v>2</v>
      </c>
      <c r="H233" s="101">
        <v>2018</v>
      </c>
      <c r="I233" s="5">
        <f>Overview!AC36</f>
        <v>0</v>
      </c>
      <c r="J233" s="41">
        <f>SUM(I233*Overview!$D$36)</f>
        <v>0</v>
      </c>
      <c r="K233" s="10" t="str">
        <f t="shared" si="7"/>
        <v>itt_30133/08-002-01/0</v>
      </c>
      <c r="L233" s="10" t="str">
        <f>Overview!$B$12</f>
        <v>itt_30133</v>
      </c>
      <c r="M233" s="226" t="s">
        <v>689</v>
      </c>
      <c r="N233" s="10" t="str">
        <f>Overview!$B$10</f>
        <v>DERBY, DERBYSHIRE, NOTTINGHAM AND NOTTINGHAMSHIRE LEP</v>
      </c>
      <c r="O233" s="10" t="str">
        <f>'Information for BU'!$B$27</f>
        <v>E37008</v>
      </c>
      <c r="P233" s="10" t="s">
        <v>690</v>
      </c>
      <c r="Q233" s="10" t="str">
        <f>Overview!$B$11</f>
        <v>(SKILLS LOCAL) SKILLS FOR GROWTH</v>
      </c>
      <c r="R233" s="10" t="str">
        <f>'Information for BU'!$C$14</f>
        <v>2.1 Enhancing equal access to lifelong learning</v>
      </c>
      <c r="S233" s="10" t="str">
        <f>'Agreement Numbers'!$D$16</f>
        <v>08S15C00080</v>
      </c>
      <c r="T233" s="10" t="str">
        <f>'Information for BU'!$B$13</f>
        <v>SSW Skills</v>
      </c>
      <c r="U233" s="5" t="str">
        <f>'Agreement Numbers'!$G$16</f>
        <v>Developed</v>
      </c>
      <c r="V233" s="10"/>
      <c r="W233" s="10"/>
    </row>
    <row r="234" spans="1:23" x14ac:dyDescent="0.35">
      <c r="A234" s="36" t="str">
        <f>Overview!$B$12</f>
        <v>itt_30133</v>
      </c>
      <c r="B234" s="36" t="str">
        <f>Overview!$B$13</f>
        <v>08-002-01</v>
      </c>
      <c r="C234" s="197">
        <f t="shared" si="8"/>
        <v>0</v>
      </c>
      <c r="D234" s="161" t="str">
        <f>CONCATENATE(Overview!$A$36," ",Overview!$B$36)</f>
        <v>SD09 Employer Incentive, Interm, Adv and Higher App</v>
      </c>
      <c r="E234" s="207">
        <v>16</v>
      </c>
      <c r="F234" s="171">
        <f>Overview!$D$36</f>
        <v>300</v>
      </c>
      <c r="G234" s="101">
        <v>3</v>
      </c>
      <c r="H234" s="101">
        <v>2018</v>
      </c>
      <c r="I234" s="5">
        <f>Overview!AD36</f>
        <v>0</v>
      </c>
      <c r="J234" s="41">
        <f>SUM(I234*Overview!$D$36)</f>
        <v>0</v>
      </c>
      <c r="K234" s="10" t="str">
        <f t="shared" si="7"/>
        <v>itt_30133/08-002-01/0</v>
      </c>
      <c r="L234" s="10" t="str">
        <f>Overview!$B$12</f>
        <v>itt_30133</v>
      </c>
      <c r="M234" s="226" t="s">
        <v>689</v>
      </c>
      <c r="N234" s="10" t="str">
        <f>Overview!$B$10</f>
        <v>DERBY, DERBYSHIRE, NOTTINGHAM AND NOTTINGHAMSHIRE LEP</v>
      </c>
      <c r="O234" s="10" t="str">
        <f>'Information for BU'!$B$27</f>
        <v>E37008</v>
      </c>
      <c r="P234" s="10" t="s">
        <v>690</v>
      </c>
      <c r="Q234" s="10" t="str">
        <f>Overview!$B$11</f>
        <v>(SKILLS LOCAL) SKILLS FOR GROWTH</v>
      </c>
      <c r="R234" s="10" t="str">
        <f>'Information for BU'!$C$14</f>
        <v>2.1 Enhancing equal access to lifelong learning</v>
      </c>
      <c r="S234" s="10" t="str">
        <f>'Agreement Numbers'!$D$16</f>
        <v>08S15C00080</v>
      </c>
      <c r="T234" s="10" t="str">
        <f>'Information for BU'!$B$13</f>
        <v>SSW Skills</v>
      </c>
      <c r="U234" s="5" t="str">
        <f>'Agreement Numbers'!$G$16</f>
        <v>Developed</v>
      </c>
      <c r="V234" s="10"/>
      <c r="W234" s="10"/>
    </row>
    <row r="235" spans="1:23" x14ac:dyDescent="0.35">
      <c r="C235" s="26"/>
      <c r="D235" s="26"/>
      <c r="E235" s="26"/>
    </row>
  </sheetData>
  <sheetProtection algorithmName="SHA-512" hashValue="E5M8plla0FFk4gPR2R5qyAqQalzVU0YRkl/Y59oj/J1k/PMzKnKYdwIqGQmW3ZTzlHJ9OFKKTHY8xFbSqvrvSw==" saltValue="P68eVj5P4TA8zYNB1FJM2w==" spinCount="100000" sheet="1" objects="1" scenarios="1"/>
  <autoFilter ref="A6:BA234"/>
  <mergeCells count="6">
    <mergeCell ref="D2:H2"/>
    <mergeCell ref="D3:H3"/>
    <mergeCell ref="A5:C5"/>
    <mergeCell ref="A3:C3"/>
    <mergeCell ref="A1:C1"/>
    <mergeCell ref="A2:C2"/>
  </mergeCell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N51"/>
  <sheetViews>
    <sheetView tabSelected="1" topLeftCell="A4" workbookViewId="0">
      <selection activeCell="L28" sqref="L28"/>
    </sheetView>
  </sheetViews>
  <sheetFormatPr defaultRowHeight="14.5" x14ac:dyDescent="0.35"/>
  <sheetData>
    <row r="1" spans="1:14" x14ac:dyDescent="0.35">
      <c r="A1" s="237" t="s">
        <v>334</v>
      </c>
      <c r="B1" s="237"/>
      <c r="C1" s="237"/>
      <c r="D1" s="237"/>
      <c r="E1" s="237"/>
      <c r="F1" s="237"/>
      <c r="G1" s="237"/>
      <c r="H1" s="237"/>
      <c r="I1" s="237"/>
      <c r="J1" s="42"/>
      <c r="K1" s="42"/>
      <c r="L1" s="42"/>
      <c r="M1" s="42"/>
      <c r="N1" s="42"/>
    </row>
    <row r="2" spans="1:14" x14ac:dyDescent="0.35">
      <c r="A2" s="237"/>
      <c r="B2" s="237"/>
      <c r="C2" s="237"/>
      <c r="D2" s="237"/>
      <c r="E2" s="237"/>
      <c r="F2" s="237"/>
      <c r="G2" s="237"/>
      <c r="H2" s="237"/>
      <c r="I2" s="237"/>
      <c r="J2" s="42"/>
      <c r="K2" s="42"/>
      <c r="L2" s="42"/>
      <c r="M2" s="42"/>
      <c r="N2" s="42"/>
    </row>
    <row r="3" spans="1:14" x14ac:dyDescent="0.35">
      <c r="A3" s="237"/>
      <c r="B3" s="237"/>
      <c r="C3" s="237"/>
      <c r="D3" s="237"/>
      <c r="E3" s="237"/>
      <c r="F3" s="237"/>
      <c r="G3" s="237"/>
      <c r="H3" s="237"/>
      <c r="I3" s="237"/>
      <c r="J3" s="42"/>
      <c r="K3" s="42"/>
      <c r="L3" s="42"/>
      <c r="M3" s="42"/>
      <c r="N3" s="42"/>
    </row>
    <row r="4" spans="1:14" x14ac:dyDescent="0.35">
      <c r="A4" s="237"/>
      <c r="B4" s="237"/>
      <c r="C4" s="237"/>
      <c r="D4" s="237"/>
      <c r="E4" s="237"/>
      <c r="F4" s="237"/>
      <c r="G4" s="237"/>
      <c r="H4" s="237"/>
      <c r="I4" s="237"/>
      <c r="J4" s="42"/>
      <c r="K4" s="42"/>
      <c r="L4" s="42"/>
      <c r="M4" s="42"/>
      <c r="N4" s="42"/>
    </row>
    <row r="5" spans="1:14" x14ac:dyDescent="0.35">
      <c r="A5" s="237"/>
      <c r="B5" s="237"/>
      <c r="C5" s="237"/>
      <c r="D5" s="237"/>
      <c r="E5" s="237"/>
      <c r="F5" s="237"/>
      <c r="G5" s="237"/>
      <c r="H5" s="237"/>
      <c r="I5" s="237"/>
      <c r="J5" s="42"/>
      <c r="K5" s="42"/>
      <c r="L5" s="42"/>
      <c r="M5" s="42"/>
      <c r="N5" s="42"/>
    </row>
    <row r="6" spans="1:14" x14ac:dyDescent="0.35">
      <c r="A6" s="237"/>
      <c r="B6" s="237"/>
      <c r="C6" s="237"/>
      <c r="D6" s="237"/>
      <c r="E6" s="237"/>
      <c r="F6" s="237"/>
      <c r="G6" s="237"/>
      <c r="H6" s="237"/>
      <c r="I6" s="237"/>
      <c r="J6" s="42"/>
      <c r="K6" s="42"/>
      <c r="L6" s="42"/>
      <c r="M6" s="42"/>
      <c r="N6" s="42"/>
    </row>
    <row r="7" spans="1:14" x14ac:dyDescent="0.35">
      <c r="A7" s="237"/>
      <c r="B7" s="237"/>
      <c r="C7" s="237"/>
      <c r="D7" s="237"/>
      <c r="E7" s="237"/>
      <c r="F7" s="237"/>
      <c r="G7" s="237"/>
      <c r="H7" s="237"/>
      <c r="I7" s="237"/>
      <c r="J7" s="42"/>
      <c r="K7" s="42"/>
      <c r="L7" s="42"/>
      <c r="M7" s="42"/>
      <c r="N7" s="42"/>
    </row>
    <row r="8" spans="1:14" x14ac:dyDescent="0.35">
      <c r="A8" s="237"/>
      <c r="B8" s="237"/>
      <c r="C8" s="237"/>
      <c r="D8" s="237"/>
      <c r="E8" s="237"/>
      <c r="F8" s="237"/>
      <c r="G8" s="237"/>
      <c r="H8" s="237"/>
      <c r="I8" s="237"/>
      <c r="J8" s="42"/>
      <c r="K8" s="42"/>
      <c r="L8" s="42"/>
      <c r="M8" s="42"/>
      <c r="N8" s="42"/>
    </row>
    <row r="9" spans="1:14" x14ac:dyDescent="0.35">
      <c r="A9" s="237"/>
      <c r="B9" s="237"/>
      <c r="C9" s="237"/>
      <c r="D9" s="237"/>
      <c r="E9" s="237"/>
      <c r="F9" s="237"/>
      <c r="G9" s="237"/>
      <c r="H9" s="237"/>
      <c r="I9" s="237"/>
      <c r="J9" s="42"/>
      <c r="K9" s="42"/>
      <c r="L9" s="42"/>
      <c r="M9" s="42"/>
      <c r="N9" s="42"/>
    </row>
    <row r="10" spans="1:14" x14ac:dyDescent="0.35">
      <c r="A10" s="237"/>
      <c r="B10" s="237"/>
      <c r="C10" s="237"/>
      <c r="D10" s="237"/>
      <c r="E10" s="237"/>
      <c r="F10" s="237"/>
      <c r="G10" s="237"/>
      <c r="H10" s="237"/>
      <c r="I10" s="237"/>
      <c r="J10" s="42"/>
      <c r="K10" s="42"/>
      <c r="L10" s="42"/>
      <c r="M10" s="42"/>
      <c r="N10" s="42"/>
    </row>
    <row r="11" spans="1:14" x14ac:dyDescent="0.35">
      <c r="A11" s="237"/>
      <c r="B11" s="237"/>
      <c r="C11" s="237"/>
      <c r="D11" s="237"/>
      <c r="E11" s="237"/>
      <c r="F11" s="237"/>
      <c r="G11" s="237"/>
      <c r="H11" s="237"/>
      <c r="I11" s="237"/>
      <c r="J11" s="42"/>
      <c r="K11" s="42"/>
      <c r="L11" s="42"/>
      <c r="M11" s="42"/>
      <c r="N11" s="42"/>
    </row>
    <row r="12" spans="1:14" x14ac:dyDescent="0.35">
      <c r="A12" s="237"/>
      <c r="B12" s="237"/>
      <c r="C12" s="237"/>
      <c r="D12" s="237"/>
      <c r="E12" s="237"/>
      <c r="F12" s="237"/>
      <c r="G12" s="237"/>
      <c r="H12" s="237"/>
      <c r="I12" s="237"/>
      <c r="J12" s="42"/>
      <c r="K12" s="42"/>
      <c r="L12" s="42"/>
      <c r="M12" s="42"/>
      <c r="N12" s="42"/>
    </row>
    <row r="13" spans="1:14" x14ac:dyDescent="0.35">
      <c r="A13" s="237"/>
      <c r="B13" s="237"/>
      <c r="C13" s="237"/>
      <c r="D13" s="237"/>
      <c r="E13" s="237"/>
      <c r="F13" s="237"/>
      <c r="G13" s="237"/>
      <c r="H13" s="237"/>
      <c r="I13" s="237"/>
      <c r="J13" s="42"/>
      <c r="K13" s="42"/>
      <c r="L13" s="42"/>
      <c r="M13" s="42"/>
      <c r="N13" s="42"/>
    </row>
    <row r="14" spans="1:14" x14ac:dyDescent="0.35">
      <c r="A14" s="237"/>
      <c r="B14" s="237"/>
      <c r="C14" s="237"/>
      <c r="D14" s="237"/>
      <c r="E14" s="237"/>
      <c r="F14" s="237"/>
      <c r="G14" s="237"/>
      <c r="H14" s="237"/>
      <c r="I14" s="237"/>
      <c r="J14" s="42"/>
      <c r="K14" s="42"/>
      <c r="L14" s="42"/>
      <c r="M14" s="42"/>
      <c r="N14" s="42"/>
    </row>
    <row r="15" spans="1:14" x14ac:dyDescent="0.35">
      <c r="A15" s="237"/>
      <c r="B15" s="237"/>
      <c r="C15" s="237"/>
      <c r="D15" s="237"/>
      <c r="E15" s="237"/>
      <c r="F15" s="237"/>
      <c r="G15" s="237"/>
      <c r="H15" s="237"/>
      <c r="I15" s="237"/>
      <c r="J15" s="42"/>
      <c r="K15" s="42"/>
      <c r="L15" s="42"/>
      <c r="M15" s="42"/>
      <c r="N15" s="42"/>
    </row>
    <row r="16" spans="1:14" x14ac:dyDescent="0.35">
      <c r="A16" s="237"/>
      <c r="B16" s="237"/>
      <c r="C16" s="237"/>
      <c r="D16" s="237"/>
      <c r="E16" s="237"/>
      <c r="F16" s="237"/>
      <c r="G16" s="237"/>
      <c r="H16" s="237"/>
      <c r="I16" s="237"/>
      <c r="J16" s="42"/>
      <c r="K16" s="42"/>
      <c r="L16" s="42"/>
      <c r="M16" s="42"/>
      <c r="N16" s="42"/>
    </row>
    <row r="17" spans="1:14" x14ac:dyDescent="0.35">
      <c r="A17" s="237"/>
      <c r="B17" s="237"/>
      <c r="C17" s="237"/>
      <c r="D17" s="237"/>
      <c r="E17" s="237"/>
      <c r="F17" s="237"/>
      <c r="G17" s="237"/>
      <c r="H17" s="237"/>
      <c r="I17" s="237"/>
      <c r="J17" s="42"/>
      <c r="K17" s="42"/>
      <c r="L17" s="42"/>
      <c r="M17" s="42"/>
      <c r="N17" s="42"/>
    </row>
    <row r="18" spans="1:14" x14ac:dyDescent="0.35">
      <c r="A18" s="237"/>
      <c r="B18" s="237"/>
      <c r="C18" s="237"/>
      <c r="D18" s="237"/>
      <c r="E18" s="237"/>
      <c r="F18" s="237"/>
      <c r="G18" s="237"/>
      <c r="H18" s="237"/>
      <c r="I18" s="237"/>
      <c r="J18" s="42"/>
      <c r="K18" s="42"/>
      <c r="L18" s="42"/>
      <c r="M18" s="42"/>
      <c r="N18" s="42"/>
    </row>
    <row r="19" spans="1:14" x14ac:dyDescent="0.35">
      <c r="A19" s="237"/>
      <c r="B19" s="237"/>
      <c r="C19" s="237"/>
      <c r="D19" s="237"/>
      <c r="E19" s="237"/>
      <c r="F19" s="237"/>
      <c r="G19" s="237"/>
      <c r="H19" s="237"/>
      <c r="I19" s="237"/>
      <c r="J19" s="42"/>
      <c r="K19" s="42"/>
      <c r="L19" s="42"/>
      <c r="M19" s="42"/>
      <c r="N19" s="42"/>
    </row>
    <row r="20" spans="1:14" x14ac:dyDescent="0.35">
      <c r="A20" s="237"/>
      <c r="B20" s="237"/>
      <c r="C20" s="237"/>
      <c r="D20" s="237"/>
      <c r="E20" s="237"/>
      <c r="F20" s="237"/>
      <c r="G20" s="237"/>
      <c r="H20" s="237"/>
      <c r="I20" s="237"/>
      <c r="J20" s="42"/>
      <c r="K20" s="42"/>
      <c r="L20" s="42"/>
      <c r="M20" s="42"/>
      <c r="N20" s="42"/>
    </row>
    <row r="21" spans="1:14" x14ac:dyDescent="0.35">
      <c r="A21" s="237"/>
      <c r="B21" s="237"/>
      <c r="C21" s="237"/>
      <c r="D21" s="237"/>
      <c r="E21" s="237"/>
      <c r="F21" s="237"/>
      <c r="G21" s="237"/>
      <c r="H21" s="237"/>
      <c r="I21" s="237"/>
      <c r="J21" s="42"/>
      <c r="K21" s="42"/>
      <c r="L21" s="42"/>
      <c r="M21" s="42"/>
      <c r="N21" s="42"/>
    </row>
    <row r="22" spans="1:14" x14ac:dyDescent="0.35">
      <c r="A22" s="237"/>
      <c r="B22" s="237"/>
      <c r="C22" s="237"/>
      <c r="D22" s="237"/>
      <c r="E22" s="237"/>
      <c r="F22" s="237"/>
      <c r="G22" s="237"/>
      <c r="H22" s="237"/>
      <c r="I22" s="237"/>
      <c r="J22" s="42"/>
      <c r="K22" s="42"/>
      <c r="L22" s="42"/>
      <c r="M22" s="42"/>
      <c r="N22" s="42"/>
    </row>
    <row r="23" spans="1:14" x14ac:dyDescent="0.35">
      <c r="A23" s="237"/>
      <c r="B23" s="237"/>
      <c r="C23" s="237"/>
      <c r="D23" s="237"/>
      <c r="E23" s="237"/>
      <c r="F23" s="237"/>
      <c r="G23" s="237"/>
      <c r="H23" s="237"/>
      <c r="I23" s="237"/>
      <c r="J23" s="42"/>
      <c r="K23" s="42"/>
      <c r="L23" s="42"/>
      <c r="M23" s="42"/>
      <c r="N23" s="42"/>
    </row>
    <row r="24" spans="1:14" x14ac:dyDescent="0.35">
      <c r="A24" s="237"/>
      <c r="B24" s="237"/>
      <c r="C24" s="237"/>
      <c r="D24" s="237"/>
      <c r="E24" s="237"/>
      <c r="F24" s="237"/>
      <c r="G24" s="237"/>
      <c r="H24" s="237"/>
      <c r="I24" s="237"/>
      <c r="J24" s="42"/>
      <c r="K24" s="42"/>
      <c r="L24" s="42"/>
      <c r="M24" s="42"/>
      <c r="N24" s="42"/>
    </row>
    <row r="25" spans="1:14" x14ac:dyDescent="0.35">
      <c r="A25" s="237"/>
      <c r="B25" s="237"/>
      <c r="C25" s="237"/>
      <c r="D25" s="237"/>
      <c r="E25" s="237"/>
      <c r="F25" s="237"/>
      <c r="G25" s="237"/>
      <c r="H25" s="237"/>
      <c r="I25" s="237"/>
      <c r="J25" s="42"/>
      <c r="K25" s="42"/>
      <c r="L25" s="42"/>
      <c r="M25" s="42"/>
      <c r="N25" s="42"/>
    </row>
    <row r="26" spans="1:14" x14ac:dyDescent="0.35">
      <c r="A26" s="237"/>
      <c r="B26" s="237"/>
      <c r="C26" s="237"/>
      <c r="D26" s="237"/>
      <c r="E26" s="237"/>
      <c r="F26" s="237"/>
      <c r="G26" s="237"/>
      <c r="H26" s="237"/>
      <c r="I26" s="237"/>
      <c r="J26" s="42"/>
      <c r="K26" s="42"/>
      <c r="L26" s="42"/>
      <c r="M26" s="42"/>
      <c r="N26" s="42"/>
    </row>
    <row r="27" spans="1:14" x14ac:dyDescent="0.35">
      <c r="A27" s="237"/>
      <c r="B27" s="237"/>
      <c r="C27" s="237"/>
      <c r="D27" s="237"/>
      <c r="E27" s="237"/>
      <c r="F27" s="237"/>
      <c r="G27" s="237"/>
      <c r="H27" s="237"/>
      <c r="I27" s="237"/>
      <c r="J27" s="42"/>
      <c r="K27" s="42"/>
      <c r="L27" s="42"/>
      <c r="M27" s="42"/>
      <c r="N27" s="42"/>
    </row>
    <row r="28" spans="1:14" x14ac:dyDescent="0.35">
      <c r="A28" s="237"/>
      <c r="B28" s="237"/>
      <c r="C28" s="237"/>
      <c r="D28" s="237"/>
      <c r="E28" s="237"/>
      <c r="F28" s="237"/>
      <c r="G28" s="237"/>
      <c r="H28" s="237"/>
      <c r="I28" s="237"/>
      <c r="J28" s="42"/>
      <c r="K28" s="42"/>
      <c r="L28" s="42"/>
      <c r="M28" s="42"/>
      <c r="N28" s="42"/>
    </row>
    <row r="29" spans="1:14" x14ac:dyDescent="0.35">
      <c r="A29" s="237"/>
      <c r="B29" s="237"/>
      <c r="C29" s="237"/>
      <c r="D29" s="237"/>
      <c r="E29" s="237"/>
      <c r="F29" s="237"/>
      <c r="G29" s="237"/>
      <c r="H29" s="237"/>
      <c r="I29" s="237"/>
      <c r="J29" s="42"/>
      <c r="K29" s="42"/>
      <c r="L29" s="42"/>
      <c r="M29" s="42"/>
      <c r="N29" s="42"/>
    </row>
    <row r="30" spans="1:14" x14ac:dyDescent="0.35">
      <c r="A30" s="237"/>
      <c r="B30" s="237"/>
      <c r="C30" s="237"/>
      <c r="D30" s="237"/>
      <c r="E30" s="237"/>
      <c r="F30" s="237"/>
      <c r="G30" s="237"/>
      <c r="H30" s="237"/>
      <c r="I30" s="237"/>
      <c r="J30" s="42"/>
      <c r="K30" s="42"/>
      <c r="L30" s="42"/>
      <c r="M30" s="42"/>
      <c r="N30" s="42"/>
    </row>
    <row r="31" spans="1:14" x14ac:dyDescent="0.35">
      <c r="A31" s="237"/>
      <c r="B31" s="237"/>
      <c r="C31" s="237"/>
      <c r="D31" s="237"/>
      <c r="E31" s="237"/>
      <c r="F31" s="237"/>
      <c r="G31" s="237"/>
      <c r="H31" s="237"/>
      <c r="I31" s="237"/>
      <c r="J31" s="42"/>
      <c r="K31" s="42"/>
      <c r="L31" s="42"/>
      <c r="M31" s="42"/>
      <c r="N31" s="42"/>
    </row>
    <row r="32" spans="1:14" x14ac:dyDescent="0.35">
      <c r="A32" s="237"/>
      <c r="B32" s="237"/>
      <c r="C32" s="237"/>
      <c r="D32" s="237"/>
      <c r="E32" s="237"/>
      <c r="F32" s="237"/>
      <c r="G32" s="237"/>
      <c r="H32" s="237"/>
      <c r="I32" s="237"/>
      <c r="J32" s="42"/>
      <c r="K32" s="42"/>
      <c r="L32" s="42"/>
      <c r="M32" s="42"/>
      <c r="N32" s="42"/>
    </row>
    <row r="33" spans="1:9" x14ac:dyDescent="0.35">
      <c r="A33" s="237"/>
      <c r="B33" s="237"/>
      <c r="C33" s="237"/>
      <c r="D33" s="237"/>
      <c r="E33" s="237"/>
      <c r="F33" s="237"/>
      <c r="G33" s="237"/>
      <c r="H33" s="237"/>
      <c r="I33" s="237"/>
    </row>
    <row r="34" spans="1:9" x14ac:dyDescent="0.35">
      <c r="A34" s="237"/>
      <c r="B34" s="237"/>
      <c r="C34" s="237"/>
      <c r="D34" s="237"/>
      <c r="E34" s="237"/>
      <c r="F34" s="237"/>
      <c r="G34" s="237"/>
      <c r="H34" s="237"/>
      <c r="I34" s="237"/>
    </row>
    <row r="35" spans="1:9" x14ac:dyDescent="0.35">
      <c r="A35" s="237"/>
      <c r="B35" s="237"/>
      <c r="C35" s="237"/>
      <c r="D35" s="237"/>
      <c r="E35" s="237"/>
      <c r="F35" s="237"/>
      <c r="G35" s="237"/>
      <c r="H35" s="237"/>
      <c r="I35" s="237"/>
    </row>
    <row r="36" spans="1:9" x14ac:dyDescent="0.35">
      <c r="A36" s="237"/>
      <c r="B36" s="237"/>
      <c r="C36" s="237"/>
      <c r="D36" s="237"/>
      <c r="E36" s="237"/>
      <c r="F36" s="237"/>
      <c r="G36" s="237"/>
      <c r="H36" s="237"/>
      <c r="I36" s="237"/>
    </row>
    <row r="37" spans="1:9" x14ac:dyDescent="0.35">
      <c r="A37" s="237"/>
      <c r="B37" s="237"/>
      <c r="C37" s="237"/>
      <c r="D37" s="237"/>
      <c r="E37" s="237"/>
      <c r="F37" s="237"/>
      <c r="G37" s="237"/>
      <c r="H37" s="237"/>
      <c r="I37" s="237"/>
    </row>
    <row r="38" spans="1:9" x14ac:dyDescent="0.35">
      <c r="A38" s="237"/>
      <c r="B38" s="237"/>
      <c r="C38" s="237"/>
      <c r="D38" s="237"/>
      <c r="E38" s="237"/>
      <c r="F38" s="237"/>
      <c r="G38" s="237"/>
      <c r="H38" s="237"/>
      <c r="I38" s="237"/>
    </row>
    <row r="39" spans="1:9" x14ac:dyDescent="0.35">
      <c r="A39" s="237"/>
      <c r="B39" s="237"/>
      <c r="C39" s="237"/>
      <c r="D39" s="237"/>
      <c r="E39" s="237"/>
      <c r="F39" s="237"/>
      <c r="G39" s="237"/>
      <c r="H39" s="237"/>
      <c r="I39" s="237"/>
    </row>
    <row r="40" spans="1:9" x14ac:dyDescent="0.35">
      <c r="A40" s="237"/>
      <c r="B40" s="237"/>
      <c r="C40" s="237"/>
      <c r="D40" s="237"/>
      <c r="E40" s="237"/>
      <c r="F40" s="237"/>
      <c r="G40" s="237"/>
      <c r="H40" s="237"/>
      <c r="I40" s="237"/>
    </row>
    <row r="41" spans="1:9" x14ac:dyDescent="0.35">
      <c r="A41" s="237"/>
      <c r="B41" s="237"/>
      <c r="C41" s="237"/>
      <c r="D41" s="237"/>
      <c r="E41" s="237"/>
      <c r="F41" s="237"/>
      <c r="G41" s="237"/>
      <c r="H41" s="237"/>
      <c r="I41" s="237"/>
    </row>
    <row r="42" spans="1:9" x14ac:dyDescent="0.35">
      <c r="A42" s="237"/>
      <c r="B42" s="237"/>
      <c r="C42" s="237"/>
      <c r="D42" s="237"/>
      <c r="E42" s="237"/>
      <c r="F42" s="237"/>
      <c r="G42" s="237"/>
      <c r="H42" s="237"/>
      <c r="I42" s="237"/>
    </row>
    <row r="43" spans="1:9" x14ac:dyDescent="0.35">
      <c r="A43" s="237"/>
      <c r="B43" s="237"/>
      <c r="C43" s="237"/>
      <c r="D43" s="237"/>
      <c r="E43" s="237"/>
      <c r="F43" s="237"/>
      <c r="G43" s="237"/>
      <c r="H43" s="237"/>
      <c r="I43" s="237"/>
    </row>
    <row r="44" spans="1:9" x14ac:dyDescent="0.35">
      <c r="A44" s="237"/>
      <c r="B44" s="237"/>
      <c r="C44" s="237"/>
      <c r="D44" s="237"/>
      <c r="E44" s="237"/>
      <c r="F44" s="237"/>
      <c r="G44" s="237"/>
      <c r="H44" s="237"/>
      <c r="I44" s="237"/>
    </row>
    <row r="45" spans="1:9" x14ac:dyDescent="0.35">
      <c r="A45" s="237"/>
      <c r="B45" s="237"/>
      <c r="C45" s="237"/>
      <c r="D45" s="237"/>
      <c r="E45" s="237"/>
      <c r="F45" s="237"/>
      <c r="G45" s="237"/>
      <c r="H45" s="237"/>
      <c r="I45" s="237"/>
    </row>
    <row r="46" spans="1:9" x14ac:dyDescent="0.35">
      <c r="A46" s="237"/>
      <c r="B46" s="237"/>
      <c r="C46" s="237"/>
      <c r="D46" s="237"/>
      <c r="E46" s="237"/>
      <c r="F46" s="237"/>
      <c r="G46" s="237"/>
      <c r="H46" s="237"/>
      <c r="I46" s="237"/>
    </row>
    <row r="47" spans="1:9" x14ac:dyDescent="0.35">
      <c r="A47" s="237"/>
      <c r="B47" s="237"/>
      <c r="C47" s="237"/>
      <c r="D47" s="237"/>
      <c r="E47" s="237"/>
      <c r="F47" s="237"/>
      <c r="G47" s="237"/>
      <c r="H47" s="237"/>
      <c r="I47" s="237"/>
    </row>
    <row r="48" spans="1:9" x14ac:dyDescent="0.35">
      <c r="A48" s="237"/>
      <c r="B48" s="237"/>
      <c r="C48" s="237"/>
      <c r="D48" s="237"/>
      <c r="E48" s="237"/>
      <c r="F48" s="237"/>
      <c r="G48" s="237"/>
      <c r="H48" s="237"/>
      <c r="I48" s="237"/>
    </row>
    <row r="49" spans="1:9" x14ac:dyDescent="0.35">
      <c r="A49" s="237"/>
      <c r="B49" s="237"/>
      <c r="C49" s="237"/>
      <c r="D49" s="237"/>
      <c r="E49" s="237"/>
      <c r="F49" s="237"/>
      <c r="G49" s="237"/>
      <c r="H49" s="237"/>
      <c r="I49" s="237"/>
    </row>
    <row r="50" spans="1:9" x14ac:dyDescent="0.35">
      <c r="A50" s="237"/>
      <c r="B50" s="237"/>
      <c r="C50" s="237"/>
      <c r="D50" s="237"/>
      <c r="E50" s="237"/>
      <c r="F50" s="237"/>
      <c r="G50" s="237"/>
      <c r="H50" s="237"/>
      <c r="I50" s="237"/>
    </row>
    <row r="51" spans="1:9" x14ac:dyDescent="0.35">
      <c r="A51" s="237"/>
      <c r="B51" s="237"/>
      <c r="C51" s="237"/>
      <c r="D51" s="237"/>
      <c r="E51" s="237"/>
      <c r="F51" s="237"/>
      <c r="G51" s="237"/>
      <c r="H51" s="237"/>
      <c r="I51" s="237"/>
    </row>
  </sheetData>
  <sheetProtection algorithmName="SHA-512" hashValue="aKk9m/3P0lozxonPDRWQydra44+ke9qHRkNlRUfSxcO7smX4RtRNfHxfDx82NYj4V8hnUCsYqVyFabKx0edIgg==" saltValue="zMZJS5/kRgLLmVDBnt8dXw==" spinCount="100000" sheet="1" objects="1" scenarios="1"/>
  <mergeCells count="1">
    <mergeCell ref="A1:I51"/>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J62"/>
  <sheetViews>
    <sheetView topLeftCell="A7" workbookViewId="0">
      <selection activeCell="L19" sqref="L19"/>
    </sheetView>
  </sheetViews>
  <sheetFormatPr defaultRowHeight="14.5" x14ac:dyDescent="0.35"/>
  <cols>
    <col min="1" max="1" width="14.453125" customWidth="1"/>
    <col min="2" max="2" width="44.26953125" bestFit="1" customWidth="1"/>
    <col min="3" max="3" width="13.7265625" customWidth="1"/>
    <col min="4" max="4" width="12.26953125" customWidth="1"/>
    <col min="5" max="5" width="14.54296875" customWidth="1"/>
    <col min="6" max="6" width="7.26953125" hidden="1" customWidth="1"/>
    <col min="7" max="7" width="6.81640625" hidden="1" customWidth="1"/>
    <col min="8" max="8" width="7.54296875" hidden="1" customWidth="1"/>
    <col min="9" max="9" width="6.7265625" bestFit="1" customWidth="1"/>
    <col min="10" max="10" width="6.54296875" bestFit="1" customWidth="1"/>
    <col min="11" max="11" width="7.1796875" bestFit="1" customWidth="1"/>
    <col min="12" max="12" width="7" bestFit="1" customWidth="1"/>
    <col min="13" max="13" width="6.7265625" bestFit="1" customWidth="1"/>
    <col min="14" max="14" width="7.26953125" bestFit="1" customWidth="1"/>
    <col min="15" max="15" width="7" bestFit="1" customWidth="1"/>
    <col min="16" max="16" width="7.54296875" bestFit="1" customWidth="1"/>
    <col min="17" max="17" width="7" bestFit="1" customWidth="1"/>
    <col min="18" max="18" width="7.26953125" bestFit="1" customWidth="1"/>
    <col min="19" max="19" width="6.81640625" bestFit="1" customWidth="1"/>
    <col min="20" max="21" width="7.54296875" bestFit="1" customWidth="1"/>
    <col min="22" max="22" width="6.1796875" bestFit="1" customWidth="1"/>
    <col min="23" max="23" width="7.54296875" bestFit="1" customWidth="1"/>
    <col min="24" max="24" width="7" bestFit="1" customWidth="1"/>
    <col min="25" max="26" width="7.54296875" bestFit="1" customWidth="1"/>
    <col min="27" max="27" width="7" bestFit="1" customWidth="1"/>
    <col min="28" max="28" width="7.54296875" bestFit="1" customWidth="1"/>
    <col min="29" max="29" width="7" bestFit="1" customWidth="1"/>
    <col min="30" max="30" width="7.26953125" customWidth="1"/>
    <col min="31" max="31" width="6.81640625" hidden="1" customWidth="1"/>
    <col min="32" max="32" width="7.54296875" hidden="1" customWidth="1"/>
    <col min="33" max="33" width="6.7265625" hidden="1" customWidth="1"/>
    <col min="34" max="34" width="6.54296875" hidden="1" customWidth="1"/>
    <col min="35" max="35" width="10" customWidth="1"/>
  </cols>
  <sheetData>
    <row r="1" spans="1:35" ht="15" customHeight="1" x14ac:dyDescent="0.35">
      <c r="F1" s="154"/>
      <c r="I1" s="242" t="s">
        <v>675</v>
      </c>
      <c r="J1" s="243"/>
      <c r="K1" s="243"/>
      <c r="L1" s="243"/>
      <c r="M1" s="243"/>
      <c r="N1" s="243"/>
      <c r="O1" s="243"/>
      <c r="P1" s="243"/>
      <c r="Q1" s="243"/>
      <c r="R1" s="243"/>
      <c r="S1" s="243"/>
      <c r="T1" s="243"/>
      <c r="U1" s="243"/>
      <c r="V1" s="244"/>
      <c r="W1" s="184"/>
      <c r="X1" s="184"/>
      <c r="Y1" s="25"/>
      <c r="Z1" s="25"/>
    </row>
    <row r="2" spans="1:35" ht="14.5" customHeight="1" x14ac:dyDescent="0.35">
      <c r="F2" s="152"/>
      <c r="I2" s="245"/>
      <c r="J2" s="246"/>
      <c r="K2" s="246"/>
      <c r="L2" s="246"/>
      <c r="M2" s="246"/>
      <c r="N2" s="246"/>
      <c r="O2" s="246"/>
      <c r="P2" s="246"/>
      <c r="Q2" s="246"/>
      <c r="R2" s="246"/>
      <c r="S2" s="246"/>
      <c r="T2" s="246"/>
      <c r="U2" s="246"/>
      <c r="V2" s="247"/>
      <c r="W2" s="184"/>
      <c r="X2" s="184"/>
      <c r="Y2" s="25"/>
      <c r="Z2" s="25"/>
    </row>
    <row r="3" spans="1:35" ht="14.5" customHeight="1" x14ac:dyDescent="0.35">
      <c r="F3" s="152"/>
      <c r="I3" s="245"/>
      <c r="J3" s="246"/>
      <c r="K3" s="246"/>
      <c r="L3" s="246"/>
      <c r="M3" s="246"/>
      <c r="N3" s="246"/>
      <c r="O3" s="246"/>
      <c r="P3" s="246"/>
      <c r="Q3" s="246"/>
      <c r="R3" s="246"/>
      <c r="S3" s="246"/>
      <c r="T3" s="246"/>
      <c r="U3" s="246"/>
      <c r="V3" s="247"/>
      <c r="W3" s="184"/>
      <c r="X3" s="184"/>
      <c r="Y3" s="25"/>
      <c r="Z3" s="25"/>
    </row>
    <row r="4" spans="1:35" ht="14.5" customHeight="1" x14ac:dyDescent="0.35">
      <c r="F4" s="152"/>
      <c r="I4" s="245"/>
      <c r="J4" s="246"/>
      <c r="K4" s="246"/>
      <c r="L4" s="246"/>
      <c r="M4" s="246"/>
      <c r="N4" s="246"/>
      <c r="O4" s="246"/>
      <c r="P4" s="246"/>
      <c r="Q4" s="246"/>
      <c r="R4" s="246"/>
      <c r="S4" s="246"/>
      <c r="T4" s="246"/>
      <c r="U4" s="246"/>
      <c r="V4" s="247"/>
      <c r="W4" s="184"/>
      <c r="X4" s="184"/>
      <c r="Y4" s="25"/>
      <c r="Z4" s="25"/>
    </row>
    <row r="5" spans="1:35" ht="14.5" customHeight="1" x14ac:dyDescent="0.35">
      <c r="F5" s="152"/>
      <c r="I5" s="245"/>
      <c r="J5" s="246"/>
      <c r="K5" s="246"/>
      <c r="L5" s="246"/>
      <c r="M5" s="246"/>
      <c r="N5" s="246"/>
      <c r="O5" s="246"/>
      <c r="P5" s="246"/>
      <c r="Q5" s="246"/>
      <c r="R5" s="246"/>
      <c r="S5" s="246"/>
      <c r="T5" s="246"/>
      <c r="U5" s="246"/>
      <c r="V5" s="247"/>
      <c r="W5" s="184"/>
      <c r="X5" s="184"/>
      <c r="Y5" s="25"/>
      <c r="Z5" s="25"/>
    </row>
    <row r="6" spans="1:35" ht="14.5" customHeight="1" x14ac:dyDescent="0.35">
      <c r="F6" s="152"/>
      <c r="I6" s="245"/>
      <c r="J6" s="246"/>
      <c r="K6" s="246"/>
      <c r="L6" s="246"/>
      <c r="M6" s="246"/>
      <c r="N6" s="246"/>
      <c r="O6" s="246"/>
      <c r="P6" s="246"/>
      <c r="Q6" s="246"/>
      <c r="R6" s="246"/>
      <c r="S6" s="246"/>
      <c r="T6" s="246"/>
      <c r="U6" s="246"/>
      <c r="V6" s="247"/>
      <c r="W6" s="184"/>
      <c r="X6" s="184"/>
      <c r="Y6" s="25"/>
      <c r="Z6" s="25"/>
    </row>
    <row r="7" spans="1:35" ht="15" customHeight="1" x14ac:dyDescent="0.35">
      <c r="F7" s="152"/>
      <c r="I7" s="248"/>
      <c r="J7" s="249"/>
      <c r="K7" s="249"/>
      <c r="L7" s="249"/>
      <c r="M7" s="249"/>
      <c r="N7" s="249"/>
      <c r="O7" s="249"/>
      <c r="P7" s="249"/>
      <c r="Q7" s="249"/>
      <c r="R7" s="249"/>
      <c r="S7" s="249"/>
      <c r="T7" s="249"/>
      <c r="U7" s="249"/>
      <c r="V7" s="250"/>
      <c r="W7" s="184"/>
      <c r="X7" s="184"/>
      <c r="Y7" s="25"/>
      <c r="Z7" s="25"/>
    </row>
    <row r="8" spans="1:35" ht="18.5" x14ac:dyDescent="0.35">
      <c r="F8" s="103"/>
      <c r="G8" s="103"/>
      <c r="H8" s="103"/>
      <c r="I8" s="103"/>
      <c r="J8" s="103"/>
      <c r="K8" s="103"/>
      <c r="L8" s="103"/>
      <c r="M8" s="103"/>
      <c r="N8" s="103"/>
      <c r="O8" s="103"/>
      <c r="P8" s="103"/>
      <c r="Q8" s="103"/>
      <c r="R8" s="103"/>
      <c r="S8" s="103"/>
      <c r="T8" s="103"/>
      <c r="U8" s="103"/>
      <c r="V8" s="103"/>
      <c r="W8" s="103"/>
      <c r="X8" s="25"/>
      <c r="Y8" s="25"/>
      <c r="Z8" s="25"/>
    </row>
    <row r="9" spans="1:35" ht="18.5" x14ac:dyDescent="0.35">
      <c r="F9" s="103"/>
      <c r="G9" s="103"/>
      <c r="H9" s="103"/>
      <c r="I9" s="103"/>
      <c r="J9" s="103"/>
      <c r="K9" s="103"/>
      <c r="L9" s="103"/>
      <c r="M9" s="103"/>
      <c r="N9" s="103"/>
      <c r="O9" s="103"/>
      <c r="P9" s="103"/>
      <c r="Q9" s="103"/>
      <c r="R9" s="103"/>
      <c r="S9" s="103"/>
      <c r="T9" s="103"/>
      <c r="U9" s="103"/>
      <c r="V9" s="103"/>
      <c r="W9" s="103"/>
      <c r="X9" s="25"/>
      <c r="Y9" s="25"/>
      <c r="Z9" s="25"/>
    </row>
    <row r="10" spans="1:35" ht="30" customHeight="1" x14ac:dyDescent="0.35">
      <c r="A10" s="104" t="s">
        <v>82</v>
      </c>
      <c r="B10" s="266" t="s">
        <v>676</v>
      </c>
      <c r="C10" s="266"/>
      <c r="D10" s="266"/>
      <c r="E10" s="153"/>
      <c r="F10" s="151"/>
      <c r="I10" s="251" t="s">
        <v>5</v>
      </c>
      <c r="J10" s="252"/>
      <c r="K10" s="253"/>
      <c r="L10" s="254"/>
      <c r="M10" s="254"/>
      <c r="N10" s="254"/>
      <c r="O10" s="254"/>
      <c r="P10" s="254"/>
      <c r="Q10" s="254"/>
      <c r="R10" s="254"/>
      <c r="S10" s="254"/>
      <c r="T10" s="254"/>
      <c r="U10" s="254"/>
      <c r="V10" s="254"/>
      <c r="W10" s="155"/>
      <c r="X10" s="155"/>
      <c r="Y10" s="120"/>
    </row>
    <row r="11" spans="1:35" ht="30" customHeight="1" x14ac:dyDescent="0.35">
      <c r="A11" s="28" t="s">
        <v>21</v>
      </c>
      <c r="B11" s="266" t="s">
        <v>688</v>
      </c>
      <c r="C11" s="266"/>
      <c r="D11" s="266"/>
      <c r="E11" s="140"/>
      <c r="F11" s="151"/>
      <c r="I11" s="251" t="s">
        <v>6</v>
      </c>
      <c r="J11" s="252"/>
      <c r="K11" s="253"/>
      <c r="L11" s="255"/>
      <c r="M11" s="255"/>
      <c r="N11" s="255"/>
      <c r="O11" s="255"/>
      <c r="P11" s="255"/>
      <c r="Q11" s="255"/>
      <c r="R11" s="255"/>
      <c r="S11" s="255"/>
      <c r="T11" s="255"/>
      <c r="U11" s="255"/>
      <c r="V11" s="255"/>
      <c r="W11" s="145"/>
      <c r="X11" s="145"/>
      <c r="Y11" s="120"/>
    </row>
    <row r="12" spans="1:35" ht="30" customHeight="1" x14ac:dyDescent="0.35">
      <c r="A12" s="104" t="s">
        <v>83</v>
      </c>
      <c r="B12" s="267" t="s">
        <v>677</v>
      </c>
      <c r="C12" s="267"/>
      <c r="D12" s="267"/>
      <c r="E12" s="141"/>
      <c r="F12" s="20"/>
      <c r="G12" s="20"/>
      <c r="H12" s="20"/>
      <c r="I12" s="20"/>
      <c r="J12" s="20"/>
      <c r="K12" s="20"/>
      <c r="L12" s="20"/>
      <c r="M12" s="20"/>
      <c r="N12" s="20"/>
      <c r="O12" s="20"/>
      <c r="P12" s="20"/>
      <c r="Q12" s="20"/>
      <c r="R12" s="20"/>
      <c r="S12" s="20"/>
    </row>
    <row r="13" spans="1:35" ht="30" customHeight="1" x14ac:dyDescent="0.35">
      <c r="A13" s="28" t="s">
        <v>84</v>
      </c>
      <c r="B13" s="267" t="s">
        <v>678</v>
      </c>
      <c r="C13" s="267"/>
      <c r="D13" s="267"/>
      <c r="E13" s="141"/>
      <c r="F13" s="20"/>
      <c r="G13" s="20"/>
      <c r="H13" s="20"/>
      <c r="I13" s="20"/>
      <c r="J13" s="20"/>
      <c r="K13" s="20"/>
      <c r="L13" s="20"/>
      <c r="M13" s="20"/>
      <c r="N13" s="20"/>
      <c r="O13" s="20"/>
      <c r="P13" s="20"/>
      <c r="Q13" s="20"/>
      <c r="R13" s="20"/>
      <c r="S13" s="20"/>
    </row>
    <row r="14" spans="1:35" x14ac:dyDescent="0.35">
      <c r="C14" s="27"/>
      <c r="D14" s="27"/>
      <c r="E14" s="27"/>
      <c r="F14" s="20"/>
      <c r="G14" s="20"/>
      <c r="H14" s="20"/>
      <c r="I14" s="20"/>
      <c r="J14" s="20"/>
      <c r="K14" s="20"/>
      <c r="L14" s="20"/>
      <c r="M14" s="20"/>
      <c r="N14" s="20"/>
      <c r="O14" s="20"/>
      <c r="P14" s="20"/>
      <c r="Q14" s="20"/>
      <c r="R14" s="20"/>
      <c r="S14" s="20"/>
    </row>
    <row r="15" spans="1:35" ht="15" thickBot="1" x14ac:dyDescent="0.4">
      <c r="B15" s="6"/>
    </row>
    <row r="16" spans="1:35" s="24" customFormat="1" ht="19.5" customHeight="1" thickBot="1" x14ac:dyDescent="0.4">
      <c r="A16" s="272" t="s">
        <v>85</v>
      </c>
      <c r="B16" s="271"/>
      <c r="C16" s="270" t="s">
        <v>86</v>
      </c>
      <c r="D16" s="270"/>
      <c r="E16" s="271"/>
      <c r="F16" s="268" t="s">
        <v>87</v>
      </c>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9"/>
    </row>
    <row r="17" spans="1:36" s="1" customFormat="1" ht="33.75" customHeight="1" x14ac:dyDescent="0.35">
      <c r="A17" s="43" t="s">
        <v>88</v>
      </c>
      <c r="B17" s="43" t="s">
        <v>89</v>
      </c>
      <c r="C17" s="44" t="s">
        <v>90</v>
      </c>
      <c r="D17" s="43" t="s">
        <v>91</v>
      </c>
      <c r="E17" s="43" t="s">
        <v>92</v>
      </c>
      <c r="F17" s="166"/>
      <c r="G17" s="185"/>
      <c r="H17" s="185"/>
      <c r="I17" s="45"/>
      <c r="J17" s="45"/>
      <c r="K17" s="45"/>
      <c r="L17" s="45">
        <v>42614</v>
      </c>
      <c r="M17" s="45">
        <v>42644</v>
      </c>
      <c r="N17" s="45">
        <v>42675</v>
      </c>
      <c r="O17" s="45">
        <v>42705</v>
      </c>
      <c r="P17" s="45">
        <v>42736</v>
      </c>
      <c r="Q17" s="45">
        <v>42767</v>
      </c>
      <c r="R17" s="45">
        <v>42795</v>
      </c>
      <c r="S17" s="45">
        <v>42826</v>
      </c>
      <c r="T17" s="45">
        <v>42856</v>
      </c>
      <c r="U17" s="45">
        <v>42887</v>
      </c>
      <c r="V17" s="45">
        <v>42917</v>
      </c>
      <c r="W17" s="45">
        <v>42948</v>
      </c>
      <c r="X17" s="45">
        <v>42979</v>
      </c>
      <c r="Y17" s="45">
        <v>43009</v>
      </c>
      <c r="Z17" s="45">
        <v>43040</v>
      </c>
      <c r="AA17" s="45">
        <v>43070</v>
      </c>
      <c r="AB17" s="45">
        <v>43101</v>
      </c>
      <c r="AC17" s="45">
        <v>43132</v>
      </c>
      <c r="AD17" s="45">
        <v>43160</v>
      </c>
      <c r="AE17" s="166"/>
      <c r="AF17" s="166"/>
      <c r="AG17" s="166"/>
      <c r="AH17" s="166"/>
      <c r="AI17" s="46" t="s">
        <v>93</v>
      </c>
    </row>
    <row r="18" spans="1:36" s="1" customFormat="1" ht="18" customHeight="1" x14ac:dyDescent="0.35">
      <c r="A18" s="262" t="s">
        <v>94</v>
      </c>
      <c r="B18" s="263"/>
      <c r="C18" s="47"/>
      <c r="D18" s="47"/>
      <c r="E18" s="47"/>
      <c r="F18" s="164"/>
      <c r="G18" s="186"/>
      <c r="H18" s="186"/>
      <c r="I18" s="47"/>
      <c r="J18" s="47"/>
      <c r="K18" s="47"/>
      <c r="L18" s="47"/>
      <c r="M18" s="47"/>
      <c r="N18" s="47"/>
      <c r="O18" s="47"/>
      <c r="P18" s="47"/>
      <c r="Q18" s="47"/>
      <c r="R18" s="47"/>
      <c r="S18" s="47"/>
      <c r="T18" s="47"/>
      <c r="U18" s="47"/>
      <c r="V18" s="47"/>
      <c r="W18" s="47"/>
      <c r="X18" s="47"/>
      <c r="Y18" s="47"/>
      <c r="Z18" s="47"/>
      <c r="AA18" s="47"/>
      <c r="AB18" s="47"/>
      <c r="AC18" s="47"/>
      <c r="AD18" s="47"/>
      <c r="AE18" s="164"/>
      <c r="AF18" s="164"/>
      <c r="AG18" s="164"/>
      <c r="AH18" s="164"/>
      <c r="AI18" s="48"/>
    </row>
    <row r="19" spans="1:36" x14ac:dyDescent="0.35">
      <c r="A19" s="49" t="s">
        <v>25</v>
      </c>
      <c r="B19" s="50" t="s">
        <v>26</v>
      </c>
      <c r="C19" s="108">
        <f>AI19</f>
        <v>0</v>
      </c>
      <c r="D19" s="52">
        <v>50</v>
      </c>
      <c r="E19" s="52">
        <f>C19*D19</f>
        <v>0</v>
      </c>
      <c r="F19" s="160"/>
      <c r="G19" s="187"/>
      <c r="H19" s="187"/>
      <c r="I19" s="58"/>
      <c r="J19" s="58"/>
      <c r="K19" s="58"/>
      <c r="L19" s="32"/>
      <c r="M19" s="32"/>
      <c r="N19" s="32"/>
      <c r="O19" s="32"/>
      <c r="P19" s="32"/>
      <c r="Q19" s="32"/>
      <c r="R19" s="32"/>
      <c r="S19" s="32"/>
      <c r="T19" s="32"/>
      <c r="U19" s="32"/>
      <c r="V19" s="32"/>
      <c r="W19" s="32"/>
      <c r="X19" s="32"/>
      <c r="Y19" s="32"/>
      <c r="Z19" s="32"/>
      <c r="AA19" s="32"/>
      <c r="AB19" s="32"/>
      <c r="AC19" s="32"/>
      <c r="AD19" s="32"/>
      <c r="AE19" s="160"/>
      <c r="AF19" s="160"/>
      <c r="AG19" s="160"/>
      <c r="AH19" s="160"/>
      <c r="AI19" s="53">
        <f>SUM(F19:AH19)</f>
        <v>0</v>
      </c>
    </row>
    <row r="20" spans="1:36" x14ac:dyDescent="0.35">
      <c r="A20" s="256" t="s">
        <v>1</v>
      </c>
      <c r="B20" s="54" t="s">
        <v>27</v>
      </c>
      <c r="C20" s="55">
        <f>SUM('Regulated &amp; Non-regulated Lrng'!AH127)</f>
        <v>0</v>
      </c>
      <c r="D20" s="56"/>
      <c r="E20" s="57">
        <f>SUM('Regulated &amp; Non-regulated Lrng'!AJ127)</f>
        <v>0</v>
      </c>
      <c r="F20" s="160">
        <f>SUM('Regulated &amp; Non-regulated Lrng'!E127)</f>
        <v>0</v>
      </c>
      <c r="G20" s="187">
        <f>SUM('Regulated &amp; Non-regulated Lrng'!F127)</f>
        <v>0</v>
      </c>
      <c r="H20" s="187">
        <f>SUM('Regulated &amp; Non-regulated Lrng'!G127)</f>
        <v>0</v>
      </c>
      <c r="I20" s="58"/>
      <c r="J20" s="58"/>
      <c r="K20" s="58"/>
      <c r="L20" s="58">
        <f>SUM('Regulated &amp; Non-regulated Lrng'!K127)</f>
        <v>0</v>
      </c>
      <c r="M20" s="58">
        <f>SUM('Regulated &amp; Non-regulated Lrng'!L127)</f>
        <v>0</v>
      </c>
      <c r="N20" s="58">
        <f>SUM('Regulated &amp; Non-regulated Lrng'!M127)</f>
        <v>0</v>
      </c>
      <c r="O20" s="58">
        <f>SUM('Regulated &amp; Non-regulated Lrng'!N127)</f>
        <v>0</v>
      </c>
      <c r="P20" s="58">
        <f>SUM('Regulated &amp; Non-regulated Lrng'!O127)</f>
        <v>0</v>
      </c>
      <c r="Q20" s="58">
        <f>SUM('Regulated &amp; Non-regulated Lrng'!P127)</f>
        <v>0</v>
      </c>
      <c r="R20" s="58">
        <f>SUM('Regulated &amp; Non-regulated Lrng'!Q127)</f>
        <v>0</v>
      </c>
      <c r="S20" s="58">
        <f>SUM('Regulated &amp; Non-regulated Lrng'!R127)</f>
        <v>0</v>
      </c>
      <c r="T20" s="58">
        <f>SUM('Regulated &amp; Non-regulated Lrng'!S127)</f>
        <v>0</v>
      </c>
      <c r="U20" s="58">
        <f>SUM('Regulated &amp; Non-regulated Lrng'!T127)</f>
        <v>0</v>
      </c>
      <c r="V20" s="58">
        <f>SUM('Regulated &amp; Non-regulated Lrng'!U127)</f>
        <v>0</v>
      </c>
      <c r="W20" s="58">
        <f>SUM('Regulated &amp; Non-regulated Lrng'!V127)</f>
        <v>0</v>
      </c>
      <c r="X20" s="58">
        <f>SUM('Regulated &amp; Non-regulated Lrng'!W127)</f>
        <v>0</v>
      </c>
      <c r="Y20" s="58">
        <f>SUM('Regulated &amp; Non-regulated Lrng'!X127)</f>
        <v>0</v>
      </c>
      <c r="Z20" s="58">
        <f>SUM('Regulated &amp; Non-regulated Lrng'!Y127)</f>
        <v>0</v>
      </c>
      <c r="AA20" s="58">
        <f>SUM('Regulated &amp; Non-regulated Lrng'!Z127)</f>
        <v>0</v>
      </c>
      <c r="AB20" s="58">
        <f>SUM('Regulated &amp; Non-regulated Lrng'!AA127)</f>
        <v>0</v>
      </c>
      <c r="AC20" s="58">
        <f>SUM('Regulated &amp; Non-regulated Lrng'!AB127)</f>
        <v>0</v>
      </c>
      <c r="AD20" s="58">
        <f>SUM('Regulated &amp; Non-regulated Lrng'!AC127)</f>
        <v>0</v>
      </c>
      <c r="AE20" s="160">
        <f>SUM('Regulated &amp; Non-regulated Lrng'!AD127)</f>
        <v>0</v>
      </c>
      <c r="AF20" s="160">
        <f>SUM('Regulated &amp; Non-regulated Lrng'!AE127)</f>
        <v>0</v>
      </c>
      <c r="AG20" s="160">
        <f>SUM('Regulated &amp; Non-regulated Lrng'!AF127)</f>
        <v>0</v>
      </c>
      <c r="AH20" s="160">
        <f>SUM('Regulated &amp; Non-regulated Lrng'!AG127)</f>
        <v>0</v>
      </c>
      <c r="AI20" s="53">
        <f>SUM(I20:AD20)</f>
        <v>0</v>
      </c>
    </row>
    <row r="21" spans="1:36" x14ac:dyDescent="0.35">
      <c r="A21" s="257"/>
      <c r="B21" s="59" t="s">
        <v>28</v>
      </c>
      <c r="C21" s="55">
        <f>SUM('Regulated &amp; Non-regulated Lrng'!AH128)</f>
        <v>0</v>
      </c>
      <c r="D21" s="56"/>
      <c r="E21" s="57">
        <f>SUM('Regulated &amp; Non-regulated Lrng'!AJ128)</f>
        <v>0</v>
      </c>
      <c r="F21" s="160">
        <f>SUM('Regulated &amp; Non-regulated Lrng'!E128)</f>
        <v>0</v>
      </c>
      <c r="G21" s="187">
        <f>SUM('Regulated &amp; Non-regulated Lrng'!F128)</f>
        <v>0</v>
      </c>
      <c r="H21" s="187">
        <f>SUM('Regulated &amp; Non-regulated Lrng'!G128)</f>
        <v>0</v>
      </c>
      <c r="I21" s="58"/>
      <c r="J21" s="58"/>
      <c r="K21" s="58"/>
      <c r="L21" s="58">
        <f>SUM('Regulated &amp; Non-regulated Lrng'!K128)</f>
        <v>0</v>
      </c>
      <c r="M21" s="58">
        <f>SUM('Regulated &amp; Non-regulated Lrng'!L128)</f>
        <v>0</v>
      </c>
      <c r="N21" s="58">
        <f>SUM('Regulated &amp; Non-regulated Lrng'!M128)</f>
        <v>0</v>
      </c>
      <c r="O21" s="58">
        <f>SUM('Regulated &amp; Non-regulated Lrng'!N128)</f>
        <v>0</v>
      </c>
      <c r="P21" s="58">
        <f>SUM('Regulated &amp; Non-regulated Lrng'!O128)</f>
        <v>0</v>
      </c>
      <c r="Q21" s="58">
        <f>SUM('Regulated &amp; Non-regulated Lrng'!P128)</f>
        <v>0</v>
      </c>
      <c r="R21" s="58">
        <f>SUM('Regulated &amp; Non-regulated Lrng'!Q128)</f>
        <v>0</v>
      </c>
      <c r="S21" s="58">
        <f>SUM('Regulated &amp; Non-regulated Lrng'!R128)</f>
        <v>0</v>
      </c>
      <c r="T21" s="58">
        <f>SUM('Regulated &amp; Non-regulated Lrng'!S128)</f>
        <v>0</v>
      </c>
      <c r="U21" s="58">
        <f>SUM('Regulated &amp; Non-regulated Lrng'!T128)</f>
        <v>0</v>
      </c>
      <c r="V21" s="58">
        <f>SUM('Regulated &amp; Non-regulated Lrng'!U128)</f>
        <v>0</v>
      </c>
      <c r="W21" s="58">
        <f>SUM('Regulated &amp; Non-regulated Lrng'!V128)</f>
        <v>0</v>
      </c>
      <c r="X21" s="58">
        <f>SUM('Regulated &amp; Non-regulated Lrng'!W128)</f>
        <v>0</v>
      </c>
      <c r="Y21" s="58">
        <f>SUM('Regulated &amp; Non-regulated Lrng'!X128)</f>
        <v>0</v>
      </c>
      <c r="Z21" s="58">
        <f>SUM('Regulated &amp; Non-regulated Lrng'!Y128)</f>
        <v>0</v>
      </c>
      <c r="AA21" s="58">
        <f>SUM('Regulated &amp; Non-regulated Lrng'!Z128)</f>
        <v>0</v>
      </c>
      <c r="AB21" s="58">
        <f>SUM('Regulated &amp; Non-regulated Lrng'!AA128)</f>
        <v>0</v>
      </c>
      <c r="AC21" s="58">
        <f>SUM('Regulated &amp; Non-regulated Lrng'!AB128)</f>
        <v>0</v>
      </c>
      <c r="AD21" s="58">
        <f>SUM('Regulated &amp; Non-regulated Lrng'!AC128)</f>
        <v>0</v>
      </c>
      <c r="AE21" s="160">
        <f>SUM('Regulated &amp; Non-regulated Lrng'!AD128)</f>
        <v>0</v>
      </c>
      <c r="AF21" s="160">
        <f>SUM('Regulated &amp; Non-regulated Lrng'!AE128)</f>
        <v>0</v>
      </c>
      <c r="AG21" s="160">
        <f>SUM('Regulated &amp; Non-regulated Lrng'!AF128)</f>
        <v>0</v>
      </c>
      <c r="AH21" s="160">
        <f>SUM('Regulated &amp; Non-regulated Lrng'!AG128)</f>
        <v>0</v>
      </c>
      <c r="AI21" s="53">
        <f>SUM(I21:AD21)</f>
        <v>0</v>
      </c>
    </row>
    <row r="22" spans="1:36" x14ac:dyDescent="0.35">
      <c r="A22" s="258"/>
      <c r="B22" s="60" t="s">
        <v>344</v>
      </c>
      <c r="C22" s="61"/>
      <c r="D22" s="56"/>
      <c r="E22" s="56">
        <f>SUM('Regulated &amp; Non-regulated Lrng'!AJ252)</f>
        <v>0</v>
      </c>
      <c r="F22" s="161"/>
      <c r="G22" s="188"/>
      <c r="H22" s="188"/>
      <c r="I22" s="62"/>
      <c r="J22" s="62"/>
      <c r="K22" s="62"/>
      <c r="L22" s="62"/>
      <c r="M22" s="62"/>
      <c r="N22" s="62"/>
      <c r="O22" s="62"/>
      <c r="P22" s="62"/>
      <c r="Q22" s="62"/>
      <c r="R22" s="62"/>
      <c r="S22" s="62"/>
      <c r="T22" s="62"/>
      <c r="U22" s="62"/>
      <c r="V22" s="62"/>
      <c r="W22" s="62"/>
      <c r="X22" s="62"/>
      <c r="Y22" s="62"/>
      <c r="Z22" s="62"/>
      <c r="AA22" s="62"/>
      <c r="AB22" s="62"/>
      <c r="AC22" s="62"/>
      <c r="AD22" s="62"/>
      <c r="AE22" s="161"/>
      <c r="AF22" s="161"/>
      <c r="AG22" s="161"/>
      <c r="AH22" s="161"/>
      <c r="AI22" s="53">
        <f>SUM(AI20:AI21)</f>
        <v>0</v>
      </c>
    </row>
    <row r="23" spans="1:36" x14ac:dyDescent="0.35">
      <c r="A23" s="259" t="s">
        <v>3</v>
      </c>
      <c r="B23" s="54" t="s">
        <v>29</v>
      </c>
      <c r="C23" s="55">
        <f>'Regulated &amp; Non-regulated Lrng'!AH245</f>
        <v>0</v>
      </c>
      <c r="D23" s="56"/>
      <c r="E23" s="57">
        <f>'Regulated &amp; Non-regulated Lrng'!AJ245</f>
        <v>0</v>
      </c>
      <c r="F23" s="160">
        <f>'Regulated &amp; Non-regulated Lrng'!E245</f>
        <v>0</v>
      </c>
      <c r="G23" s="187">
        <f>'Regulated &amp; Non-regulated Lrng'!F245</f>
        <v>0</v>
      </c>
      <c r="H23" s="187">
        <f>'Regulated &amp; Non-regulated Lrng'!G245</f>
        <v>0</v>
      </c>
      <c r="I23" s="58"/>
      <c r="J23" s="58"/>
      <c r="K23" s="58"/>
      <c r="L23" s="58">
        <f>'Regulated &amp; Non-regulated Lrng'!K245</f>
        <v>0</v>
      </c>
      <c r="M23" s="58">
        <f>'Regulated &amp; Non-regulated Lrng'!L245</f>
        <v>0</v>
      </c>
      <c r="N23" s="58">
        <f>'Regulated &amp; Non-regulated Lrng'!M245</f>
        <v>0</v>
      </c>
      <c r="O23" s="58">
        <f>'Regulated &amp; Non-regulated Lrng'!N245</f>
        <v>0</v>
      </c>
      <c r="P23" s="58">
        <f>'Regulated &amp; Non-regulated Lrng'!O245</f>
        <v>0</v>
      </c>
      <c r="Q23" s="58">
        <f>'Regulated &amp; Non-regulated Lrng'!P245</f>
        <v>0</v>
      </c>
      <c r="R23" s="58">
        <f>'Regulated &amp; Non-regulated Lrng'!Q245</f>
        <v>0</v>
      </c>
      <c r="S23" s="58">
        <f>'Regulated &amp; Non-regulated Lrng'!R245</f>
        <v>0</v>
      </c>
      <c r="T23" s="58">
        <f>'Regulated &amp; Non-regulated Lrng'!S245</f>
        <v>0</v>
      </c>
      <c r="U23" s="58">
        <f>'Regulated &amp; Non-regulated Lrng'!T245</f>
        <v>0</v>
      </c>
      <c r="V23" s="58">
        <f>'Regulated &amp; Non-regulated Lrng'!U245</f>
        <v>0</v>
      </c>
      <c r="W23" s="58">
        <f>'Regulated &amp; Non-regulated Lrng'!V245</f>
        <v>0</v>
      </c>
      <c r="X23" s="58">
        <f>'Regulated &amp; Non-regulated Lrng'!W245</f>
        <v>0</v>
      </c>
      <c r="Y23" s="58">
        <f>'Regulated &amp; Non-regulated Lrng'!X245</f>
        <v>0</v>
      </c>
      <c r="Z23" s="58">
        <f>'Regulated &amp; Non-regulated Lrng'!Y245</f>
        <v>0</v>
      </c>
      <c r="AA23" s="58">
        <f>'Regulated &amp; Non-regulated Lrng'!Z245</f>
        <v>0</v>
      </c>
      <c r="AB23" s="58">
        <f>'Regulated &amp; Non-regulated Lrng'!AA245</f>
        <v>0</v>
      </c>
      <c r="AC23" s="58">
        <f>'Regulated &amp; Non-regulated Lrng'!AB245</f>
        <v>0</v>
      </c>
      <c r="AD23" s="58">
        <f>'Regulated &amp; Non-regulated Lrng'!AC245</f>
        <v>0</v>
      </c>
      <c r="AE23" s="160">
        <f>'Regulated &amp; Non-regulated Lrng'!AD245</f>
        <v>0</v>
      </c>
      <c r="AF23" s="160">
        <f>'Regulated &amp; Non-regulated Lrng'!AE245</f>
        <v>0</v>
      </c>
      <c r="AG23" s="160">
        <f>'Regulated &amp; Non-regulated Lrng'!AF245</f>
        <v>0</v>
      </c>
      <c r="AH23" s="160">
        <f>'Regulated &amp; Non-regulated Lrng'!AG245</f>
        <v>0</v>
      </c>
      <c r="AI23" s="53">
        <f t="shared" ref="AI23:AI24" si="0">SUM(F23:AH23)</f>
        <v>0</v>
      </c>
    </row>
    <row r="24" spans="1:36" x14ac:dyDescent="0.35">
      <c r="A24" s="260"/>
      <c r="B24" s="59" t="s">
        <v>30</v>
      </c>
      <c r="C24" s="55">
        <f>'Regulated &amp; Non-regulated Lrng'!AH246</f>
        <v>0</v>
      </c>
      <c r="D24" s="56"/>
      <c r="E24" s="57">
        <f>'Regulated &amp; Non-regulated Lrng'!AJ246</f>
        <v>0</v>
      </c>
      <c r="F24" s="160">
        <f>'Regulated &amp; Non-regulated Lrng'!E246</f>
        <v>0</v>
      </c>
      <c r="G24" s="187">
        <f>'Regulated &amp; Non-regulated Lrng'!F246</f>
        <v>0</v>
      </c>
      <c r="H24" s="187">
        <f>'Regulated &amp; Non-regulated Lrng'!G246</f>
        <v>0</v>
      </c>
      <c r="I24" s="58"/>
      <c r="J24" s="58"/>
      <c r="K24" s="58"/>
      <c r="L24" s="58">
        <f>'Regulated &amp; Non-regulated Lrng'!K246</f>
        <v>0</v>
      </c>
      <c r="M24" s="58">
        <f>'Regulated &amp; Non-regulated Lrng'!L246</f>
        <v>0</v>
      </c>
      <c r="N24" s="58">
        <f>'Regulated &amp; Non-regulated Lrng'!M246</f>
        <v>0</v>
      </c>
      <c r="O24" s="58">
        <f>'Regulated &amp; Non-regulated Lrng'!N246</f>
        <v>0</v>
      </c>
      <c r="P24" s="58">
        <f>'Regulated &amp; Non-regulated Lrng'!O246</f>
        <v>0</v>
      </c>
      <c r="Q24" s="58">
        <f>'Regulated &amp; Non-regulated Lrng'!P246</f>
        <v>0</v>
      </c>
      <c r="R24" s="58">
        <f>'Regulated &amp; Non-regulated Lrng'!Q246</f>
        <v>0</v>
      </c>
      <c r="S24" s="58">
        <f>'Regulated &amp; Non-regulated Lrng'!R246</f>
        <v>0</v>
      </c>
      <c r="T24" s="58">
        <f>'Regulated &amp; Non-regulated Lrng'!S246</f>
        <v>0</v>
      </c>
      <c r="U24" s="58">
        <f>'Regulated &amp; Non-regulated Lrng'!T246</f>
        <v>0</v>
      </c>
      <c r="V24" s="58">
        <f>'Regulated &amp; Non-regulated Lrng'!U246</f>
        <v>0</v>
      </c>
      <c r="W24" s="58">
        <f>'Regulated &amp; Non-regulated Lrng'!V246</f>
        <v>0</v>
      </c>
      <c r="X24" s="58">
        <f>'Regulated &amp; Non-regulated Lrng'!W246</f>
        <v>0</v>
      </c>
      <c r="Y24" s="58">
        <f>'Regulated &amp; Non-regulated Lrng'!X246</f>
        <v>0</v>
      </c>
      <c r="Z24" s="58">
        <f>'Regulated &amp; Non-regulated Lrng'!Y246</f>
        <v>0</v>
      </c>
      <c r="AA24" s="58">
        <f>'Regulated &amp; Non-regulated Lrng'!Z246</f>
        <v>0</v>
      </c>
      <c r="AB24" s="58">
        <f>'Regulated &amp; Non-regulated Lrng'!AA246</f>
        <v>0</v>
      </c>
      <c r="AC24" s="58">
        <f>'Regulated &amp; Non-regulated Lrng'!AB246</f>
        <v>0</v>
      </c>
      <c r="AD24" s="58">
        <f>'Regulated &amp; Non-regulated Lrng'!AC246</f>
        <v>0</v>
      </c>
      <c r="AE24" s="160">
        <f>'Regulated &amp; Non-regulated Lrng'!AD246</f>
        <v>0</v>
      </c>
      <c r="AF24" s="160">
        <f>'Regulated &amp; Non-regulated Lrng'!AE246</f>
        <v>0</v>
      </c>
      <c r="AG24" s="160">
        <f>'Regulated &amp; Non-regulated Lrng'!AF246</f>
        <v>0</v>
      </c>
      <c r="AH24" s="160">
        <f>'Regulated &amp; Non-regulated Lrng'!AG246</f>
        <v>0</v>
      </c>
      <c r="AI24" s="53">
        <f t="shared" si="0"/>
        <v>0</v>
      </c>
    </row>
    <row r="25" spans="1:36" x14ac:dyDescent="0.35">
      <c r="A25" s="261"/>
      <c r="B25" s="63" t="s">
        <v>344</v>
      </c>
      <c r="C25" s="61"/>
      <c r="D25" s="56"/>
      <c r="E25" s="56">
        <f>'Regulated &amp; Non-regulated Lrng'!AJ251</f>
        <v>0</v>
      </c>
      <c r="F25" s="162"/>
      <c r="G25" s="189"/>
      <c r="H25" s="189"/>
      <c r="I25" s="64"/>
      <c r="J25" s="64"/>
      <c r="K25" s="64"/>
      <c r="L25" s="64"/>
      <c r="M25" s="64"/>
      <c r="N25" s="64"/>
      <c r="O25" s="64"/>
      <c r="P25" s="64"/>
      <c r="Q25" s="64"/>
      <c r="R25" s="64"/>
      <c r="S25" s="64"/>
      <c r="T25" s="64"/>
      <c r="U25" s="64"/>
      <c r="V25" s="64"/>
      <c r="W25" s="64"/>
      <c r="X25" s="64"/>
      <c r="Y25" s="64"/>
      <c r="Z25" s="64"/>
      <c r="AA25" s="64"/>
      <c r="AB25" s="64"/>
      <c r="AC25" s="64"/>
      <c r="AD25" s="64"/>
      <c r="AE25" s="162"/>
      <c r="AF25" s="162"/>
      <c r="AG25" s="162"/>
      <c r="AH25" s="162"/>
      <c r="AI25" s="53">
        <f>SUM(AI23:AI24)</f>
        <v>0</v>
      </c>
      <c r="AJ25" s="11"/>
    </row>
    <row r="26" spans="1:36" hidden="1" x14ac:dyDescent="0.35">
      <c r="A26" s="49" t="s">
        <v>31</v>
      </c>
      <c r="B26" s="65" t="s">
        <v>32</v>
      </c>
      <c r="C26" s="55">
        <f>SUM(AI26)</f>
        <v>0</v>
      </c>
      <c r="D26" s="57"/>
      <c r="E26" s="57">
        <f>SUM(C26*D26)</f>
        <v>0</v>
      </c>
      <c r="F26" s="162"/>
      <c r="G26" s="189"/>
      <c r="H26" s="189"/>
      <c r="I26" s="64"/>
      <c r="J26" s="64"/>
      <c r="K26" s="64"/>
      <c r="L26" s="324"/>
      <c r="M26" s="324"/>
      <c r="N26" s="324"/>
      <c r="O26" s="324"/>
      <c r="P26" s="324"/>
      <c r="Q26" s="324"/>
      <c r="R26" s="324"/>
      <c r="S26" s="324"/>
      <c r="T26" s="324"/>
      <c r="U26" s="324"/>
      <c r="V26" s="324"/>
      <c r="W26" s="324"/>
      <c r="X26" s="324"/>
      <c r="Y26" s="324"/>
      <c r="Z26" s="324"/>
      <c r="AA26" s="324"/>
      <c r="AB26" s="324"/>
      <c r="AC26" s="324"/>
      <c r="AD26" s="324"/>
      <c r="AE26" s="162"/>
      <c r="AF26" s="162"/>
      <c r="AG26" s="162"/>
      <c r="AH26" s="162"/>
      <c r="AI26" s="53">
        <f>SUM(F26:AH26)</f>
        <v>0</v>
      </c>
      <c r="AJ26" s="11"/>
    </row>
    <row r="27" spans="1:36" ht="18" customHeight="1" x14ac:dyDescent="0.35">
      <c r="A27" s="264" t="s">
        <v>95</v>
      </c>
      <c r="B27" s="265"/>
      <c r="C27" s="66"/>
      <c r="D27" s="66"/>
      <c r="E27" s="66"/>
      <c r="F27" s="163"/>
      <c r="G27" s="190"/>
      <c r="H27" s="190"/>
      <c r="I27" s="66"/>
      <c r="J27" s="66"/>
      <c r="K27" s="66"/>
      <c r="L27" s="66"/>
      <c r="M27" s="66"/>
      <c r="N27" s="66"/>
      <c r="O27" s="66"/>
      <c r="P27" s="66"/>
      <c r="Q27" s="66"/>
      <c r="R27" s="66"/>
      <c r="S27" s="66"/>
      <c r="T27" s="66"/>
      <c r="U27" s="66"/>
      <c r="V27" s="66"/>
      <c r="W27" s="66"/>
      <c r="X27" s="66"/>
      <c r="Y27" s="66"/>
      <c r="Z27" s="66"/>
      <c r="AA27" s="66"/>
      <c r="AB27" s="66"/>
      <c r="AC27" s="66"/>
      <c r="AD27" s="66"/>
      <c r="AE27" s="163"/>
      <c r="AF27" s="163"/>
      <c r="AG27" s="163"/>
      <c r="AH27" s="163"/>
      <c r="AI27" s="67"/>
      <c r="AJ27" s="11"/>
    </row>
    <row r="28" spans="1:36" x14ac:dyDescent="0.35">
      <c r="A28" s="49" t="s">
        <v>33</v>
      </c>
      <c r="B28" s="327" t="s">
        <v>679</v>
      </c>
      <c r="C28" s="51">
        <f t="shared" ref="C28:C37" si="1">AI28</f>
        <v>0</v>
      </c>
      <c r="D28" s="57">
        <v>50</v>
      </c>
      <c r="E28" s="52">
        <f t="shared" ref="E28:E37" si="2">SUM(C28*D28)</f>
        <v>0</v>
      </c>
      <c r="F28" s="161"/>
      <c r="G28" s="188"/>
      <c r="H28" s="188"/>
      <c r="I28" s="62"/>
      <c r="J28" s="64"/>
      <c r="K28" s="196"/>
      <c r="L28" s="39"/>
      <c r="M28" s="39"/>
      <c r="N28" s="39"/>
      <c r="O28" s="39"/>
      <c r="P28" s="39"/>
      <c r="Q28" s="39"/>
      <c r="R28" s="39"/>
      <c r="S28" s="39"/>
      <c r="T28" s="39"/>
      <c r="U28" s="39"/>
      <c r="V28" s="39"/>
      <c r="W28" s="39"/>
      <c r="X28" s="39"/>
      <c r="Y28" s="39"/>
      <c r="Z28" s="39"/>
      <c r="AA28" s="39"/>
      <c r="AB28" s="39"/>
      <c r="AC28" s="39"/>
      <c r="AD28" s="39"/>
      <c r="AE28" s="162"/>
      <c r="AF28" s="162"/>
      <c r="AG28" s="162"/>
      <c r="AH28" s="162"/>
      <c r="AI28" s="53">
        <f t="shared" ref="AI28:AI37" si="3">SUM(F28:AH28)</f>
        <v>0</v>
      </c>
      <c r="AJ28" s="11"/>
    </row>
    <row r="29" spans="1:36" x14ac:dyDescent="0.35">
      <c r="A29" s="49" t="s">
        <v>34</v>
      </c>
      <c r="B29" s="327" t="s">
        <v>680</v>
      </c>
      <c r="C29" s="51">
        <f t="shared" si="1"/>
        <v>0</v>
      </c>
      <c r="D29" s="57">
        <v>150</v>
      </c>
      <c r="E29" s="52">
        <f t="shared" si="2"/>
        <v>0</v>
      </c>
      <c r="F29" s="161"/>
      <c r="G29" s="188"/>
      <c r="H29" s="188"/>
      <c r="I29" s="62"/>
      <c r="J29" s="64"/>
      <c r="K29" s="196"/>
      <c r="L29" s="39"/>
      <c r="M29" s="39"/>
      <c r="N29" s="39"/>
      <c r="O29" s="39"/>
      <c r="P29" s="39"/>
      <c r="Q29" s="39"/>
      <c r="R29" s="39"/>
      <c r="S29" s="39"/>
      <c r="T29" s="39"/>
      <c r="U29" s="39"/>
      <c r="V29" s="39"/>
      <c r="W29" s="39"/>
      <c r="X29" s="39"/>
      <c r="Y29" s="39"/>
      <c r="Z29" s="39"/>
      <c r="AA29" s="39"/>
      <c r="AB29" s="39"/>
      <c r="AC29" s="39"/>
      <c r="AD29" s="39"/>
      <c r="AE29" s="162"/>
      <c r="AF29" s="162"/>
      <c r="AG29" s="162"/>
      <c r="AH29" s="162"/>
      <c r="AI29" s="53">
        <f t="shared" si="3"/>
        <v>0</v>
      </c>
      <c r="AJ29" s="11"/>
    </row>
    <row r="30" spans="1:36" ht="29" x14ac:dyDescent="0.35">
      <c r="A30" s="49" t="s">
        <v>35</v>
      </c>
      <c r="B30" s="327" t="s">
        <v>681</v>
      </c>
      <c r="C30" s="51">
        <f t="shared" si="1"/>
        <v>0</v>
      </c>
      <c r="D30" s="57">
        <v>200</v>
      </c>
      <c r="E30" s="52">
        <f t="shared" si="2"/>
        <v>0</v>
      </c>
      <c r="F30" s="161"/>
      <c r="G30" s="188"/>
      <c r="H30" s="188"/>
      <c r="I30" s="62"/>
      <c r="J30" s="64"/>
      <c r="K30" s="196"/>
      <c r="L30" s="39"/>
      <c r="M30" s="39"/>
      <c r="N30" s="39"/>
      <c r="O30" s="39"/>
      <c r="P30" s="39"/>
      <c r="Q30" s="39"/>
      <c r="R30" s="39"/>
      <c r="S30" s="39"/>
      <c r="T30" s="39"/>
      <c r="U30" s="39"/>
      <c r="V30" s="39"/>
      <c r="W30" s="39"/>
      <c r="X30" s="39"/>
      <c r="Y30" s="39"/>
      <c r="Z30" s="39"/>
      <c r="AA30" s="39"/>
      <c r="AB30" s="39"/>
      <c r="AC30" s="39"/>
      <c r="AD30" s="39"/>
      <c r="AE30" s="162"/>
      <c r="AF30" s="162"/>
      <c r="AG30" s="162"/>
      <c r="AH30" s="162"/>
      <c r="AI30" s="53">
        <f t="shared" si="3"/>
        <v>0</v>
      </c>
      <c r="AJ30" s="11"/>
    </row>
    <row r="31" spans="1:36" ht="29" x14ac:dyDescent="0.35">
      <c r="A31" s="49" t="s">
        <v>36</v>
      </c>
      <c r="B31" s="327" t="s">
        <v>682</v>
      </c>
      <c r="C31" s="51">
        <f t="shared" si="1"/>
        <v>0</v>
      </c>
      <c r="D31" s="57">
        <v>1000</v>
      </c>
      <c r="E31" s="52">
        <f t="shared" si="2"/>
        <v>0</v>
      </c>
      <c r="F31" s="161"/>
      <c r="G31" s="188"/>
      <c r="H31" s="188"/>
      <c r="I31" s="62"/>
      <c r="J31" s="64"/>
      <c r="K31" s="196"/>
      <c r="L31" s="39"/>
      <c r="M31" s="39"/>
      <c r="N31" s="39"/>
      <c r="O31" s="39"/>
      <c r="P31" s="39"/>
      <c r="Q31" s="39"/>
      <c r="R31" s="39"/>
      <c r="S31" s="39"/>
      <c r="T31" s="39"/>
      <c r="U31" s="39"/>
      <c r="V31" s="39"/>
      <c r="W31" s="39"/>
      <c r="X31" s="39"/>
      <c r="Y31" s="39"/>
      <c r="Z31" s="39"/>
      <c r="AA31" s="39"/>
      <c r="AB31" s="39"/>
      <c r="AC31" s="39"/>
      <c r="AD31" s="39"/>
      <c r="AE31" s="162"/>
      <c r="AF31" s="162"/>
      <c r="AG31" s="162"/>
      <c r="AH31" s="162"/>
      <c r="AI31" s="53">
        <f t="shared" si="3"/>
        <v>0</v>
      </c>
      <c r="AJ31" s="11"/>
    </row>
    <row r="32" spans="1:36" x14ac:dyDescent="0.35">
      <c r="A32" s="49" t="s">
        <v>37</v>
      </c>
      <c r="B32" s="327" t="s">
        <v>683</v>
      </c>
      <c r="C32" s="51">
        <f t="shared" si="1"/>
        <v>0</v>
      </c>
      <c r="D32" s="57">
        <v>150</v>
      </c>
      <c r="E32" s="52">
        <f t="shared" si="2"/>
        <v>0</v>
      </c>
      <c r="F32" s="161"/>
      <c r="G32" s="188"/>
      <c r="H32" s="188"/>
      <c r="I32" s="62"/>
      <c r="J32" s="64"/>
      <c r="K32" s="196"/>
      <c r="L32" s="39"/>
      <c r="M32" s="39"/>
      <c r="N32" s="39"/>
      <c r="O32" s="39"/>
      <c r="P32" s="39"/>
      <c r="Q32" s="39"/>
      <c r="R32" s="39"/>
      <c r="S32" s="39"/>
      <c r="T32" s="39"/>
      <c r="U32" s="39"/>
      <c r="V32" s="39"/>
      <c r="W32" s="39"/>
      <c r="X32" s="39"/>
      <c r="Y32" s="39"/>
      <c r="Z32" s="39"/>
      <c r="AA32" s="39"/>
      <c r="AB32" s="39"/>
      <c r="AC32" s="39"/>
      <c r="AD32" s="39"/>
      <c r="AE32" s="162"/>
      <c r="AF32" s="162"/>
      <c r="AG32" s="162"/>
      <c r="AH32" s="162"/>
      <c r="AI32" s="53">
        <f t="shared" si="3"/>
        <v>0</v>
      </c>
      <c r="AJ32" s="11"/>
    </row>
    <row r="33" spans="1:36" x14ac:dyDescent="0.35">
      <c r="A33" s="49" t="s">
        <v>38</v>
      </c>
      <c r="B33" s="327" t="s">
        <v>684</v>
      </c>
      <c r="C33" s="51">
        <f t="shared" si="1"/>
        <v>0</v>
      </c>
      <c r="D33" s="57">
        <v>500</v>
      </c>
      <c r="E33" s="52">
        <f t="shared" si="2"/>
        <v>0</v>
      </c>
      <c r="F33" s="161"/>
      <c r="G33" s="188"/>
      <c r="H33" s="188"/>
      <c r="I33" s="62"/>
      <c r="J33" s="64"/>
      <c r="K33" s="196"/>
      <c r="L33" s="39"/>
      <c r="M33" s="39"/>
      <c r="N33" s="39"/>
      <c r="O33" s="39"/>
      <c r="P33" s="39"/>
      <c r="Q33" s="39"/>
      <c r="R33" s="39"/>
      <c r="S33" s="39"/>
      <c r="T33" s="39"/>
      <c r="U33" s="39"/>
      <c r="V33" s="39"/>
      <c r="W33" s="39"/>
      <c r="X33" s="39"/>
      <c r="Y33" s="39"/>
      <c r="Z33" s="39"/>
      <c r="AA33" s="39"/>
      <c r="AB33" s="39"/>
      <c r="AC33" s="39"/>
      <c r="AD33" s="39"/>
      <c r="AE33" s="162"/>
      <c r="AF33" s="162"/>
      <c r="AG33" s="162"/>
      <c r="AH33" s="162"/>
      <c r="AI33" s="53">
        <f t="shared" si="3"/>
        <v>0</v>
      </c>
      <c r="AJ33" s="11"/>
    </row>
    <row r="34" spans="1:36" x14ac:dyDescent="0.35">
      <c r="A34" s="49" t="s">
        <v>39</v>
      </c>
      <c r="B34" s="327" t="s">
        <v>685</v>
      </c>
      <c r="C34" s="51">
        <f t="shared" si="1"/>
        <v>0</v>
      </c>
      <c r="D34" s="57">
        <v>18750</v>
      </c>
      <c r="E34" s="52">
        <f t="shared" si="2"/>
        <v>0</v>
      </c>
      <c r="F34" s="161"/>
      <c r="G34" s="188"/>
      <c r="H34" s="188"/>
      <c r="I34" s="62"/>
      <c r="J34" s="64"/>
      <c r="K34" s="196"/>
      <c r="L34" s="39"/>
      <c r="M34" s="39"/>
      <c r="N34" s="39"/>
      <c r="O34" s="39"/>
      <c r="P34" s="39"/>
      <c r="Q34" s="39"/>
      <c r="R34" s="39"/>
      <c r="S34" s="39"/>
      <c r="T34" s="39"/>
      <c r="U34" s="39"/>
      <c r="V34" s="39"/>
      <c r="W34" s="39"/>
      <c r="X34" s="39"/>
      <c r="Y34" s="39"/>
      <c r="Z34" s="39"/>
      <c r="AA34" s="39"/>
      <c r="AB34" s="39"/>
      <c r="AC34" s="39"/>
      <c r="AD34" s="39"/>
      <c r="AE34" s="162"/>
      <c r="AF34" s="162"/>
      <c r="AG34" s="162"/>
      <c r="AH34" s="162"/>
      <c r="AI34" s="53">
        <f t="shared" si="3"/>
        <v>0</v>
      </c>
      <c r="AJ34" s="11"/>
    </row>
    <row r="35" spans="1:36" x14ac:dyDescent="0.35">
      <c r="A35" s="49" t="s">
        <v>40</v>
      </c>
      <c r="B35" s="327" t="s">
        <v>686</v>
      </c>
      <c r="C35" s="51">
        <f t="shared" si="1"/>
        <v>0</v>
      </c>
      <c r="D35" s="57">
        <v>18750</v>
      </c>
      <c r="E35" s="52">
        <f t="shared" si="2"/>
        <v>0</v>
      </c>
      <c r="F35" s="161"/>
      <c r="G35" s="188"/>
      <c r="H35" s="188"/>
      <c r="I35" s="62"/>
      <c r="J35" s="64"/>
      <c r="K35" s="196"/>
      <c r="L35" s="39"/>
      <c r="M35" s="39"/>
      <c r="N35" s="39"/>
      <c r="O35" s="39"/>
      <c r="P35" s="39"/>
      <c r="Q35" s="39"/>
      <c r="R35" s="39"/>
      <c r="S35" s="39"/>
      <c r="T35" s="39"/>
      <c r="U35" s="39"/>
      <c r="V35" s="39"/>
      <c r="W35" s="39"/>
      <c r="X35" s="39"/>
      <c r="Y35" s="39"/>
      <c r="Z35" s="39"/>
      <c r="AA35" s="39"/>
      <c r="AB35" s="39"/>
      <c r="AC35" s="39"/>
      <c r="AD35" s="39"/>
      <c r="AE35" s="162"/>
      <c r="AF35" s="162"/>
      <c r="AG35" s="162"/>
      <c r="AH35" s="162"/>
      <c r="AI35" s="53">
        <f t="shared" si="3"/>
        <v>0</v>
      </c>
      <c r="AJ35" s="11"/>
    </row>
    <row r="36" spans="1:36" x14ac:dyDescent="0.35">
      <c r="A36" s="49" t="s">
        <v>41</v>
      </c>
      <c r="B36" s="327" t="s">
        <v>687</v>
      </c>
      <c r="C36" s="51">
        <f t="shared" si="1"/>
        <v>0</v>
      </c>
      <c r="D36" s="57">
        <v>300</v>
      </c>
      <c r="E36" s="52">
        <f t="shared" si="2"/>
        <v>0</v>
      </c>
      <c r="F36" s="161"/>
      <c r="G36" s="188"/>
      <c r="H36" s="188"/>
      <c r="I36" s="62"/>
      <c r="J36" s="62"/>
      <c r="K36" s="58"/>
      <c r="L36" s="32"/>
      <c r="M36" s="32"/>
      <c r="N36" s="32"/>
      <c r="O36" s="32"/>
      <c r="P36" s="32"/>
      <c r="Q36" s="32"/>
      <c r="R36" s="32"/>
      <c r="S36" s="32"/>
      <c r="T36" s="32"/>
      <c r="U36" s="32"/>
      <c r="V36" s="32"/>
      <c r="W36" s="32"/>
      <c r="X36" s="32"/>
      <c r="Y36" s="32"/>
      <c r="Z36" s="32"/>
      <c r="AA36" s="32"/>
      <c r="AB36" s="32"/>
      <c r="AC36" s="32"/>
      <c r="AD36" s="32"/>
      <c r="AE36" s="162"/>
      <c r="AF36" s="162"/>
      <c r="AG36" s="162"/>
      <c r="AH36" s="162"/>
      <c r="AI36" s="53">
        <f t="shared" si="3"/>
        <v>0</v>
      </c>
      <c r="AJ36" s="11"/>
    </row>
    <row r="37" spans="1:36" hidden="1" x14ac:dyDescent="0.35">
      <c r="A37" s="49" t="s">
        <v>42</v>
      </c>
      <c r="B37" s="68" t="s">
        <v>96</v>
      </c>
      <c r="C37" s="51">
        <f t="shared" si="1"/>
        <v>0</v>
      </c>
      <c r="D37" s="57"/>
      <c r="E37" s="52">
        <f t="shared" si="2"/>
        <v>0</v>
      </c>
      <c r="F37" s="161"/>
      <c r="G37" s="188"/>
      <c r="H37" s="188"/>
      <c r="I37" s="62"/>
      <c r="J37" s="64"/>
      <c r="K37" s="196"/>
      <c r="L37" s="325"/>
      <c r="M37" s="325"/>
      <c r="N37" s="325"/>
      <c r="O37" s="325"/>
      <c r="P37" s="325"/>
      <c r="Q37" s="325"/>
      <c r="R37" s="325"/>
      <c r="S37" s="325"/>
      <c r="T37" s="325"/>
      <c r="U37" s="325"/>
      <c r="V37" s="325"/>
      <c r="W37" s="325"/>
      <c r="X37" s="325"/>
      <c r="Y37" s="325"/>
      <c r="Z37" s="325"/>
      <c r="AA37" s="325"/>
      <c r="AB37" s="325"/>
      <c r="AC37" s="325"/>
      <c r="AD37" s="325"/>
      <c r="AE37" s="162"/>
      <c r="AF37" s="162"/>
      <c r="AG37" s="162"/>
      <c r="AH37" s="162"/>
      <c r="AI37" s="53">
        <f t="shared" si="3"/>
        <v>0</v>
      </c>
      <c r="AJ37" s="11"/>
    </row>
    <row r="38" spans="1:36" s="1" customFormat="1" ht="18" hidden="1" customHeight="1" x14ac:dyDescent="0.35">
      <c r="A38" s="262" t="s">
        <v>97</v>
      </c>
      <c r="B38" s="263"/>
      <c r="C38" s="47"/>
      <c r="D38" s="47"/>
      <c r="E38" s="47"/>
      <c r="F38" s="164"/>
      <c r="G38" s="186"/>
      <c r="H38" s="186"/>
      <c r="I38" s="47"/>
      <c r="J38" s="47"/>
      <c r="K38" s="47"/>
      <c r="L38" s="47"/>
      <c r="M38" s="47"/>
      <c r="N38" s="47"/>
      <c r="O38" s="47"/>
      <c r="P38" s="47"/>
      <c r="Q38" s="47"/>
      <c r="R38" s="47"/>
      <c r="S38" s="47"/>
      <c r="T38" s="47"/>
      <c r="U38" s="47"/>
      <c r="V38" s="47"/>
      <c r="W38" s="47"/>
      <c r="X38" s="47"/>
      <c r="Y38" s="47"/>
      <c r="Z38" s="47"/>
      <c r="AA38" s="47"/>
      <c r="AB38" s="47"/>
      <c r="AC38" s="47"/>
      <c r="AD38" s="47"/>
      <c r="AE38" s="164"/>
      <c r="AF38" s="164"/>
      <c r="AG38" s="164"/>
      <c r="AH38" s="164"/>
      <c r="AI38" s="48"/>
    </row>
    <row r="39" spans="1:36" hidden="1" x14ac:dyDescent="0.35">
      <c r="A39" s="49" t="s">
        <v>43</v>
      </c>
      <c r="B39" s="50" t="s">
        <v>44</v>
      </c>
      <c r="C39" s="51">
        <f t="shared" ref="C39:C59" si="4">AI39</f>
        <v>0</v>
      </c>
      <c r="D39" s="52"/>
      <c r="E39" s="52">
        <f t="shared" ref="E39:E59" si="5">SUM(C39*D39)</f>
        <v>0</v>
      </c>
      <c r="F39" s="160"/>
      <c r="G39" s="187"/>
      <c r="H39" s="187"/>
      <c r="I39" s="58"/>
      <c r="J39" s="58"/>
      <c r="K39" s="58"/>
      <c r="L39" s="326"/>
      <c r="M39" s="326"/>
      <c r="N39" s="326"/>
      <c r="O39" s="326"/>
      <c r="P39" s="326"/>
      <c r="Q39" s="326"/>
      <c r="R39" s="326"/>
      <c r="S39" s="326"/>
      <c r="T39" s="326"/>
      <c r="U39" s="326"/>
      <c r="V39" s="326"/>
      <c r="W39" s="326"/>
      <c r="X39" s="326"/>
      <c r="Y39" s="326"/>
      <c r="Z39" s="326"/>
      <c r="AA39" s="326"/>
      <c r="AB39" s="326"/>
      <c r="AC39" s="326"/>
      <c r="AD39" s="326"/>
      <c r="AE39" s="160"/>
      <c r="AF39" s="160"/>
      <c r="AG39" s="160"/>
      <c r="AH39" s="160"/>
      <c r="AI39" s="53">
        <f>SUM(F39:AH39)</f>
        <v>0</v>
      </c>
    </row>
    <row r="40" spans="1:36" hidden="1" x14ac:dyDescent="0.35">
      <c r="A40" s="49" t="s">
        <v>45</v>
      </c>
      <c r="B40" s="50" t="s">
        <v>46</v>
      </c>
      <c r="C40" s="51">
        <f t="shared" si="4"/>
        <v>0</v>
      </c>
      <c r="D40" s="52"/>
      <c r="E40" s="52">
        <f t="shared" si="5"/>
        <v>0</v>
      </c>
      <c r="F40" s="160"/>
      <c r="G40" s="187"/>
      <c r="H40" s="187"/>
      <c r="I40" s="58"/>
      <c r="J40" s="58"/>
      <c r="K40" s="58"/>
      <c r="L40" s="326"/>
      <c r="M40" s="326"/>
      <c r="N40" s="326"/>
      <c r="O40" s="326"/>
      <c r="P40" s="326"/>
      <c r="Q40" s="326"/>
      <c r="R40" s="326"/>
      <c r="S40" s="326"/>
      <c r="T40" s="326"/>
      <c r="U40" s="326"/>
      <c r="V40" s="326"/>
      <c r="W40" s="326"/>
      <c r="X40" s="326"/>
      <c r="Y40" s="326"/>
      <c r="Z40" s="326"/>
      <c r="AA40" s="326"/>
      <c r="AB40" s="326"/>
      <c r="AC40" s="326"/>
      <c r="AD40" s="326"/>
      <c r="AE40" s="160"/>
      <c r="AF40" s="160"/>
      <c r="AG40" s="160"/>
      <c r="AH40" s="160"/>
      <c r="AI40" s="53">
        <f t="shared" ref="AI40:AI44" si="6">SUM(F40:AH40)</f>
        <v>0</v>
      </c>
    </row>
    <row r="41" spans="1:36" hidden="1" x14ac:dyDescent="0.35">
      <c r="A41" s="49" t="s">
        <v>47</v>
      </c>
      <c r="B41" s="69" t="s">
        <v>48</v>
      </c>
      <c r="C41" s="51">
        <f t="shared" si="4"/>
        <v>0</v>
      </c>
      <c r="D41" s="52"/>
      <c r="E41" s="52">
        <f t="shared" si="5"/>
        <v>0</v>
      </c>
      <c r="F41" s="165"/>
      <c r="G41" s="191"/>
      <c r="H41" s="191"/>
      <c r="I41" s="196"/>
      <c r="J41" s="196"/>
      <c r="K41" s="196"/>
      <c r="L41" s="325"/>
      <c r="M41" s="325"/>
      <c r="N41" s="325"/>
      <c r="O41" s="325"/>
      <c r="P41" s="325"/>
      <c r="Q41" s="325"/>
      <c r="R41" s="325"/>
      <c r="S41" s="325"/>
      <c r="T41" s="325"/>
      <c r="U41" s="325"/>
      <c r="V41" s="325"/>
      <c r="W41" s="325"/>
      <c r="X41" s="325"/>
      <c r="Y41" s="325"/>
      <c r="Z41" s="325"/>
      <c r="AA41" s="325"/>
      <c r="AB41" s="325"/>
      <c r="AC41" s="325"/>
      <c r="AD41" s="325"/>
      <c r="AE41" s="165"/>
      <c r="AF41" s="165"/>
      <c r="AG41" s="165"/>
      <c r="AH41" s="165"/>
      <c r="AI41" s="53">
        <f t="shared" si="6"/>
        <v>0</v>
      </c>
    </row>
    <row r="42" spans="1:36" hidden="1" x14ac:dyDescent="0.35">
      <c r="A42" s="49" t="s">
        <v>49</v>
      </c>
      <c r="B42" s="69" t="s">
        <v>50</v>
      </c>
      <c r="C42" s="51">
        <f t="shared" si="4"/>
        <v>0</v>
      </c>
      <c r="D42" s="52"/>
      <c r="E42" s="52">
        <f t="shared" si="5"/>
        <v>0</v>
      </c>
      <c r="F42" s="165"/>
      <c r="G42" s="191"/>
      <c r="H42" s="191"/>
      <c r="I42" s="196"/>
      <c r="J42" s="196"/>
      <c r="K42" s="196"/>
      <c r="L42" s="325"/>
      <c r="M42" s="325"/>
      <c r="N42" s="325"/>
      <c r="O42" s="325"/>
      <c r="P42" s="325"/>
      <c r="Q42" s="325"/>
      <c r="R42" s="325"/>
      <c r="S42" s="325"/>
      <c r="T42" s="325"/>
      <c r="U42" s="325"/>
      <c r="V42" s="325"/>
      <c r="W42" s="325"/>
      <c r="X42" s="325"/>
      <c r="Y42" s="325"/>
      <c r="Z42" s="325"/>
      <c r="AA42" s="325"/>
      <c r="AB42" s="325"/>
      <c r="AC42" s="325"/>
      <c r="AD42" s="325"/>
      <c r="AE42" s="165"/>
      <c r="AF42" s="165"/>
      <c r="AG42" s="165"/>
      <c r="AH42" s="165"/>
      <c r="AI42" s="53">
        <f t="shared" si="6"/>
        <v>0</v>
      </c>
    </row>
    <row r="43" spans="1:36" hidden="1" x14ac:dyDescent="0.35">
      <c r="A43" s="49" t="s">
        <v>51</v>
      </c>
      <c r="B43" s="69" t="s">
        <v>52</v>
      </c>
      <c r="C43" s="51">
        <f t="shared" si="4"/>
        <v>0</v>
      </c>
      <c r="D43" s="52"/>
      <c r="E43" s="52">
        <f t="shared" si="5"/>
        <v>0</v>
      </c>
      <c r="F43" s="165"/>
      <c r="G43" s="191"/>
      <c r="H43" s="191"/>
      <c r="I43" s="196"/>
      <c r="J43" s="196"/>
      <c r="K43" s="196"/>
      <c r="L43" s="325"/>
      <c r="M43" s="325"/>
      <c r="N43" s="325"/>
      <c r="O43" s="325"/>
      <c r="P43" s="325"/>
      <c r="Q43" s="325"/>
      <c r="R43" s="325"/>
      <c r="S43" s="325"/>
      <c r="T43" s="325"/>
      <c r="U43" s="325"/>
      <c r="V43" s="325"/>
      <c r="W43" s="325"/>
      <c r="X43" s="325"/>
      <c r="Y43" s="325"/>
      <c r="Z43" s="325"/>
      <c r="AA43" s="325"/>
      <c r="AB43" s="325"/>
      <c r="AC43" s="325"/>
      <c r="AD43" s="325"/>
      <c r="AE43" s="165"/>
      <c r="AF43" s="165"/>
      <c r="AG43" s="165"/>
      <c r="AH43" s="165"/>
      <c r="AI43" s="53">
        <f t="shared" si="6"/>
        <v>0</v>
      </c>
    </row>
    <row r="44" spans="1:36" hidden="1" x14ac:dyDescent="0.35">
      <c r="A44" s="49" t="s">
        <v>53</v>
      </c>
      <c r="B44" s="69" t="s">
        <v>345</v>
      </c>
      <c r="C44" s="51">
        <f t="shared" si="4"/>
        <v>0</v>
      </c>
      <c r="D44" s="52"/>
      <c r="E44" s="52">
        <f t="shared" si="5"/>
        <v>0</v>
      </c>
      <c r="F44" s="165"/>
      <c r="G44" s="191"/>
      <c r="H44" s="191"/>
      <c r="I44" s="196"/>
      <c r="J44" s="196"/>
      <c r="K44" s="196"/>
      <c r="L44" s="325"/>
      <c r="M44" s="325"/>
      <c r="N44" s="325"/>
      <c r="O44" s="325"/>
      <c r="P44" s="325"/>
      <c r="Q44" s="325"/>
      <c r="R44" s="325"/>
      <c r="S44" s="325"/>
      <c r="T44" s="325"/>
      <c r="U44" s="325"/>
      <c r="V44" s="325"/>
      <c r="W44" s="325"/>
      <c r="X44" s="325"/>
      <c r="Y44" s="325"/>
      <c r="Z44" s="325"/>
      <c r="AA44" s="325"/>
      <c r="AB44" s="325"/>
      <c r="AC44" s="325"/>
      <c r="AD44" s="325"/>
      <c r="AE44" s="165"/>
      <c r="AF44" s="165"/>
      <c r="AG44" s="165"/>
      <c r="AH44" s="165"/>
      <c r="AI44" s="53">
        <f t="shared" si="6"/>
        <v>0</v>
      </c>
    </row>
    <row r="45" spans="1:36" s="1" customFormat="1" ht="18" hidden="1" customHeight="1" x14ac:dyDescent="0.35">
      <c r="A45" s="262" t="s">
        <v>98</v>
      </c>
      <c r="B45" s="263"/>
      <c r="C45" s="47"/>
      <c r="D45" s="47"/>
      <c r="E45" s="47"/>
      <c r="F45" s="164"/>
      <c r="G45" s="186"/>
      <c r="H45" s="186"/>
      <c r="I45" s="47"/>
      <c r="J45" s="47"/>
      <c r="K45" s="47"/>
      <c r="L45" s="47"/>
      <c r="M45" s="47"/>
      <c r="N45" s="47"/>
      <c r="O45" s="47"/>
      <c r="P45" s="47"/>
      <c r="Q45" s="47"/>
      <c r="R45" s="47"/>
      <c r="S45" s="47"/>
      <c r="T45" s="47"/>
      <c r="U45" s="47"/>
      <c r="V45" s="47"/>
      <c r="W45" s="47"/>
      <c r="X45" s="47"/>
      <c r="Y45" s="47"/>
      <c r="Z45" s="47"/>
      <c r="AA45" s="47"/>
      <c r="AB45" s="47"/>
      <c r="AC45" s="47"/>
      <c r="AD45" s="47"/>
      <c r="AE45" s="164"/>
      <c r="AF45" s="164"/>
      <c r="AG45" s="164"/>
      <c r="AH45" s="164"/>
      <c r="AI45" s="48"/>
    </row>
    <row r="46" spans="1:36" hidden="1" x14ac:dyDescent="0.35">
      <c r="A46" s="49" t="s">
        <v>54</v>
      </c>
      <c r="B46" s="50" t="s">
        <v>55</v>
      </c>
      <c r="C46" s="51">
        <f t="shared" si="4"/>
        <v>0</v>
      </c>
      <c r="D46" s="52"/>
      <c r="E46" s="52">
        <f t="shared" si="5"/>
        <v>0</v>
      </c>
      <c r="F46" s="160"/>
      <c r="G46" s="187"/>
      <c r="H46" s="187"/>
      <c r="I46" s="58"/>
      <c r="J46" s="58"/>
      <c r="K46" s="58"/>
      <c r="L46" s="326"/>
      <c r="M46" s="326"/>
      <c r="N46" s="326"/>
      <c r="O46" s="326"/>
      <c r="P46" s="326"/>
      <c r="Q46" s="326"/>
      <c r="R46" s="326"/>
      <c r="S46" s="326"/>
      <c r="T46" s="326"/>
      <c r="U46" s="326"/>
      <c r="V46" s="326"/>
      <c r="W46" s="326"/>
      <c r="X46" s="326"/>
      <c r="Y46" s="326"/>
      <c r="Z46" s="326"/>
      <c r="AA46" s="326"/>
      <c r="AB46" s="326"/>
      <c r="AC46" s="326"/>
      <c r="AD46" s="326"/>
      <c r="AE46" s="160"/>
      <c r="AF46" s="160"/>
      <c r="AG46" s="160"/>
      <c r="AH46" s="160"/>
      <c r="AI46" s="53">
        <f>SUM(F46:AH46)</f>
        <v>0</v>
      </c>
    </row>
    <row r="47" spans="1:36" hidden="1" x14ac:dyDescent="0.35">
      <c r="A47" s="49" t="s">
        <v>56</v>
      </c>
      <c r="B47" s="50" t="s">
        <v>57</v>
      </c>
      <c r="C47" s="51">
        <f t="shared" si="4"/>
        <v>0</v>
      </c>
      <c r="D47" s="52"/>
      <c r="E47" s="52">
        <f t="shared" si="5"/>
        <v>0</v>
      </c>
      <c r="F47" s="160"/>
      <c r="G47" s="187"/>
      <c r="H47" s="187"/>
      <c r="I47" s="58"/>
      <c r="J47" s="58"/>
      <c r="K47" s="58"/>
      <c r="L47" s="326"/>
      <c r="M47" s="326"/>
      <c r="N47" s="326"/>
      <c r="O47" s="326"/>
      <c r="P47" s="326"/>
      <c r="Q47" s="326"/>
      <c r="R47" s="326"/>
      <c r="S47" s="326"/>
      <c r="T47" s="326"/>
      <c r="U47" s="326"/>
      <c r="V47" s="326"/>
      <c r="W47" s="326"/>
      <c r="X47" s="326"/>
      <c r="Y47" s="326"/>
      <c r="Z47" s="326"/>
      <c r="AA47" s="326"/>
      <c r="AB47" s="326"/>
      <c r="AC47" s="326"/>
      <c r="AD47" s="326"/>
      <c r="AE47" s="160"/>
      <c r="AF47" s="160"/>
      <c r="AG47" s="160"/>
      <c r="AH47" s="160"/>
      <c r="AI47" s="53">
        <f>SUM(F47:AH47)</f>
        <v>0</v>
      </c>
    </row>
    <row r="48" spans="1:36" hidden="1" x14ac:dyDescent="0.35">
      <c r="A48" s="49" t="s">
        <v>58</v>
      </c>
      <c r="B48" s="50" t="s">
        <v>59</v>
      </c>
      <c r="C48" s="51">
        <f t="shared" si="4"/>
        <v>0</v>
      </c>
      <c r="D48" s="70"/>
      <c r="E48" s="52">
        <f t="shared" si="5"/>
        <v>0</v>
      </c>
      <c r="F48" s="160"/>
      <c r="G48" s="187"/>
      <c r="H48" s="187"/>
      <c r="I48" s="58"/>
      <c r="J48" s="58"/>
      <c r="K48" s="58"/>
      <c r="L48" s="326"/>
      <c r="M48" s="326"/>
      <c r="N48" s="326"/>
      <c r="O48" s="326"/>
      <c r="P48" s="326"/>
      <c r="Q48" s="326"/>
      <c r="R48" s="326"/>
      <c r="S48" s="326"/>
      <c r="T48" s="326"/>
      <c r="U48" s="326"/>
      <c r="V48" s="326"/>
      <c r="W48" s="326"/>
      <c r="X48" s="326"/>
      <c r="Y48" s="326"/>
      <c r="Z48" s="326"/>
      <c r="AA48" s="326"/>
      <c r="AB48" s="326"/>
      <c r="AC48" s="326"/>
      <c r="AD48" s="326"/>
      <c r="AE48" s="160"/>
      <c r="AF48" s="160"/>
      <c r="AG48" s="160"/>
      <c r="AH48" s="160"/>
      <c r="AI48" s="53">
        <f t="shared" ref="AI48:AI59" si="7">SUM(F48:AH48)</f>
        <v>0</v>
      </c>
    </row>
    <row r="49" spans="1:35" hidden="1" x14ac:dyDescent="0.35">
      <c r="A49" s="49" t="s">
        <v>60</v>
      </c>
      <c r="B49" s="50" t="s">
        <v>61</v>
      </c>
      <c r="C49" s="51">
        <f t="shared" si="4"/>
        <v>0</v>
      </c>
      <c r="D49" s="70"/>
      <c r="E49" s="52">
        <f t="shared" si="5"/>
        <v>0</v>
      </c>
      <c r="F49" s="160"/>
      <c r="G49" s="187"/>
      <c r="H49" s="187"/>
      <c r="I49" s="58"/>
      <c r="J49" s="58"/>
      <c r="K49" s="58"/>
      <c r="L49" s="326"/>
      <c r="M49" s="326"/>
      <c r="N49" s="326"/>
      <c r="O49" s="326"/>
      <c r="P49" s="326"/>
      <c r="Q49" s="326"/>
      <c r="R49" s="326"/>
      <c r="S49" s="326"/>
      <c r="T49" s="326"/>
      <c r="U49" s="326"/>
      <c r="V49" s="326"/>
      <c r="W49" s="326"/>
      <c r="X49" s="326"/>
      <c r="Y49" s="326"/>
      <c r="Z49" s="326"/>
      <c r="AA49" s="326"/>
      <c r="AB49" s="326"/>
      <c r="AC49" s="326"/>
      <c r="AD49" s="326"/>
      <c r="AE49" s="160"/>
      <c r="AF49" s="160"/>
      <c r="AG49" s="160"/>
      <c r="AH49" s="160"/>
      <c r="AI49" s="53">
        <f t="shared" si="7"/>
        <v>0</v>
      </c>
    </row>
    <row r="50" spans="1:35" hidden="1" x14ac:dyDescent="0.35">
      <c r="A50" s="49" t="s">
        <v>62</v>
      </c>
      <c r="B50" s="50" t="s">
        <v>63</v>
      </c>
      <c r="C50" s="51">
        <f t="shared" si="4"/>
        <v>0</v>
      </c>
      <c r="D50" s="70"/>
      <c r="E50" s="52">
        <f t="shared" si="5"/>
        <v>0</v>
      </c>
      <c r="F50" s="160"/>
      <c r="G50" s="187"/>
      <c r="H50" s="187"/>
      <c r="I50" s="58"/>
      <c r="J50" s="58"/>
      <c r="K50" s="58"/>
      <c r="L50" s="326"/>
      <c r="M50" s="326"/>
      <c r="N50" s="326"/>
      <c r="O50" s="326"/>
      <c r="P50" s="326"/>
      <c r="Q50" s="326"/>
      <c r="R50" s="326"/>
      <c r="S50" s="326"/>
      <c r="T50" s="326"/>
      <c r="U50" s="326"/>
      <c r="V50" s="326"/>
      <c r="W50" s="326"/>
      <c r="X50" s="326"/>
      <c r="Y50" s="326"/>
      <c r="Z50" s="326"/>
      <c r="AA50" s="326"/>
      <c r="AB50" s="326"/>
      <c r="AC50" s="326"/>
      <c r="AD50" s="326"/>
      <c r="AE50" s="160"/>
      <c r="AF50" s="160"/>
      <c r="AG50" s="160"/>
      <c r="AH50" s="160"/>
      <c r="AI50" s="53">
        <f t="shared" si="7"/>
        <v>0</v>
      </c>
    </row>
    <row r="51" spans="1:35" hidden="1" x14ac:dyDescent="0.35">
      <c r="A51" s="49" t="s">
        <v>64</v>
      </c>
      <c r="B51" s="50" t="s">
        <v>65</v>
      </c>
      <c r="C51" s="51">
        <f t="shared" si="4"/>
        <v>0</v>
      </c>
      <c r="D51" s="70"/>
      <c r="E51" s="52">
        <f t="shared" si="5"/>
        <v>0</v>
      </c>
      <c r="F51" s="160"/>
      <c r="G51" s="187"/>
      <c r="H51" s="187"/>
      <c r="I51" s="58"/>
      <c r="J51" s="58"/>
      <c r="K51" s="58"/>
      <c r="L51" s="326"/>
      <c r="M51" s="326"/>
      <c r="N51" s="326"/>
      <c r="O51" s="326"/>
      <c r="P51" s="326"/>
      <c r="Q51" s="326"/>
      <c r="R51" s="326"/>
      <c r="S51" s="326"/>
      <c r="T51" s="326"/>
      <c r="U51" s="326"/>
      <c r="V51" s="326"/>
      <c r="W51" s="326"/>
      <c r="X51" s="326"/>
      <c r="Y51" s="326"/>
      <c r="Z51" s="326"/>
      <c r="AA51" s="326"/>
      <c r="AB51" s="326"/>
      <c r="AC51" s="326"/>
      <c r="AD51" s="326"/>
      <c r="AE51" s="160"/>
      <c r="AF51" s="160"/>
      <c r="AG51" s="160"/>
      <c r="AH51" s="160"/>
      <c r="AI51" s="53">
        <f t="shared" si="7"/>
        <v>0</v>
      </c>
    </row>
    <row r="52" spans="1:35" ht="14.25" hidden="1" customHeight="1" x14ac:dyDescent="0.35">
      <c r="A52" s="49" t="s">
        <v>66</v>
      </c>
      <c r="B52" s="50" t="s">
        <v>67</v>
      </c>
      <c r="C52" s="51">
        <f t="shared" si="4"/>
        <v>0</v>
      </c>
      <c r="D52" s="70"/>
      <c r="E52" s="52">
        <f t="shared" si="5"/>
        <v>0</v>
      </c>
      <c r="F52" s="160"/>
      <c r="G52" s="187"/>
      <c r="H52" s="187"/>
      <c r="I52" s="58"/>
      <c r="J52" s="58"/>
      <c r="K52" s="58"/>
      <c r="L52" s="326"/>
      <c r="M52" s="326"/>
      <c r="N52" s="326"/>
      <c r="O52" s="326"/>
      <c r="P52" s="326"/>
      <c r="Q52" s="326"/>
      <c r="R52" s="326"/>
      <c r="S52" s="326"/>
      <c r="T52" s="326"/>
      <c r="U52" s="326"/>
      <c r="V52" s="326"/>
      <c r="W52" s="326"/>
      <c r="X52" s="326"/>
      <c r="Y52" s="326"/>
      <c r="Z52" s="326"/>
      <c r="AA52" s="326"/>
      <c r="AB52" s="326"/>
      <c r="AC52" s="326"/>
      <c r="AD52" s="326"/>
      <c r="AE52" s="160"/>
      <c r="AF52" s="160"/>
      <c r="AG52" s="160"/>
      <c r="AH52" s="160"/>
      <c r="AI52" s="53">
        <f t="shared" si="7"/>
        <v>0</v>
      </c>
    </row>
    <row r="53" spans="1:35" hidden="1" x14ac:dyDescent="0.35">
      <c r="A53" s="49" t="s">
        <v>68</v>
      </c>
      <c r="B53" s="50" t="s">
        <v>69</v>
      </c>
      <c r="C53" s="51">
        <f t="shared" si="4"/>
        <v>0</v>
      </c>
      <c r="D53" s="70"/>
      <c r="E53" s="52">
        <f t="shared" si="5"/>
        <v>0</v>
      </c>
      <c r="F53" s="160"/>
      <c r="G53" s="187"/>
      <c r="H53" s="187"/>
      <c r="I53" s="58"/>
      <c r="J53" s="58"/>
      <c r="K53" s="58"/>
      <c r="L53" s="326"/>
      <c r="M53" s="326"/>
      <c r="N53" s="326"/>
      <c r="O53" s="326"/>
      <c r="P53" s="326"/>
      <c r="Q53" s="326"/>
      <c r="R53" s="326"/>
      <c r="S53" s="326"/>
      <c r="T53" s="326"/>
      <c r="U53" s="326"/>
      <c r="V53" s="326"/>
      <c r="W53" s="326"/>
      <c r="X53" s="326"/>
      <c r="Y53" s="326"/>
      <c r="Z53" s="326"/>
      <c r="AA53" s="326"/>
      <c r="AB53" s="326"/>
      <c r="AC53" s="326"/>
      <c r="AD53" s="326"/>
      <c r="AE53" s="160"/>
      <c r="AF53" s="160"/>
      <c r="AG53" s="160"/>
      <c r="AH53" s="160"/>
      <c r="AI53" s="53">
        <f t="shared" si="7"/>
        <v>0</v>
      </c>
    </row>
    <row r="54" spans="1:35" hidden="1" x14ac:dyDescent="0.35">
      <c r="A54" s="49" t="s">
        <v>70</v>
      </c>
      <c r="B54" s="50" t="s">
        <v>71</v>
      </c>
      <c r="C54" s="51">
        <f t="shared" si="4"/>
        <v>0</v>
      </c>
      <c r="D54" s="70"/>
      <c r="E54" s="52">
        <f t="shared" si="5"/>
        <v>0</v>
      </c>
      <c r="F54" s="160"/>
      <c r="G54" s="187"/>
      <c r="H54" s="187"/>
      <c r="I54" s="58"/>
      <c r="J54" s="58"/>
      <c r="K54" s="58"/>
      <c r="L54" s="326"/>
      <c r="M54" s="326"/>
      <c r="N54" s="326"/>
      <c r="O54" s="326"/>
      <c r="P54" s="326"/>
      <c r="Q54" s="326"/>
      <c r="R54" s="326"/>
      <c r="S54" s="326"/>
      <c r="T54" s="326"/>
      <c r="U54" s="326"/>
      <c r="V54" s="326"/>
      <c r="W54" s="326"/>
      <c r="X54" s="326"/>
      <c r="Y54" s="326"/>
      <c r="Z54" s="326"/>
      <c r="AA54" s="326"/>
      <c r="AB54" s="326"/>
      <c r="AC54" s="326"/>
      <c r="AD54" s="326"/>
      <c r="AE54" s="160"/>
      <c r="AF54" s="160"/>
      <c r="AG54" s="160"/>
      <c r="AH54" s="160"/>
      <c r="AI54" s="53">
        <f t="shared" si="7"/>
        <v>0</v>
      </c>
    </row>
    <row r="55" spans="1:35" hidden="1" x14ac:dyDescent="0.35">
      <c r="A55" s="49" t="s">
        <v>72</v>
      </c>
      <c r="B55" s="50" t="s">
        <v>73</v>
      </c>
      <c r="C55" s="51">
        <f t="shared" si="4"/>
        <v>0</v>
      </c>
      <c r="D55" s="70"/>
      <c r="E55" s="52">
        <f t="shared" si="5"/>
        <v>0</v>
      </c>
      <c r="F55" s="160"/>
      <c r="G55" s="187"/>
      <c r="H55" s="187"/>
      <c r="I55" s="58"/>
      <c r="J55" s="58"/>
      <c r="K55" s="58"/>
      <c r="L55" s="326"/>
      <c r="M55" s="326"/>
      <c r="N55" s="326"/>
      <c r="O55" s="326"/>
      <c r="P55" s="326"/>
      <c r="Q55" s="326"/>
      <c r="R55" s="326"/>
      <c r="S55" s="326"/>
      <c r="T55" s="326"/>
      <c r="U55" s="326"/>
      <c r="V55" s="326"/>
      <c r="W55" s="326"/>
      <c r="X55" s="326"/>
      <c r="Y55" s="326"/>
      <c r="Z55" s="326"/>
      <c r="AA55" s="326"/>
      <c r="AB55" s="326"/>
      <c r="AC55" s="326"/>
      <c r="AD55" s="326"/>
      <c r="AE55" s="160"/>
      <c r="AF55" s="160"/>
      <c r="AG55" s="160"/>
      <c r="AH55" s="160"/>
      <c r="AI55" s="53">
        <f t="shared" si="7"/>
        <v>0</v>
      </c>
    </row>
    <row r="56" spans="1:35" hidden="1" x14ac:dyDescent="0.35">
      <c r="A56" s="49" t="s">
        <v>74</v>
      </c>
      <c r="B56" s="50" t="s">
        <v>75</v>
      </c>
      <c r="C56" s="51">
        <f t="shared" si="4"/>
        <v>0</v>
      </c>
      <c r="D56" s="70"/>
      <c r="E56" s="52">
        <f t="shared" si="5"/>
        <v>0</v>
      </c>
      <c r="F56" s="160"/>
      <c r="G56" s="187"/>
      <c r="H56" s="187"/>
      <c r="I56" s="58"/>
      <c r="J56" s="58"/>
      <c r="K56" s="58"/>
      <c r="L56" s="326"/>
      <c r="M56" s="326"/>
      <c r="N56" s="326"/>
      <c r="O56" s="326"/>
      <c r="P56" s="326"/>
      <c r="Q56" s="326"/>
      <c r="R56" s="326"/>
      <c r="S56" s="326"/>
      <c r="T56" s="326"/>
      <c r="U56" s="326"/>
      <c r="V56" s="326"/>
      <c r="W56" s="326"/>
      <c r="X56" s="326"/>
      <c r="Y56" s="326"/>
      <c r="Z56" s="326"/>
      <c r="AA56" s="326"/>
      <c r="AB56" s="326"/>
      <c r="AC56" s="326"/>
      <c r="AD56" s="326"/>
      <c r="AE56" s="160"/>
      <c r="AF56" s="160"/>
      <c r="AG56" s="160"/>
      <c r="AH56" s="160"/>
      <c r="AI56" s="53">
        <f t="shared" si="7"/>
        <v>0</v>
      </c>
    </row>
    <row r="57" spans="1:35" hidden="1" x14ac:dyDescent="0.35">
      <c r="A57" s="49" t="s">
        <v>76</v>
      </c>
      <c r="B57" s="50" t="s">
        <v>77</v>
      </c>
      <c r="C57" s="51">
        <f t="shared" si="4"/>
        <v>0</v>
      </c>
      <c r="D57" s="70"/>
      <c r="E57" s="52">
        <f t="shared" si="5"/>
        <v>0</v>
      </c>
      <c r="F57" s="160"/>
      <c r="G57" s="187"/>
      <c r="H57" s="187"/>
      <c r="I57" s="58"/>
      <c r="J57" s="58"/>
      <c r="K57" s="58"/>
      <c r="L57" s="326"/>
      <c r="M57" s="326"/>
      <c r="N57" s="326"/>
      <c r="O57" s="326"/>
      <c r="P57" s="326"/>
      <c r="Q57" s="326"/>
      <c r="R57" s="326"/>
      <c r="S57" s="326"/>
      <c r="T57" s="326"/>
      <c r="U57" s="326"/>
      <c r="V57" s="326"/>
      <c r="W57" s="326"/>
      <c r="X57" s="326"/>
      <c r="Y57" s="326"/>
      <c r="Z57" s="326"/>
      <c r="AA57" s="326"/>
      <c r="AB57" s="326"/>
      <c r="AC57" s="326"/>
      <c r="AD57" s="326"/>
      <c r="AE57" s="160"/>
      <c r="AF57" s="160"/>
      <c r="AG57" s="160"/>
      <c r="AH57" s="160"/>
      <c r="AI57" s="53">
        <f t="shared" si="7"/>
        <v>0</v>
      </c>
    </row>
    <row r="58" spans="1:35" hidden="1" x14ac:dyDescent="0.35">
      <c r="A58" s="49" t="s">
        <v>78</v>
      </c>
      <c r="B58" s="50" t="s">
        <v>79</v>
      </c>
      <c r="C58" s="51">
        <f t="shared" si="4"/>
        <v>0</v>
      </c>
      <c r="D58" s="70"/>
      <c r="E58" s="52">
        <f t="shared" si="5"/>
        <v>0</v>
      </c>
      <c r="F58" s="160"/>
      <c r="G58" s="187"/>
      <c r="H58" s="187"/>
      <c r="I58" s="58"/>
      <c r="J58" s="58"/>
      <c r="K58" s="58"/>
      <c r="L58" s="326"/>
      <c r="M58" s="326"/>
      <c r="N58" s="326"/>
      <c r="O58" s="326"/>
      <c r="P58" s="326"/>
      <c r="Q58" s="326"/>
      <c r="R58" s="326"/>
      <c r="S58" s="326"/>
      <c r="T58" s="326"/>
      <c r="U58" s="326"/>
      <c r="V58" s="326"/>
      <c r="W58" s="326"/>
      <c r="X58" s="326"/>
      <c r="Y58" s="326"/>
      <c r="Z58" s="326"/>
      <c r="AA58" s="326"/>
      <c r="AB58" s="326"/>
      <c r="AC58" s="326"/>
      <c r="AD58" s="326"/>
      <c r="AE58" s="160"/>
      <c r="AF58" s="160"/>
      <c r="AG58" s="160"/>
      <c r="AH58" s="160"/>
      <c r="AI58" s="53">
        <f t="shared" si="7"/>
        <v>0</v>
      </c>
    </row>
    <row r="59" spans="1:35" hidden="1" x14ac:dyDescent="0.35">
      <c r="A59" s="49" t="s">
        <v>80</v>
      </c>
      <c r="B59" s="50" t="s">
        <v>81</v>
      </c>
      <c r="C59" s="51">
        <f t="shared" si="4"/>
        <v>0</v>
      </c>
      <c r="D59" s="70"/>
      <c r="E59" s="52">
        <f t="shared" si="5"/>
        <v>0</v>
      </c>
      <c r="F59" s="160"/>
      <c r="G59" s="187"/>
      <c r="H59" s="187"/>
      <c r="I59" s="58"/>
      <c r="J59" s="58"/>
      <c r="K59" s="58"/>
      <c r="L59" s="326"/>
      <c r="M59" s="326"/>
      <c r="N59" s="326"/>
      <c r="O59" s="326"/>
      <c r="P59" s="326"/>
      <c r="Q59" s="326"/>
      <c r="R59" s="326"/>
      <c r="S59" s="326"/>
      <c r="T59" s="326"/>
      <c r="U59" s="326"/>
      <c r="V59" s="326"/>
      <c r="W59" s="326"/>
      <c r="X59" s="326"/>
      <c r="Y59" s="326"/>
      <c r="Z59" s="326"/>
      <c r="AA59" s="326"/>
      <c r="AB59" s="326"/>
      <c r="AC59" s="326"/>
      <c r="AD59" s="326"/>
      <c r="AE59" s="160"/>
      <c r="AF59" s="160"/>
      <c r="AG59" s="160"/>
      <c r="AH59" s="160"/>
      <c r="AI59" s="53">
        <f t="shared" si="7"/>
        <v>0</v>
      </c>
    </row>
    <row r="60" spans="1:35" ht="15" customHeight="1" x14ac:dyDescent="0.35">
      <c r="A60" s="71"/>
      <c r="B60" s="71"/>
      <c r="C60" s="71"/>
      <c r="D60" s="238" t="s">
        <v>99</v>
      </c>
      <c r="E60" s="240">
        <f>SUM(E26:E59)+E25+E22+E19</f>
        <v>0</v>
      </c>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row>
    <row r="61" spans="1:35" x14ac:dyDescent="0.35">
      <c r="A61" s="71"/>
      <c r="B61" s="71"/>
      <c r="C61" s="71"/>
      <c r="D61" s="239"/>
      <c r="E61" s="24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1:35" x14ac:dyDescent="0.35">
      <c r="D62" s="8"/>
      <c r="E62" s="9"/>
    </row>
  </sheetData>
  <sheetProtection algorithmName="SHA-512" hashValue="EaeU8+xVwpB2NdOzB8mmh5p4bRaQxcrBHvqoznXobFxaEHsdLB73glJGP2BAisCfnRQwNXorBFrFlDUUkyrcsQ==" saltValue="StMMj5eKLavOp5aW4xQz4A==" spinCount="100000" sheet="1" objects="1" scenarios="1" selectLockedCells="1"/>
  <mergeCells count="20">
    <mergeCell ref="A18:B18"/>
    <mergeCell ref="B10:D10"/>
    <mergeCell ref="B11:D11"/>
    <mergeCell ref="B12:D12"/>
    <mergeCell ref="F16:AI16"/>
    <mergeCell ref="C16:E16"/>
    <mergeCell ref="A16:B16"/>
    <mergeCell ref="B13:D13"/>
    <mergeCell ref="A20:A22"/>
    <mergeCell ref="A23:A25"/>
    <mergeCell ref="A45:B45"/>
    <mergeCell ref="A38:B38"/>
    <mergeCell ref="A27:B27"/>
    <mergeCell ref="D60:D61"/>
    <mergeCell ref="E60:E61"/>
    <mergeCell ref="I1:V7"/>
    <mergeCell ref="I10:K10"/>
    <mergeCell ref="I11:K11"/>
    <mergeCell ref="L10:V10"/>
    <mergeCell ref="L11:V11"/>
  </mergeCells>
  <conditionalFormatting sqref="C19">
    <cfRule type="cellIs" dxfId="0" priority="1" operator="lessThanOrEqual">
      <formula>$C$20+$C$23</formula>
    </cfRule>
  </conditionalFormatting>
  <pageMargins left="0.70866141732283472" right="0.70866141732283472" top="0.74803149606299213" bottom="0.74803149606299213" header="0.31496062992125984" footer="0.31496062992125984"/>
  <pageSetup paperSize="9" scale="49" orientation="landscape" horizontalDpi="1200" verticalDpi="1200" r:id="rId1"/>
  <ignoredErrors>
    <ignoredError sqref="AI22 AI25"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BO254"/>
  <sheetViews>
    <sheetView topLeftCell="A207" zoomScaleNormal="100" workbookViewId="0">
      <selection activeCell="K232" sqref="K232"/>
    </sheetView>
  </sheetViews>
  <sheetFormatPr defaultColWidth="9.1796875" defaultRowHeight="14.5" x14ac:dyDescent="0.35"/>
  <cols>
    <col min="1" max="1" width="13.54296875" style="12" customWidth="1"/>
    <col min="2" max="2" width="37.453125" style="12" customWidth="1"/>
    <col min="3" max="3" width="17.26953125" style="12" customWidth="1"/>
    <col min="4" max="4" width="9.453125" style="16" customWidth="1"/>
    <col min="5" max="7" width="8.7265625" style="38" hidden="1" customWidth="1"/>
    <col min="8" max="10" width="8.7265625" style="38" customWidth="1"/>
    <col min="11" max="29" width="10.7265625" style="38" customWidth="1"/>
    <col min="30" max="33" width="10.7265625" style="38" hidden="1" customWidth="1"/>
    <col min="34" max="34" width="10.7265625" style="17" customWidth="1"/>
    <col min="35" max="35" width="13.1796875" style="17" hidden="1" customWidth="1"/>
    <col min="36" max="36" width="11.1796875" style="31" hidden="1" customWidth="1"/>
    <col min="37" max="37" width="15.453125" style="17" hidden="1" customWidth="1"/>
    <col min="38" max="39" width="9.1796875" style="12" customWidth="1"/>
    <col min="40" max="16384" width="9.1796875" style="12"/>
  </cols>
  <sheetData>
    <row r="1" spans="1:67" s="120" customFormat="1" ht="15" customHeight="1" x14ac:dyDescent="0.35">
      <c r="F1" s="157"/>
      <c r="H1" s="273" t="str">
        <f>Overview!I1</f>
        <v>SKILLS FUNDING AGENCY
2014-20 ESF PROGRAMME
IP2.1 - ENHANCING EQUAL ACCESS TO LIFELONG LEARNING</v>
      </c>
      <c r="I1" s="273"/>
      <c r="J1" s="273"/>
      <c r="K1" s="273"/>
      <c r="L1" s="273"/>
      <c r="M1" s="273"/>
      <c r="N1" s="273"/>
      <c r="O1" s="273"/>
      <c r="P1" s="273"/>
      <c r="Q1" s="273"/>
      <c r="R1" s="273"/>
      <c r="S1" s="273"/>
      <c r="T1" s="273"/>
      <c r="U1" s="156"/>
      <c r="V1" s="156"/>
      <c r="W1" s="156"/>
      <c r="X1" s="142"/>
      <c r="Y1" s="142"/>
      <c r="Z1" s="142"/>
    </row>
    <row r="2" spans="1:67" s="120" customFormat="1" ht="14.5" customHeight="1" x14ac:dyDescent="0.35">
      <c r="F2" s="156"/>
      <c r="H2" s="273"/>
      <c r="I2" s="273"/>
      <c r="J2" s="273"/>
      <c r="K2" s="273"/>
      <c r="L2" s="273"/>
      <c r="M2" s="273"/>
      <c r="N2" s="273"/>
      <c r="O2" s="273"/>
      <c r="P2" s="273"/>
      <c r="Q2" s="273"/>
      <c r="R2" s="273"/>
      <c r="S2" s="273"/>
      <c r="T2" s="273"/>
      <c r="U2" s="156"/>
      <c r="V2" s="156"/>
      <c r="W2" s="156"/>
      <c r="X2" s="142"/>
      <c r="Y2" s="142"/>
      <c r="Z2" s="142"/>
    </row>
    <row r="3" spans="1:67" s="120" customFormat="1" ht="14.5" customHeight="1" x14ac:dyDescent="0.35">
      <c r="F3" s="156"/>
      <c r="H3" s="273"/>
      <c r="I3" s="273"/>
      <c r="J3" s="273"/>
      <c r="K3" s="273"/>
      <c r="L3" s="273"/>
      <c r="M3" s="273"/>
      <c r="N3" s="273"/>
      <c r="O3" s="273"/>
      <c r="P3" s="273"/>
      <c r="Q3" s="273"/>
      <c r="R3" s="273"/>
      <c r="S3" s="273"/>
      <c r="T3" s="273"/>
      <c r="U3" s="156"/>
      <c r="V3" s="156"/>
      <c r="W3" s="156"/>
      <c r="X3" s="142"/>
      <c r="Y3" s="142"/>
      <c r="Z3" s="142"/>
    </row>
    <row r="4" spans="1:67" s="120" customFormat="1" ht="14.5" customHeight="1" x14ac:dyDescent="0.35">
      <c r="F4" s="156"/>
      <c r="H4" s="273"/>
      <c r="I4" s="273"/>
      <c r="J4" s="273"/>
      <c r="K4" s="273"/>
      <c r="L4" s="273"/>
      <c r="M4" s="273"/>
      <c r="N4" s="273"/>
      <c r="O4" s="273"/>
      <c r="P4" s="273"/>
      <c r="Q4" s="273"/>
      <c r="R4" s="273"/>
      <c r="S4" s="273"/>
      <c r="T4" s="273"/>
      <c r="U4" s="156"/>
      <c r="V4" s="156"/>
      <c r="W4" s="156"/>
      <c r="X4" s="142"/>
      <c r="Y4" s="142"/>
      <c r="Z4" s="142"/>
    </row>
    <row r="5" spans="1:67" s="120" customFormat="1" ht="14.5" customHeight="1" x14ac:dyDescent="0.35">
      <c r="F5" s="156"/>
      <c r="H5" s="273"/>
      <c r="I5" s="273"/>
      <c r="J5" s="273"/>
      <c r="K5" s="273"/>
      <c r="L5" s="273"/>
      <c r="M5" s="273"/>
      <c r="N5" s="273"/>
      <c r="O5" s="273"/>
      <c r="P5" s="273"/>
      <c r="Q5" s="273"/>
      <c r="R5" s="273"/>
      <c r="S5" s="273"/>
      <c r="T5" s="273"/>
      <c r="U5" s="156"/>
      <c r="V5" s="156"/>
      <c r="W5" s="156"/>
      <c r="X5" s="142"/>
      <c r="Y5" s="142"/>
      <c r="Z5" s="142"/>
    </row>
    <row r="6" spans="1:67" s="120" customFormat="1" ht="14.5" customHeight="1" x14ac:dyDescent="0.35">
      <c r="F6" s="156"/>
      <c r="H6" s="273"/>
      <c r="I6" s="273"/>
      <c r="J6" s="273"/>
      <c r="K6" s="273"/>
      <c r="L6" s="273"/>
      <c r="M6" s="273"/>
      <c r="N6" s="273"/>
      <c r="O6" s="273"/>
      <c r="P6" s="273"/>
      <c r="Q6" s="273"/>
      <c r="R6" s="273"/>
      <c r="S6" s="273"/>
      <c r="T6" s="273"/>
      <c r="U6" s="156"/>
      <c r="V6" s="156"/>
      <c r="W6" s="156"/>
      <c r="X6" s="142"/>
      <c r="Y6" s="142"/>
      <c r="Z6" s="142"/>
    </row>
    <row r="7" spans="1:67" s="120" customFormat="1" ht="15" customHeight="1" x14ac:dyDescent="0.35">
      <c r="F7" s="156"/>
      <c r="H7" s="273"/>
      <c r="I7" s="273"/>
      <c r="J7" s="273"/>
      <c r="K7" s="273"/>
      <c r="L7" s="273"/>
      <c r="M7" s="273"/>
      <c r="N7" s="273"/>
      <c r="O7" s="273"/>
      <c r="P7" s="273"/>
      <c r="Q7" s="273"/>
      <c r="R7" s="273"/>
      <c r="S7" s="273"/>
      <c r="T7" s="273"/>
      <c r="U7" s="156"/>
      <c r="V7" s="156"/>
      <c r="W7" s="156"/>
      <c r="X7" s="142"/>
      <c r="Y7" s="142"/>
      <c r="Z7" s="142"/>
    </row>
    <row r="8" spans="1:67" s="120" customFormat="1" ht="18.5" x14ac:dyDescent="0.35">
      <c r="F8" s="143"/>
      <c r="G8" s="143"/>
      <c r="H8" s="143"/>
      <c r="I8" s="143"/>
      <c r="J8" s="143"/>
      <c r="K8" s="143"/>
      <c r="L8" s="143"/>
      <c r="M8" s="143"/>
      <c r="N8" s="143"/>
      <c r="O8" s="143"/>
      <c r="P8" s="143"/>
      <c r="Q8" s="143"/>
      <c r="R8" s="143"/>
      <c r="S8" s="143"/>
      <c r="T8" s="143"/>
      <c r="U8" s="143"/>
      <c r="V8" s="143"/>
      <c r="W8" s="143"/>
      <c r="X8" s="142"/>
      <c r="Y8" s="142"/>
      <c r="Z8" s="142"/>
    </row>
    <row r="9" spans="1:67" s="120" customFormat="1" ht="18.5" x14ac:dyDescent="0.3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35">
      <c r="A10" s="144" t="s">
        <v>82</v>
      </c>
      <c r="B10" s="304" t="str">
        <f>Overview!B10</f>
        <v>DERBY, DERBYSHIRE, NOTTINGHAM AND NOTTINGHAMSHIRE LEP</v>
      </c>
      <c r="C10" s="304"/>
      <c r="D10" s="304"/>
      <c r="E10" s="140"/>
      <c r="F10" s="145"/>
      <c r="K10" s="277" t="s">
        <v>5</v>
      </c>
      <c r="L10" s="278"/>
      <c r="M10" s="279"/>
      <c r="N10" s="274">
        <f>Overview!L10</f>
        <v>0</v>
      </c>
      <c r="O10" s="275"/>
      <c r="P10" s="275"/>
      <c r="Q10" s="275"/>
      <c r="R10" s="275"/>
      <c r="S10" s="275"/>
      <c r="T10" s="276"/>
      <c r="U10" s="145"/>
      <c r="V10" s="145"/>
      <c r="W10" s="145"/>
    </row>
    <row r="11" spans="1:67" s="120" customFormat="1" ht="30" customHeight="1" x14ac:dyDescent="0.35">
      <c r="A11" s="146" t="s">
        <v>21</v>
      </c>
      <c r="B11" s="304" t="str">
        <f>Overview!B11</f>
        <v>(SKILLS LOCAL) SKILLS FOR GROWTH</v>
      </c>
      <c r="C11" s="304"/>
      <c r="D11" s="304"/>
      <c r="E11" s="140"/>
      <c r="F11" s="145"/>
      <c r="K11" s="277" t="s">
        <v>6</v>
      </c>
      <c r="L11" s="278"/>
      <c r="M11" s="279"/>
      <c r="N11" s="274">
        <f>Overview!L11</f>
        <v>0</v>
      </c>
      <c r="O11" s="275"/>
      <c r="P11" s="276"/>
      <c r="Q11" s="145"/>
      <c r="R11" s="145"/>
      <c r="S11" s="145"/>
      <c r="T11" s="145"/>
      <c r="U11" s="145"/>
      <c r="V11" s="145"/>
      <c r="W11" s="145"/>
    </row>
    <row r="12" spans="1:67" s="120" customFormat="1" ht="30" customHeight="1" x14ac:dyDescent="0.35">
      <c r="A12" s="144" t="s">
        <v>83</v>
      </c>
      <c r="B12" s="305" t="str">
        <f>Overview!B12</f>
        <v>itt_30133</v>
      </c>
      <c r="C12" s="305"/>
      <c r="D12" s="305"/>
      <c r="E12" s="141"/>
      <c r="F12" s="147"/>
      <c r="G12" s="147"/>
      <c r="H12" s="147"/>
      <c r="I12" s="147"/>
      <c r="J12" s="147"/>
      <c r="K12" s="147"/>
      <c r="L12" s="147"/>
      <c r="M12" s="147"/>
      <c r="N12" s="147"/>
      <c r="O12" s="147"/>
      <c r="P12" s="147"/>
      <c r="Q12" s="147"/>
      <c r="R12" s="147"/>
      <c r="S12" s="147"/>
    </row>
    <row r="13" spans="1:67" s="120" customFormat="1" ht="30" customHeight="1" x14ac:dyDescent="0.35">
      <c r="A13" s="146" t="s">
        <v>84</v>
      </c>
      <c r="B13" s="305" t="str">
        <f>Overview!B13</f>
        <v>08-002-01</v>
      </c>
      <c r="C13" s="305"/>
      <c r="D13" s="305"/>
      <c r="E13" s="141"/>
      <c r="F13" s="147"/>
      <c r="G13" s="147"/>
      <c r="H13" s="147"/>
      <c r="I13" s="147"/>
      <c r="J13" s="147"/>
      <c r="K13" s="147"/>
      <c r="L13" s="147"/>
      <c r="M13" s="147"/>
      <c r="N13" s="147"/>
      <c r="O13" s="147"/>
      <c r="P13" s="147"/>
      <c r="Q13" s="147"/>
      <c r="R13" s="147"/>
      <c r="S13" s="147"/>
    </row>
    <row r="14" spans="1:67" s="71" customFormat="1" x14ac:dyDescent="0.3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79"/>
      <c r="AI14" s="79"/>
      <c r="AJ14" s="150"/>
      <c r="AK14" s="79"/>
    </row>
    <row r="15" spans="1:67" s="2" customFormat="1" ht="15" customHeight="1" x14ac:dyDescent="0.35">
      <c r="A15" s="72" t="s">
        <v>0</v>
      </c>
      <c r="B15" s="119" t="s">
        <v>335</v>
      </c>
      <c r="C15" s="286" t="s">
        <v>100</v>
      </c>
      <c r="D15" s="291" t="s">
        <v>91</v>
      </c>
      <c r="E15" s="288" t="s">
        <v>101</v>
      </c>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90"/>
      <c r="AH15" s="73"/>
      <c r="AI15" s="74"/>
      <c r="AJ15" s="75"/>
      <c r="AK15" s="7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35">
      <c r="A16" s="76" t="s">
        <v>1</v>
      </c>
      <c r="B16" s="77" t="s">
        <v>298</v>
      </c>
      <c r="C16" s="287"/>
      <c r="D16" s="292"/>
      <c r="E16" s="78"/>
      <c r="F16" s="194">
        <v>42461</v>
      </c>
      <c r="G16" s="194">
        <v>42491</v>
      </c>
      <c r="H16" s="78"/>
      <c r="I16" s="78"/>
      <c r="J16" s="78"/>
      <c r="K16" s="78">
        <v>42614</v>
      </c>
      <c r="L16" s="78">
        <v>42644</v>
      </c>
      <c r="M16" s="78">
        <v>42675</v>
      </c>
      <c r="N16" s="78">
        <v>42705</v>
      </c>
      <c r="O16" s="78">
        <v>42736</v>
      </c>
      <c r="P16" s="78">
        <v>42767</v>
      </c>
      <c r="Q16" s="78">
        <v>42795</v>
      </c>
      <c r="R16" s="78">
        <v>42826</v>
      </c>
      <c r="S16" s="78">
        <v>42856</v>
      </c>
      <c r="T16" s="78">
        <v>42887</v>
      </c>
      <c r="U16" s="78">
        <v>42917</v>
      </c>
      <c r="V16" s="78">
        <v>42948</v>
      </c>
      <c r="W16" s="78">
        <v>42979</v>
      </c>
      <c r="X16" s="78">
        <v>43009</v>
      </c>
      <c r="Y16" s="78">
        <v>43040</v>
      </c>
      <c r="Z16" s="78">
        <v>43070</v>
      </c>
      <c r="AA16" s="78">
        <v>43101</v>
      </c>
      <c r="AB16" s="78">
        <v>43132</v>
      </c>
      <c r="AC16" s="78">
        <v>43160</v>
      </c>
      <c r="AD16" s="78"/>
      <c r="AE16" s="78"/>
      <c r="AF16" s="78"/>
      <c r="AG16" s="78"/>
      <c r="AH16" s="79" t="s">
        <v>2</v>
      </c>
      <c r="AI16" s="79" t="s">
        <v>102</v>
      </c>
      <c r="AJ16" s="80" t="s">
        <v>103</v>
      </c>
      <c r="AK16" s="81" t="s">
        <v>104</v>
      </c>
    </row>
    <row r="17" spans="1:37" s="209" customFormat="1" x14ac:dyDescent="0.35">
      <c r="A17" s="302">
        <v>14</v>
      </c>
      <c r="B17" s="282" t="s">
        <v>600</v>
      </c>
      <c r="C17" s="82" t="s">
        <v>105</v>
      </c>
      <c r="D17" s="212">
        <v>3.5</v>
      </c>
      <c r="E17" s="210"/>
      <c r="F17" s="211"/>
      <c r="G17" s="211"/>
      <c r="H17" s="213"/>
      <c r="I17" s="213"/>
      <c r="J17" s="213"/>
      <c r="K17" s="219"/>
      <c r="L17" s="219"/>
      <c r="M17" s="219"/>
      <c r="N17" s="219"/>
      <c r="O17" s="219"/>
      <c r="P17" s="219"/>
      <c r="Q17" s="219"/>
      <c r="R17" s="219"/>
      <c r="S17" s="219"/>
      <c r="T17" s="219"/>
      <c r="U17" s="219"/>
      <c r="V17" s="219"/>
      <c r="W17" s="219"/>
      <c r="X17" s="219"/>
      <c r="Y17" s="219"/>
      <c r="Z17" s="219"/>
      <c r="AA17" s="219"/>
      <c r="AB17" s="219"/>
      <c r="AC17" s="219"/>
      <c r="AD17" s="210"/>
      <c r="AE17" s="210"/>
      <c r="AF17" s="210"/>
      <c r="AG17" s="210"/>
      <c r="AH17" s="90">
        <f t="shared" ref="AH17:AH80" si="0">SUM(E17:AG17)</f>
        <v>0</v>
      </c>
      <c r="AI17" s="208">
        <f t="shared" ref="AI17" si="1">A17*25/100</f>
        <v>3.5</v>
      </c>
      <c r="AJ17" s="84">
        <f t="shared" ref="AJ17:AJ46" si="2">AH17*AI17</f>
        <v>0</v>
      </c>
      <c r="AK17" s="81"/>
    </row>
    <row r="18" spans="1:37" s="209" customFormat="1" x14ac:dyDescent="0.35">
      <c r="A18" s="303"/>
      <c r="B18" s="283"/>
      <c r="C18" s="82" t="s">
        <v>106</v>
      </c>
      <c r="D18" s="212">
        <v>10.5</v>
      </c>
      <c r="E18" s="210"/>
      <c r="F18" s="211"/>
      <c r="G18" s="211"/>
      <c r="H18" s="213"/>
      <c r="I18" s="213"/>
      <c r="J18" s="213"/>
      <c r="K18" s="219"/>
      <c r="L18" s="219"/>
      <c r="M18" s="219"/>
      <c r="N18" s="219"/>
      <c r="O18" s="219"/>
      <c r="P18" s="219"/>
      <c r="Q18" s="219"/>
      <c r="R18" s="219"/>
      <c r="S18" s="219"/>
      <c r="T18" s="219"/>
      <c r="U18" s="219"/>
      <c r="V18" s="219"/>
      <c r="W18" s="219"/>
      <c r="X18" s="219"/>
      <c r="Y18" s="219"/>
      <c r="Z18" s="219"/>
      <c r="AA18" s="219"/>
      <c r="AB18" s="219"/>
      <c r="AC18" s="219"/>
      <c r="AD18" s="210"/>
      <c r="AE18" s="210"/>
      <c r="AF18" s="210"/>
      <c r="AG18" s="210"/>
      <c r="AH18" s="90">
        <f t="shared" si="0"/>
        <v>0</v>
      </c>
      <c r="AI18" s="208">
        <f t="shared" ref="AI18" si="3">A17*75/100</f>
        <v>10.5</v>
      </c>
      <c r="AJ18" s="84">
        <f t="shared" si="2"/>
        <v>0</v>
      </c>
      <c r="AK18" s="81"/>
    </row>
    <row r="19" spans="1:37" s="209" customFormat="1" x14ac:dyDescent="0.35">
      <c r="A19" s="302">
        <v>16</v>
      </c>
      <c r="B19" s="282" t="s">
        <v>601</v>
      </c>
      <c r="C19" s="82" t="s">
        <v>105</v>
      </c>
      <c r="D19" s="212">
        <v>4</v>
      </c>
      <c r="E19" s="210"/>
      <c r="F19" s="211"/>
      <c r="G19" s="211"/>
      <c r="H19" s="213"/>
      <c r="I19" s="213"/>
      <c r="J19" s="213"/>
      <c r="K19" s="219"/>
      <c r="L19" s="219"/>
      <c r="M19" s="219"/>
      <c r="N19" s="219"/>
      <c r="O19" s="219"/>
      <c r="P19" s="219"/>
      <c r="Q19" s="219"/>
      <c r="R19" s="219"/>
      <c r="S19" s="219"/>
      <c r="T19" s="219"/>
      <c r="U19" s="219"/>
      <c r="V19" s="219"/>
      <c r="W19" s="219"/>
      <c r="X19" s="219"/>
      <c r="Y19" s="219"/>
      <c r="Z19" s="219"/>
      <c r="AA19" s="219"/>
      <c r="AB19" s="219"/>
      <c r="AC19" s="219"/>
      <c r="AD19" s="210"/>
      <c r="AE19" s="210"/>
      <c r="AF19" s="210"/>
      <c r="AG19" s="210"/>
      <c r="AH19" s="90">
        <f t="shared" si="0"/>
        <v>0</v>
      </c>
      <c r="AI19" s="208">
        <f t="shared" ref="AI19" si="4">A19*25/100</f>
        <v>4</v>
      </c>
      <c r="AJ19" s="84">
        <f t="shared" si="2"/>
        <v>0</v>
      </c>
      <c r="AK19" s="81"/>
    </row>
    <row r="20" spans="1:37" s="209" customFormat="1" x14ac:dyDescent="0.35">
      <c r="A20" s="303"/>
      <c r="B20" s="283"/>
      <c r="C20" s="82" t="s">
        <v>106</v>
      </c>
      <c r="D20" s="212">
        <v>12</v>
      </c>
      <c r="E20" s="210"/>
      <c r="F20" s="211"/>
      <c r="G20" s="211"/>
      <c r="H20" s="213"/>
      <c r="I20" s="213"/>
      <c r="J20" s="213"/>
      <c r="K20" s="219"/>
      <c r="L20" s="219"/>
      <c r="M20" s="219"/>
      <c r="N20" s="219"/>
      <c r="O20" s="219"/>
      <c r="P20" s="219"/>
      <c r="Q20" s="219"/>
      <c r="R20" s="219"/>
      <c r="S20" s="219"/>
      <c r="T20" s="219"/>
      <c r="U20" s="219"/>
      <c r="V20" s="219"/>
      <c r="W20" s="219"/>
      <c r="X20" s="219"/>
      <c r="Y20" s="219"/>
      <c r="Z20" s="219"/>
      <c r="AA20" s="219"/>
      <c r="AB20" s="219"/>
      <c r="AC20" s="219"/>
      <c r="AD20" s="210"/>
      <c r="AE20" s="210"/>
      <c r="AF20" s="210"/>
      <c r="AG20" s="210"/>
      <c r="AH20" s="90">
        <f t="shared" si="0"/>
        <v>0</v>
      </c>
      <c r="AI20" s="208">
        <f t="shared" ref="AI20" si="5">A19*75/100</f>
        <v>12</v>
      </c>
      <c r="AJ20" s="84">
        <f t="shared" si="2"/>
        <v>0</v>
      </c>
      <c r="AK20" s="81"/>
    </row>
    <row r="21" spans="1:37" s="209" customFormat="1" x14ac:dyDescent="0.35">
      <c r="A21" s="302">
        <v>18</v>
      </c>
      <c r="B21" s="282" t="s">
        <v>602</v>
      </c>
      <c r="C21" s="82" t="s">
        <v>105</v>
      </c>
      <c r="D21" s="212">
        <v>4.5</v>
      </c>
      <c r="E21" s="210"/>
      <c r="F21" s="211"/>
      <c r="G21" s="211"/>
      <c r="H21" s="213"/>
      <c r="I21" s="213"/>
      <c r="J21" s="213"/>
      <c r="K21" s="219"/>
      <c r="L21" s="219"/>
      <c r="M21" s="219"/>
      <c r="N21" s="219"/>
      <c r="O21" s="219"/>
      <c r="P21" s="219"/>
      <c r="Q21" s="219"/>
      <c r="R21" s="219"/>
      <c r="S21" s="219"/>
      <c r="T21" s="219"/>
      <c r="U21" s="219"/>
      <c r="V21" s="219"/>
      <c r="W21" s="219"/>
      <c r="X21" s="219"/>
      <c r="Y21" s="219"/>
      <c r="Z21" s="219"/>
      <c r="AA21" s="219"/>
      <c r="AB21" s="219"/>
      <c r="AC21" s="219"/>
      <c r="AD21" s="210"/>
      <c r="AE21" s="210"/>
      <c r="AF21" s="210"/>
      <c r="AG21" s="210"/>
      <c r="AH21" s="90">
        <f t="shared" si="0"/>
        <v>0</v>
      </c>
      <c r="AI21" s="208">
        <f t="shared" ref="AI21" si="6">A21*25/100</f>
        <v>4.5</v>
      </c>
      <c r="AJ21" s="84">
        <f t="shared" si="2"/>
        <v>0</v>
      </c>
      <c r="AK21" s="81"/>
    </row>
    <row r="22" spans="1:37" s="209" customFormat="1" x14ac:dyDescent="0.35">
      <c r="A22" s="303"/>
      <c r="B22" s="283"/>
      <c r="C22" s="82" t="s">
        <v>106</v>
      </c>
      <c r="D22" s="212">
        <v>13.5</v>
      </c>
      <c r="E22" s="210"/>
      <c r="F22" s="211"/>
      <c r="G22" s="211"/>
      <c r="H22" s="213"/>
      <c r="I22" s="213"/>
      <c r="J22" s="213"/>
      <c r="K22" s="219"/>
      <c r="L22" s="219"/>
      <c r="M22" s="219"/>
      <c r="N22" s="219"/>
      <c r="O22" s="219"/>
      <c r="P22" s="219"/>
      <c r="Q22" s="219"/>
      <c r="R22" s="219"/>
      <c r="S22" s="219"/>
      <c r="T22" s="219"/>
      <c r="U22" s="219"/>
      <c r="V22" s="219"/>
      <c r="W22" s="219"/>
      <c r="X22" s="219"/>
      <c r="Y22" s="219"/>
      <c r="Z22" s="219"/>
      <c r="AA22" s="219"/>
      <c r="AB22" s="219"/>
      <c r="AC22" s="219"/>
      <c r="AD22" s="210"/>
      <c r="AE22" s="210"/>
      <c r="AF22" s="210"/>
      <c r="AG22" s="210"/>
      <c r="AH22" s="90">
        <f t="shared" si="0"/>
        <v>0</v>
      </c>
      <c r="AI22" s="208">
        <f t="shared" ref="AI22" si="7">A21*75/100</f>
        <v>13.5</v>
      </c>
      <c r="AJ22" s="84">
        <f t="shared" si="2"/>
        <v>0</v>
      </c>
      <c r="AK22" s="81"/>
    </row>
    <row r="23" spans="1:37" s="209" customFormat="1" x14ac:dyDescent="0.35">
      <c r="A23" s="302">
        <v>22</v>
      </c>
      <c r="B23" s="282" t="s">
        <v>603</v>
      </c>
      <c r="C23" s="82" t="s">
        <v>105</v>
      </c>
      <c r="D23" s="212">
        <v>5.5</v>
      </c>
      <c r="E23" s="210"/>
      <c r="F23" s="211"/>
      <c r="G23" s="211"/>
      <c r="H23" s="213"/>
      <c r="I23" s="213"/>
      <c r="J23" s="213"/>
      <c r="K23" s="219"/>
      <c r="L23" s="219"/>
      <c r="M23" s="219"/>
      <c r="N23" s="219"/>
      <c r="O23" s="219"/>
      <c r="P23" s="219"/>
      <c r="Q23" s="219"/>
      <c r="R23" s="219"/>
      <c r="S23" s="219"/>
      <c r="T23" s="219"/>
      <c r="U23" s="219"/>
      <c r="V23" s="219"/>
      <c r="W23" s="219"/>
      <c r="X23" s="219"/>
      <c r="Y23" s="219"/>
      <c r="Z23" s="219"/>
      <c r="AA23" s="219"/>
      <c r="AB23" s="219"/>
      <c r="AC23" s="219"/>
      <c r="AD23" s="210"/>
      <c r="AE23" s="210"/>
      <c r="AF23" s="210"/>
      <c r="AG23" s="210"/>
      <c r="AH23" s="90">
        <f t="shared" si="0"/>
        <v>0</v>
      </c>
      <c r="AI23" s="208">
        <f t="shared" ref="AI23" si="8">A23*25/100</f>
        <v>5.5</v>
      </c>
      <c r="AJ23" s="84">
        <f t="shared" si="2"/>
        <v>0</v>
      </c>
      <c r="AK23" s="81"/>
    </row>
    <row r="24" spans="1:37" s="209" customFormat="1" x14ac:dyDescent="0.35">
      <c r="A24" s="303"/>
      <c r="B24" s="283"/>
      <c r="C24" s="82" t="s">
        <v>106</v>
      </c>
      <c r="D24" s="212">
        <v>16.5</v>
      </c>
      <c r="E24" s="210"/>
      <c r="F24" s="211"/>
      <c r="G24" s="211"/>
      <c r="H24" s="213"/>
      <c r="I24" s="213"/>
      <c r="J24" s="213"/>
      <c r="K24" s="219"/>
      <c r="L24" s="219"/>
      <c r="M24" s="219"/>
      <c r="N24" s="219"/>
      <c r="O24" s="219"/>
      <c r="P24" s="219"/>
      <c r="Q24" s="219"/>
      <c r="R24" s="219"/>
      <c r="S24" s="219"/>
      <c r="T24" s="219"/>
      <c r="U24" s="219"/>
      <c r="V24" s="219"/>
      <c r="W24" s="219"/>
      <c r="X24" s="219"/>
      <c r="Y24" s="219"/>
      <c r="Z24" s="219"/>
      <c r="AA24" s="219"/>
      <c r="AB24" s="219"/>
      <c r="AC24" s="219"/>
      <c r="AD24" s="210"/>
      <c r="AE24" s="210"/>
      <c r="AF24" s="210"/>
      <c r="AG24" s="210"/>
      <c r="AH24" s="90">
        <f t="shared" si="0"/>
        <v>0</v>
      </c>
      <c r="AI24" s="208">
        <f t="shared" ref="AI24" si="9">A23*75/100</f>
        <v>16.5</v>
      </c>
      <c r="AJ24" s="84">
        <f t="shared" si="2"/>
        <v>0</v>
      </c>
      <c r="AK24" s="81"/>
    </row>
    <row r="25" spans="1:37" s="209" customFormat="1" x14ac:dyDescent="0.35">
      <c r="A25" s="302">
        <v>24</v>
      </c>
      <c r="B25" s="282" t="s">
        <v>604</v>
      </c>
      <c r="C25" s="82" t="s">
        <v>105</v>
      </c>
      <c r="D25" s="212">
        <v>6</v>
      </c>
      <c r="E25" s="210"/>
      <c r="F25" s="211"/>
      <c r="G25" s="211"/>
      <c r="H25" s="213"/>
      <c r="I25" s="213"/>
      <c r="J25" s="213"/>
      <c r="K25" s="219"/>
      <c r="L25" s="219"/>
      <c r="M25" s="219"/>
      <c r="N25" s="219"/>
      <c r="O25" s="219"/>
      <c r="P25" s="219"/>
      <c r="Q25" s="219"/>
      <c r="R25" s="219"/>
      <c r="S25" s="219"/>
      <c r="T25" s="219"/>
      <c r="U25" s="219"/>
      <c r="V25" s="219"/>
      <c r="W25" s="219"/>
      <c r="X25" s="219"/>
      <c r="Y25" s="219"/>
      <c r="Z25" s="219"/>
      <c r="AA25" s="219"/>
      <c r="AB25" s="219"/>
      <c r="AC25" s="219"/>
      <c r="AD25" s="210"/>
      <c r="AE25" s="210"/>
      <c r="AF25" s="210"/>
      <c r="AG25" s="210"/>
      <c r="AH25" s="90">
        <f t="shared" si="0"/>
        <v>0</v>
      </c>
      <c r="AI25" s="208">
        <f t="shared" ref="AI25" si="10">A25*25/100</f>
        <v>6</v>
      </c>
      <c r="AJ25" s="84">
        <f t="shared" si="2"/>
        <v>0</v>
      </c>
      <c r="AK25" s="81"/>
    </row>
    <row r="26" spans="1:37" s="209" customFormat="1" x14ac:dyDescent="0.35">
      <c r="A26" s="303"/>
      <c r="B26" s="283"/>
      <c r="C26" s="82" t="s">
        <v>106</v>
      </c>
      <c r="D26" s="212">
        <v>18</v>
      </c>
      <c r="E26" s="210"/>
      <c r="F26" s="211"/>
      <c r="G26" s="211"/>
      <c r="H26" s="213"/>
      <c r="I26" s="213"/>
      <c r="J26" s="213"/>
      <c r="K26" s="219"/>
      <c r="L26" s="219"/>
      <c r="M26" s="219"/>
      <c r="N26" s="219"/>
      <c r="O26" s="219"/>
      <c r="P26" s="219"/>
      <c r="Q26" s="219"/>
      <c r="R26" s="219"/>
      <c r="S26" s="219"/>
      <c r="T26" s="219"/>
      <c r="U26" s="219"/>
      <c r="V26" s="219"/>
      <c r="W26" s="219"/>
      <c r="X26" s="219"/>
      <c r="Y26" s="219"/>
      <c r="Z26" s="219"/>
      <c r="AA26" s="219"/>
      <c r="AB26" s="219"/>
      <c r="AC26" s="219"/>
      <c r="AD26" s="210"/>
      <c r="AE26" s="210"/>
      <c r="AF26" s="210"/>
      <c r="AG26" s="210"/>
      <c r="AH26" s="90">
        <f t="shared" si="0"/>
        <v>0</v>
      </c>
      <c r="AI26" s="208">
        <f t="shared" ref="AI26" si="11">A25*75/100</f>
        <v>18</v>
      </c>
      <c r="AJ26" s="84">
        <f t="shared" si="2"/>
        <v>0</v>
      </c>
      <c r="AK26" s="81"/>
    </row>
    <row r="27" spans="1:37" s="209" customFormat="1" x14ac:dyDescent="0.35">
      <c r="A27" s="302">
        <v>21</v>
      </c>
      <c r="B27" s="282" t="s">
        <v>605</v>
      </c>
      <c r="C27" s="82" t="s">
        <v>105</v>
      </c>
      <c r="D27" s="212">
        <v>5.25</v>
      </c>
      <c r="E27" s="210"/>
      <c r="F27" s="211"/>
      <c r="G27" s="211"/>
      <c r="H27" s="213"/>
      <c r="I27" s="213"/>
      <c r="J27" s="213"/>
      <c r="K27" s="219"/>
      <c r="L27" s="219"/>
      <c r="M27" s="219"/>
      <c r="N27" s="219"/>
      <c r="O27" s="219"/>
      <c r="P27" s="219"/>
      <c r="Q27" s="219"/>
      <c r="R27" s="219"/>
      <c r="S27" s="219"/>
      <c r="T27" s="219"/>
      <c r="U27" s="219"/>
      <c r="V27" s="219"/>
      <c r="W27" s="219"/>
      <c r="X27" s="219"/>
      <c r="Y27" s="219"/>
      <c r="Z27" s="219"/>
      <c r="AA27" s="219"/>
      <c r="AB27" s="219"/>
      <c r="AC27" s="219"/>
      <c r="AD27" s="210"/>
      <c r="AE27" s="210"/>
      <c r="AF27" s="210"/>
      <c r="AG27" s="210"/>
      <c r="AH27" s="90">
        <f t="shared" si="0"/>
        <v>0</v>
      </c>
      <c r="AI27" s="208">
        <f t="shared" ref="AI27" si="12">A27*25/100</f>
        <v>5.25</v>
      </c>
      <c r="AJ27" s="84">
        <f t="shared" si="2"/>
        <v>0</v>
      </c>
      <c r="AK27" s="81"/>
    </row>
    <row r="28" spans="1:37" s="209" customFormat="1" x14ac:dyDescent="0.35">
      <c r="A28" s="303"/>
      <c r="B28" s="283"/>
      <c r="C28" s="82" t="s">
        <v>106</v>
      </c>
      <c r="D28" s="212">
        <v>15.75</v>
      </c>
      <c r="E28" s="210"/>
      <c r="F28" s="211"/>
      <c r="G28" s="211"/>
      <c r="H28" s="213"/>
      <c r="I28" s="213"/>
      <c r="J28" s="213"/>
      <c r="K28" s="219"/>
      <c r="L28" s="219"/>
      <c r="M28" s="219"/>
      <c r="N28" s="219"/>
      <c r="O28" s="219"/>
      <c r="P28" s="219"/>
      <c r="Q28" s="219"/>
      <c r="R28" s="219"/>
      <c r="S28" s="219"/>
      <c r="T28" s="219"/>
      <c r="U28" s="219"/>
      <c r="V28" s="219"/>
      <c r="W28" s="219"/>
      <c r="X28" s="219"/>
      <c r="Y28" s="219"/>
      <c r="Z28" s="219"/>
      <c r="AA28" s="219"/>
      <c r="AB28" s="219"/>
      <c r="AC28" s="219"/>
      <c r="AD28" s="210"/>
      <c r="AE28" s="210"/>
      <c r="AF28" s="210"/>
      <c r="AG28" s="210"/>
      <c r="AH28" s="90">
        <f t="shared" si="0"/>
        <v>0</v>
      </c>
      <c r="AI28" s="208">
        <f t="shared" ref="AI28" si="13">A27*75/100</f>
        <v>15.75</v>
      </c>
      <c r="AJ28" s="84">
        <f t="shared" si="2"/>
        <v>0</v>
      </c>
      <c r="AK28" s="81"/>
    </row>
    <row r="29" spans="1:37" s="209" customFormat="1" x14ac:dyDescent="0.35">
      <c r="A29" s="302">
        <v>24</v>
      </c>
      <c r="B29" s="282" t="s">
        <v>606</v>
      </c>
      <c r="C29" s="82" t="s">
        <v>105</v>
      </c>
      <c r="D29" s="212">
        <v>6</v>
      </c>
      <c r="E29" s="210"/>
      <c r="F29" s="211"/>
      <c r="G29" s="211"/>
      <c r="H29" s="213"/>
      <c r="I29" s="213"/>
      <c r="J29" s="213"/>
      <c r="K29" s="219"/>
      <c r="L29" s="219"/>
      <c r="M29" s="219"/>
      <c r="N29" s="219"/>
      <c r="O29" s="219"/>
      <c r="P29" s="219"/>
      <c r="Q29" s="219"/>
      <c r="R29" s="219"/>
      <c r="S29" s="219"/>
      <c r="T29" s="219"/>
      <c r="U29" s="219"/>
      <c r="V29" s="219"/>
      <c r="W29" s="219"/>
      <c r="X29" s="219"/>
      <c r="Y29" s="219"/>
      <c r="Z29" s="219"/>
      <c r="AA29" s="219"/>
      <c r="AB29" s="219"/>
      <c r="AC29" s="219"/>
      <c r="AD29" s="210"/>
      <c r="AE29" s="210"/>
      <c r="AF29" s="210"/>
      <c r="AG29" s="210"/>
      <c r="AH29" s="90">
        <f t="shared" si="0"/>
        <v>0</v>
      </c>
      <c r="AI29" s="208">
        <f t="shared" ref="AI29" si="14">A29*25/100</f>
        <v>6</v>
      </c>
      <c r="AJ29" s="84">
        <f t="shared" si="2"/>
        <v>0</v>
      </c>
      <c r="AK29" s="81"/>
    </row>
    <row r="30" spans="1:37" s="209" customFormat="1" x14ac:dyDescent="0.35">
      <c r="A30" s="303"/>
      <c r="B30" s="283"/>
      <c r="C30" s="82" t="s">
        <v>106</v>
      </c>
      <c r="D30" s="212">
        <v>18</v>
      </c>
      <c r="E30" s="210"/>
      <c r="F30" s="211"/>
      <c r="G30" s="211"/>
      <c r="H30" s="213"/>
      <c r="I30" s="213"/>
      <c r="J30" s="213"/>
      <c r="K30" s="219"/>
      <c r="L30" s="219"/>
      <c r="M30" s="219"/>
      <c r="N30" s="219"/>
      <c r="O30" s="219"/>
      <c r="P30" s="219"/>
      <c r="Q30" s="219"/>
      <c r="R30" s="219"/>
      <c r="S30" s="219"/>
      <c r="T30" s="219"/>
      <c r="U30" s="219"/>
      <c r="V30" s="219"/>
      <c r="W30" s="219"/>
      <c r="X30" s="219"/>
      <c r="Y30" s="219"/>
      <c r="Z30" s="219"/>
      <c r="AA30" s="219"/>
      <c r="AB30" s="219"/>
      <c r="AC30" s="219"/>
      <c r="AD30" s="210"/>
      <c r="AE30" s="210"/>
      <c r="AF30" s="210"/>
      <c r="AG30" s="210"/>
      <c r="AH30" s="90">
        <f t="shared" si="0"/>
        <v>0</v>
      </c>
      <c r="AI30" s="208">
        <f t="shared" ref="AI30" si="15">A29*75/100</f>
        <v>18</v>
      </c>
      <c r="AJ30" s="84">
        <f t="shared" si="2"/>
        <v>0</v>
      </c>
      <c r="AK30" s="81"/>
    </row>
    <row r="31" spans="1:37" s="209" customFormat="1" x14ac:dyDescent="0.35">
      <c r="A31" s="302">
        <v>27</v>
      </c>
      <c r="B31" s="282" t="s">
        <v>607</v>
      </c>
      <c r="C31" s="82" t="s">
        <v>105</v>
      </c>
      <c r="D31" s="212">
        <v>6.75</v>
      </c>
      <c r="E31" s="210"/>
      <c r="F31" s="211"/>
      <c r="G31" s="211"/>
      <c r="H31" s="213"/>
      <c r="I31" s="213"/>
      <c r="J31" s="213"/>
      <c r="K31" s="219"/>
      <c r="L31" s="219"/>
      <c r="M31" s="219"/>
      <c r="N31" s="219"/>
      <c r="O31" s="219"/>
      <c r="P31" s="219"/>
      <c r="Q31" s="219"/>
      <c r="R31" s="219"/>
      <c r="S31" s="219"/>
      <c r="T31" s="219"/>
      <c r="U31" s="219"/>
      <c r="V31" s="219"/>
      <c r="W31" s="219"/>
      <c r="X31" s="219"/>
      <c r="Y31" s="219"/>
      <c r="Z31" s="219"/>
      <c r="AA31" s="219"/>
      <c r="AB31" s="219"/>
      <c r="AC31" s="219"/>
      <c r="AD31" s="210"/>
      <c r="AE31" s="210"/>
      <c r="AF31" s="210"/>
      <c r="AG31" s="210"/>
      <c r="AH31" s="90">
        <f t="shared" si="0"/>
        <v>0</v>
      </c>
      <c r="AI31" s="208">
        <f t="shared" ref="AI31" si="16">A31*25/100</f>
        <v>6.75</v>
      </c>
      <c r="AJ31" s="84">
        <f t="shared" si="2"/>
        <v>0</v>
      </c>
      <c r="AK31" s="81"/>
    </row>
    <row r="32" spans="1:37" s="209" customFormat="1" x14ac:dyDescent="0.35">
      <c r="A32" s="303"/>
      <c r="B32" s="283"/>
      <c r="C32" s="82" t="s">
        <v>106</v>
      </c>
      <c r="D32" s="212">
        <v>20.25</v>
      </c>
      <c r="E32" s="210"/>
      <c r="F32" s="211"/>
      <c r="G32" s="211"/>
      <c r="H32" s="213"/>
      <c r="I32" s="213"/>
      <c r="J32" s="213"/>
      <c r="K32" s="219"/>
      <c r="L32" s="219"/>
      <c r="M32" s="219"/>
      <c r="N32" s="219"/>
      <c r="O32" s="219"/>
      <c r="P32" s="219"/>
      <c r="Q32" s="219"/>
      <c r="R32" s="219"/>
      <c r="S32" s="219"/>
      <c r="T32" s="219"/>
      <c r="U32" s="219"/>
      <c r="V32" s="219"/>
      <c r="W32" s="219"/>
      <c r="X32" s="219"/>
      <c r="Y32" s="219"/>
      <c r="Z32" s="219"/>
      <c r="AA32" s="219"/>
      <c r="AB32" s="219"/>
      <c r="AC32" s="219"/>
      <c r="AD32" s="210"/>
      <c r="AE32" s="210"/>
      <c r="AF32" s="210"/>
      <c r="AG32" s="210"/>
      <c r="AH32" s="90">
        <f t="shared" si="0"/>
        <v>0</v>
      </c>
      <c r="AI32" s="208">
        <f t="shared" ref="AI32" si="17">A31*75/100</f>
        <v>20.25</v>
      </c>
      <c r="AJ32" s="84">
        <f t="shared" si="2"/>
        <v>0</v>
      </c>
      <c r="AK32" s="81"/>
    </row>
    <row r="33" spans="1:37" s="209" customFormat="1" x14ac:dyDescent="0.35">
      <c r="A33" s="302">
        <v>34</v>
      </c>
      <c r="B33" s="282" t="s">
        <v>608</v>
      </c>
      <c r="C33" s="82" t="s">
        <v>105</v>
      </c>
      <c r="D33" s="212">
        <v>8.5</v>
      </c>
      <c r="E33" s="210"/>
      <c r="F33" s="211"/>
      <c r="G33" s="211"/>
      <c r="H33" s="213"/>
      <c r="I33" s="213"/>
      <c r="J33" s="213"/>
      <c r="K33" s="219"/>
      <c r="L33" s="219"/>
      <c r="M33" s="219"/>
      <c r="N33" s="219"/>
      <c r="O33" s="219"/>
      <c r="P33" s="219"/>
      <c r="Q33" s="219"/>
      <c r="R33" s="219"/>
      <c r="S33" s="219"/>
      <c r="T33" s="219"/>
      <c r="U33" s="219"/>
      <c r="V33" s="219"/>
      <c r="W33" s="219"/>
      <c r="X33" s="219"/>
      <c r="Y33" s="219"/>
      <c r="Z33" s="219"/>
      <c r="AA33" s="219"/>
      <c r="AB33" s="219"/>
      <c r="AC33" s="219"/>
      <c r="AD33" s="210"/>
      <c r="AE33" s="210"/>
      <c r="AF33" s="210"/>
      <c r="AG33" s="210"/>
      <c r="AH33" s="90">
        <f t="shared" si="0"/>
        <v>0</v>
      </c>
      <c r="AI33" s="208">
        <f t="shared" ref="AI33" si="18">A33*25/100</f>
        <v>8.5</v>
      </c>
      <c r="AJ33" s="84">
        <f t="shared" si="2"/>
        <v>0</v>
      </c>
      <c r="AK33" s="81"/>
    </row>
    <row r="34" spans="1:37" s="209" customFormat="1" x14ac:dyDescent="0.35">
      <c r="A34" s="303"/>
      <c r="B34" s="283"/>
      <c r="C34" s="82" t="s">
        <v>106</v>
      </c>
      <c r="D34" s="212">
        <v>25.5</v>
      </c>
      <c r="E34" s="210"/>
      <c r="F34" s="211"/>
      <c r="G34" s="211"/>
      <c r="H34" s="213"/>
      <c r="I34" s="213"/>
      <c r="J34" s="213"/>
      <c r="K34" s="219"/>
      <c r="L34" s="219"/>
      <c r="M34" s="219"/>
      <c r="N34" s="219"/>
      <c r="O34" s="219"/>
      <c r="P34" s="219"/>
      <c r="Q34" s="219"/>
      <c r="R34" s="219"/>
      <c r="S34" s="219"/>
      <c r="T34" s="219"/>
      <c r="U34" s="219"/>
      <c r="V34" s="219"/>
      <c r="W34" s="219"/>
      <c r="X34" s="219"/>
      <c r="Y34" s="219"/>
      <c r="Z34" s="219"/>
      <c r="AA34" s="219"/>
      <c r="AB34" s="219"/>
      <c r="AC34" s="219"/>
      <c r="AD34" s="210"/>
      <c r="AE34" s="210"/>
      <c r="AF34" s="210"/>
      <c r="AG34" s="210"/>
      <c r="AH34" s="90">
        <f t="shared" si="0"/>
        <v>0</v>
      </c>
      <c r="AI34" s="208">
        <f t="shared" ref="AI34" si="19">A33*75/100</f>
        <v>25.5</v>
      </c>
      <c r="AJ34" s="84">
        <f t="shared" si="2"/>
        <v>0</v>
      </c>
      <c r="AK34" s="81"/>
    </row>
    <row r="35" spans="1:37" s="209" customFormat="1" x14ac:dyDescent="0.35">
      <c r="A35" s="302">
        <v>36</v>
      </c>
      <c r="B35" s="282" t="s">
        <v>609</v>
      </c>
      <c r="C35" s="82" t="s">
        <v>105</v>
      </c>
      <c r="D35" s="212">
        <v>9</v>
      </c>
      <c r="E35" s="210"/>
      <c r="F35" s="211"/>
      <c r="G35" s="211"/>
      <c r="H35" s="213"/>
      <c r="I35" s="213"/>
      <c r="J35" s="213"/>
      <c r="K35" s="219"/>
      <c r="L35" s="219"/>
      <c r="M35" s="219"/>
      <c r="N35" s="219"/>
      <c r="O35" s="219"/>
      <c r="P35" s="219"/>
      <c r="Q35" s="219"/>
      <c r="R35" s="219"/>
      <c r="S35" s="219"/>
      <c r="T35" s="219"/>
      <c r="U35" s="219"/>
      <c r="V35" s="219"/>
      <c r="W35" s="219"/>
      <c r="X35" s="219"/>
      <c r="Y35" s="219"/>
      <c r="Z35" s="219"/>
      <c r="AA35" s="219"/>
      <c r="AB35" s="219"/>
      <c r="AC35" s="219"/>
      <c r="AD35" s="210"/>
      <c r="AE35" s="210"/>
      <c r="AF35" s="210"/>
      <c r="AG35" s="210"/>
      <c r="AH35" s="90">
        <f t="shared" si="0"/>
        <v>0</v>
      </c>
      <c r="AI35" s="208">
        <f t="shared" ref="AI35" si="20">A35*25/100</f>
        <v>9</v>
      </c>
      <c r="AJ35" s="84">
        <f t="shared" si="2"/>
        <v>0</v>
      </c>
      <c r="AK35" s="81"/>
    </row>
    <row r="36" spans="1:37" s="209" customFormat="1" x14ac:dyDescent="0.35">
      <c r="A36" s="303"/>
      <c r="B36" s="283"/>
      <c r="C36" s="82" t="s">
        <v>106</v>
      </c>
      <c r="D36" s="212">
        <v>27</v>
      </c>
      <c r="E36" s="210"/>
      <c r="F36" s="211"/>
      <c r="G36" s="211"/>
      <c r="H36" s="213"/>
      <c r="I36" s="213"/>
      <c r="J36" s="213"/>
      <c r="K36" s="219"/>
      <c r="L36" s="219"/>
      <c r="M36" s="219"/>
      <c r="N36" s="219"/>
      <c r="O36" s="219"/>
      <c r="P36" s="219"/>
      <c r="Q36" s="219"/>
      <c r="R36" s="219"/>
      <c r="S36" s="219"/>
      <c r="T36" s="219"/>
      <c r="U36" s="219"/>
      <c r="V36" s="219"/>
      <c r="W36" s="219"/>
      <c r="X36" s="219"/>
      <c r="Y36" s="219"/>
      <c r="Z36" s="219"/>
      <c r="AA36" s="219"/>
      <c r="AB36" s="219"/>
      <c r="AC36" s="219"/>
      <c r="AD36" s="210"/>
      <c r="AE36" s="210"/>
      <c r="AF36" s="210"/>
      <c r="AG36" s="210"/>
      <c r="AH36" s="90">
        <f t="shared" si="0"/>
        <v>0</v>
      </c>
      <c r="AI36" s="208">
        <f t="shared" ref="AI36" si="21">A35*75/100</f>
        <v>27</v>
      </c>
      <c r="AJ36" s="84">
        <f t="shared" si="2"/>
        <v>0</v>
      </c>
      <c r="AK36" s="81"/>
    </row>
    <row r="37" spans="1:37" s="209" customFormat="1" x14ac:dyDescent="0.35">
      <c r="A37" s="302">
        <v>35</v>
      </c>
      <c r="B37" s="282" t="s">
        <v>610</v>
      </c>
      <c r="C37" s="82" t="s">
        <v>105</v>
      </c>
      <c r="D37" s="212">
        <v>8.75</v>
      </c>
      <c r="E37" s="210"/>
      <c r="F37" s="211"/>
      <c r="G37" s="211"/>
      <c r="H37" s="213"/>
      <c r="I37" s="213"/>
      <c r="J37" s="213"/>
      <c r="K37" s="219"/>
      <c r="L37" s="219"/>
      <c r="M37" s="219"/>
      <c r="N37" s="219"/>
      <c r="O37" s="219"/>
      <c r="P37" s="219"/>
      <c r="Q37" s="219"/>
      <c r="R37" s="219"/>
      <c r="S37" s="219"/>
      <c r="T37" s="219"/>
      <c r="U37" s="219"/>
      <c r="V37" s="219"/>
      <c r="W37" s="219"/>
      <c r="X37" s="219"/>
      <c r="Y37" s="219"/>
      <c r="Z37" s="219"/>
      <c r="AA37" s="219"/>
      <c r="AB37" s="219"/>
      <c r="AC37" s="219"/>
      <c r="AD37" s="210"/>
      <c r="AE37" s="210"/>
      <c r="AF37" s="210"/>
      <c r="AG37" s="210"/>
      <c r="AH37" s="90">
        <f t="shared" si="0"/>
        <v>0</v>
      </c>
      <c r="AI37" s="208">
        <f t="shared" ref="AI37" si="22">A37*25/100</f>
        <v>8.75</v>
      </c>
      <c r="AJ37" s="84">
        <f t="shared" si="2"/>
        <v>0</v>
      </c>
      <c r="AK37" s="81"/>
    </row>
    <row r="38" spans="1:37" s="209" customFormat="1" x14ac:dyDescent="0.35">
      <c r="A38" s="303"/>
      <c r="B38" s="283"/>
      <c r="C38" s="82" t="s">
        <v>106</v>
      </c>
      <c r="D38" s="212">
        <v>26.25</v>
      </c>
      <c r="E38" s="210"/>
      <c r="F38" s="211"/>
      <c r="G38" s="211"/>
      <c r="H38" s="213"/>
      <c r="I38" s="213"/>
      <c r="J38" s="213"/>
      <c r="K38" s="219"/>
      <c r="L38" s="219"/>
      <c r="M38" s="219"/>
      <c r="N38" s="219"/>
      <c r="O38" s="219"/>
      <c r="P38" s="219"/>
      <c r="Q38" s="219"/>
      <c r="R38" s="219"/>
      <c r="S38" s="219"/>
      <c r="T38" s="219"/>
      <c r="U38" s="219"/>
      <c r="V38" s="219"/>
      <c r="W38" s="219"/>
      <c r="X38" s="219"/>
      <c r="Y38" s="219"/>
      <c r="Z38" s="219"/>
      <c r="AA38" s="219"/>
      <c r="AB38" s="219"/>
      <c r="AC38" s="219"/>
      <c r="AD38" s="210"/>
      <c r="AE38" s="210"/>
      <c r="AF38" s="210"/>
      <c r="AG38" s="210"/>
      <c r="AH38" s="90">
        <f t="shared" si="0"/>
        <v>0</v>
      </c>
      <c r="AI38" s="208">
        <f t="shared" ref="AI38" si="23">A37*75/100</f>
        <v>26.25</v>
      </c>
      <c r="AJ38" s="84">
        <f t="shared" si="2"/>
        <v>0</v>
      </c>
      <c r="AK38" s="81"/>
    </row>
    <row r="39" spans="1:37" s="209" customFormat="1" x14ac:dyDescent="0.35">
      <c r="A39" s="302">
        <v>39</v>
      </c>
      <c r="B39" s="282" t="s">
        <v>611</v>
      </c>
      <c r="C39" s="82" t="s">
        <v>105</v>
      </c>
      <c r="D39" s="212">
        <v>9.75</v>
      </c>
      <c r="E39" s="210"/>
      <c r="F39" s="211"/>
      <c r="G39" s="211"/>
      <c r="H39" s="213"/>
      <c r="I39" s="213"/>
      <c r="J39" s="213"/>
      <c r="K39" s="219"/>
      <c r="L39" s="219"/>
      <c r="M39" s="219"/>
      <c r="N39" s="219"/>
      <c r="O39" s="219"/>
      <c r="P39" s="219"/>
      <c r="Q39" s="219"/>
      <c r="R39" s="219"/>
      <c r="S39" s="219"/>
      <c r="T39" s="219"/>
      <c r="U39" s="219"/>
      <c r="V39" s="219"/>
      <c r="W39" s="219"/>
      <c r="X39" s="219"/>
      <c r="Y39" s="219"/>
      <c r="Z39" s="219"/>
      <c r="AA39" s="219"/>
      <c r="AB39" s="219"/>
      <c r="AC39" s="219"/>
      <c r="AD39" s="210"/>
      <c r="AE39" s="210"/>
      <c r="AF39" s="210"/>
      <c r="AG39" s="210"/>
      <c r="AH39" s="90">
        <f t="shared" si="0"/>
        <v>0</v>
      </c>
      <c r="AI39" s="208">
        <f t="shared" ref="AI39" si="24">A39*25/100</f>
        <v>9.75</v>
      </c>
      <c r="AJ39" s="84">
        <f t="shared" si="2"/>
        <v>0</v>
      </c>
      <c r="AK39" s="81"/>
    </row>
    <row r="40" spans="1:37" s="209" customFormat="1" x14ac:dyDescent="0.35">
      <c r="A40" s="303"/>
      <c r="B40" s="283"/>
      <c r="C40" s="82" t="s">
        <v>106</v>
      </c>
      <c r="D40" s="212">
        <v>29.25</v>
      </c>
      <c r="E40" s="210"/>
      <c r="F40" s="211"/>
      <c r="G40" s="211"/>
      <c r="H40" s="213"/>
      <c r="I40" s="213"/>
      <c r="J40" s="213"/>
      <c r="K40" s="219"/>
      <c r="L40" s="219"/>
      <c r="M40" s="219"/>
      <c r="N40" s="219"/>
      <c r="O40" s="219"/>
      <c r="P40" s="219"/>
      <c r="Q40" s="219"/>
      <c r="R40" s="219"/>
      <c r="S40" s="219"/>
      <c r="T40" s="219"/>
      <c r="U40" s="219"/>
      <c r="V40" s="219"/>
      <c r="W40" s="219"/>
      <c r="X40" s="219"/>
      <c r="Y40" s="219"/>
      <c r="Z40" s="219"/>
      <c r="AA40" s="219"/>
      <c r="AB40" s="219"/>
      <c r="AC40" s="219"/>
      <c r="AD40" s="210"/>
      <c r="AE40" s="210"/>
      <c r="AF40" s="210"/>
      <c r="AG40" s="210"/>
      <c r="AH40" s="90">
        <f t="shared" si="0"/>
        <v>0</v>
      </c>
      <c r="AI40" s="208">
        <f t="shared" ref="AI40" si="25">A39*75/100</f>
        <v>29.25</v>
      </c>
      <c r="AJ40" s="84">
        <f t="shared" si="2"/>
        <v>0</v>
      </c>
      <c r="AK40" s="81"/>
    </row>
    <row r="41" spans="1:37" s="209" customFormat="1" x14ac:dyDescent="0.35">
      <c r="A41" s="302">
        <v>46</v>
      </c>
      <c r="B41" s="282" t="s">
        <v>612</v>
      </c>
      <c r="C41" s="82" t="s">
        <v>105</v>
      </c>
      <c r="D41" s="212">
        <v>11.5</v>
      </c>
      <c r="E41" s="210"/>
      <c r="F41" s="211"/>
      <c r="G41" s="211"/>
      <c r="H41" s="213"/>
      <c r="I41" s="213"/>
      <c r="J41" s="213"/>
      <c r="K41" s="219"/>
      <c r="L41" s="219"/>
      <c r="M41" s="219"/>
      <c r="N41" s="219"/>
      <c r="O41" s="219"/>
      <c r="P41" s="219"/>
      <c r="Q41" s="219"/>
      <c r="R41" s="219"/>
      <c r="S41" s="219"/>
      <c r="T41" s="219"/>
      <c r="U41" s="219"/>
      <c r="V41" s="219"/>
      <c r="W41" s="219"/>
      <c r="X41" s="219"/>
      <c r="Y41" s="219"/>
      <c r="Z41" s="219"/>
      <c r="AA41" s="219"/>
      <c r="AB41" s="219"/>
      <c r="AC41" s="219"/>
      <c r="AD41" s="210"/>
      <c r="AE41" s="210"/>
      <c r="AF41" s="210"/>
      <c r="AG41" s="210"/>
      <c r="AH41" s="90">
        <f t="shared" si="0"/>
        <v>0</v>
      </c>
      <c r="AI41" s="208">
        <f t="shared" ref="AI41" si="26">A41*25/100</f>
        <v>11.5</v>
      </c>
      <c r="AJ41" s="84">
        <f t="shared" si="2"/>
        <v>0</v>
      </c>
      <c r="AK41" s="81"/>
    </row>
    <row r="42" spans="1:37" s="209" customFormat="1" x14ac:dyDescent="0.35">
      <c r="A42" s="303"/>
      <c r="B42" s="283"/>
      <c r="C42" s="82" t="s">
        <v>106</v>
      </c>
      <c r="D42" s="212">
        <v>34.5</v>
      </c>
      <c r="E42" s="210"/>
      <c r="F42" s="211"/>
      <c r="G42" s="211"/>
      <c r="H42" s="213"/>
      <c r="I42" s="213"/>
      <c r="J42" s="213"/>
      <c r="K42" s="219"/>
      <c r="L42" s="219"/>
      <c r="M42" s="219"/>
      <c r="N42" s="219"/>
      <c r="O42" s="219"/>
      <c r="P42" s="219"/>
      <c r="Q42" s="219"/>
      <c r="R42" s="219"/>
      <c r="S42" s="219"/>
      <c r="T42" s="219"/>
      <c r="U42" s="219"/>
      <c r="V42" s="219"/>
      <c r="W42" s="219"/>
      <c r="X42" s="219"/>
      <c r="Y42" s="219"/>
      <c r="Z42" s="219"/>
      <c r="AA42" s="219"/>
      <c r="AB42" s="219"/>
      <c r="AC42" s="219"/>
      <c r="AD42" s="210"/>
      <c r="AE42" s="210"/>
      <c r="AF42" s="210"/>
      <c r="AG42" s="210"/>
      <c r="AH42" s="90">
        <f t="shared" si="0"/>
        <v>0</v>
      </c>
      <c r="AI42" s="208">
        <f t="shared" ref="AI42" si="27">A41*75/100</f>
        <v>34.5</v>
      </c>
      <c r="AJ42" s="84">
        <f t="shared" si="2"/>
        <v>0</v>
      </c>
      <c r="AK42" s="81"/>
    </row>
    <row r="43" spans="1:37" s="209" customFormat="1" x14ac:dyDescent="0.35">
      <c r="A43" s="302">
        <v>56</v>
      </c>
      <c r="B43" s="282" t="s">
        <v>613</v>
      </c>
      <c r="C43" s="82" t="s">
        <v>105</v>
      </c>
      <c r="D43" s="212">
        <v>14</v>
      </c>
      <c r="E43" s="210"/>
      <c r="F43" s="211"/>
      <c r="G43" s="211"/>
      <c r="H43" s="213"/>
      <c r="I43" s="213"/>
      <c r="J43" s="213"/>
      <c r="K43" s="219"/>
      <c r="L43" s="219"/>
      <c r="M43" s="219"/>
      <c r="N43" s="219"/>
      <c r="O43" s="219"/>
      <c r="P43" s="219"/>
      <c r="Q43" s="219"/>
      <c r="R43" s="219"/>
      <c r="S43" s="219"/>
      <c r="T43" s="219"/>
      <c r="U43" s="219"/>
      <c r="V43" s="219"/>
      <c r="W43" s="219"/>
      <c r="X43" s="219"/>
      <c r="Y43" s="219"/>
      <c r="Z43" s="219"/>
      <c r="AA43" s="219"/>
      <c r="AB43" s="219"/>
      <c r="AC43" s="219"/>
      <c r="AD43" s="210"/>
      <c r="AE43" s="210"/>
      <c r="AF43" s="210"/>
      <c r="AG43" s="210"/>
      <c r="AH43" s="90">
        <f t="shared" si="0"/>
        <v>0</v>
      </c>
      <c r="AI43" s="208">
        <f t="shared" ref="AI43" si="28">A43*25/100</f>
        <v>14</v>
      </c>
      <c r="AJ43" s="84">
        <f t="shared" si="2"/>
        <v>0</v>
      </c>
      <c r="AK43" s="81"/>
    </row>
    <row r="44" spans="1:37" s="209" customFormat="1" x14ac:dyDescent="0.35">
      <c r="A44" s="303"/>
      <c r="B44" s="283"/>
      <c r="C44" s="82" t="s">
        <v>106</v>
      </c>
      <c r="D44" s="212">
        <v>42</v>
      </c>
      <c r="E44" s="210"/>
      <c r="F44" s="211"/>
      <c r="G44" s="211"/>
      <c r="H44" s="213"/>
      <c r="I44" s="213"/>
      <c r="J44" s="213"/>
      <c r="K44" s="219"/>
      <c r="L44" s="219"/>
      <c r="M44" s="219"/>
      <c r="N44" s="219"/>
      <c r="O44" s="219"/>
      <c r="P44" s="219"/>
      <c r="Q44" s="219"/>
      <c r="R44" s="219"/>
      <c r="S44" s="219"/>
      <c r="T44" s="219"/>
      <c r="U44" s="219"/>
      <c r="V44" s="219"/>
      <c r="W44" s="219"/>
      <c r="X44" s="219"/>
      <c r="Y44" s="219"/>
      <c r="Z44" s="219"/>
      <c r="AA44" s="219"/>
      <c r="AB44" s="219"/>
      <c r="AC44" s="219"/>
      <c r="AD44" s="210"/>
      <c r="AE44" s="210"/>
      <c r="AF44" s="210"/>
      <c r="AG44" s="210"/>
      <c r="AH44" s="90">
        <f t="shared" si="0"/>
        <v>0</v>
      </c>
      <c r="AI44" s="208">
        <f t="shared" ref="AI44" si="29">A43*75/100</f>
        <v>42</v>
      </c>
      <c r="AJ44" s="84">
        <f t="shared" si="2"/>
        <v>0</v>
      </c>
      <c r="AK44" s="81"/>
    </row>
    <row r="45" spans="1:37" s="209" customFormat="1" x14ac:dyDescent="0.35">
      <c r="A45" s="302">
        <v>60</v>
      </c>
      <c r="B45" s="282" t="s">
        <v>614</v>
      </c>
      <c r="C45" s="82" t="s">
        <v>105</v>
      </c>
      <c r="D45" s="212">
        <v>15</v>
      </c>
      <c r="E45" s="210"/>
      <c r="F45" s="211"/>
      <c r="G45" s="211"/>
      <c r="H45" s="213"/>
      <c r="I45" s="213"/>
      <c r="J45" s="213"/>
      <c r="K45" s="219"/>
      <c r="L45" s="219"/>
      <c r="M45" s="219"/>
      <c r="N45" s="219"/>
      <c r="O45" s="219"/>
      <c r="P45" s="219"/>
      <c r="Q45" s="219"/>
      <c r="R45" s="219"/>
      <c r="S45" s="219"/>
      <c r="T45" s="219"/>
      <c r="U45" s="219"/>
      <c r="V45" s="219"/>
      <c r="W45" s="219"/>
      <c r="X45" s="219"/>
      <c r="Y45" s="219"/>
      <c r="Z45" s="219"/>
      <c r="AA45" s="219"/>
      <c r="AB45" s="219"/>
      <c r="AC45" s="219"/>
      <c r="AD45" s="210"/>
      <c r="AE45" s="210"/>
      <c r="AF45" s="210"/>
      <c r="AG45" s="210"/>
      <c r="AH45" s="90">
        <f t="shared" si="0"/>
        <v>0</v>
      </c>
      <c r="AI45" s="208">
        <f t="shared" ref="AI45" si="30">A45*25/100</f>
        <v>15</v>
      </c>
      <c r="AJ45" s="84">
        <f t="shared" si="2"/>
        <v>0</v>
      </c>
      <c r="AK45" s="81"/>
    </row>
    <row r="46" spans="1:37" s="209" customFormat="1" x14ac:dyDescent="0.35">
      <c r="A46" s="303"/>
      <c r="B46" s="283"/>
      <c r="C46" s="82" t="s">
        <v>106</v>
      </c>
      <c r="D46" s="212">
        <v>45</v>
      </c>
      <c r="E46" s="210"/>
      <c r="F46" s="211"/>
      <c r="G46" s="211"/>
      <c r="H46" s="213"/>
      <c r="I46" s="213"/>
      <c r="J46" s="213"/>
      <c r="K46" s="219"/>
      <c r="L46" s="219"/>
      <c r="M46" s="219"/>
      <c r="N46" s="219"/>
      <c r="O46" s="219"/>
      <c r="P46" s="219"/>
      <c r="Q46" s="219"/>
      <c r="R46" s="219"/>
      <c r="S46" s="219"/>
      <c r="T46" s="219"/>
      <c r="U46" s="219"/>
      <c r="V46" s="219"/>
      <c r="W46" s="219"/>
      <c r="X46" s="219"/>
      <c r="Y46" s="219"/>
      <c r="Z46" s="219"/>
      <c r="AA46" s="219"/>
      <c r="AB46" s="219"/>
      <c r="AC46" s="219"/>
      <c r="AD46" s="210"/>
      <c r="AE46" s="210"/>
      <c r="AF46" s="210"/>
      <c r="AG46" s="210"/>
      <c r="AH46" s="90">
        <f t="shared" si="0"/>
        <v>0</v>
      </c>
      <c r="AI46" s="208">
        <f t="shared" ref="AI46" si="31">A45*75/100</f>
        <v>45</v>
      </c>
      <c r="AJ46" s="84">
        <f t="shared" si="2"/>
        <v>0</v>
      </c>
      <c r="AK46" s="81"/>
    </row>
    <row r="47" spans="1:37" s="3" customFormat="1" ht="13" x14ac:dyDescent="0.3">
      <c r="A47" s="293">
        <v>50</v>
      </c>
      <c r="B47" s="284" t="s">
        <v>615</v>
      </c>
      <c r="C47" s="82" t="s">
        <v>105</v>
      </c>
      <c r="D47" s="83">
        <v>12.5</v>
      </c>
      <c r="E47" s="159"/>
      <c r="F47" s="195"/>
      <c r="G47" s="195"/>
      <c r="H47" s="213"/>
      <c r="I47" s="213"/>
      <c r="J47" s="213"/>
      <c r="K47" s="219"/>
      <c r="L47" s="219"/>
      <c r="M47" s="219"/>
      <c r="N47" s="219"/>
      <c r="O47" s="219"/>
      <c r="P47" s="219"/>
      <c r="Q47" s="219"/>
      <c r="R47" s="219"/>
      <c r="S47" s="219"/>
      <c r="T47" s="219"/>
      <c r="U47" s="219"/>
      <c r="V47" s="219"/>
      <c r="W47" s="219"/>
      <c r="X47" s="219"/>
      <c r="Y47" s="219"/>
      <c r="Z47" s="219"/>
      <c r="AA47" s="219"/>
      <c r="AB47" s="219"/>
      <c r="AC47" s="219"/>
      <c r="AD47" s="158"/>
      <c r="AE47" s="158"/>
      <c r="AF47" s="158"/>
      <c r="AG47" s="158"/>
      <c r="AH47" s="90">
        <f t="shared" si="0"/>
        <v>0</v>
      </c>
      <c r="AI47" s="109">
        <f>A47*25/100</f>
        <v>12.5</v>
      </c>
      <c r="AJ47" s="84">
        <f t="shared" ref="AJ47:AJ78" si="32">AH47*AI47</f>
        <v>0</v>
      </c>
      <c r="AK47" s="280">
        <f>AI47+AI48</f>
        <v>50</v>
      </c>
    </row>
    <row r="48" spans="1:37" s="3" customFormat="1" ht="13" x14ac:dyDescent="0.3">
      <c r="A48" s="294"/>
      <c r="B48" s="285"/>
      <c r="C48" s="82" t="s">
        <v>106</v>
      </c>
      <c r="D48" s="83">
        <v>37.5</v>
      </c>
      <c r="E48" s="159"/>
      <c r="F48" s="195"/>
      <c r="G48" s="195"/>
      <c r="H48" s="213"/>
      <c r="I48" s="213"/>
      <c r="J48" s="213"/>
      <c r="K48" s="219"/>
      <c r="L48" s="219"/>
      <c r="M48" s="219"/>
      <c r="N48" s="219"/>
      <c r="O48" s="219"/>
      <c r="P48" s="219"/>
      <c r="Q48" s="219"/>
      <c r="R48" s="219"/>
      <c r="S48" s="219"/>
      <c r="T48" s="219"/>
      <c r="U48" s="219"/>
      <c r="V48" s="219"/>
      <c r="W48" s="219"/>
      <c r="X48" s="219"/>
      <c r="Y48" s="219"/>
      <c r="Z48" s="219"/>
      <c r="AA48" s="219"/>
      <c r="AB48" s="219"/>
      <c r="AC48" s="219"/>
      <c r="AD48" s="158"/>
      <c r="AE48" s="158"/>
      <c r="AF48" s="158"/>
      <c r="AG48" s="158"/>
      <c r="AH48" s="90">
        <f t="shared" si="0"/>
        <v>0</v>
      </c>
      <c r="AI48" s="109">
        <f>A47*75/100</f>
        <v>37.5</v>
      </c>
      <c r="AJ48" s="84">
        <f t="shared" si="32"/>
        <v>0</v>
      </c>
      <c r="AK48" s="280"/>
    </row>
    <row r="49" spans="1:37" s="3" customFormat="1" ht="13" x14ac:dyDescent="0.3">
      <c r="A49" s="293">
        <v>56</v>
      </c>
      <c r="B49" s="282" t="s">
        <v>616</v>
      </c>
      <c r="C49" s="82" t="s">
        <v>105</v>
      </c>
      <c r="D49" s="83">
        <v>14</v>
      </c>
      <c r="E49" s="159"/>
      <c r="F49" s="195"/>
      <c r="G49" s="195"/>
      <c r="H49" s="213"/>
      <c r="I49" s="213"/>
      <c r="J49" s="213"/>
      <c r="K49" s="219"/>
      <c r="L49" s="219"/>
      <c r="M49" s="219"/>
      <c r="N49" s="219"/>
      <c r="O49" s="219"/>
      <c r="P49" s="219"/>
      <c r="Q49" s="219"/>
      <c r="R49" s="219"/>
      <c r="S49" s="219"/>
      <c r="T49" s="219"/>
      <c r="U49" s="219"/>
      <c r="V49" s="219"/>
      <c r="W49" s="219"/>
      <c r="X49" s="219"/>
      <c r="Y49" s="219"/>
      <c r="Z49" s="219"/>
      <c r="AA49" s="219"/>
      <c r="AB49" s="219"/>
      <c r="AC49" s="219"/>
      <c r="AD49" s="158"/>
      <c r="AE49" s="158"/>
      <c r="AF49" s="158"/>
      <c r="AG49" s="158"/>
      <c r="AH49" s="90">
        <f t="shared" si="0"/>
        <v>0</v>
      </c>
      <c r="AI49" s="109">
        <f>A49*25/100</f>
        <v>14</v>
      </c>
      <c r="AJ49" s="84">
        <f t="shared" si="32"/>
        <v>0</v>
      </c>
      <c r="AK49" s="280">
        <f>AI49+AI50</f>
        <v>56</v>
      </c>
    </row>
    <row r="50" spans="1:37" s="3" customFormat="1" ht="13" x14ac:dyDescent="0.3">
      <c r="A50" s="294"/>
      <c r="B50" s="283"/>
      <c r="C50" s="82" t="s">
        <v>106</v>
      </c>
      <c r="D50" s="83">
        <v>42</v>
      </c>
      <c r="E50" s="159"/>
      <c r="F50" s="195"/>
      <c r="G50" s="195"/>
      <c r="H50" s="213"/>
      <c r="I50" s="213"/>
      <c r="J50" s="213"/>
      <c r="K50" s="219"/>
      <c r="L50" s="219"/>
      <c r="M50" s="219"/>
      <c r="N50" s="219"/>
      <c r="O50" s="219"/>
      <c r="P50" s="219"/>
      <c r="Q50" s="219"/>
      <c r="R50" s="219"/>
      <c r="S50" s="219"/>
      <c r="T50" s="219"/>
      <c r="U50" s="219"/>
      <c r="V50" s="219"/>
      <c r="W50" s="219"/>
      <c r="X50" s="219"/>
      <c r="Y50" s="219"/>
      <c r="Z50" s="219"/>
      <c r="AA50" s="219"/>
      <c r="AB50" s="219"/>
      <c r="AC50" s="219"/>
      <c r="AD50" s="158"/>
      <c r="AE50" s="158"/>
      <c r="AF50" s="158"/>
      <c r="AG50" s="158"/>
      <c r="AH50" s="90">
        <f t="shared" si="0"/>
        <v>0</v>
      </c>
      <c r="AI50" s="109">
        <f>A49*75/100</f>
        <v>42</v>
      </c>
      <c r="AJ50" s="84">
        <f t="shared" si="32"/>
        <v>0</v>
      </c>
      <c r="AK50" s="280"/>
    </row>
    <row r="51" spans="1:37" s="3" customFormat="1" ht="13" x14ac:dyDescent="0.3">
      <c r="A51" s="293">
        <v>65</v>
      </c>
      <c r="B51" s="282" t="s">
        <v>617</v>
      </c>
      <c r="C51" s="82" t="s">
        <v>105</v>
      </c>
      <c r="D51" s="83">
        <v>16.25</v>
      </c>
      <c r="E51" s="159"/>
      <c r="F51" s="195"/>
      <c r="G51" s="195"/>
      <c r="H51" s="213"/>
      <c r="I51" s="213"/>
      <c r="J51" s="213"/>
      <c r="K51" s="219"/>
      <c r="L51" s="219"/>
      <c r="M51" s="219"/>
      <c r="N51" s="219"/>
      <c r="O51" s="219"/>
      <c r="P51" s="219"/>
      <c r="Q51" s="219"/>
      <c r="R51" s="219"/>
      <c r="S51" s="219"/>
      <c r="T51" s="219"/>
      <c r="U51" s="219"/>
      <c r="V51" s="219"/>
      <c r="W51" s="219"/>
      <c r="X51" s="219"/>
      <c r="Y51" s="219"/>
      <c r="Z51" s="219"/>
      <c r="AA51" s="219"/>
      <c r="AB51" s="219"/>
      <c r="AC51" s="219"/>
      <c r="AD51" s="158"/>
      <c r="AE51" s="158"/>
      <c r="AF51" s="158"/>
      <c r="AG51" s="158"/>
      <c r="AH51" s="90">
        <f t="shared" si="0"/>
        <v>0</v>
      </c>
      <c r="AI51" s="105">
        <f>A51*25/100</f>
        <v>16.25</v>
      </c>
      <c r="AJ51" s="84">
        <f t="shared" si="32"/>
        <v>0</v>
      </c>
      <c r="AK51" s="280">
        <f>AI51+AI52</f>
        <v>65</v>
      </c>
    </row>
    <row r="52" spans="1:37" s="3" customFormat="1" ht="13" x14ac:dyDescent="0.3">
      <c r="A52" s="294"/>
      <c r="B52" s="283"/>
      <c r="C52" s="82" t="s">
        <v>106</v>
      </c>
      <c r="D52" s="83">
        <v>48.75</v>
      </c>
      <c r="E52" s="159"/>
      <c r="F52" s="195"/>
      <c r="G52" s="195"/>
      <c r="H52" s="213"/>
      <c r="I52" s="213"/>
      <c r="J52" s="213"/>
      <c r="K52" s="219"/>
      <c r="L52" s="219"/>
      <c r="M52" s="219"/>
      <c r="N52" s="219"/>
      <c r="O52" s="219"/>
      <c r="P52" s="219"/>
      <c r="Q52" s="219"/>
      <c r="R52" s="219"/>
      <c r="S52" s="219"/>
      <c r="T52" s="219"/>
      <c r="U52" s="219"/>
      <c r="V52" s="219"/>
      <c r="W52" s="219"/>
      <c r="X52" s="219"/>
      <c r="Y52" s="219"/>
      <c r="Z52" s="219"/>
      <c r="AA52" s="219"/>
      <c r="AB52" s="219"/>
      <c r="AC52" s="219"/>
      <c r="AD52" s="158"/>
      <c r="AE52" s="158"/>
      <c r="AF52" s="158"/>
      <c r="AG52" s="158"/>
      <c r="AH52" s="90">
        <f t="shared" si="0"/>
        <v>0</v>
      </c>
      <c r="AI52" s="105">
        <f>A51*75/100</f>
        <v>48.75</v>
      </c>
      <c r="AJ52" s="84">
        <f t="shared" si="32"/>
        <v>0</v>
      </c>
      <c r="AK52" s="281"/>
    </row>
    <row r="53" spans="1:37" s="3" customFormat="1" ht="13" x14ac:dyDescent="0.3">
      <c r="A53" s="293">
        <v>80</v>
      </c>
      <c r="B53" s="282" t="s">
        <v>618</v>
      </c>
      <c r="C53" s="82" t="s">
        <v>105</v>
      </c>
      <c r="D53" s="83">
        <v>20</v>
      </c>
      <c r="E53" s="159"/>
      <c r="F53" s="195"/>
      <c r="G53" s="195"/>
      <c r="H53" s="213"/>
      <c r="I53" s="213"/>
      <c r="J53" s="213"/>
      <c r="K53" s="219"/>
      <c r="L53" s="219"/>
      <c r="M53" s="219"/>
      <c r="N53" s="219"/>
      <c r="O53" s="219"/>
      <c r="P53" s="219"/>
      <c r="Q53" s="219"/>
      <c r="R53" s="219"/>
      <c r="S53" s="219"/>
      <c r="T53" s="219"/>
      <c r="U53" s="219"/>
      <c r="V53" s="219"/>
      <c r="W53" s="219"/>
      <c r="X53" s="219"/>
      <c r="Y53" s="219"/>
      <c r="Z53" s="219"/>
      <c r="AA53" s="219"/>
      <c r="AB53" s="219"/>
      <c r="AC53" s="219"/>
      <c r="AD53" s="158"/>
      <c r="AE53" s="158"/>
      <c r="AF53" s="158"/>
      <c r="AG53" s="158"/>
      <c r="AH53" s="90">
        <f t="shared" si="0"/>
        <v>0</v>
      </c>
      <c r="AI53" s="105">
        <f>A53*25/100</f>
        <v>20</v>
      </c>
      <c r="AJ53" s="84">
        <f t="shared" si="32"/>
        <v>0</v>
      </c>
      <c r="AK53" s="280">
        <f>AI53+AI54</f>
        <v>80</v>
      </c>
    </row>
    <row r="54" spans="1:37" s="3" customFormat="1" ht="13" x14ac:dyDescent="0.3">
      <c r="A54" s="294"/>
      <c r="B54" s="283"/>
      <c r="C54" s="82" t="s">
        <v>106</v>
      </c>
      <c r="D54" s="83">
        <v>60</v>
      </c>
      <c r="E54" s="159"/>
      <c r="F54" s="195"/>
      <c r="G54" s="195"/>
      <c r="H54" s="213"/>
      <c r="I54" s="213"/>
      <c r="J54" s="213"/>
      <c r="K54" s="219"/>
      <c r="L54" s="219"/>
      <c r="M54" s="219"/>
      <c r="N54" s="219"/>
      <c r="O54" s="219"/>
      <c r="P54" s="219"/>
      <c r="Q54" s="219"/>
      <c r="R54" s="219"/>
      <c r="S54" s="219"/>
      <c r="T54" s="219"/>
      <c r="U54" s="219"/>
      <c r="V54" s="219"/>
      <c r="W54" s="219"/>
      <c r="X54" s="219"/>
      <c r="Y54" s="219"/>
      <c r="Z54" s="219"/>
      <c r="AA54" s="219"/>
      <c r="AB54" s="219"/>
      <c r="AC54" s="219"/>
      <c r="AD54" s="158"/>
      <c r="AE54" s="158"/>
      <c r="AF54" s="158"/>
      <c r="AG54" s="158"/>
      <c r="AH54" s="90">
        <f t="shared" si="0"/>
        <v>0</v>
      </c>
      <c r="AI54" s="105">
        <f>A53*75/100</f>
        <v>60</v>
      </c>
      <c r="AJ54" s="84">
        <f t="shared" si="32"/>
        <v>0</v>
      </c>
      <c r="AK54" s="281"/>
    </row>
    <row r="55" spans="1:37" s="3" customFormat="1" ht="13" x14ac:dyDescent="0.3">
      <c r="A55" s="293">
        <v>86</v>
      </c>
      <c r="B55" s="282" t="s">
        <v>619</v>
      </c>
      <c r="C55" s="82" t="s">
        <v>105</v>
      </c>
      <c r="D55" s="83">
        <v>21.5</v>
      </c>
      <c r="E55" s="159"/>
      <c r="F55" s="195"/>
      <c r="G55" s="195"/>
      <c r="H55" s="213"/>
      <c r="I55" s="213"/>
      <c r="J55" s="213"/>
      <c r="K55" s="219"/>
      <c r="L55" s="219"/>
      <c r="M55" s="219"/>
      <c r="N55" s="219"/>
      <c r="O55" s="219"/>
      <c r="P55" s="219"/>
      <c r="Q55" s="219"/>
      <c r="R55" s="219"/>
      <c r="S55" s="219"/>
      <c r="T55" s="219"/>
      <c r="U55" s="219"/>
      <c r="V55" s="219"/>
      <c r="W55" s="219"/>
      <c r="X55" s="219"/>
      <c r="Y55" s="219"/>
      <c r="Z55" s="219"/>
      <c r="AA55" s="219"/>
      <c r="AB55" s="219"/>
      <c r="AC55" s="219"/>
      <c r="AD55" s="158"/>
      <c r="AE55" s="158"/>
      <c r="AF55" s="158"/>
      <c r="AG55" s="158"/>
      <c r="AH55" s="90">
        <f t="shared" si="0"/>
        <v>0</v>
      </c>
      <c r="AI55" s="105">
        <f>A55*25/100</f>
        <v>21.5</v>
      </c>
      <c r="AJ55" s="84">
        <f t="shared" si="32"/>
        <v>0</v>
      </c>
      <c r="AK55" s="280">
        <f>AI55+AI56</f>
        <v>86</v>
      </c>
    </row>
    <row r="56" spans="1:37" s="3" customFormat="1" ht="13" x14ac:dyDescent="0.3">
      <c r="A56" s="294"/>
      <c r="B56" s="283"/>
      <c r="C56" s="82" t="s">
        <v>106</v>
      </c>
      <c r="D56" s="83">
        <v>64.5</v>
      </c>
      <c r="E56" s="159"/>
      <c r="F56" s="195"/>
      <c r="G56" s="195"/>
      <c r="H56" s="213"/>
      <c r="I56" s="213"/>
      <c r="J56" s="213"/>
      <c r="K56" s="219"/>
      <c r="L56" s="219"/>
      <c r="M56" s="219"/>
      <c r="N56" s="219"/>
      <c r="O56" s="219"/>
      <c r="P56" s="219"/>
      <c r="Q56" s="219"/>
      <c r="R56" s="219"/>
      <c r="S56" s="219"/>
      <c r="T56" s="219"/>
      <c r="U56" s="219"/>
      <c r="V56" s="219"/>
      <c r="W56" s="219"/>
      <c r="X56" s="219"/>
      <c r="Y56" s="219"/>
      <c r="Z56" s="219"/>
      <c r="AA56" s="219"/>
      <c r="AB56" s="219"/>
      <c r="AC56" s="219"/>
      <c r="AD56" s="158"/>
      <c r="AE56" s="158"/>
      <c r="AF56" s="158"/>
      <c r="AG56" s="158"/>
      <c r="AH56" s="90">
        <f t="shared" si="0"/>
        <v>0</v>
      </c>
      <c r="AI56" s="105">
        <f>A55*75/100</f>
        <v>64.5</v>
      </c>
      <c r="AJ56" s="84">
        <f t="shared" si="32"/>
        <v>0</v>
      </c>
      <c r="AK56" s="281"/>
    </row>
    <row r="57" spans="1:37" s="3" customFormat="1" ht="13" x14ac:dyDescent="0.3">
      <c r="A57" s="293">
        <v>100</v>
      </c>
      <c r="B57" s="284" t="s">
        <v>620</v>
      </c>
      <c r="C57" s="82" t="s">
        <v>105</v>
      </c>
      <c r="D57" s="83">
        <v>25</v>
      </c>
      <c r="E57" s="159"/>
      <c r="F57" s="195"/>
      <c r="G57" s="195"/>
      <c r="H57" s="213"/>
      <c r="I57" s="213"/>
      <c r="J57" s="213"/>
      <c r="K57" s="219"/>
      <c r="L57" s="219"/>
      <c r="M57" s="219"/>
      <c r="N57" s="219"/>
      <c r="O57" s="219"/>
      <c r="P57" s="219"/>
      <c r="Q57" s="219"/>
      <c r="R57" s="219"/>
      <c r="S57" s="219"/>
      <c r="T57" s="219"/>
      <c r="U57" s="219"/>
      <c r="V57" s="219"/>
      <c r="W57" s="219"/>
      <c r="X57" s="219"/>
      <c r="Y57" s="219"/>
      <c r="Z57" s="219"/>
      <c r="AA57" s="219"/>
      <c r="AB57" s="219"/>
      <c r="AC57" s="219"/>
      <c r="AD57" s="158"/>
      <c r="AE57" s="158"/>
      <c r="AF57" s="158"/>
      <c r="AG57" s="158"/>
      <c r="AH57" s="90">
        <f t="shared" si="0"/>
        <v>0</v>
      </c>
      <c r="AI57" s="105">
        <f>A57*25/100</f>
        <v>25</v>
      </c>
      <c r="AJ57" s="84">
        <f t="shared" si="32"/>
        <v>0</v>
      </c>
      <c r="AK57" s="280">
        <f>AI57+AI58</f>
        <v>100</v>
      </c>
    </row>
    <row r="58" spans="1:37" s="3" customFormat="1" ht="13" x14ac:dyDescent="0.3">
      <c r="A58" s="294"/>
      <c r="B58" s="285"/>
      <c r="C58" s="82" t="s">
        <v>106</v>
      </c>
      <c r="D58" s="83">
        <v>75</v>
      </c>
      <c r="E58" s="159"/>
      <c r="F58" s="195"/>
      <c r="G58" s="195"/>
      <c r="H58" s="213"/>
      <c r="I58" s="213"/>
      <c r="J58" s="213"/>
      <c r="K58" s="219"/>
      <c r="L58" s="219"/>
      <c r="M58" s="219"/>
      <c r="N58" s="219"/>
      <c r="O58" s="219"/>
      <c r="P58" s="219"/>
      <c r="Q58" s="219"/>
      <c r="R58" s="219"/>
      <c r="S58" s="219"/>
      <c r="T58" s="219"/>
      <c r="U58" s="219"/>
      <c r="V58" s="219"/>
      <c r="W58" s="219"/>
      <c r="X58" s="219"/>
      <c r="Y58" s="219"/>
      <c r="Z58" s="219"/>
      <c r="AA58" s="219"/>
      <c r="AB58" s="219"/>
      <c r="AC58" s="219"/>
      <c r="AD58" s="158"/>
      <c r="AE58" s="158"/>
      <c r="AF58" s="158"/>
      <c r="AG58" s="158"/>
      <c r="AH58" s="90">
        <f t="shared" si="0"/>
        <v>0</v>
      </c>
      <c r="AI58" s="105">
        <f>A57*75/100</f>
        <v>75</v>
      </c>
      <c r="AJ58" s="84">
        <f t="shared" si="32"/>
        <v>0</v>
      </c>
      <c r="AK58" s="281"/>
    </row>
    <row r="59" spans="1:37" s="3" customFormat="1" ht="13" x14ac:dyDescent="0.3">
      <c r="A59" s="293">
        <v>112</v>
      </c>
      <c r="B59" s="282" t="s">
        <v>621</v>
      </c>
      <c r="C59" s="82" t="s">
        <v>105</v>
      </c>
      <c r="D59" s="83">
        <v>28</v>
      </c>
      <c r="E59" s="159"/>
      <c r="F59" s="195"/>
      <c r="G59" s="195"/>
      <c r="H59" s="213"/>
      <c r="I59" s="213"/>
      <c r="J59" s="213"/>
      <c r="K59" s="219"/>
      <c r="L59" s="219"/>
      <c r="M59" s="219"/>
      <c r="N59" s="219"/>
      <c r="O59" s="219"/>
      <c r="P59" s="219"/>
      <c r="Q59" s="219"/>
      <c r="R59" s="219"/>
      <c r="S59" s="219"/>
      <c r="T59" s="219"/>
      <c r="U59" s="219"/>
      <c r="V59" s="219"/>
      <c r="W59" s="219"/>
      <c r="X59" s="219"/>
      <c r="Y59" s="219"/>
      <c r="Z59" s="219"/>
      <c r="AA59" s="219"/>
      <c r="AB59" s="219"/>
      <c r="AC59" s="219"/>
      <c r="AD59" s="158"/>
      <c r="AE59" s="158"/>
      <c r="AF59" s="158"/>
      <c r="AG59" s="158"/>
      <c r="AH59" s="90">
        <f t="shared" si="0"/>
        <v>0</v>
      </c>
      <c r="AI59" s="105">
        <f>A59*25/100</f>
        <v>28</v>
      </c>
      <c r="AJ59" s="84">
        <f t="shared" si="32"/>
        <v>0</v>
      </c>
      <c r="AK59" s="280">
        <f>AI59+AI60</f>
        <v>112</v>
      </c>
    </row>
    <row r="60" spans="1:37" s="3" customFormat="1" ht="13" x14ac:dyDescent="0.3">
      <c r="A60" s="294"/>
      <c r="B60" s="283"/>
      <c r="C60" s="82" t="s">
        <v>106</v>
      </c>
      <c r="D60" s="83">
        <v>84</v>
      </c>
      <c r="E60" s="159"/>
      <c r="F60" s="195"/>
      <c r="G60" s="195"/>
      <c r="H60" s="213"/>
      <c r="I60" s="213"/>
      <c r="J60" s="213"/>
      <c r="K60" s="219"/>
      <c r="L60" s="219"/>
      <c r="M60" s="219"/>
      <c r="N60" s="219"/>
      <c r="O60" s="219"/>
      <c r="P60" s="219"/>
      <c r="Q60" s="219"/>
      <c r="R60" s="219"/>
      <c r="S60" s="219"/>
      <c r="T60" s="219"/>
      <c r="U60" s="219"/>
      <c r="V60" s="219"/>
      <c r="W60" s="219"/>
      <c r="X60" s="219"/>
      <c r="Y60" s="219"/>
      <c r="Z60" s="219"/>
      <c r="AA60" s="219"/>
      <c r="AB60" s="219"/>
      <c r="AC60" s="219"/>
      <c r="AD60" s="158"/>
      <c r="AE60" s="158"/>
      <c r="AF60" s="158"/>
      <c r="AG60" s="158"/>
      <c r="AH60" s="90">
        <f t="shared" si="0"/>
        <v>0</v>
      </c>
      <c r="AI60" s="105">
        <f>A59*75/100</f>
        <v>84</v>
      </c>
      <c r="AJ60" s="84">
        <f t="shared" si="32"/>
        <v>0</v>
      </c>
      <c r="AK60" s="281"/>
    </row>
    <row r="61" spans="1:37" s="3" customFormat="1" ht="13" x14ac:dyDescent="0.3">
      <c r="A61" s="293">
        <v>130</v>
      </c>
      <c r="B61" s="282" t="s">
        <v>622</v>
      </c>
      <c r="C61" s="82" t="s">
        <v>105</v>
      </c>
      <c r="D61" s="83">
        <v>32.5</v>
      </c>
      <c r="E61" s="159"/>
      <c r="F61" s="195"/>
      <c r="G61" s="195"/>
      <c r="H61" s="213"/>
      <c r="I61" s="213"/>
      <c r="J61" s="213"/>
      <c r="K61" s="219"/>
      <c r="L61" s="219"/>
      <c r="M61" s="219"/>
      <c r="N61" s="219"/>
      <c r="O61" s="219"/>
      <c r="P61" s="219"/>
      <c r="Q61" s="219"/>
      <c r="R61" s="219"/>
      <c r="S61" s="219"/>
      <c r="T61" s="219"/>
      <c r="U61" s="219"/>
      <c r="V61" s="219"/>
      <c r="W61" s="219"/>
      <c r="X61" s="219"/>
      <c r="Y61" s="219"/>
      <c r="Z61" s="219"/>
      <c r="AA61" s="219"/>
      <c r="AB61" s="219"/>
      <c r="AC61" s="219"/>
      <c r="AD61" s="158"/>
      <c r="AE61" s="158"/>
      <c r="AF61" s="158"/>
      <c r="AG61" s="158"/>
      <c r="AH61" s="90">
        <f t="shared" si="0"/>
        <v>0</v>
      </c>
      <c r="AI61" s="105">
        <f>A61*25/100</f>
        <v>32.5</v>
      </c>
      <c r="AJ61" s="84">
        <f t="shared" si="32"/>
        <v>0</v>
      </c>
      <c r="AK61" s="280">
        <f>AI61+AI62</f>
        <v>130</v>
      </c>
    </row>
    <row r="62" spans="1:37" s="3" customFormat="1" ht="13" x14ac:dyDescent="0.3">
      <c r="A62" s="294"/>
      <c r="B62" s="283"/>
      <c r="C62" s="82" t="s">
        <v>106</v>
      </c>
      <c r="D62" s="83">
        <v>97.5</v>
      </c>
      <c r="E62" s="159"/>
      <c r="F62" s="195"/>
      <c r="G62" s="195"/>
      <c r="H62" s="213"/>
      <c r="I62" s="213"/>
      <c r="J62" s="213"/>
      <c r="K62" s="219"/>
      <c r="L62" s="219"/>
      <c r="M62" s="219"/>
      <c r="N62" s="219"/>
      <c r="O62" s="219"/>
      <c r="P62" s="219"/>
      <c r="Q62" s="219"/>
      <c r="R62" s="219"/>
      <c r="S62" s="219"/>
      <c r="T62" s="219"/>
      <c r="U62" s="219"/>
      <c r="V62" s="219"/>
      <c r="W62" s="219"/>
      <c r="X62" s="219"/>
      <c r="Y62" s="219"/>
      <c r="Z62" s="219"/>
      <c r="AA62" s="219"/>
      <c r="AB62" s="219"/>
      <c r="AC62" s="219"/>
      <c r="AD62" s="158"/>
      <c r="AE62" s="158"/>
      <c r="AF62" s="158"/>
      <c r="AG62" s="158"/>
      <c r="AH62" s="90">
        <f t="shared" si="0"/>
        <v>0</v>
      </c>
      <c r="AI62" s="105">
        <f>A61*75/100</f>
        <v>97.5</v>
      </c>
      <c r="AJ62" s="84">
        <f t="shared" si="32"/>
        <v>0</v>
      </c>
      <c r="AK62" s="281"/>
    </row>
    <row r="63" spans="1:37" s="3" customFormat="1" ht="13" x14ac:dyDescent="0.3">
      <c r="A63" s="293">
        <v>160</v>
      </c>
      <c r="B63" s="282" t="s">
        <v>623</v>
      </c>
      <c r="C63" s="82" t="s">
        <v>105</v>
      </c>
      <c r="D63" s="83">
        <v>40</v>
      </c>
      <c r="E63" s="159"/>
      <c r="F63" s="195"/>
      <c r="G63" s="195"/>
      <c r="H63" s="213"/>
      <c r="I63" s="213"/>
      <c r="J63" s="213"/>
      <c r="K63" s="219"/>
      <c r="L63" s="219"/>
      <c r="M63" s="219"/>
      <c r="N63" s="219"/>
      <c r="O63" s="219"/>
      <c r="P63" s="219"/>
      <c r="Q63" s="219"/>
      <c r="R63" s="219"/>
      <c r="S63" s="219"/>
      <c r="T63" s="219"/>
      <c r="U63" s="219"/>
      <c r="V63" s="219"/>
      <c r="W63" s="219"/>
      <c r="X63" s="219"/>
      <c r="Y63" s="219"/>
      <c r="Z63" s="219"/>
      <c r="AA63" s="219"/>
      <c r="AB63" s="219"/>
      <c r="AC63" s="219"/>
      <c r="AD63" s="158"/>
      <c r="AE63" s="158"/>
      <c r="AF63" s="158"/>
      <c r="AG63" s="158"/>
      <c r="AH63" s="90">
        <f t="shared" si="0"/>
        <v>0</v>
      </c>
      <c r="AI63" s="105">
        <f>A63*25/100</f>
        <v>40</v>
      </c>
      <c r="AJ63" s="84">
        <f t="shared" si="32"/>
        <v>0</v>
      </c>
      <c r="AK63" s="280">
        <f>AI63+AI64</f>
        <v>160</v>
      </c>
    </row>
    <row r="64" spans="1:37" s="3" customFormat="1" ht="13" x14ac:dyDescent="0.3">
      <c r="A64" s="294"/>
      <c r="B64" s="283"/>
      <c r="C64" s="82" t="s">
        <v>106</v>
      </c>
      <c r="D64" s="83">
        <v>120</v>
      </c>
      <c r="E64" s="159"/>
      <c r="F64" s="195"/>
      <c r="G64" s="195"/>
      <c r="H64" s="213"/>
      <c r="I64" s="213"/>
      <c r="J64" s="213"/>
      <c r="K64" s="219"/>
      <c r="L64" s="219"/>
      <c r="M64" s="219"/>
      <c r="N64" s="219"/>
      <c r="O64" s="219"/>
      <c r="P64" s="219"/>
      <c r="Q64" s="219"/>
      <c r="R64" s="219"/>
      <c r="S64" s="219"/>
      <c r="T64" s="219"/>
      <c r="U64" s="219"/>
      <c r="V64" s="219"/>
      <c r="W64" s="219"/>
      <c r="X64" s="219"/>
      <c r="Y64" s="219"/>
      <c r="Z64" s="219"/>
      <c r="AA64" s="219"/>
      <c r="AB64" s="219"/>
      <c r="AC64" s="219"/>
      <c r="AD64" s="158"/>
      <c r="AE64" s="158"/>
      <c r="AF64" s="158"/>
      <c r="AG64" s="158"/>
      <c r="AH64" s="90">
        <f t="shared" si="0"/>
        <v>0</v>
      </c>
      <c r="AI64" s="105">
        <f>A63*75/100</f>
        <v>120</v>
      </c>
      <c r="AJ64" s="84">
        <f t="shared" si="32"/>
        <v>0</v>
      </c>
      <c r="AK64" s="281"/>
    </row>
    <row r="65" spans="1:37" s="3" customFormat="1" ht="13" x14ac:dyDescent="0.3">
      <c r="A65" s="293">
        <v>172</v>
      </c>
      <c r="B65" s="282" t="s">
        <v>624</v>
      </c>
      <c r="C65" s="82" t="s">
        <v>105</v>
      </c>
      <c r="D65" s="83">
        <v>43</v>
      </c>
      <c r="E65" s="159"/>
      <c r="F65" s="195"/>
      <c r="G65" s="195"/>
      <c r="H65" s="213"/>
      <c r="I65" s="213"/>
      <c r="J65" s="213"/>
      <c r="K65" s="219"/>
      <c r="L65" s="219"/>
      <c r="M65" s="219"/>
      <c r="N65" s="219"/>
      <c r="O65" s="219"/>
      <c r="P65" s="219"/>
      <c r="Q65" s="219"/>
      <c r="R65" s="219"/>
      <c r="S65" s="219"/>
      <c r="T65" s="219"/>
      <c r="U65" s="219"/>
      <c r="V65" s="219"/>
      <c r="W65" s="219"/>
      <c r="X65" s="219"/>
      <c r="Y65" s="219"/>
      <c r="Z65" s="219"/>
      <c r="AA65" s="219"/>
      <c r="AB65" s="219"/>
      <c r="AC65" s="219"/>
      <c r="AD65" s="158"/>
      <c r="AE65" s="158"/>
      <c r="AF65" s="158"/>
      <c r="AG65" s="158"/>
      <c r="AH65" s="90">
        <f t="shared" si="0"/>
        <v>0</v>
      </c>
      <c r="AI65" s="105">
        <f>A65*25/100</f>
        <v>43</v>
      </c>
      <c r="AJ65" s="84">
        <f t="shared" si="32"/>
        <v>0</v>
      </c>
      <c r="AK65" s="280">
        <f>AI65+AI66</f>
        <v>172</v>
      </c>
    </row>
    <row r="66" spans="1:37" s="3" customFormat="1" ht="13" x14ac:dyDescent="0.3">
      <c r="A66" s="294"/>
      <c r="B66" s="283"/>
      <c r="C66" s="82" t="s">
        <v>106</v>
      </c>
      <c r="D66" s="83">
        <v>129</v>
      </c>
      <c r="E66" s="159"/>
      <c r="F66" s="195"/>
      <c r="G66" s="195"/>
      <c r="H66" s="213"/>
      <c r="I66" s="213"/>
      <c r="J66" s="213"/>
      <c r="K66" s="219"/>
      <c r="L66" s="219"/>
      <c r="M66" s="219"/>
      <c r="N66" s="219"/>
      <c r="O66" s="219"/>
      <c r="P66" s="219"/>
      <c r="Q66" s="219"/>
      <c r="R66" s="219"/>
      <c r="S66" s="219"/>
      <c r="T66" s="219"/>
      <c r="U66" s="219"/>
      <c r="V66" s="219"/>
      <c r="W66" s="219"/>
      <c r="X66" s="219"/>
      <c r="Y66" s="219"/>
      <c r="Z66" s="219"/>
      <c r="AA66" s="219"/>
      <c r="AB66" s="219"/>
      <c r="AC66" s="219"/>
      <c r="AD66" s="158"/>
      <c r="AE66" s="158"/>
      <c r="AF66" s="158"/>
      <c r="AG66" s="158"/>
      <c r="AH66" s="90">
        <f t="shared" si="0"/>
        <v>0</v>
      </c>
      <c r="AI66" s="105">
        <f>A65*75/100</f>
        <v>129</v>
      </c>
      <c r="AJ66" s="84">
        <f t="shared" si="32"/>
        <v>0</v>
      </c>
      <c r="AK66" s="281"/>
    </row>
    <row r="67" spans="1:37" s="3" customFormat="1" ht="13" x14ac:dyDescent="0.3">
      <c r="A67" s="293">
        <v>150</v>
      </c>
      <c r="B67" s="284" t="s">
        <v>625</v>
      </c>
      <c r="C67" s="82" t="s">
        <v>105</v>
      </c>
      <c r="D67" s="83">
        <v>37.5</v>
      </c>
      <c r="E67" s="159"/>
      <c r="F67" s="195"/>
      <c r="G67" s="195"/>
      <c r="H67" s="213"/>
      <c r="I67" s="213"/>
      <c r="J67" s="213"/>
      <c r="K67" s="219"/>
      <c r="L67" s="219"/>
      <c r="M67" s="219"/>
      <c r="N67" s="219"/>
      <c r="O67" s="219"/>
      <c r="P67" s="219"/>
      <c r="Q67" s="219"/>
      <c r="R67" s="219"/>
      <c r="S67" s="219"/>
      <c r="T67" s="219"/>
      <c r="U67" s="219"/>
      <c r="V67" s="219"/>
      <c r="W67" s="219"/>
      <c r="X67" s="219"/>
      <c r="Y67" s="219"/>
      <c r="Z67" s="219"/>
      <c r="AA67" s="219"/>
      <c r="AB67" s="219"/>
      <c r="AC67" s="219"/>
      <c r="AD67" s="158"/>
      <c r="AE67" s="158"/>
      <c r="AF67" s="158"/>
      <c r="AG67" s="158"/>
      <c r="AH67" s="90">
        <f t="shared" si="0"/>
        <v>0</v>
      </c>
      <c r="AI67" s="105">
        <f>A67*25/100</f>
        <v>37.5</v>
      </c>
      <c r="AJ67" s="84">
        <f t="shared" si="32"/>
        <v>0</v>
      </c>
      <c r="AK67" s="280">
        <f>AI67+AI68</f>
        <v>150</v>
      </c>
    </row>
    <row r="68" spans="1:37" s="3" customFormat="1" ht="13" x14ac:dyDescent="0.3">
      <c r="A68" s="294"/>
      <c r="B68" s="285"/>
      <c r="C68" s="82" t="s">
        <v>106</v>
      </c>
      <c r="D68" s="83">
        <v>112.5</v>
      </c>
      <c r="E68" s="159"/>
      <c r="F68" s="195"/>
      <c r="G68" s="195"/>
      <c r="H68" s="213"/>
      <c r="I68" s="213"/>
      <c r="J68" s="213"/>
      <c r="K68" s="219"/>
      <c r="L68" s="219"/>
      <c r="M68" s="219"/>
      <c r="N68" s="219"/>
      <c r="O68" s="219"/>
      <c r="P68" s="219"/>
      <c r="Q68" s="219"/>
      <c r="R68" s="219"/>
      <c r="S68" s="219"/>
      <c r="T68" s="219"/>
      <c r="U68" s="219"/>
      <c r="V68" s="219"/>
      <c r="W68" s="219"/>
      <c r="X68" s="219"/>
      <c r="Y68" s="219"/>
      <c r="Z68" s="219"/>
      <c r="AA68" s="219"/>
      <c r="AB68" s="219"/>
      <c r="AC68" s="219"/>
      <c r="AD68" s="158"/>
      <c r="AE68" s="158"/>
      <c r="AF68" s="158"/>
      <c r="AG68" s="158"/>
      <c r="AH68" s="90">
        <f t="shared" si="0"/>
        <v>0</v>
      </c>
      <c r="AI68" s="105">
        <f>A67*75/100</f>
        <v>112.5</v>
      </c>
      <c r="AJ68" s="84">
        <f t="shared" si="32"/>
        <v>0</v>
      </c>
      <c r="AK68" s="281"/>
    </row>
    <row r="69" spans="1:37" s="3" customFormat="1" ht="13" x14ac:dyDescent="0.3">
      <c r="A69" s="293">
        <v>168</v>
      </c>
      <c r="B69" s="282" t="s">
        <v>626</v>
      </c>
      <c r="C69" s="82" t="s">
        <v>105</v>
      </c>
      <c r="D69" s="83">
        <v>42</v>
      </c>
      <c r="E69" s="159"/>
      <c r="F69" s="195"/>
      <c r="G69" s="195"/>
      <c r="H69" s="213"/>
      <c r="I69" s="213"/>
      <c r="J69" s="213"/>
      <c r="K69" s="219"/>
      <c r="L69" s="219"/>
      <c r="M69" s="219"/>
      <c r="N69" s="219"/>
      <c r="O69" s="219"/>
      <c r="P69" s="219"/>
      <c r="Q69" s="219"/>
      <c r="R69" s="219"/>
      <c r="S69" s="219"/>
      <c r="T69" s="219"/>
      <c r="U69" s="219"/>
      <c r="V69" s="219"/>
      <c r="W69" s="219"/>
      <c r="X69" s="219"/>
      <c r="Y69" s="219"/>
      <c r="Z69" s="219"/>
      <c r="AA69" s="219"/>
      <c r="AB69" s="219"/>
      <c r="AC69" s="219"/>
      <c r="AD69" s="158"/>
      <c r="AE69" s="158"/>
      <c r="AF69" s="158"/>
      <c r="AG69" s="158"/>
      <c r="AH69" s="90">
        <f t="shared" si="0"/>
        <v>0</v>
      </c>
      <c r="AI69" s="105">
        <f>A69*25/100</f>
        <v>42</v>
      </c>
      <c r="AJ69" s="84">
        <f t="shared" si="32"/>
        <v>0</v>
      </c>
      <c r="AK69" s="280">
        <f>AI69+AI70</f>
        <v>168</v>
      </c>
    </row>
    <row r="70" spans="1:37" s="3" customFormat="1" ht="13" x14ac:dyDescent="0.3">
      <c r="A70" s="294"/>
      <c r="B70" s="283"/>
      <c r="C70" s="82" t="s">
        <v>106</v>
      </c>
      <c r="D70" s="83">
        <v>126</v>
      </c>
      <c r="E70" s="159"/>
      <c r="F70" s="195"/>
      <c r="G70" s="195"/>
      <c r="H70" s="213"/>
      <c r="I70" s="213"/>
      <c r="J70" s="213"/>
      <c r="K70" s="219"/>
      <c r="L70" s="219"/>
      <c r="M70" s="219"/>
      <c r="N70" s="219"/>
      <c r="O70" s="219"/>
      <c r="P70" s="219"/>
      <c r="Q70" s="219"/>
      <c r="R70" s="219"/>
      <c r="S70" s="219"/>
      <c r="T70" s="219"/>
      <c r="U70" s="219"/>
      <c r="V70" s="219"/>
      <c r="W70" s="219"/>
      <c r="X70" s="219"/>
      <c r="Y70" s="219"/>
      <c r="Z70" s="219"/>
      <c r="AA70" s="219"/>
      <c r="AB70" s="219"/>
      <c r="AC70" s="219"/>
      <c r="AD70" s="158"/>
      <c r="AE70" s="158"/>
      <c r="AF70" s="158"/>
      <c r="AG70" s="158"/>
      <c r="AH70" s="90">
        <f t="shared" si="0"/>
        <v>0</v>
      </c>
      <c r="AI70" s="105">
        <f>A69*75/100</f>
        <v>126</v>
      </c>
      <c r="AJ70" s="84">
        <f t="shared" si="32"/>
        <v>0</v>
      </c>
      <c r="AK70" s="281"/>
    </row>
    <row r="71" spans="1:37" s="3" customFormat="1" ht="13" x14ac:dyDescent="0.3">
      <c r="A71" s="293">
        <v>195</v>
      </c>
      <c r="B71" s="282" t="s">
        <v>627</v>
      </c>
      <c r="C71" s="82" t="s">
        <v>105</v>
      </c>
      <c r="D71" s="83">
        <v>48.75</v>
      </c>
      <c r="E71" s="159"/>
      <c r="F71" s="195"/>
      <c r="G71" s="195"/>
      <c r="H71" s="213"/>
      <c r="I71" s="213"/>
      <c r="J71" s="213"/>
      <c r="K71" s="219"/>
      <c r="L71" s="219"/>
      <c r="M71" s="219"/>
      <c r="N71" s="219"/>
      <c r="O71" s="219"/>
      <c r="P71" s="219"/>
      <c r="Q71" s="219"/>
      <c r="R71" s="219"/>
      <c r="S71" s="219"/>
      <c r="T71" s="219"/>
      <c r="U71" s="219"/>
      <c r="V71" s="219"/>
      <c r="W71" s="219"/>
      <c r="X71" s="219"/>
      <c r="Y71" s="219"/>
      <c r="Z71" s="219"/>
      <c r="AA71" s="219"/>
      <c r="AB71" s="219"/>
      <c r="AC71" s="219"/>
      <c r="AD71" s="158"/>
      <c r="AE71" s="158"/>
      <c r="AF71" s="158"/>
      <c r="AG71" s="158"/>
      <c r="AH71" s="90">
        <f t="shared" si="0"/>
        <v>0</v>
      </c>
      <c r="AI71" s="105">
        <f>A71*25/100</f>
        <v>48.75</v>
      </c>
      <c r="AJ71" s="84">
        <f t="shared" si="32"/>
        <v>0</v>
      </c>
      <c r="AK71" s="280">
        <f>AI71+AI72</f>
        <v>195</v>
      </c>
    </row>
    <row r="72" spans="1:37" s="3" customFormat="1" ht="13" x14ac:dyDescent="0.3">
      <c r="A72" s="294"/>
      <c r="B72" s="283"/>
      <c r="C72" s="82" t="s">
        <v>106</v>
      </c>
      <c r="D72" s="83">
        <v>146.25</v>
      </c>
      <c r="E72" s="159"/>
      <c r="F72" s="195"/>
      <c r="G72" s="195"/>
      <c r="H72" s="213"/>
      <c r="I72" s="213"/>
      <c r="J72" s="213"/>
      <c r="K72" s="219"/>
      <c r="L72" s="219"/>
      <c r="M72" s="219"/>
      <c r="N72" s="219"/>
      <c r="O72" s="219"/>
      <c r="P72" s="219"/>
      <c r="Q72" s="219"/>
      <c r="R72" s="219"/>
      <c r="S72" s="219"/>
      <c r="T72" s="219"/>
      <c r="U72" s="219"/>
      <c r="V72" s="219"/>
      <c r="W72" s="219"/>
      <c r="X72" s="219"/>
      <c r="Y72" s="219"/>
      <c r="Z72" s="219"/>
      <c r="AA72" s="219"/>
      <c r="AB72" s="219"/>
      <c r="AC72" s="219"/>
      <c r="AD72" s="158"/>
      <c r="AE72" s="158"/>
      <c r="AF72" s="158"/>
      <c r="AG72" s="158"/>
      <c r="AH72" s="90">
        <f t="shared" si="0"/>
        <v>0</v>
      </c>
      <c r="AI72" s="105">
        <f>A71*75/100</f>
        <v>146.25</v>
      </c>
      <c r="AJ72" s="84">
        <f t="shared" si="32"/>
        <v>0</v>
      </c>
      <c r="AK72" s="281"/>
    </row>
    <row r="73" spans="1:37" s="3" customFormat="1" ht="13" x14ac:dyDescent="0.3">
      <c r="A73" s="293">
        <v>240</v>
      </c>
      <c r="B73" s="282" t="s">
        <v>628</v>
      </c>
      <c r="C73" s="82" t="s">
        <v>105</v>
      </c>
      <c r="D73" s="83">
        <v>60</v>
      </c>
      <c r="E73" s="159"/>
      <c r="F73" s="195"/>
      <c r="G73" s="195"/>
      <c r="H73" s="213"/>
      <c r="I73" s="213"/>
      <c r="J73" s="213"/>
      <c r="K73" s="219"/>
      <c r="L73" s="219"/>
      <c r="M73" s="219"/>
      <c r="N73" s="219"/>
      <c r="O73" s="219"/>
      <c r="P73" s="219"/>
      <c r="Q73" s="219"/>
      <c r="R73" s="219"/>
      <c r="S73" s="219"/>
      <c r="T73" s="219"/>
      <c r="U73" s="219"/>
      <c r="V73" s="219"/>
      <c r="W73" s="219"/>
      <c r="X73" s="219"/>
      <c r="Y73" s="219"/>
      <c r="Z73" s="219"/>
      <c r="AA73" s="219"/>
      <c r="AB73" s="219"/>
      <c r="AC73" s="219"/>
      <c r="AD73" s="158"/>
      <c r="AE73" s="158"/>
      <c r="AF73" s="158"/>
      <c r="AG73" s="158"/>
      <c r="AH73" s="90">
        <f t="shared" si="0"/>
        <v>0</v>
      </c>
      <c r="AI73" s="105">
        <f>A73*25/100</f>
        <v>60</v>
      </c>
      <c r="AJ73" s="84">
        <f t="shared" si="32"/>
        <v>0</v>
      </c>
      <c r="AK73" s="280">
        <f>AI73+AI74</f>
        <v>240</v>
      </c>
    </row>
    <row r="74" spans="1:37" s="3" customFormat="1" ht="13" x14ac:dyDescent="0.3">
      <c r="A74" s="294"/>
      <c r="B74" s="283"/>
      <c r="C74" s="82" t="s">
        <v>106</v>
      </c>
      <c r="D74" s="83">
        <v>180</v>
      </c>
      <c r="E74" s="159"/>
      <c r="F74" s="195"/>
      <c r="G74" s="195"/>
      <c r="H74" s="213"/>
      <c r="I74" s="213"/>
      <c r="J74" s="213"/>
      <c r="K74" s="219"/>
      <c r="L74" s="219"/>
      <c r="M74" s="219"/>
      <c r="N74" s="219"/>
      <c r="O74" s="219"/>
      <c r="P74" s="219"/>
      <c r="Q74" s="219"/>
      <c r="R74" s="219"/>
      <c r="S74" s="219"/>
      <c r="T74" s="219"/>
      <c r="U74" s="219"/>
      <c r="V74" s="219"/>
      <c r="W74" s="219"/>
      <c r="X74" s="219"/>
      <c r="Y74" s="219"/>
      <c r="Z74" s="219"/>
      <c r="AA74" s="219"/>
      <c r="AB74" s="219"/>
      <c r="AC74" s="219"/>
      <c r="AD74" s="158"/>
      <c r="AE74" s="158"/>
      <c r="AF74" s="158"/>
      <c r="AG74" s="158"/>
      <c r="AH74" s="90">
        <f t="shared" si="0"/>
        <v>0</v>
      </c>
      <c r="AI74" s="105">
        <f>A73*75/100</f>
        <v>180</v>
      </c>
      <c r="AJ74" s="84">
        <f t="shared" si="32"/>
        <v>0</v>
      </c>
      <c r="AK74" s="281"/>
    </row>
    <row r="75" spans="1:37" s="3" customFormat="1" ht="13" x14ac:dyDescent="0.3">
      <c r="A75" s="293">
        <v>258</v>
      </c>
      <c r="B75" s="282" t="s">
        <v>629</v>
      </c>
      <c r="C75" s="82" t="s">
        <v>105</v>
      </c>
      <c r="D75" s="83">
        <v>64.5</v>
      </c>
      <c r="E75" s="159"/>
      <c r="F75" s="195"/>
      <c r="G75" s="195"/>
      <c r="H75" s="213"/>
      <c r="I75" s="213"/>
      <c r="J75" s="213"/>
      <c r="K75" s="219"/>
      <c r="L75" s="219"/>
      <c r="M75" s="219"/>
      <c r="N75" s="219"/>
      <c r="O75" s="219"/>
      <c r="P75" s="219"/>
      <c r="Q75" s="219"/>
      <c r="R75" s="219"/>
      <c r="S75" s="219"/>
      <c r="T75" s="219"/>
      <c r="U75" s="219"/>
      <c r="V75" s="219"/>
      <c r="W75" s="219"/>
      <c r="X75" s="219"/>
      <c r="Y75" s="219"/>
      <c r="Z75" s="219"/>
      <c r="AA75" s="219"/>
      <c r="AB75" s="219"/>
      <c r="AC75" s="219"/>
      <c r="AD75" s="158"/>
      <c r="AE75" s="158"/>
      <c r="AF75" s="158"/>
      <c r="AG75" s="158"/>
      <c r="AH75" s="90">
        <f t="shared" si="0"/>
        <v>0</v>
      </c>
      <c r="AI75" s="105">
        <f>A75*25/100</f>
        <v>64.5</v>
      </c>
      <c r="AJ75" s="84">
        <f t="shared" si="32"/>
        <v>0</v>
      </c>
      <c r="AK75" s="280">
        <f>AI75+AI76</f>
        <v>258</v>
      </c>
    </row>
    <row r="76" spans="1:37" s="3" customFormat="1" ht="13" x14ac:dyDescent="0.3">
      <c r="A76" s="294"/>
      <c r="B76" s="283"/>
      <c r="C76" s="82" t="s">
        <v>106</v>
      </c>
      <c r="D76" s="83">
        <v>193.5</v>
      </c>
      <c r="E76" s="159"/>
      <c r="F76" s="195"/>
      <c r="G76" s="195"/>
      <c r="H76" s="213"/>
      <c r="I76" s="213"/>
      <c r="J76" s="213"/>
      <c r="K76" s="219"/>
      <c r="L76" s="219"/>
      <c r="M76" s="219"/>
      <c r="N76" s="219"/>
      <c r="O76" s="219"/>
      <c r="P76" s="219"/>
      <c r="Q76" s="219"/>
      <c r="R76" s="219"/>
      <c r="S76" s="219"/>
      <c r="T76" s="219"/>
      <c r="U76" s="219"/>
      <c r="V76" s="219"/>
      <c r="W76" s="219"/>
      <c r="X76" s="219"/>
      <c r="Y76" s="219"/>
      <c r="Z76" s="219"/>
      <c r="AA76" s="219"/>
      <c r="AB76" s="219"/>
      <c r="AC76" s="219"/>
      <c r="AD76" s="158"/>
      <c r="AE76" s="158"/>
      <c r="AF76" s="158"/>
      <c r="AG76" s="158"/>
      <c r="AH76" s="90">
        <f t="shared" si="0"/>
        <v>0</v>
      </c>
      <c r="AI76" s="105">
        <f>A75*75/100</f>
        <v>193.5</v>
      </c>
      <c r="AJ76" s="84">
        <f t="shared" si="32"/>
        <v>0</v>
      </c>
      <c r="AK76" s="281"/>
    </row>
    <row r="77" spans="1:37" s="3" customFormat="1" ht="13" x14ac:dyDescent="0.3">
      <c r="A77" s="293">
        <v>300</v>
      </c>
      <c r="B77" s="284" t="s">
        <v>630</v>
      </c>
      <c r="C77" s="82" t="s">
        <v>105</v>
      </c>
      <c r="D77" s="83">
        <v>75</v>
      </c>
      <c r="E77" s="159"/>
      <c r="F77" s="195"/>
      <c r="G77" s="195"/>
      <c r="H77" s="213"/>
      <c r="I77" s="213"/>
      <c r="J77" s="213"/>
      <c r="K77" s="219"/>
      <c r="L77" s="219"/>
      <c r="M77" s="219"/>
      <c r="N77" s="219"/>
      <c r="O77" s="219"/>
      <c r="P77" s="219"/>
      <c r="Q77" s="219"/>
      <c r="R77" s="219"/>
      <c r="S77" s="219"/>
      <c r="T77" s="219"/>
      <c r="U77" s="219"/>
      <c r="V77" s="219"/>
      <c r="W77" s="219"/>
      <c r="X77" s="219"/>
      <c r="Y77" s="219"/>
      <c r="Z77" s="219"/>
      <c r="AA77" s="219"/>
      <c r="AB77" s="219"/>
      <c r="AC77" s="219"/>
      <c r="AD77" s="158"/>
      <c r="AE77" s="158"/>
      <c r="AF77" s="158"/>
      <c r="AG77" s="158"/>
      <c r="AH77" s="90">
        <f t="shared" si="0"/>
        <v>0</v>
      </c>
      <c r="AI77" s="105">
        <f>A77*25/100</f>
        <v>75</v>
      </c>
      <c r="AJ77" s="84">
        <f t="shared" si="32"/>
        <v>0</v>
      </c>
      <c r="AK77" s="280">
        <f>AI77+AI78</f>
        <v>300</v>
      </c>
    </row>
    <row r="78" spans="1:37" s="3" customFormat="1" ht="13" x14ac:dyDescent="0.3">
      <c r="A78" s="294"/>
      <c r="B78" s="285"/>
      <c r="C78" s="82" t="s">
        <v>106</v>
      </c>
      <c r="D78" s="83">
        <v>225</v>
      </c>
      <c r="E78" s="159"/>
      <c r="F78" s="195"/>
      <c r="G78" s="195"/>
      <c r="H78" s="213"/>
      <c r="I78" s="213"/>
      <c r="J78" s="213"/>
      <c r="K78" s="219"/>
      <c r="L78" s="219"/>
      <c r="M78" s="219"/>
      <c r="N78" s="219"/>
      <c r="O78" s="219"/>
      <c r="P78" s="219"/>
      <c r="Q78" s="219"/>
      <c r="R78" s="219"/>
      <c r="S78" s="219"/>
      <c r="T78" s="219"/>
      <c r="U78" s="219"/>
      <c r="V78" s="219"/>
      <c r="W78" s="219"/>
      <c r="X78" s="219"/>
      <c r="Y78" s="219"/>
      <c r="Z78" s="219"/>
      <c r="AA78" s="219"/>
      <c r="AB78" s="219"/>
      <c r="AC78" s="219"/>
      <c r="AD78" s="158"/>
      <c r="AE78" s="158"/>
      <c r="AF78" s="158"/>
      <c r="AG78" s="158"/>
      <c r="AH78" s="90">
        <f t="shared" si="0"/>
        <v>0</v>
      </c>
      <c r="AI78" s="105">
        <f>A77*75/100</f>
        <v>225</v>
      </c>
      <c r="AJ78" s="84">
        <f t="shared" si="32"/>
        <v>0</v>
      </c>
      <c r="AK78" s="281"/>
    </row>
    <row r="79" spans="1:37" s="3" customFormat="1" ht="13" x14ac:dyDescent="0.3">
      <c r="A79" s="293">
        <v>336</v>
      </c>
      <c r="B79" s="284" t="s">
        <v>631</v>
      </c>
      <c r="C79" s="82" t="s">
        <v>105</v>
      </c>
      <c r="D79" s="83">
        <v>84</v>
      </c>
      <c r="E79" s="159"/>
      <c r="F79" s="195"/>
      <c r="G79" s="195"/>
      <c r="H79" s="213"/>
      <c r="I79" s="213"/>
      <c r="J79" s="213"/>
      <c r="K79" s="219"/>
      <c r="L79" s="219"/>
      <c r="M79" s="219"/>
      <c r="N79" s="219"/>
      <c r="O79" s="219"/>
      <c r="P79" s="219"/>
      <c r="Q79" s="219"/>
      <c r="R79" s="219"/>
      <c r="S79" s="219"/>
      <c r="T79" s="219"/>
      <c r="U79" s="219"/>
      <c r="V79" s="219"/>
      <c r="W79" s="219"/>
      <c r="X79" s="219"/>
      <c r="Y79" s="219"/>
      <c r="Z79" s="219"/>
      <c r="AA79" s="219"/>
      <c r="AB79" s="219"/>
      <c r="AC79" s="219"/>
      <c r="AD79" s="158"/>
      <c r="AE79" s="158"/>
      <c r="AF79" s="158"/>
      <c r="AG79" s="158"/>
      <c r="AH79" s="90">
        <f t="shared" si="0"/>
        <v>0</v>
      </c>
      <c r="AI79" s="105">
        <f>A79*25/100</f>
        <v>84</v>
      </c>
      <c r="AJ79" s="84">
        <f t="shared" ref="AJ79:AJ110" si="33">AH79*AI79</f>
        <v>0</v>
      </c>
      <c r="AK79" s="280">
        <f>AI79+AI80</f>
        <v>336</v>
      </c>
    </row>
    <row r="80" spans="1:37" s="3" customFormat="1" ht="13" x14ac:dyDescent="0.3">
      <c r="A80" s="294"/>
      <c r="B80" s="285"/>
      <c r="C80" s="82" t="s">
        <v>106</v>
      </c>
      <c r="D80" s="83">
        <v>252</v>
      </c>
      <c r="E80" s="159"/>
      <c r="F80" s="195"/>
      <c r="G80" s="195"/>
      <c r="H80" s="213"/>
      <c r="I80" s="213"/>
      <c r="J80" s="213"/>
      <c r="K80" s="219"/>
      <c r="L80" s="219"/>
      <c r="M80" s="219"/>
      <c r="N80" s="219"/>
      <c r="O80" s="219"/>
      <c r="P80" s="219"/>
      <c r="Q80" s="219"/>
      <c r="R80" s="219"/>
      <c r="S80" s="219"/>
      <c r="T80" s="219"/>
      <c r="U80" s="219"/>
      <c r="V80" s="219"/>
      <c r="W80" s="219"/>
      <c r="X80" s="219"/>
      <c r="Y80" s="219"/>
      <c r="Z80" s="219"/>
      <c r="AA80" s="219"/>
      <c r="AB80" s="219"/>
      <c r="AC80" s="219"/>
      <c r="AD80" s="158"/>
      <c r="AE80" s="158"/>
      <c r="AF80" s="158"/>
      <c r="AG80" s="158"/>
      <c r="AH80" s="90">
        <f t="shared" si="0"/>
        <v>0</v>
      </c>
      <c r="AI80" s="105">
        <f>A79*75/100</f>
        <v>252</v>
      </c>
      <c r="AJ80" s="84">
        <f t="shared" si="33"/>
        <v>0</v>
      </c>
      <c r="AK80" s="281"/>
    </row>
    <row r="81" spans="1:37" s="3" customFormat="1" ht="13" x14ac:dyDescent="0.3">
      <c r="A81" s="293">
        <v>390</v>
      </c>
      <c r="B81" s="284" t="s">
        <v>632</v>
      </c>
      <c r="C81" s="82" t="s">
        <v>105</v>
      </c>
      <c r="D81" s="83">
        <v>97.5</v>
      </c>
      <c r="E81" s="159"/>
      <c r="F81" s="195"/>
      <c r="G81" s="195"/>
      <c r="H81" s="213"/>
      <c r="I81" s="213"/>
      <c r="J81" s="213"/>
      <c r="K81" s="219"/>
      <c r="L81" s="219"/>
      <c r="M81" s="219"/>
      <c r="N81" s="219"/>
      <c r="O81" s="219"/>
      <c r="P81" s="219"/>
      <c r="Q81" s="219"/>
      <c r="R81" s="219"/>
      <c r="S81" s="219"/>
      <c r="T81" s="219"/>
      <c r="U81" s="219"/>
      <c r="V81" s="219"/>
      <c r="W81" s="219"/>
      <c r="X81" s="219"/>
      <c r="Y81" s="219"/>
      <c r="Z81" s="219"/>
      <c r="AA81" s="219"/>
      <c r="AB81" s="219"/>
      <c r="AC81" s="219"/>
      <c r="AD81" s="158"/>
      <c r="AE81" s="158"/>
      <c r="AF81" s="158"/>
      <c r="AG81" s="158"/>
      <c r="AH81" s="90">
        <f t="shared" ref="AH81:AH126" si="34">SUM(E81:AG81)</f>
        <v>0</v>
      </c>
      <c r="AI81" s="105">
        <f>A81*25/100</f>
        <v>97.5</v>
      </c>
      <c r="AJ81" s="84">
        <f t="shared" si="33"/>
        <v>0</v>
      </c>
      <c r="AK81" s="280">
        <f>AI81+AI82</f>
        <v>390</v>
      </c>
    </row>
    <row r="82" spans="1:37" s="3" customFormat="1" ht="13" x14ac:dyDescent="0.3">
      <c r="A82" s="294"/>
      <c r="B82" s="285"/>
      <c r="C82" s="82" t="s">
        <v>106</v>
      </c>
      <c r="D82" s="83">
        <v>292.5</v>
      </c>
      <c r="E82" s="159"/>
      <c r="F82" s="195"/>
      <c r="G82" s="195"/>
      <c r="H82" s="213"/>
      <c r="I82" s="213"/>
      <c r="J82" s="213"/>
      <c r="K82" s="219"/>
      <c r="L82" s="219"/>
      <c r="M82" s="219"/>
      <c r="N82" s="219"/>
      <c r="O82" s="219"/>
      <c r="P82" s="219"/>
      <c r="Q82" s="219"/>
      <c r="R82" s="219"/>
      <c r="S82" s="219"/>
      <c r="T82" s="219"/>
      <c r="U82" s="219"/>
      <c r="V82" s="219"/>
      <c r="W82" s="219"/>
      <c r="X82" s="219"/>
      <c r="Y82" s="219"/>
      <c r="Z82" s="219"/>
      <c r="AA82" s="219"/>
      <c r="AB82" s="219"/>
      <c r="AC82" s="219"/>
      <c r="AD82" s="158"/>
      <c r="AE82" s="158"/>
      <c r="AF82" s="158"/>
      <c r="AG82" s="158"/>
      <c r="AH82" s="90">
        <f t="shared" si="34"/>
        <v>0</v>
      </c>
      <c r="AI82" s="105">
        <f>A81*75/100</f>
        <v>292.5</v>
      </c>
      <c r="AJ82" s="84">
        <f t="shared" si="33"/>
        <v>0</v>
      </c>
      <c r="AK82" s="281"/>
    </row>
    <row r="83" spans="1:37" s="3" customFormat="1" ht="13" x14ac:dyDescent="0.3">
      <c r="A83" s="293">
        <v>480</v>
      </c>
      <c r="B83" s="284" t="s">
        <v>633</v>
      </c>
      <c r="C83" s="82" t="s">
        <v>105</v>
      </c>
      <c r="D83" s="83">
        <v>120</v>
      </c>
      <c r="E83" s="159"/>
      <c r="F83" s="195"/>
      <c r="G83" s="195"/>
      <c r="H83" s="213"/>
      <c r="I83" s="213"/>
      <c r="J83" s="213"/>
      <c r="K83" s="219"/>
      <c r="L83" s="219"/>
      <c r="M83" s="219"/>
      <c r="N83" s="219"/>
      <c r="O83" s="219"/>
      <c r="P83" s="219"/>
      <c r="Q83" s="219"/>
      <c r="R83" s="219"/>
      <c r="S83" s="219"/>
      <c r="T83" s="219"/>
      <c r="U83" s="219"/>
      <c r="V83" s="219"/>
      <c r="W83" s="219"/>
      <c r="X83" s="219"/>
      <c r="Y83" s="219"/>
      <c r="Z83" s="219"/>
      <c r="AA83" s="219"/>
      <c r="AB83" s="219"/>
      <c r="AC83" s="219"/>
      <c r="AD83" s="158"/>
      <c r="AE83" s="158"/>
      <c r="AF83" s="158"/>
      <c r="AG83" s="158"/>
      <c r="AH83" s="90">
        <f t="shared" si="34"/>
        <v>0</v>
      </c>
      <c r="AI83" s="105">
        <f>A83*25/100</f>
        <v>120</v>
      </c>
      <c r="AJ83" s="84">
        <f t="shared" si="33"/>
        <v>0</v>
      </c>
      <c r="AK83" s="280">
        <f>AI83+AI84</f>
        <v>480</v>
      </c>
    </row>
    <row r="84" spans="1:37" s="3" customFormat="1" ht="13" x14ac:dyDescent="0.3">
      <c r="A84" s="294"/>
      <c r="B84" s="285"/>
      <c r="C84" s="82" t="s">
        <v>106</v>
      </c>
      <c r="D84" s="83">
        <v>360</v>
      </c>
      <c r="E84" s="159"/>
      <c r="F84" s="195"/>
      <c r="G84" s="195"/>
      <c r="H84" s="213"/>
      <c r="I84" s="213"/>
      <c r="J84" s="213"/>
      <c r="K84" s="219"/>
      <c r="L84" s="219"/>
      <c r="M84" s="219"/>
      <c r="N84" s="219"/>
      <c r="O84" s="219"/>
      <c r="P84" s="219"/>
      <c r="Q84" s="219"/>
      <c r="R84" s="219"/>
      <c r="S84" s="219"/>
      <c r="T84" s="219"/>
      <c r="U84" s="219"/>
      <c r="V84" s="219"/>
      <c r="W84" s="219"/>
      <c r="X84" s="219"/>
      <c r="Y84" s="219"/>
      <c r="Z84" s="219"/>
      <c r="AA84" s="219"/>
      <c r="AB84" s="219"/>
      <c r="AC84" s="219"/>
      <c r="AD84" s="158"/>
      <c r="AE84" s="158"/>
      <c r="AF84" s="158"/>
      <c r="AG84" s="158"/>
      <c r="AH84" s="90">
        <f t="shared" si="34"/>
        <v>0</v>
      </c>
      <c r="AI84" s="105">
        <f>A83*75/100</f>
        <v>360</v>
      </c>
      <c r="AJ84" s="84">
        <f t="shared" si="33"/>
        <v>0</v>
      </c>
      <c r="AK84" s="281"/>
    </row>
    <row r="85" spans="1:37" s="3" customFormat="1" ht="13" x14ac:dyDescent="0.3">
      <c r="A85" s="293">
        <v>516</v>
      </c>
      <c r="B85" s="284" t="s">
        <v>634</v>
      </c>
      <c r="C85" s="82" t="s">
        <v>105</v>
      </c>
      <c r="D85" s="83">
        <v>129</v>
      </c>
      <c r="E85" s="159"/>
      <c r="F85" s="195"/>
      <c r="G85" s="195"/>
      <c r="H85" s="213"/>
      <c r="I85" s="213"/>
      <c r="J85" s="213"/>
      <c r="K85" s="219"/>
      <c r="L85" s="219"/>
      <c r="M85" s="219"/>
      <c r="N85" s="219"/>
      <c r="O85" s="219"/>
      <c r="P85" s="219"/>
      <c r="Q85" s="219"/>
      <c r="R85" s="219"/>
      <c r="S85" s="219"/>
      <c r="T85" s="219"/>
      <c r="U85" s="219"/>
      <c r="V85" s="219"/>
      <c r="W85" s="219"/>
      <c r="X85" s="219"/>
      <c r="Y85" s="219"/>
      <c r="Z85" s="219"/>
      <c r="AA85" s="219"/>
      <c r="AB85" s="219"/>
      <c r="AC85" s="219"/>
      <c r="AD85" s="158"/>
      <c r="AE85" s="158"/>
      <c r="AF85" s="158"/>
      <c r="AG85" s="158"/>
      <c r="AH85" s="90">
        <f t="shared" si="34"/>
        <v>0</v>
      </c>
      <c r="AI85" s="105">
        <f>A85*25/100</f>
        <v>129</v>
      </c>
      <c r="AJ85" s="84">
        <f t="shared" si="33"/>
        <v>0</v>
      </c>
      <c r="AK85" s="280">
        <f>AI85+AI86</f>
        <v>516</v>
      </c>
    </row>
    <row r="86" spans="1:37" s="3" customFormat="1" ht="13" x14ac:dyDescent="0.3">
      <c r="A86" s="294"/>
      <c r="B86" s="285"/>
      <c r="C86" s="82" t="s">
        <v>106</v>
      </c>
      <c r="D86" s="83">
        <v>387</v>
      </c>
      <c r="E86" s="159"/>
      <c r="F86" s="195"/>
      <c r="G86" s="195"/>
      <c r="H86" s="213"/>
      <c r="I86" s="213"/>
      <c r="J86" s="213"/>
      <c r="K86" s="219"/>
      <c r="L86" s="219"/>
      <c r="M86" s="219"/>
      <c r="N86" s="219"/>
      <c r="O86" s="219"/>
      <c r="P86" s="219"/>
      <c r="Q86" s="219"/>
      <c r="R86" s="219"/>
      <c r="S86" s="219"/>
      <c r="T86" s="219"/>
      <c r="U86" s="219"/>
      <c r="V86" s="219"/>
      <c r="W86" s="219"/>
      <c r="X86" s="219"/>
      <c r="Y86" s="219"/>
      <c r="Z86" s="219"/>
      <c r="AA86" s="219"/>
      <c r="AB86" s="219"/>
      <c r="AC86" s="219"/>
      <c r="AD86" s="158"/>
      <c r="AE86" s="158"/>
      <c r="AF86" s="158"/>
      <c r="AG86" s="158"/>
      <c r="AH86" s="90">
        <f t="shared" si="34"/>
        <v>0</v>
      </c>
      <c r="AI86" s="105">
        <f>A85*75/100</f>
        <v>387</v>
      </c>
      <c r="AJ86" s="84">
        <f t="shared" si="33"/>
        <v>0</v>
      </c>
      <c r="AK86" s="281"/>
    </row>
    <row r="87" spans="1:37" s="3" customFormat="1" ht="13" x14ac:dyDescent="0.3">
      <c r="A87" s="293">
        <v>450</v>
      </c>
      <c r="B87" s="284" t="s">
        <v>635</v>
      </c>
      <c r="C87" s="82" t="s">
        <v>105</v>
      </c>
      <c r="D87" s="83">
        <v>112.5</v>
      </c>
      <c r="E87" s="159"/>
      <c r="F87" s="195"/>
      <c r="G87" s="195"/>
      <c r="H87" s="213"/>
      <c r="I87" s="213"/>
      <c r="J87" s="213"/>
      <c r="K87" s="219"/>
      <c r="L87" s="219"/>
      <c r="M87" s="219"/>
      <c r="N87" s="219"/>
      <c r="O87" s="219"/>
      <c r="P87" s="219"/>
      <c r="Q87" s="219"/>
      <c r="R87" s="219"/>
      <c r="S87" s="219"/>
      <c r="T87" s="219"/>
      <c r="U87" s="219"/>
      <c r="V87" s="219"/>
      <c r="W87" s="219"/>
      <c r="X87" s="219"/>
      <c r="Y87" s="219"/>
      <c r="Z87" s="219"/>
      <c r="AA87" s="219"/>
      <c r="AB87" s="219"/>
      <c r="AC87" s="219"/>
      <c r="AD87" s="158"/>
      <c r="AE87" s="158"/>
      <c r="AF87" s="158"/>
      <c r="AG87" s="158"/>
      <c r="AH87" s="90">
        <f t="shared" si="34"/>
        <v>0</v>
      </c>
      <c r="AI87" s="105">
        <f>A87*25/100</f>
        <v>112.5</v>
      </c>
      <c r="AJ87" s="84">
        <f t="shared" si="33"/>
        <v>0</v>
      </c>
      <c r="AK87" s="280">
        <f>AI87+AI88</f>
        <v>450</v>
      </c>
    </row>
    <row r="88" spans="1:37" s="3" customFormat="1" ht="13" x14ac:dyDescent="0.3">
      <c r="A88" s="294"/>
      <c r="B88" s="285"/>
      <c r="C88" s="82" t="s">
        <v>106</v>
      </c>
      <c r="D88" s="83">
        <v>337.5</v>
      </c>
      <c r="E88" s="159"/>
      <c r="F88" s="195"/>
      <c r="G88" s="195"/>
      <c r="H88" s="213"/>
      <c r="I88" s="213"/>
      <c r="J88" s="213"/>
      <c r="K88" s="219"/>
      <c r="L88" s="219"/>
      <c r="M88" s="219"/>
      <c r="N88" s="219"/>
      <c r="O88" s="219"/>
      <c r="P88" s="219"/>
      <c r="Q88" s="219"/>
      <c r="R88" s="219"/>
      <c r="S88" s="219"/>
      <c r="T88" s="219"/>
      <c r="U88" s="219"/>
      <c r="V88" s="219"/>
      <c r="W88" s="219"/>
      <c r="X88" s="219"/>
      <c r="Y88" s="219"/>
      <c r="Z88" s="219"/>
      <c r="AA88" s="219"/>
      <c r="AB88" s="219"/>
      <c r="AC88" s="219"/>
      <c r="AD88" s="158"/>
      <c r="AE88" s="158"/>
      <c r="AF88" s="158"/>
      <c r="AG88" s="158"/>
      <c r="AH88" s="90">
        <f t="shared" si="34"/>
        <v>0</v>
      </c>
      <c r="AI88" s="105">
        <f>A87*75/100</f>
        <v>337.5</v>
      </c>
      <c r="AJ88" s="84">
        <f t="shared" si="33"/>
        <v>0</v>
      </c>
      <c r="AK88" s="281"/>
    </row>
    <row r="89" spans="1:37" s="3" customFormat="1" ht="13" x14ac:dyDescent="0.3">
      <c r="A89" s="293">
        <v>504</v>
      </c>
      <c r="B89" s="284" t="s">
        <v>636</v>
      </c>
      <c r="C89" s="82" t="s">
        <v>105</v>
      </c>
      <c r="D89" s="83">
        <v>126</v>
      </c>
      <c r="E89" s="159"/>
      <c r="F89" s="195"/>
      <c r="G89" s="195"/>
      <c r="H89" s="213"/>
      <c r="I89" s="213"/>
      <c r="J89" s="213"/>
      <c r="K89" s="219"/>
      <c r="L89" s="219"/>
      <c r="M89" s="219"/>
      <c r="N89" s="219"/>
      <c r="O89" s="219"/>
      <c r="P89" s="219"/>
      <c r="Q89" s="219"/>
      <c r="R89" s="219"/>
      <c r="S89" s="219"/>
      <c r="T89" s="219"/>
      <c r="U89" s="219"/>
      <c r="V89" s="219"/>
      <c r="W89" s="219"/>
      <c r="X89" s="219"/>
      <c r="Y89" s="219"/>
      <c r="Z89" s="219"/>
      <c r="AA89" s="219"/>
      <c r="AB89" s="219"/>
      <c r="AC89" s="219"/>
      <c r="AD89" s="158"/>
      <c r="AE89" s="158"/>
      <c r="AF89" s="158"/>
      <c r="AG89" s="158"/>
      <c r="AH89" s="90">
        <f t="shared" si="34"/>
        <v>0</v>
      </c>
      <c r="AI89" s="105">
        <f>A89*25/100</f>
        <v>126</v>
      </c>
      <c r="AJ89" s="84">
        <f t="shared" si="33"/>
        <v>0</v>
      </c>
      <c r="AK89" s="280">
        <f>AI89+AI90</f>
        <v>504</v>
      </c>
    </row>
    <row r="90" spans="1:37" s="3" customFormat="1" ht="13" x14ac:dyDescent="0.3">
      <c r="A90" s="294"/>
      <c r="B90" s="285"/>
      <c r="C90" s="82" t="s">
        <v>106</v>
      </c>
      <c r="D90" s="83">
        <v>378</v>
      </c>
      <c r="E90" s="159"/>
      <c r="F90" s="195"/>
      <c r="G90" s="195"/>
      <c r="H90" s="213"/>
      <c r="I90" s="213"/>
      <c r="J90" s="213"/>
      <c r="K90" s="219"/>
      <c r="L90" s="219"/>
      <c r="M90" s="219"/>
      <c r="N90" s="219"/>
      <c r="O90" s="219"/>
      <c r="P90" s="219"/>
      <c r="Q90" s="219"/>
      <c r="R90" s="219"/>
      <c r="S90" s="219"/>
      <c r="T90" s="219"/>
      <c r="U90" s="219"/>
      <c r="V90" s="219"/>
      <c r="W90" s="219"/>
      <c r="X90" s="219"/>
      <c r="Y90" s="219"/>
      <c r="Z90" s="219"/>
      <c r="AA90" s="219"/>
      <c r="AB90" s="219"/>
      <c r="AC90" s="219"/>
      <c r="AD90" s="158"/>
      <c r="AE90" s="158"/>
      <c r="AF90" s="158"/>
      <c r="AG90" s="158"/>
      <c r="AH90" s="90">
        <f t="shared" si="34"/>
        <v>0</v>
      </c>
      <c r="AI90" s="105">
        <f>A89*75/100</f>
        <v>378</v>
      </c>
      <c r="AJ90" s="84">
        <f t="shared" si="33"/>
        <v>0</v>
      </c>
      <c r="AK90" s="281"/>
    </row>
    <row r="91" spans="1:37" s="3" customFormat="1" ht="13" x14ac:dyDescent="0.3">
      <c r="A91" s="293">
        <v>585</v>
      </c>
      <c r="B91" s="284" t="s">
        <v>637</v>
      </c>
      <c r="C91" s="82" t="s">
        <v>105</v>
      </c>
      <c r="D91" s="83">
        <v>146.25</v>
      </c>
      <c r="E91" s="159"/>
      <c r="F91" s="195"/>
      <c r="G91" s="195"/>
      <c r="H91" s="213"/>
      <c r="I91" s="213"/>
      <c r="J91" s="213"/>
      <c r="K91" s="219"/>
      <c r="L91" s="219"/>
      <c r="M91" s="219"/>
      <c r="N91" s="219"/>
      <c r="O91" s="219"/>
      <c r="P91" s="219"/>
      <c r="Q91" s="219"/>
      <c r="R91" s="219"/>
      <c r="S91" s="219"/>
      <c r="T91" s="219"/>
      <c r="U91" s="219"/>
      <c r="V91" s="219"/>
      <c r="W91" s="219"/>
      <c r="X91" s="219"/>
      <c r="Y91" s="219"/>
      <c r="Z91" s="219"/>
      <c r="AA91" s="219"/>
      <c r="AB91" s="219"/>
      <c r="AC91" s="219"/>
      <c r="AD91" s="158"/>
      <c r="AE91" s="158"/>
      <c r="AF91" s="158"/>
      <c r="AG91" s="158"/>
      <c r="AH91" s="90">
        <f t="shared" si="34"/>
        <v>0</v>
      </c>
      <c r="AI91" s="105">
        <f>A91*25/100</f>
        <v>146.25</v>
      </c>
      <c r="AJ91" s="84">
        <f t="shared" si="33"/>
        <v>0</v>
      </c>
      <c r="AK91" s="280">
        <f>AI91+AI92</f>
        <v>585</v>
      </c>
    </row>
    <row r="92" spans="1:37" s="3" customFormat="1" ht="13" x14ac:dyDescent="0.3">
      <c r="A92" s="294"/>
      <c r="B92" s="285"/>
      <c r="C92" s="82" t="s">
        <v>106</v>
      </c>
      <c r="D92" s="83">
        <v>438.75</v>
      </c>
      <c r="E92" s="159"/>
      <c r="F92" s="195"/>
      <c r="G92" s="195"/>
      <c r="H92" s="213"/>
      <c r="I92" s="213"/>
      <c r="J92" s="213"/>
      <c r="K92" s="219"/>
      <c r="L92" s="219"/>
      <c r="M92" s="219"/>
      <c r="N92" s="219"/>
      <c r="O92" s="219"/>
      <c r="P92" s="219"/>
      <c r="Q92" s="219"/>
      <c r="R92" s="219"/>
      <c r="S92" s="219"/>
      <c r="T92" s="219"/>
      <c r="U92" s="219"/>
      <c r="V92" s="219"/>
      <c r="W92" s="219"/>
      <c r="X92" s="219"/>
      <c r="Y92" s="219"/>
      <c r="Z92" s="219"/>
      <c r="AA92" s="219"/>
      <c r="AB92" s="219"/>
      <c r="AC92" s="219"/>
      <c r="AD92" s="158"/>
      <c r="AE92" s="158"/>
      <c r="AF92" s="158"/>
      <c r="AG92" s="158"/>
      <c r="AH92" s="90">
        <f t="shared" si="34"/>
        <v>0</v>
      </c>
      <c r="AI92" s="105">
        <f>A91*75/100</f>
        <v>438.75</v>
      </c>
      <c r="AJ92" s="84">
        <f t="shared" si="33"/>
        <v>0</v>
      </c>
      <c r="AK92" s="281"/>
    </row>
    <row r="93" spans="1:37" s="3" customFormat="1" ht="13" x14ac:dyDescent="0.3">
      <c r="A93" s="293">
        <v>720</v>
      </c>
      <c r="B93" s="284" t="s">
        <v>638</v>
      </c>
      <c r="C93" s="82" t="s">
        <v>105</v>
      </c>
      <c r="D93" s="83">
        <v>180</v>
      </c>
      <c r="E93" s="159"/>
      <c r="F93" s="195"/>
      <c r="G93" s="195"/>
      <c r="H93" s="213"/>
      <c r="I93" s="213"/>
      <c r="J93" s="213"/>
      <c r="K93" s="219"/>
      <c r="L93" s="219"/>
      <c r="M93" s="219"/>
      <c r="N93" s="219"/>
      <c r="O93" s="219"/>
      <c r="P93" s="219"/>
      <c r="Q93" s="219"/>
      <c r="R93" s="219"/>
      <c r="S93" s="219"/>
      <c r="T93" s="219"/>
      <c r="U93" s="219"/>
      <c r="V93" s="219"/>
      <c r="W93" s="219"/>
      <c r="X93" s="219"/>
      <c r="Y93" s="219"/>
      <c r="Z93" s="219"/>
      <c r="AA93" s="219"/>
      <c r="AB93" s="219"/>
      <c r="AC93" s="219"/>
      <c r="AD93" s="158"/>
      <c r="AE93" s="158"/>
      <c r="AF93" s="158"/>
      <c r="AG93" s="158"/>
      <c r="AH93" s="90">
        <f t="shared" si="34"/>
        <v>0</v>
      </c>
      <c r="AI93" s="105">
        <f>A93*25/100</f>
        <v>180</v>
      </c>
      <c r="AJ93" s="84">
        <f t="shared" si="33"/>
        <v>0</v>
      </c>
      <c r="AK93" s="280">
        <f>AI93+AI94</f>
        <v>720</v>
      </c>
    </row>
    <row r="94" spans="1:37" s="3" customFormat="1" ht="13" x14ac:dyDescent="0.3">
      <c r="A94" s="294"/>
      <c r="B94" s="285"/>
      <c r="C94" s="82" t="s">
        <v>106</v>
      </c>
      <c r="D94" s="83">
        <v>540</v>
      </c>
      <c r="E94" s="159"/>
      <c r="F94" s="195"/>
      <c r="G94" s="195"/>
      <c r="H94" s="213"/>
      <c r="I94" s="213"/>
      <c r="J94" s="213"/>
      <c r="K94" s="219"/>
      <c r="L94" s="219"/>
      <c r="M94" s="219"/>
      <c r="N94" s="219"/>
      <c r="O94" s="219"/>
      <c r="P94" s="219"/>
      <c r="Q94" s="219"/>
      <c r="R94" s="219"/>
      <c r="S94" s="219"/>
      <c r="T94" s="219"/>
      <c r="U94" s="219"/>
      <c r="V94" s="219"/>
      <c r="W94" s="219"/>
      <c r="X94" s="219"/>
      <c r="Y94" s="219"/>
      <c r="Z94" s="219"/>
      <c r="AA94" s="219"/>
      <c r="AB94" s="219"/>
      <c r="AC94" s="219"/>
      <c r="AD94" s="158"/>
      <c r="AE94" s="158"/>
      <c r="AF94" s="158"/>
      <c r="AG94" s="158"/>
      <c r="AH94" s="90">
        <f t="shared" si="34"/>
        <v>0</v>
      </c>
      <c r="AI94" s="105">
        <f>A93*75/100</f>
        <v>540</v>
      </c>
      <c r="AJ94" s="84">
        <f t="shared" si="33"/>
        <v>0</v>
      </c>
      <c r="AK94" s="281"/>
    </row>
    <row r="95" spans="1:37" s="3" customFormat="1" ht="13" x14ac:dyDescent="0.3">
      <c r="A95" s="293">
        <v>774</v>
      </c>
      <c r="B95" s="284" t="s">
        <v>639</v>
      </c>
      <c r="C95" s="82" t="s">
        <v>105</v>
      </c>
      <c r="D95" s="83">
        <v>193.5</v>
      </c>
      <c r="E95" s="159"/>
      <c r="F95" s="195"/>
      <c r="G95" s="195"/>
      <c r="H95" s="213"/>
      <c r="I95" s="213"/>
      <c r="J95" s="213"/>
      <c r="K95" s="219"/>
      <c r="L95" s="219"/>
      <c r="M95" s="219"/>
      <c r="N95" s="219"/>
      <c r="O95" s="219"/>
      <c r="P95" s="219"/>
      <c r="Q95" s="219"/>
      <c r="R95" s="219"/>
      <c r="S95" s="219"/>
      <c r="T95" s="219"/>
      <c r="U95" s="219"/>
      <c r="V95" s="219"/>
      <c r="W95" s="219"/>
      <c r="X95" s="219"/>
      <c r="Y95" s="219"/>
      <c r="Z95" s="219"/>
      <c r="AA95" s="219"/>
      <c r="AB95" s="219"/>
      <c r="AC95" s="219"/>
      <c r="AD95" s="158"/>
      <c r="AE95" s="158"/>
      <c r="AF95" s="158"/>
      <c r="AG95" s="158"/>
      <c r="AH95" s="90">
        <f t="shared" si="34"/>
        <v>0</v>
      </c>
      <c r="AI95" s="105">
        <f>A95*25/100</f>
        <v>193.5</v>
      </c>
      <c r="AJ95" s="84">
        <f t="shared" si="33"/>
        <v>0</v>
      </c>
      <c r="AK95" s="280">
        <f>AI95+AI96</f>
        <v>774</v>
      </c>
    </row>
    <row r="96" spans="1:37" s="3" customFormat="1" ht="13" x14ac:dyDescent="0.3">
      <c r="A96" s="294"/>
      <c r="B96" s="285"/>
      <c r="C96" s="82" t="s">
        <v>106</v>
      </c>
      <c r="D96" s="83">
        <v>580.5</v>
      </c>
      <c r="E96" s="159"/>
      <c r="F96" s="195"/>
      <c r="G96" s="195"/>
      <c r="H96" s="213"/>
      <c r="I96" s="213"/>
      <c r="J96" s="213"/>
      <c r="K96" s="219"/>
      <c r="L96" s="219"/>
      <c r="M96" s="219"/>
      <c r="N96" s="219"/>
      <c r="O96" s="219"/>
      <c r="P96" s="219"/>
      <c r="Q96" s="219"/>
      <c r="R96" s="219"/>
      <c r="S96" s="219"/>
      <c r="T96" s="219"/>
      <c r="U96" s="219"/>
      <c r="V96" s="219"/>
      <c r="W96" s="219"/>
      <c r="X96" s="219"/>
      <c r="Y96" s="219"/>
      <c r="Z96" s="219"/>
      <c r="AA96" s="219"/>
      <c r="AB96" s="219"/>
      <c r="AC96" s="219"/>
      <c r="AD96" s="158"/>
      <c r="AE96" s="158"/>
      <c r="AF96" s="158"/>
      <c r="AG96" s="158"/>
      <c r="AH96" s="90">
        <f t="shared" si="34"/>
        <v>0</v>
      </c>
      <c r="AI96" s="105">
        <f>A95*75/100</f>
        <v>580.5</v>
      </c>
      <c r="AJ96" s="84">
        <f t="shared" si="33"/>
        <v>0</v>
      </c>
      <c r="AK96" s="281"/>
    </row>
    <row r="97" spans="1:37" s="3" customFormat="1" ht="13" x14ac:dyDescent="0.3">
      <c r="A97" s="293">
        <v>600</v>
      </c>
      <c r="B97" s="284" t="s">
        <v>640</v>
      </c>
      <c r="C97" s="82" t="s">
        <v>105</v>
      </c>
      <c r="D97" s="83">
        <v>150</v>
      </c>
      <c r="E97" s="159"/>
      <c r="F97" s="195"/>
      <c r="G97" s="195"/>
      <c r="H97" s="213"/>
      <c r="I97" s="213"/>
      <c r="J97" s="213"/>
      <c r="K97" s="219"/>
      <c r="L97" s="219"/>
      <c r="M97" s="219"/>
      <c r="N97" s="219"/>
      <c r="O97" s="219"/>
      <c r="P97" s="219"/>
      <c r="Q97" s="219"/>
      <c r="R97" s="219"/>
      <c r="S97" s="219"/>
      <c r="T97" s="219"/>
      <c r="U97" s="219"/>
      <c r="V97" s="219"/>
      <c r="W97" s="219"/>
      <c r="X97" s="219"/>
      <c r="Y97" s="219"/>
      <c r="Z97" s="219"/>
      <c r="AA97" s="219"/>
      <c r="AB97" s="219"/>
      <c r="AC97" s="219"/>
      <c r="AD97" s="158"/>
      <c r="AE97" s="158"/>
      <c r="AF97" s="158"/>
      <c r="AG97" s="158"/>
      <c r="AH97" s="90">
        <f t="shared" si="34"/>
        <v>0</v>
      </c>
      <c r="AI97" s="105">
        <f>A97*25/100</f>
        <v>150</v>
      </c>
      <c r="AJ97" s="84">
        <f t="shared" si="33"/>
        <v>0</v>
      </c>
      <c r="AK97" s="280">
        <f>AI97+AI98</f>
        <v>600</v>
      </c>
    </row>
    <row r="98" spans="1:37" s="3" customFormat="1" ht="13" x14ac:dyDescent="0.3">
      <c r="A98" s="294"/>
      <c r="B98" s="285"/>
      <c r="C98" s="82" t="s">
        <v>106</v>
      </c>
      <c r="D98" s="83">
        <v>450</v>
      </c>
      <c r="E98" s="159"/>
      <c r="F98" s="195"/>
      <c r="G98" s="195"/>
      <c r="H98" s="213"/>
      <c r="I98" s="213"/>
      <c r="J98" s="213"/>
      <c r="K98" s="219"/>
      <c r="L98" s="219"/>
      <c r="M98" s="219"/>
      <c r="N98" s="219"/>
      <c r="O98" s="219"/>
      <c r="P98" s="219"/>
      <c r="Q98" s="219"/>
      <c r="R98" s="219"/>
      <c r="S98" s="219"/>
      <c r="T98" s="219"/>
      <c r="U98" s="219"/>
      <c r="V98" s="219"/>
      <c r="W98" s="219"/>
      <c r="X98" s="219"/>
      <c r="Y98" s="219"/>
      <c r="Z98" s="219"/>
      <c r="AA98" s="219"/>
      <c r="AB98" s="219"/>
      <c r="AC98" s="219"/>
      <c r="AD98" s="158"/>
      <c r="AE98" s="158"/>
      <c r="AF98" s="158"/>
      <c r="AG98" s="158"/>
      <c r="AH98" s="90">
        <f t="shared" si="34"/>
        <v>0</v>
      </c>
      <c r="AI98" s="105">
        <f>A97*75/100</f>
        <v>450</v>
      </c>
      <c r="AJ98" s="84">
        <f t="shared" si="33"/>
        <v>0</v>
      </c>
      <c r="AK98" s="281"/>
    </row>
    <row r="99" spans="1:37" s="3" customFormat="1" ht="13" x14ac:dyDescent="0.3">
      <c r="A99" s="293">
        <v>672</v>
      </c>
      <c r="B99" s="284" t="s">
        <v>641</v>
      </c>
      <c r="C99" s="82" t="s">
        <v>105</v>
      </c>
      <c r="D99" s="83">
        <v>168</v>
      </c>
      <c r="E99" s="159"/>
      <c r="F99" s="195"/>
      <c r="G99" s="195"/>
      <c r="H99" s="213"/>
      <c r="I99" s="213"/>
      <c r="J99" s="213"/>
      <c r="K99" s="219"/>
      <c r="L99" s="219"/>
      <c r="M99" s="219"/>
      <c r="N99" s="219"/>
      <c r="O99" s="219"/>
      <c r="P99" s="219"/>
      <c r="Q99" s="219"/>
      <c r="R99" s="219"/>
      <c r="S99" s="219"/>
      <c r="T99" s="219"/>
      <c r="U99" s="219"/>
      <c r="V99" s="219"/>
      <c r="W99" s="219"/>
      <c r="X99" s="219"/>
      <c r="Y99" s="219"/>
      <c r="Z99" s="219"/>
      <c r="AA99" s="219"/>
      <c r="AB99" s="219"/>
      <c r="AC99" s="219"/>
      <c r="AD99" s="158"/>
      <c r="AE99" s="158"/>
      <c r="AF99" s="158"/>
      <c r="AG99" s="158"/>
      <c r="AH99" s="90">
        <f t="shared" si="34"/>
        <v>0</v>
      </c>
      <c r="AI99" s="105">
        <f>A99*25/100</f>
        <v>168</v>
      </c>
      <c r="AJ99" s="84">
        <f t="shared" si="33"/>
        <v>0</v>
      </c>
      <c r="AK99" s="280">
        <f>AI99+AI100</f>
        <v>672</v>
      </c>
    </row>
    <row r="100" spans="1:37" s="3" customFormat="1" ht="13" x14ac:dyDescent="0.3">
      <c r="A100" s="294"/>
      <c r="B100" s="285"/>
      <c r="C100" s="82" t="s">
        <v>106</v>
      </c>
      <c r="D100" s="83">
        <v>504</v>
      </c>
      <c r="E100" s="159"/>
      <c r="F100" s="195"/>
      <c r="G100" s="195"/>
      <c r="H100" s="213"/>
      <c r="I100" s="213"/>
      <c r="J100" s="213"/>
      <c r="K100" s="219"/>
      <c r="L100" s="219"/>
      <c r="M100" s="219"/>
      <c r="N100" s="219"/>
      <c r="O100" s="219"/>
      <c r="P100" s="219"/>
      <c r="Q100" s="219"/>
      <c r="R100" s="219"/>
      <c r="S100" s="219"/>
      <c r="T100" s="219"/>
      <c r="U100" s="219"/>
      <c r="V100" s="219"/>
      <c r="W100" s="219"/>
      <c r="X100" s="219"/>
      <c r="Y100" s="219"/>
      <c r="Z100" s="219"/>
      <c r="AA100" s="219"/>
      <c r="AB100" s="219"/>
      <c r="AC100" s="219"/>
      <c r="AD100" s="158"/>
      <c r="AE100" s="158"/>
      <c r="AF100" s="158"/>
      <c r="AG100" s="158"/>
      <c r="AH100" s="90">
        <f t="shared" si="34"/>
        <v>0</v>
      </c>
      <c r="AI100" s="105">
        <f>A99*75/100</f>
        <v>504</v>
      </c>
      <c r="AJ100" s="84">
        <f t="shared" si="33"/>
        <v>0</v>
      </c>
      <c r="AK100" s="281"/>
    </row>
    <row r="101" spans="1:37" s="3" customFormat="1" ht="13" x14ac:dyDescent="0.3">
      <c r="A101" s="293">
        <v>780</v>
      </c>
      <c r="B101" s="284" t="s">
        <v>642</v>
      </c>
      <c r="C101" s="82" t="s">
        <v>105</v>
      </c>
      <c r="D101" s="83">
        <v>195</v>
      </c>
      <c r="E101" s="159"/>
      <c r="F101" s="195"/>
      <c r="G101" s="195"/>
      <c r="H101" s="213"/>
      <c r="I101" s="213"/>
      <c r="J101" s="213"/>
      <c r="K101" s="219"/>
      <c r="L101" s="219"/>
      <c r="M101" s="219"/>
      <c r="N101" s="219"/>
      <c r="O101" s="219"/>
      <c r="P101" s="219"/>
      <c r="Q101" s="219"/>
      <c r="R101" s="219"/>
      <c r="S101" s="219"/>
      <c r="T101" s="219"/>
      <c r="U101" s="219"/>
      <c r="V101" s="219"/>
      <c r="W101" s="219"/>
      <c r="X101" s="219"/>
      <c r="Y101" s="219"/>
      <c r="Z101" s="219"/>
      <c r="AA101" s="219"/>
      <c r="AB101" s="219"/>
      <c r="AC101" s="219"/>
      <c r="AD101" s="158"/>
      <c r="AE101" s="158"/>
      <c r="AF101" s="158"/>
      <c r="AG101" s="158"/>
      <c r="AH101" s="90">
        <f t="shared" si="34"/>
        <v>0</v>
      </c>
      <c r="AI101" s="105">
        <f>A101*25/100</f>
        <v>195</v>
      </c>
      <c r="AJ101" s="84">
        <f t="shared" si="33"/>
        <v>0</v>
      </c>
      <c r="AK101" s="280">
        <f>AI101+AI102</f>
        <v>780</v>
      </c>
    </row>
    <row r="102" spans="1:37" s="3" customFormat="1" ht="13" x14ac:dyDescent="0.3">
      <c r="A102" s="294"/>
      <c r="B102" s="285"/>
      <c r="C102" s="82" t="s">
        <v>106</v>
      </c>
      <c r="D102" s="83">
        <v>585</v>
      </c>
      <c r="E102" s="159"/>
      <c r="F102" s="195"/>
      <c r="G102" s="195"/>
      <c r="H102" s="213"/>
      <c r="I102" s="213"/>
      <c r="J102" s="213"/>
      <c r="K102" s="219"/>
      <c r="L102" s="219"/>
      <c r="M102" s="219"/>
      <c r="N102" s="219"/>
      <c r="O102" s="219"/>
      <c r="P102" s="219"/>
      <c r="Q102" s="219"/>
      <c r="R102" s="219"/>
      <c r="S102" s="219"/>
      <c r="T102" s="219"/>
      <c r="U102" s="219"/>
      <c r="V102" s="219"/>
      <c r="W102" s="219"/>
      <c r="X102" s="219"/>
      <c r="Y102" s="219"/>
      <c r="Z102" s="219"/>
      <c r="AA102" s="219"/>
      <c r="AB102" s="219"/>
      <c r="AC102" s="219"/>
      <c r="AD102" s="158"/>
      <c r="AE102" s="158"/>
      <c r="AF102" s="158"/>
      <c r="AG102" s="158"/>
      <c r="AH102" s="90">
        <f t="shared" si="34"/>
        <v>0</v>
      </c>
      <c r="AI102" s="105">
        <f>A101*75/100</f>
        <v>585</v>
      </c>
      <c r="AJ102" s="84">
        <f t="shared" si="33"/>
        <v>0</v>
      </c>
      <c r="AK102" s="281"/>
    </row>
    <row r="103" spans="1:37" s="3" customFormat="1" ht="13" x14ac:dyDescent="0.3">
      <c r="A103" s="293">
        <v>960</v>
      </c>
      <c r="B103" s="284" t="s">
        <v>643</v>
      </c>
      <c r="C103" s="82" t="s">
        <v>105</v>
      </c>
      <c r="D103" s="83">
        <v>240</v>
      </c>
      <c r="E103" s="159"/>
      <c r="F103" s="195"/>
      <c r="G103" s="195"/>
      <c r="H103" s="213"/>
      <c r="I103" s="213"/>
      <c r="J103" s="213"/>
      <c r="K103" s="219"/>
      <c r="L103" s="219"/>
      <c r="M103" s="219"/>
      <c r="N103" s="219"/>
      <c r="O103" s="219"/>
      <c r="P103" s="219"/>
      <c r="Q103" s="219"/>
      <c r="R103" s="219"/>
      <c r="S103" s="219"/>
      <c r="T103" s="219"/>
      <c r="U103" s="219"/>
      <c r="V103" s="219"/>
      <c r="W103" s="219"/>
      <c r="X103" s="219"/>
      <c r="Y103" s="219"/>
      <c r="Z103" s="219"/>
      <c r="AA103" s="219"/>
      <c r="AB103" s="219"/>
      <c r="AC103" s="219"/>
      <c r="AD103" s="158"/>
      <c r="AE103" s="158"/>
      <c r="AF103" s="158"/>
      <c r="AG103" s="158"/>
      <c r="AH103" s="90">
        <f t="shared" si="34"/>
        <v>0</v>
      </c>
      <c r="AI103" s="105">
        <f>A103*25/100</f>
        <v>240</v>
      </c>
      <c r="AJ103" s="84">
        <f t="shared" si="33"/>
        <v>0</v>
      </c>
      <c r="AK103" s="280">
        <f>AI103+AI104</f>
        <v>960</v>
      </c>
    </row>
    <row r="104" spans="1:37" s="3" customFormat="1" ht="13" x14ac:dyDescent="0.3">
      <c r="A104" s="294"/>
      <c r="B104" s="285"/>
      <c r="C104" s="82" t="s">
        <v>106</v>
      </c>
      <c r="D104" s="83">
        <v>720</v>
      </c>
      <c r="E104" s="159"/>
      <c r="F104" s="195"/>
      <c r="G104" s="195"/>
      <c r="H104" s="213"/>
      <c r="I104" s="213"/>
      <c r="J104" s="213"/>
      <c r="K104" s="219"/>
      <c r="L104" s="219"/>
      <c r="M104" s="219"/>
      <c r="N104" s="219"/>
      <c r="O104" s="219"/>
      <c r="P104" s="219"/>
      <c r="Q104" s="219"/>
      <c r="R104" s="219"/>
      <c r="S104" s="219"/>
      <c r="T104" s="219"/>
      <c r="U104" s="219"/>
      <c r="V104" s="219"/>
      <c r="W104" s="219"/>
      <c r="X104" s="219"/>
      <c r="Y104" s="219"/>
      <c r="Z104" s="219"/>
      <c r="AA104" s="219"/>
      <c r="AB104" s="219"/>
      <c r="AC104" s="219"/>
      <c r="AD104" s="158"/>
      <c r="AE104" s="158"/>
      <c r="AF104" s="158"/>
      <c r="AG104" s="158"/>
      <c r="AH104" s="90">
        <f t="shared" si="34"/>
        <v>0</v>
      </c>
      <c r="AI104" s="105">
        <f>A103*75/100</f>
        <v>720</v>
      </c>
      <c r="AJ104" s="84">
        <f t="shared" si="33"/>
        <v>0</v>
      </c>
      <c r="AK104" s="281"/>
    </row>
    <row r="105" spans="1:37" s="3" customFormat="1" ht="13" x14ac:dyDescent="0.3">
      <c r="A105" s="293">
        <v>1032</v>
      </c>
      <c r="B105" s="284" t="s">
        <v>644</v>
      </c>
      <c r="C105" s="82" t="s">
        <v>105</v>
      </c>
      <c r="D105" s="83">
        <v>258</v>
      </c>
      <c r="E105" s="159"/>
      <c r="F105" s="195"/>
      <c r="G105" s="195"/>
      <c r="H105" s="213"/>
      <c r="I105" s="213"/>
      <c r="J105" s="213"/>
      <c r="K105" s="219"/>
      <c r="L105" s="219"/>
      <c r="M105" s="219"/>
      <c r="N105" s="219"/>
      <c r="O105" s="219"/>
      <c r="P105" s="219"/>
      <c r="Q105" s="219"/>
      <c r="R105" s="219"/>
      <c r="S105" s="219"/>
      <c r="T105" s="219"/>
      <c r="U105" s="219"/>
      <c r="V105" s="219"/>
      <c r="W105" s="219"/>
      <c r="X105" s="219"/>
      <c r="Y105" s="219"/>
      <c r="Z105" s="219"/>
      <c r="AA105" s="219"/>
      <c r="AB105" s="219"/>
      <c r="AC105" s="219"/>
      <c r="AD105" s="158"/>
      <c r="AE105" s="158"/>
      <c r="AF105" s="158"/>
      <c r="AG105" s="158"/>
      <c r="AH105" s="90">
        <f t="shared" si="34"/>
        <v>0</v>
      </c>
      <c r="AI105" s="105">
        <f>A105*25/100</f>
        <v>258</v>
      </c>
      <c r="AJ105" s="84">
        <f t="shared" si="33"/>
        <v>0</v>
      </c>
      <c r="AK105" s="280">
        <f>AI105+AI106</f>
        <v>1032</v>
      </c>
    </row>
    <row r="106" spans="1:37" s="3" customFormat="1" ht="13" x14ac:dyDescent="0.3">
      <c r="A106" s="294"/>
      <c r="B106" s="285"/>
      <c r="C106" s="82" t="s">
        <v>106</v>
      </c>
      <c r="D106" s="83">
        <v>774</v>
      </c>
      <c r="E106" s="159"/>
      <c r="F106" s="195"/>
      <c r="G106" s="195"/>
      <c r="H106" s="213"/>
      <c r="I106" s="213"/>
      <c r="J106" s="213"/>
      <c r="K106" s="219"/>
      <c r="L106" s="219"/>
      <c r="M106" s="219"/>
      <c r="N106" s="219"/>
      <c r="O106" s="219"/>
      <c r="P106" s="219"/>
      <c r="Q106" s="219"/>
      <c r="R106" s="219"/>
      <c r="S106" s="219"/>
      <c r="T106" s="219"/>
      <c r="U106" s="219"/>
      <c r="V106" s="219"/>
      <c r="W106" s="219"/>
      <c r="X106" s="219"/>
      <c r="Y106" s="219"/>
      <c r="Z106" s="219"/>
      <c r="AA106" s="219"/>
      <c r="AB106" s="219"/>
      <c r="AC106" s="219"/>
      <c r="AD106" s="158"/>
      <c r="AE106" s="158"/>
      <c r="AF106" s="158"/>
      <c r="AG106" s="158"/>
      <c r="AH106" s="90">
        <f t="shared" si="34"/>
        <v>0</v>
      </c>
      <c r="AI106" s="105">
        <f>A105*75/100</f>
        <v>774</v>
      </c>
      <c r="AJ106" s="84">
        <f t="shared" si="33"/>
        <v>0</v>
      </c>
      <c r="AK106" s="281"/>
    </row>
    <row r="107" spans="1:37" s="3" customFormat="1" ht="13" x14ac:dyDescent="0.3">
      <c r="A107" s="293">
        <v>724</v>
      </c>
      <c r="B107" s="284" t="s">
        <v>645</v>
      </c>
      <c r="C107" s="82" t="s">
        <v>105</v>
      </c>
      <c r="D107" s="83">
        <v>181</v>
      </c>
      <c r="E107" s="159"/>
      <c r="F107" s="195"/>
      <c r="G107" s="195"/>
      <c r="H107" s="213"/>
      <c r="I107" s="213"/>
      <c r="J107" s="213"/>
      <c r="K107" s="219"/>
      <c r="L107" s="219"/>
      <c r="M107" s="219"/>
      <c r="N107" s="219"/>
      <c r="O107" s="219"/>
      <c r="P107" s="219"/>
      <c r="Q107" s="219"/>
      <c r="R107" s="219"/>
      <c r="S107" s="219"/>
      <c r="T107" s="219"/>
      <c r="U107" s="219"/>
      <c r="V107" s="219"/>
      <c r="W107" s="219"/>
      <c r="X107" s="219"/>
      <c r="Y107" s="219"/>
      <c r="Z107" s="219"/>
      <c r="AA107" s="219"/>
      <c r="AB107" s="219"/>
      <c r="AC107" s="219"/>
      <c r="AD107" s="158"/>
      <c r="AE107" s="158"/>
      <c r="AF107" s="158"/>
      <c r="AG107" s="158"/>
      <c r="AH107" s="90">
        <f t="shared" si="34"/>
        <v>0</v>
      </c>
      <c r="AI107" s="105">
        <f>A107*25/100</f>
        <v>181</v>
      </c>
      <c r="AJ107" s="84">
        <f t="shared" si="33"/>
        <v>0</v>
      </c>
      <c r="AK107" s="280">
        <f>AI107+AI108</f>
        <v>724</v>
      </c>
    </row>
    <row r="108" spans="1:37" s="3" customFormat="1" ht="13" x14ac:dyDescent="0.3">
      <c r="A108" s="294"/>
      <c r="B108" s="285"/>
      <c r="C108" s="82" t="s">
        <v>106</v>
      </c>
      <c r="D108" s="83">
        <v>543</v>
      </c>
      <c r="E108" s="159"/>
      <c r="F108" s="195"/>
      <c r="G108" s="195"/>
      <c r="H108" s="213"/>
      <c r="I108" s="213"/>
      <c r="J108" s="213"/>
      <c r="K108" s="219"/>
      <c r="L108" s="219"/>
      <c r="M108" s="219"/>
      <c r="N108" s="219"/>
      <c r="O108" s="219"/>
      <c r="P108" s="219"/>
      <c r="Q108" s="219"/>
      <c r="R108" s="219"/>
      <c r="S108" s="219"/>
      <c r="T108" s="219"/>
      <c r="U108" s="219"/>
      <c r="V108" s="219"/>
      <c r="W108" s="219"/>
      <c r="X108" s="219"/>
      <c r="Y108" s="219"/>
      <c r="Z108" s="219"/>
      <c r="AA108" s="219"/>
      <c r="AB108" s="219"/>
      <c r="AC108" s="219"/>
      <c r="AD108" s="158"/>
      <c r="AE108" s="158"/>
      <c r="AF108" s="158"/>
      <c r="AG108" s="158"/>
      <c r="AH108" s="90">
        <f t="shared" si="34"/>
        <v>0</v>
      </c>
      <c r="AI108" s="105">
        <f>A107*75/100</f>
        <v>543</v>
      </c>
      <c r="AJ108" s="84">
        <f t="shared" si="33"/>
        <v>0</v>
      </c>
      <c r="AK108" s="281"/>
    </row>
    <row r="109" spans="1:37" s="3" customFormat="1" ht="13" x14ac:dyDescent="0.3">
      <c r="A109" s="293">
        <v>811</v>
      </c>
      <c r="B109" s="284" t="s">
        <v>646</v>
      </c>
      <c r="C109" s="82" t="s">
        <v>105</v>
      </c>
      <c r="D109" s="83">
        <v>202.75</v>
      </c>
      <c r="E109" s="159"/>
      <c r="F109" s="195"/>
      <c r="G109" s="195"/>
      <c r="H109" s="213"/>
      <c r="I109" s="213"/>
      <c r="J109" s="213"/>
      <c r="K109" s="219"/>
      <c r="L109" s="219"/>
      <c r="M109" s="219"/>
      <c r="N109" s="219"/>
      <c r="O109" s="219"/>
      <c r="P109" s="219"/>
      <c r="Q109" s="219"/>
      <c r="R109" s="219"/>
      <c r="S109" s="219"/>
      <c r="T109" s="219"/>
      <c r="U109" s="219"/>
      <c r="V109" s="219"/>
      <c r="W109" s="219"/>
      <c r="X109" s="219"/>
      <c r="Y109" s="219"/>
      <c r="Z109" s="219"/>
      <c r="AA109" s="219"/>
      <c r="AB109" s="219"/>
      <c r="AC109" s="219"/>
      <c r="AD109" s="158"/>
      <c r="AE109" s="158"/>
      <c r="AF109" s="158"/>
      <c r="AG109" s="158"/>
      <c r="AH109" s="90">
        <f t="shared" si="34"/>
        <v>0</v>
      </c>
      <c r="AI109" s="105">
        <f>A109*25/100</f>
        <v>202.75</v>
      </c>
      <c r="AJ109" s="84">
        <f t="shared" si="33"/>
        <v>0</v>
      </c>
      <c r="AK109" s="280">
        <f>AI109+AI110</f>
        <v>811</v>
      </c>
    </row>
    <row r="110" spans="1:37" s="3" customFormat="1" ht="13" x14ac:dyDescent="0.3">
      <c r="A110" s="294"/>
      <c r="B110" s="285"/>
      <c r="C110" s="82" t="s">
        <v>106</v>
      </c>
      <c r="D110" s="83">
        <v>608.25</v>
      </c>
      <c r="E110" s="159"/>
      <c r="F110" s="195"/>
      <c r="G110" s="195"/>
      <c r="H110" s="213"/>
      <c r="I110" s="213"/>
      <c r="J110" s="213"/>
      <c r="K110" s="219"/>
      <c r="L110" s="219"/>
      <c r="M110" s="219"/>
      <c r="N110" s="219"/>
      <c r="O110" s="219"/>
      <c r="P110" s="219"/>
      <c r="Q110" s="219"/>
      <c r="R110" s="219"/>
      <c r="S110" s="219"/>
      <c r="T110" s="219"/>
      <c r="U110" s="219"/>
      <c r="V110" s="219"/>
      <c r="W110" s="219"/>
      <c r="X110" s="219"/>
      <c r="Y110" s="219"/>
      <c r="Z110" s="219"/>
      <c r="AA110" s="219"/>
      <c r="AB110" s="219"/>
      <c r="AC110" s="219"/>
      <c r="AD110" s="158"/>
      <c r="AE110" s="158"/>
      <c r="AF110" s="158"/>
      <c r="AG110" s="158"/>
      <c r="AH110" s="90">
        <f t="shared" si="34"/>
        <v>0</v>
      </c>
      <c r="AI110" s="105">
        <f>A109*75/100</f>
        <v>608.25</v>
      </c>
      <c r="AJ110" s="84">
        <f t="shared" si="33"/>
        <v>0</v>
      </c>
      <c r="AK110" s="281"/>
    </row>
    <row r="111" spans="1:37" s="3" customFormat="1" ht="13" x14ac:dyDescent="0.3">
      <c r="A111" s="293">
        <v>941</v>
      </c>
      <c r="B111" s="284" t="s">
        <v>647</v>
      </c>
      <c r="C111" s="82" t="s">
        <v>105</v>
      </c>
      <c r="D111" s="83">
        <v>235.25</v>
      </c>
      <c r="E111" s="159"/>
      <c r="F111" s="195"/>
      <c r="G111" s="195"/>
      <c r="H111" s="213"/>
      <c r="I111" s="213"/>
      <c r="J111" s="213"/>
      <c r="K111" s="219"/>
      <c r="L111" s="219"/>
      <c r="M111" s="219"/>
      <c r="N111" s="219"/>
      <c r="O111" s="219"/>
      <c r="P111" s="219"/>
      <c r="Q111" s="219"/>
      <c r="R111" s="219"/>
      <c r="S111" s="219"/>
      <c r="T111" s="219"/>
      <c r="U111" s="219"/>
      <c r="V111" s="219"/>
      <c r="W111" s="219"/>
      <c r="X111" s="219"/>
      <c r="Y111" s="219"/>
      <c r="Z111" s="219"/>
      <c r="AA111" s="219"/>
      <c r="AB111" s="219"/>
      <c r="AC111" s="219"/>
      <c r="AD111" s="158"/>
      <c r="AE111" s="158"/>
      <c r="AF111" s="158"/>
      <c r="AG111" s="158"/>
      <c r="AH111" s="90">
        <f t="shared" si="34"/>
        <v>0</v>
      </c>
      <c r="AI111" s="105">
        <f>A111*25/100</f>
        <v>235.25</v>
      </c>
      <c r="AJ111" s="84">
        <f t="shared" ref="AJ111:AJ126" si="35">AH111*AI111</f>
        <v>0</v>
      </c>
      <c r="AK111" s="280">
        <f>AI111+AI112</f>
        <v>941</v>
      </c>
    </row>
    <row r="112" spans="1:37" s="3" customFormat="1" ht="13" x14ac:dyDescent="0.3">
      <c r="A112" s="294"/>
      <c r="B112" s="285"/>
      <c r="C112" s="82" t="s">
        <v>106</v>
      </c>
      <c r="D112" s="83">
        <v>705.75</v>
      </c>
      <c r="E112" s="159"/>
      <c r="F112" s="195"/>
      <c r="G112" s="195"/>
      <c r="H112" s="213"/>
      <c r="I112" s="213"/>
      <c r="J112" s="213"/>
      <c r="K112" s="219"/>
      <c r="L112" s="219"/>
      <c r="M112" s="219"/>
      <c r="N112" s="219"/>
      <c r="O112" s="219"/>
      <c r="P112" s="219"/>
      <c r="Q112" s="219"/>
      <c r="R112" s="219"/>
      <c r="S112" s="219"/>
      <c r="T112" s="219"/>
      <c r="U112" s="219"/>
      <c r="V112" s="219"/>
      <c r="W112" s="219"/>
      <c r="X112" s="219"/>
      <c r="Y112" s="219"/>
      <c r="Z112" s="219"/>
      <c r="AA112" s="219"/>
      <c r="AB112" s="219"/>
      <c r="AC112" s="219"/>
      <c r="AD112" s="158"/>
      <c r="AE112" s="158"/>
      <c r="AF112" s="158"/>
      <c r="AG112" s="158"/>
      <c r="AH112" s="90">
        <f t="shared" si="34"/>
        <v>0</v>
      </c>
      <c r="AI112" s="105">
        <f>A111*75/100</f>
        <v>705.75</v>
      </c>
      <c r="AJ112" s="84">
        <f t="shared" si="35"/>
        <v>0</v>
      </c>
      <c r="AK112" s="281"/>
    </row>
    <row r="113" spans="1:37" s="3" customFormat="1" ht="13" x14ac:dyDescent="0.3">
      <c r="A113" s="293">
        <v>1159</v>
      </c>
      <c r="B113" s="284" t="s">
        <v>648</v>
      </c>
      <c r="C113" s="82" t="s">
        <v>105</v>
      </c>
      <c r="D113" s="83">
        <v>289.75</v>
      </c>
      <c r="E113" s="159"/>
      <c r="F113" s="195"/>
      <c r="G113" s="195"/>
      <c r="H113" s="213"/>
      <c r="I113" s="213"/>
      <c r="J113" s="213"/>
      <c r="K113" s="219"/>
      <c r="L113" s="219"/>
      <c r="M113" s="219"/>
      <c r="N113" s="219"/>
      <c r="O113" s="219"/>
      <c r="P113" s="219"/>
      <c r="Q113" s="219"/>
      <c r="R113" s="219"/>
      <c r="S113" s="219"/>
      <c r="T113" s="219"/>
      <c r="U113" s="219"/>
      <c r="V113" s="219"/>
      <c r="W113" s="219"/>
      <c r="X113" s="219"/>
      <c r="Y113" s="219"/>
      <c r="Z113" s="219"/>
      <c r="AA113" s="219"/>
      <c r="AB113" s="219"/>
      <c r="AC113" s="219"/>
      <c r="AD113" s="158"/>
      <c r="AE113" s="158"/>
      <c r="AF113" s="158"/>
      <c r="AG113" s="158"/>
      <c r="AH113" s="90">
        <f t="shared" si="34"/>
        <v>0</v>
      </c>
      <c r="AI113" s="105">
        <f>A113*25/100</f>
        <v>289.75</v>
      </c>
      <c r="AJ113" s="84">
        <f t="shared" si="35"/>
        <v>0</v>
      </c>
      <c r="AK113" s="280">
        <f>AI113+AI114</f>
        <v>1159</v>
      </c>
    </row>
    <row r="114" spans="1:37" s="3" customFormat="1" ht="13" x14ac:dyDescent="0.3">
      <c r="A114" s="294"/>
      <c r="B114" s="285"/>
      <c r="C114" s="82" t="s">
        <v>106</v>
      </c>
      <c r="D114" s="83">
        <v>869.25</v>
      </c>
      <c r="E114" s="159"/>
      <c r="F114" s="195"/>
      <c r="G114" s="195"/>
      <c r="H114" s="213"/>
      <c r="I114" s="213"/>
      <c r="J114" s="213"/>
      <c r="K114" s="219"/>
      <c r="L114" s="219"/>
      <c r="M114" s="219"/>
      <c r="N114" s="219"/>
      <c r="O114" s="219"/>
      <c r="P114" s="219"/>
      <c r="Q114" s="219"/>
      <c r="R114" s="219"/>
      <c r="S114" s="219"/>
      <c r="T114" s="219"/>
      <c r="U114" s="219"/>
      <c r="V114" s="219"/>
      <c r="W114" s="219"/>
      <c r="X114" s="219"/>
      <c r="Y114" s="219"/>
      <c r="Z114" s="219"/>
      <c r="AA114" s="219"/>
      <c r="AB114" s="219"/>
      <c r="AC114" s="219"/>
      <c r="AD114" s="158"/>
      <c r="AE114" s="158"/>
      <c r="AF114" s="158"/>
      <c r="AG114" s="158"/>
      <c r="AH114" s="90">
        <f t="shared" si="34"/>
        <v>0</v>
      </c>
      <c r="AI114" s="105">
        <f>A113*75/100</f>
        <v>869.25</v>
      </c>
      <c r="AJ114" s="84">
        <f t="shared" si="35"/>
        <v>0</v>
      </c>
      <c r="AK114" s="281"/>
    </row>
    <row r="115" spans="1:37" s="3" customFormat="1" ht="13" x14ac:dyDescent="0.3">
      <c r="A115" s="293">
        <v>1246</v>
      </c>
      <c r="B115" s="284" t="s">
        <v>649</v>
      </c>
      <c r="C115" s="82" t="s">
        <v>105</v>
      </c>
      <c r="D115" s="83">
        <v>311.5</v>
      </c>
      <c r="E115" s="159"/>
      <c r="F115" s="195"/>
      <c r="G115" s="195"/>
      <c r="H115" s="213"/>
      <c r="I115" s="213"/>
      <c r="J115" s="213"/>
      <c r="K115" s="219"/>
      <c r="L115" s="219"/>
      <c r="M115" s="219"/>
      <c r="N115" s="219"/>
      <c r="O115" s="219"/>
      <c r="P115" s="219"/>
      <c r="Q115" s="219"/>
      <c r="R115" s="219"/>
      <c r="S115" s="219"/>
      <c r="T115" s="219"/>
      <c r="U115" s="219"/>
      <c r="V115" s="219"/>
      <c r="W115" s="219"/>
      <c r="X115" s="219"/>
      <c r="Y115" s="219"/>
      <c r="Z115" s="219"/>
      <c r="AA115" s="219"/>
      <c r="AB115" s="219"/>
      <c r="AC115" s="219"/>
      <c r="AD115" s="158"/>
      <c r="AE115" s="158"/>
      <c r="AF115" s="158"/>
      <c r="AG115" s="158"/>
      <c r="AH115" s="90">
        <f t="shared" si="34"/>
        <v>0</v>
      </c>
      <c r="AI115" s="105">
        <f>A115*25/100</f>
        <v>311.5</v>
      </c>
      <c r="AJ115" s="84">
        <f t="shared" si="35"/>
        <v>0</v>
      </c>
      <c r="AK115" s="280">
        <f>AI115+AI116</f>
        <v>1246</v>
      </c>
    </row>
    <row r="116" spans="1:37" s="3" customFormat="1" ht="13" x14ac:dyDescent="0.3">
      <c r="A116" s="294"/>
      <c r="B116" s="285"/>
      <c r="C116" s="82" t="s">
        <v>106</v>
      </c>
      <c r="D116" s="83">
        <v>934.5</v>
      </c>
      <c r="E116" s="159"/>
      <c r="F116" s="195"/>
      <c r="G116" s="195"/>
      <c r="H116" s="213"/>
      <c r="I116" s="213"/>
      <c r="J116" s="213"/>
      <c r="K116" s="219"/>
      <c r="L116" s="219"/>
      <c r="M116" s="219"/>
      <c r="N116" s="219"/>
      <c r="O116" s="219"/>
      <c r="P116" s="219"/>
      <c r="Q116" s="219"/>
      <c r="R116" s="219"/>
      <c r="S116" s="219"/>
      <c r="T116" s="219"/>
      <c r="U116" s="219"/>
      <c r="V116" s="219"/>
      <c r="W116" s="219"/>
      <c r="X116" s="219"/>
      <c r="Y116" s="219"/>
      <c r="Z116" s="219"/>
      <c r="AA116" s="219"/>
      <c r="AB116" s="219"/>
      <c r="AC116" s="219"/>
      <c r="AD116" s="158"/>
      <c r="AE116" s="158"/>
      <c r="AF116" s="158"/>
      <c r="AG116" s="158"/>
      <c r="AH116" s="90">
        <f t="shared" si="34"/>
        <v>0</v>
      </c>
      <c r="AI116" s="105">
        <f>A115*75/100</f>
        <v>934.5</v>
      </c>
      <c r="AJ116" s="84">
        <f t="shared" si="35"/>
        <v>0</v>
      </c>
      <c r="AK116" s="281"/>
    </row>
    <row r="117" spans="1:37" s="3" customFormat="1" ht="13" x14ac:dyDescent="0.3">
      <c r="A117" s="293">
        <v>1265</v>
      </c>
      <c r="B117" s="284" t="s">
        <v>650</v>
      </c>
      <c r="C117" s="82" t="s">
        <v>105</v>
      </c>
      <c r="D117" s="83">
        <v>316.25</v>
      </c>
      <c r="E117" s="159"/>
      <c r="F117" s="195"/>
      <c r="G117" s="195"/>
      <c r="H117" s="213"/>
      <c r="I117" s="213"/>
      <c r="J117" s="213"/>
      <c r="K117" s="219"/>
      <c r="L117" s="219"/>
      <c r="M117" s="219"/>
      <c r="N117" s="219"/>
      <c r="O117" s="219"/>
      <c r="P117" s="219"/>
      <c r="Q117" s="219"/>
      <c r="R117" s="219"/>
      <c r="S117" s="219"/>
      <c r="T117" s="219"/>
      <c r="U117" s="219"/>
      <c r="V117" s="219"/>
      <c r="W117" s="219"/>
      <c r="X117" s="219"/>
      <c r="Y117" s="219"/>
      <c r="Z117" s="219"/>
      <c r="AA117" s="219"/>
      <c r="AB117" s="219"/>
      <c r="AC117" s="219"/>
      <c r="AD117" s="158"/>
      <c r="AE117" s="158"/>
      <c r="AF117" s="158"/>
      <c r="AG117" s="158"/>
      <c r="AH117" s="90">
        <f t="shared" si="34"/>
        <v>0</v>
      </c>
      <c r="AI117" s="105">
        <f>A117*25/100</f>
        <v>316.25</v>
      </c>
      <c r="AJ117" s="84">
        <f t="shared" si="35"/>
        <v>0</v>
      </c>
      <c r="AK117" s="280">
        <f>AI117+AI118</f>
        <v>1265</v>
      </c>
    </row>
    <row r="118" spans="1:37" s="3" customFormat="1" ht="13" x14ac:dyDescent="0.3">
      <c r="A118" s="294"/>
      <c r="B118" s="285"/>
      <c r="C118" s="82" t="s">
        <v>106</v>
      </c>
      <c r="D118" s="83">
        <v>948.75</v>
      </c>
      <c r="E118" s="159"/>
      <c r="F118" s="195"/>
      <c r="G118" s="195"/>
      <c r="H118" s="213"/>
      <c r="I118" s="213"/>
      <c r="J118" s="213"/>
      <c r="K118" s="219"/>
      <c r="L118" s="219"/>
      <c r="M118" s="219"/>
      <c r="N118" s="219"/>
      <c r="O118" s="219"/>
      <c r="P118" s="219"/>
      <c r="Q118" s="219"/>
      <c r="R118" s="219"/>
      <c r="S118" s="219"/>
      <c r="T118" s="219"/>
      <c r="U118" s="219"/>
      <c r="V118" s="219"/>
      <c r="W118" s="219"/>
      <c r="X118" s="219"/>
      <c r="Y118" s="219"/>
      <c r="Z118" s="219"/>
      <c r="AA118" s="219"/>
      <c r="AB118" s="219"/>
      <c r="AC118" s="219"/>
      <c r="AD118" s="158"/>
      <c r="AE118" s="158"/>
      <c r="AF118" s="158"/>
      <c r="AG118" s="158"/>
      <c r="AH118" s="90">
        <f t="shared" si="34"/>
        <v>0</v>
      </c>
      <c r="AI118" s="105">
        <f>A117*75/100</f>
        <v>948.75</v>
      </c>
      <c r="AJ118" s="84">
        <f t="shared" si="35"/>
        <v>0</v>
      </c>
      <c r="AK118" s="281"/>
    </row>
    <row r="119" spans="1:37" s="3" customFormat="1" ht="13" x14ac:dyDescent="0.3">
      <c r="A119" s="293">
        <v>1417</v>
      </c>
      <c r="B119" s="284" t="s">
        <v>651</v>
      </c>
      <c r="C119" s="82" t="s">
        <v>105</v>
      </c>
      <c r="D119" s="83">
        <v>354.25</v>
      </c>
      <c r="E119" s="159"/>
      <c r="F119" s="195"/>
      <c r="G119" s="195"/>
      <c r="H119" s="213"/>
      <c r="I119" s="213"/>
      <c r="J119" s="213"/>
      <c r="K119" s="219"/>
      <c r="L119" s="219"/>
      <c r="M119" s="219"/>
      <c r="N119" s="219"/>
      <c r="O119" s="219"/>
      <c r="P119" s="219"/>
      <c r="Q119" s="219"/>
      <c r="R119" s="219"/>
      <c r="S119" s="219"/>
      <c r="T119" s="219"/>
      <c r="U119" s="219"/>
      <c r="V119" s="219"/>
      <c r="W119" s="219"/>
      <c r="X119" s="219"/>
      <c r="Y119" s="219"/>
      <c r="Z119" s="219"/>
      <c r="AA119" s="219"/>
      <c r="AB119" s="219"/>
      <c r="AC119" s="219"/>
      <c r="AD119" s="158"/>
      <c r="AE119" s="158"/>
      <c r="AF119" s="158"/>
      <c r="AG119" s="158"/>
      <c r="AH119" s="90">
        <f t="shared" si="34"/>
        <v>0</v>
      </c>
      <c r="AI119" s="105">
        <f>A119*25/100</f>
        <v>354.25</v>
      </c>
      <c r="AJ119" s="84">
        <f t="shared" si="35"/>
        <v>0</v>
      </c>
      <c r="AK119" s="280">
        <f>AI119+AI120</f>
        <v>1417</v>
      </c>
    </row>
    <row r="120" spans="1:37" s="3" customFormat="1" ht="13" x14ac:dyDescent="0.3">
      <c r="A120" s="294"/>
      <c r="B120" s="285"/>
      <c r="C120" s="82" t="s">
        <v>106</v>
      </c>
      <c r="D120" s="83">
        <v>1062.75</v>
      </c>
      <c r="E120" s="159"/>
      <c r="F120" s="195"/>
      <c r="G120" s="195"/>
      <c r="H120" s="213"/>
      <c r="I120" s="213"/>
      <c r="J120" s="213"/>
      <c r="K120" s="219"/>
      <c r="L120" s="219"/>
      <c r="M120" s="219"/>
      <c r="N120" s="219"/>
      <c r="O120" s="219"/>
      <c r="P120" s="219"/>
      <c r="Q120" s="219"/>
      <c r="R120" s="219"/>
      <c r="S120" s="219"/>
      <c r="T120" s="219"/>
      <c r="U120" s="219"/>
      <c r="V120" s="219"/>
      <c r="W120" s="219"/>
      <c r="X120" s="219"/>
      <c r="Y120" s="219"/>
      <c r="Z120" s="219"/>
      <c r="AA120" s="219"/>
      <c r="AB120" s="219"/>
      <c r="AC120" s="219"/>
      <c r="AD120" s="158"/>
      <c r="AE120" s="158"/>
      <c r="AF120" s="158"/>
      <c r="AG120" s="158"/>
      <c r="AH120" s="90">
        <f t="shared" si="34"/>
        <v>0</v>
      </c>
      <c r="AI120" s="105">
        <f>A119*75/100</f>
        <v>1062.75</v>
      </c>
      <c r="AJ120" s="84">
        <f t="shared" si="35"/>
        <v>0</v>
      </c>
      <c r="AK120" s="281"/>
    </row>
    <row r="121" spans="1:37" s="3" customFormat="1" ht="13" x14ac:dyDescent="0.3">
      <c r="A121" s="293">
        <v>1645</v>
      </c>
      <c r="B121" s="284" t="s">
        <v>652</v>
      </c>
      <c r="C121" s="82" t="s">
        <v>105</v>
      </c>
      <c r="D121" s="83">
        <v>411.25</v>
      </c>
      <c r="E121" s="159"/>
      <c r="F121" s="195"/>
      <c r="G121" s="195"/>
      <c r="H121" s="213"/>
      <c r="I121" s="213"/>
      <c r="J121" s="213"/>
      <c r="K121" s="219"/>
      <c r="L121" s="219"/>
      <c r="M121" s="219"/>
      <c r="N121" s="219"/>
      <c r="O121" s="219"/>
      <c r="P121" s="219"/>
      <c r="Q121" s="219"/>
      <c r="R121" s="219"/>
      <c r="S121" s="219"/>
      <c r="T121" s="219"/>
      <c r="U121" s="219"/>
      <c r="V121" s="219"/>
      <c r="W121" s="219"/>
      <c r="X121" s="219"/>
      <c r="Y121" s="219"/>
      <c r="Z121" s="219"/>
      <c r="AA121" s="219"/>
      <c r="AB121" s="219"/>
      <c r="AC121" s="219"/>
      <c r="AD121" s="158"/>
      <c r="AE121" s="158"/>
      <c r="AF121" s="158"/>
      <c r="AG121" s="158"/>
      <c r="AH121" s="90">
        <f t="shared" si="34"/>
        <v>0</v>
      </c>
      <c r="AI121" s="105">
        <f>A121*25/100</f>
        <v>411.25</v>
      </c>
      <c r="AJ121" s="84">
        <f t="shared" si="35"/>
        <v>0</v>
      </c>
      <c r="AK121" s="280">
        <f>AI121+AI122</f>
        <v>1645</v>
      </c>
    </row>
    <row r="122" spans="1:37" s="3" customFormat="1" ht="13" x14ac:dyDescent="0.3">
      <c r="A122" s="294"/>
      <c r="B122" s="285"/>
      <c r="C122" s="82" t="s">
        <v>106</v>
      </c>
      <c r="D122" s="83">
        <v>1233.75</v>
      </c>
      <c r="E122" s="159"/>
      <c r="F122" s="195"/>
      <c r="G122" s="195"/>
      <c r="H122" s="213"/>
      <c r="I122" s="213"/>
      <c r="J122" s="213"/>
      <c r="K122" s="219"/>
      <c r="L122" s="219"/>
      <c r="M122" s="219"/>
      <c r="N122" s="219"/>
      <c r="O122" s="219"/>
      <c r="P122" s="219"/>
      <c r="Q122" s="219"/>
      <c r="R122" s="219"/>
      <c r="S122" s="219"/>
      <c r="T122" s="219"/>
      <c r="U122" s="219"/>
      <c r="V122" s="219"/>
      <c r="W122" s="219"/>
      <c r="X122" s="219"/>
      <c r="Y122" s="219"/>
      <c r="Z122" s="219"/>
      <c r="AA122" s="219"/>
      <c r="AB122" s="219"/>
      <c r="AC122" s="219"/>
      <c r="AD122" s="158"/>
      <c r="AE122" s="158"/>
      <c r="AF122" s="158"/>
      <c r="AG122" s="158"/>
      <c r="AH122" s="90">
        <f t="shared" si="34"/>
        <v>0</v>
      </c>
      <c r="AI122" s="105">
        <f>A121*75/100</f>
        <v>1233.75</v>
      </c>
      <c r="AJ122" s="84">
        <f t="shared" si="35"/>
        <v>0</v>
      </c>
      <c r="AK122" s="281"/>
    </row>
    <row r="123" spans="1:37" s="3" customFormat="1" ht="13" x14ac:dyDescent="0.3">
      <c r="A123" s="293">
        <v>2025</v>
      </c>
      <c r="B123" s="284" t="s">
        <v>653</v>
      </c>
      <c r="C123" s="82" t="s">
        <v>105</v>
      </c>
      <c r="D123" s="83">
        <v>506.25</v>
      </c>
      <c r="E123" s="159"/>
      <c r="F123" s="195"/>
      <c r="G123" s="195"/>
      <c r="H123" s="213"/>
      <c r="I123" s="213"/>
      <c r="J123" s="213"/>
      <c r="K123" s="219"/>
      <c r="L123" s="219"/>
      <c r="M123" s="219"/>
      <c r="N123" s="219"/>
      <c r="O123" s="219"/>
      <c r="P123" s="219"/>
      <c r="Q123" s="219"/>
      <c r="R123" s="219"/>
      <c r="S123" s="219"/>
      <c r="T123" s="219"/>
      <c r="U123" s="219"/>
      <c r="V123" s="219"/>
      <c r="W123" s="219"/>
      <c r="X123" s="219"/>
      <c r="Y123" s="219"/>
      <c r="Z123" s="219"/>
      <c r="AA123" s="219"/>
      <c r="AB123" s="219"/>
      <c r="AC123" s="219"/>
      <c r="AD123" s="158"/>
      <c r="AE123" s="158"/>
      <c r="AF123" s="158"/>
      <c r="AG123" s="158"/>
      <c r="AH123" s="90">
        <f t="shared" si="34"/>
        <v>0</v>
      </c>
      <c r="AI123" s="105">
        <f>A123*25/100</f>
        <v>506.25</v>
      </c>
      <c r="AJ123" s="84">
        <f t="shared" si="35"/>
        <v>0</v>
      </c>
      <c r="AK123" s="280">
        <f>AI123+AI124</f>
        <v>2025</v>
      </c>
    </row>
    <row r="124" spans="1:37" s="3" customFormat="1" ht="13" x14ac:dyDescent="0.3">
      <c r="A124" s="294"/>
      <c r="B124" s="285"/>
      <c r="C124" s="82" t="s">
        <v>106</v>
      </c>
      <c r="D124" s="83">
        <v>1518.75</v>
      </c>
      <c r="E124" s="159"/>
      <c r="F124" s="195"/>
      <c r="G124" s="195"/>
      <c r="H124" s="213"/>
      <c r="I124" s="213"/>
      <c r="J124" s="213"/>
      <c r="K124" s="219"/>
      <c r="L124" s="219"/>
      <c r="M124" s="219"/>
      <c r="N124" s="219"/>
      <c r="O124" s="219"/>
      <c r="P124" s="219"/>
      <c r="Q124" s="219"/>
      <c r="R124" s="219"/>
      <c r="S124" s="219"/>
      <c r="T124" s="219"/>
      <c r="U124" s="219"/>
      <c r="V124" s="219"/>
      <c r="W124" s="219"/>
      <c r="X124" s="219"/>
      <c r="Y124" s="219"/>
      <c r="Z124" s="219"/>
      <c r="AA124" s="219"/>
      <c r="AB124" s="219"/>
      <c r="AC124" s="219"/>
      <c r="AD124" s="158"/>
      <c r="AE124" s="158"/>
      <c r="AF124" s="158"/>
      <c r="AG124" s="158"/>
      <c r="AH124" s="90">
        <f t="shared" si="34"/>
        <v>0</v>
      </c>
      <c r="AI124" s="105">
        <f>A123*75/100</f>
        <v>1518.75</v>
      </c>
      <c r="AJ124" s="84">
        <f t="shared" si="35"/>
        <v>0</v>
      </c>
      <c r="AK124" s="281"/>
    </row>
    <row r="125" spans="1:37" s="3" customFormat="1" ht="13" x14ac:dyDescent="0.3">
      <c r="A125" s="295">
        <v>2176</v>
      </c>
      <c r="B125" s="284" t="s">
        <v>654</v>
      </c>
      <c r="C125" s="82" t="s">
        <v>105</v>
      </c>
      <c r="D125" s="83">
        <v>544</v>
      </c>
      <c r="E125" s="159"/>
      <c r="F125" s="195"/>
      <c r="G125" s="195"/>
      <c r="H125" s="213"/>
      <c r="I125" s="213"/>
      <c r="J125" s="213"/>
      <c r="K125" s="219"/>
      <c r="L125" s="219"/>
      <c r="M125" s="219"/>
      <c r="N125" s="219"/>
      <c r="O125" s="219"/>
      <c r="P125" s="219"/>
      <c r="Q125" s="219"/>
      <c r="R125" s="219"/>
      <c r="S125" s="219"/>
      <c r="T125" s="219"/>
      <c r="U125" s="219"/>
      <c r="V125" s="219"/>
      <c r="W125" s="219"/>
      <c r="X125" s="219"/>
      <c r="Y125" s="219"/>
      <c r="Z125" s="219"/>
      <c r="AA125" s="219"/>
      <c r="AB125" s="219"/>
      <c r="AC125" s="219"/>
      <c r="AD125" s="158"/>
      <c r="AE125" s="158"/>
      <c r="AF125" s="158"/>
      <c r="AG125" s="158"/>
      <c r="AH125" s="90">
        <f t="shared" si="34"/>
        <v>0</v>
      </c>
      <c r="AI125" s="105">
        <f>A125*25/100</f>
        <v>544</v>
      </c>
      <c r="AJ125" s="84">
        <f t="shared" si="35"/>
        <v>0</v>
      </c>
      <c r="AK125" s="280">
        <f>AI125+AI126</f>
        <v>2176</v>
      </c>
    </row>
    <row r="126" spans="1:37" s="3" customFormat="1" ht="13" x14ac:dyDescent="0.3">
      <c r="A126" s="295"/>
      <c r="B126" s="285"/>
      <c r="C126" s="82" t="s">
        <v>106</v>
      </c>
      <c r="D126" s="83">
        <v>1632</v>
      </c>
      <c r="E126" s="159"/>
      <c r="F126" s="195"/>
      <c r="G126" s="195"/>
      <c r="H126" s="213"/>
      <c r="I126" s="213"/>
      <c r="J126" s="213"/>
      <c r="K126" s="219"/>
      <c r="L126" s="219"/>
      <c r="M126" s="219"/>
      <c r="N126" s="219"/>
      <c r="O126" s="219"/>
      <c r="P126" s="219"/>
      <c r="Q126" s="219"/>
      <c r="R126" s="219"/>
      <c r="S126" s="219"/>
      <c r="T126" s="219"/>
      <c r="U126" s="219"/>
      <c r="V126" s="219"/>
      <c r="W126" s="219"/>
      <c r="X126" s="219"/>
      <c r="Y126" s="219"/>
      <c r="Z126" s="219"/>
      <c r="AA126" s="219"/>
      <c r="AB126" s="219"/>
      <c r="AC126" s="219"/>
      <c r="AD126" s="158"/>
      <c r="AE126" s="158"/>
      <c r="AF126" s="158"/>
      <c r="AG126" s="158"/>
      <c r="AH126" s="90">
        <f t="shared" si="34"/>
        <v>0</v>
      </c>
      <c r="AI126" s="105">
        <f>A125*75/100</f>
        <v>1632</v>
      </c>
      <c r="AJ126" s="84">
        <f t="shared" si="35"/>
        <v>0</v>
      </c>
      <c r="AK126" s="281"/>
    </row>
    <row r="127" spans="1:37" s="29" customFormat="1" hidden="1" x14ac:dyDescent="0.35">
      <c r="A127" s="85"/>
      <c r="B127" s="86"/>
      <c r="C127" s="297" t="s">
        <v>338</v>
      </c>
      <c r="D127" s="297"/>
      <c r="E127" s="91"/>
      <c r="F127" s="192"/>
      <c r="G127" s="192"/>
      <c r="H127" s="91">
        <f>H17+H19+H21+H23+H25+H27+H29+H31+H33+H35+H37+H39+H41+H43+H45+H47+H49+H51+H53+H55+H57+H59+H61+H63+H65+H67+H69+H71+H73+H75+H77+H79+H81+H83+H85+H87+H89+H91+H93+H95+H97+H99+H101+H103+H105+H107+H109+H111+H113+H115+H117+H119+H121+H123+H125</f>
        <v>0</v>
      </c>
      <c r="I127" s="91">
        <f t="shared" ref="I127:AC127" si="36">I17+I19+I21+I23+I25+I27+I29+I31+I33+I35+I37+I39+I41+I43+I45+I47+I49+I51+I53+I55+I57+I59+I61+I63+I65+I67+I69+I71+I73+I75+I77+I79+I81+I83+I85+I87+I89+I91+I93+I95+I97+I99+I101+I103+I105+I107+I109+I111+I113+I115+I117+I119+I121+I123+I125</f>
        <v>0</v>
      </c>
      <c r="J127" s="91">
        <f t="shared" si="36"/>
        <v>0</v>
      </c>
      <c r="K127" s="91">
        <f t="shared" si="36"/>
        <v>0</v>
      </c>
      <c r="L127" s="91">
        <f t="shared" si="36"/>
        <v>0</v>
      </c>
      <c r="M127" s="91">
        <f t="shared" si="36"/>
        <v>0</v>
      </c>
      <c r="N127" s="91">
        <f t="shared" si="36"/>
        <v>0</v>
      </c>
      <c r="O127" s="91">
        <f t="shared" si="36"/>
        <v>0</v>
      </c>
      <c r="P127" s="91">
        <f t="shared" si="36"/>
        <v>0</v>
      </c>
      <c r="Q127" s="91">
        <f t="shared" si="36"/>
        <v>0</v>
      </c>
      <c r="R127" s="91">
        <f t="shared" si="36"/>
        <v>0</v>
      </c>
      <c r="S127" s="91">
        <f t="shared" si="36"/>
        <v>0</v>
      </c>
      <c r="T127" s="91">
        <f t="shared" si="36"/>
        <v>0</v>
      </c>
      <c r="U127" s="91">
        <f t="shared" si="36"/>
        <v>0</v>
      </c>
      <c r="V127" s="91">
        <f t="shared" si="36"/>
        <v>0</v>
      </c>
      <c r="W127" s="91">
        <f t="shared" si="36"/>
        <v>0</v>
      </c>
      <c r="X127" s="91">
        <f t="shared" si="36"/>
        <v>0</v>
      </c>
      <c r="Y127" s="91">
        <f t="shared" si="36"/>
        <v>0</v>
      </c>
      <c r="Z127" s="91">
        <f t="shared" si="36"/>
        <v>0</v>
      </c>
      <c r="AA127" s="91">
        <f t="shared" si="36"/>
        <v>0</v>
      </c>
      <c r="AB127" s="91">
        <f t="shared" si="36"/>
        <v>0</v>
      </c>
      <c r="AC127" s="91">
        <f t="shared" si="36"/>
        <v>0</v>
      </c>
      <c r="AD127" s="91">
        <f t="shared" ref="AD127:AG127" si="37">SUM(AD47+AD49+AD51+AD53+AD55+AD57+AD59+AD61+AD63+AD65+AD67+AD69+AD71+AD73+AD75+AD77+AD79+AD81+AD83+AD85+AD87+AD89+AD91+AD93+AD95+AD97+AD99+AD101+AD103+AD105+AD107+AD109+AD111+AD113+AD115+AD117+AD119+AD121+AD123+AD125)</f>
        <v>0</v>
      </c>
      <c r="AE127" s="91">
        <f t="shared" si="37"/>
        <v>0</v>
      </c>
      <c r="AF127" s="91">
        <f t="shared" si="37"/>
        <v>0</v>
      </c>
      <c r="AG127" s="91">
        <f t="shared" si="37"/>
        <v>0</v>
      </c>
      <c r="AH127" s="2">
        <f>SUMPRODUCT((MOD(ROW($AH$18:$AH$126),2)=0)*($AH$17:$AH$125))</f>
        <v>0</v>
      </c>
      <c r="AI127" s="92"/>
      <c r="AJ127" s="220">
        <f>SUMPRODUCT((MOD(ROW(AJ18:AJ126),2)=0)*(AJ17:AJ125))</f>
        <v>0</v>
      </c>
      <c r="AK127" s="87"/>
    </row>
    <row r="128" spans="1:37" s="29" customFormat="1" hidden="1" x14ac:dyDescent="0.35">
      <c r="A128" s="85"/>
      <c r="B128" s="86"/>
      <c r="C128" s="297" t="s">
        <v>339</v>
      </c>
      <c r="D128" s="297"/>
      <c r="E128" s="91"/>
      <c r="F128" s="192"/>
      <c r="G128" s="192"/>
      <c r="H128" s="91">
        <f>H18+H20+H22+H24+H26+H28+H30+H32+H34+H36+H38+H40+H42+H44+H46+H48+H50+H52+H54+H56+H58+H60+H62+H64+H66+H68+H70+H72+H74+H76+H78+H80+H82+H84+H86+H88+H90+H92+H94+H96+H98+H100+H102+H104+H106+H108+H110+H112+H114+H116+H118+H120+H122+H124+H126</f>
        <v>0</v>
      </c>
      <c r="I128" s="91">
        <f t="shared" ref="I128:AC128" si="38">I18+I20+I22+I24+I26+I28+I30+I32+I34+I36+I38+I40+I42+I44+I46+I48+I50+I52+I54+I56+I58+I60+I62+I64+I66+I68+I70+I72+I74+I76+I78+I80+I82+I84+I86+I88+I90+I92+I94+I96+I98+I100+I102+I104+I106+I108+I110+I112+I114+I116+I118+I120+I122+I124+I126</f>
        <v>0</v>
      </c>
      <c r="J128" s="91">
        <f t="shared" si="38"/>
        <v>0</v>
      </c>
      <c r="K128" s="91">
        <f t="shared" si="38"/>
        <v>0</v>
      </c>
      <c r="L128" s="91">
        <f t="shared" si="38"/>
        <v>0</v>
      </c>
      <c r="M128" s="91">
        <f t="shared" si="38"/>
        <v>0</v>
      </c>
      <c r="N128" s="91">
        <f t="shared" si="38"/>
        <v>0</v>
      </c>
      <c r="O128" s="91">
        <f t="shared" si="38"/>
        <v>0</v>
      </c>
      <c r="P128" s="91">
        <f t="shared" si="38"/>
        <v>0</v>
      </c>
      <c r="Q128" s="91">
        <f t="shared" si="38"/>
        <v>0</v>
      </c>
      <c r="R128" s="91">
        <f t="shared" si="38"/>
        <v>0</v>
      </c>
      <c r="S128" s="91">
        <f t="shared" si="38"/>
        <v>0</v>
      </c>
      <c r="T128" s="91">
        <f t="shared" si="38"/>
        <v>0</v>
      </c>
      <c r="U128" s="91">
        <f t="shared" si="38"/>
        <v>0</v>
      </c>
      <c r="V128" s="91">
        <f t="shared" si="38"/>
        <v>0</v>
      </c>
      <c r="W128" s="91">
        <f t="shared" si="38"/>
        <v>0</v>
      </c>
      <c r="X128" s="91">
        <f t="shared" si="38"/>
        <v>0</v>
      </c>
      <c r="Y128" s="91">
        <f t="shared" si="38"/>
        <v>0</v>
      </c>
      <c r="Z128" s="91">
        <f t="shared" si="38"/>
        <v>0</v>
      </c>
      <c r="AA128" s="91">
        <f t="shared" si="38"/>
        <v>0</v>
      </c>
      <c r="AB128" s="91">
        <f t="shared" si="38"/>
        <v>0</v>
      </c>
      <c r="AC128" s="91">
        <f t="shared" si="38"/>
        <v>0</v>
      </c>
      <c r="AD128" s="91">
        <f t="shared" ref="AD128:AG128" si="39">SUM(AD48+AD50+AD52+AD54+AD56+AD58+AD60+AD62+AD64+AD66+AD68+AD70+AD72+AD74+AD76+AD78+AD80+AD82+AD84+AD86+AD88+AD90+AD92+AD94+AD96+AD98+AD100+AD102+AD104+AD106+AD108+AD110+AD112+AD114+AD116+AD118+AD120+AD122+AD124+AD126)</f>
        <v>0</v>
      </c>
      <c r="AE128" s="91">
        <f t="shared" si="39"/>
        <v>0</v>
      </c>
      <c r="AF128" s="91">
        <f t="shared" si="39"/>
        <v>0</v>
      </c>
      <c r="AG128" s="91">
        <f t="shared" si="39"/>
        <v>0</v>
      </c>
      <c r="AH128" s="2">
        <f>SUMPRODUCT((MOD(ROW($AH$17:$AH$126),2)=0)*($AH$17:$AH$126))</f>
        <v>0</v>
      </c>
      <c r="AI128" s="92"/>
      <c r="AJ128" s="220">
        <f>SUMPRODUCT((MOD(ROW(AJ17:AJ126),2)=0)*(AJ17:AJ126))</f>
        <v>0</v>
      </c>
      <c r="AK128" s="87"/>
    </row>
    <row r="129" spans="1:67" s="29" customFormat="1" ht="13" hidden="1" x14ac:dyDescent="0.3">
      <c r="A129" s="85"/>
      <c r="B129" s="86"/>
      <c r="C129" s="297" t="s">
        <v>340</v>
      </c>
      <c r="D129" s="297"/>
      <c r="E129" s="91"/>
      <c r="F129" s="192"/>
      <c r="G129" s="192"/>
      <c r="H129" s="91">
        <f t="shared" ref="H129:AB129" si="40">SUM(H17:H126)</f>
        <v>0</v>
      </c>
      <c r="I129" s="91">
        <f t="shared" si="40"/>
        <v>0</v>
      </c>
      <c r="J129" s="91">
        <f t="shared" si="40"/>
        <v>0</v>
      </c>
      <c r="K129" s="91">
        <f t="shared" si="40"/>
        <v>0</v>
      </c>
      <c r="L129" s="91">
        <f t="shared" si="40"/>
        <v>0</v>
      </c>
      <c r="M129" s="91">
        <f t="shared" si="40"/>
        <v>0</v>
      </c>
      <c r="N129" s="91">
        <f t="shared" si="40"/>
        <v>0</v>
      </c>
      <c r="O129" s="91">
        <f t="shared" si="40"/>
        <v>0</v>
      </c>
      <c r="P129" s="91">
        <f t="shared" si="40"/>
        <v>0</v>
      </c>
      <c r="Q129" s="91">
        <f t="shared" si="40"/>
        <v>0</v>
      </c>
      <c r="R129" s="91">
        <f t="shared" si="40"/>
        <v>0</v>
      </c>
      <c r="S129" s="91">
        <f t="shared" si="40"/>
        <v>0</v>
      </c>
      <c r="T129" s="91">
        <f t="shared" si="40"/>
        <v>0</v>
      </c>
      <c r="U129" s="91">
        <f t="shared" si="40"/>
        <v>0</v>
      </c>
      <c r="V129" s="91">
        <f t="shared" si="40"/>
        <v>0</v>
      </c>
      <c r="W129" s="91">
        <f t="shared" si="40"/>
        <v>0</v>
      </c>
      <c r="X129" s="91">
        <f t="shared" si="40"/>
        <v>0</v>
      </c>
      <c r="Y129" s="91">
        <f t="shared" si="40"/>
        <v>0</v>
      </c>
      <c r="Z129" s="91">
        <f t="shared" si="40"/>
        <v>0</v>
      </c>
      <c r="AA129" s="91">
        <f t="shared" si="40"/>
        <v>0</v>
      </c>
      <c r="AB129" s="91">
        <f t="shared" si="40"/>
        <v>0</v>
      </c>
      <c r="AC129" s="91">
        <f>SUM(AC17:AC126)</f>
        <v>0</v>
      </c>
      <c r="AD129" s="91">
        <f t="shared" ref="AD129:AG129" si="41">SUM(AD47:AD126)</f>
        <v>0</v>
      </c>
      <c r="AE129" s="91">
        <f t="shared" si="41"/>
        <v>0</v>
      </c>
      <c r="AF129" s="91">
        <f t="shared" si="41"/>
        <v>0</v>
      </c>
      <c r="AG129" s="91">
        <f t="shared" si="41"/>
        <v>0</v>
      </c>
      <c r="AH129" s="92"/>
      <c r="AI129" s="92"/>
      <c r="AJ129" s="93"/>
      <c r="AK129" s="87"/>
    </row>
    <row r="130" spans="1:67" s="29" customFormat="1" ht="13" hidden="1" x14ac:dyDescent="0.3">
      <c r="A130" s="85"/>
      <c r="B130" s="86"/>
      <c r="C130" s="297" t="s">
        <v>341</v>
      </c>
      <c r="D130" s="297"/>
      <c r="E130" s="94"/>
      <c r="F130" s="193"/>
      <c r="G130" s="193"/>
      <c r="H130" s="180">
        <f>SUM(H17*$D$17)+(H19*$D$19)+(H21*$D$21)+(H23*$D$23)+(H25*$D$25)+(H27*$D$27)+(H29*$D$29)+(H31*$D$31)+(H33*$D$33)+(H35*$D$35)+(H37*$D$37)+(H39*$D$39)+(H41*$D$41)+(H43*$D$43)+(H45*$D$45)+(H47*$D$47)+(H49*$D$49)+(H51*$D$51)+(H53*$D$53)+(H55*$D$55)+(H57*$D$57)+(H59*$D$59)+(H61*$D$61)+(H63*$D$63)+(H65*$D$65)+(H67*$D$67)+(H69*$D$69)+(H71*$D$71)+(H73*$D$73)+(H75*$D$75)+(H77*$D$77)+(H79*$D$79)+(H81*$D$81)+(H83*$D$83)+(H85*$D$85)+(H87*$D$87)+(H89*$D$89)+(H91*$D$91)+(H93*$D$93)+(H95*$D$95)+(H97*$D$97)+(H99*$D$99)+(H101*$D$101)+(H103*$D$103)+(H105*$D$105)+(H107*$D$107)+(H109*$D$109)+(H111*$D$111)+(H113*$D$113)+(H115*$D$115)+(H117*$D$117)+(H119*$D$119)+(H121*$D$121)+(H123*$D$123)+(H125*$D$125)</f>
        <v>0</v>
      </c>
      <c r="I130" s="180">
        <f t="shared" ref="I130:AC130" si="42">SUM(I17*$D$17)+(I19*$D$19)+(I21*$D$21)+(I23*$D$23)+(I25*$D$25)+(I27*$D$27)+(I29*$D$29)+(I31*$D$31)+(I33*$D$33)+(I35*$D$35)+(I37*$D$37)+(I39*$D$39)+(I41*$D$41)+(I43*$D$43)+(I45*$D$45)+(I47*$D$47)+(I49*$D$49)+(I51*$D$51)+(I53*$D$53)+(I55*$D$55)+(I57*$D$57)+(I59*$D$59)+(I61*$D$61)+(I63*$D$63)+(I65*$D$65)+(I67*$D$67)+(I69*$D$69)+(I71*$D$71)+(I73*$D$73)+(I75*$D$75)+(I77*$D$77)+(I79*$D$79)+(I81*$D$81)+(I83*$D$83)+(I85*$D$85)+(I87*$D$87)+(I89*$D$89)+(I91*$D$91)+(I93*$D$93)+(I95*$D$95)+(I97*$D$97)+(I99*$D$99)+(I101*$D$101)+(I103*$D$103)+(I105*$D$105)+(I107*$D$107)+(I109*$D$109)+(I111*$D$111)+(I113*$D$113)+(I115*$D$115)+(I117*$D$117)+(I119*$D$119)+(I121*$D$121)+(I123*$D$123)+(I125*$D$125)</f>
        <v>0</v>
      </c>
      <c r="J130" s="180">
        <f t="shared" si="42"/>
        <v>0</v>
      </c>
      <c r="K130" s="180">
        <f t="shared" si="42"/>
        <v>0</v>
      </c>
      <c r="L130" s="180">
        <f t="shared" si="42"/>
        <v>0</v>
      </c>
      <c r="M130" s="180">
        <f t="shared" si="42"/>
        <v>0</v>
      </c>
      <c r="N130" s="180">
        <f t="shared" si="42"/>
        <v>0</v>
      </c>
      <c r="O130" s="180">
        <f t="shared" si="42"/>
        <v>0</v>
      </c>
      <c r="P130" s="180">
        <f t="shared" si="42"/>
        <v>0</v>
      </c>
      <c r="Q130" s="180">
        <f t="shared" si="42"/>
        <v>0</v>
      </c>
      <c r="R130" s="180">
        <f t="shared" si="42"/>
        <v>0</v>
      </c>
      <c r="S130" s="180">
        <f t="shared" si="42"/>
        <v>0</v>
      </c>
      <c r="T130" s="180">
        <f t="shared" si="42"/>
        <v>0</v>
      </c>
      <c r="U130" s="180">
        <f t="shared" si="42"/>
        <v>0</v>
      </c>
      <c r="V130" s="180">
        <f t="shared" si="42"/>
        <v>0</v>
      </c>
      <c r="W130" s="180">
        <f t="shared" si="42"/>
        <v>0</v>
      </c>
      <c r="X130" s="180">
        <f t="shared" si="42"/>
        <v>0</v>
      </c>
      <c r="Y130" s="180">
        <f t="shared" si="42"/>
        <v>0</v>
      </c>
      <c r="Z130" s="180">
        <f t="shared" si="42"/>
        <v>0</v>
      </c>
      <c r="AA130" s="180">
        <f t="shared" si="42"/>
        <v>0</v>
      </c>
      <c r="AB130" s="180">
        <f t="shared" si="42"/>
        <v>0</v>
      </c>
      <c r="AC130" s="180">
        <f t="shared" si="42"/>
        <v>0</v>
      </c>
      <c r="AD130" s="94">
        <f t="shared" ref="AD130:AG130" si="43">SUM(AD47*$D$47)+(AD49*$D$49)+(AD51*$D$51)+(AD53*$D$53)+(AD55*$D$55)+(AD57*$D$57)+(AD59*$D$59)+(AD61*$D$61)+(AD63*$D$63)+(AD65*$D$65)+(AD67*$D$67)+(AD69*$D$69)+(AD71*$D$71)+(AD73*$D$73)+(AD75*$D$75)+(AD77*$D$77)+(AD79*$D$79)+(AD81*$D$81)+(AD83*$D$83)+(AD85*$D$85)+(AD87*$D$87)+(AD89*$D$89)+(AD91*$D$91)+(AD93*$D$93)+(AD95*$D$95)+(AD97*$D$97)+(AD99*$D$99)+(AD101*$D$101)+(AD103*$D$103)+(AD105*$D$105)+(AD107*$D$107)+(AD109*$D$109)+(AD111*$D$111)+(AD113*$D$113)+(AD115*$D$115)+(AD117*$D$117)+(AD119*$D$119)+(AD121*$D$121)+(AD123*$D$123)+(AD125*$D$125)</f>
        <v>0</v>
      </c>
      <c r="AE130" s="94">
        <f t="shared" si="43"/>
        <v>0</v>
      </c>
      <c r="AF130" s="94">
        <f t="shared" si="43"/>
        <v>0</v>
      </c>
      <c r="AG130" s="94">
        <f t="shared" si="43"/>
        <v>0</v>
      </c>
      <c r="AH130" s="214"/>
      <c r="AI130" s="95"/>
      <c r="AJ130" s="93">
        <f>SUM(E130:AH130)</f>
        <v>0</v>
      </c>
      <c r="AK130" s="89"/>
    </row>
    <row r="131" spans="1:67" s="29" customFormat="1" ht="13" hidden="1" x14ac:dyDescent="0.3">
      <c r="A131" s="85"/>
      <c r="B131" s="86"/>
      <c r="C131" s="297" t="s">
        <v>342</v>
      </c>
      <c r="D131" s="297"/>
      <c r="E131" s="94"/>
      <c r="F131" s="193"/>
      <c r="G131" s="193"/>
      <c r="H131" s="193">
        <f>SUM(H48*$D$48)+(H50*$D$50)+(H52*$D$52)+(H54*$D$54)+(H56*$D$56)+(H58*$D$58)+(H60*$D$60)+(H62*$D$62)+(H64*$D$64)+(H66*$D$66)+(H68*$D$68)+(H70*$D$70)+(H72*$D$72)+(H74*$D$74)+(H76*$D$76)+(H78*$D$78)+(H80*$D$80)+(H82*$D$82)+(H84*$D$84)+(H86*$D$86)+(H88*$D$88)+(H90*$D$90)+(H92*$D$92)+(H94*$D$94)+(H96*$D$96)+(H98*$D$98)+(H100*$D$100)+(H102*$D$102)+(H104*$D$104)+(H106*$D$106)+(H108*$D$108)+(H110*$D$110)+(H112*$D$112)+(H114*$D$114)+(H116*$D$116)+(H118*$D$118)+(H120*$D$120)+(H122*$D$122)+(H124*$D$124)+(H126*$D$126)+H18*$D$18+H20*$D$20+H22*$D$22+H24*$D$24+H26*$D$26+H28*$D$28+H30*$D$30+H32*$D$32+H34*$D$34+H36*$D$36+H38*$D$38+H40*$D$40+H42*$D$42+H44*$D$44+H46*$D$46</f>
        <v>0</v>
      </c>
      <c r="I131" s="193">
        <f t="shared" ref="I131:AC131" si="44">SUM(I48*$D$48)+(I50*$D$50)+(I52*$D$52)+(I54*$D$54)+(I56*$D$56)+(I58*$D$58)+(I60*$D$60)+(I62*$D$62)+(I64*$D$64)+(I66*$D$66)+(I68*$D$68)+(I70*$D$70)+(I72*$D$72)+(I74*$D$74)+(I76*$D$76)+(I78*$D$78)+(I80*$D$80)+(I82*$D$82)+(I84*$D$84)+(I86*$D$86)+(I88*$D$88)+(I90*$D$90)+(I92*$D$92)+(I94*$D$94)+(I96*$D$96)+(I98*$D$98)+(I100*$D$100)+(I102*$D$102)+(I104*$D$104)+(I106*$D$106)+(I108*$D$108)+(I110*$D$110)+(I112*$D$112)+(I114*$D$114)+(I116*$D$116)+(I118*$D$118)+(I120*$D$120)+(I122*$D$122)+(I124*$D$124)+(I126*$D$126)+I18*$D$18+I20*$D$20+I22*$D$22+I24*$D$24+I26*$D$26+I28*$D$28+I30*$D$30+I32*$D$32+I34*$D$34+I36*$D$36+I38*$D$38+I40*$D$40+I42*$D$42+I44*$D$44+I46*$D$46</f>
        <v>0</v>
      </c>
      <c r="J131" s="193">
        <f t="shared" si="44"/>
        <v>0</v>
      </c>
      <c r="K131" s="193">
        <f t="shared" si="44"/>
        <v>0</v>
      </c>
      <c r="L131" s="193">
        <f t="shared" si="44"/>
        <v>0</v>
      </c>
      <c r="M131" s="193">
        <f t="shared" si="44"/>
        <v>0</v>
      </c>
      <c r="N131" s="193">
        <f t="shared" si="44"/>
        <v>0</v>
      </c>
      <c r="O131" s="193">
        <f t="shared" si="44"/>
        <v>0</v>
      </c>
      <c r="P131" s="193">
        <f t="shared" si="44"/>
        <v>0</v>
      </c>
      <c r="Q131" s="193">
        <f t="shared" si="44"/>
        <v>0</v>
      </c>
      <c r="R131" s="193">
        <f t="shared" si="44"/>
        <v>0</v>
      </c>
      <c r="S131" s="193">
        <f t="shared" si="44"/>
        <v>0</v>
      </c>
      <c r="T131" s="193">
        <f t="shared" si="44"/>
        <v>0</v>
      </c>
      <c r="U131" s="193">
        <f t="shared" si="44"/>
        <v>0</v>
      </c>
      <c r="V131" s="193">
        <f t="shared" si="44"/>
        <v>0</v>
      </c>
      <c r="W131" s="193">
        <f t="shared" si="44"/>
        <v>0</v>
      </c>
      <c r="X131" s="193">
        <f t="shared" si="44"/>
        <v>0</v>
      </c>
      <c r="Y131" s="193">
        <f t="shared" si="44"/>
        <v>0</v>
      </c>
      <c r="Z131" s="193">
        <f t="shared" si="44"/>
        <v>0</v>
      </c>
      <c r="AA131" s="193">
        <f t="shared" si="44"/>
        <v>0</v>
      </c>
      <c r="AB131" s="193">
        <f t="shared" si="44"/>
        <v>0</v>
      </c>
      <c r="AC131" s="193">
        <f t="shared" si="44"/>
        <v>0</v>
      </c>
      <c r="AD131" s="94">
        <f t="shared" ref="AD131:AG131" si="45">SUM(AD48*$D$48)+(AD50*$D$50)+(AD52*$D$52)+(AD54*$D$54)+(AD56*$D$56)+(AD58*$D$58)+(AD60*$D$60)+(AD62*$D$62)+(AD64*$D$64)+(AD66*$D$66)+(AD68*$D$68)+(AD70*$D$70)+(AD72*$D$72)+(AD74*$D$74)+(AD76*$D$76)+(AD78*$D$78)+(AD80*$D$80)+(AD82*$D$82)+(AD84*$D$84)+(AD86*$D$86)+(AD88*$D$88)+(AD90*$D$90)+(AD92*$D$92)+(AD94*$D$94)+(AD96*$D$96)+(AD98*$D$98)+(AD100*$D$100)+(AD102*$D$102)+(AD104*$D$104)+(AD106*$D$106)+(AD108*$D$108)+(AD110*$D$110)+(AD112*$D$112)+(AD114*$D$114)+(AD116*$D$116)+(AD118*$D$118)+(AD120*$D$120)+(AD122*$D$122)+(AD124*$D$919)+(AD126*$D$126)</f>
        <v>0</v>
      </c>
      <c r="AE131" s="94">
        <f t="shared" si="45"/>
        <v>0</v>
      </c>
      <c r="AF131" s="94">
        <f t="shared" si="45"/>
        <v>0</v>
      </c>
      <c r="AG131" s="94">
        <f t="shared" si="45"/>
        <v>0</v>
      </c>
      <c r="AH131" s="214"/>
      <c r="AI131" s="95"/>
      <c r="AJ131" s="93">
        <f>SUM(E131:AG131)</f>
        <v>0</v>
      </c>
      <c r="AK131" s="216">
        <f>SUM(AJ17:AJ126)</f>
        <v>0</v>
      </c>
    </row>
    <row r="132" spans="1:67" s="3" customFormat="1" ht="25.5" customHeight="1" x14ac:dyDescent="0.3">
      <c r="A132" s="13"/>
      <c r="B132" s="14"/>
      <c r="C132" s="14"/>
      <c r="D132" s="15"/>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21"/>
      <c r="AI132" s="22"/>
      <c r="AJ132" s="30"/>
      <c r="AK132" s="107"/>
    </row>
    <row r="133" spans="1:67" s="2" customFormat="1" x14ac:dyDescent="0.35">
      <c r="A133" s="72" t="s">
        <v>0</v>
      </c>
      <c r="B133" s="119" t="s">
        <v>335</v>
      </c>
      <c r="C133" s="300" t="s">
        <v>100</v>
      </c>
      <c r="D133" s="291" t="s">
        <v>91</v>
      </c>
      <c r="E133" s="296" t="s">
        <v>101</v>
      </c>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73"/>
      <c r="AI133" s="74"/>
      <c r="AJ133" s="75"/>
      <c r="AK133" s="7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row>
    <row r="134" spans="1:67" x14ac:dyDescent="0.35">
      <c r="A134" s="76" t="s">
        <v>3</v>
      </c>
      <c r="B134" s="77" t="s">
        <v>299</v>
      </c>
      <c r="C134" s="301"/>
      <c r="D134" s="292"/>
      <c r="E134" s="78"/>
      <c r="F134" s="194">
        <v>42461</v>
      </c>
      <c r="G134" s="194">
        <v>42491</v>
      </c>
      <c r="H134" s="78"/>
      <c r="I134" s="78"/>
      <c r="J134" s="78"/>
      <c r="K134" s="78">
        <v>42614</v>
      </c>
      <c r="L134" s="78">
        <v>42644</v>
      </c>
      <c r="M134" s="78">
        <v>42675</v>
      </c>
      <c r="N134" s="78">
        <v>42705</v>
      </c>
      <c r="O134" s="78">
        <v>42736</v>
      </c>
      <c r="P134" s="78">
        <v>42767</v>
      </c>
      <c r="Q134" s="78">
        <v>42795</v>
      </c>
      <c r="R134" s="78">
        <v>42826</v>
      </c>
      <c r="S134" s="78">
        <v>42856</v>
      </c>
      <c r="T134" s="78">
        <v>42887</v>
      </c>
      <c r="U134" s="78">
        <v>42917</v>
      </c>
      <c r="V134" s="78">
        <v>42948</v>
      </c>
      <c r="W134" s="78">
        <v>42979</v>
      </c>
      <c r="X134" s="78">
        <v>43009</v>
      </c>
      <c r="Y134" s="78">
        <v>43040</v>
      </c>
      <c r="Z134" s="78">
        <v>43070</v>
      </c>
      <c r="AA134" s="78">
        <v>43101</v>
      </c>
      <c r="AB134" s="78">
        <v>43132</v>
      </c>
      <c r="AC134" s="78">
        <v>43160</v>
      </c>
      <c r="AD134" s="78"/>
      <c r="AE134" s="78"/>
      <c r="AF134" s="78"/>
      <c r="AG134" s="78"/>
      <c r="AH134" s="79" t="s">
        <v>2</v>
      </c>
      <c r="AI134" s="79" t="s">
        <v>102</v>
      </c>
      <c r="AJ134" s="80" t="s">
        <v>103</v>
      </c>
      <c r="AK134" s="81" t="s">
        <v>104</v>
      </c>
    </row>
    <row r="135" spans="1:67" s="209" customFormat="1" x14ac:dyDescent="0.35">
      <c r="A135" s="302">
        <v>14</v>
      </c>
      <c r="B135" s="282" t="s">
        <v>655</v>
      </c>
      <c r="C135" s="82" t="s">
        <v>105</v>
      </c>
      <c r="D135" s="212">
        <v>3.5</v>
      </c>
      <c r="E135" s="210"/>
      <c r="F135" s="211"/>
      <c r="G135" s="211"/>
      <c r="H135" s="213"/>
      <c r="I135" s="213"/>
      <c r="J135" s="213"/>
      <c r="K135" s="219"/>
      <c r="L135" s="219"/>
      <c r="M135" s="219"/>
      <c r="N135" s="219"/>
      <c r="O135" s="219"/>
      <c r="P135" s="219"/>
      <c r="Q135" s="219"/>
      <c r="R135" s="219"/>
      <c r="S135" s="219"/>
      <c r="T135" s="219"/>
      <c r="U135" s="219"/>
      <c r="V135" s="219"/>
      <c r="W135" s="219"/>
      <c r="X135" s="219"/>
      <c r="Y135" s="219"/>
      <c r="Z135" s="219"/>
      <c r="AA135" s="219"/>
      <c r="AB135" s="219"/>
      <c r="AC135" s="219"/>
      <c r="AD135" s="210"/>
      <c r="AE135" s="210"/>
      <c r="AF135" s="210"/>
      <c r="AG135" s="210"/>
      <c r="AH135" s="90">
        <f t="shared" ref="AH135:AH198" si="46">SUM(E135:AG135)</f>
        <v>0</v>
      </c>
      <c r="AI135" s="208">
        <f t="shared" ref="AI135" si="47">A135*25/100</f>
        <v>3.5</v>
      </c>
      <c r="AJ135" s="84">
        <f t="shared" ref="AJ135:AJ164" si="48">AH135*AI135</f>
        <v>0</v>
      </c>
      <c r="AK135" s="81"/>
    </row>
    <row r="136" spans="1:67" s="209" customFormat="1" x14ac:dyDescent="0.35">
      <c r="A136" s="303"/>
      <c r="B136" s="283"/>
      <c r="C136" s="82" t="s">
        <v>106</v>
      </c>
      <c r="D136" s="212">
        <v>10.5</v>
      </c>
      <c r="E136" s="210"/>
      <c r="F136" s="211"/>
      <c r="G136" s="211"/>
      <c r="H136" s="213"/>
      <c r="I136" s="213"/>
      <c r="J136" s="213"/>
      <c r="K136" s="219"/>
      <c r="L136" s="219"/>
      <c r="M136" s="219"/>
      <c r="N136" s="219"/>
      <c r="O136" s="219"/>
      <c r="P136" s="219"/>
      <c r="Q136" s="219"/>
      <c r="R136" s="219"/>
      <c r="S136" s="219"/>
      <c r="T136" s="219"/>
      <c r="U136" s="219"/>
      <c r="V136" s="219"/>
      <c r="W136" s="219"/>
      <c r="X136" s="219"/>
      <c r="Y136" s="219"/>
      <c r="Z136" s="219"/>
      <c r="AA136" s="219"/>
      <c r="AB136" s="219"/>
      <c r="AC136" s="219"/>
      <c r="AD136" s="210"/>
      <c r="AE136" s="210"/>
      <c r="AF136" s="210"/>
      <c r="AG136" s="210"/>
      <c r="AH136" s="90">
        <f t="shared" si="46"/>
        <v>0</v>
      </c>
      <c r="AI136" s="208">
        <f t="shared" ref="AI136" si="49">A135*75/100</f>
        <v>10.5</v>
      </c>
      <c r="AJ136" s="84">
        <f t="shared" si="48"/>
        <v>0</v>
      </c>
      <c r="AK136" s="81"/>
    </row>
    <row r="137" spans="1:67" s="209" customFormat="1" x14ac:dyDescent="0.35">
      <c r="A137" s="302">
        <v>16</v>
      </c>
      <c r="B137" s="282" t="s">
        <v>656</v>
      </c>
      <c r="C137" s="82" t="s">
        <v>105</v>
      </c>
      <c r="D137" s="212">
        <v>4</v>
      </c>
      <c r="E137" s="210"/>
      <c r="F137" s="211"/>
      <c r="G137" s="211"/>
      <c r="H137" s="213"/>
      <c r="I137" s="213"/>
      <c r="J137" s="213"/>
      <c r="K137" s="219"/>
      <c r="L137" s="219"/>
      <c r="M137" s="219"/>
      <c r="N137" s="219"/>
      <c r="O137" s="219"/>
      <c r="P137" s="219"/>
      <c r="Q137" s="219"/>
      <c r="R137" s="219"/>
      <c r="S137" s="219"/>
      <c r="T137" s="219"/>
      <c r="U137" s="219"/>
      <c r="V137" s="219"/>
      <c r="W137" s="219"/>
      <c r="X137" s="219"/>
      <c r="Y137" s="219"/>
      <c r="Z137" s="219"/>
      <c r="AA137" s="219"/>
      <c r="AB137" s="219"/>
      <c r="AC137" s="219"/>
      <c r="AD137" s="210"/>
      <c r="AE137" s="210"/>
      <c r="AF137" s="210"/>
      <c r="AG137" s="210"/>
      <c r="AH137" s="90">
        <f t="shared" si="46"/>
        <v>0</v>
      </c>
      <c r="AI137" s="208">
        <f t="shared" ref="AI137" si="50">A137*25/100</f>
        <v>4</v>
      </c>
      <c r="AJ137" s="84">
        <f t="shared" si="48"/>
        <v>0</v>
      </c>
      <c r="AK137" s="81"/>
    </row>
    <row r="138" spans="1:67" s="209" customFormat="1" x14ac:dyDescent="0.35">
      <c r="A138" s="303"/>
      <c r="B138" s="283"/>
      <c r="C138" s="82" t="s">
        <v>106</v>
      </c>
      <c r="D138" s="212">
        <v>12</v>
      </c>
      <c r="E138" s="210"/>
      <c r="F138" s="211"/>
      <c r="G138" s="211"/>
      <c r="H138" s="213"/>
      <c r="I138" s="213"/>
      <c r="J138" s="213"/>
      <c r="K138" s="219"/>
      <c r="L138" s="219"/>
      <c r="M138" s="219"/>
      <c r="N138" s="219"/>
      <c r="O138" s="219"/>
      <c r="P138" s="219"/>
      <c r="Q138" s="219"/>
      <c r="R138" s="219"/>
      <c r="S138" s="219"/>
      <c r="T138" s="219"/>
      <c r="U138" s="219"/>
      <c r="V138" s="219"/>
      <c r="W138" s="219"/>
      <c r="X138" s="219"/>
      <c r="Y138" s="219"/>
      <c r="Z138" s="219"/>
      <c r="AA138" s="219"/>
      <c r="AB138" s="219"/>
      <c r="AC138" s="219"/>
      <c r="AD138" s="210"/>
      <c r="AE138" s="210"/>
      <c r="AF138" s="210"/>
      <c r="AG138" s="210"/>
      <c r="AH138" s="90">
        <f t="shared" si="46"/>
        <v>0</v>
      </c>
      <c r="AI138" s="208">
        <f t="shared" ref="AI138" si="51">A137*75/100</f>
        <v>12</v>
      </c>
      <c r="AJ138" s="84">
        <f t="shared" si="48"/>
        <v>0</v>
      </c>
      <c r="AK138" s="81"/>
    </row>
    <row r="139" spans="1:67" s="209" customFormat="1" x14ac:dyDescent="0.35">
      <c r="A139" s="302">
        <v>18</v>
      </c>
      <c r="B139" s="282" t="s">
        <v>657</v>
      </c>
      <c r="C139" s="82" t="s">
        <v>105</v>
      </c>
      <c r="D139" s="212">
        <v>4.5</v>
      </c>
      <c r="E139" s="210"/>
      <c r="F139" s="211"/>
      <c r="G139" s="211"/>
      <c r="H139" s="213"/>
      <c r="I139" s="213"/>
      <c r="J139" s="213"/>
      <c r="K139" s="219"/>
      <c r="L139" s="219"/>
      <c r="M139" s="219"/>
      <c r="N139" s="219"/>
      <c r="O139" s="219"/>
      <c r="P139" s="219"/>
      <c r="Q139" s="219"/>
      <c r="R139" s="219"/>
      <c r="S139" s="219"/>
      <c r="T139" s="219"/>
      <c r="U139" s="219"/>
      <c r="V139" s="219"/>
      <c r="W139" s="219"/>
      <c r="X139" s="219"/>
      <c r="Y139" s="219"/>
      <c r="Z139" s="219"/>
      <c r="AA139" s="219"/>
      <c r="AB139" s="219"/>
      <c r="AC139" s="219"/>
      <c r="AD139" s="210"/>
      <c r="AE139" s="210"/>
      <c r="AF139" s="210"/>
      <c r="AG139" s="210"/>
      <c r="AH139" s="90">
        <f t="shared" si="46"/>
        <v>0</v>
      </c>
      <c r="AI139" s="208">
        <f t="shared" ref="AI139" si="52">A139*25/100</f>
        <v>4.5</v>
      </c>
      <c r="AJ139" s="84">
        <f t="shared" si="48"/>
        <v>0</v>
      </c>
      <c r="AK139" s="81"/>
    </row>
    <row r="140" spans="1:67" s="209" customFormat="1" x14ac:dyDescent="0.35">
      <c r="A140" s="303"/>
      <c r="B140" s="283"/>
      <c r="C140" s="82" t="s">
        <v>106</v>
      </c>
      <c r="D140" s="212">
        <v>13.5</v>
      </c>
      <c r="E140" s="210"/>
      <c r="F140" s="211"/>
      <c r="G140" s="211"/>
      <c r="H140" s="213"/>
      <c r="I140" s="213"/>
      <c r="J140" s="213"/>
      <c r="K140" s="219"/>
      <c r="L140" s="219"/>
      <c r="M140" s="219"/>
      <c r="N140" s="219"/>
      <c r="O140" s="219"/>
      <c r="P140" s="219"/>
      <c r="Q140" s="219"/>
      <c r="R140" s="219"/>
      <c r="S140" s="219"/>
      <c r="T140" s="219"/>
      <c r="U140" s="219"/>
      <c r="V140" s="219"/>
      <c r="W140" s="219"/>
      <c r="X140" s="219"/>
      <c r="Y140" s="219"/>
      <c r="Z140" s="219"/>
      <c r="AA140" s="219"/>
      <c r="AB140" s="219"/>
      <c r="AC140" s="219"/>
      <c r="AD140" s="210"/>
      <c r="AE140" s="210"/>
      <c r="AF140" s="210"/>
      <c r="AG140" s="210"/>
      <c r="AH140" s="90">
        <f t="shared" si="46"/>
        <v>0</v>
      </c>
      <c r="AI140" s="208">
        <f t="shared" ref="AI140" si="53">A139*75/100</f>
        <v>13.5</v>
      </c>
      <c r="AJ140" s="84">
        <f t="shared" si="48"/>
        <v>0</v>
      </c>
      <c r="AK140" s="81"/>
    </row>
    <row r="141" spans="1:67" s="209" customFormat="1" x14ac:dyDescent="0.35">
      <c r="A141" s="302">
        <v>22</v>
      </c>
      <c r="B141" s="282" t="s">
        <v>658</v>
      </c>
      <c r="C141" s="82" t="s">
        <v>105</v>
      </c>
      <c r="D141" s="212">
        <v>5.5</v>
      </c>
      <c r="E141" s="210"/>
      <c r="F141" s="211"/>
      <c r="G141" s="211"/>
      <c r="H141" s="213"/>
      <c r="I141" s="213"/>
      <c r="J141" s="213"/>
      <c r="K141" s="219"/>
      <c r="L141" s="219"/>
      <c r="M141" s="219"/>
      <c r="N141" s="219"/>
      <c r="O141" s="219"/>
      <c r="P141" s="219"/>
      <c r="Q141" s="219"/>
      <c r="R141" s="219"/>
      <c r="S141" s="219"/>
      <c r="T141" s="219"/>
      <c r="U141" s="219"/>
      <c r="V141" s="219"/>
      <c r="W141" s="219"/>
      <c r="X141" s="219"/>
      <c r="Y141" s="219"/>
      <c r="Z141" s="219"/>
      <c r="AA141" s="219"/>
      <c r="AB141" s="219"/>
      <c r="AC141" s="219"/>
      <c r="AD141" s="210"/>
      <c r="AE141" s="210"/>
      <c r="AF141" s="210"/>
      <c r="AG141" s="210"/>
      <c r="AH141" s="90">
        <f t="shared" si="46"/>
        <v>0</v>
      </c>
      <c r="AI141" s="208">
        <f t="shared" ref="AI141" si="54">A141*25/100</f>
        <v>5.5</v>
      </c>
      <c r="AJ141" s="84">
        <f t="shared" si="48"/>
        <v>0</v>
      </c>
      <c r="AK141" s="81"/>
    </row>
    <row r="142" spans="1:67" s="209" customFormat="1" x14ac:dyDescent="0.35">
      <c r="A142" s="303"/>
      <c r="B142" s="283"/>
      <c r="C142" s="82" t="s">
        <v>106</v>
      </c>
      <c r="D142" s="212">
        <v>16.5</v>
      </c>
      <c r="E142" s="210"/>
      <c r="F142" s="211"/>
      <c r="G142" s="211"/>
      <c r="H142" s="213"/>
      <c r="I142" s="213"/>
      <c r="J142" s="213"/>
      <c r="K142" s="219"/>
      <c r="L142" s="219"/>
      <c r="M142" s="219"/>
      <c r="N142" s="219"/>
      <c r="O142" s="219"/>
      <c r="P142" s="219"/>
      <c r="Q142" s="219"/>
      <c r="R142" s="219"/>
      <c r="S142" s="219"/>
      <c r="T142" s="219"/>
      <c r="U142" s="219"/>
      <c r="V142" s="219"/>
      <c r="W142" s="219"/>
      <c r="X142" s="219"/>
      <c r="Y142" s="219"/>
      <c r="Z142" s="219"/>
      <c r="AA142" s="219"/>
      <c r="AB142" s="219"/>
      <c r="AC142" s="219"/>
      <c r="AD142" s="210"/>
      <c r="AE142" s="210"/>
      <c r="AF142" s="210"/>
      <c r="AG142" s="210"/>
      <c r="AH142" s="90">
        <f t="shared" si="46"/>
        <v>0</v>
      </c>
      <c r="AI142" s="208">
        <f t="shared" ref="AI142" si="55">A141*75/100</f>
        <v>16.5</v>
      </c>
      <c r="AJ142" s="84">
        <f t="shared" si="48"/>
        <v>0</v>
      </c>
      <c r="AK142" s="81"/>
    </row>
    <row r="143" spans="1:67" s="209" customFormat="1" x14ac:dyDescent="0.35">
      <c r="A143" s="302">
        <v>24</v>
      </c>
      <c r="B143" s="282" t="s">
        <v>659</v>
      </c>
      <c r="C143" s="82" t="s">
        <v>105</v>
      </c>
      <c r="D143" s="212">
        <v>6</v>
      </c>
      <c r="E143" s="210"/>
      <c r="F143" s="211"/>
      <c r="G143" s="211"/>
      <c r="H143" s="213"/>
      <c r="I143" s="213"/>
      <c r="J143" s="213"/>
      <c r="K143" s="219"/>
      <c r="L143" s="219"/>
      <c r="M143" s="219"/>
      <c r="N143" s="219"/>
      <c r="O143" s="219"/>
      <c r="P143" s="219"/>
      <c r="Q143" s="219"/>
      <c r="R143" s="219"/>
      <c r="S143" s="219"/>
      <c r="T143" s="219"/>
      <c r="U143" s="219"/>
      <c r="V143" s="219"/>
      <c r="W143" s="219"/>
      <c r="X143" s="219"/>
      <c r="Y143" s="219"/>
      <c r="Z143" s="219"/>
      <c r="AA143" s="219"/>
      <c r="AB143" s="219"/>
      <c r="AC143" s="219"/>
      <c r="AD143" s="210"/>
      <c r="AE143" s="210"/>
      <c r="AF143" s="210"/>
      <c r="AG143" s="210"/>
      <c r="AH143" s="90">
        <f t="shared" si="46"/>
        <v>0</v>
      </c>
      <c r="AI143" s="208">
        <f t="shared" ref="AI143" si="56">A143*25/100</f>
        <v>6</v>
      </c>
      <c r="AJ143" s="84">
        <f t="shared" si="48"/>
        <v>0</v>
      </c>
      <c r="AK143" s="81"/>
    </row>
    <row r="144" spans="1:67" s="209" customFormat="1" x14ac:dyDescent="0.35">
      <c r="A144" s="303"/>
      <c r="B144" s="283"/>
      <c r="C144" s="82" t="s">
        <v>106</v>
      </c>
      <c r="D144" s="212">
        <v>18</v>
      </c>
      <c r="E144" s="210"/>
      <c r="F144" s="211"/>
      <c r="G144" s="211"/>
      <c r="H144" s="213"/>
      <c r="I144" s="213"/>
      <c r="J144" s="213"/>
      <c r="K144" s="219"/>
      <c r="L144" s="219"/>
      <c r="M144" s="219"/>
      <c r="N144" s="219"/>
      <c r="O144" s="219"/>
      <c r="P144" s="219"/>
      <c r="Q144" s="219"/>
      <c r="R144" s="219"/>
      <c r="S144" s="219"/>
      <c r="T144" s="219"/>
      <c r="U144" s="219"/>
      <c r="V144" s="219"/>
      <c r="W144" s="219"/>
      <c r="X144" s="219"/>
      <c r="Y144" s="219"/>
      <c r="Z144" s="219"/>
      <c r="AA144" s="219"/>
      <c r="AB144" s="219"/>
      <c r="AC144" s="219"/>
      <c r="AD144" s="210"/>
      <c r="AE144" s="210"/>
      <c r="AF144" s="210"/>
      <c r="AG144" s="210"/>
      <c r="AH144" s="90">
        <f t="shared" si="46"/>
        <v>0</v>
      </c>
      <c r="AI144" s="208">
        <f t="shared" ref="AI144" si="57">A143*75/100</f>
        <v>18</v>
      </c>
      <c r="AJ144" s="84">
        <f t="shared" si="48"/>
        <v>0</v>
      </c>
      <c r="AK144" s="81"/>
    </row>
    <row r="145" spans="1:37" s="209" customFormat="1" x14ac:dyDescent="0.35">
      <c r="A145" s="302">
        <v>21</v>
      </c>
      <c r="B145" s="282" t="s">
        <v>660</v>
      </c>
      <c r="C145" s="82" t="s">
        <v>105</v>
      </c>
      <c r="D145" s="212">
        <v>5.25</v>
      </c>
      <c r="E145" s="210"/>
      <c r="F145" s="211"/>
      <c r="G145" s="211"/>
      <c r="H145" s="213"/>
      <c r="I145" s="213"/>
      <c r="J145" s="213"/>
      <c r="K145" s="219"/>
      <c r="L145" s="219"/>
      <c r="M145" s="219"/>
      <c r="N145" s="219"/>
      <c r="O145" s="219"/>
      <c r="P145" s="219"/>
      <c r="Q145" s="219"/>
      <c r="R145" s="219"/>
      <c r="S145" s="219"/>
      <c r="T145" s="219"/>
      <c r="U145" s="219"/>
      <c r="V145" s="219"/>
      <c r="W145" s="219"/>
      <c r="X145" s="219"/>
      <c r="Y145" s="219"/>
      <c r="Z145" s="219"/>
      <c r="AA145" s="219"/>
      <c r="AB145" s="219"/>
      <c r="AC145" s="219"/>
      <c r="AD145" s="210"/>
      <c r="AE145" s="210"/>
      <c r="AF145" s="210"/>
      <c r="AG145" s="210"/>
      <c r="AH145" s="90">
        <f t="shared" si="46"/>
        <v>0</v>
      </c>
      <c r="AI145" s="208">
        <f t="shared" ref="AI145" si="58">A145*25/100</f>
        <v>5.25</v>
      </c>
      <c r="AJ145" s="84">
        <f t="shared" si="48"/>
        <v>0</v>
      </c>
      <c r="AK145" s="81"/>
    </row>
    <row r="146" spans="1:37" s="209" customFormat="1" x14ac:dyDescent="0.35">
      <c r="A146" s="303"/>
      <c r="B146" s="283"/>
      <c r="C146" s="82" t="s">
        <v>106</v>
      </c>
      <c r="D146" s="212">
        <v>15.75</v>
      </c>
      <c r="E146" s="210"/>
      <c r="F146" s="211"/>
      <c r="G146" s="211"/>
      <c r="H146" s="213"/>
      <c r="I146" s="213"/>
      <c r="J146" s="213"/>
      <c r="K146" s="219"/>
      <c r="L146" s="219"/>
      <c r="M146" s="219"/>
      <c r="N146" s="219"/>
      <c r="O146" s="219"/>
      <c r="P146" s="219"/>
      <c r="Q146" s="219"/>
      <c r="R146" s="219"/>
      <c r="S146" s="219"/>
      <c r="T146" s="219"/>
      <c r="U146" s="219"/>
      <c r="V146" s="219"/>
      <c r="W146" s="219"/>
      <c r="X146" s="219"/>
      <c r="Y146" s="219"/>
      <c r="Z146" s="219"/>
      <c r="AA146" s="219"/>
      <c r="AB146" s="219"/>
      <c r="AC146" s="219"/>
      <c r="AD146" s="210"/>
      <c r="AE146" s="210"/>
      <c r="AF146" s="210"/>
      <c r="AG146" s="210"/>
      <c r="AH146" s="90">
        <f t="shared" si="46"/>
        <v>0</v>
      </c>
      <c r="AI146" s="208">
        <f t="shared" ref="AI146" si="59">A145*75/100</f>
        <v>15.75</v>
      </c>
      <c r="AJ146" s="84">
        <f t="shared" si="48"/>
        <v>0</v>
      </c>
      <c r="AK146" s="81"/>
    </row>
    <row r="147" spans="1:37" s="209" customFormat="1" x14ac:dyDescent="0.35">
      <c r="A147" s="302">
        <v>24</v>
      </c>
      <c r="B147" s="282" t="s">
        <v>661</v>
      </c>
      <c r="C147" s="82" t="s">
        <v>105</v>
      </c>
      <c r="D147" s="212">
        <v>6</v>
      </c>
      <c r="E147" s="210"/>
      <c r="F147" s="211"/>
      <c r="G147" s="211"/>
      <c r="H147" s="213"/>
      <c r="I147" s="213"/>
      <c r="J147" s="213"/>
      <c r="K147" s="219"/>
      <c r="L147" s="219"/>
      <c r="M147" s="219"/>
      <c r="N147" s="219"/>
      <c r="O147" s="219"/>
      <c r="P147" s="219"/>
      <c r="Q147" s="219"/>
      <c r="R147" s="219"/>
      <c r="S147" s="219"/>
      <c r="T147" s="219"/>
      <c r="U147" s="219"/>
      <c r="V147" s="219"/>
      <c r="W147" s="219"/>
      <c r="X147" s="219"/>
      <c r="Y147" s="219"/>
      <c r="Z147" s="219"/>
      <c r="AA147" s="219"/>
      <c r="AB147" s="219"/>
      <c r="AC147" s="219"/>
      <c r="AD147" s="210"/>
      <c r="AE147" s="210"/>
      <c r="AF147" s="210"/>
      <c r="AG147" s="210"/>
      <c r="AH147" s="90">
        <f t="shared" si="46"/>
        <v>0</v>
      </c>
      <c r="AI147" s="208">
        <f t="shared" ref="AI147" si="60">A147*25/100</f>
        <v>6</v>
      </c>
      <c r="AJ147" s="84">
        <f t="shared" si="48"/>
        <v>0</v>
      </c>
      <c r="AK147" s="81"/>
    </row>
    <row r="148" spans="1:37" s="209" customFormat="1" x14ac:dyDescent="0.35">
      <c r="A148" s="303"/>
      <c r="B148" s="283"/>
      <c r="C148" s="82" t="s">
        <v>106</v>
      </c>
      <c r="D148" s="212">
        <v>18</v>
      </c>
      <c r="E148" s="210"/>
      <c r="F148" s="211"/>
      <c r="G148" s="211"/>
      <c r="H148" s="213"/>
      <c r="I148" s="213"/>
      <c r="J148" s="213"/>
      <c r="K148" s="219"/>
      <c r="L148" s="219"/>
      <c r="M148" s="219"/>
      <c r="N148" s="219"/>
      <c r="O148" s="219"/>
      <c r="P148" s="219"/>
      <c r="Q148" s="219"/>
      <c r="R148" s="219"/>
      <c r="S148" s="219"/>
      <c r="T148" s="219"/>
      <c r="U148" s="219"/>
      <c r="V148" s="219"/>
      <c r="W148" s="219"/>
      <c r="X148" s="219"/>
      <c r="Y148" s="219"/>
      <c r="Z148" s="219"/>
      <c r="AA148" s="219"/>
      <c r="AB148" s="219"/>
      <c r="AC148" s="219"/>
      <c r="AD148" s="210"/>
      <c r="AE148" s="210"/>
      <c r="AF148" s="210"/>
      <c r="AG148" s="210"/>
      <c r="AH148" s="90">
        <f t="shared" si="46"/>
        <v>0</v>
      </c>
      <c r="AI148" s="208">
        <f t="shared" ref="AI148" si="61">A147*75/100</f>
        <v>18</v>
      </c>
      <c r="AJ148" s="84">
        <f t="shared" si="48"/>
        <v>0</v>
      </c>
      <c r="AK148" s="81"/>
    </row>
    <row r="149" spans="1:37" s="209" customFormat="1" x14ac:dyDescent="0.35">
      <c r="A149" s="302">
        <v>27</v>
      </c>
      <c r="B149" s="282" t="s">
        <v>662</v>
      </c>
      <c r="C149" s="82" t="s">
        <v>105</v>
      </c>
      <c r="D149" s="212">
        <v>6.75</v>
      </c>
      <c r="E149" s="210"/>
      <c r="F149" s="211"/>
      <c r="G149" s="211"/>
      <c r="H149" s="213"/>
      <c r="I149" s="213"/>
      <c r="J149" s="213"/>
      <c r="K149" s="219"/>
      <c r="L149" s="219"/>
      <c r="M149" s="219"/>
      <c r="N149" s="219"/>
      <c r="O149" s="219"/>
      <c r="P149" s="219"/>
      <c r="Q149" s="219"/>
      <c r="R149" s="219"/>
      <c r="S149" s="219"/>
      <c r="T149" s="219"/>
      <c r="U149" s="219"/>
      <c r="V149" s="219"/>
      <c r="W149" s="219"/>
      <c r="X149" s="219"/>
      <c r="Y149" s="219"/>
      <c r="Z149" s="219"/>
      <c r="AA149" s="219"/>
      <c r="AB149" s="219"/>
      <c r="AC149" s="219"/>
      <c r="AD149" s="210"/>
      <c r="AE149" s="210"/>
      <c r="AF149" s="210"/>
      <c r="AG149" s="210"/>
      <c r="AH149" s="90">
        <f t="shared" si="46"/>
        <v>0</v>
      </c>
      <c r="AI149" s="208">
        <f t="shared" ref="AI149" si="62">A149*25/100</f>
        <v>6.75</v>
      </c>
      <c r="AJ149" s="84">
        <f t="shared" si="48"/>
        <v>0</v>
      </c>
      <c r="AK149" s="81"/>
    </row>
    <row r="150" spans="1:37" s="209" customFormat="1" x14ac:dyDescent="0.35">
      <c r="A150" s="303"/>
      <c r="B150" s="283"/>
      <c r="C150" s="82" t="s">
        <v>106</v>
      </c>
      <c r="D150" s="212">
        <v>20.25</v>
      </c>
      <c r="E150" s="210"/>
      <c r="F150" s="211"/>
      <c r="G150" s="211"/>
      <c r="H150" s="213"/>
      <c r="I150" s="213"/>
      <c r="J150" s="213"/>
      <c r="K150" s="219"/>
      <c r="L150" s="219"/>
      <c r="M150" s="219"/>
      <c r="N150" s="219"/>
      <c r="O150" s="219"/>
      <c r="P150" s="219"/>
      <c r="Q150" s="219"/>
      <c r="R150" s="219"/>
      <c r="S150" s="219"/>
      <c r="T150" s="219"/>
      <c r="U150" s="219"/>
      <c r="V150" s="219"/>
      <c r="W150" s="219"/>
      <c r="X150" s="219"/>
      <c r="Y150" s="219"/>
      <c r="Z150" s="219"/>
      <c r="AA150" s="219"/>
      <c r="AB150" s="219"/>
      <c r="AC150" s="219"/>
      <c r="AD150" s="210"/>
      <c r="AE150" s="210"/>
      <c r="AF150" s="210"/>
      <c r="AG150" s="210"/>
      <c r="AH150" s="90">
        <f t="shared" si="46"/>
        <v>0</v>
      </c>
      <c r="AI150" s="208">
        <f t="shared" ref="AI150" si="63">A149*75/100</f>
        <v>20.25</v>
      </c>
      <c r="AJ150" s="84">
        <f t="shared" si="48"/>
        <v>0</v>
      </c>
      <c r="AK150" s="81"/>
    </row>
    <row r="151" spans="1:37" s="209" customFormat="1" x14ac:dyDescent="0.35">
      <c r="A151" s="302">
        <v>34</v>
      </c>
      <c r="B151" s="282" t="s">
        <v>663</v>
      </c>
      <c r="C151" s="82" t="s">
        <v>105</v>
      </c>
      <c r="D151" s="212">
        <v>8.5</v>
      </c>
      <c r="E151" s="210"/>
      <c r="F151" s="211"/>
      <c r="G151" s="211"/>
      <c r="H151" s="213"/>
      <c r="I151" s="213"/>
      <c r="J151" s="213"/>
      <c r="K151" s="219"/>
      <c r="L151" s="219"/>
      <c r="M151" s="219"/>
      <c r="N151" s="219"/>
      <c r="O151" s="219"/>
      <c r="P151" s="219"/>
      <c r="Q151" s="219"/>
      <c r="R151" s="219"/>
      <c r="S151" s="219"/>
      <c r="T151" s="219"/>
      <c r="U151" s="219"/>
      <c r="V151" s="219"/>
      <c r="W151" s="219"/>
      <c r="X151" s="219"/>
      <c r="Y151" s="219"/>
      <c r="Z151" s="219"/>
      <c r="AA151" s="219"/>
      <c r="AB151" s="219"/>
      <c r="AC151" s="219"/>
      <c r="AD151" s="210"/>
      <c r="AE151" s="210"/>
      <c r="AF151" s="210"/>
      <c r="AG151" s="210"/>
      <c r="AH151" s="90">
        <f t="shared" si="46"/>
        <v>0</v>
      </c>
      <c r="AI151" s="208">
        <f t="shared" ref="AI151" si="64">A151*25/100</f>
        <v>8.5</v>
      </c>
      <c r="AJ151" s="84">
        <f t="shared" si="48"/>
        <v>0</v>
      </c>
      <c r="AK151" s="81"/>
    </row>
    <row r="152" spans="1:37" s="209" customFormat="1" x14ac:dyDescent="0.35">
      <c r="A152" s="303"/>
      <c r="B152" s="283"/>
      <c r="C152" s="82" t="s">
        <v>106</v>
      </c>
      <c r="D152" s="212">
        <v>25.5</v>
      </c>
      <c r="E152" s="210"/>
      <c r="F152" s="211"/>
      <c r="G152" s="211"/>
      <c r="H152" s="213"/>
      <c r="I152" s="213"/>
      <c r="J152" s="213"/>
      <c r="K152" s="219"/>
      <c r="L152" s="219"/>
      <c r="M152" s="219"/>
      <c r="N152" s="219"/>
      <c r="O152" s="219"/>
      <c r="P152" s="219"/>
      <c r="Q152" s="219"/>
      <c r="R152" s="219"/>
      <c r="S152" s="219"/>
      <c r="T152" s="219"/>
      <c r="U152" s="219"/>
      <c r="V152" s="219"/>
      <c r="W152" s="219"/>
      <c r="X152" s="219"/>
      <c r="Y152" s="219"/>
      <c r="Z152" s="219"/>
      <c r="AA152" s="219"/>
      <c r="AB152" s="219"/>
      <c r="AC152" s="219"/>
      <c r="AD152" s="210"/>
      <c r="AE152" s="210"/>
      <c r="AF152" s="210"/>
      <c r="AG152" s="210"/>
      <c r="AH152" s="90">
        <f t="shared" si="46"/>
        <v>0</v>
      </c>
      <c r="AI152" s="208">
        <f t="shared" ref="AI152" si="65">A151*75/100</f>
        <v>25.5</v>
      </c>
      <c r="AJ152" s="84">
        <f t="shared" si="48"/>
        <v>0</v>
      </c>
      <c r="AK152" s="81"/>
    </row>
    <row r="153" spans="1:37" s="209" customFormat="1" x14ac:dyDescent="0.35">
      <c r="A153" s="302">
        <v>36</v>
      </c>
      <c r="B153" s="282" t="s">
        <v>664</v>
      </c>
      <c r="C153" s="82" t="s">
        <v>105</v>
      </c>
      <c r="D153" s="212">
        <v>9</v>
      </c>
      <c r="E153" s="210"/>
      <c r="F153" s="211"/>
      <c r="G153" s="211"/>
      <c r="H153" s="213"/>
      <c r="I153" s="213"/>
      <c r="J153" s="213"/>
      <c r="K153" s="219"/>
      <c r="L153" s="219"/>
      <c r="M153" s="219"/>
      <c r="N153" s="219"/>
      <c r="O153" s="219"/>
      <c r="P153" s="219"/>
      <c r="Q153" s="219"/>
      <c r="R153" s="219"/>
      <c r="S153" s="219"/>
      <c r="T153" s="219"/>
      <c r="U153" s="219"/>
      <c r="V153" s="219"/>
      <c r="W153" s="219"/>
      <c r="X153" s="219"/>
      <c r="Y153" s="219"/>
      <c r="Z153" s="219"/>
      <c r="AA153" s="219"/>
      <c r="AB153" s="219"/>
      <c r="AC153" s="219"/>
      <c r="AD153" s="210"/>
      <c r="AE153" s="210"/>
      <c r="AF153" s="210"/>
      <c r="AG153" s="210"/>
      <c r="AH153" s="90">
        <f t="shared" si="46"/>
        <v>0</v>
      </c>
      <c r="AI153" s="208">
        <f t="shared" ref="AI153" si="66">A153*25/100</f>
        <v>9</v>
      </c>
      <c r="AJ153" s="84">
        <f t="shared" si="48"/>
        <v>0</v>
      </c>
      <c r="AK153" s="81"/>
    </row>
    <row r="154" spans="1:37" s="209" customFormat="1" x14ac:dyDescent="0.35">
      <c r="A154" s="303"/>
      <c r="B154" s="283"/>
      <c r="C154" s="82" t="s">
        <v>106</v>
      </c>
      <c r="D154" s="212">
        <v>27</v>
      </c>
      <c r="E154" s="210"/>
      <c r="F154" s="211"/>
      <c r="G154" s="211"/>
      <c r="H154" s="213"/>
      <c r="I154" s="213"/>
      <c r="J154" s="213"/>
      <c r="K154" s="219"/>
      <c r="L154" s="219"/>
      <c r="M154" s="219"/>
      <c r="N154" s="219"/>
      <c r="O154" s="219"/>
      <c r="P154" s="219"/>
      <c r="Q154" s="219"/>
      <c r="R154" s="219"/>
      <c r="S154" s="219"/>
      <c r="T154" s="219"/>
      <c r="U154" s="219"/>
      <c r="V154" s="219"/>
      <c r="W154" s="219"/>
      <c r="X154" s="219"/>
      <c r="Y154" s="219"/>
      <c r="Z154" s="219"/>
      <c r="AA154" s="219"/>
      <c r="AB154" s="219"/>
      <c r="AC154" s="219"/>
      <c r="AD154" s="210"/>
      <c r="AE154" s="210"/>
      <c r="AF154" s="210"/>
      <c r="AG154" s="210"/>
      <c r="AH154" s="90">
        <f t="shared" si="46"/>
        <v>0</v>
      </c>
      <c r="AI154" s="208">
        <f t="shared" ref="AI154" si="67">A153*75/100</f>
        <v>27</v>
      </c>
      <c r="AJ154" s="84">
        <f t="shared" si="48"/>
        <v>0</v>
      </c>
      <c r="AK154" s="81"/>
    </row>
    <row r="155" spans="1:37" s="209" customFormat="1" x14ac:dyDescent="0.35">
      <c r="A155" s="302">
        <v>35</v>
      </c>
      <c r="B155" s="282" t="s">
        <v>665</v>
      </c>
      <c r="C155" s="82" t="s">
        <v>105</v>
      </c>
      <c r="D155" s="212">
        <v>8.75</v>
      </c>
      <c r="E155" s="210"/>
      <c r="F155" s="211"/>
      <c r="G155" s="211"/>
      <c r="H155" s="213"/>
      <c r="I155" s="213"/>
      <c r="J155" s="213"/>
      <c r="K155" s="219"/>
      <c r="L155" s="219"/>
      <c r="M155" s="219"/>
      <c r="N155" s="219"/>
      <c r="O155" s="219"/>
      <c r="P155" s="219"/>
      <c r="Q155" s="219"/>
      <c r="R155" s="219"/>
      <c r="S155" s="219"/>
      <c r="T155" s="219"/>
      <c r="U155" s="219"/>
      <c r="V155" s="219"/>
      <c r="W155" s="219"/>
      <c r="X155" s="219"/>
      <c r="Y155" s="219"/>
      <c r="Z155" s="219"/>
      <c r="AA155" s="219"/>
      <c r="AB155" s="219"/>
      <c r="AC155" s="219"/>
      <c r="AD155" s="210"/>
      <c r="AE155" s="210"/>
      <c r="AF155" s="210"/>
      <c r="AG155" s="210"/>
      <c r="AH155" s="90">
        <f t="shared" si="46"/>
        <v>0</v>
      </c>
      <c r="AI155" s="208">
        <f t="shared" ref="AI155" si="68">A155*25/100</f>
        <v>8.75</v>
      </c>
      <c r="AJ155" s="84">
        <f t="shared" si="48"/>
        <v>0</v>
      </c>
      <c r="AK155" s="81"/>
    </row>
    <row r="156" spans="1:37" s="209" customFormat="1" x14ac:dyDescent="0.35">
      <c r="A156" s="303"/>
      <c r="B156" s="283"/>
      <c r="C156" s="82" t="s">
        <v>106</v>
      </c>
      <c r="D156" s="212">
        <v>26.25</v>
      </c>
      <c r="E156" s="210"/>
      <c r="F156" s="211"/>
      <c r="G156" s="211"/>
      <c r="H156" s="213"/>
      <c r="I156" s="213"/>
      <c r="J156" s="213"/>
      <c r="K156" s="219"/>
      <c r="L156" s="219"/>
      <c r="M156" s="219"/>
      <c r="N156" s="219"/>
      <c r="O156" s="219"/>
      <c r="P156" s="219"/>
      <c r="Q156" s="219"/>
      <c r="R156" s="219"/>
      <c r="S156" s="219"/>
      <c r="T156" s="219"/>
      <c r="U156" s="219"/>
      <c r="V156" s="219"/>
      <c r="W156" s="219"/>
      <c r="X156" s="219"/>
      <c r="Y156" s="219"/>
      <c r="Z156" s="219"/>
      <c r="AA156" s="219"/>
      <c r="AB156" s="219"/>
      <c r="AC156" s="219"/>
      <c r="AD156" s="210"/>
      <c r="AE156" s="210"/>
      <c r="AF156" s="210"/>
      <c r="AG156" s="210"/>
      <c r="AH156" s="90">
        <f t="shared" si="46"/>
        <v>0</v>
      </c>
      <c r="AI156" s="208">
        <f t="shared" ref="AI156" si="69">A155*75/100</f>
        <v>26.25</v>
      </c>
      <c r="AJ156" s="84">
        <f t="shared" si="48"/>
        <v>0</v>
      </c>
      <c r="AK156" s="81"/>
    </row>
    <row r="157" spans="1:37" s="209" customFormat="1" x14ac:dyDescent="0.35">
      <c r="A157" s="302">
        <v>39</v>
      </c>
      <c r="B157" s="282" t="s">
        <v>666</v>
      </c>
      <c r="C157" s="82" t="s">
        <v>105</v>
      </c>
      <c r="D157" s="212">
        <v>9.75</v>
      </c>
      <c r="E157" s="210"/>
      <c r="F157" s="211"/>
      <c r="G157" s="211"/>
      <c r="H157" s="213"/>
      <c r="I157" s="213"/>
      <c r="J157" s="213"/>
      <c r="K157" s="219"/>
      <c r="L157" s="219"/>
      <c r="M157" s="219"/>
      <c r="N157" s="219"/>
      <c r="O157" s="219"/>
      <c r="P157" s="219"/>
      <c r="Q157" s="219"/>
      <c r="R157" s="219"/>
      <c r="S157" s="219"/>
      <c r="T157" s="219"/>
      <c r="U157" s="219"/>
      <c r="V157" s="219"/>
      <c r="W157" s="219"/>
      <c r="X157" s="219"/>
      <c r="Y157" s="219"/>
      <c r="Z157" s="219"/>
      <c r="AA157" s="219"/>
      <c r="AB157" s="219"/>
      <c r="AC157" s="219"/>
      <c r="AD157" s="210"/>
      <c r="AE157" s="210"/>
      <c r="AF157" s="210"/>
      <c r="AG157" s="210"/>
      <c r="AH157" s="90">
        <f t="shared" si="46"/>
        <v>0</v>
      </c>
      <c r="AI157" s="208">
        <f t="shared" ref="AI157" si="70">A157*25/100</f>
        <v>9.75</v>
      </c>
      <c r="AJ157" s="84">
        <f t="shared" si="48"/>
        <v>0</v>
      </c>
      <c r="AK157" s="81"/>
    </row>
    <row r="158" spans="1:37" s="209" customFormat="1" x14ac:dyDescent="0.35">
      <c r="A158" s="303"/>
      <c r="B158" s="283"/>
      <c r="C158" s="82" t="s">
        <v>106</v>
      </c>
      <c r="D158" s="212">
        <v>29.25</v>
      </c>
      <c r="E158" s="210"/>
      <c r="F158" s="211"/>
      <c r="G158" s="211"/>
      <c r="H158" s="213"/>
      <c r="I158" s="213"/>
      <c r="J158" s="213"/>
      <c r="K158" s="219"/>
      <c r="L158" s="219"/>
      <c r="M158" s="219"/>
      <c r="N158" s="219"/>
      <c r="O158" s="219"/>
      <c r="P158" s="219"/>
      <c r="Q158" s="219"/>
      <c r="R158" s="219"/>
      <c r="S158" s="219"/>
      <c r="T158" s="219"/>
      <c r="U158" s="219"/>
      <c r="V158" s="219"/>
      <c r="W158" s="219"/>
      <c r="X158" s="219"/>
      <c r="Y158" s="219"/>
      <c r="Z158" s="219"/>
      <c r="AA158" s="219"/>
      <c r="AB158" s="219"/>
      <c r="AC158" s="219"/>
      <c r="AD158" s="210"/>
      <c r="AE158" s="210"/>
      <c r="AF158" s="210"/>
      <c r="AG158" s="210"/>
      <c r="AH158" s="90">
        <f t="shared" si="46"/>
        <v>0</v>
      </c>
      <c r="AI158" s="208">
        <f t="shared" ref="AI158" si="71">A157*75/100</f>
        <v>29.25</v>
      </c>
      <c r="AJ158" s="84">
        <f t="shared" si="48"/>
        <v>0</v>
      </c>
      <c r="AK158" s="81"/>
    </row>
    <row r="159" spans="1:37" s="209" customFormat="1" x14ac:dyDescent="0.35">
      <c r="A159" s="302">
        <v>46</v>
      </c>
      <c r="B159" s="282" t="s">
        <v>667</v>
      </c>
      <c r="C159" s="82" t="s">
        <v>105</v>
      </c>
      <c r="D159" s="212">
        <v>11.5</v>
      </c>
      <c r="E159" s="210"/>
      <c r="F159" s="211"/>
      <c r="G159" s="211"/>
      <c r="H159" s="213"/>
      <c r="I159" s="213"/>
      <c r="J159" s="213"/>
      <c r="K159" s="219"/>
      <c r="L159" s="219"/>
      <c r="M159" s="219"/>
      <c r="N159" s="219"/>
      <c r="O159" s="219"/>
      <c r="P159" s="219"/>
      <c r="Q159" s="219"/>
      <c r="R159" s="219"/>
      <c r="S159" s="219"/>
      <c r="T159" s="219"/>
      <c r="U159" s="219"/>
      <c r="V159" s="219"/>
      <c r="W159" s="219"/>
      <c r="X159" s="219"/>
      <c r="Y159" s="219"/>
      <c r="Z159" s="219"/>
      <c r="AA159" s="219"/>
      <c r="AB159" s="219"/>
      <c r="AC159" s="219"/>
      <c r="AD159" s="210"/>
      <c r="AE159" s="210"/>
      <c r="AF159" s="210"/>
      <c r="AG159" s="210"/>
      <c r="AH159" s="90">
        <f t="shared" si="46"/>
        <v>0</v>
      </c>
      <c r="AI159" s="208">
        <f t="shared" ref="AI159" si="72">A159*25/100</f>
        <v>11.5</v>
      </c>
      <c r="AJ159" s="84">
        <f t="shared" si="48"/>
        <v>0</v>
      </c>
      <c r="AK159" s="81"/>
    </row>
    <row r="160" spans="1:37" s="209" customFormat="1" x14ac:dyDescent="0.35">
      <c r="A160" s="303"/>
      <c r="B160" s="283"/>
      <c r="C160" s="82" t="s">
        <v>106</v>
      </c>
      <c r="D160" s="212">
        <v>34.5</v>
      </c>
      <c r="E160" s="210"/>
      <c r="F160" s="211"/>
      <c r="G160" s="211"/>
      <c r="H160" s="213"/>
      <c r="I160" s="213"/>
      <c r="J160" s="213"/>
      <c r="K160" s="219"/>
      <c r="L160" s="219"/>
      <c r="M160" s="219"/>
      <c r="N160" s="219"/>
      <c r="O160" s="219"/>
      <c r="P160" s="219"/>
      <c r="Q160" s="219"/>
      <c r="R160" s="219"/>
      <c r="S160" s="219"/>
      <c r="T160" s="219"/>
      <c r="U160" s="219"/>
      <c r="V160" s="219"/>
      <c r="W160" s="219"/>
      <c r="X160" s="219"/>
      <c r="Y160" s="219"/>
      <c r="Z160" s="219"/>
      <c r="AA160" s="219"/>
      <c r="AB160" s="219"/>
      <c r="AC160" s="219"/>
      <c r="AD160" s="210"/>
      <c r="AE160" s="210"/>
      <c r="AF160" s="210"/>
      <c r="AG160" s="210"/>
      <c r="AH160" s="90">
        <f t="shared" si="46"/>
        <v>0</v>
      </c>
      <c r="AI160" s="208">
        <f t="shared" ref="AI160" si="73">A159*75/100</f>
        <v>34.5</v>
      </c>
      <c r="AJ160" s="84">
        <f t="shared" si="48"/>
        <v>0</v>
      </c>
      <c r="AK160" s="81"/>
    </row>
    <row r="161" spans="1:37" s="209" customFormat="1" x14ac:dyDescent="0.35">
      <c r="A161" s="302">
        <v>56</v>
      </c>
      <c r="B161" s="282" t="s">
        <v>668</v>
      </c>
      <c r="C161" s="82" t="s">
        <v>105</v>
      </c>
      <c r="D161" s="212">
        <v>14</v>
      </c>
      <c r="E161" s="210"/>
      <c r="F161" s="211"/>
      <c r="G161" s="211"/>
      <c r="H161" s="213"/>
      <c r="I161" s="213"/>
      <c r="J161" s="213"/>
      <c r="K161" s="219"/>
      <c r="L161" s="219"/>
      <c r="M161" s="219"/>
      <c r="N161" s="219"/>
      <c r="O161" s="219"/>
      <c r="P161" s="219"/>
      <c r="Q161" s="219"/>
      <c r="R161" s="219"/>
      <c r="S161" s="219"/>
      <c r="T161" s="219"/>
      <c r="U161" s="219"/>
      <c r="V161" s="219"/>
      <c r="W161" s="219"/>
      <c r="X161" s="219"/>
      <c r="Y161" s="219"/>
      <c r="Z161" s="219"/>
      <c r="AA161" s="219"/>
      <c r="AB161" s="219"/>
      <c r="AC161" s="219"/>
      <c r="AD161" s="210"/>
      <c r="AE161" s="210"/>
      <c r="AF161" s="210"/>
      <c r="AG161" s="210"/>
      <c r="AH161" s="90">
        <f t="shared" si="46"/>
        <v>0</v>
      </c>
      <c r="AI161" s="208">
        <f t="shared" ref="AI161" si="74">A161*25/100</f>
        <v>14</v>
      </c>
      <c r="AJ161" s="84">
        <f t="shared" si="48"/>
        <v>0</v>
      </c>
      <c r="AK161" s="81"/>
    </row>
    <row r="162" spans="1:37" s="209" customFormat="1" x14ac:dyDescent="0.35">
      <c r="A162" s="303"/>
      <c r="B162" s="283"/>
      <c r="C162" s="82" t="s">
        <v>106</v>
      </c>
      <c r="D162" s="212">
        <v>42</v>
      </c>
      <c r="E162" s="210"/>
      <c r="F162" s="211"/>
      <c r="G162" s="211"/>
      <c r="H162" s="213"/>
      <c r="I162" s="213"/>
      <c r="J162" s="213"/>
      <c r="K162" s="219"/>
      <c r="L162" s="219"/>
      <c r="M162" s="219"/>
      <c r="N162" s="219"/>
      <c r="O162" s="219"/>
      <c r="P162" s="219"/>
      <c r="Q162" s="219"/>
      <c r="R162" s="219"/>
      <c r="S162" s="219"/>
      <c r="T162" s="219"/>
      <c r="U162" s="219"/>
      <c r="V162" s="219"/>
      <c r="W162" s="219"/>
      <c r="X162" s="219"/>
      <c r="Y162" s="219"/>
      <c r="Z162" s="219"/>
      <c r="AA162" s="219"/>
      <c r="AB162" s="219"/>
      <c r="AC162" s="219"/>
      <c r="AD162" s="210"/>
      <c r="AE162" s="210"/>
      <c r="AF162" s="210"/>
      <c r="AG162" s="210"/>
      <c r="AH162" s="90">
        <f t="shared" si="46"/>
        <v>0</v>
      </c>
      <c r="AI162" s="208">
        <f t="shared" ref="AI162" si="75">A161*75/100</f>
        <v>42</v>
      </c>
      <c r="AJ162" s="84">
        <f t="shared" si="48"/>
        <v>0</v>
      </c>
      <c r="AK162" s="81"/>
    </row>
    <row r="163" spans="1:37" s="209" customFormat="1" x14ac:dyDescent="0.35">
      <c r="A163" s="302">
        <v>60</v>
      </c>
      <c r="B163" s="282" t="s">
        <v>669</v>
      </c>
      <c r="C163" s="82" t="s">
        <v>105</v>
      </c>
      <c r="D163" s="212">
        <v>15</v>
      </c>
      <c r="E163" s="210"/>
      <c r="F163" s="211"/>
      <c r="G163" s="211"/>
      <c r="H163" s="213"/>
      <c r="I163" s="213"/>
      <c r="J163" s="213"/>
      <c r="K163" s="219"/>
      <c r="L163" s="219"/>
      <c r="M163" s="219"/>
      <c r="N163" s="219"/>
      <c r="O163" s="219"/>
      <c r="P163" s="219"/>
      <c r="Q163" s="219"/>
      <c r="R163" s="219"/>
      <c r="S163" s="219"/>
      <c r="T163" s="219"/>
      <c r="U163" s="219"/>
      <c r="V163" s="219"/>
      <c r="W163" s="219"/>
      <c r="X163" s="219"/>
      <c r="Y163" s="219"/>
      <c r="Z163" s="219"/>
      <c r="AA163" s="219"/>
      <c r="AB163" s="219"/>
      <c r="AC163" s="219"/>
      <c r="AD163" s="210"/>
      <c r="AE163" s="210"/>
      <c r="AF163" s="210"/>
      <c r="AG163" s="210"/>
      <c r="AH163" s="90">
        <f t="shared" si="46"/>
        <v>0</v>
      </c>
      <c r="AI163" s="208">
        <f t="shared" ref="AI163" si="76">A163*25/100</f>
        <v>15</v>
      </c>
      <c r="AJ163" s="84">
        <f t="shared" si="48"/>
        <v>0</v>
      </c>
      <c r="AK163" s="81"/>
    </row>
    <row r="164" spans="1:37" s="209" customFormat="1" x14ac:dyDescent="0.35">
      <c r="A164" s="303"/>
      <c r="B164" s="283"/>
      <c r="C164" s="82" t="s">
        <v>106</v>
      </c>
      <c r="D164" s="212">
        <v>45</v>
      </c>
      <c r="E164" s="210"/>
      <c r="F164" s="211"/>
      <c r="G164" s="211"/>
      <c r="H164" s="213"/>
      <c r="I164" s="213"/>
      <c r="J164" s="213"/>
      <c r="K164" s="219"/>
      <c r="L164" s="219"/>
      <c r="M164" s="219"/>
      <c r="N164" s="219"/>
      <c r="O164" s="219"/>
      <c r="P164" s="219"/>
      <c r="Q164" s="219"/>
      <c r="R164" s="219"/>
      <c r="S164" s="219"/>
      <c r="T164" s="219"/>
      <c r="U164" s="219"/>
      <c r="V164" s="219"/>
      <c r="W164" s="219"/>
      <c r="X164" s="219"/>
      <c r="Y164" s="219"/>
      <c r="Z164" s="219"/>
      <c r="AA164" s="219"/>
      <c r="AB164" s="219"/>
      <c r="AC164" s="219"/>
      <c r="AD164" s="210"/>
      <c r="AE164" s="210"/>
      <c r="AF164" s="210"/>
      <c r="AG164" s="210"/>
      <c r="AH164" s="90">
        <f t="shared" si="46"/>
        <v>0</v>
      </c>
      <c r="AI164" s="208">
        <f t="shared" ref="AI164" si="77">A163*75/100</f>
        <v>45</v>
      </c>
      <c r="AJ164" s="84">
        <f t="shared" si="48"/>
        <v>0</v>
      </c>
      <c r="AK164" s="81"/>
    </row>
    <row r="165" spans="1:37" s="3" customFormat="1" ht="13" x14ac:dyDescent="0.3">
      <c r="A165" s="293">
        <v>50</v>
      </c>
      <c r="B165" s="284" t="s">
        <v>670</v>
      </c>
      <c r="C165" s="82" t="s">
        <v>105</v>
      </c>
      <c r="D165" s="83">
        <v>12.5</v>
      </c>
      <c r="E165" s="159"/>
      <c r="F165" s="195"/>
      <c r="G165" s="195"/>
      <c r="H165" s="213"/>
      <c r="I165" s="213"/>
      <c r="J165" s="213"/>
      <c r="K165" s="219"/>
      <c r="L165" s="219"/>
      <c r="M165" s="219"/>
      <c r="N165" s="219"/>
      <c r="O165" s="219"/>
      <c r="P165" s="219"/>
      <c r="Q165" s="219"/>
      <c r="R165" s="219"/>
      <c r="S165" s="219"/>
      <c r="T165" s="219"/>
      <c r="U165" s="219"/>
      <c r="V165" s="219"/>
      <c r="W165" s="219"/>
      <c r="X165" s="219"/>
      <c r="Y165" s="219"/>
      <c r="Z165" s="219"/>
      <c r="AA165" s="219"/>
      <c r="AB165" s="219"/>
      <c r="AC165" s="219"/>
      <c r="AD165" s="158"/>
      <c r="AE165" s="158"/>
      <c r="AF165" s="158"/>
      <c r="AG165" s="158"/>
      <c r="AH165" s="90">
        <f t="shared" si="46"/>
        <v>0</v>
      </c>
      <c r="AI165" s="208">
        <f t="shared" ref="AI165" si="78">A165*25/100</f>
        <v>12.5</v>
      </c>
      <c r="AJ165" s="84">
        <f t="shared" ref="AJ165:AJ228" si="79">AH165*AI165</f>
        <v>0</v>
      </c>
      <c r="AK165" s="280">
        <f>AI165+AI166</f>
        <v>50</v>
      </c>
    </row>
    <row r="166" spans="1:37" s="3" customFormat="1" ht="13" x14ac:dyDescent="0.3">
      <c r="A166" s="294"/>
      <c r="B166" s="285"/>
      <c r="C166" s="82" t="s">
        <v>106</v>
      </c>
      <c r="D166" s="83">
        <v>37.5</v>
      </c>
      <c r="E166" s="159"/>
      <c r="F166" s="195"/>
      <c r="G166" s="195"/>
      <c r="H166" s="213"/>
      <c r="I166" s="213"/>
      <c r="J166" s="213"/>
      <c r="K166" s="219"/>
      <c r="L166" s="219"/>
      <c r="M166" s="219"/>
      <c r="N166" s="219"/>
      <c r="O166" s="219"/>
      <c r="P166" s="219"/>
      <c r="Q166" s="219"/>
      <c r="R166" s="219"/>
      <c r="S166" s="219"/>
      <c r="T166" s="219"/>
      <c r="U166" s="219"/>
      <c r="V166" s="219"/>
      <c r="W166" s="219"/>
      <c r="X166" s="219"/>
      <c r="Y166" s="219"/>
      <c r="Z166" s="219"/>
      <c r="AA166" s="219"/>
      <c r="AB166" s="219"/>
      <c r="AC166" s="219"/>
      <c r="AD166" s="158"/>
      <c r="AE166" s="158"/>
      <c r="AF166" s="158"/>
      <c r="AG166" s="158"/>
      <c r="AH166" s="90">
        <f t="shared" si="46"/>
        <v>0</v>
      </c>
      <c r="AI166" s="106">
        <f>A165*75/100</f>
        <v>37.5</v>
      </c>
      <c r="AJ166" s="84">
        <f t="shared" si="79"/>
        <v>0</v>
      </c>
      <c r="AK166" s="281"/>
    </row>
    <row r="167" spans="1:37" s="3" customFormat="1" ht="13" x14ac:dyDescent="0.3">
      <c r="A167" s="293">
        <v>56</v>
      </c>
      <c r="B167" s="282" t="s">
        <v>671</v>
      </c>
      <c r="C167" s="82" t="s">
        <v>105</v>
      </c>
      <c r="D167" s="83">
        <v>14</v>
      </c>
      <c r="E167" s="159"/>
      <c r="F167" s="195"/>
      <c r="G167" s="195"/>
      <c r="H167" s="213"/>
      <c r="I167" s="213"/>
      <c r="J167" s="213"/>
      <c r="K167" s="219"/>
      <c r="L167" s="219"/>
      <c r="M167" s="219"/>
      <c r="N167" s="219"/>
      <c r="O167" s="219"/>
      <c r="P167" s="219"/>
      <c r="Q167" s="219"/>
      <c r="R167" s="219"/>
      <c r="S167" s="219"/>
      <c r="T167" s="219"/>
      <c r="U167" s="219"/>
      <c r="V167" s="219"/>
      <c r="W167" s="219"/>
      <c r="X167" s="219"/>
      <c r="Y167" s="219"/>
      <c r="Z167" s="219"/>
      <c r="AA167" s="219"/>
      <c r="AB167" s="219"/>
      <c r="AC167" s="219"/>
      <c r="AD167" s="158"/>
      <c r="AE167" s="158"/>
      <c r="AF167" s="158"/>
      <c r="AG167" s="158"/>
      <c r="AH167" s="90">
        <f t="shared" si="46"/>
        <v>0</v>
      </c>
      <c r="AI167" s="106">
        <f>A167*25/100</f>
        <v>14</v>
      </c>
      <c r="AJ167" s="84">
        <f t="shared" si="79"/>
        <v>0</v>
      </c>
      <c r="AK167" s="280">
        <f>AI167+AI168</f>
        <v>56</v>
      </c>
    </row>
    <row r="168" spans="1:37" s="3" customFormat="1" ht="13" x14ac:dyDescent="0.3">
      <c r="A168" s="294"/>
      <c r="B168" s="283"/>
      <c r="C168" s="82" t="s">
        <v>106</v>
      </c>
      <c r="D168" s="83">
        <v>42</v>
      </c>
      <c r="E168" s="159"/>
      <c r="F168" s="195"/>
      <c r="G168" s="195"/>
      <c r="H168" s="213"/>
      <c r="I168" s="213"/>
      <c r="J168" s="213"/>
      <c r="K168" s="219"/>
      <c r="L168" s="219"/>
      <c r="M168" s="219"/>
      <c r="N168" s="219"/>
      <c r="O168" s="219"/>
      <c r="P168" s="219"/>
      <c r="Q168" s="219"/>
      <c r="R168" s="219"/>
      <c r="S168" s="219"/>
      <c r="T168" s="219"/>
      <c r="U168" s="219"/>
      <c r="V168" s="219"/>
      <c r="W168" s="219"/>
      <c r="X168" s="219"/>
      <c r="Y168" s="219"/>
      <c r="Z168" s="219"/>
      <c r="AA168" s="219"/>
      <c r="AB168" s="219"/>
      <c r="AC168" s="219"/>
      <c r="AD168" s="158"/>
      <c r="AE168" s="158"/>
      <c r="AF168" s="158"/>
      <c r="AG168" s="158"/>
      <c r="AH168" s="90">
        <f t="shared" si="46"/>
        <v>0</v>
      </c>
      <c r="AI168" s="106">
        <f>A167*75/100</f>
        <v>42</v>
      </c>
      <c r="AJ168" s="84">
        <f t="shared" si="79"/>
        <v>0</v>
      </c>
      <c r="AK168" s="281"/>
    </row>
    <row r="169" spans="1:37" s="3" customFormat="1" ht="13" x14ac:dyDescent="0.3">
      <c r="A169" s="293">
        <v>65</v>
      </c>
      <c r="B169" s="282" t="s">
        <v>672</v>
      </c>
      <c r="C169" s="82" t="s">
        <v>105</v>
      </c>
      <c r="D169" s="83">
        <v>16.25</v>
      </c>
      <c r="E169" s="159"/>
      <c r="F169" s="195"/>
      <c r="G169" s="195"/>
      <c r="H169" s="213"/>
      <c r="I169" s="213"/>
      <c r="J169" s="213"/>
      <c r="K169" s="219"/>
      <c r="L169" s="219"/>
      <c r="M169" s="219"/>
      <c r="N169" s="219"/>
      <c r="O169" s="219"/>
      <c r="P169" s="219"/>
      <c r="Q169" s="219"/>
      <c r="R169" s="219"/>
      <c r="S169" s="219"/>
      <c r="T169" s="219"/>
      <c r="U169" s="219"/>
      <c r="V169" s="219"/>
      <c r="W169" s="219"/>
      <c r="X169" s="219"/>
      <c r="Y169" s="219"/>
      <c r="Z169" s="219"/>
      <c r="AA169" s="219"/>
      <c r="AB169" s="219"/>
      <c r="AC169" s="219"/>
      <c r="AD169" s="158"/>
      <c r="AE169" s="158"/>
      <c r="AF169" s="158"/>
      <c r="AG169" s="158"/>
      <c r="AH169" s="90">
        <f t="shared" si="46"/>
        <v>0</v>
      </c>
      <c r="AI169" s="106">
        <f>A169*25/100</f>
        <v>16.25</v>
      </c>
      <c r="AJ169" s="84">
        <f t="shared" si="79"/>
        <v>0</v>
      </c>
      <c r="AK169" s="280">
        <f>AI169+AI170</f>
        <v>65</v>
      </c>
    </row>
    <row r="170" spans="1:37" s="3" customFormat="1" ht="13" x14ac:dyDescent="0.3">
      <c r="A170" s="294"/>
      <c r="B170" s="283"/>
      <c r="C170" s="82" t="s">
        <v>106</v>
      </c>
      <c r="D170" s="83">
        <v>48.75</v>
      </c>
      <c r="E170" s="159"/>
      <c r="F170" s="195"/>
      <c r="G170" s="195"/>
      <c r="H170" s="213"/>
      <c r="I170" s="213"/>
      <c r="J170" s="213"/>
      <c r="K170" s="219"/>
      <c r="L170" s="219"/>
      <c r="M170" s="219"/>
      <c r="N170" s="219"/>
      <c r="O170" s="219"/>
      <c r="P170" s="219"/>
      <c r="Q170" s="219"/>
      <c r="R170" s="219"/>
      <c r="S170" s="219"/>
      <c r="T170" s="219"/>
      <c r="U170" s="219"/>
      <c r="V170" s="219"/>
      <c r="W170" s="219"/>
      <c r="X170" s="219"/>
      <c r="Y170" s="219"/>
      <c r="Z170" s="219"/>
      <c r="AA170" s="219"/>
      <c r="AB170" s="219"/>
      <c r="AC170" s="219"/>
      <c r="AD170" s="158"/>
      <c r="AE170" s="158"/>
      <c r="AF170" s="158"/>
      <c r="AG170" s="158"/>
      <c r="AH170" s="90">
        <f t="shared" si="46"/>
        <v>0</v>
      </c>
      <c r="AI170" s="106">
        <f>A169*75/100</f>
        <v>48.75</v>
      </c>
      <c r="AJ170" s="84">
        <f t="shared" si="79"/>
        <v>0</v>
      </c>
      <c r="AK170" s="281"/>
    </row>
    <row r="171" spans="1:37" s="3" customFormat="1" ht="13" x14ac:dyDescent="0.3">
      <c r="A171" s="293">
        <v>80</v>
      </c>
      <c r="B171" s="282" t="s">
        <v>673</v>
      </c>
      <c r="C171" s="82" t="s">
        <v>105</v>
      </c>
      <c r="D171" s="83">
        <v>20</v>
      </c>
      <c r="E171" s="159"/>
      <c r="F171" s="195"/>
      <c r="G171" s="195"/>
      <c r="H171" s="213"/>
      <c r="I171" s="213"/>
      <c r="J171" s="213"/>
      <c r="K171" s="219"/>
      <c r="L171" s="219"/>
      <c r="M171" s="219"/>
      <c r="N171" s="219"/>
      <c r="O171" s="219"/>
      <c r="P171" s="219"/>
      <c r="Q171" s="219"/>
      <c r="R171" s="219"/>
      <c r="S171" s="219"/>
      <c r="T171" s="219"/>
      <c r="U171" s="219"/>
      <c r="V171" s="219"/>
      <c r="W171" s="219"/>
      <c r="X171" s="219"/>
      <c r="Y171" s="219"/>
      <c r="Z171" s="219"/>
      <c r="AA171" s="219"/>
      <c r="AB171" s="219"/>
      <c r="AC171" s="219"/>
      <c r="AD171" s="158"/>
      <c r="AE171" s="158"/>
      <c r="AF171" s="158"/>
      <c r="AG171" s="158"/>
      <c r="AH171" s="90">
        <f t="shared" si="46"/>
        <v>0</v>
      </c>
      <c r="AI171" s="106">
        <f>A171*25/100</f>
        <v>20</v>
      </c>
      <c r="AJ171" s="84">
        <f t="shared" si="79"/>
        <v>0</v>
      </c>
      <c r="AK171" s="280">
        <f>AI171+AI172</f>
        <v>80</v>
      </c>
    </row>
    <row r="172" spans="1:37" s="3" customFormat="1" ht="13" x14ac:dyDescent="0.3">
      <c r="A172" s="294"/>
      <c r="B172" s="283"/>
      <c r="C172" s="82" t="s">
        <v>106</v>
      </c>
      <c r="D172" s="83">
        <v>60</v>
      </c>
      <c r="E172" s="159"/>
      <c r="F172" s="195"/>
      <c r="G172" s="195"/>
      <c r="H172" s="213"/>
      <c r="I172" s="213"/>
      <c r="J172" s="213"/>
      <c r="K172" s="219"/>
      <c r="L172" s="219"/>
      <c r="M172" s="219"/>
      <c r="N172" s="219"/>
      <c r="O172" s="219"/>
      <c r="P172" s="219"/>
      <c r="Q172" s="219"/>
      <c r="R172" s="219"/>
      <c r="S172" s="219"/>
      <c r="T172" s="219"/>
      <c r="U172" s="219"/>
      <c r="V172" s="219"/>
      <c r="W172" s="219"/>
      <c r="X172" s="219"/>
      <c r="Y172" s="219"/>
      <c r="Z172" s="219"/>
      <c r="AA172" s="219"/>
      <c r="AB172" s="219"/>
      <c r="AC172" s="219"/>
      <c r="AD172" s="158"/>
      <c r="AE172" s="158"/>
      <c r="AF172" s="158"/>
      <c r="AG172" s="158"/>
      <c r="AH172" s="90">
        <f t="shared" si="46"/>
        <v>0</v>
      </c>
      <c r="AI172" s="106">
        <f>A171*75/100</f>
        <v>60</v>
      </c>
      <c r="AJ172" s="84">
        <f t="shared" si="79"/>
        <v>0</v>
      </c>
      <c r="AK172" s="281"/>
    </row>
    <row r="173" spans="1:37" s="3" customFormat="1" ht="13" x14ac:dyDescent="0.3">
      <c r="A173" s="293">
        <v>86</v>
      </c>
      <c r="B173" s="282" t="s">
        <v>674</v>
      </c>
      <c r="C173" s="82" t="s">
        <v>105</v>
      </c>
      <c r="D173" s="83">
        <v>21.5</v>
      </c>
      <c r="E173" s="159"/>
      <c r="F173" s="195"/>
      <c r="G173" s="195"/>
      <c r="H173" s="213"/>
      <c r="I173" s="213"/>
      <c r="J173" s="213"/>
      <c r="K173" s="219"/>
      <c r="L173" s="219"/>
      <c r="M173" s="219"/>
      <c r="N173" s="219"/>
      <c r="O173" s="219"/>
      <c r="P173" s="219"/>
      <c r="Q173" s="219"/>
      <c r="R173" s="219"/>
      <c r="S173" s="219"/>
      <c r="T173" s="219"/>
      <c r="U173" s="219"/>
      <c r="V173" s="219"/>
      <c r="W173" s="219"/>
      <c r="X173" s="219"/>
      <c r="Y173" s="219"/>
      <c r="Z173" s="219"/>
      <c r="AA173" s="219"/>
      <c r="AB173" s="219"/>
      <c r="AC173" s="219"/>
      <c r="AD173" s="158"/>
      <c r="AE173" s="158"/>
      <c r="AF173" s="158"/>
      <c r="AG173" s="158"/>
      <c r="AH173" s="90">
        <f t="shared" si="46"/>
        <v>0</v>
      </c>
      <c r="AI173" s="106">
        <f>A173*25/100</f>
        <v>21.5</v>
      </c>
      <c r="AJ173" s="84">
        <f t="shared" si="79"/>
        <v>0</v>
      </c>
      <c r="AK173" s="280">
        <f>AI173+AI174</f>
        <v>86</v>
      </c>
    </row>
    <row r="174" spans="1:37" s="3" customFormat="1" ht="13" x14ac:dyDescent="0.3">
      <c r="A174" s="294"/>
      <c r="B174" s="283"/>
      <c r="C174" s="82" t="s">
        <v>106</v>
      </c>
      <c r="D174" s="83">
        <v>64.5</v>
      </c>
      <c r="E174" s="159"/>
      <c r="F174" s="195"/>
      <c r="G174" s="195"/>
      <c r="H174" s="213"/>
      <c r="I174" s="213"/>
      <c r="J174" s="213"/>
      <c r="K174" s="219"/>
      <c r="L174" s="219"/>
      <c r="M174" s="219"/>
      <c r="N174" s="219"/>
      <c r="O174" s="219"/>
      <c r="P174" s="219"/>
      <c r="Q174" s="219"/>
      <c r="R174" s="219"/>
      <c r="S174" s="219"/>
      <c r="T174" s="219"/>
      <c r="U174" s="219"/>
      <c r="V174" s="219"/>
      <c r="W174" s="219"/>
      <c r="X174" s="219"/>
      <c r="Y174" s="219"/>
      <c r="Z174" s="219"/>
      <c r="AA174" s="219"/>
      <c r="AB174" s="219"/>
      <c r="AC174" s="219"/>
      <c r="AD174" s="158"/>
      <c r="AE174" s="158"/>
      <c r="AF174" s="158"/>
      <c r="AG174" s="158"/>
      <c r="AH174" s="90">
        <f t="shared" si="46"/>
        <v>0</v>
      </c>
      <c r="AI174" s="106">
        <f>A173*75/100</f>
        <v>64.5</v>
      </c>
      <c r="AJ174" s="84">
        <f t="shared" si="79"/>
        <v>0</v>
      </c>
      <c r="AK174" s="281"/>
    </row>
    <row r="175" spans="1:37" s="3" customFormat="1" ht="13" x14ac:dyDescent="0.3">
      <c r="A175" s="293">
        <v>100</v>
      </c>
      <c r="B175" s="284" t="s">
        <v>300</v>
      </c>
      <c r="C175" s="82" t="s">
        <v>105</v>
      </c>
      <c r="D175" s="83">
        <v>25</v>
      </c>
      <c r="E175" s="159"/>
      <c r="F175" s="195"/>
      <c r="G175" s="195"/>
      <c r="H175" s="213"/>
      <c r="I175" s="213"/>
      <c r="J175" s="213"/>
      <c r="K175" s="219"/>
      <c r="L175" s="219"/>
      <c r="M175" s="219"/>
      <c r="N175" s="219"/>
      <c r="O175" s="219"/>
      <c r="P175" s="219"/>
      <c r="Q175" s="219"/>
      <c r="R175" s="219"/>
      <c r="S175" s="219"/>
      <c r="T175" s="219"/>
      <c r="U175" s="219"/>
      <c r="V175" s="219"/>
      <c r="W175" s="219"/>
      <c r="X175" s="219"/>
      <c r="Y175" s="219"/>
      <c r="Z175" s="219"/>
      <c r="AA175" s="219"/>
      <c r="AB175" s="219"/>
      <c r="AC175" s="219"/>
      <c r="AD175" s="158"/>
      <c r="AE175" s="158"/>
      <c r="AF175" s="158"/>
      <c r="AG175" s="158"/>
      <c r="AH175" s="90">
        <f t="shared" si="46"/>
        <v>0</v>
      </c>
      <c r="AI175" s="106">
        <f>A175*25/100</f>
        <v>25</v>
      </c>
      <c r="AJ175" s="84">
        <f t="shared" si="79"/>
        <v>0</v>
      </c>
      <c r="AK175" s="280">
        <f>AI175+AI176</f>
        <v>100</v>
      </c>
    </row>
    <row r="176" spans="1:37" s="3" customFormat="1" ht="13" x14ac:dyDescent="0.3">
      <c r="A176" s="294"/>
      <c r="B176" s="285"/>
      <c r="C176" s="82" t="s">
        <v>106</v>
      </c>
      <c r="D176" s="83">
        <v>75</v>
      </c>
      <c r="E176" s="159"/>
      <c r="F176" s="195"/>
      <c r="G176" s="195"/>
      <c r="H176" s="213"/>
      <c r="I176" s="213"/>
      <c r="J176" s="213"/>
      <c r="K176" s="219"/>
      <c r="L176" s="219"/>
      <c r="M176" s="219"/>
      <c r="N176" s="219"/>
      <c r="O176" s="219"/>
      <c r="P176" s="219"/>
      <c r="Q176" s="219"/>
      <c r="R176" s="219"/>
      <c r="S176" s="219"/>
      <c r="T176" s="219"/>
      <c r="U176" s="219"/>
      <c r="V176" s="219"/>
      <c r="W176" s="219"/>
      <c r="X176" s="219"/>
      <c r="Y176" s="219"/>
      <c r="Z176" s="219"/>
      <c r="AA176" s="219"/>
      <c r="AB176" s="219"/>
      <c r="AC176" s="219"/>
      <c r="AD176" s="158"/>
      <c r="AE176" s="158"/>
      <c r="AF176" s="158"/>
      <c r="AG176" s="158"/>
      <c r="AH176" s="90">
        <f t="shared" si="46"/>
        <v>0</v>
      </c>
      <c r="AI176" s="106">
        <f>A175*75/100</f>
        <v>75</v>
      </c>
      <c r="AJ176" s="84">
        <f t="shared" si="79"/>
        <v>0</v>
      </c>
      <c r="AK176" s="281"/>
    </row>
    <row r="177" spans="1:37" s="3" customFormat="1" ht="13" x14ac:dyDescent="0.3">
      <c r="A177" s="293">
        <v>112</v>
      </c>
      <c r="B177" s="282" t="s">
        <v>301</v>
      </c>
      <c r="C177" s="82" t="s">
        <v>105</v>
      </c>
      <c r="D177" s="83">
        <v>28</v>
      </c>
      <c r="E177" s="159"/>
      <c r="F177" s="195"/>
      <c r="G177" s="195"/>
      <c r="H177" s="213"/>
      <c r="I177" s="213"/>
      <c r="J177" s="213"/>
      <c r="K177" s="219"/>
      <c r="L177" s="219"/>
      <c r="M177" s="219"/>
      <c r="N177" s="219"/>
      <c r="O177" s="219"/>
      <c r="P177" s="219"/>
      <c r="Q177" s="219"/>
      <c r="R177" s="219"/>
      <c r="S177" s="219"/>
      <c r="T177" s="219"/>
      <c r="U177" s="219"/>
      <c r="V177" s="219"/>
      <c r="W177" s="219"/>
      <c r="X177" s="219"/>
      <c r="Y177" s="219"/>
      <c r="Z177" s="219"/>
      <c r="AA177" s="219"/>
      <c r="AB177" s="219"/>
      <c r="AC177" s="219"/>
      <c r="AD177" s="158"/>
      <c r="AE177" s="158"/>
      <c r="AF177" s="158"/>
      <c r="AG177" s="158"/>
      <c r="AH177" s="90">
        <f t="shared" si="46"/>
        <v>0</v>
      </c>
      <c r="AI177" s="106">
        <f>A177*25/100</f>
        <v>28</v>
      </c>
      <c r="AJ177" s="84">
        <f t="shared" si="79"/>
        <v>0</v>
      </c>
      <c r="AK177" s="280">
        <f>AI177+AI178</f>
        <v>112</v>
      </c>
    </row>
    <row r="178" spans="1:37" s="3" customFormat="1" ht="13" x14ac:dyDescent="0.3">
      <c r="A178" s="294"/>
      <c r="B178" s="283"/>
      <c r="C178" s="82" t="s">
        <v>106</v>
      </c>
      <c r="D178" s="83">
        <v>84</v>
      </c>
      <c r="E178" s="159"/>
      <c r="F178" s="195"/>
      <c r="G178" s="195"/>
      <c r="H178" s="213"/>
      <c r="I178" s="213"/>
      <c r="J178" s="213"/>
      <c r="K178" s="219"/>
      <c r="L178" s="219"/>
      <c r="M178" s="219"/>
      <c r="N178" s="219"/>
      <c r="O178" s="219"/>
      <c r="P178" s="219"/>
      <c r="Q178" s="219"/>
      <c r="R178" s="219"/>
      <c r="S178" s="219"/>
      <c r="T178" s="219"/>
      <c r="U178" s="219"/>
      <c r="V178" s="219"/>
      <c r="W178" s="219"/>
      <c r="X178" s="219"/>
      <c r="Y178" s="219"/>
      <c r="Z178" s="219"/>
      <c r="AA178" s="219"/>
      <c r="AB178" s="219"/>
      <c r="AC178" s="219"/>
      <c r="AD178" s="158"/>
      <c r="AE178" s="158"/>
      <c r="AF178" s="158"/>
      <c r="AG178" s="158"/>
      <c r="AH178" s="90">
        <f t="shared" si="46"/>
        <v>0</v>
      </c>
      <c r="AI178" s="106">
        <f>A177*75/100</f>
        <v>84</v>
      </c>
      <c r="AJ178" s="84">
        <f t="shared" si="79"/>
        <v>0</v>
      </c>
      <c r="AK178" s="281"/>
    </row>
    <row r="179" spans="1:37" s="3" customFormat="1" ht="13" x14ac:dyDescent="0.3">
      <c r="A179" s="293">
        <v>130</v>
      </c>
      <c r="B179" s="282" t="s">
        <v>302</v>
      </c>
      <c r="C179" s="82" t="s">
        <v>105</v>
      </c>
      <c r="D179" s="83">
        <v>32.5</v>
      </c>
      <c r="E179" s="159"/>
      <c r="F179" s="195"/>
      <c r="G179" s="195"/>
      <c r="H179" s="213"/>
      <c r="I179" s="213"/>
      <c r="J179" s="213"/>
      <c r="K179" s="219"/>
      <c r="L179" s="219"/>
      <c r="M179" s="219"/>
      <c r="N179" s="219"/>
      <c r="O179" s="219"/>
      <c r="P179" s="219"/>
      <c r="Q179" s="219"/>
      <c r="R179" s="219"/>
      <c r="S179" s="219"/>
      <c r="T179" s="219"/>
      <c r="U179" s="219"/>
      <c r="V179" s="219"/>
      <c r="W179" s="219"/>
      <c r="X179" s="219"/>
      <c r="Y179" s="219"/>
      <c r="Z179" s="219"/>
      <c r="AA179" s="219"/>
      <c r="AB179" s="219"/>
      <c r="AC179" s="219"/>
      <c r="AD179" s="158"/>
      <c r="AE179" s="158"/>
      <c r="AF179" s="158"/>
      <c r="AG179" s="158"/>
      <c r="AH179" s="90">
        <f t="shared" si="46"/>
        <v>0</v>
      </c>
      <c r="AI179" s="106">
        <f>A179*25/100</f>
        <v>32.5</v>
      </c>
      <c r="AJ179" s="84">
        <f t="shared" si="79"/>
        <v>0</v>
      </c>
      <c r="AK179" s="280">
        <f>AI179+AI180</f>
        <v>130</v>
      </c>
    </row>
    <row r="180" spans="1:37" s="3" customFormat="1" ht="13" x14ac:dyDescent="0.3">
      <c r="A180" s="294"/>
      <c r="B180" s="283"/>
      <c r="C180" s="82" t="s">
        <v>106</v>
      </c>
      <c r="D180" s="83">
        <v>97.5</v>
      </c>
      <c r="E180" s="159"/>
      <c r="F180" s="195"/>
      <c r="G180" s="195"/>
      <c r="H180" s="213"/>
      <c r="I180" s="213"/>
      <c r="J180" s="213"/>
      <c r="K180" s="219"/>
      <c r="L180" s="219"/>
      <c r="M180" s="219"/>
      <c r="N180" s="219"/>
      <c r="O180" s="219"/>
      <c r="P180" s="219"/>
      <c r="Q180" s="219"/>
      <c r="R180" s="219"/>
      <c r="S180" s="219"/>
      <c r="T180" s="219"/>
      <c r="U180" s="219"/>
      <c r="V180" s="219"/>
      <c r="W180" s="219"/>
      <c r="X180" s="219"/>
      <c r="Y180" s="219"/>
      <c r="Z180" s="219"/>
      <c r="AA180" s="219"/>
      <c r="AB180" s="219"/>
      <c r="AC180" s="219"/>
      <c r="AD180" s="158"/>
      <c r="AE180" s="158"/>
      <c r="AF180" s="158"/>
      <c r="AG180" s="158"/>
      <c r="AH180" s="90">
        <f t="shared" si="46"/>
        <v>0</v>
      </c>
      <c r="AI180" s="106">
        <f>A179*75/100</f>
        <v>97.5</v>
      </c>
      <c r="AJ180" s="84">
        <f t="shared" si="79"/>
        <v>0</v>
      </c>
      <c r="AK180" s="281"/>
    </row>
    <row r="181" spans="1:37" s="3" customFormat="1" ht="13" x14ac:dyDescent="0.3">
      <c r="A181" s="293">
        <v>160</v>
      </c>
      <c r="B181" s="282" t="s">
        <v>303</v>
      </c>
      <c r="C181" s="82" t="s">
        <v>105</v>
      </c>
      <c r="D181" s="83">
        <v>40</v>
      </c>
      <c r="E181" s="159"/>
      <c r="F181" s="195"/>
      <c r="G181" s="195"/>
      <c r="H181" s="213"/>
      <c r="I181" s="213"/>
      <c r="J181" s="213"/>
      <c r="K181" s="219"/>
      <c r="L181" s="219"/>
      <c r="M181" s="219"/>
      <c r="N181" s="219"/>
      <c r="O181" s="219"/>
      <c r="P181" s="219"/>
      <c r="Q181" s="219"/>
      <c r="R181" s="219"/>
      <c r="S181" s="219"/>
      <c r="T181" s="219"/>
      <c r="U181" s="219"/>
      <c r="V181" s="219"/>
      <c r="W181" s="219"/>
      <c r="X181" s="219"/>
      <c r="Y181" s="219"/>
      <c r="Z181" s="219"/>
      <c r="AA181" s="219"/>
      <c r="AB181" s="219"/>
      <c r="AC181" s="219"/>
      <c r="AD181" s="158"/>
      <c r="AE181" s="158"/>
      <c r="AF181" s="158"/>
      <c r="AG181" s="158"/>
      <c r="AH181" s="90">
        <f t="shared" si="46"/>
        <v>0</v>
      </c>
      <c r="AI181" s="106">
        <f>A181*25/100</f>
        <v>40</v>
      </c>
      <c r="AJ181" s="84">
        <f t="shared" si="79"/>
        <v>0</v>
      </c>
      <c r="AK181" s="280">
        <f>AI181+AI182</f>
        <v>160</v>
      </c>
    </row>
    <row r="182" spans="1:37" s="3" customFormat="1" ht="13" x14ac:dyDescent="0.3">
      <c r="A182" s="294"/>
      <c r="B182" s="283"/>
      <c r="C182" s="82" t="s">
        <v>106</v>
      </c>
      <c r="D182" s="83">
        <v>120</v>
      </c>
      <c r="E182" s="159"/>
      <c r="F182" s="195"/>
      <c r="G182" s="195"/>
      <c r="H182" s="213"/>
      <c r="I182" s="213"/>
      <c r="J182" s="213"/>
      <c r="K182" s="219"/>
      <c r="L182" s="219"/>
      <c r="M182" s="219"/>
      <c r="N182" s="219"/>
      <c r="O182" s="219"/>
      <c r="P182" s="219"/>
      <c r="Q182" s="219"/>
      <c r="R182" s="219"/>
      <c r="S182" s="219"/>
      <c r="T182" s="219"/>
      <c r="U182" s="219"/>
      <c r="V182" s="219"/>
      <c r="W182" s="219"/>
      <c r="X182" s="219"/>
      <c r="Y182" s="219"/>
      <c r="Z182" s="219"/>
      <c r="AA182" s="219"/>
      <c r="AB182" s="219"/>
      <c r="AC182" s="219"/>
      <c r="AD182" s="158"/>
      <c r="AE182" s="158"/>
      <c r="AF182" s="158"/>
      <c r="AG182" s="158"/>
      <c r="AH182" s="90">
        <f t="shared" si="46"/>
        <v>0</v>
      </c>
      <c r="AI182" s="106">
        <f>A181*75/100</f>
        <v>120</v>
      </c>
      <c r="AJ182" s="84">
        <f t="shared" si="79"/>
        <v>0</v>
      </c>
      <c r="AK182" s="281"/>
    </row>
    <row r="183" spans="1:37" s="3" customFormat="1" ht="13" x14ac:dyDescent="0.3">
      <c r="A183" s="293">
        <v>172</v>
      </c>
      <c r="B183" s="282" t="s">
        <v>304</v>
      </c>
      <c r="C183" s="82" t="s">
        <v>105</v>
      </c>
      <c r="D183" s="83">
        <v>43</v>
      </c>
      <c r="E183" s="159"/>
      <c r="F183" s="195"/>
      <c r="G183" s="195"/>
      <c r="H183" s="213"/>
      <c r="I183" s="213"/>
      <c r="J183" s="213"/>
      <c r="K183" s="219"/>
      <c r="L183" s="219"/>
      <c r="M183" s="219"/>
      <c r="N183" s="219"/>
      <c r="O183" s="219"/>
      <c r="P183" s="219"/>
      <c r="Q183" s="219"/>
      <c r="R183" s="219"/>
      <c r="S183" s="219"/>
      <c r="T183" s="219"/>
      <c r="U183" s="219"/>
      <c r="V183" s="219"/>
      <c r="W183" s="219"/>
      <c r="X183" s="219"/>
      <c r="Y183" s="219"/>
      <c r="Z183" s="219"/>
      <c r="AA183" s="219"/>
      <c r="AB183" s="219"/>
      <c r="AC183" s="219"/>
      <c r="AD183" s="158"/>
      <c r="AE183" s="158"/>
      <c r="AF183" s="158"/>
      <c r="AG183" s="158"/>
      <c r="AH183" s="90">
        <f t="shared" si="46"/>
        <v>0</v>
      </c>
      <c r="AI183" s="106">
        <f>A183*25/100</f>
        <v>43</v>
      </c>
      <c r="AJ183" s="84">
        <f t="shared" si="79"/>
        <v>0</v>
      </c>
      <c r="AK183" s="280">
        <f>AI183+AI184</f>
        <v>172</v>
      </c>
    </row>
    <row r="184" spans="1:37" s="3" customFormat="1" ht="13" x14ac:dyDescent="0.3">
      <c r="A184" s="294"/>
      <c r="B184" s="283"/>
      <c r="C184" s="82" t="s">
        <v>106</v>
      </c>
      <c r="D184" s="83">
        <v>129</v>
      </c>
      <c r="E184" s="159"/>
      <c r="F184" s="195"/>
      <c r="G184" s="195"/>
      <c r="H184" s="213"/>
      <c r="I184" s="213"/>
      <c r="J184" s="213"/>
      <c r="K184" s="219"/>
      <c r="L184" s="219"/>
      <c r="M184" s="219"/>
      <c r="N184" s="219"/>
      <c r="O184" s="219"/>
      <c r="P184" s="219"/>
      <c r="Q184" s="219"/>
      <c r="R184" s="219"/>
      <c r="S184" s="219"/>
      <c r="T184" s="219"/>
      <c r="U184" s="219"/>
      <c r="V184" s="219"/>
      <c r="W184" s="219"/>
      <c r="X184" s="219"/>
      <c r="Y184" s="219"/>
      <c r="Z184" s="219"/>
      <c r="AA184" s="219"/>
      <c r="AB184" s="219"/>
      <c r="AC184" s="219"/>
      <c r="AD184" s="158"/>
      <c r="AE184" s="158"/>
      <c r="AF184" s="158"/>
      <c r="AG184" s="158"/>
      <c r="AH184" s="90">
        <f t="shared" si="46"/>
        <v>0</v>
      </c>
      <c r="AI184" s="106">
        <f>A183*75/100</f>
        <v>129</v>
      </c>
      <c r="AJ184" s="84">
        <f t="shared" si="79"/>
        <v>0</v>
      </c>
      <c r="AK184" s="281"/>
    </row>
    <row r="185" spans="1:37" s="3" customFormat="1" ht="13" x14ac:dyDescent="0.3">
      <c r="A185" s="293">
        <v>150</v>
      </c>
      <c r="B185" s="284" t="s">
        <v>305</v>
      </c>
      <c r="C185" s="82" t="s">
        <v>105</v>
      </c>
      <c r="D185" s="83">
        <v>37.5</v>
      </c>
      <c r="E185" s="159"/>
      <c r="F185" s="195"/>
      <c r="G185" s="195"/>
      <c r="H185" s="213"/>
      <c r="I185" s="213"/>
      <c r="J185" s="213"/>
      <c r="K185" s="219"/>
      <c r="L185" s="219"/>
      <c r="M185" s="219"/>
      <c r="N185" s="219"/>
      <c r="O185" s="219"/>
      <c r="P185" s="219"/>
      <c r="Q185" s="219"/>
      <c r="R185" s="219"/>
      <c r="S185" s="219"/>
      <c r="T185" s="219"/>
      <c r="U185" s="219"/>
      <c r="V185" s="219"/>
      <c r="W185" s="219"/>
      <c r="X185" s="219"/>
      <c r="Y185" s="219"/>
      <c r="Z185" s="219"/>
      <c r="AA185" s="219"/>
      <c r="AB185" s="219"/>
      <c r="AC185" s="219"/>
      <c r="AD185" s="158"/>
      <c r="AE185" s="158"/>
      <c r="AF185" s="158"/>
      <c r="AG185" s="158"/>
      <c r="AH185" s="90">
        <f t="shared" si="46"/>
        <v>0</v>
      </c>
      <c r="AI185" s="106">
        <f>A185*25/100</f>
        <v>37.5</v>
      </c>
      <c r="AJ185" s="84">
        <f t="shared" si="79"/>
        <v>0</v>
      </c>
      <c r="AK185" s="280">
        <f>AI185+AI186</f>
        <v>150</v>
      </c>
    </row>
    <row r="186" spans="1:37" s="3" customFormat="1" ht="13" x14ac:dyDescent="0.3">
      <c r="A186" s="294"/>
      <c r="B186" s="285"/>
      <c r="C186" s="82" t="s">
        <v>106</v>
      </c>
      <c r="D186" s="83">
        <v>112.5</v>
      </c>
      <c r="E186" s="159"/>
      <c r="F186" s="195"/>
      <c r="G186" s="195"/>
      <c r="H186" s="213"/>
      <c r="I186" s="213"/>
      <c r="J186" s="213"/>
      <c r="K186" s="219"/>
      <c r="L186" s="219"/>
      <c r="M186" s="219"/>
      <c r="N186" s="219"/>
      <c r="O186" s="219"/>
      <c r="P186" s="219"/>
      <c r="Q186" s="219"/>
      <c r="R186" s="219"/>
      <c r="S186" s="219"/>
      <c r="T186" s="219"/>
      <c r="U186" s="219"/>
      <c r="V186" s="219"/>
      <c r="W186" s="219"/>
      <c r="X186" s="219"/>
      <c r="Y186" s="219"/>
      <c r="Z186" s="219"/>
      <c r="AA186" s="219"/>
      <c r="AB186" s="219"/>
      <c r="AC186" s="219"/>
      <c r="AD186" s="158"/>
      <c r="AE186" s="158"/>
      <c r="AF186" s="158"/>
      <c r="AG186" s="158"/>
      <c r="AH186" s="90">
        <f t="shared" si="46"/>
        <v>0</v>
      </c>
      <c r="AI186" s="106">
        <f>A185*75/100</f>
        <v>112.5</v>
      </c>
      <c r="AJ186" s="84">
        <f t="shared" si="79"/>
        <v>0</v>
      </c>
      <c r="AK186" s="281"/>
    </row>
    <row r="187" spans="1:37" s="3" customFormat="1" ht="13" x14ac:dyDescent="0.3">
      <c r="A187" s="293">
        <v>168</v>
      </c>
      <c r="B187" s="282" t="s">
        <v>306</v>
      </c>
      <c r="C187" s="82" t="s">
        <v>105</v>
      </c>
      <c r="D187" s="83">
        <v>42</v>
      </c>
      <c r="E187" s="159"/>
      <c r="F187" s="195"/>
      <c r="G187" s="195"/>
      <c r="H187" s="213"/>
      <c r="I187" s="213"/>
      <c r="J187" s="213"/>
      <c r="K187" s="219"/>
      <c r="L187" s="219"/>
      <c r="M187" s="219"/>
      <c r="N187" s="219"/>
      <c r="O187" s="219"/>
      <c r="P187" s="219"/>
      <c r="Q187" s="219"/>
      <c r="R187" s="219"/>
      <c r="S187" s="219"/>
      <c r="T187" s="219"/>
      <c r="U187" s="219"/>
      <c r="V187" s="219"/>
      <c r="W187" s="219"/>
      <c r="X187" s="219"/>
      <c r="Y187" s="219"/>
      <c r="Z187" s="219"/>
      <c r="AA187" s="219"/>
      <c r="AB187" s="219"/>
      <c r="AC187" s="219"/>
      <c r="AD187" s="158"/>
      <c r="AE187" s="158"/>
      <c r="AF187" s="158"/>
      <c r="AG187" s="158"/>
      <c r="AH187" s="90">
        <f t="shared" si="46"/>
        <v>0</v>
      </c>
      <c r="AI187" s="106">
        <f>A187*25/100</f>
        <v>42</v>
      </c>
      <c r="AJ187" s="84">
        <f t="shared" si="79"/>
        <v>0</v>
      </c>
      <c r="AK187" s="280">
        <f>AI187+AI188</f>
        <v>168</v>
      </c>
    </row>
    <row r="188" spans="1:37" s="3" customFormat="1" ht="13" x14ac:dyDescent="0.3">
      <c r="A188" s="294"/>
      <c r="B188" s="283"/>
      <c r="C188" s="82" t="s">
        <v>106</v>
      </c>
      <c r="D188" s="83">
        <v>126</v>
      </c>
      <c r="E188" s="159"/>
      <c r="F188" s="195"/>
      <c r="G188" s="195"/>
      <c r="H188" s="213"/>
      <c r="I188" s="213"/>
      <c r="J188" s="213"/>
      <c r="K188" s="219"/>
      <c r="L188" s="219"/>
      <c r="M188" s="219"/>
      <c r="N188" s="219"/>
      <c r="O188" s="219"/>
      <c r="P188" s="219"/>
      <c r="Q188" s="219"/>
      <c r="R188" s="219"/>
      <c r="S188" s="219"/>
      <c r="T188" s="219"/>
      <c r="U188" s="219"/>
      <c r="V188" s="219"/>
      <c r="W188" s="219"/>
      <c r="X188" s="219"/>
      <c r="Y188" s="219"/>
      <c r="Z188" s="219"/>
      <c r="AA188" s="219"/>
      <c r="AB188" s="219"/>
      <c r="AC188" s="219"/>
      <c r="AD188" s="158"/>
      <c r="AE188" s="158"/>
      <c r="AF188" s="158"/>
      <c r="AG188" s="158"/>
      <c r="AH188" s="90">
        <f t="shared" si="46"/>
        <v>0</v>
      </c>
      <c r="AI188" s="106">
        <f>A187*75/100</f>
        <v>126</v>
      </c>
      <c r="AJ188" s="84">
        <f t="shared" si="79"/>
        <v>0</v>
      </c>
      <c r="AK188" s="281"/>
    </row>
    <row r="189" spans="1:37" s="3" customFormat="1" ht="13" x14ac:dyDescent="0.3">
      <c r="A189" s="293">
        <v>195</v>
      </c>
      <c r="B189" s="282" t="s">
        <v>307</v>
      </c>
      <c r="C189" s="82" t="s">
        <v>105</v>
      </c>
      <c r="D189" s="83">
        <v>48.75</v>
      </c>
      <c r="E189" s="159"/>
      <c r="F189" s="195"/>
      <c r="G189" s="195"/>
      <c r="H189" s="213"/>
      <c r="I189" s="213"/>
      <c r="J189" s="213"/>
      <c r="K189" s="219"/>
      <c r="L189" s="219"/>
      <c r="M189" s="219"/>
      <c r="N189" s="219"/>
      <c r="O189" s="219"/>
      <c r="P189" s="219"/>
      <c r="Q189" s="219"/>
      <c r="R189" s="219"/>
      <c r="S189" s="219"/>
      <c r="T189" s="219"/>
      <c r="U189" s="219"/>
      <c r="V189" s="219"/>
      <c r="W189" s="219"/>
      <c r="X189" s="219"/>
      <c r="Y189" s="219"/>
      <c r="Z189" s="219"/>
      <c r="AA189" s="219"/>
      <c r="AB189" s="219"/>
      <c r="AC189" s="219"/>
      <c r="AD189" s="158"/>
      <c r="AE189" s="158"/>
      <c r="AF189" s="158"/>
      <c r="AG189" s="158"/>
      <c r="AH189" s="90">
        <f t="shared" si="46"/>
        <v>0</v>
      </c>
      <c r="AI189" s="106">
        <f>A189*25/100</f>
        <v>48.75</v>
      </c>
      <c r="AJ189" s="84">
        <f t="shared" si="79"/>
        <v>0</v>
      </c>
      <c r="AK189" s="280">
        <f>AI189+AI190</f>
        <v>195</v>
      </c>
    </row>
    <row r="190" spans="1:37" s="3" customFormat="1" ht="13" x14ac:dyDescent="0.3">
      <c r="A190" s="294"/>
      <c r="B190" s="283"/>
      <c r="C190" s="82" t="s">
        <v>106</v>
      </c>
      <c r="D190" s="83">
        <v>146.25</v>
      </c>
      <c r="E190" s="159"/>
      <c r="F190" s="195"/>
      <c r="G190" s="195"/>
      <c r="H190" s="213"/>
      <c r="I190" s="213"/>
      <c r="J190" s="213"/>
      <c r="K190" s="219"/>
      <c r="L190" s="219"/>
      <c r="M190" s="219"/>
      <c r="N190" s="219"/>
      <c r="O190" s="219"/>
      <c r="P190" s="219"/>
      <c r="Q190" s="219"/>
      <c r="R190" s="219"/>
      <c r="S190" s="219"/>
      <c r="T190" s="219"/>
      <c r="U190" s="219"/>
      <c r="V190" s="219"/>
      <c r="W190" s="219"/>
      <c r="X190" s="219"/>
      <c r="Y190" s="219"/>
      <c r="Z190" s="219"/>
      <c r="AA190" s="219"/>
      <c r="AB190" s="219"/>
      <c r="AC190" s="219"/>
      <c r="AD190" s="158"/>
      <c r="AE190" s="158"/>
      <c r="AF190" s="158"/>
      <c r="AG190" s="158"/>
      <c r="AH190" s="90">
        <f t="shared" si="46"/>
        <v>0</v>
      </c>
      <c r="AI190" s="106">
        <f>A189*75/100</f>
        <v>146.25</v>
      </c>
      <c r="AJ190" s="84">
        <f t="shared" si="79"/>
        <v>0</v>
      </c>
      <c r="AK190" s="281"/>
    </row>
    <row r="191" spans="1:37" s="3" customFormat="1" ht="13" x14ac:dyDescent="0.3">
      <c r="A191" s="293">
        <v>240</v>
      </c>
      <c r="B191" s="282" t="s">
        <v>308</v>
      </c>
      <c r="C191" s="82" t="s">
        <v>105</v>
      </c>
      <c r="D191" s="83">
        <v>60</v>
      </c>
      <c r="E191" s="159"/>
      <c r="F191" s="195"/>
      <c r="G191" s="195"/>
      <c r="H191" s="213"/>
      <c r="I191" s="213"/>
      <c r="J191" s="213"/>
      <c r="K191" s="219"/>
      <c r="L191" s="219"/>
      <c r="M191" s="219"/>
      <c r="N191" s="219"/>
      <c r="O191" s="219"/>
      <c r="P191" s="219"/>
      <c r="Q191" s="219"/>
      <c r="R191" s="219"/>
      <c r="S191" s="219"/>
      <c r="T191" s="219"/>
      <c r="U191" s="219"/>
      <c r="V191" s="219"/>
      <c r="W191" s="219"/>
      <c r="X191" s="219"/>
      <c r="Y191" s="219"/>
      <c r="Z191" s="219"/>
      <c r="AA191" s="219"/>
      <c r="AB191" s="219"/>
      <c r="AC191" s="219"/>
      <c r="AD191" s="158"/>
      <c r="AE191" s="158"/>
      <c r="AF191" s="158"/>
      <c r="AG191" s="158"/>
      <c r="AH191" s="90">
        <f t="shared" si="46"/>
        <v>0</v>
      </c>
      <c r="AI191" s="106">
        <f>A191*25/100</f>
        <v>60</v>
      </c>
      <c r="AJ191" s="84">
        <f t="shared" si="79"/>
        <v>0</v>
      </c>
      <c r="AK191" s="280">
        <f>AI191+AI192</f>
        <v>240</v>
      </c>
    </row>
    <row r="192" spans="1:37" s="3" customFormat="1" ht="13" x14ac:dyDescent="0.3">
      <c r="A192" s="294"/>
      <c r="B192" s="283"/>
      <c r="C192" s="82" t="s">
        <v>106</v>
      </c>
      <c r="D192" s="83">
        <v>180</v>
      </c>
      <c r="E192" s="159"/>
      <c r="F192" s="195"/>
      <c r="G192" s="195"/>
      <c r="H192" s="213"/>
      <c r="I192" s="213"/>
      <c r="J192" s="213"/>
      <c r="K192" s="219"/>
      <c r="L192" s="219"/>
      <c r="M192" s="219"/>
      <c r="N192" s="219"/>
      <c r="O192" s="219"/>
      <c r="P192" s="219"/>
      <c r="Q192" s="219"/>
      <c r="R192" s="219"/>
      <c r="S192" s="219"/>
      <c r="T192" s="219"/>
      <c r="U192" s="219"/>
      <c r="V192" s="219"/>
      <c r="W192" s="219"/>
      <c r="X192" s="219"/>
      <c r="Y192" s="219"/>
      <c r="Z192" s="219"/>
      <c r="AA192" s="219"/>
      <c r="AB192" s="219"/>
      <c r="AC192" s="219"/>
      <c r="AD192" s="158"/>
      <c r="AE192" s="158"/>
      <c r="AF192" s="158"/>
      <c r="AG192" s="158"/>
      <c r="AH192" s="90">
        <f t="shared" si="46"/>
        <v>0</v>
      </c>
      <c r="AI192" s="106">
        <f>A191*75/100</f>
        <v>180</v>
      </c>
      <c r="AJ192" s="84">
        <f t="shared" si="79"/>
        <v>0</v>
      </c>
      <c r="AK192" s="281"/>
    </row>
    <row r="193" spans="1:37" s="3" customFormat="1" ht="13" x14ac:dyDescent="0.3">
      <c r="A193" s="293">
        <v>258</v>
      </c>
      <c r="B193" s="282" t="s">
        <v>309</v>
      </c>
      <c r="C193" s="82" t="s">
        <v>105</v>
      </c>
      <c r="D193" s="83">
        <v>64.5</v>
      </c>
      <c r="E193" s="159"/>
      <c r="F193" s="195"/>
      <c r="G193" s="195"/>
      <c r="H193" s="213"/>
      <c r="I193" s="213"/>
      <c r="J193" s="213"/>
      <c r="K193" s="219"/>
      <c r="L193" s="219"/>
      <c r="M193" s="219"/>
      <c r="N193" s="219"/>
      <c r="O193" s="219"/>
      <c r="P193" s="219"/>
      <c r="Q193" s="219"/>
      <c r="R193" s="219"/>
      <c r="S193" s="219"/>
      <c r="T193" s="219"/>
      <c r="U193" s="219"/>
      <c r="V193" s="219"/>
      <c r="W193" s="219"/>
      <c r="X193" s="219"/>
      <c r="Y193" s="219"/>
      <c r="Z193" s="219"/>
      <c r="AA193" s="219"/>
      <c r="AB193" s="219"/>
      <c r="AC193" s="219"/>
      <c r="AD193" s="158"/>
      <c r="AE193" s="158"/>
      <c r="AF193" s="158"/>
      <c r="AG193" s="158"/>
      <c r="AH193" s="90">
        <f t="shared" si="46"/>
        <v>0</v>
      </c>
      <c r="AI193" s="106">
        <f>A193*25/100</f>
        <v>64.5</v>
      </c>
      <c r="AJ193" s="84">
        <f t="shared" si="79"/>
        <v>0</v>
      </c>
      <c r="AK193" s="280">
        <f>AI193+AI194</f>
        <v>258</v>
      </c>
    </row>
    <row r="194" spans="1:37" s="3" customFormat="1" ht="13" x14ac:dyDescent="0.3">
      <c r="A194" s="294"/>
      <c r="B194" s="283"/>
      <c r="C194" s="82" t="s">
        <v>106</v>
      </c>
      <c r="D194" s="83">
        <v>193.5</v>
      </c>
      <c r="E194" s="159"/>
      <c r="F194" s="195"/>
      <c r="G194" s="195"/>
      <c r="H194" s="213"/>
      <c r="I194" s="213"/>
      <c r="J194" s="213"/>
      <c r="K194" s="219"/>
      <c r="L194" s="219"/>
      <c r="M194" s="219"/>
      <c r="N194" s="219"/>
      <c r="O194" s="219"/>
      <c r="P194" s="219"/>
      <c r="Q194" s="219"/>
      <c r="R194" s="219"/>
      <c r="S194" s="219"/>
      <c r="T194" s="219"/>
      <c r="U194" s="219"/>
      <c r="V194" s="219"/>
      <c r="W194" s="219"/>
      <c r="X194" s="219"/>
      <c r="Y194" s="219"/>
      <c r="Z194" s="219"/>
      <c r="AA194" s="219"/>
      <c r="AB194" s="219"/>
      <c r="AC194" s="219"/>
      <c r="AD194" s="158"/>
      <c r="AE194" s="158"/>
      <c r="AF194" s="158"/>
      <c r="AG194" s="158"/>
      <c r="AH194" s="90">
        <f t="shared" si="46"/>
        <v>0</v>
      </c>
      <c r="AI194" s="106">
        <f>A193*75/100</f>
        <v>193.5</v>
      </c>
      <c r="AJ194" s="84">
        <f t="shared" si="79"/>
        <v>0</v>
      </c>
      <c r="AK194" s="281"/>
    </row>
    <row r="195" spans="1:37" s="3" customFormat="1" ht="13" x14ac:dyDescent="0.3">
      <c r="A195" s="293">
        <v>300</v>
      </c>
      <c r="B195" s="284" t="s">
        <v>310</v>
      </c>
      <c r="C195" s="82" t="s">
        <v>105</v>
      </c>
      <c r="D195" s="83">
        <v>75</v>
      </c>
      <c r="E195" s="159"/>
      <c r="F195" s="195"/>
      <c r="G195" s="195"/>
      <c r="H195" s="213"/>
      <c r="I195" s="213"/>
      <c r="J195" s="213"/>
      <c r="K195" s="219"/>
      <c r="L195" s="219"/>
      <c r="M195" s="219"/>
      <c r="N195" s="219"/>
      <c r="O195" s="219"/>
      <c r="P195" s="219"/>
      <c r="Q195" s="219"/>
      <c r="R195" s="219"/>
      <c r="S195" s="219"/>
      <c r="T195" s="219"/>
      <c r="U195" s="219"/>
      <c r="V195" s="219"/>
      <c r="W195" s="219"/>
      <c r="X195" s="219"/>
      <c r="Y195" s="219"/>
      <c r="Z195" s="219"/>
      <c r="AA195" s="219"/>
      <c r="AB195" s="219"/>
      <c r="AC195" s="219"/>
      <c r="AD195" s="158"/>
      <c r="AE195" s="158"/>
      <c r="AF195" s="158"/>
      <c r="AG195" s="158"/>
      <c r="AH195" s="90">
        <f t="shared" si="46"/>
        <v>0</v>
      </c>
      <c r="AI195" s="106">
        <f>A195*25/100</f>
        <v>75</v>
      </c>
      <c r="AJ195" s="84">
        <f t="shared" si="79"/>
        <v>0</v>
      </c>
      <c r="AK195" s="280">
        <f>AI195+AI196</f>
        <v>300</v>
      </c>
    </row>
    <row r="196" spans="1:37" s="3" customFormat="1" ht="13" x14ac:dyDescent="0.3">
      <c r="A196" s="294"/>
      <c r="B196" s="285"/>
      <c r="C196" s="82" t="s">
        <v>106</v>
      </c>
      <c r="D196" s="83">
        <v>225</v>
      </c>
      <c r="E196" s="159"/>
      <c r="F196" s="195"/>
      <c r="G196" s="195"/>
      <c r="H196" s="213"/>
      <c r="I196" s="213"/>
      <c r="J196" s="213"/>
      <c r="K196" s="219"/>
      <c r="L196" s="219"/>
      <c r="M196" s="219"/>
      <c r="N196" s="219"/>
      <c r="O196" s="219"/>
      <c r="P196" s="219"/>
      <c r="Q196" s="219"/>
      <c r="R196" s="219"/>
      <c r="S196" s="219"/>
      <c r="T196" s="219"/>
      <c r="U196" s="219"/>
      <c r="V196" s="219"/>
      <c r="W196" s="219"/>
      <c r="X196" s="219"/>
      <c r="Y196" s="219"/>
      <c r="Z196" s="219"/>
      <c r="AA196" s="219"/>
      <c r="AB196" s="219"/>
      <c r="AC196" s="219"/>
      <c r="AD196" s="158"/>
      <c r="AE196" s="158"/>
      <c r="AF196" s="158"/>
      <c r="AG196" s="158"/>
      <c r="AH196" s="90">
        <f t="shared" si="46"/>
        <v>0</v>
      </c>
      <c r="AI196" s="106">
        <f>A195*75/100</f>
        <v>225</v>
      </c>
      <c r="AJ196" s="84">
        <f t="shared" si="79"/>
        <v>0</v>
      </c>
      <c r="AK196" s="281"/>
    </row>
    <row r="197" spans="1:37" s="3" customFormat="1" ht="13" x14ac:dyDescent="0.3">
      <c r="A197" s="293">
        <v>336</v>
      </c>
      <c r="B197" s="284" t="s">
        <v>311</v>
      </c>
      <c r="C197" s="82" t="s">
        <v>105</v>
      </c>
      <c r="D197" s="83">
        <v>84</v>
      </c>
      <c r="E197" s="159"/>
      <c r="F197" s="195"/>
      <c r="G197" s="195"/>
      <c r="H197" s="213"/>
      <c r="I197" s="213"/>
      <c r="J197" s="213"/>
      <c r="K197" s="219"/>
      <c r="L197" s="219"/>
      <c r="M197" s="219"/>
      <c r="N197" s="219"/>
      <c r="O197" s="219"/>
      <c r="P197" s="219"/>
      <c r="Q197" s="219"/>
      <c r="R197" s="219"/>
      <c r="S197" s="219"/>
      <c r="T197" s="219"/>
      <c r="U197" s="219"/>
      <c r="V197" s="219"/>
      <c r="W197" s="219"/>
      <c r="X197" s="219"/>
      <c r="Y197" s="219"/>
      <c r="Z197" s="219"/>
      <c r="AA197" s="219"/>
      <c r="AB197" s="219"/>
      <c r="AC197" s="219"/>
      <c r="AD197" s="158"/>
      <c r="AE197" s="158"/>
      <c r="AF197" s="158"/>
      <c r="AG197" s="158"/>
      <c r="AH197" s="90">
        <f t="shared" si="46"/>
        <v>0</v>
      </c>
      <c r="AI197" s="106">
        <f>A197*25/100</f>
        <v>84</v>
      </c>
      <c r="AJ197" s="84">
        <f t="shared" si="79"/>
        <v>0</v>
      </c>
      <c r="AK197" s="280">
        <f>AI197+AI198</f>
        <v>336</v>
      </c>
    </row>
    <row r="198" spans="1:37" s="3" customFormat="1" ht="13" x14ac:dyDescent="0.3">
      <c r="A198" s="294"/>
      <c r="B198" s="285"/>
      <c r="C198" s="82" t="s">
        <v>106</v>
      </c>
      <c r="D198" s="83">
        <v>252</v>
      </c>
      <c r="E198" s="159"/>
      <c r="F198" s="195"/>
      <c r="G198" s="195"/>
      <c r="H198" s="213"/>
      <c r="I198" s="213"/>
      <c r="J198" s="213"/>
      <c r="K198" s="219"/>
      <c r="L198" s="219"/>
      <c r="M198" s="219"/>
      <c r="N198" s="219"/>
      <c r="O198" s="219"/>
      <c r="P198" s="219"/>
      <c r="Q198" s="219"/>
      <c r="R198" s="219"/>
      <c r="S198" s="219"/>
      <c r="T198" s="219"/>
      <c r="U198" s="219"/>
      <c r="V198" s="219"/>
      <c r="W198" s="219"/>
      <c r="X198" s="219"/>
      <c r="Y198" s="219"/>
      <c r="Z198" s="219"/>
      <c r="AA198" s="219"/>
      <c r="AB198" s="219"/>
      <c r="AC198" s="219"/>
      <c r="AD198" s="158"/>
      <c r="AE198" s="158"/>
      <c r="AF198" s="158"/>
      <c r="AG198" s="158"/>
      <c r="AH198" s="90">
        <f t="shared" si="46"/>
        <v>0</v>
      </c>
      <c r="AI198" s="106">
        <f>A197*75/100</f>
        <v>252</v>
      </c>
      <c r="AJ198" s="84">
        <f t="shared" si="79"/>
        <v>0</v>
      </c>
      <c r="AK198" s="281"/>
    </row>
    <row r="199" spans="1:37" s="3" customFormat="1" ht="13" x14ac:dyDescent="0.3">
      <c r="A199" s="293">
        <v>390</v>
      </c>
      <c r="B199" s="284" t="s">
        <v>312</v>
      </c>
      <c r="C199" s="82" t="s">
        <v>105</v>
      </c>
      <c r="D199" s="83">
        <v>97.5</v>
      </c>
      <c r="E199" s="159"/>
      <c r="F199" s="195"/>
      <c r="G199" s="195"/>
      <c r="H199" s="213"/>
      <c r="I199" s="213"/>
      <c r="J199" s="213"/>
      <c r="K199" s="219"/>
      <c r="L199" s="219"/>
      <c r="M199" s="219"/>
      <c r="N199" s="219"/>
      <c r="O199" s="219"/>
      <c r="P199" s="219"/>
      <c r="Q199" s="219"/>
      <c r="R199" s="219"/>
      <c r="S199" s="219"/>
      <c r="T199" s="219"/>
      <c r="U199" s="219"/>
      <c r="V199" s="219"/>
      <c r="W199" s="219"/>
      <c r="X199" s="219"/>
      <c r="Y199" s="219"/>
      <c r="Z199" s="219"/>
      <c r="AA199" s="219"/>
      <c r="AB199" s="219"/>
      <c r="AC199" s="219"/>
      <c r="AD199" s="158"/>
      <c r="AE199" s="158"/>
      <c r="AF199" s="158"/>
      <c r="AG199" s="158"/>
      <c r="AH199" s="90">
        <f t="shared" ref="AH199:AH244" si="80">SUM(E199:AG199)</f>
        <v>0</v>
      </c>
      <c r="AI199" s="106">
        <f>A199*25/100</f>
        <v>97.5</v>
      </c>
      <c r="AJ199" s="84">
        <f t="shared" si="79"/>
        <v>0</v>
      </c>
      <c r="AK199" s="280">
        <f>AI199+AI200</f>
        <v>390</v>
      </c>
    </row>
    <row r="200" spans="1:37" s="3" customFormat="1" ht="13" x14ac:dyDescent="0.3">
      <c r="A200" s="294"/>
      <c r="B200" s="285"/>
      <c r="C200" s="82" t="s">
        <v>106</v>
      </c>
      <c r="D200" s="83">
        <v>292.5</v>
      </c>
      <c r="E200" s="159"/>
      <c r="F200" s="195"/>
      <c r="G200" s="195"/>
      <c r="H200" s="213"/>
      <c r="I200" s="213"/>
      <c r="J200" s="213"/>
      <c r="K200" s="219"/>
      <c r="L200" s="219"/>
      <c r="M200" s="219"/>
      <c r="N200" s="219"/>
      <c r="O200" s="219"/>
      <c r="P200" s="219"/>
      <c r="Q200" s="219"/>
      <c r="R200" s="219"/>
      <c r="S200" s="219"/>
      <c r="T200" s="219"/>
      <c r="U200" s="219"/>
      <c r="V200" s="219"/>
      <c r="W200" s="219"/>
      <c r="X200" s="219"/>
      <c r="Y200" s="219"/>
      <c r="Z200" s="219"/>
      <c r="AA200" s="219"/>
      <c r="AB200" s="219"/>
      <c r="AC200" s="219"/>
      <c r="AD200" s="158"/>
      <c r="AE200" s="158"/>
      <c r="AF200" s="158"/>
      <c r="AG200" s="158"/>
      <c r="AH200" s="90">
        <f t="shared" si="80"/>
        <v>0</v>
      </c>
      <c r="AI200" s="106">
        <f>A199*75/100</f>
        <v>292.5</v>
      </c>
      <c r="AJ200" s="84">
        <f t="shared" si="79"/>
        <v>0</v>
      </c>
      <c r="AK200" s="281"/>
    </row>
    <row r="201" spans="1:37" s="3" customFormat="1" ht="13" x14ac:dyDescent="0.3">
      <c r="A201" s="293">
        <v>480</v>
      </c>
      <c r="B201" s="284" t="s">
        <v>313</v>
      </c>
      <c r="C201" s="82" t="s">
        <v>105</v>
      </c>
      <c r="D201" s="83">
        <v>120</v>
      </c>
      <c r="E201" s="159"/>
      <c r="F201" s="195"/>
      <c r="G201" s="195"/>
      <c r="H201" s="213"/>
      <c r="I201" s="213"/>
      <c r="J201" s="213"/>
      <c r="K201" s="219"/>
      <c r="L201" s="219"/>
      <c r="M201" s="219"/>
      <c r="N201" s="219"/>
      <c r="O201" s="219"/>
      <c r="P201" s="219"/>
      <c r="Q201" s="219"/>
      <c r="R201" s="219"/>
      <c r="S201" s="219"/>
      <c r="T201" s="219"/>
      <c r="U201" s="219"/>
      <c r="V201" s="219"/>
      <c r="W201" s="219"/>
      <c r="X201" s="219"/>
      <c r="Y201" s="219"/>
      <c r="Z201" s="219"/>
      <c r="AA201" s="219"/>
      <c r="AB201" s="219"/>
      <c r="AC201" s="219"/>
      <c r="AD201" s="158"/>
      <c r="AE201" s="158"/>
      <c r="AF201" s="158"/>
      <c r="AG201" s="158"/>
      <c r="AH201" s="90">
        <f t="shared" si="80"/>
        <v>0</v>
      </c>
      <c r="AI201" s="106">
        <f>A201*25/100</f>
        <v>120</v>
      </c>
      <c r="AJ201" s="84">
        <f t="shared" si="79"/>
        <v>0</v>
      </c>
      <c r="AK201" s="280">
        <f>AI201+AI202</f>
        <v>480</v>
      </c>
    </row>
    <row r="202" spans="1:37" s="3" customFormat="1" ht="13" x14ac:dyDescent="0.3">
      <c r="A202" s="294"/>
      <c r="B202" s="285"/>
      <c r="C202" s="82" t="s">
        <v>106</v>
      </c>
      <c r="D202" s="83">
        <v>360</v>
      </c>
      <c r="E202" s="159"/>
      <c r="F202" s="195"/>
      <c r="G202" s="195"/>
      <c r="H202" s="213"/>
      <c r="I202" s="213"/>
      <c r="J202" s="213"/>
      <c r="K202" s="219"/>
      <c r="L202" s="219"/>
      <c r="M202" s="219"/>
      <c r="N202" s="219"/>
      <c r="O202" s="219"/>
      <c r="P202" s="219"/>
      <c r="Q202" s="219"/>
      <c r="R202" s="219"/>
      <c r="S202" s="219"/>
      <c r="T202" s="219"/>
      <c r="U202" s="219"/>
      <c r="V202" s="219"/>
      <c r="W202" s="219"/>
      <c r="X202" s="219"/>
      <c r="Y202" s="219"/>
      <c r="Z202" s="219"/>
      <c r="AA202" s="219"/>
      <c r="AB202" s="219"/>
      <c r="AC202" s="219"/>
      <c r="AD202" s="158"/>
      <c r="AE202" s="158"/>
      <c r="AF202" s="158"/>
      <c r="AG202" s="158"/>
      <c r="AH202" s="90">
        <f t="shared" si="80"/>
        <v>0</v>
      </c>
      <c r="AI202" s="106">
        <f>A201*75/100</f>
        <v>360</v>
      </c>
      <c r="AJ202" s="84">
        <f t="shared" si="79"/>
        <v>0</v>
      </c>
      <c r="AK202" s="281"/>
    </row>
    <row r="203" spans="1:37" s="3" customFormat="1" ht="13" x14ac:dyDescent="0.3">
      <c r="A203" s="293">
        <v>516</v>
      </c>
      <c r="B203" s="284" t="s">
        <v>314</v>
      </c>
      <c r="C203" s="82" t="s">
        <v>105</v>
      </c>
      <c r="D203" s="83">
        <v>129</v>
      </c>
      <c r="E203" s="159"/>
      <c r="F203" s="195"/>
      <c r="G203" s="195"/>
      <c r="H203" s="213"/>
      <c r="I203" s="213"/>
      <c r="J203" s="213"/>
      <c r="K203" s="219"/>
      <c r="L203" s="219"/>
      <c r="M203" s="219"/>
      <c r="N203" s="219"/>
      <c r="O203" s="219"/>
      <c r="P203" s="219"/>
      <c r="Q203" s="219"/>
      <c r="R203" s="219"/>
      <c r="S203" s="219"/>
      <c r="T203" s="219"/>
      <c r="U203" s="219"/>
      <c r="V203" s="219"/>
      <c r="W203" s="219"/>
      <c r="X203" s="219"/>
      <c r="Y203" s="219"/>
      <c r="Z203" s="219"/>
      <c r="AA203" s="219"/>
      <c r="AB203" s="219"/>
      <c r="AC203" s="219"/>
      <c r="AD203" s="158"/>
      <c r="AE203" s="158"/>
      <c r="AF203" s="158"/>
      <c r="AG203" s="158"/>
      <c r="AH203" s="90">
        <f t="shared" si="80"/>
        <v>0</v>
      </c>
      <c r="AI203" s="106">
        <f>A203*25/100</f>
        <v>129</v>
      </c>
      <c r="AJ203" s="84">
        <f t="shared" si="79"/>
        <v>0</v>
      </c>
      <c r="AK203" s="280">
        <f>AI203+AI204</f>
        <v>516</v>
      </c>
    </row>
    <row r="204" spans="1:37" s="3" customFormat="1" ht="13" x14ac:dyDescent="0.3">
      <c r="A204" s="294"/>
      <c r="B204" s="285"/>
      <c r="C204" s="82" t="s">
        <v>106</v>
      </c>
      <c r="D204" s="83">
        <v>387</v>
      </c>
      <c r="E204" s="159"/>
      <c r="F204" s="195"/>
      <c r="G204" s="195"/>
      <c r="H204" s="213"/>
      <c r="I204" s="213"/>
      <c r="J204" s="213"/>
      <c r="K204" s="219"/>
      <c r="L204" s="219"/>
      <c r="M204" s="219"/>
      <c r="N204" s="219"/>
      <c r="O204" s="219"/>
      <c r="P204" s="219"/>
      <c r="Q204" s="219"/>
      <c r="R204" s="219"/>
      <c r="S204" s="219"/>
      <c r="T204" s="219"/>
      <c r="U204" s="219"/>
      <c r="V204" s="219"/>
      <c r="W204" s="219"/>
      <c r="X204" s="219"/>
      <c r="Y204" s="219"/>
      <c r="Z204" s="219"/>
      <c r="AA204" s="219"/>
      <c r="AB204" s="219"/>
      <c r="AC204" s="219"/>
      <c r="AD204" s="158"/>
      <c r="AE204" s="158"/>
      <c r="AF204" s="158"/>
      <c r="AG204" s="158"/>
      <c r="AH204" s="90">
        <f t="shared" si="80"/>
        <v>0</v>
      </c>
      <c r="AI204" s="106">
        <f>A203*75/100</f>
        <v>387</v>
      </c>
      <c r="AJ204" s="84">
        <f t="shared" si="79"/>
        <v>0</v>
      </c>
      <c r="AK204" s="281"/>
    </row>
    <row r="205" spans="1:37" s="3" customFormat="1" ht="13" x14ac:dyDescent="0.3">
      <c r="A205" s="293">
        <v>450</v>
      </c>
      <c r="B205" s="284" t="s">
        <v>595</v>
      </c>
      <c r="C205" s="82" t="s">
        <v>105</v>
      </c>
      <c r="D205" s="83">
        <v>112.5</v>
      </c>
      <c r="E205" s="159"/>
      <c r="F205" s="195"/>
      <c r="G205" s="195"/>
      <c r="H205" s="213"/>
      <c r="I205" s="213"/>
      <c r="J205" s="213"/>
      <c r="K205" s="219"/>
      <c r="L205" s="219"/>
      <c r="M205" s="219"/>
      <c r="N205" s="219"/>
      <c r="O205" s="219"/>
      <c r="P205" s="219"/>
      <c r="Q205" s="219"/>
      <c r="R205" s="219"/>
      <c r="S205" s="219"/>
      <c r="T205" s="219"/>
      <c r="U205" s="219"/>
      <c r="V205" s="219"/>
      <c r="W205" s="219"/>
      <c r="X205" s="219"/>
      <c r="Y205" s="219"/>
      <c r="Z205" s="219"/>
      <c r="AA205" s="219"/>
      <c r="AB205" s="219"/>
      <c r="AC205" s="219"/>
      <c r="AD205" s="158"/>
      <c r="AE205" s="158"/>
      <c r="AF205" s="158"/>
      <c r="AG205" s="158"/>
      <c r="AH205" s="90">
        <f t="shared" si="80"/>
        <v>0</v>
      </c>
      <c r="AI205" s="106">
        <f>A205*25/100</f>
        <v>112.5</v>
      </c>
      <c r="AJ205" s="84">
        <f t="shared" si="79"/>
        <v>0</v>
      </c>
      <c r="AK205" s="280">
        <f>AI205+AI206</f>
        <v>450</v>
      </c>
    </row>
    <row r="206" spans="1:37" s="3" customFormat="1" ht="13" x14ac:dyDescent="0.3">
      <c r="A206" s="294"/>
      <c r="B206" s="285"/>
      <c r="C206" s="82" t="s">
        <v>106</v>
      </c>
      <c r="D206" s="83">
        <v>337.5</v>
      </c>
      <c r="E206" s="159"/>
      <c r="F206" s="195"/>
      <c r="G206" s="195"/>
      <c r="H206" s="213"/>
      <c r="I206" s="213"/>
      <c r="J206" s="213"/>
      <c r="K206" s="219"/>
      <c r="L206" s="219"/>
      <c r="M206" s="219"/>
      <c r="N206" s="219"/>
      <c r="O206" s="219"/>
      <c r="P206" s="219"/>
      <c r="Q206" s="219"/>
      <c r="R206" s="219"/>
      <c r="S206" s="219"/>
      <c r="T206" s="219"/>
      <c r="U206" s="219"/>
      <c r="V206" s="219"/>
      <c r="W206" s="219"/>
      <c r="X206" s="219"/>
      <c r="Y206" s="219"/>
      <c r="Z206" s="219"/>
      <c r="AA206" s="219"/>
      <c r="AB206" s="219"/>
      <c r="AC206" s="219"/>
      <c r="AD206" s="158"/>
      <c r="AE206" s="158"/>
      <c r="AF206" s="158"/>
      <c r="AG206" s="158"/>
      <c r="AH206" s="90">
        <f t="shared" si="80"/>
        <v>0</v>
      </c>
      <c r="AI206" s="106">
        <f>A205*75/100</f>
        <v>337.5</v>
      </c>
      <c r="AJ206" s="84">
        <f t="shared" si="79"/>
        <v>0</v>
      </c>
      <c r="AK206" s="281"/>
    </row>
    <row r="207" spans="1:37" s="3" customFormat="1" ht="13" x14ac:dyDescent="0.3">
      <c r="A207" s="293">
        <v>504</v>
      </c>
      <c r="B207" s="284" t="s">
        <v>596</v>
      </c>
      <c r="C207" s="82" t="s">
        <v>105</v>
      </c>
      <c r="D207" s="83">
        <v>126</v>
      </c>
      <c r="E207" s="159"/>
      <c r="F207" s="195"/>
      <c r="G207" s="195"/>
      <c r="H207" s="213"/>
      <c r="I207" s="213"/>
      <c r="J207" s="213"/>
      <c r="K207" s="219"/>
      <c r="L207" s="219"/>
      <c r="M207" s="219"/>
      <c r="N207" s="219"/>
      <c r="O207" s="219"/>
      <c r="P207" s="219"/>
      <c r="Q207" s="219"/>
      <c r="R207" s="219"/>
      <c r="S207" s="219"/>
      <c r="T207" s="219"/>
      <c r="U207" s="219"/>
      <c r="V207" s="219"/>
      <c r="W207" s="219"/>
      <c r="X207" s="219"/>
      <c r="Y207" s="219"/>
      <c r="Z207" s="219"/>
      <c r="AA207" s="219"/>
      <c r="AB207" s="219"/>
      <c r="AC207" s="219"/>
      <c r="AD207" s="158"/>
      <c r="AE207" s="158"/>
      <c r="AF207" s="158"/>
      <c r="AG207" s="158"/>
      <c r="AH207" s="90">
        <f t="shared" si="80"/>
        <v>0</v>
      </c>
      <c r="AI207" s="106">
        <f>A207*25/100</f>
        <v>126</v>
      </c>
      <c r="AJ207" s="84">
        <f t="shared" si="79"/>
        <v>0</v>
      </c>
      <c r="AK207" s="280">
        <f>AI207+AI208</f>
        <v>504</v>
      </c>
    </row>
    <row r="208" spans="1:37" s="3" customFormat="1" ht="13" x14ac:dyDescent="0.3">
      <c r="A208" s="294"/>
      <c r="B208" s="285"/>
      <c r="C208" s="82" t="s">
        <v>106</v>
      </c>
      <c r="D208" s="83">
        <v>378</v>
      </c>
      <c r="E208" s="159"/>
      <c r="F208" s="195"/>
      <c r="G208" s="195"/>
      <c r="H208" s="213"/>
      <c r="I208" s="213"/>
      <c r="J208" s="213"/>
      <c r="K208" s="219"/>
      <c r="L208" s="219"/>
      <c r="M208" s="219"/>
      <c r="N208" s="219"/>
      <c r="O208" s="219"/>
      <c r="P208" s="219"/>
      <c r="Q208" s="219"/>
      <c r="R208" s="219"/>
      <c r="S208" s="219"/>
      <c r="T208" s="219"/>
      <c r="U208" s="219"/>
      <c r="V208" s="219"/>
      <c r="W208" s="219"/>
      <c r="X208" s="219"/>
      <c r="Y208" s="219"/>
      <c r="Z208" s="219"/>
      <c r="AA208" s="219"/>
      <c r="AB208" s="219"/>
      <c r="AC208" s="219"/>
      <c r="AD208" s="158"/>
      <c r="AE208" s="158"/>
      <c r="AF208" s="158"/>
      <c r="AG208" s="158"/>
      <c r="AH208" s="90">
        <f t="shared" si="80"/>
        <v>0</v>
      </c>
      <c r="AI208" s="106">
        <f>A207*75/100</f>
        <v>378</v>
      </c>
      <c r="AJ208" s="84">
        <f t="shared" si="79"/>
        <v>0</v>
      </c>
      <c r="AK208" s="281"/>
    </row>
    <row r="209" spans="1:37" s="3" customFormat="1" ht="13" x14ac:dyDescent="0.3">
      <c r="A209" s="293">
        <v>585</v>
      </c>
      <c r="B209" s="284" t="s">
        <v>597</v>
      </c>
      <c r="C209" s="82" t="s">
        <v>105</v>
      </c>
      <c r="D209" s="83">
        <v>146.25</v>
      </c>
      <c r="E209" s="159"/>
      <c r="F209" s="195"/>
      <c r="G209" s="195"/>
      <c r="H209" s="213"/>
      <c r="I209" s="213"/>
      <c r="J209" s="213"/>
      <c r="K209" s="219"/>
      <c r="L209" s="219"/>
      <c r="M209" s="219"/>
      <c r="N209" s="219"/>
      <c r="O209" s="219"/>
      <c r="P209" s="219"/>
      <c r="Q209" s="219"/>
      <c r="R209" s="219"/>
      <c r="S209" s="219"/>
      <c r="T209" s="219"/>
      <c r="U209" s="219"/>
      <c r="V209" s="219"/>
      <c r="W209" s="219"/>
      <c r="X209" s="219"/>
      <c r="Y209" s="219"/>
      <c r="Z209" s="219"/>
      <c r="AA209" s="219"/>
      <c r="AB209" s="219"/>
      <c r="AC209" s="219"/>
      <c r="AD209" s="158"/>
      <c r="AE209" s="158"/>
      <c r="AF209" s="158"/>
      <c r="AG209" s="158"/>
      <c r="AH209" s="90">
        <f t="shared" si="80"/>
        <v>0</v>
      </c>
      <c r="AI209" s="106">
        <f>A209*25/100</f>
        <v>146.25</v>
      </c>
      <c r="AJ209" s="84">
        <f t="shared" si="79"/>
        <v>0</v>
      </c>
      <c r="AK209" s="280">
        <f>AI209+AI210</f>
        <v>585</v>
      </c>
    </row>
    <row r="210" spans="1:37" s="3" customFormat="1" ht="13" x14ac:dyDescent="0.3">
      <c r="A210" s="294"/>
      <c r="B210" s="285"/>
      <c r="C210" s="82" t="s">
        <v>106</v>
      </c>
      <c r="D210" s="83">
        <v>438.75</v>
      </c>
      <c r="E210" s="159"/>
      <c r="F210" s="195"/>
      <c r="G210" s="195"/>
      <c r="H210" s="213"/>
      <c r="I210" s="213"/>
      <c r="J210" s="213"/>
      <c r="K210" s="219"/>
      <c r="L210" s="219"/>
      <c r="M210" s="219"/>
      <c r="N210" s="219"/>
      <c r="O210" s="219"/>
      <c r="P210" s="219"/>
      <c r="Q210" s="219"/>
      <c r="R210" s="219"/>
      <c r="S210" s="219"/>
      <c r="T210" s="219"/>
      <c r="U210" s="219"/>
      <c r="V210" s="219"/>
      <c r="W210" s="219"/>
      <c r="X210" s="219"/>
      <c r="Y210" s="219"/>
      <c r="Z210" s="219"/>
      <c r="AA210" s="219"/>
      <c r="AB210" s="219"/>
      <c r="AC210" s="219"/>
      <c r="AD210" s="158"/>
      <c r="AE210" s="158"/>
      <c r="AF210" s="158"/>
      <c r="AG210" s="158"/>
      <c r="AH210" s="90">
        <f t="shared" si="80"/>
        <v>0</v>
      </c>
      <c r="AI210" s="106">
        <f>A209*75/100</f>
        <v>438.75</v>
      </c>
      <c r="AJ210" s="84">
        <f t="shared" si="79"/>
        <v>0</v>
      </c>
      <c r="AK210" s="281"/>
    </row>
    <row r="211" spans="1:37" s="3" customFormat="1" ht="13" x14ac:dyDescent="0.3">
      <c r="A211" s="293">
        <v>720</v>
      </c>
      <c r="B211" s="284" t="s">
        <v>598</v>
      </c>
      <c r="C211" s="82" t="s">
        <v>105</v>
      </c>
      <c r="D211" s="83">
        <v>180</v>
      </c>
      <c r="E211" s="159"/>
      <c r="F211" s="195"/>
      <c r="G211" s="195"/>
      <c r="H211" s="213"/>
      <c r="I211" s="213"/>
      <c r="J211" s="213"/>
      <c r="K211" s="219"/>
      <c r="L211" s="219"/>
      <c r="M211" s="219"/>
      <c r="N211" s="219"/>
      <c r="O211" s="219"/>
      <c r="P211" s="219"/>
      <c r="Q211" s="219"/>
      <c r="R211" s="219"/>
      <c r="S211" s="219"/>
      <c r="T211" s="219"/>
      <c r="U211" s="219"/>
      <c r="V211" s="219"/>
      <c r="W211" s="219"/>
      <c r="X211" s="219"/>
      <c r="Y211" s="219"/>
      <c r="Z211" s="219"/>
      <c r="AA211" s="219"/>
      <c r="AB211" s="219"/>
      <c r="AC211" s="219"/>
      <c r="AD211" s="158"/>
      <c r="AE211" s="158"/>
      <c r="AF211" s="158"/>
      <c r="AG211" s="158"/>
      <c r="AH211" s="90">
        <f t="shared" si="80"/>
        <v>0</v>
      </c>
      <c r="AI211" s="106">
        <f>A211*25/100</f>
        <v>180</v>
      </c>
      <c r="AJ211" s="84">
        <f t="shared" si="79"/>
        <v>0</v>
      </c>
      <c r="AK211" s="280">
        <f>AI211+AI212</f>
        <v>720</v>
      </c>
    </row>
    <row r="212" spans="1:37" s="3" customFormat="1" ht="13" x14ac:dyDescent="0.3">
      <c r="A212" s="294"/>
      <c r="B212" s="285"/>
      <c r="C212" s="82" t="s">
        <v>106</v>
      </c>
      <c r="D212" s="83">
        <v>540</v>
      </c>
      <c r="E212" s="159"/>
      <c r="F212" s="195"/>
      <c r="G212" s="195"/>
      <c r="H212" s="213"/>
      <c r="I212" s="213"/>
      <c r="J212" s="213"/>
      <c r="K212" s="219"/>
      <c r="L212" s="219"/>
      <c r="M212" s="219"/>
      <c r="N212" s="219"/>
      <c r="O212" s="219"/>
      <c r="P212" s="219"/>
      <c r="Q212" s="219"/>
      <c r="R212" s="219"/>
      <c r="S212" s="219"/>
      <c r="T212" s="219"/>
      <c r="U212" s="219"/>
      <c r="V212" s="219"/>
      <c r="W212" s="219"/>
      <c r="X212" s="219"/>
      <c r="Y212" s="219"/>
      <c r="Z212" s="219"/>
      <c r="AA212" s="219"/>
      <c r="AB212" s="219"/>
      <c r="AC212" s="219"/>
      <c r="AD212" s="158"/>
      <c r="AE212" s="158"/>
      <c r="AF212" s="158"/>
      <c r="AG212" s="158"/>
      <c r="AH212" s="90">
        <f t="shared" si="80"/>
        <v>0</v>
      </c>
      <c r="AI212" s="106">
        <f>A211*75/100</f>
        <v>540</v>
      </c>
      <c r="AJ212" s="84">
        <f t="shared" si="79"/>
        <v>0</v>
      </c>
      <c r="AK212" s="281"/>
    </row>
    <row r="213" spans="1:37" s="3" customFormat="1" ht="13" x14ac:dyDescent="0.3">
      <c r="A213" s="293">
        <v>774</v>
      </c>
      <c r="B213" s="284" t="s">
        <v>599</v>
      </c>
      <c r="C213" s="82" t="s">
        <v>105</v>
      </c>
      <c r="D213" s="83">
        <v>193.5</v>
      </c>
      <c r="E213" s="159"/>
      <c r="F213" s="195"/>
      <c r="G213" s="195"/>
      <c r="H213" s="213"/>
      <c r="I213" s="213"/>
      <c r="J213" s="213"/>
      <c r="K213" s="219"/>
      <c r="L213" s="219"/>
      <c r="M213" s="219"/>
      <c r="N213" s="219"/>
      <c r="O213" s="219"/>
      <c r="P213" s="219"/>
      <c r="Q213" s="219"/>
      <c r="R213" s="219"/>
      <c r="S213" s="219"/>
      <c r="T213" s="219"/>
      <c r="U213" s="219"/>
      <c r="V213" s="219"/>
      <c r="W213" s="219"/>
      <c r="X213" s="219"/>
      <c r="Y213" s="219"/>
      <c r="Z213" s="219"/>
      <c r="AA213" s="219"/>
      <c r="AB213" s="219"/>
      <c r="AC213" s="219"/>
      <c r="AD213" s="158"/>
      <c r="AE213" s="158"/>
      <c r="AF213" s="158"/>
      <c r="AG213" s="158"/>
      <c r="AH213" s="90">
        <f t="shared" si="80"/>
        <v>0</v>
      </c>
      <c r="AI213" s="106">
        <f>A213*25/100</f>
        <v>193.5</v>
      </c>
      <c r="AJ213" s="84">
        <f t="shared" si="79"/>
        <v>0</v>
      </c>
      <c r="AK213" s="280">
        <f>AI213+AI214</f>
        <v>774</v>
      </c>
    </row>
    <row r="214" spans="1:37" s="3" customFormat="1" ht="13" x14ac:dyDescent="0.3">
      <c r="A214" s="294"/>
      <c r="B214" s="285"/>
      <c r="C214" s="82" t="s">
        <v>106</v>
      </c>
      <c r="D214" s="83">
        <v>580.5</v>
      </c>
      <c r="E214" s="159"/>
      <c r="F214" s="195"/>
      <c r="G214" s="195"/>
      <c r="H214" s="213"/>
      <c r="I214" s="213"/>
      <c r="J214" s="213"/>
      <c r="K214" s="219"/>
      <c r="L214" s="219"/>
      <c r="M214" s="219"/>
      <c r="N214" s="219"/>
      <c r="O214" s="219"/>
      <c r="P214" s="219"/>
      <c r="Q214" s="219"/>
      <c r="R214" s="219"/>
      <c r="S214" s="219"/>
      <c r="T214" s="219"/>
      <c r="U214" s="219"/>
      <c r="V214" s="219"/>
      <c r="W214" s="219"/>
      <c r="X214" s="219"/>
      <c r="Y214" s="219"/>
      <c r="Z214" s="219"/>
      <c r="AA214" s="219"/>
      <c r="AB214" s="219"/>
      <c r="AC214" s="219"/>
      <c r="AD214" s="158"/>
      <c r="AE214" s="158"/>
      <c r="AF214" s="158"/>
      <c r="AG214" s="158"/>
      <c r="AH214" s="90">
        <f t="shared" si="80"/>
        <v>0</v>
      </c>
      <c r="AI214" s="106">
        <f>A213*75/100</f>
        <v>580.5</v>
      </c>
      <c r="AJ214" s="84">
        <f t="shared" si="79"/>
        <v>0</v>
      </c>
      <c r="AK214" s="281"/>
    </row>
    <row r="215" spans="1:37" s="3" customFormat="1" ht="13" x14ac:dyDescent="0.3">
      <c r="A215" s="293">
        <v>600</v>
      </c>
      <c r="B215" s="284" t="s">
        <v>315</v>
      </c>
      <c r="C215" s="82" t="s">
        <v>105</v>
      </c>
      <c r="D215" s="83">
        <v>150</v>
      </c>
      <c r="E215" s="159"/>
      <c r="F215" s="195"/>
      <c r="G215" s="195"/>
      <c r="H215" s="213"/>
      <c r="I215" s="213"/>
      <c r="J215" s="213"/>
      <c r="K215" s="219"/>
      <c r="L215" s="219"/>
      <c r="M215" s="219"/>
      <c r="N215" s="219"/>
      <c r="O215" s="219"/>
      <c r="P215" s="219"/>
      <c r="Q215" s="219"/>
      <c r="R215" s="219"/>
      <c r="S215" s="219"/>
      <c r="T215" s="219"/>
      <c r="U215" s="219"/>
      <c r="V215" s="219"/>
      <c r="W215" s="219"/>
      <c r="X215" s="219"/>
      <c r="Y215" s="219"/>
      <c r="Z215" s="219"/>
      <c r="AA215" s="219"/>
      <c r="AB215" s="219"/>
      <c r="AC215" s="219"/>
      <c r="AD215" s="158"/>
      <c r="AE215" s="158"/>
      <c r="AF215" s="158"/>
      <c r="AG215" s="158"/>
      <c r="AH215" s="90">
        <f t="shared" si="80"/>
        <v>0</v>
      </c>
      <c r="AI215" s="106">
        <f>A215*25/100</f>
        <v>150</v>
      </c>
      <c r="AJ215" s="84">
        <f t="shared" si="79"/>
        <v>0</v>
      </c>
      <c r="AK215" s="280">
        <f>AI215+AI216</f>
        <v>600</v>
      </c>
    </row>
    <row r="216" spans="1:37" s="3" customFormat="1" ht="13" x14ac:dyDescent="0.3">
      <c r="A216" s="294"/>
      <c r="B216" s="285"/>
      <c r="C216" s="82" t="s">
        <v>106</v>
      </c>
      <c r="D216" s="83">
        <v>450</v>
      </c>
      <c r="E216" s="159"/>
      <c r="F216" s="195"/>
      <c r="G216" s="195"/>
      <c r="H216" s="213"/>
      <c r="I216" s="213"/>
      <c r="J216" s="213"/>
      <c r="K216" s="219"/>
      <c r="L216" s="219"/>
      <c r="M216" s="219"/>
      <c r="N216" s="219"/>
      <c r="O216" s="219"/>
      <c r="P216" s="219"/>
      <c r="Q216" s="219"/>
      <c r="R216" s="219"/>
      <c r="S216" s="219"/>
      <c r="T216" s="219"/>
      <c r="U216" s="219"/>
      <c r="V216" s="219"/>
      <c r="W216" s="219"/>
      <c r="X216" s="219"/>
      <c r="Y216" s="219"/>
      <c r="Z216" s="219"/>
      <c r="AA216" s="219"/>
      <c r="AB216" s="219"/>
      <c r="AC216" s="219"/>
      <c r="AD216" s="158"/>
      <c r="AE216" s="158"/>
      <c r="AF216" s="158"/>
      <c r="AG216" s="158"/>
      <c r="AH216" s="90">
        <f t="shared" si="80"/>
        <v>0</v>
      </c>
      <c r="AI216" s="106">
        <f>A215*75/100</f>
        <v>450</v>
      </c>
      <c r="AJ216" s="84">
        <f t="shared" si="79"/>
        <v>0</v>
      </c>
      <c r="AK216" s="281"/>
    </row>
    <row r="217" spans="1:37" s="3" customFormat="1" ht="13" x14ac:dyDescent="0.3">
      <c r="A217" s="293">
        <v>672</v>
      </c>
      <c r="B217" s="284" t="s">
        <v>316</v>
      </c>
      <c r="C217" s="82" t="s">
        <v>105</v>
      </c>
      <c r="D217" s="83">
        <v>168</v>
      </c>
      <c r="E217" s="159"/>
      <c r="F217" s="195"/>
      <c r="G217" s="195"/>
      <c r="H217" s="213"/>
      <c r="I217" s="213"/>
      <c r="J217" s="213"/>
      <c r="K217" s="219"/>
      <c r="L217" s="219"/>
      <c r="M217" s="219"/>
      <c r="N217" s="219"/>
      <c r="O217" s="219"/>
      <c r="P217" s="219"/>
      <c r="Q217" s="219"/>
      <c r="R217" s="219"/>
      <c r="S217" s="219"/>
      <c r="T217" s="219"/>
      <c r="U217" s="219"/>
      <c r="V217" s="219"/>
      <c r="W217" s="219"/>
      <c r="X217" s="219"/>
      <c r="Y217" s="219"/>
      <c r="Z217" s="219"/>
      <c r="AA217" s="219"/>
      <c r="AB217" s="219"/>
      <c r="AC217" s="219"/>
      <c r="AD217" s="158"/>
      <c r="AE217" s="158"/>
      <c r="AF217" s="158"/>
      <c r="AG217" s="158"/>
      <c r="AH217" s="90">
        <f t="shared" si="80"/>
        <v>0</v>
      </c>
      <c r="AI217" s="106">
        <f>A217*25/100</f>
        <v>168</v>
      </c>
      <c r="AJ217" s="84">
        <f t="shared" si="79"/>
        <v>0</v>
      </c>
      <c r="AK217" s="280">
        <f>AI217+AI218</f>
        <v>672</v>
      </c>
    </row>
    <row r="218" spans="1:37" s="3" customFormat="1" ht="13" x14ac:dyDescent="0.3">
      <c r="A218" s="294"/>
      <c r="B218" s="285"/>
      <c r="C218" s="82" t="s">
        <v>106</v>
      </c>
      <c r="D218" s="83">
        <v>504</v>
      </c>
      <c r="E218" s="159"/>
      <c r="F218" s="195"/>
      <c r="G218" s="195"/>
      <c r="H218" s="213"/>
      <c r="I218" s="213"/>
      <c r="J218" s="213"/>
      <c r="K218" s="219"/>
      <c r="L218" s="219"/>
      <c r="M218" s="219"/>
      <c r="N218" s="219"/>
      <c r="O218" s="219"/>
      <c r="P218" s="219"/>
      <c r="Q218" s="219"/>
      <c r="R218" s="219"/>
      <c r="S218" s="219"/>
      <c r="T218" s="219"/>
      <c r="U218" s="219"/>
      <c r="V218" s="219"/>
      <c r="W218" s="219"/>
      <c r="X218" s="219"/>
      <c r="Y218" s="219"/>
      <c r="Z218" s="219"/>
      <c r="AA218" s="219"/>
      <c r="AB218" s="219"/>
      <c r="AC218" s="219"/>
      <c r="AD218" s="158"/>
      <c r="AE218" s="158"/>
      <c r="AF218" s="158"/>
      <c r="AG218" s="158"/>
      <c r="AH218" s="90">
        <f t="shared" si="80"/>
        <v>0</v>
      </c>
      <c r="AI218" s="106">
        <f>A217*75/100</f>
        <v>504</v>
      </c>
      <c r="AJ218" s="84">
        <f t="shared" si="79"/>
        <v>0</v>
      </c>
      <c r="AK218" s="281"/>
    </row>
    <row r="219" spans="1:37" s="3" customFormat="1" ht="13" x14ac:dyDescent="0.3">
      <c r="A219" s="293">
        <v>780</v>
      </c>
      <c r="B219" s="284" t="s">
        <v>317</v>
      </c>
      <c r="C219" s="82" t="s">
        <v>105</v>
      </c>
      <c r="D219" s="83">
        <v>195</v>
      </c>
      <c r="E219" s="159"/>
      <c r="F219" s="195"/>
      <c r="G219" s="195"/>
      <c r="H219" s="213"/>
      <c r="I219" s="213"/>
      <c r="J219" s="213"/>
      <c r="K219" s="219"/>
      <c r="L219" s="219"/>
      <c r="M219" s="219"/>
      <c r="N219" s="219"/>
      <c r="O219" s="219"/>
      <c r="P219" s="219"/>
      <c r="Q219" s="219"/>
      <c r="R219" s="219"/>
      <c r="S219" s="219"/>
      <c r="T219" s="219"/>
      <c r="U219" s="219"/>
      <c r="V219" s="219"/>
      <c r="W219" s="219"/>
      <c r="X219" s="219"/>
      <c r="Y219" s="219"/>
      <c r="Z219" s="219"/>
      <c r="AA219" s="219"/>
      <c r="AB219" s="219"/>
      <c r="AC219" s="219"/>
      <c r="AD219" s="158"/>
      <c r="AE219" s="158"/>
      <c r="AF219" s="158"/>
      <c r="AG219" s="158"/>
      <c r="AH219" s="90">
        <f t="shared" si="80"/>
        <v>0</v>
      </c>
      <c r="AI219" s="106">
        <f>A219*25/100</f>
        <v>195</v>
      </c>
      <c r="AJ219" s="84">
        <f t="shared" si="79"/>
        <v>0</v>
      </c>
      <c r="AK219" s="280">
        <f>AI219+AI220</f>
        <v>780</v>
      </c>
    </row>
    <row r="220" spans="1:37" s="3" customFormat="1" ht="13" x14ac:dyDescent="0.3">
      <c r="A220" s="294"/>
      <c r="B220" s="285"/>
      <c r="C220" s="82" t="s">
        <v>106</v>
      </c>
      <c r="D220" s="83">
        <v>585</v>
      </c>
      <c r="E220" s="159"/>
      <c r="F220" s="195"/>
      <c r="G220" s="195"/>
      <c r="H220" s="213"/>
      <c r="I220" s="213"/>
      <c r="J220" s="213"/>
      <c r="K220" s="219"/>
      <c r="L220" s="219"/>
      <c r="M220" s="219"/>
      <c r="N220" s="219"/>
      <c r="O220" s="219"/>
      <c r="P220" s="219"/>
      <c r="Q220" s="219"/>
      <c r="R220" s="219"/>
      <c r="S220" s="219"/>
      <c r="T220" s="219"/>
      <c r="U220" s="219"/>
      <c r="V220" s="219"/>
      <c r="W220" s="219"/>
      <c r="X220" s="219"/>
      <c r="Y220" s="219"/>
      <c r="Z220" s="219"/>
      <c r="AA220" s="219"/>
      <c r="AB220" s="219"/>
      <c r="AC220" s="219"/>
      <c r="AD220" s="158"/>
      <c r="AE220" s="158"/>
      <c r="AF220" s="158"/>
      <c r="AG220" s="158"/>
      <c r="AH220" s="90">
        <f t="shared" si="80"/>
        <v>0</v>
      </c>
      <c r="AI220" s="106">
        <f>A219*75/100</f>
        <v>585</v>
      </c>
      <c r="AJ220" s="84">
        <f t="shared" si="79"/>
        <v>0</v>
      </c>
      <c r="AK220" s="281"/>
    </row>
    <row r="221" spans="1:37" s="3" customFormat="1" ht="13" x14ac:dyDescent="0.3">
      <c r="A221" s="293">
        <v>960</v>
      </c>
      <c r="B221" s="284" t="s">
        <v>318</v>
      </c>
      <c r="C221" s="82" t="s">
        <v>105</v>
      </c>
      <c r="D221" s="83">
        <v>240</v>
      </c>
      <c r="E221" s="159"/>
      <c r="F221" s="195"/>
      <c r="G221" s="195"/>
      <c r="H221" s="213"/>
      <c r="I221" s="213"/>
      <c r="J221" s="213"/>
      <c r="K221" s="219"/>
      <c r="L221" s="219"/>
      <c r="M221" s="219"/>
      <c r="N221" s="219"/>
      <c r="O221" s="219"/>
      <c r="P221" s="219"/>
      <c r="Q221" s="219"/>
      <c r="R221" s="219"/>
      <c r="S221" s="219"/>
      <c r="T221" s="219"/>
      <c r="U221" s="219"/>
      <c r="V221" s="219"/>
      <c r="W221" s="219"/>
      <c r="X221" s="219"/>
      <c r="Y221" s="219"/>
      <c r="Z221" s="219"/>
      <c r="AA221" s="219"/>
      <c r="AB221" s="219"/>
      <c r="AC221" s="219"/>
      <c r="AD221" s="158"/>
      <c r="AE221" s="158"/>
      <c r="AF221" s="158"/>
      <c r="AG221" s="158"/>
      <c r="AH221" s="90">
        <f t="shared" si="80"/>
        <v>0</v>
      </c>
      <c r="AI221" s="106">
        <f>A221*25/100</f>
        <v>240</v>
      </c>
      <c r="AJ221" s="84">
        <f t="shared" si="79"/>
        <v>0</v>
      </c>
      <c r="AK221" s="280">
        <f>AI221+AI222</f>
        <v>960</v>
      </c>
    </row>
    <row r="222" spans="1:37" s="3" customFormat="1" ht="13" x14ac:dyDescent="0.3">
      <c r="A222" s="294"/>
      <c r="B222" s="285"/>
      <c r="C222" s="82" t="s">
        <v>106</v>
      </c>
      <c r="D222" s="83">
        <v>720</v>
      </c>
      <c r="E222" s="159"/>
      <c r="F222" s="195"/>
      <c r="G222" s="195"/>
      <c r="H222" s="213"/>
      <c r="I222" s="213"/>
      <c r="J222" s="213"/>
      <c r="K222" s="219"/>
      <c r="L222" s="219"/>
      <c r="M222" s="219"/>
      <c r="N222" s="219"/>
      <c r="O222" s="219"/>
      <c r="P222" s="219"/>
      <c r="Q222" s="219"/>
      <c r="R222" s="219"/>
      <c r="S222" s="219"/>
      <c r="T222" s="219"/>
      <c r="U222" s="219"/>
      <c r="V222" s="219"/>
      <c r="W222" s="219"/>
      <c r="X222" s="219"/>
      <c r="Y222" s="219"/>
      <c r="Z222" s="219"/>
      <c r="AA222" s="219"/>
      <c r="AB222" s="219"/>
      <c r="AC222" s="219"/>
      <c r="AD222" s="158"/>
      <c r="AE222" s="158"/>
      <c r="AF222" s="158"/>
      <c r="AG222" s="158"/>
      <c r="AH222" s="90">
        <f t="shared" si="80"/>
        <v>0</v>
      </c>
      <c r="AI222" s="106">
        <f>A221*75/100</f>
        <v>720</v>
      </c>
      <c r="AJ222" s="84">
        <f t="shared" si="79"/>
        <v>0</v>
      </c>
      <c r="AK222" s="281"/>
    </row>
    <row r="223" spans="1:37" s="3" customFormat="1" ht="13" x14ac:dyDescent="0.3">
      <c r="A223" s="293">
        <v>1032</v>
      </c>
      <c r="B223" s="284" t="s">
        <v>319</v>
      </c>
      <c r="C223" s="82" t="s">
        <v>105</v>
      </c>
      <c r="D223" s="83">
        <v>258</v>
      </c>
      <c r="E223" s="159"/>
      <c r="F223" s="195"/>
      <c r="G223" s="195"/>
      <c r="H223" s="213"/>
      <c r="I223" s="213"/>
      <c r="J223" s="213"/>
      <c r="K223" s="219"/>
      <c r="L223" s="219"/>
      <c r="M223" s="219"/>
      <c r="N223" s="219"/>
      <c r="O223" s="219"/>
      <c r="P223" s="219"/>
      <c r="Q223" s="219"/>
      <c r="R223" s="219"/>
      <c r="S223" s="219"/>
      <c r="T223" s="219"/>
      <c r="U223" s="219"/>
      <c r="V223" s="219"/>
      <c r="W223" s="219"/>
      <c r="X223" s="219"/>
      <c r="Y223" s="219"/>
      <c r="Z223" s="219"/>
      <c r="AA223" s="219"/>
      <c r="AB223" s="219"/>
      <c r="AC223" s="219"/>
      <c r="AD223" s="158"/>
      <c r="AE223" s="158"/>
      <c r="AF223" s="158"/>
      <c r="AG223" s="158"/>
      <c r="AH223" s="90">
        <f t="shared" si="80"/>
        <v>0</v>
      </c>
      <c r="AI223" s="106">
        <f>A223*25/100</f>
        <v>258</v>
      </c>
      <c r="AJ223" s="84">
        <f t="shared" si="79"/>
        <v>0</v>
      </c>
      <c r="AK223" s="280">
        <f>AI223+AI224</f>
        <v>1032</v>
      </c>
    </row>
    <row r="224" spans="1:37" s="3" customFormat="1" ht="13" x14ac:dyDescent="0.3">
      <c r="A224" s="294"/>
      <c r="B224" s="285"/>
      <c r="C224" s="82" t="s">
        <v>106</v>
      </c>
      <c r="D224" s="83">
        <v>774</v>
      </c>
      <c r="E224" s="159"/>
      <c r="F224" s="195"/>
      <c r="G224" s="195"/>
      <c r="H224" s="213"/>
      <c r="I224" s="213"/>
      <c r="J224" s="213"/>
      <c r="K224" s="219"/>
      <c r="L224" s="219"/>
      <c r="M224" s="219"/>
      <c r="N224" s="219"/>
      <c r="O224" s="219"/>
      <c r="P224" s="219"/>
      <c r="Q224" s="219"/>
      <c r="R224" s="219"/>
      <c r="S224" s="219"/>
      <c r="T224" s="219"/>
      <c r="U224" s="219"/>
      <c r="V224" s="219"/>
      <c r="W224" s="219"/>
      <c r="X224" s="219"/>
      <c r="Y224" s="219"/>
      <c r="Z224" s="219"/>
      <c r="AA224" s="219"/>
      <c r="AB224" s="219"/>
      <c r="AC224" s="219"/>
      <c r="AD224" s="158"/>
      <c r="AE224" s="158"/>
      <c r="AF224" s="158"/>
      <c r="AG224" s="158"/>
      <c r="AH224" s="90">
        <f t="shared" si="80"/>
        <v>0</v>
      </c>
      <c r="AI224" s="106">
        <f>A223*75/100</f>
        <v>774</v>
      </c>
      <c r="AJ224" s="84">
        <f t="shared" si="79"/>
        <v>0</v>
      </c>
      <c r="AK224" s="281"/>
    </row>
    <row r="225" spans="1:37" s="3" customFormat="1" ht="13" x14ac:dyDescent="0.3">
      <c r="A225" s="293">
        <v>724</v>
      </c>
      <c r="B225" s="284" t="s">
        <v>320</v>
      </c>
      <c r="C225" s="82" t="s">
        <v>105</v>
      </c>
      <c r="D225" s="83">
        <v>181</v>
      </c>
      <c r="E225" s="159"/>
      <c r="F225" s="195"/>
      <c r="G225" s="195"/>
      <c r="H225" s="213"/>
      <c r="I225" s="213"/>
      <c r="J225" s="213"/>
      <c r="K225" s="219"/>
      <c r="L225" s="219"/>
      <c r="M225" s="219"/>
      <c r="N225" s="219"/>
      <c r="O225" s="219"/>
      <c r="P225" s="219"/>
      <c r="Q225" s="219"/>
      <c r="R225" s="219"/>
      <c r="S225" s="219"/>
      <c r="T225" s="219"/>
      <c r="U225" s="219"/>
      <c r="V225" s="219"/>
      <c r="W225" s="219"/>
      <c r="X225" s="219"/>
      <c r="Y225" s="219"/>
      <c r="Z225" s="219"/>
      <c r="AA225" s="219"/>
      <c r="AB225" s="219"/>
      <c r="AC225" s="219"/>
      <c r="AD225" s="158"/>
      <c r="AE225" s="158"/>
      <c r="AF225" s="158"/>
      <c r="AG225" s="158"/>
      <c r="AH225" s="90">
        <f t="shared" si="80"/>
        <v>0</v>
      </c>
      <c r="AI225" s="106">
        <f>A225*25/100</f>
        <v>181</v>
      </c>
      <c r="AJ225" s="84">
        <f t="shared" si="79"/>
        <v>0</v>
      </c>
      <c r="AK225" s="280">
        <f>AI225+AI226</f>
        <v>724</v>
      </c>
    </row>
    <row r="226" spans="1:37" s="3" customFormat="1" ht="13" x14ac:dyDescent="0.3">
      <c r="A226" s="294"/>
      <c r="B226" s="285"/>
      <c r="C226" s="82" t="s">
        <v>106</v>
      </c>
      <c r="D226" s="83">
        <v>543</v>
      </c>
      <c r="E226" s="159"/>
      <c r="F226" s="195"/>
      <c r="G226" s="195"/>
      <c r="H226" s="213"/>
      <c r="I226" s="213"/>
      <c r="J226" s="213"/>
      <c r="K226" s="219"/>
      <c r="L226" s="219"/>
      <c r="M226" s="219"/>
      <c r="N226" s="219"/>
      <c r="O226" s="219"/>
      <c r="P226" s="219"/>
      <c r="Q226" s="219"/>
      <c r="R226" s="219"/>
      <c r="S226" s="219"/>
      <c r="T226" s="219"/>
      <c r="U226" s="219"/>
      <c r="V226" s="219"/>
      <c r="W226" s="219"/>
      <c r="X226" s="219"/>
      <c r="Y226" s="219"/>
      <c r="Z226" s="219"/>
      <c r="AA226" s="219"/>
      <c r="AB226" s="219"/>
      <c r="AC226" s="219"/>
      <c r="AD226" s="158"/>
      <c r="AE226" s="158"/>
      <c r="AF226" s="158"/>
      <c r="AG226" s="158"/>
      <c r="AH226" s="90">
        <f t="shared" si="80"/>
        <v>0</v>
      </c>
      <c r="AI226" s="106">
        <f>A225*75/100</f>
        <v>543</v>
      </c>
      <c r="AJ226" s="84">
        <f t="shared" si="79"/>
        <v>0</v>
      </c>
      <c r="AK226" s="281"/>
    </row>
    <row r="227" spans="1:37" s="3" customFormat="1" ht="13" x14ac:dyDescent="0.3">
      <c r="A227" s="293">
        <v>811</v>
      </c>
      <c r="B227" s="284" t="s">
        <v>321</v>
      </c>
      <c r="C227" s="82" t="s">
        <v>105</v>
      </c>
      <c r="D227" s="83">
        <v>202.75</v>
      </c>
      <c r="E227" s="159"/>
      <c r="F227" s="195"/>
      <c r="G227" s="195"/>
      <c r="H227" s="213"/>
      <c r="I227" s="213"/>
      <c r="J227" s="213"/>
      <c r="K227" s="219"/>
      <c r="L227" s="219"/>
      <c r="M227" s="219"/>
      <c r="N227" s="219"/>
      <c r="O227" s="219"/>
      <c r="P227" s="219"/>
      <c r="Q227" s="219"/>
      <c r="R227" s="219"/>
      <c r="S227" s="219"/>
      <c r="T227" s="219"/>
      <c r="U227" s="219"/>
      <c r="V227" s="219"/>
      <c r="W227" s="219"/>
      <c r="X227" s="219"/>
      <c r="Y227" s="219"/>
      <c r="Z227" s="219"/>
      <c r="AA227" s="219"/>
      <c r="AB227" s="219"/>
      <c r="AC227" s="219"/>
      <c r="AD227" s="158"/>
      <c r="AE227" s="158"/>
      <c r="AF227" s="158"/>
      <c r="AG227" s="158"/>
      <c r="AH227" s="90">
        <f t="shared" si="80"/>
        <v>0</v>
      </c>
      <c r="AI227" s="106">
        <f>A227*25/100</f>
        <v>202.75</v>
      </c>
      <c r="AJ227" s="84">
        <f t="shared" si="79"/>
        <v>0</v>
      </c>
      <c r="AK227" s="280">
        <f>AI227+AI228</f>
        <v>811</v>
      </c>
    </row>
    <row r="228" spans="1:37" s="3" customFormat="1" ht="13" x14ac:dyDescent="0.3">
      <c r="A228" s="294"/>
      <c r="B228" s="285"/>
      <c r="C228" s="82" t="s">
        <v>106</v>
      </c>
      <c r="D228" s="83">
        <v>608.25</v>
      </c>
      <c r="E228" s="159"/>
      <c r="F228" s="195"/>
      <c r="G228" s="195"/>
      <c r="H228" s="213"/>
      <c r="I228" s="213"/>
      <c r="J228" s="213"/>
      <c r="K228" s="219"/>
      <c r="L228" s="219"/>
      <c r="M228" s="219"/>
      <c r="N228" s="219"/>
      <c r="O228" s="219"/>
      <c r="P228" s="219"/>
      <c r="Q228" s="219"/>
      <c r="R228" s="219"/>
      <c r="S228" s="219"/>
      <c r="T228" s="219"/>
      <c r="U228" s="219"/>
      <c r="V228" s="219"/>
      <c r="W228" s="219"/>
      <c r="X228" s="219"/>
      <c r="Y228" s="219"/>
      <c r="Z228" s="219"/>
      <c r="AA228" s="219"/>
      <c r="AB228" s="219"/>
      <c r="AC228" s="219"/>
      <c r="AD228" s="158"/>
      <c r="AE228" s="158"/>
      <c r="AF228" s="158"/>
      <c r="AG228" s="158"/>
      <c r="AH228" s="90">
        <f t="shared" si="80"/>
        <v>0</v>
      </c>
      <c r="AI228" s="106">
        <f>A227*75/100</f>
        <v>608.25</v>
      </c>
      <c r="AJ228" s="84">
        <f t="shared" si="79"/>
        <v>0</v>
      </c>
      <c r="AK228" s="281"/>
    </row>
    <row r="229" spans="1:37" s="3" customFormat="1" ht="13" x14ac:dyDescent="0.3">
      <c r="A229" s="293">
        <v>941</v>
      </c>
      <c r="B229" s="284" t="s">
        <v>322</v>
      </c>
      <c r="C229" s="82" t="s">
        <v>105</v>
      </c>
      <c r="D229" s="83">
        <v>235.25</v>
      </c>
      <c r="E229" s="159"/>
      <c r="F229" s="195"/>
      <c r="G229" s="195"/>
      <c r="H229" s="213"/>
      <c r="I229" s="213"/>
      <c r="J229" s="213"/>
      <c r="K229" s="219"/>
      <c r="L229" s="219"/>
      <c r="M229" s="219"/>
      <c r="N229" s="219"/>
      <c r="O229" s="219"/>
      <c r="P229" s="219"/>
      <c r="Q229" s="219"/>
      <c r="R229" s="219"/>
      <c r="S229" s="219"/>
      <c r="T229" s="219"/>
      <c r="U229" s="219"/>
      <c r="V229" s="219"/>
      <c r="W229" s="219"/>
      <c r="X229" s="219"/>
      <c r="Y229" s="219"/>
      <c r="Z229" s="219"/>
      <c r="AA229" s="219"/>
      <c r="AB229" s="219"/>
      <c r="AC229" s="219"/>
      <c r="AD229" s="158"/>
      <c r="AE229" s="158"/>
      <c r="AF229" s="158"/>
      <c r="AG229" s="158"/>
      <c r="AH229" s="90">
        <f t="shared" si="80"/>
        <v>0</v>
      </c>
      <c r="AI229" s="106">
        <f>A229*25/100</f>
        <v>235.25</v>
      </c>
      <c r="AJ229" s="84">
        <f t="shared" ref="AJ229:AJ244" si="81">AH229*AI229</f>
        <v>0</v>
      </c>
      <c r="AK229" s="280">
        <f>AI229+AI230</f>
        <v>941</v>
      </c>
    </row>
    <row r="230" spans="1:37" s="3" customFormat="1" ht="13" x14ac:dyDescent="0.3">
      <c r="A230" s="294"/>
      <c r="B230" s="285"/>
      <c r="C230" s="82" t="s">
        <v>106</v>
      </c>
      <c r="D230" s="83">
        <v>705.75</v>
      </c>
      <c r="E230" s="159"/>
      <c r="F230" s="195"/>
      <c r="G230" s="195"/>
      <c r="H230" s="213"/>
      <c r="I230" s="213"/>
      <c r="J230" s="213"/>
      <c r="K230" s="219"/>
      <c r="L230" s="219"/>
      <c r="M230" s="219"/>
      <c r="N230" s="219"/>
      <c r="O230" s="219"/>
      <c r="P230" s="219"/>
      <c r="Q230" s="219"/>
      <c r="R230" s="219"/>
      <c r="S230" s="219"/>
      <c r="T230" s="219"/>
      <c r="U230" s="219"/>
      <c r="V230" s="219"/>
      <c r="W230" s="219"/>
      <c r="X230" s="219"/>
      <c r="Y230" s="219"/>
      <c r="Z230" s="219"/>
      <c r="AA230" s="219"/>
      <c r="AB230" s="219"/>
      <c r="AC230" s="219"/>
      <c r="AD230" s="158"/>
      <c r="AE230" s="158"/>
      <c r="AF230" s="158"/>
      <c r="AG230" s="158"/>
      <c r="AH230" s="90">
        <f t="shared" si="80"/>
        <v>0</v>
      </c>
      <c r="AI230" s="106">
        <f>A229*75/100</f>
        <v>705.75</v>
      </c>
      <c r="AJ230" s="84">
        <f t="shared" si="81"/>
        <v>0</v>
      </c>
      <c r="AK230" s="281"/>
    </row>
    <row r="231" spans="1:37" s="3" customFormat="1" ht="13" x14ac:dyDescent="0.3">
      <c r="A231" s="293">
        <v>1159</v>
      </c>
      <c r="B231" s="284" t="s">
        <v>323</v>
      </c>
      <c r="C231" s="82" t="s">
        <v>105</v>
      </c>
      <c r="D231" s="83">
        <v>289.75</v>
      </c>
      <c r="E231" s="159"/>
      <c r="F231" s="195"/>
      <c r="G231" s="195"/>
      <c r="H231" s="213"/>
      <c r="I231" s="213"/>
      <c r="J231" s="213"/>
      <c r="K231" s="219"/>
      <c r="L231" s="219"/>
      <c r="M231" s="219"/>
      <c r="N231" s="219"/>
      <c r="O231" s="219"/>
      <c r="P231" s="219"/>
      <c r="Q231" s="219"/>
      <c r="R231" s="219"/>
      <c r="S231" s="219"/>
      <c r="T231" s="219"/>
      <c r="U231" s="219"/>
      <c r="V231" s="219"/>
      <c r="W231" s="219"/>
      <c r="X231" s="219"/>
      <c r="Y231" s="219"/>
      <c r="Z231" s="219"/>
      <c r="AA231" s="219"/>
      <c r="AB231" s="219"/>
      <c r="AC231" s="219"/>
      <c r="AD231" s="158"/>
      <c r="AE231" s="158"/>
      <c r="AF231" s="158"/>
      <c r="AG231" s="158"/>
      <c r="AH231" s="90">
        <f t="shared" si="80"/>
        <v>0</v>
      </c>
      <c r="AI231" s="106">
        <f>A231*25/100</f>
        <v>289.75</v>
      </c>
      <c r="AJ231" s="84">
        <f t="shared" si="81"/>
        <v>0</v>
      </c>
      <c r="AK231" s="280">
        <f>AI231+AI232</f>
        <v>1159</v>
      </c>
    </row>
    <row r="232" spans="1:37" s="3" customFormat="1" ht="13" x14ac:dyDescent="0.3">
      <c r="A232" s="294"/>
      <c r="B232" s="285"/>
      <c r="C232" s="82" t="s">
        <v>106</v>
      </c>
      <c r="D232" s="83">
        <v>869.25</v>
      </c>
      <c r="E232" s="159"/>
      <c r="F232" s="195"/>
      <c r="G232" s="195"/>
      <c r="H232" s="213"/>
      <c r="I232" s="213"/>
      <c r="J232" s="213"/>
      <c r="K232" s="219"/>
      <c r="L232" s="219"/>
      <c r="M232" s="219"/>
      <c r="N232" s="219"/>
      <c r="O232" s="219"/>
      <c r="P232" s="219"/>
      <c r="Q232" s="219"/>
      <c r="R232" s="219"/>
      <c r="S232" s="219"/>
      <c r="T232" s="219"/>
      <c r="U232" s="219"/>
      <c r="V232" s="219"/>
      <c r="W232" s="219"/>
      <c r="X232" s="219"/>
      <c r="Y232" s="219"/>
      <c r="Z232" s="219"/>
      <c r="AA232" s="219"/>
      <c r="AB232" s="219"/>
      <c r="AC232" s="219"/>
      <c r="AD232" s="158"/>
      <c r="AE232" s="158"/>
      <c r="AF232" s="158"/>
      <c r="AG232" s="158"/>
      <c r="AH232" s="90">
        <f t="shared" si="80"/>
        <v>0</v>
      </c>
      <c r="AI232" s="106">
        <f>A231*75/100</f>
        <v>869.25</v>
      </c>
      <c r="AJ232" s="84">
        <f t="shared" si="81"/>
        <v>0</v>
      </c>
      <c r="AK232" s="281"/>
    </row>
    <row r="233" spans="1:37" s="3" customFormat="1" ht="13" x14ac:dyDescent="0.3">
      <c r="A233" s="293">
        <v>1246</v>
      </c>
      <c r="B233" s="284" t="s">
        <v>324</v>
      </c>
      <c r="C233" s="82" t="s">
        <v>105</v>
      </c>
      <c r="D233" s="83">
        <v>311.5</v>
      </c>
      <c r="E233" s="159"/>
      <c r="F233" s="195"/>
      <c r="G233" s="195"/>
      <c r="H233" s="213"/>
      <c r="I233" s="213"/>
      <c r="J233" s="213"/>
      <c r="K233" s="219"/>
      <c r="L233" s="219"/>
      <c r="M233" s="219"/>
      <c r="N233" s="219"/>
      <c r="O233" s="219"/>
      <c r="P233" s="219"/>
      <c r="Q233" s="219"/>
      <c r="R233" s="219"/>
      <c r="S233" s="219"/>
      <c r="T233" s="219"/>
      <c r="U233" s="219"/>
      <c r="V233" s="219"/>
      <c r="W233" s="219"/>
      <c r="X233" s="219"/>
      <c r="Y233" s="219"/>
      <c r="Z233" s="219"/>
      <c r="AA233" s="219"/>
      <c r="AB233" s="219"/>
      <c r="AC233" s="219"/>
      <c r="AD233" s="158"/>
      <c r="AE233" s="158"/>
      <c r="AF233" s="158"/>
      <c r="AG233" s="158"/>
      <c r="AH233" s="90">
        <f t="shared" si="80"/>
        <v>0</v>
      </c>
      <c r="AI233" s="106">
        <f>A233*25/100</f>
        <v>311.5</v>
      </c>
      <c r="AJ233" s="84">
        <f t="shared" si="81"/>
        <v>0</v>
      </c>
      <c r="AK233" s="280">
        <f>AI233+AI234</f>
        <v>1246</v>
      </c>
    </row>
    <row r="234" spans="1:37" s="3" customFormat="1" ht="13" x14ac:dyDescent="0.3">
      <c r="A234" s="294"/>
      <c r="B234" s="285"/>
      <c r="C234" s="82" t="s">
        <v>106</v>
      </c>
      <c r="D234" s="83">
        <v>934.5</v>
      </c>
      <c r="E234" s="159"/>
      <c r="F234" s="195"/>
      <c r="G234" s="195"/>
      <c r="H234" s="213"/>
      <c r="I234" s="213"/>
      <c r="J234" s="213"/>
      <c r="K234" s="219"/>
      <c r="L234" s="219"/>
      <c r="M234" s="219"/>
      <c r="N234" s="219"/>
      <c r="O234" s="219"/>
      <c r="P234" s="219"/>
      <c r="Q234" s="219"/>
      <c r="R234" s="219"/>
      <c r="S234" s="219"/>
      <c r="T234" s="219"/>
      <c r="U234" s="219"/>
      <c r="V234" s="219"/>
      <c r="W234" s="219"/>
      <c r="X234" s="219"/>
      <c r="Y234" s="219"/>
      <c r="Z234" s="219"/>
      <c r="AA234" s="219"/>
      <c r="AB234" s="219"/>
      <c r="AC234" s="219"/>
      <c r="AD234" s="158"/>
      <c r="AE234" s="158"/>
      <c r="AF234" s="158"/>
      <c r="AG234" s="158"/>
      <c r="AH234" s="90">
        <f t="shared" si="80"/>
        <v>0</v>
      </c>
      <c r="AI234" s="106">
        <f>A233*75/100</f>
        <v>934.5</v>
      </c>
      <c r="AJ234" s="84">
        <f t="shared" si="81"/>
        <v>0</v>
      </c>
      <c r="AK234" s="281"/>
    </row>
    <row r="235" spans="1:37" s="3" customFormat="1" ht="13" x14ac:dyDescent="0.3">
      <c r="A235" s="293">
        <v>1265</v>
      </c>
      <c r="B235" s="284" t="s">
        <v>325</v>
      </c>
      <c r="C235" s="82" t="s">
        <v>105</v>
      </c>
      <c r="D235" s="83">
        <v>316.25</v>
      </c>
      <c r="E235" s="159"/>
      <c r="F235" s="195"/>
      <c r="G235" s="195"/>
      <c r="H235" s="213"/>
      <c r="I235" s="213"/>
      <c r="J235" s="213"/>
      <c r="K235" s="219"/>
      <c r="L235" s="219"/>
      <c r="M235" s="219"/>
      <c r="N235" s="219"/>
      <c r="O235" s="219"/>
      <c r="P235" s="219"/>
      <c r="Q235" s="219"/>
      <c r="R235" s="219"/>
      <c r="S235" s="219"/>
      <c r="T235" s="219"/>
      <c r="U235" s="219"/>
      <c r="V235" s="219"/>
      <c r="W235" s="219"/>
      <c r="X235" s="219"/>
      <c r="Y235" s="219"/>
      <c r="Z235" s="219"/>
      <c r="AA235" s="219"/>
      <c r="AB235" s="219"/>
      <c r="AC235" s="219"/>
      <c r="AD235" s="158"/>
      <c r="AE235" s="158"/>
      <c r="AF235" s="158"/>
      <c r="AG235" s="158"/>
      <c r="AH235" s="90">
        <f t="shared" si="80"/>
        <v>0</v>
      </c>
      <c r="AI235" s="106">
        <f>A235*25/100</f>
        <v>316.25</v>
      </c>
      <c r="AJ235" s="84">
        <f t="shared" si="81"/>
        <v>0</v>
      </c>
      <c r="AK235" s="280">
        <f>AI235+AI236</f>
        <v>1265</v>
      </c>
    </row>
    <row r="236" spans="1:37" s="3" customFormat="1" ht="13" x14ac:dyDescent="0.3">
      <c r="A236" s="294"/>
      <c r="B236" s="285"/>
      <c r="C236" s="82" t="s">
        <v>106</v>
      </c>
      <c r="D236" s="83">
        <v>948.75</v>
      </c>
      <c r="E236" s="159"/>
      <c r="F236" s="195"/>
      <c r="G236" s="195"/>
      <c r="H236" s="213"/>
      <c r="I236" s="213"/>
      <c r="J236" s="213"/>
      <c r="K236" s="219"/>
      <c r="L236" s="219"/>
      <c r="M236" s="219"/>
      <c r="N236" s="219"/>
      <c r="O236" s="219"/>
      <c r="P236" s="219"/>
      <c r="Q236" s="219"/>
      <c r="R236" s="219"/>
      <c r="S236" s="219"/>
      <c r="T236" s="219"/>
      <c r="U236" s="219"/>
      <c r="V236" s="219"/>
      <c r="W236" s="219"/>
      <c r="X236" s="219"/>
      <c r="Y236" s="219"/>
      <c r="Z236" s="219"/>
      <c r="AA236" s="219"/>
      <c r="AB236" s="219"/>
      <c r="AC236" s="219"/>
      <c r="AD236" s="158"/>
      <c r="AE236" s="158"/>
      <c r="AF236" s="158"/>
      <c r="AG236" s="158"/>
      <c r="AH236" s="90">
        <f t="shared" si="80"/>
        <v>0</v>
      </c>
      <c r="AI236" s="106">
        <f>A235*75/100</f>
        <v>948.75</v>
      </c>
      <c r="AJ236" s="84">
        <f t="shared" si="81"/>
        <v>0</v>
      </c>
      <c r="AK236" s="281"/>
    </row>
    <row r="237" spans="1:37" s="3" customFormat="1" ht="13" x14ac:dyDescent="0.3">
      <c r="A237" s="293">
        <v>1417</v>
      </c>
      <c r="B237" s="284" t="s">
        <v>326</v>
      </c>
      <c r="C237" s="82" t="s">
        <v>105</v>
      </c>
      <c r="D237" s="83">
        <v>354.25</v>
      </c>
      <c r="E237" s="159"/>
      <c r="F237" s="195"/>
      <c r="G237" s="195"/>
      <c r="H237" s="213"/>
      <c r="I237" s="213"/>
      <c r="J237" s="213"/>
      <c r="K237" s="219"/>
      <c r="L237" s="219"/>
      <c r="M237" s="219"/>
      <c r="N237" s="219"/>
      <c r="O237" s="219"/>
      <c r="P237" s="219"/>
      <c r="Q237" s="219"/>
      <c r="R237" s="219"/>
      <c r="S237" s="219"/>
      <c r="T237" s="219"/>
      <c r="U237" s="219"/>
      <c r="V237" s="219"/>
      <c r="W237" s="219"/>
      <c r="X237" s="219"/>
      <c r="Y237" s="219"/>
      <c r="Z237" s="219"/>
      <c r="AA237" s="219"/>
      <c r="AB237" s="219"/>
      <c r="AC237" s="219"/>
      <c r="AD237" s="158"/>
      <c r="AE237" s="158"/>
      <c r="AF237" s="158"/>
      <c r="AG237" s="158"/>
      <c r="AH237" s="90">
        <f t="shared" si="80"/>
        <v>0</v>
      </c>
      <c r="AI237" s="106">
        <f>A237*25/100</f>
        <v>354.25</v>
      </c>
      <c r="AJ237" s="84">
        <f t="shared" si="81"/>
        <v>0</v>
      </c>
      <c r="AK237" s="280">
        <f>AI237+AI238</f>
        <v>1417</v>
      </c>
    </row>
    <row r="238" spans="1:37" s="3" customFormat="1" ht="13" x14ac:dyDescent="0.3">
      <c r="A238" s="294"/>
      <c r="B238" s="285"/>
      <c r="C238" s="82" t="s">
        <v>106</v>
      </c>
      <c r="D238" s="83">
        <v>1062.75</v>
      </c>
      <c r="E238" s="159"/>
      <c r="F238" s="195"/>
      <c r="G238" s="195"/>
      <c r="H238" s="213"/>
      <c r="I238" s="213"/>
      <c r="J238" s="213"/>
      <c r="K238" s="219"/>
      <c r="L238" s="219"/>
      <c r="M238" s="219"/>
      <c r="N238" s="219"/>
      <c r="O238" s="219"/>
      <c r="P238" s="219"/>
      <c r="Q238" s="219"/>
      <c r="R238" s="219"/>
      <c r="S238" s="219"/>
      <c r="T238" s="219"/>
      <c r="U238" s="219"/>
      <c r="V238" s="219"/>
      <c r="W238" s="219"/>
      <c r="X238" s="219"/>
      <c r="Y238" s="219"/>
      <c r="Z238" s="219"/>
      <c r="AA238" s="219"/>
      <c r="AB238" s="219"/>
      <c r="AC238" s="219"/>
      <c r="AD238" s="158"/>
      <c r="AE238" s="158"/>
      <c r="AF238" s="158"/>
      <c r="AG238" s="158"/>
      <c r="AH238" s="90">
        <f t="shared" si="80"/>
        <v>0</v>
      </c>
      <c r="AI238" s="106">
        <f>A237*75/100</f>
        <v>1062.75</v>
      </c>
      <c r="AJ238" s="84">
        <f t="shared" si="81"/>
        <v>0</v>
      </c>
      <c r="AK238" s="281"/>
    </row>
    <row r="239" spans="1:37" s="3" customFormat="1" ht="13" x14ac:dyDescent="0.3">
      <c r="A239" s="293">
        <v>1645</v>
      </c>
      <c r="B239" s="284" t="s">
        <v>327</v>
      </c>
      <c r="C239" s="82" t="s">
        <v>105</v>
      </c>
      <c r="D239" s="83">
        <v>411.25</v>
      </c>
      <c r="E239" s="159"/>
      <c r="F239" s="195"/>
      <c r="G239" s="195"/>
      <c r="H239" s="213"/>
      <c r="I239" s="213"/>
      <c r="J239" s="213"/>
      <c r="K239" s="219"/>
      <c r="L239" s="219"/>
      <c r="M239" s="219"/>
      <c r="N239" s="219"/>
      <c r="O239" s="219"/>
      <c r="P239" s="219"/>
      <c r="Q239" s="219"/>
      <c r="R239" s="219"/>
      <c r="S239" s="219"/>
      <c r="T239" s="219"/>
      <c r="U239" s="219"/>
      <c r="V239" s="219"/>
      <c r="W239" s="219"/>
      <c r="X239" s="219"/>
      <c r="Y239" s="219"/>
      <c r="Z239" s="219"/>
      <c r="AA239" s="219"/>
      <c r="AB239" s="219"/>
      <c r="AC239" s="219"/>
      <c r="AD239" s="158"/>
      <c r="AE239" s="158"/>
      <c r="AF239" s="158"/>
      <c r="AG239" s="158"/>
      <c r="AH239" s="90">
        <f t="shared" si="80"/>
        <v>0</v>
      </c>
      <c r="AI239" s="106">
        <f>A239*25/100</f>
        <v>411.25</v>
      </c>
      <c r="AJ239" s="84">
        <f t="shared" si="81"/>
        <v>0</v>
      </c>
      <c r="AK239" s="280">
        <f>AI239+AI240</f>
        <v>1645</v>
      </c>
    </row>
    <row r="240" spans="1:37" s="3" customFormat="1" ht="13" x14ac:dyDescent="0.3">
      <c r="A240" s="294"/>
      <c r="B240" s="285"/>
      <c r="C240" s="82" t="s">
        <v>106</v>
      </c>
      <c r="D240" s="83">
        <v>1233.75</v>
      </c>
      <c r="E240" s="159"/>
      <c r="F240" s="195"/>
      <c r="G240" s="195"/>
      <c r="H240" s="213"/>
      <c r="I240" s="213"/>
      <c r="J240" s="213"/>
      <c r="K240" s="219"/>
      <c r="L240" s="219"/>
      <c r="M240" s="219"/>
      <c r="N240" s="219"/>
      <c r="O240" s="219"/>
      <c r="P240" s="219"/>
      <c r="Q240" s="219"/>
      <c r="R240" s="219"/>
      <c r="S240" s="219"/>
      <c r="T240" s="219"/>
      <c r="U240" s="219"/>
      <c r="V240" s="219"/>
      <c r="W240" s="219"/>
      <c r="X240" s="219"/>
      <c r="Y240" s="219"/>
      <c r="Z240" s="219"/>
      <c r="AA240" s="219"/>
      <c r="AB240" s="219"/>
      <c r="AC240" s="219"/>
      <c r="AD240" s="158"/>
      <c r="AE240" s="158"/>
      <c r="AF240" s="158"/>
      <c r="AG240" s="158"/>
      <c r="AH240" s="90">
        <f t="shared" si="80"/>
        <v>0</v>
      </c>
      <c r="AI240" s="106">
        <f>A239*75/100</f>
        <v>1233.75</v>
      </c>
      <c r="AJ240" s="84">
        <f t="shared" si="81"/>
        <v>0</v>
      </c>
      <c r="AK240" s="281"/>
    </row>
    <row r="241" spans="1:37" s="3" customFormat="1" ht="13" x14ac:dyDescent="0.3">
      <c r="A241" s="293">
        <v>2025</v>
      </c>
      <c r="B241" s="284" t="s">
        <v>328</v>
      </c>
      <c r="C241" s="82" t="s">
        <v>105</v>
      </c>
      <c r="D241" s="83">
        <v>506.25</v>
      </c>
      <c r="E241" s="159"/>
      <c r="F241" s="195"/>
      <c r="G241" s="195"/>
      <c r="H241" s="213"/>
      <c r="I241" s="213"/>
      <c r="J241" s="213"/>
      <c r="K241" s="219"/>
      <c r="L241" s="219"/>
      <c r="M241" s="219"/>
      <c r="N241" s="219"/>
      <c r="O241" s="219"/>
      <c r="P241" s="219"/>
      <c r="Q241" s="219"/>
      <c r="R241" s="219"/>
      <c r="S241" s="219"/>
      <c r="T241" s="219"/>
      <c r="U241" s="219"/>
      <c r="V241" s="219"/>
      <c r="W241" s="219"/>
      <c r="X241" s="219"/>
      <c r="Y241" s="219"/>
      <c r="Z241" s="219"/>
      <c r="AA241" s="219"/>
      <c r="AB241" s="219"/>
      <c r="AC241" s="219"/>
      <c r="AD241" s="158"/>
      <c r="AE241" s="158"/>
      <c r="AF241" s="158"/>
      <c r="AG241" s="158"/>
      <c r="AH241" s="90">
        <f t="shared" si="80"/>
        <v>0</v>
      </c>
      <c r="AI241" s="106">
        <f>A241*25/100</f>
        <v>506.25</v>
      </c>
      <c r="AJ241" s="84">
        <f t="shared" si="81"/>
        <v>0</v>
      </c>
      <c r="AK241" s="280">
        <f>AI241+AI242</f>
        <v>2025</v>
      </c>
    </row>
    <row r="242" spans="1:37" s="3" customFormat="1" ht="13" x14ac:dyDescent="0.3">
      <c r="A242" s="294"/>
      <c r="B242" s="285"/>
      <c r="C242" s="82" t="s">
        <v>106</v>
      </c>
      <c r="D242" s="83">
        <v>1518.75</v>
      </c>
      <c r="E242" s="159"/>
      <c r="F242" s="195"/>
      <c r="G242" s="195"/>
      <c r="H242" s="213"/>
      <c r="I242" s="213"/>
      <c r="J242" s="213"/>
      <c r="K242" s="219"/>
      <c r="L242" s="219"/>
      <c r="M242" s="219"/>
      <c r="N242" s="219"/>
      <c r="O242" s="219"/>
      <c r="P242" s="219"/>
      <c r="Q242" s="219"/>
      <c r="R242" s="219"/>
      <c r="S242" s="219"/>
      <c r="T242" s="219"/>
      <c r="U242" s="219"/>
      <c r="V242" s="219"/>
      <c r="W242" s="219"/>
      <c r="X242" s="219"/>
      <c r="Y242" s="219"/>
      <c r="Z242" s="219"/>
      <c r="AA242" s="219"/>
      <c r="AB242" s="219"/>
      <c r="AC242" s="219"/>
      <c r="AD242" s="158"/>
      <c r="AE242" s="158"/>
      <c r="AF242" s="158"/>
      <c r="AG242" s="158"/>
      <c r="AH242" s="90">
        <f t="shared" si="80"/>
        <v>0</v>
      </c>
      <c r="AI242" s="106">
        <f>A241*75/100</f>
        <v>1518.75</v>
      </c>
      <c r="AJ242" s="84">
        <f t="shared" si="81"/>
        <v>0</v>
      </c>
      <c r="AK242" s="281"/>
    </row>
    <row r="243" spans="1:37" s="3" customFormat="1" ht="13" x14ac:dyDescent="0.3">
      <c r="A243" s="295">
        <v>2176</v>
      </c>
      <c r="B243" s="284" t="s">
        <v>329</v>
      </c>
      <c r="C243" s="82" t="s">
        <v>105</v>
      </c>
      <c r="D243" s="83">
        <v>544</v>
      </c>
      <c r="E243" s="159"/>
      <c r="F243" s="195"/>
      <c r="G243" s="195"/>
      <c r="H243" s="213"/>
      <c r="I243" s="213"/>
      <c r="J243" s="213"/>
      <c r="K243" s="219"/>
      <c r="L243" s="219"/>
      <c r="M243" s="219"/>
      <c r="N243" s="219"/>
      <c r="O243" s="219"/>
      <c r="P243" s="219"/>
      <c r="Q243" s="219"/>
      <c r="R243" s="219"/>
      <c r="S243" s="219"/>
      <c r="T243" s="219"/>
      <c r="U243" s="219"/>
      <c r="V243" s="219"/>
      <c r="W243" s="219"/>
      <c r="X243" s="219"/>
      <c r="Y243" s="219"/>
      <c r="Z243" s="219"/>
      <c r="AA243" s="219"/>
      <c r="AB243" s="219"/>
      <c r="AC243" s="219"/>
      <c r="AD243" s="158"/>
      <c r="AE243" s="158"/>
      <c r="AF243" s="158"/>
      <c r="AG243" s="158"/>
      <c r="AH243" s="90">
        <f t="shared" si="80"/>
        <v>0</v>
      </c>
      <c r="AI243" s="106">
        <f>A243*25/100</f>
        <v>544</v>
      </c>
      <c r="AJ243" s="84">
        <f t="shared" si="81"/>
        <v>0</v>
      </c>
      <c r="AK243" s="280">
        <f>AI243+AI244</f>
        <v>2176</v>
      </c>
    </row>
    <row r="244" spans="1:37" s="3" customFormat="1" ht="13" x14ac:dyDescent="0.3">
      <c r="A244" s="295"/>
      <c r="B244" s="285"/>
      <c r="C244" s="82" t="s">
        <v>106</v>
      </c>
      <c r="D244" s="83">
        <v>1632</v>
      </c>
      <c r="E244" s="159"/>
      <c r="F244" s="195"/>
      <c r="G244" s="195"/>
      <c r="H244" s="213"/>
      <c r="I244" s="213"/>
      <c r="J244" s="213"/>
      <c r="K244" s="219"/>
      <c r="L244" s="219"/>
      <c r="M244" s="219"/>
      <c r="N244" s="219"/>
      <c r="O244" s="219"/>
      <c r="P244" s="219"/>
      <c r="Q244" s="219"/>
      <c r="R244" s="219"/>
      <c r="S244" s="219"/>
      <c r="T244" s="219"/>
      <c r="U244" s="219"/>
      <c r="V244" s="219"/>
      <c r="W244" s="219"/>
      <c r="X244" s="219"/>
      <c r="Y244" s="219"/>
      <c r="Z244" s="219"/>
      <c r="AA244" s="219"/>
      <c r="AB244" s="219"/>
      <c r="AC244" s="219"/>
      <c r="AD244" s="158"/>
      <c r="AE244" s="158"/>
      <c r="AF244" s="158"/>
      <c r="AG244" s="158"/>
      <c r="AH244" s="90">
        <f t="shared" si="80"/>
        <v>0</v>
      </c>
      <c r="AI244" s="106">
        <f>A243*75/100</f>
        <v>1632</v>
      </c>
      <c r="AJ244" s="84">
        <f t="shared" si="81"/>
        <v>0</v>
      </c>
      <c r="AK244" s="281"/>
    </row>
    <row r="245" spans="1:37" s="29" customFormat="1" hidden="1" x14ac:dyDescent="0.3">
      <c r="A245" s="85"/>
      <c r="B245" s="86"/>
      <c r="C245" s="297" t="s">
        <v>338</v>
      </c>
      <c r="D245" s="297"/>
      <c r="E245" s="173">
        <f t="shared" ref="E245:AG245" si="82">SUM(E165+E167+E169+E171+E173+E175+E177+E179+E181+E183+E185+E187+E189+E191+E193+E195+E197+E199+E201+E203+E205+E207+E209+E211+E213+E215+E217+E219+E221+E223+E225+E227+E229+E231+E233+E235+E237+E239+E241+E243)</f>
        <v>0</v>
      </c>
      <c r="F245" s="192">
        <f t="shared" si="82"/>
        <v>0</v>
      </c>
      <c r="G245" s="192">
        <f t="shared" si="82"/>
        <v>0</v>
      </c>
      <c r="H245" s="91">
        <f>SUM(H165+H167+H169+H171+H173+H175+H177+H179+H181+H183+H185+H187+H189+H191+H193+H195+H197+H199+H201+H203+H205+H207+H209+H211+H213+H215+H217+H219+H221+H223+H225+H227+H229+H231+H233+H235+H237+H239+H241+H243+H135+H137+H139+H141+H143+H145+H147+H149+H151+H153+H155+H157+H159+H161+H163)</f>
        <v>0</v>
      </c>
      <c r="I245" s="91">
        <f t="shared" ref="I245:AC245" si="83">SUM(I165+I167+I169+I171+I173+I175+I177+I179+I181+I183+I185+I187+I189+I191+I193+I195+I197+I199+I201+I203+I205+I207+I209+I211+I213+I215+I217+I219+I221+I223+I225+I227+I229+I231+I233+I235+I237+I239+I241+I243+I135+I137+I139+I141+I143+I145+I147+I149+I151+I153+I155+I157+I159+I161+I163)</f>
        <v>0</v>
      </c>
      <c r="J245" s="91">
        <f t="shared" si="83"/>
        <v>0</v>
      </c>
      <c r="K245" s="91">
        <f t="shared" si="83"/>
        <v>0</v>
      </c>
      <c r="L245" s="91">
        <f t="shared" si="83"/>
        <v>0</v>
      </c>
      <c r="M245" s="91">
        <f t="shared" si="83"/>
        <v>0</v>
      </c>
      <c r="N245" s="91">
        <f t="shared" si="83"/>
        <v>0</v>
      </c>
      <c r="O245" s="91">
        <f t="shared" si="83"/>
        <v>0</v>
      </c>
      <c r="P245" s="91">
        <f t="shared" si="83"/>
        <v>0</v>
      </c>
      <c r="Q245" s="91">
        <f t="shared" si="83"/>
        <v>0</v>
      </c>
      <c r="R245" s="91">
        <f t="shared" si="83"/>
        <v>0</v>
      </c>
      <c r="S245" s="91">
        <f t="shared" si="83"/>
        <v>0</v>
      </c>
      <c r="T245" s="91">
        <f t="shared" si="83"/>
        <v>0</v>
      </c>
      <c r="U245" s="91">
        <f t="shared" si="83"/>
        <v>0</v>
      </c>
      <c r="V245" s="91">
        <f t="shared" si="83"/>
        <v>0</v>
      </c>
      <c r="W245" s="91">
        <f t="shared" si="83"/>
        <v>0</v>
      </c>
      <c r="X245" s="91">
        <f t="shared" si="83"/>
        <v>0</v>
      </c>
      <c r="Y245" s="91">
        <f t="shared" si="83"/>
        <v>0</v>
      </c>
      <c r="Z245" s="91">
        <f t="shared" si="83"/>
        <v>0</v>
      </c>
      <c r="AA245" s="91">
        <f t="shared" si="83"/>
        <v>0</v>
      </c>
      <c r="AB245" s="91">
        <f t="shared" si="83"/>
        <v>0</v>
      </c>
      <c r="AC245" s="91">
        <f t="shared" si="83"/>
        <v>0</v>
      </c>
      <c r="AD245" s="91">
        <f t="shared" si="82"/>
        <v>0</v>
      </c>
      <c r="AE245" s="91">
        <f t="shared" si="82"/>
        <v>0</v>
      </c>
      <c r="AF245" s="91">
        <f t="shared" si="82"/>
        <v>0</v>
      </c>
      <c r="AG245" s="91">
        <f t="shared" si="82"/>
        <v>0</v>
      </c>
      <c r="AH245" s="218">
        <f>SUMPRODUCT((MOD(ROW(AH136:AH244),2)=0)*(AH135:AH243))</f>
        <v>0</v>
      </c>
      <c r="AI245" s="92"/>
      <c r="AJ245" s="217">
        <f>SUMPRODUCT((MOD(ROW(AJ136:AJ244),2)=0)*(AJ135:AJ243))</f>
        <v>0</v>
      </c>
      <c r="AK245" s="87"/>
    </row>
    <row r="246" spans="1:37" s="29" customFormat="1" hidden="1" x14ac:dyDescent="0.3">
      <c r="A246" s="85"/>
      <c r="B246" s="86"/>
      <c r="C246" s="297" t="s">
        <v>339</v>
      </c>
      <c r="D246" s="297"/>
      <c r="E246" s="173">
        <f t="shared" ref="E246:AG246" si="84">SUM(E166+E168+E170+E172+E174+E176+E178+E180+E182+E184+E186+E188+E190+E192+E194+E196+E198+E200+E202+E204+E206+E208+E210+E212+E214+E216+E218+E220+E222+E224+E226+E228+E230+E232+E234+E236+E238+E240+E242+E244)</f>
        <v>0</v>
      </c>
      <c r="F246" s="192">
        <f t="shared" si="84"/>
        <v>0</v>
      </c>
      <c r="G246" s="192">
        <f t="shared" si="84"/>
        <v>0</v>
      </c>
      <c r="H246" s="91">
        <f>SUM(H166+H168+H170+H172+H174+H176+H178+H180+H182+H184+H186+H188+H190+H192+H194+H196+H198+H200+H202+H204+H206+H208+H210+H212+H214+H216+H218+H220+H222+H224+H226+H228+H230+H232+H234+H236+H238+H240+H242+H244+H136+H138+H140+H142+H144+H146+H148+H150+H152+H154+H156+H158+H160+H162+H164)</f>
        <v>0</v>
      </c>
      <c r="I246" s="91">
        <f t="shared" ref="I246:AC246" si="85">SUM(I166+I168+I170+I172+I174+I176+I178+I180+I182+I184+I186+I188+I190+I192+I194+I196+I198+I200+I202+I204+I206+I208+I210+I212+I214+I216+I218+I220+I222+I224+I226+I228+I230+I232+I234+I236+I238+I240+I242+I244+I136+I138+I140+I142+I144+I146+I148+I150+I152+I154+I156+I158+I160+I162+I164)</f>
        <v>0</v>
      </c>
      <c r="J246" s="91">
        <f t="shared" si="85"/>
        <v>0</v>
      </c>
      <c r="K246" s="91">
        <f t="shared" si="85"/>
        <v>0</v>
      </c>
      <c r="L246" s="91">
        <f t="shared" si="85"/>
        <v>0</v>
      </c>
      <c r="M246" s="91">
        <f t="shared" si="85"/>
        <v>0</v>
      </c>
      <c r="N246" s="91">
        <f t="shared" si="85"/>
        <v>0</v>
      </c>
      <c r="O246" s="91">
        <f t="shared" si="85"/>
        <v>0</v>
      </c>
      <c r="P246" s="91">
        <f t="shared" si="85"/>
        <v>0</v>
      </c>
      <c r="Q246" s="91">
        <f t="shared" si="85"/>
        <v>0</v>
      </c>
      <c r="R246" s="91">
        <f t="shared" si="85"/>
        <v>0</v>
      </c>
      <c r="S246" s="91">
        <f t="shared" si="85"/>
        <v>0</v>
      </c>
      <c r="T246" s="91">
        <f t="shared" si="85"/>
        <v>0</v>
      </c>
      <c r="U246" s="91">
        <f t="shared" si="85"/>
        <v>0</v>
      </c>
      <c r="V246" s="91">
        <f t="shared" si="85"/>
        <v>0</v>
      </c>
      <c r="W246" s="91">
        <f t="shared" si="85"/>
        <v>0</v>
      </c>
      <c r="X246" s="91">
        <f t="shared" si="85"/>
        <v>0</v>
      </c>
      <c r="Y246" s="91">
        <f t="shared" si="85"/>
        <v>0</v>
      </c>
      <c r="Z246" s="91">
        <f t="shared" si="85"/>
        <v>0</v>
      </c>
      <c r="AA246" s="91">
        <f t="shared" si="85"/>
        <v>0</v>
      </c>
      <c r="AB246" s="91">
        <f t="shared" si="85"/>
        <v>0</v>
      </c>
      <c r="AC246" s="91">
        <f t="shared" si="85"/>
        <v>0</v>
      </c>
      <c r="AD246" s="91">
        <f t="shared" si="84"/>
        <v>0</v>
      </c>
      <c r="AE246" s="91">
        <f t="shared" si="84"/>
        <v>0</v>
      </c>
      <c r="AF246" s="91">
        <f t="shared" si="84"/>
        <v>0</v>
      </c>
      <c r="AG246" s="91">
        <f t="shared" si="84"/>
        <v>0</v>
      </c>
      <c r="AH246" s="218">
        <f>SUMPRODUCT((MOD(ROW(AH135:AH244),2)=0)*(AH135:AH244))</f>
        <v>0</v>
      </c>
      <c r="AI246" s="92"/>
      <c r="AJ246" s="217">
        <f>SUMPRODUCT((MOD(ROW(AJ135:AJ244),2)=0)*(AJ135:AJ244))</f>
        <v>0</v>
      </c>
      <c r="AK246" s="87"/>
    </row>
    <row r="247" spans="1:37" s="29" customFormat="1" ht="13" hidden="1" x14ac:dyDescent="0.3">
      <c r="A247" s="85"/>
      <c r="B247" s="86"/>
      <c r="C247" s="297" t="s">
        <v>340</v>
      </c>
      <c r="D247" s="297"/>
      <c r="E247" s="173">
        <f t="shared" ref="E247:AG247" si="86">SUM(E165:E244)</f>
        <v>0</v>
      </c>
      <c r="F247" s="192">
        <f>SUM(F165:F244)</f>
        <v>0</v>
      </c>
      <c r="G247" s="192">
        <f t="shared" si="86"/>
        <v>0</v>
      </c>
      <c r="H247" s="91">
        <f>SUM(H245:H246)</f>
        <v>0</v>
      </c>
      <c r="I247" s="91">
        <f t="shared" ref="I247:AC247" si="87">SUM(I245:I246)</f>
        <v>0</v>
      </c>
      <c r="J247" s="91">
        <f t="shared" si="87"/>
        <v>0</v>
      </c>
      <c r="K247" s="91">
        <f t="shared" si="87"/>
        <v>0</v>
      </c>
      <c r="L247" s="91">
        <f t="shared" si="87"/>
        <v>0</v>
      </c>
      <c r="M247" s="91">
        <f t="shared" si="87"/>
        <v>0</v>
      </c>
      <c r="N247" s="91">
        <f t="shared" si="87"/>
        <v>0</v>
      </c>
      <c r="O247" s="91">
        <f t="shared" si="87"/>
        <v>0</v>
      </c>
      <c r="P247" s="91">
        <f t="shared" si="87"/>
        <v>0</v>
      </c>
      <c r="Q247" s="91">
        <f t="shared" si="87"/>
        <v>0</v>
      </c>
      <c r="R247" s="91">
        <f t="shared" si="87"/>
        <v>0</v>
      </c>
      <c r="S247" s="91">
        <f t="shared" si="87"/>
        <v>0</v>
      </c>
      <c r="T247" s="91">
        <f t="shared" si="87"/>
        <v>0</v>
      </c>
      <c r="U247" s="91">
        <f t="shared" si="87"/>
        <v>0</v>
      </c>
      <c r="V247" s="91">
        <f t="shared" si="87"/>
        <v>0</v>
      </c>
      <c r="W247" s="91">
        <f t="shared" si="87"/>
        <v>0</v>
      </c>
      <c r="X247" s="91">
        <f t="shared" si="87"/>
        <v>0</v>
      </c>
      <c r="Y247" s="91">
        <f t="shared" si="87"/>
        <v>0</v>
      </c>
      <c r="Z247" s="91">
        <f t="shared" si="87"/>
        <v>0</v>
      </c>
      <c r="AA247" s="91">
        <f t="shared" si="87"/>
        <v>0</v>
      </c>
      <c r="AB247" s="91">
        <f t="shared" si="87"/>
        <v>0</v>
      </c>
      <c r="AC247" s="91">
        <f t="shared" si="87"/>
        <v>0</v>
      </c>
      <c r="AD247" s="91">
        <f t="shared" si="86"/>
        <v>0</v>
      </c>
      <c r="AE247" s="91">
        <f t="shared" si="86"/>
        <v>0</v>
      </c>
      <c r="AF247" s="91">
        <f t="shared" si="86"/>
        <v>0</v>
      </c>
      <c r="AG247" s="91">
        <f t="shared" si="86"/>
        <v>0</v>
      </c>
      <c r="AH247" s="92"/>
      <c r="AI247" s="92"/>
      <c r="AJ247" s="93"/>
      <c r="AK247" s="87"/>
    </row>
    <row r="248" spans="1:37" s="29" customFormat="1" ht="13" hidden="1" x14ac:dyDescent="0.3">
      <c r="A248" s="85"/>
      <c r="B248" s="86"/>
      <c r="C248" s="297" t="s">
        <v>341</v>
      </c>
      <c r="D248" s="297"/>
      <c r="E248" s="174">
        <f>SUM(E165*$D$47)+(E167*$D$49)+(E169*$D$51)+(E171*$D$53)+(E173*$D$55)+(E175*$D$57)+(E177*$D$59)+(E179*$D$61)+(E181*$D$63)+(E183*$D$65)+(E185*$D$67)+(E187*$D$69)+(E189*$D$71)+(E191*$D$73)+(E193*$D$75)+(E195*$D$77)+(E197*$D$79)+(E199*$D$81)+(E201*$D$83)+(E203*$D$85)+(E205*$D$87)+(E207*$D$89)+(E209*$D$91)+(E211*$D$93)+(E213*$D$95)+(E215*$D$97)+(E217*$D$99)+(E219*$D$101)+(E221*$D$103)+(E223*$D$105)+(E225*$D$107)+(E227*$D$109)+(E229*$D$111)+(E231*$D$113)+(E233*$D$115)+(E235*$D$117)+(E237*$D$119)+(E239*$D$121)+(E241*$D$123)+(E243*$D$125)</f>
        <v>0</v>
      </c>
      <c r="F248" s="193">
        <f>SUM(F165*$D$47)+(F167*$D$49)+(F169*$D$51)+(F171*$D$53)+(F173*$D$55)+(F175*$D$57)+(F177*$D$59)+(F179*$D$61)+(F181*$D$63)+(F183*$D$65)+(F185*$D$67)+(F187*$D$69)+(F189*$D$71)+(F191*$D$73)+(F193*$D$75)+(F195*$D$77)+(F197*$D$79)+(F199*$D$81)+(F201*$D$83)+(F203*$D$85)+(F205*$D$87)+(F207*$D$89)+(F209*$D$91)+(F211*$D$93)+(F213*$D$95)+(F215*$D$97)+(F217*$D$99)+(F219*$D$101)+(F221*$D$103)+(F223*$D$105)+(F225*$D$107)+(F227*$D$109)+(F229*$D$111)+(F231*$D$113)+(F233*$D$115)+(F235*$D$117)+(F237*$D$119)+(F239*$D$121)+(F241*$D$123)+(F243*$D$125)</f>
        <v>0</v>
      </c>
      <c r="G248" s="193">
        <f t="shared" ref="G248:AG248" si="88">SUM(G165*$D$47)+(G167*$D$49)+(G169*$D$51)+(G171*$D$53)+(G173*$D$55)+(G175*$D$57)+(G177*$D$59)+(G179*$D$61)+(G181*$D$63)+(G183*$D$65)+(G185*$D$67)+(G187*$D$69)+(G189*$D$71)+(G191*$D$73)+(G193*$D$75)+(G195*$D$77)+(G197*$D$79)+(G199*$D$81)+(G201*$D$83)+(G203*$D$85)+(G205*$D$87)+(G207*$D$89)+(G209*$D$91)+(G211*$D$93)+(G213*$D$95)+(G215*$D$97)+(G217*$D$99)+(G219*$D$101)+(G221*$D$103)+(G223*$D$105)+(G225*$D$107)+(G227*$D$109)+(G229*$D$111)+(G231*$D$113)+(G233*$D$115)+(G235*$D$117)+(G237*$D$119)+(G239*$D$121)+(G241*$D$123)+(G243*$D$125)</f>
        <v>0</v>
      </c>
      <c r="H248" s="180">
        <f>SUM(H135*$D$135+H137*$D$137+H139*$D$139+H141*$D$141+H143*$D$143+H145*$D$145+H147*$D$147+H149*$D$149+H151*$D$151+H153*$D$153+H155*$D$155+H157*$D$157+H159*$D$159+H161*$D$161+H163*$D$163+H165*$D$165+H167*$D$167+H169*$D$169+H171*$D$171+H173*$D$173+H175*$D$175+H177*$D$177+H179*$D$179+H181*$D$181+H183*$D$183+H185*$D$185+H187*$D$187+H189*$D$189+H191*$D$191+H193*$D$193+H195*$D$195+H197*$D$197+H199*$D$199+H201*$D$201+H203*$D$203+H205*$D$205+H207*$D$207+H209*$D$209+H211*$D$211+H213*$D$213+H215*$D$215+H217*$D$217+H219*$D$219+H221*$D$221+H223*$D$223+H225*$D$225+H227*$D$227+H229*$D$229+H231*$D$231+H233*$D$233+H235*$D$235+H237*$D$237+H239*$D$239+H241*$D$241+H243*$D$243)</f>
        <v>0</v>
      </c>
      <c r="I248" s="180">
        <f t="shared" ref="I248:AC248" si="89">SUM(I135*$D$135+I137*$D$137+I139*$D$139+I141*$D$141+I143*$D$143+I145*$D$145+I147*$D$147+I149*$D$149+I151*$D$151+I153*$D$153+I155*$D$155+I157*$D$157+I159*$D$159+I161*$D$161+I163*$D$163+I165*$D$165+I167*$D$167+I169*$D$169+I171*$D$171+I173*$D$173+I175*$D$175+I177*$D$177+I179*$D$179+I181*$D$181+I183*$D$183+I185*$D$185+I187*$D$187+I189*$D$189+I191*$D$191+I193*$D$193+I195*$D$195+I197*$D$197+I199*$D$199+I201*$D$201+I203*$D$203+I205*$D$205+I207*$D$207+I209*$D$209+I211*$D$211+I213*$D$213+I215*$D$215+I217*$D$217+I219*$D$219+I221*$D$221+I223*$D$223+I225*$D$225+I227*$D$227+I229*$D$229+I231*$D$231+I233*$D$233+I235*$D$235+I237*$D$237+I239*$D$239+I241*$D$241+I243*$D$243)</f>
        <v>0</v>
      </c>
      <c r="J248" s="180">
        <f t="shared" si="89"/>
        <v>0</v>
      </c>
      <c r="K248" s="180">
        <f t="shared" si="89"/>
        <v>0</v>
      </c>
      <c r="L248" s="180">
        <f t="shared" si="89"/>
        <v>0</v>
      </c>
      <c r="M248" s="180">
        <f t="shared" si="89"/>
        <v>0</v>
      </c>
      <c r="N248" s="180">
        <f t="shared" si="89"/>
        <v>0</v>
      </c>
      <c r="O248" s="180">
        <f t="shared" si="89"/>
        <v>0</v>
      </c>
      <c r="P248" s="180">
        <f t="shared" si="89"/>
        <v>0</v>
      </c>
      <c r="Q248" s="180">
        <f t="shared" si="89"/>
        <v>0</v>
      </c>
      <c r="R248" s="180">
        <f t="shared" si="89"/>
        <v>0</v>
      </c>
      <c r="S248" s="180">
        <f t="shared" si="89"/>
        <v>0</v>
      </c>
      <c r="T248" s="180">
        <f t="shared" si="89"/>
        <v>0</v>
      </c>
      <c r="U248" s="180">
        <f t="shared" si="89"/>
        <v>0</v>
      </c>
      <c r="V248" s="180">
        <f t="shared" si="89"/>
        <v>0</v>
      </c>
      <c r="W248" s="180">
        <f t="shared" si="89"/>
        <v>0</v>
      </c>
      <c r="X248" s="180">
        <f t="shared" si="89"/>
        <v>0</v>
      </c>
      <c r="Y248" s="180">
        <f t="shared" si="89"/>
        <v>0</v>
      </c>
      <c r="Z248" s="180">
        <f t="shared" si="89"/>
        <v>0</v>
      </c>
      <c r="AA248" s="180">
        <f t="shared" si="89"/>
        <v>0</v>
      </c>
      <c r="AB248" s="180">
        <f t="shared" si="89"/>
        <v>0</v>
      </c>
      <c r="AC248" s="180">
        <f t="shared" si="89"/>
        <v>0</v>
      </c>
      <c r="AD248" s="94">
        <f t="shared" si="88"/>
        <v>0</v>
      </c>
      <c r="AE248" s="94">
        <f t="shared" si="88"/>
        <v>0</v>
      </c>
      <c r="AF248" s="94">
        <f t="shared" si="88"/>
        <v>0</v>
      </c>
      <c r="AG248" s="94">
        <f t="shared" si="88"/>
        <v>0</v>
      </c>
      <c r="AH248" s="88"/>
      <c r="AI248" s="95"/>
      <c r="AJ248" s="93">
        <f>SUM(E248:AG248)</f>
        <v>0</v>
      </c>
      <c r="AK248" s="89"/>
    </row>
    <row r="249" spans="1:37" s="29" customFormat="1" ht="13" hidden="1" x14ac:dyDescent="0.3">
      <c r="A249" s="85"/>
      <c r="B249" s="86"/>
      <c r="C249" s="297" t="s">
        <v>342</v>
      </c>
      <c r="D249" s="297"/>
      <c r="E249" s="94">
        <f t="shared" ref="E249:AG249" si="90">SUM(E166*$D$48)+(E168*$D$50)+(E170*$D$52)+(E172*$D$54)+(E174*$D$56)+(E176*$D$58)+(E178*$D$60)+(E180*$D$62)+(E182*$D$64)+(E184*$D$66)+(E186*$D$68)+(E188*$D$70)+(E190*$D$72)+(E192*$D$74)+(E194*$D$76)+(E196*$D$78)+(E198*$D$80)+(E200*$D$82)+(E202*$D$84)+(E204*$D$86)+(E206*$D$88)+(E208*$D$90)+(E210*$D$92)+(E212*$D$94)+(E214*$D$96)+(E216*$D$98)+(E218*$D$100)+(E220*$D$102)+(E222*$D$104)+(E224*$D$106)+(E226*$D$108)+(E228*$D$110)+(E230*$D$112)+(E232*$D$114)+(E234*$D$116)+(E236*$D$118)+(E238*$D$120)+(E240*$D$122)+(E242*$D$919)+(E244*$D$126)</f>
        <v>0</v>
      </c>
      <c r="F249" s="193">
        <f>SUM(F166*$D$48)+(F168*$D$50)+(F170*$D$52)+(F172*$D$54)+(F174*$D$56)+(F176*$D$58)+(F178*$D$60)+(F180*$D$62)+(F182*$D$64)+(F184*$D$66)+(F186*$D$68)+(F188*$D$70)+(F190*$D$72)+(F192*$D$74)+(F194*$D$76)+(F196*$D$78)+(F198*$D$80)+(F200*$D$82)+(F202*$D$84)+(F204*$D$86)+(F206*$D$88)+(F208*$D$90)+(F210*$D$92)+(F212*$D$94)+(F214*$D$96)+(F216*$D$98)+(F218*$D$100)+(F220*$D$102)+(F222*$D$104)+(F224*$D$106)+(F226*$D$108)+(F228*$D$110)+(F230*$D$112)+(F232*$D$114)+(F234*$D$116)+(F236*$D$118)+(F238*$D$120)+(F240*$D$122)+(F242*$D$124)+(F244*$D$126)</f>
        <v>0</v>
      </c>
      <c r="G249" s="193">
        <f t="shared" ref="G249" si="91">SUM(G166*$D$48)+(G168*$D$50)+(G170*$D$52)+(G172*$D$54)+(G174*$D$56)+(G176*$D$58)+(G178*$D$60)+(G180*$D$62)+(G182*$D$64)+(G184*$D$66)+(G186*$D$68)+(G188*$D$70)+(G190*$D$72)+(G192*$D$74)+(G194*$D$76)+(G196*$D$78)+(G198*$D$80)+(G200*$D$82)+(G202*$D$84)+(G204*$D$86)+(G206*$D$88)+(G208*$D$90)+(G210*$D$92)+(G212*$D$94)+(G214*$D$96)+(G216*$D$98)+(G218*$D$100)+(G220*$D$102)+(G222*$D$104)+(G224*$D$106)+(G226*$D$108)+(G228*$D$110)+(G230*$D$112)+(G232*$D$114)+(G234*$D$116)+(G236*$D$118)+(G238*$D$120)+(G240*$D$122)+(G242*$D$124)+(G244*$D$126)</f>
        <v>0</v>
      </c>
      <c r="H249" s="180">
        <f>SUM(H136*$D$136+H138*$D$138+H140*$D$140+H142*$D$142+H144*$D$144+H146*$D$146+H148*$D$148+H150*$D$150+H152*$D$152+H154*$D$154+H156*$D$156+H158*$D$158+H160*$D$160+H162*$D$162+H164*$D$164+H166*$D$166+H168*$D$168+H170*$D$170+H172*$D$172+H174*$D$174+H176*$D$176+H178*$D$178+H180*$D$180+H182*$D$182+H184*$D$184+H186*$D$186+H188*$D$188+H190*$D$190+H192*$D$192+H194*$D$194+H196*$D$196+H198*$D$198+H200*$D$200+H202*$D$202+H204*$D$204+H206*$D$206+H208*$D$208+H210*$D$210+H212*$D$212+H214*$D$214+H216*$D$216+H218*$D$218+H220*$D$220+H222*$D$222+H224*$D$224+H226*$D$226+H228*$D$228+H230*$D$230+H232*$D$232+H234*$D$234+H236*$D$236+H238*$D$238+H240*$D$240+H242*$D$242+H244*$D$244)</f>
        <v>0</v>
      </c>
      <c r="I249" s="180">
        <f t="shared" ref="I249:AC249" si="92">SUM(I136*$D$136+I138*$D$138+I140*$D$140+I142*$D$142+I144*$D$144+I146*$D$146+I148*$D$148+I150*$D$150+I152*$D$152+I154*$D$154+I156*$D$156+I158*$D$158+I160*$D$160+I162*$D$162+I164*$D$164+I166*$D$166+I168*$D$168+I170*$D$170+I172*$D$172+I174*$D$174+I176*$D$176+I178*$D$178+I180*$D$180+I182*$D$182+I184*$D$184+I186*$D$186+I188*$D$188+I190*$D$190+I192*$D$192+I194*$D$194+I196*$D$196+I198*$D$198+I200*$D$200+I202*$D$202+I204*$D$204+I206*$D$206+I208*$D$208+I210*$D$210+I212*$D$212+I214*$D$214+I216*$D$216+I218*$D$218+I220*$D$220+I222*$D$222+I224*$D$224+I226*$D$226+I228*$D$228+I230*$D$230+I232*$D$232+I234*$D$234+I236*$D$236+I238*$D$238+I240*$D$240+I242*$D$242+I244*$D$244)</f>
        <v>0</v>
      </c>
      <c r="J249" s="180">
        <f t="shared" si="92"/>
        <v>0</v>
      </c>
      <c r="K249" s="180">
        <f t="shared" si="92"/>
        <v>0</v>
      </c>
      <c r="L249" s="180">
        <f t="shared" si="92"/>
        <v>0</v>
      </c>
      <c r="M249" s="180">
        <f t="shared" si="92"/>
        <v>0</v>
      </c>
      <c r="N249" s="180">
        <f t="shared" si="92"/>
        <v>0</v>
      </c>
      <c r="O249" s="180">
        <f t="shared" si="92"/>
        <v>0</v>
      </c>
      <c r="P249" s="180">
        <f t="shared" si="92"/>
        <v>0</v>
      </c>
      <c r="Q249" s="180">
        <f t="shared" si="92"/>
        <v>0</v>
      </c>
      <c r="R249" s="180">
        <f t="shared" si="92"/>
        <v>0</v>
      </c>
      <c r="S249" s="180">
        <f t="shared" si="92"/>
        <v>0</v>
      </c>
      <c r="T249" s="180">
        <f t="shared" si="92"/>
        <v>0</v>
      </c>
      <c r="U249" s="180">
        <f t="shared" si="92"/>
        <v>0</v>
      </c>
      <c r="V249" s="180">
        <f t="shared" si="92"/>
        <v>0</v>
      </c>
      <c r="W249" s="180">
        <f t="shared" si="92"/>
        <v>0</v>
      </c>
      <c r="X249" s="180">
        <f t="shared" si="92"/>
        <v>0</v>
      </c>
      <c r="Y249" s="180">
        <f t="shared" si="92"/>
        <v>0</v>
      </c>
      <c r="Z249" s="180">
        <f t="shared" si="92"/>
        <v>0</v>
      </c>
      <c r="AA249" s="180">
        <f t="shared" si="92"/>
        <v>0</v>
      </c>
      <c r="AB249" s="180">
        <f t="shared" si="92"/>
        <v>0</v>
      </c>
      <c r="AC249" s="180">
        <f t="shared" si="92"/>
        <v>0</v>
      </c>
      <c r="AD249" s="94">
        <f t="shared" si="90"/>
        <v>0</v>
      </c>
      <c r="AE249" s="94">
        <f t="shared" si="90"/>
        <v>0</v>
      </c>
      <c r="AF249" s="94">
        <f t="shared" si="90"/>
        <v>0</v>
      </c>
      <c r="AG249" s="94">
        <f t="shared" si="90"/>
        <v>0</v>
      </c>
      <c r="AH249" s="88"/>
      <c r="AI249" s="95"/>
      <c r="AJ249" s="93">
        <f>SUM(E249:AG249)</f>
        <v>0</v>
      </c>
      <c r="AK249" s="30">
        <f>SUM(AJ135:AJ244)</f>
        <v>0</v>
      </c>
    </row>
    <row r="250" spans="1:37" s="29" customFormat="1" ht="13" hidden="1" x14ac:dyDescent="0.3">
      <c r="A250" s="85"/>
      <c r="B250" s="86"/>
      <c r="C250" s="176"/>
      <c r="D250" s="176"/>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88"/>
      <c r="AI250" s="95"/>
      <c r="AJ250" s="95"/>
      <c r="AK250" s="89"/>
    </row>
    <row r="251" spans="1:37" s="3" customFormat="1" ht="13" hidden="1" x14ac:dyDescent="0.3">
      <c r="B251" s="183" t="s">
        <v>3</v>
      </c>
      <c r="C251" s="298" t="s">
        <v>343</v>
      </c>
      <c r="D251" s="298"/>
      <c r="E251" s="177"/>
      <c r="F251" s="181">
        <f>SUM(F248:F249)*1</f>
        <v>0</v>
      </c>
      <c r="G251" s="181">
        <f t="shared" ref="G251:AC251" si="93">SUM(G248:G249)*1</f>
        <v>0</v>
      </c>
      <c r="H251" s="215">
        <f t="shared" si="93"/>
        <v>0</v>
      </c>
      <c r="I251" s="215">
        <f t="shared" si="93"/>
        <v>0</v>
      </c>
      <c r="J251" s="215">
        <f t="shared" si="93"/>
        <v>0</v>
      </c>
      <c r="K251" s="215">
        <f t="shared" si="93"/>
        <v>0</v>
      </c>
      <c r="L251" s="215">
        <f t="shared" si="93"/>
        <v>0</v>
      </c>
      <c r="M251" s="215">
        <f t="shared" si="93"/>
        <v>0</v>
      </c>
      <c r="N251" s="215">
        <f t="shared" si="93"/>
        <v>0</v>
      </c>
      <c r="O251" s="215">
        <f t="shared" si="93"/>
        <v>0</v>
      </c>
      <c r="P251" s="215">
        <f t="shared" si="93"/>
        <v>0</v>
      </c>
      <c r="Q251" s="215">
        <f t="shared" si="93"/>
        <v>0</v>
      </c>
      <c r="R251" s="215">
        <f t="shared" si="93"/>
        <v>0</v>
      </c>
      <c r="S251" s="215">
        <f t="shared" si="93"/>
        <v>0</v>
      </c>
      <c r="T251" s="215">
        <f t="shared" si="93"/>
        <v>0</v>
      </c>
      <c r="U251" s="215">
        <f t="shared" si="93"/>
        <v>0</v>
      </c>
      <c r="V251" s="215">
        <f t="shared" si="93"/>
        <v>0</v>
      </c>
      <c r="W251" s="215">
        <f t="shared" si="93"/>
        <v>0</v>
      </c>
      <c r="X251" s="215">
        <f t="shared" si="93"/>
        <v>0</v>
      </c>
      <c r="Y251" s="215">
        <f t="shared" si="93"/>
        <v>0</v>
      </c>
      <c r="Z251" s="215">
        <f t="shared" si="93"/>
        <v>0</v>
      </c>
      <c r="AA251" s="215">
        <f t="shared" si="93"/>
        <v>0</v>
      </c>
      <c r="AB251" s="215">
        <f t="shared" si="93"/>
        <v>0</v>
      </c>
      <c r="AC251" s="215">
        <f t="shared" si="93"/>
        <v>0</v>
      </c>
      <c r="AD251" s="178"/>
      <c r="AE251" s="178"/>
      <c r="AF251" s="178"/>
      <c r="AG251" s="178"/>
      <c r="AH251" s="179" t="s">
        <v>93</v>
      </c>
      <c r="AJ251" s="182">
        <f>SUM(F251:AC251)</f>
        <v>0</v>
      </c>
      <c r="AK251" s="179"/>
    </row>
    <row r="252" spans="1:37" s="3" customFormat="1" ht="13" hidden="1" x14ac:dyDescent="0.3">
      <c r="B252" s="183" t="s">
        <v>1</v>
      </c>
      <c r="C252" s="299" t="s">
        <v>343</v>
      </c>
      <c r="D252" s="299"/>
      <c r="E252" s="178"/>
      <c r="F252" s="181">
        <f>SUM(F130+F131)*1</f>
        <v>0</v>
      </c>
      <c r="G252" s="181">
        <f t="shared" ref="G252:AC252" si="94">SUM(G130+G131)*1</f>
        <v>0</v>
      </c>
      <c r="H252" s="215">
        <f>SUM(H130+H131)*1</f>
        <v>0</v>
      </c>
      <c r="I252" s="215">
        <f t="shared" si="94"/>
        <v>0</v>
      </c>
      <c r="J252" s="215">
        <f t="shared" si="94"/>
        <v>0</v>
      </c>
      <c r="K252" s="215">
        <f t="shared" si="94"/>
        <v>0</v>
      </c>
      <c r="L252" s="215">
        <f t="shared" si="94"/>
        <v>0</v>
      </c>
      <c r="M252" s="215">
        <f t="shared" si="94"/>
        <v>0</v>
      </c>
      <c r="N252" s="215">
        <f t="shared" si="94"/>
        <v>0</v>
      </c>
      <c r="O252" s="215">
        <f t="shared" si="94"/>
        <v>0</v>
      </c>
      <c r="P252" s="215">
        <f t="shared" si="94"/>
        <v>0</v>
      </c>
      <c r="Q252" s="215">
        <f t="shared" si="94"/>
        <v>0</v>
      </c>
      <c r="R252" s="215">
        <f t="shared" si="94"/>
        <v>0</v>
      </c>
      <c r="S252" s="215">
        <f t="shared" si="94"/>
        <v>0</v>
      </c>
      <c r="T252" s="215">
        <f t="shared" si="94"/>
        <v>0</v>
      </c>
      <c r="U252" s="215">
        <f t="shared" si="94"/>
        <v>0</v>
      </c>
      <c r="V252" s="215">
        <f t="shared" si="94"/>
        <v>0</v>
      </c>
      <c r="W252" s="215">
        <f t="shared" si="94"/>
        <v>0</v>
      </c>
      <c r="X252" s="215">
        <f t="shared" si="94"/>
        <v>0</v>
      </c>
      <c r="Y252" s="215">
        <f t="shared" si="94"/>
        <v>0</v>
      </c>
      <c r="Z252" s="215">
        <f t="shared" si="94"/>
        <v>0</v>
      </c>
      <c r="AA252" s="215">
        <f t="shared" si="94"/>
        <v>0</v>
      </c>
      <c r="AB252" s="215">
        <f t="shared" si="94"/>
        <v>0</v>
      </c>
      <c r="AC252" s="215">
        <f t="shared" si="94"/>
        <v>0</v>
      </c>
      <c r="AD252" s="178"/>
      <c r="AE252" s="178"/>
      <c r="AF252" s="178"/>
      <c r="AG252" s="178"/>
      <c r="AH252" s="179" t="s">
        <v>93</v>
      </c>
      <c r="AJ252" s="182">
        <f>SUM(F252:AC252)</f>
        <v>0</v>
      </c>
    </row>
    <row r="254" spans="1:37" x14ac:dyDescent="0.35">
      <c r="B254" s="3"/>
    </row>
  </sheetData>
  <sheetProtection algorithmName="SHA-512" hashValue="ztYqZO4Sp76ovZLveHqx0wVW5ZOckKYcW6of00yWJcx3E4fYVPPUp0TBO4otK08De07DjNplm7G8p/UxgZpI4A==" saltValue="mya/KeV7AWxAyeEAfjIqpA==" spinCount="100000" sheet="1" objects="1" scenarios="1" selectLockedCells="1"/>
  <dataConsolidate/>
  <mergeCells count="327">
    <mergeCell ref="A155:A156"/>
    <mergeCell ref="B155:B156"/>
    <mergeCell ref="A157:A158"/>
    <mergeCell ref="B157:B158"/>
    <mergeCell ref="A159:A160"/>
    <mergeCell ref="B159:B160"/>
    <mergeCell ref="A161:A162"/>
    <mergeCell ref="B161:B162"/>
    <mergeCell ref="A163:A164"/>
    <mergeCell ref="B163:B164"/>
    <mergeCell ref="A145:A146"/>
    <mergeCell ref="B145:B146"/>
    <mergeCell ref="A147:A148"/>
    <mergeCell ref="B147:B148"/>
    <mergeCell ref="A149:A150"/>
    <mergeCell ref="B149:B150"/>
    <mergeCell ref="A151:A152"/>
    <mergeCell ref="B151:B152"/>
    <mergeCell ref="A153:A154"/>
    <mergeCell ref="B153:B154"/>
    <mergeCell ref="A135:A136"/>
    <mergeCell ref="B135:B136"/>
    <mergeCell ref="A137:A138"/>
    <mergeCell ref="B137:B138"/>
    <mergeCell ref="A139:A140"/>
    <mergeCell ref="B139:B140"/>
    <mergeCell ref="A141:A142"/>
    <mergeCell ref="B141:B142"/>
    <mergeCell ref="A143:A144"/>
    <mergeCell ref="B143:B144"/>
    <mergeCell ref="A35:A36"/>
    <mergeCell ref="A37:A38"/>
    <mergeCell ref="A39:A40"/>
    <mergeCell ref="A41:A42"/>
    <mergeCell ref="A43:A44"/>
    <mergeCell ref="A45:A4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A17:A18"/>
    <mergeCell ref="A19:A20"/>
    <mergeCell ref="A21:A22"/>
    <mergeCell ref="A23:A24"/>
    <mergeCell ref="A25:A26"/>
    <mergeCell ref="A27:A28"/>
    <mergeCell ref="A29:A30"/>
    <mergeCell ref="A31:A32"/>
    <mergeCell ref="A33:A34"/>
    <mergeCell ref="B10:D10"/>
    <mergeCell ref="B11:D11"/>
    <mergeCell ref="B12:D12"/>
    <mergeCell ref="B13:D13"/>
    <mergeCell ref="C248:D248"/>
    <mergeCell ref="C249:D249"/>
    <mergeCell ref="C251:D251"/>
    <mergeCell ref="C252:D252"/>
    <mergeCell ref="C127:D127"/>
    <mergeCell ref="C128:D128"/>
    <mergeCell ref="C129:D129"/>
    <mergeCell ref="C130:D130"/>
    <mergeCell ref="C131:D131"/>
    <mergeCell ref="C133:C134"/>
    <mergeCell ref="D133:D134"/>
    <mergeCell ref="B97:B98"/>
    <mergeCell ref="B95:B96"/>
    <mergeCell ref="B93:B94"/>
    <mergeCell ref="B91:B92"/>
    <mergeCell ref="B77:B78"/>
    <mergeCell ref="B75:B76"/>
    <mergeCell ref="B73:B74"/>
    <mergeCell ref="B71:B72"/>
    <mergeCell ref="B69:B70"/>
    <mergeCell ref="A241:A242"/>
    <mergeCell ref="B241:B242"/>
    <mergeCell ref="AK241:AK242"/>
    <mergeCell ref="A243:A244"/>
    <mergeCell ref="B243:B244"/>
    <mergeCell ref="AK243:AK244"/>
    <mergeCell ref="C245:D245"/>
    <mergeCell ref="C246:D246"/>
    <mergeCell ref="C247:D247"/>
    <mergeCell ref="A235:A236"/>
    <mergeCell ref="B235:B236"/>
    <mergeCell ref="AK235:AK236"/>
    <mergeCell ref="A237:A238"/>
    <mergeCell ref="B237:B238"/>
    <mergeCell ref="AK237:AK238"/>
    <mergeCell ref="A239:A240"/>
    <mergeCell ref="B239:B240"/>
    <mergeCell ref="AK239:AK240"/>
    <mergeCell ref="A229:A230"/>
    <mergeCell ref="B229:B230"/>
    <mergeCell ref="AK229:AK230"/>
    <mergeCell ref="A231:A232"/>
    <mergeCell ref="B231:B232"/>
    <mergeCell ref="AK231:AK232"/>
    <mergeCell ref="A233:A234"/>
    <mergeCell ref="B233:B234"/>
    <mergeCell ref="AK233:AK234"/>
    <mergeCell ref="A223:A224"/>
    <mergeCell ref="B223:B224"/>
    <mergeCell ref="AK223:AK224"/>
    <mergeCell ref="A225:A226"/>
    <mergeCell ref="B225:B226"/>
    <mergeCell ref="AK225:AK226"/>
    <mergeCell ref="A227:A228"/>
    <mergeCell ref="B227:B228"/>
    <mergeCell ref="AK227:AK228"/>
    <mergeCell ref="A217:A218"/>
    <mergeCell ref="B217:B218"/>
    <mergeCell ref="AK217:AK218"/>
    <mergeCell ref="A219:A220"/>
    <mergeCell ref="B219:B220"/>
    <mergeCell ref="AK219:AK220"/>
    <mergeCell ref="A221:A222"/>
    <mergeCell ref="B221:B222"/>
    <mergeCell ref="AK221:AK222"/>
    <mergeCell ref="A211:A212"/>
    <mergeCell ref="B211:B212"/>
    <mergeCell ref="AK211:AK212"/>
    <mergeCell ref="A213:A214"/>
    <mergeCell ref="B213:B214"/>
    <mergeCell ref="AK213:AK214"/>
    <mergeCell ref="A215:A216"/>
    <mergeCell ref="B215:B216"/>
    <mergeCell ref="AK215:AK216"/>
    <mergeCell ref="A205:A206"/>
    <mergeCell ref="B205:B206"/>
    <mergeCell ref="AK205:AK206"/>
    <mergeCell ref="A207:A208"/>
    <mergeCell ref="B207:B208"/>
    <mergeCell ref="AK207:AK208"/>
    <mergeCell ref="A209:A210"/>
    <mergeCell ref="B209:B210"/>
    <mergeCell ref="AK209:AK210"/>
    <mergeCell ref="A199:A200"/>
    <mergeCell ref="B199:B200"/>
    <mergeCell ref="AK199:AK200"/>
    <mergeCell ref="A201:A202"/>
    <mergeCell ref="B201:B202"/>
    <mergeCell ref="AK201:AK202"/>
    <mergeCell ref="A203:A204"/>
    <mergeCell ref="B203:B204"/>
    <mergeCell ref="AK203:AK204"/>
    <mergeCell ref="A193:A194"/>
    <mergeCell ref="B193:B194"/>
    <mergeCell ref="AK193:AK194"/>
    <mergeCell ref="A195:A196"/>
    <mergeCell ref="B195:B196"/>
    <mergeCell ref="AK195:AK196"/>
    <mergeCell ref="A197:A198"/>
    <mergeCell ref="B197:B198"/>
    <mergeCell ref="AK197:AK198"/>
    <mergeCell ref="A187:A188"/>
    <mergeCell ref="B187:B188"/>
    <mergeCell ref="AK187:AK188"/>
    <mergeCell ref="A189:A190"/>
    <mergeCell ref="B189:B190"/>
    <mergeCell ref="AK189:AK190"/>
    <mergeCell ref="A191:A192"/>
    <mergeCell ref="B191:B192"/>
    <mergeCell ref="AK191:AK192"/>
    <mergeCell ref="A181:A182"/>
    <mergeCell ref="B181:B182"/>
    <mergeCell ref="AK181:AK182"/>
    <mergeCell ref="A183:A184"/>
    <mergeCell ref="B183:B184"/>
    <mergeCell ref="AK183:AK184"/>
    <mergeCell ref="A185:A186"/>
    <mergeCell ref="B185:B186"/>
    <mergeCell ref="AK185:AK186"/>
    <mergeCell ref="A175:A176"/>
    <mergeCell ref="B175:B176"/>
    <mergeCell ref="AK175:AK176"/>
    <mergeCell ref="A177:A178"/>
    <mergeCell ref="B177:B178"/>
    <mergeCell ref="AK177:AK178"/>
    <mergeCell ref="A179:A180"/>
    <mergeCell ref="B179:B180"/>
    <mergeCell ref="AK179:AK180"/>
    <mergeCell ref="A169:A170"/>
    <mergeCell ref="B169:B170"/>
    <mergeCell ref="AK169:AK170"/>
    <mergeCell ref="A171:A172"/>
    <mergeCell ref="B171:B172"/>
    <mergeCell ref="AK171:AK172"/>
    <mergeCell ref="A173:A174"/>
    <mergeCell ref="B173:B174"/>
    <mergeCell ref="AK173:AK174"/>
    <mergeCell ref="E133:AG133"/>
    <mergeCell ref="A165:A166"/>
    <mergeCell ref="B165:B166"/>
    <mergeCell ref="AK165:AK166"/>
    <mergeCell ref="A167:A168"/>
    <mergeCell ref="B167:B168"/>
    <mergeCell ref="AK167:AK168"/>
    <mergeCell ref="A59:A60"/>
    <mergeCell ref="A61:A62"/>
    <mergeCell ref="A63:A64"/>
    <mergeCell ref="A65:A66"/>
    <mergeCell ref="A67:A68"/>
    <mergeCell ref="A69:A70"/>
    <mergeCell ref="A89:A90"/>
    <mergeCell ref="A91:A92"/>
    <mergeCell ref="A93:A94"/>
    <mergeCell ref="A107:A108"/>
    <mergeCell ref="A109:A110"/>
    <mergeCell ref="A111:A112"/>
    <mergeCell ref="A113:A114"/>
    <mergeCell ref="A115:A116"/>
    <mergeCell ref="A117:A118"/>
    <mergeCell ref="A95:A96"/>
    <mergeCell ref="A97:A98"/>
    <mergeCell ref="A47:A48"/>
    <mergeCell ref="A49:A50"/>
    <mergeCell ref="A51:A52"/>
    <mergeCell ref="A53:A54"/>
    <mergeCell ref="A55:A56"/>
    <mergeCell ref="A57:A58"/>
    <mergeCell ref="A83:A84"/>
    <mergeCell ref="A85:A86"/>
    <mergeCell ref="A87:A88"/>
    <mergeCell ref="A71:A72"/>
    <mergeCell ref="A73:A74"/>
    <mergeCell ref="A75:A76"/>
    <mergeCell ref="A77:A78"/>
    <mergeCell ref="A79:A80"/>
    <mergeCell ref="A81:A82"/>
    <mergeCell ref="A99:A100"/>
    <mergeCell ref="A101:A102"/>
    <mergeCell ref="A103:A104"/>
    <mergeCell ref="A105:A106"/>
    <mergeCell ref="B125:B126"/>
    <mergeCell ref="B123:B124"/>
    <mergeCell ref="B121:B122"/>
    <mergeCell ref="B119:B120"/>
    <mergeCell ref="B117:B118"/>
    <mergeCell ref="B115:B116"/>
    <mergeCell ref="A119:A120"/>
    <mergeCell ref="A121:A122"/>
    <mergeCell ref="A123:A124"/>
    <mergeCell ref="A125:A126"/>
    <mergeCell ref="B101:B102"/>
    <mergeCell ref="B99:B100"/>
    <mergeCell ref="B113:B114"/>
    <mergeCell ref="B111:B112"/>
    <mergeCell ref="B109:B110"/>
    <mergeCell ref="B107:B108"/>
    <mergeCell ref="B105:B106"/>
    <mergeCell ref="B103:B104"/>
    <mergeCell ref="B67:B68"/>
    <mergeCell ref="B89:B90"/>
    <mergeCell ref="B87:B88"/>
    <mergeCell ref="B85:B86"/>
    <mergeCell ref="B83:B84"/>
    <mergeCell ref="B81:B82"/>
    <mergeCell ref="B79:B80"/>
    <mergeCell ref="B53:B54"/>
    <mergeCell ref="B51:B52"/>
    <mergeCell ref="B49:B50"/>
    <mergeCell ref="B47:B48"/>
    <mergeCell ref="C15:C16"/>
    <mergeCell ref="E15:AG15"/>
    <mergeCell ref="D15:D16"/>
    <mergeCell ref="B65:B66"/>
    <mergeCell ref="B63:B64"/>
    <mergeCell ref="B61:B62"/>
    <mergeCell ref="B59:B60"/>
    <mergeCell ref="B57:B58"/>
    <mergeCell ref="B55:B56"/>
    <mergeCell ref="AK59:AK60"/>
    <mergeCell ref="AK61:AK62"/>
    <mergeCell ref="AK63:AK64"/>
    <mergeCell ref="AK65:AK66"/>
    <mergeCell ref="AK67:AK68"/>
    <mergeCell ref="AK69:AK70"/>
    <mergeCell ref="AK47:AK48"/>
    <mergeCell ref="AK49:AK50"/>
    <mergeCell ref="AK51:AK52"/>
    <mergeCell ref="AK53:AK54"/>
    <mergeCell ref="AK55:AK56"/>
    <mergeCell ref="AK57:AK58"/>
    <mergeCell ref="AK89:AK90"/>
    <mergeCell ref="AK91:AK92"/>
    <mergeCell ref="AK93:AK94"/>
    <mergeCell ref="AK71:AK72"/>
    <mergeCell ref="AK73:AK74"/>
    <mergeCell ref="AK75:AK76"/>
    <mergeCell ref="AK77:AK78"/>
    <mergeCell ref="AK79:AK80"/>
    <mergeCell ref="AK81:AK82"/>
    <mergeCell ref="H1:T7"/>
    <mergeCell ref="N11:P11"/>
    <mergeCell ref="N10:T10"/>
    <mergeCell ref="K11:M11"/>
    <mergeCell ref="K10:M10"/>
    <mergeCell ref="AK119:AK120"/>
    <mergeCell ref="AK121:AK122"/>
    <mergeCell ref="AK123:AK124"/>
    <mergeCell ref="AK125:AK126"/>
    <mergeCell ref="AK107:AK108"/>
    <mergeCell ref="AK109:AK110"/>
    <mergeCell ref="AK111:AK112"/>
    <mergeCell ref="AK113:AK114"/>
    <mergeCell ref="AK115:AK116"/>
    <mergeCell ref="AK117:AK118"/>
    <mergeCell ref="AK95:AK96"/>
    <mergeCell ref="AK97:AK98"/>
    <mergeCell ref="AK99:AK100"/>
    <mergeCell ref="AK101:AK102"/>
    <mergeCell ref="AK103:AK104"/>
    <mergeCell ref="AK105:AK106"/>
    <mergeCell ref="AK83:AK84"/>
    <mergeCell ref="AK85:AK86"/>
    <mergeCell ref="AK87:AK88"/>
  </mergeCells>
  <pageMargins left="0.70866141732283472" right="0.70866141732283472" top="0.74803149606299213" bottom="0.74803149606299213" header="0.31496062992125984" footer="0.31496062992125984"/>
  <pageSetup paperSize="8" scale="61" fitToHeight="6" orientation="landscape" horizontalDpi="1200" verticalDpi="1200" r:id="rId1"/>
  <ignoredErrors>
    <ignoredError sqref="AI48:AI49 AI52 AI50:AI51 AI53:AI126" formula="1"/>
    <ignoredError sqref="AH132 F247:G247 AD129:AG129 AH17:AH126 AH135:AH24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85"/>
  <sheetViews>
    <sheetView workbookViewId="0">
      <selection activeCell="C81" sqref="C81"/>
    </sheetView>
  </sheetViews>
  <sheetFormatPr defaultRowHeight="14.5" x14ac:dyDescent="0.35"/>
  <cols>
    <col min="1" max="1" width="9.1796875" style="19"/>
    <col min="2" max="2" width="52" bestFit="1" customWidth="1"/>
    <col min="3" max="3" width="30.54296875" customWidth="1"/>
  </cols>
  <sheetData>
    <row r="1" spans="1:12" ht="15" customHeight="1" x14ac:dyDescent="0.35">
      <c r="A1" s="310" t="s">
        <v>107</v>
      </c>
      <c r="B1" s="310"/>
      <c r="C1" s="310"/>
      <c r="D1" s="12"/>
    </row>
    <row r="2" spans="1:12" ht="15" customHeight="1" x14ac:dyDescent="0.35">
      <c r="A2" s="310"/>
      <c r="B2" s="310"/>
      <c r="C2" s="310"/>
      <c r="D2" s="12"/>
    </row>
    <row r="3" spans="1:12" ht="15" thickBot="1" x14ac:dyDescent="0.4">
      <c r="A3" s="18"/>
      <c r="B3" s="12"/>
      <c r="C3" s="12"/>
      <c r="D3" s="12"/>
      <c r="E3" s="12"/>
      <c r="F3" s="12"/>
      <c r="G3" s="12"/>
      <c r="H3" s="12"/>
      <c r="I3" s="12"/>
      <c r="J3" s="12"/>
      <c r="K3" s="12"/>
      <c r="L3" s="12"/>
    </row>
    <row r="4" spans="1:12" s="96" customFormat="1" ht="28.5" thickBot="1" x14ac:dyDescent="0.4">
      <c r="A4" s="114" t="s">
        <v>108</v>
      </c>
      <c r="B4" s="115" t="s">
        <v>109</v>
      </c>
      <c r="C4" s="115" t="s">
        <v>110</v>
      </c>
      <c r="D4" s="97"/>
      <c r="E4" s="97"/>
      <c r="F4" s="97"/>
      <c r="G4" s="97"/>
      <c r="H4" s="97"/>
      <c r="I4" s="97"/>
      <c r="J4" s="97"/>
      <c r="K4" s="97"/>
      <c r="L4" s="97"/>
    </row>
    <row r="5" spans="1:12" ht="15" thickBot="1" x14ac:dyDescent="0.4">
      <c r="A5" s="116">
        <v>1</v>
      </c>
      <c r="B5" s="117" t="s">
        <v>111</v>
      </c>
      <c r="C5" s="117" t="s">
        <v>112</v>
      </c>
      <c r="D5" s="12"/>
      <c r="E5" s="12"/>
      <c r="F5" s="12"/>
      <c r="G5" s="12"/>
      <c r="H5" s="12"/>
      <c r="I5" s="12"/>
      <c r="J5" s="12"/>
      <c r="K5" s="12"/>
      <c r="L5" s="12"/>
    </row>
    <row r="6" spans="1:12" ht="15" thickBot="1" x14ac:dyDescent="0.4">
      <c r="A6" s="116">
        <v>1.1000000000000001</v>
      </c>
      <c r="B6" s="117" t="s">
        <v>113</v>
      </c>
      <c r="C6" s="117" t="s">
        <v>112</v>
      </c>
      <c r="D6" s="12"/>
      <c r="E6" s="12"/>
      <c r="F6" s="12"/>
      <c r="G6" s="12"/>
      <c r="H6" s="12"/>
      <c r="I6" s="12"/>
      <c r="J6" s="12"/>
      <c r="K6" s="12"/>
      <c r="L6" s="12"/>
    </row>
    <row r="7" spans="1:12" ht="15" thickBot="1" x14ac:dyDescent="0.4">
      <c r="A7" s="116">
        <v>1.2</v>
      </c>
      <c r="B7" s="117" t="s">
        <v>114</v>
      </c>
      <c r="C7" s="117" t="s">
        <v>112</v>
      </c>
      <c r="D7" s="12"/>
      <c r="E7" s="12"/>
      <c r="F7" s="12"/>
      <c r="G7" s="12"/>
      <c r="H7" s="12"/>
      <c r="I7" s="12"/>
      <c r="J7" s="12"/>
      <c r="K7" s="12"/>
      <c r="L7" s="12"/>
    </row>
    <row r="8" spans="1:12" ht="15" thickBot="1" x14ac:dyDescent="0.4">
      <c r="A8" s="116">
        <v>1.3</v>
      </c>
      <c r="B8" s="117" t="s">
        <v>115</v>
      </c>
      <c r="C8" s="117" t="s">
        <v>112</v>
      </c>
      <c r="D8" s="12"/>
      <c r="E8" s="12"/>
      <c r="F8" s="12"/>
      <c r="G8" s="12"/>
      <c r="H8" s="12"/>
      <c r="I8" s="12"/>
      <c r="J8" s="12"/>
      <c r="K8" s="12"/>
      <c r="L8" s="12"/>
    </row>
    <row r="9" spans="1:12" ht="15" thickBot="1" x14ac:dyDescent="0.4">
      <c r="A9" s="116">
        <v>1.4</v>
      </c>
      <c r="B9" s="117" t="s">
        <v>116</v>
      </c>
      <c r="C9" s="117" t="s">
        <v>117</v>
      </c>
      <c r="D9" s="12"/>
      <c r="E9" s="12"/>
      <c r="F9" s="12"/>
      <c r="G9" s="12"/>
      <c r="H9" s="12"/>
      <c r="I9" s="12"/>
      <c r="J9" s="12"/>
      <c r="K9" s="12"/>
      <c r="L9" s="12"/>
    </row>
    <row r="10" spans="1:12" ht="15" thickBot="1" x14ac:dyDescent="0.4">
      <c r="A10" s="116">
        <v>1.5</v>
      </c>
      <c r="B10" s="117" t="s">
        <v>118</v>
      </c>
      <c r="C10" s="117" t="s">
        <v>112</v>
      </c>
      <c r="D10" s="12"/>
      <c r="E10" s="12"/>
      <c r="F10" s="12"/>
      <c r="G10" s="12"/>
      <c r="H10" s="12"/>
      <c r="I10" s="12"/>
      <c r="J10" s="12"/>
      <c r="K10" s="12"/>
      <c r="L10" s="12"/>
    </row>
    <row r="11" spans="1:12" ht="15" thickBot="1" x14ac:dyDescent="0.4">
      <c r="A11" s="116">
        <v>2</v>
      </c>
      <c r="B11" s="117" t="s">
        <v>119</v>
      </c>
      <c r="C11" s="117" t="s">
        <v>117</v>
      </c>
      <c r="D11" s="12"/>
      <c r="E11" s="12"/>
      <c r="F11" s="12"/>
      <c r="G11" s="12"/>
      <c r="H11" s="12"/>
      <c r="I11" s="12"/>
      <c r="J11" s="12"/>
      <c r="K11" s="12"/>
      <c r="L11" s="12"/>
    </row>
    <row r="12" spans="1:12" ht="15" thickBot="1" x14ac:dyDescent="0.4">
      <c r="A12" s="116">
        <v>2.1</v>
      </c>
      <c r="B12" s="117" t="s">
        <v>120</v>
      </c>
      <c r="C12" s="117" t="s">
        <v>112</v>
      </c>
      <c r="D12" s="12"/>
      <c r="E12" s="12"/>
      <c r="F12" s="12"/>
      <c r="G12" s="12"/>
      <c r="H12" s="12"/>
      <c r="I12" s="12"/>
      <c r="J12" s="12"/>
      <c r="K12" s="12"/>
      <c r="L12" s="12"/>
    </row>
    <row r="13" spans="1:12" ht="15" thickBot="1" x14ac:dyDescent="0.4">
      <c r="A13" s="116">
        <v>2.2000000000000002</v>
      </c>
      <c r="B13" s="117" t="s">
        <v>121</v>
      </c>
      <c r="C13" s="117" t="s">
        <v>117</v>
      </c>
      <c r="D13" s="12"/>
      <c r="E13" s="12"/>
      <c r="F13" s="12"/>
      <c r="G13" s="12"/>
      <c r="H13" s="12"/>
      <c r="I13" s="12"/>
      <c r="J13" s="12"/>
      <c r="K13" s="12"/>
      <c r="L13" s="12"/>
    </row>
    <row r="14" spans="1:12" ht="15" thickBot="1" x14ac:dyDescent="0.4">
      <c r="A14" s="116">
        <v>3</v>
      </c>
      <c r="B14" s="117" t="s">
        <v>122</v>
      </c>
      <c r="C14" s="117" t="s">
        <v>112</v>
      </c>
      <c r="D14" s="12"/>
      <c r="E14" s="12"/>
      <c r="F14" s="12"/>
      <c r="G14" s="12"/>
      <c r="H14" s="12"/>
      <c r="I14" s="12"/>
      <c r="J14" s="12"/>
      <c r="K14" s="12"/>
      <c r="L14" s="12"/>
    </row>
    <row r="15" spans="1:12" ht="15" thickBot="1" x14ac:dyDescent="0.4">
      <c r="A15" s="116">
        <v>3.1</v>
      </c>
      <c r="B15" s="117" t="s">
        <v>123</v>
      </c>
      <c r="C15" s="117" t="s">
        <v>124</v>
      </c>
      <c r="D15" s="12"/>
      <c r="E15" s="12"/>
      <c r="F15" s="12"/>
      <c r="G15" s="12"/>
      <c r="H15" s="12"/>
      <c r="I15" s="12"/>
      <c r="J15" s="12"/>
      <c r="K15" s="12"/>
      <c r="L15" s="12"/>
    </row>
    <row r="16" spans="1:12" ht="15" thickBot="1" x14ac:dyDescent="0.4">
      <c r="A16" s="116">
        <v>3.2</v>
      </c>
      <c r="B16" s="117" t="s">
        <v>125</v>
      </c>
      <c r="C16" s="117" t="s">
        <v>124</v>
      </c>
      <c r="D16" s="12"/>
      <c r="E16" s="12"/>
      <c r="F16" s="12"/>
      <c r="G16" s="12"/>
      <c r="H16" s="12"/>
      <c r="I16" s="12"/>
      <c r="J16" s="12"/>
      <c r="K16" s="12"/>
      <c r="L16" s="12"/>
    </row>
    <row r="17" spans="1:12" ht="15" thickBot="1" x14ac:dyDescent="0.4">
      <c r="A17" s="116">
        <v>3.3</v>
      </c>
      <c r="B17" s="117" t="s">
        <v>126</v>
      </c>
      <c r="C17" s="117" t="s">
        <v>124</v>
      </c>
      <c r="D17" s="12"/>
      <c r="E17" s="12"/>
      <c r="F17" s="12"/>
      <c r="G17" s="12"/>
      <c r="H17" s="12"/>
      <c r="I17" s="12"/>
      <c r="J17" s="12"/>
      <c r="K17" s="12"/>
      <c r="L17" s="12"/>
    </row>
    <row r="18" spans="1:12" ht="15" thickBot="1" x14ac:dyDescent="0.4">
      <c r="A18" s="116">
        <v>3.4</v>
      </c>
      <c r="B18" s="117" t="s">
        <v>127</v>
      </c>
      <c r="C18" s="117" t="s">
        <v>112</v>
      </c>
      <c r="D18" s="12"/>
      <c r="E18" s="12"/>
      <c r="F18" s="12"/>
      <c r="G18" s="12"/>
      <c r="H18" s="12"/>
      <c r="I18" s="12"/>
      <c r="J18" s="12"/>
      <c r="K18" s="12"/>
      <c r="L18" s="12"/>
    </row>
    <row r="19" spans="1:12" ht="15" thickBot="1" x14ac:dyDescent="0.4">
      <c r="A19" s="116">
        <v>4</v>
      </c>
      <c r="B19" s="117" t="s">
        <v>128</v>
      </c>
      <c r="C19" s="117" t="s">
        <v>129</v>
      </c>
      <c r="D19" s="12"/>
      <c r="E19" s="12"/>
      <c r="F19" s="12"/>
      <c r="G19" s="12"/>
      <c r="H19" s="12"/>
      <c r="I19" s="12"/>
      <c r="J19" s="12"/>
      <c r="K19" s="12"/>
      <c r="L19" s="12"/>
    </row>
    <row r="20" spans="1:12" ht="15" thickBot="1" x14ac:dyDescent="0.4">
      <c r="A20" s="116">
        <v>4.0999999999999996</v>
      </c>
      <c r="B20" s="117" t="s">
        <v>130</v>
      </c>
      <c r="C20" s="117" t="s">
        <v>129</v>
      </c>
      <c r="D20" s="12"/>
      <c r="E20" s="12"/>
      <c r="F20" s="12"/>
      <c r="G20" s="12"/>
      <c r="H20" s="12"/>
      <c r="I20" s="12"/>
      <c r="J20" s="12"/>
      <c r="K20" s="12"/>
      <c r="L20" s="12"/>
    </row>
    <row r="21" spans="1:12" ht="15" thickBot="1" x14ac:dyDescent="0.4">
      <c r="A21" s="116">
        <v>4.2</v>
      </c>
      <c r="B21" s="117" t="s">
        <v>131</v>
      </c>
      <c r="C21" s="117" t="s">
        <v>129</v>
      </c>
      <c r="D21" s="12"/>
      <c r="E21" s="12"/>
      <c r="F21" s="12"/>
      <c r="G21" s="12"/>
      <c r="H21" s="12"/>
      <c r="I21" s="12"/>
      <c r="J21" s="12"/>
      <c r="K21" s="12"/>
      <c r="L21" s="12"/>
    </row>
    <row r="22" spans="1:12" ht="15" thickBot="1" x14ac:dyDescent="0.4">
      <c r="A22" s="116">
        <v>4.3</v>
      </c>
      <c r="B22" s="117" t="s">
        <v>132</v>
      </c>
      <c r="C22" s="117" t="s">
        <v>129</v>
      </c>
      <c r="D22" s="12"/>
      <c r="E22" s="12"/>
      <c r="F22" s="12"/>
      <c r="G22" s="12"/>
      <c r="H22" s="12"/>
      <c r="I22" s="12"/>
      <c r="J22" s="12"/>
      <c r="K22" s="12"/>
      <c r="L22" s="12"/>
    </row>
    <row r="23" spans="1:12" ht="15" thickBot="1" x14ac:dyDescent="0.4">
      <c r="A23" s="116">
        <v>5</v>
      </c>
      <c r="B23" s="117" t="s">
        <v>133</v>
      </c>
      <c r="C23" s="117" t="s">
        <v>129</v>
      </c>
      <c r="D23" s="12"/>
      <c r="E23" s="12"/>
      <c r="F23" s="12"/>
      <c r="G23" s="12"/>
      <c r="H23" s="12"/>
      <c r="I23" s="12"/>
      <c r="J23" s="12"/>
      <c r="K23" s="12"/>
      <c r="L23" s="12"/>
    </row>
    <row r="24" spans="1:12" ht="15" thickBot="1" x14ac:dyDescent="0.4">
      <c r="A24" s="116">
        <v>5.0999999999999996</v>
      </c>
      <c r="B24" s="117" t="s">
        <v>134</v>
      </c>
      <c r="C24" s="117" t="s">
        <v>129</v>
      </c>
      <c r="D24" s="12"/>
      <c r="E24" s="12"/>
      <c r="F24" s="12"/>
      <c r="G24" s="12"/>
      <c r="H24" s="12"/>
      <c r="I24" s="12"/>
      <c r="J24" s="12"/>
      <c r="K24" s="12"/>
      <c r="L24" s="12"/>
    </row>
    <row r="25" spans="1:12" ht="15" thickBot="1" x14ac:dyDescent="0.4">
      <c r="A25" s="116">
        <v>5.2</v>
      </c>
      <c r="B25" s="117" t="s">
        <v>135</v>
      </c>
      <c r="C25" s="117" t="s">
        <v>129</v>
      </c>
      <c r="D25" s="12"/>
      <c r="E25" s="12"/>
      <c r="F25" s="12"/>
      <c r="G25" s="12"/>
      <c r="H25" s="12"/>
      <c r="I25" s="12"/>
      <c r="J25" s="12"/>
      <c r="K25" s="12"/>
      <c r="L25" s="12"/>
    </row>
    <row r="26" spans="1:12" ht="15" thickBot="1" x14ac:dyDescent="0.4">
      <c r="A26" s="116">
        <v>5.3</v>
      </c>
      <c r="B26" s="117" t="s">
        <v>136</v>
      </c>
      <c r="C26" s="117" t="s">
        <v>129</v>
      </c>
      <c r="D26" s="12"/>
      <c r="E26" s="12"/>
      <c r="F26" s="12"/>
      <c r="G26" s="12"/>
      <c r="H26" s="12"/>
      <c r="I26" s="12"/>
      <c r="J26" s="12"/>
      <c r="K26" s="12"/>
      <c r="L26" s="12"/>
    </row>
    <row r="27" spans="1:12" ht="15" thickBot="1" x14ac:dyDescent="0.4">
      <c r="A27" s="116">
        <v>6</v>
      </c>
      <c r="B27" s="117" t="s">
        <v>137</v>
      </c>
      <c r="C27" s="117" t="s">
        <v>117</v>
      </c>
      <c r="D27" s="12"/>
      <c r="E27" s="12"/>
      <c r="F27" s="12"/>
      <c r="G27" s="12"/>
      <c r="H27" s="12"/>
      <c r="I27" s="12"/>
      <c r="J27" s="12"/>
      <c r="K27" s="12"/>
      <c r="L27" s="12"/>
    </row>
    <row r="28" spans="1:12" x14ac:dyDescent="0.35">
      <c r="A28" s="306">
        <v>6.1</v>
      </c>
      <c r="B28" s="308" t="s">
        <v>138</v>
      </c>
      <c r="C28" s="118" t="s">
        <v>139</v>
      </c>
      <c r="D28" s="12"/>
      <c r="E28" s="12"/>
      <c r="F28" s="12"/>
      <c r="G28" s="12"/>
      <c r="H28" s="12"/>
      <c r="I28" s="12"/>
      <c r="J28" s="12"/>
      <c r="K28" s="12"/>
      <c r="L28" s="12"/>
    </row>
    <row r="29" spans="1:12" ht="15" thickBot="1" x14ac:dyDescent="0.4">
      <c r="A29" s="307"/>
      <c r="B29" s="309"/>
      <c r="C29" s="117" t="s">
        <v>140</v>
      </c>
      <c r="D29" s="12"/>
      <c r="E29" s="12"/>
      <c r="F29" s="12"/>
      <c r="G29" s="12"/>
      <c r="H29" s="12"/>
      <c r="I29" s="12"/>
      <c r="J29" s="12"/>
      <c r="K29" s="12"/>
      <c r="L29" s="12"/>
    </row>
    <row r="30" spans="1:12" x14ac:dyDescent="0.35">
      <c r="A30" s="306">
        <v>6.2</v>
      </c>
      <c r="B30" s="308" t="s">
        <v>141</v>
      </c>
      <c r="C30" s="118" t="s">
        <v>142</v>
      </c>
      <c r="D30" s="12"/>
      <c r="E30" s="12"/>
      <c r="F30" s="12"/>
      <c r="G30" s="12"/>
      <c r="H30" s="12"/>
      <c r="I30" s="12"/>
      <c r="J30" s="12"/>
      <c r="K30" s="12"/>
      <c r="L30" s="12"/>
    </row>
    <row r="31" spans="1:12" ht="15" thickBot="1" x14ac:dyDescent="0.4">
      <c r="A31" s="307"/>
      <c r="B31" s="309"/>
      <c r="C31" s="117" t="s">
        <v>143</v>
      </c>
      <c r="D31" s="12"/>
      <c r="E31" s="12"/>
      <c r="F31" s="12"/>
      <c r="G31" s="12"/>
      <c r="H31" s="12"/>
      <c r="I31" s="12"/>
      <c r="J31" s="12"/>
      <c r="K31" s="12"/>
      <c r="L31" s="12"/>
    </row>
    <row r="32" spans="1:12" ht="15" thickBot="1" x14ac:dyDescent="0.4">
      <c r="A32" s="116">
        <v>7</v>
      </c>
      <c r="B32" s="117" t="s">
        <v>144</v>
      </c>
      <c r="C32" s="117" t="s">
        <v>117</v>
      </c>
      <c r="D32" s="12"/>
      <c r="E32" s="12"/>
      <c r="F32" s="12"/>
      <c r="G32" s="12"/>
      <c r="H32" s="12"/>
      <c r="I32" s="12"/>
      <c r="J32" s="12"/>
      <c r="K32" s="12"/>
      <c r="L32" s="12"/>
    </row>
    <row r="33" spans="1:12" ht="15" thickBot="1" x14ac:dyDescent="0.4">
      <c r="A33" s="116">
        <v>7.1</v>
      </c>
      <c r="B33" s="117" t="s">
        <v>145</v>
      </c>
      <c r="C33" s="117" t="s">
        <v>117</v>
      </c>
      <c r="D33" s="12"/>
      <c r="E33" s="12"/>
      <c r="F33" s="12"/>
      <c r="G33" s="12"/>
      <c r="H33" s="12"/>
      <c r="I33" s="12"/>
      <c r="J33" s="12"/>
      <c r="K33" s="12"/>
      <c r="L33" s="12"/>
    </row>
    <row r="34" spans="1:12" ht="15" thickBot="1" x14ac:dyDescent="0.4">
      <c r="A34" s="116">
        <v>7.2</v>
      </c>
      <c r="B34" s="117" t="s">
        <v>146</v>
      </c>
      <c r="C34" s="117" t="s">
        <v>117</v>
      </c>
      <c r="D34" s="12"/>
      <c r="E34" s="12"/>
      <c r="F34" s="12"/>
      <c r="G34" s="12"/>
      <c r="H34" s="12"/>
      <c r="I34" s="12"/>
      <c r="J34" s="12"/>
      <c r="K34" s="12"/>
      <c r="L34" s="12"/>
    </row>
    <row r="35" spans="1:12" ht="15" thickBot="1" x14ac:dyDescent="0.4">
      <c r="A35" s="116">
        <v>7.3</v>
      </c>
      <c r="B35" s="117" t="s">
        <v>147</v>
      </c>
      <c r="C35" s="117" t="s">
        <v>112</v>
      </c>
      <c r="D35" s="12"/>
      <c r="E35" s="12"/>
      <c r="F35" s="12"/>
      <c r="G35" s="12"/>
      <c r="H35" s="12"/>
      <c r="I35" s="12"/>
      <c r="J35" s="12"/>
      <c r="K35" s="12"/>
      <c r="L35" s="12"/>
    </row>
    <row r="36" spans="1:12" ht="15" thickBot="1" x14ac:dyDescent="0.4">
      <c r="A36" s="116">
        <v>7.4</v>
      </c>
      <c r="B36" s="117" t="s">
        <v>148</v>
      </c>
      <c r="C36" s="117" t="s">
        <v>129</v>
      </c>
      <c r="D36" s="12"/>
      <c r="E36" s="12"/>
      <c r="F36" s="12"/>
      <c r="G36" s="12"/>
      <c r="H36" s="12"/>
      <c r="I36" s="12"/>
      <c r="J36" s="12"/>
      <c r="K36" s="12"/>
      <c r="L36" s="12"/>
    </row>
    <row r="37" spans="1:12" ht="15" thickBot="1" x14ac:dyDescent="0.4">
      <c r="A37" s="116">
        <v>8</v>
      </c>
      <c r="B37" s="117" t="s">
        <v>149</v>
      </c>
      <c r="C37" s="117" t="s">
        <v>117</v>
      </c>
      <c r="D37" s="12"/>
      <c r="E37" s="12"/>
      <c r="F37" s="12"/>
      <c r="G37" s="12"/>
      <c r="H37" s="12"/>
      <c r="I37" s="12"/>
      <c r="J37" s="12"/>
      <c r="K37" s="12"/>
      <c r="L37" s="12"/>
    </row>
    <row r="38" spans="1:12" ht="15" thickBot="1" x14ac:dyDescent="0.4">
      <c r="A38" s="116">
        <v>8.1</v>
      </c>
      <c r="B38" s="117" t="s">
        <v>150</v>
      </c>
      <c r="C38" s="117" t="s">
        <v>112</v>
      </c>
      <c r="D38" s="12"/>
      <c r="E38" s="12"/>
      <c r="F38" s="12"/>
      <c r="G38" s="12"/>
      <c r="H38" s="12"/>
      <c r="I38" s="12"/>
      <c r="J38" s="12"/>
      <c r="K38" s="12"/>
      <c r="L38" s="12"/>
    </row>
    <row r="39" spans="1:12" ht="15" thickBot="1" x14ac:dyDescent="0.4">
      <c r="A39" s="116">
        <v>8.1999999999999993</v>
      </c>
      <c r="B39" s="117" t="s">
        <v>151</v>
      </c>
      <c r="C39" s="117" t="s">
        <v>117</v>
      </c>
      <c r="D39" s="12"/>
      <c r="E39" s="12"/>
      <c r="F39" s="12"/>
      <c r="G39" s="12"/>
      <c r="H39" s="12"/>
      <c r="I39" s="12"/>
      <c r="J39" s="12"/>
      <c r="K39" s="12"/>
      <c r="L39" s="12"/>
    </row>
    <row r="40" spans="1:12" ht="15" thickBot="1" x14ac:dyDescent="0.4">
      <c r="A40" s="116">
        <v>9</v>
      </c>
      <c r="B40" s="117" t="s">
        <v>152</v>
      </c>
      <c r="C40" s="117" t="s">
        <v>117</v>
      </c>
      <c r="D40" s="12"/>
      <c r="E40" s="12"/>
      <c r="F40" s="12"/>
      <c r="G40" s="12"/>
      <c r="H40" s="12"/>
      <c r="I40" s="12"/>
      <c r="J40" s="12"/>
      <c r="K40" s="12"/>
      <c r="L40" s="12"/>
    </row>
    <row r="41" spans="1:12" ht="15" thickBot="1" x14ac:dyDescent="0.4">
      <c r="A41" s="116">
        <v>9.1</v>
      </c>
      <c r="B41" s="117" t="s">
        <v>153</v>
      </c>
      <c r="C41" s="117" t="s">
        <v>112</v>
      </c>
      <c r="D41" s="12"/>
      <c r="E41" s="12"/>
      <c r="F41" s="12"/>
      <c r="G41" s="12"/>
      <c r="H41" s="12"/>
      <c r="I41" s="12"/>
      <c r="J41" s="12"/>
      <c r="K41" s="12"/>
      <c r="L41" s="12"/>
    </row>
    <row r="42" spans="1:12" ht="15" thickBot="1" x14ac:dyDescent="0.4">
      <c r="A42" s="116">
        <v>9.1999999999999993</v>
      </c>
      <c r="B42" s="117" t="s">
        <v>154</v>
      </c>
      <c r="C42" s="117" t="s">
        <v>129</v>
      </c>
      <c r="D42" s="12"/>
      <c r="E42" s="12"/>
      <c r="F42" s="12"/>
      <c r="G42" s="12"/>
      <c r="H42" s="12"/>
      <c r="I42" s="12"/>
      <c r="J42" s="12"/>
      <c r="K42" s="12"/>
      <c r="L42" s="12"/>
    </row>
    <row r="43" spans="1:12" ht="15" thickBot="1" x14ac:dyDescent="0.4">
      <c r="A43" s="116">
        <v>9.3000000000000007</v>
      </c>
      <c r="B43" s="117" t="s">
        <v>155</v>
      </c>
      <c r="C43" s="117" t="s">
        <v>112</v>
      </c>
      <c r="D43" s="12"/>
      <c r="E43" s="12"/>
      <c r="F43" s="12"/>
      <c r="G43" s="12"/>
      <c r="H43" s="12"/>
      <c r="I43" s="12"/>
      <c r="J43" s="12"/>
      <c r="K43" s="12"/>
      <c r="L43" s="12"/>
    </row>
    <row r="44" spans="1:12" ht="15" thickBot="1" x14ac:dyDescent="0.4">
      <c r="A44" s="116">
        <v>9.4</v>
      </c>
      <c r="B44" s="117" t="s">
        <v>156</v>
      </c>
      <c r="C44" s="117" t="s">
        <v>117</v>
      </c>
      <c r="D44" s="12"/>
      <c r="E44" s="12"/>
      <c r="F44" s="12"/>
      <c r="G44" s="12"/>
      <c r="H44" s="12"/>
      <c r="I44" s="12"/>
      <c r="J44" s="12"/>
      <c r="K44" s="12"/>
      <c r="L44" s="12"/>
    </row>
    <row r="45" spans="1:12" ht="15" thickBot="1" x14ac:dyDescent="0.4">
      <c r="A45" s="116">
        <v>10</v>
      </c>
      <c r="B45" s="117" t="s">
        <v>157</v>
      </c>
      <c r="C45" s="117" t="s">
        <v>117</v>
      </c>
      <c r="D45" s="12"/>
      <c r="E45" s="12"/>
      <c r="F45" s="12"/>
      <c r="G45" s="12"/>
      <c r="H45" s="12"/>
      <c r="I45" s="12"/>
      <c r="J45" s="12"/>
      <c r="K45" s="12"/>
      <c r="L45" s="12"/>
    </row>
    <row r="46" spans="1:12" ht="15" thickBot="1" x14ac:dyDescent="0.4">
      <c r="A46" s="116">
        <v>10.1</v>
      </c>
      <c r="B46" s="117" t="s">
        <v>158</v>
      </c>
      <c r="C46" s="117" t="s">
        <v>117</v>
      </c>
      <c r="D46" s="12"/>
      <c r="E46" s="12"/>
      <c r="F46" s="12"/>
      <c r="G46" s="12"/>
      <c r="H46" s="12"/>
      <c r="I46" s="12"/>
      <c r="J46" s="12"/>
      <c r="K46" s="12"/>
      <c r="L46" s="12"/>
    </row>
    <row r="47" spans="1:12" ht="15" thickBot="1" x14ac:dyDescent="0.4">
      <c r="A47" s="116">
        <v>10.199999999999999</v>
      </c>
      <c r="B47" s="117" t="s">
        <v>159</v>
      </c>
      <c r="C47" s="117" t="s">
        <v>112</v>
      </c>
      <c r="D47" s="12"/>
      <c r="E47" s="12"/>
      <c r="F47" s="12"/>
      <c r="G47" s="12"/>
      <c r="H47" s="12"/>
      <c r="I47" s="12"/>
      <c r="J47" s="12"/>
      <c r="K47" s="12"/>
      <c r="L47" s="12"/>
    </row>
    <row r="48" spans="1:12" ht="15" thickBot="1" x14ac:dyDescent="0.4">
      <c r="A48" s="116">
        <v>10.3</v>
      </c>
      <c r="B48" s="117" t="s">
        <v>160</v>
      </c>
      <c r="C48" s="117" t="s">
        <v>117</v>
      </c>
      <c r="D48" s="12"/>
      <c r="E48" s="12"/>
      <c r="F48" s="12"/>
      <c r="G48" s="12"/>
      <c r="H48" s="12"/>
      <c r="I48" s="12"/>
      <c r="J48" s="12"/>
      <c r="K48" s="12"/>
      <c r="L48" s="12"/>
    </row>
    <row r="49" spans="1:12" ht="15" thickBot="1" x14ac:dyDescent="0.4">
      <c r="A49" s="116">
        <v>10.4</v>
      </c>
      <c r="B49" s="117" t="s">
        <v>161</v>
      </c>
      <c r="C49" s="117" t="s">
        <v>117</v>
      </c>
      <c r="D49" s="12"/>
      <c r="E49" s="12"/>
      <c r="F49" s="12"/>
      <c r="G49" s="12"/>
      <c r="H49" s="12"/>
      <c r="I49" s="12"/>
      <c r="J49" s="12"/>
      <c r="K49" s="12"/>
      <c r="L49" s="12"/>
    </row>
    <row r="50" spans="1:12" ht="15" thickBot="1" x14ac:dyDescent="0.4">
      <c r="A50" s="116">
        <v>11</v>
      </c>
      <c r="B50" s="117" t="s">
        <v>162</v>
      </c>
      <c r="C50" s="117" t="s">
        <v>117</v>
      </c>
      <c r="D50" s="12"/>
      <c r="E50" s="12"/>
      <c r="F50" s="12"/>
      <c r="G50" s="12"/>
      <c r="H50" s="12"/>
      <c r="I50" s="12"/>
      <c r="J50" s="12"/>
      <c r="K50" s="12"/>
      <c r="L50" s="12"/>
    </row>
    <row r="51" spans="1:12" ht="15" thickBot="1" x14ac:dyDescent="0.4">
      <c r="A51" s="116">
        <v>11.1</v>
      </c>
      <c r="B51" s="117" t="s">
        <v>163</v>
      </c>
      <c r="C51" s="117" t="s">
        <v>112</v>
      </c>
      <c r="D51" s="12"/>
      <c r="E51" s="12"/>
      <c r="F51" s="12"/>
      <c r="G51" s="12"/>
      <c r="H51" s="12"/>
      <c r="I51" s="12"/>
      <c r="J51" s="12"/>
      <c r="K51" s="12"/>
      <c r="L51" s="12"/>
    </row>
    <row r="52" spans="1:12" ht="15" thickBot="1" x14ac:dyDescent="0.4">
      <c r="A52" s="116">
        <v>11.2</v>
      </c>
      <c r="B52" s="117" t="s">
        <v>164</v>
      </c>
      <c r="C52" s="117" t="s">
        <v>117</v>
      </c>
      <c r="D52" s="12"/>
      <c r="E52" s="12"/>
      <c r="F52" s="12"/>
      <c r="G52" s="12"/>
      <c r="H52" s="12"/>
      <c r="I52" s="12"/>
      <c r="J52" s="12"/>
      <c r="K52" s="12"/>
      <c r="L52" s="12"/>
    </row>
    <row r="53" spans="1:12" ht="15" thickBot="1" x14ac:dyDescent="0.4">
      <c r="A53" s="116">
        <v>11.3</v>
      </c>
      <c r="B53" s="117" t="s">
        <v>165</v>
      </c>
      <c r="C53" s="117" t="s">
        <v>117</v>
      </c>
      <c r="D53" s="12"/>
      <c r="E53" s="12"/>
      <c r="F53" s="12"/>
      <c r="G53" s="12"/>
      <c r="H53" s="12"/>
      <c r="I53" s="12"/>
      <c r="J53" s="12"/>
      <c r="K53" s="12"/>
      <c r="L53" s="12"/>
    </row>
    <row r="54" spans="1:12" ht="15" thickBot="1" x14ac:dyDescent="0.4">
      <c r="A54" s="116">
        <v>11.4</v>
      </c>
      <c r="B54" s="117" t="s">
        <v>166</v>
      </c>
      <c r="C54" s="117" t="s">
        <v>117</v>
      </c>
      <c r="D54" s="12"/>
      <c r="E54" s="12"/>
      <c r="F54" s="12"/>
      <c r="G54" s="12"/>
      <c r="H54" s="12"/>
      <c r="I54" s="12"/>
      <c r="J54" s="12"/>
      <c r="K54" s="12"/>
      <c r="L54" s="12"/>
    </row>
    <row r="55" spans="1:12" ht="15" thickBot="1" x14ac:dyDescent="0.4">
      <c r="A55" s="116">
        <v>11.5</v>
      </c>
      <c r="B55" s="117" t="s">
        <v>167</v>
      </c>
      <c r="C55" s="117" t="s">
        <v>117</v>
      </c>
      <c r="D55" s="12"/>
      <c r="E55" s="12"/>
      <c r="F55" s="12"/>
      <c r="G55" s="12"/>
      <c r="H55" s="12"/>
      <c r="I55" s="12"/>
      <c r="J55" s="12"/>
      <c r="K55" s="12"/>
      <c r="L55" s="12"/>
    </row>
    <row r="56" spans="1:12" ht="15" thickBot="1" x14ac:dyDescent="0.4">
      <c r="A56" s="116">
        <v>12</v>
      </c>
      <c r="B56" s="117" t="s">
        <v>168</v>
      </c>
      <c r="C56" s="117" t="s">
        <v>117</v>
      </c>
      <c r="D56" s="12"/>
      <c r="E56" s="12"/>
      <c r="F56" s="12"/>
      <c r="G56" s="12"/>
      <c r="H56" s="12"/>
      <c r="I56" s="12"/>
      <c r="J56" s="12"/>
      <c r="K56" s="12"/>
      <c r="L56" s="12"/>
    </row>
    <row r="57" spans="1:12" ht="15" thickBot="1" x14ac:dyDescent="0.4">
      <c r="A57" s="116">
        <v>12.1</v>
      </c>
      <c r="B57" s="117" t="s">
        <v>169</v>
      </c>
      <c r="C57" s="117" t="s">
        <v>117</v>
      </c>
      <c r="D57" s="12"/>
      <c r="E57" s="12"/>
      <c r="F57" s="12"/>
      <c r="G57" s="12"/>
      <c r="H57" s="12"/>
      <c r="I57" s="12"/>
      <c r="J57" s="12"/>
      <c r="K57" s="12"/>
      <c r="L57" s="12"/>
    </row>
    <row r="58" spans="1:12" ht="15" thickBot="1" x14ac:dyDescent="0.4">
      <c r="A58" s="116">
        <v>12.2</v>
      </c>
      <c r="B58" s="117" t="s">
        <v>170</v>
      </c>
      <c r="C58" s="117" t="s">
        <v>117</v>
      </c>
      <c r="D58" s="12"/>
      <c r="E58" s="12"/>
      <c r="F58" s="12"/>
      <c r="G58" s="12"/>
      <c r="H58" s="12"/>
      <c r="I58" s="12"/>
      <c r="J58" s="12"/>
      <c r="K58" s="12"/>
      <c r="L58" s="12"/>
    </row>
    <row r="59" spans="1:12" ht="15" thickBot="1" x14ac:dyDescent="0.4">
      <c r="A59" s="116">
        <v>12.3</v>
      </c>
      <c r="B59" s="117" t="s">
        <v>171</v>
      </c>
      <c r="C59" s="117" t="s">
        <v>117</v>
      </c>
      <c r="D59" s="12"/>
      <c r="E59" s="12"/>
      <c r="F59" s="12"/>
      <c r="G59" s="12"/>
      <c r="H59" s="12"/>
      <c r="I59" s="12"/>
      <c r="J59" s="12"/>
      <c r="K59" s="12"/>
      <c r="L59" s="12"/>
    </row>
    <row r="60" spans="1:12" ht="15" thickBot="1" x14ac:dyDescent="0.4">
      <c r="A60" s="116">
        <v>13</v>
      </c>
      <c r="B60" s="117" t="s">
        <v>172</v>
      </c>
      <c r="C60" s="117" t="s">
        <v>112</v>
      </c>
      <c r="D60" s="12"/>
      <c r="E60" s="12"/>
      <c r="F60" s="12"/>
      <c r="G60" s="12"/>
      <c r="H60" s="12"/>
      <c r="I60" s="12"/>
      <c r="J60" s="12"/>
      <c r="K60" s="12"/>
      <c r="L60" s="12"/>
    </row>
    <row r="61" spans="1:12" ht="15" thickBot="1" x14ac:dyDescent="0.4">
      <c r="A61" s="116">
        <v>13.1</v>
      </c>
      <c r="B61" s="117" t="s">
        <v>173</v>
      </c>
      <c r="C61" s="117" t="s">
        <v>112</v>
      </c>
      <c r="D61" s="12"/>
      <c r="E61" s="12"/>
      <c r="F61" s="12"/>
      <c r="G61" s="12"/>
      <c r="H61" s="12"/>
      <c r="I61" s="12"/>
      <c r="J61" s="12"/>
      <c r="K61" s="12"/>
      <c r="L61" s="12"/>
    </row>
    <row r="62" spans="1:12" ht="15" thickBot="1" x14ac:dyDescent="0.4">
      <c r="A62" s="116">
        <v>13.2</v>
      </c>
      <c r="B62" s="117" t="s">
        <v>174</v>
      </c>
      <c r="C62" s="117" t="s">
        <v>112</v>
      </c>
      <c r="D62" s="12"/>
      <c r="E62" s="12"/>
      <c r="F62" s="12"/>
      <c r="G62" s="12"/>
      <c r="H62" s="12"/>
      <c r="I62" s="12"/>
      <c r="J62" s="12"/>
      <c r="K62" s="12"/>
      <c r="L62" s="12"/>
    </row>
    <row r="63" spans="1:12" ht="15" thickBot="1" x14ac:dyDescent="0.4">
      <c r="A63" s="116">
        <v>14</v>
      </c>
      <c r="B63" s="117" t="s">
        <v>175</v>
      </c>
      <c r="C63" s="117" t="s">
        <v>117</v>
      </c>
      <c r="D63" s="12"/>
      <c r="E63" s="12"/>
      <c r="F63" s="12"/>
      <c r="G63" s="12"/>
      <c r="H63" s="12"/>
      <c r="I63" s="12"/>
      <c r="J63" s="12"/>
      <c r="K63" s="12"/>
      <c r="L63" s="12"/>
    </row>
    <row r="64" spans="1:12" ht="15" thickBot="1" x14ac:dyDescent="0.4">
      <c r="A64" s="116">
        <v>14.1</v>
      </c>
      <c r="B64" s="117" t="s">
        <v>176</v>
      </c>
      <c r="C64" s="117" t="s">
        <v>117</v>
      </c>
      <c r="D64" s="12"/>
      <c r="E64" s="12"/>
      <c r="F64" s="12"/>
      <c r="G64" s="12"/>
      <c r="H64" s="12"/>
      <c r="I64" s="12"/>
      <c r="J64" s="12"/>
      <c r="K64" s="12"/>
      <c r="L64" s="12"/>
    </row>
    <row r="65" spans="1:12" ht="15" thickBot="1" x14ac:dyDescent="0.4">
      <c r="A65" s="116">
        <v>14.2</v>
      </c>
      <c r="B65" s="117" t="s">
        <v>177</v>
      </c>
      <c r="C65" s="117" t="s">
        <v>117</v>
      </c>
      <c r="D65" s="12"/>
      <c r="E65" s="12"/>
      <c r="F65" s="12"/>
      <c r="G65" s="12"/>
      <c r="H65" s="12"/>
      <c r="I65" s="12"/>
      <c r="J65" s="12"/>
      <c r="K65" s="12"/>
      <c r="L65" s="12"/>
    </row>
    <row r="66" spans="1:12" ht="15" thickBot="1" x14ac:dyDescent="0.4">
      <c r="A66" s="116">
        <v>15</v>
      </c>
      <c r="B66" s="117" t="s">
        <v>178</v>
      </c>
      <c r="C66" s="117" t="s">
        <v>117</v>
      </c>
      <c r="D66" s="12"/>
      <c r="E66" s="12"/>
      <c r="F66" s="12"/>
      <c r="G66" s="12"/>
      <c r="H66" s="12"/>
      <c r="I66" s="12"/>
      <c r="J66" s="12"/>
      <c r="K66" s="12"/>
      <c r="L66" s="12"/>
    </row>
    <row r="67" spans="1:12" ht="15" thickBot="1" x14ac:dyDescent="0.4">
      <c r="A67" s="116">
        <v>15.1</v>
      </c>
      <c r="B67" s="117" t="s">
        <v>179</v>
      </c>
      <c r="C67" s="117" t="s">
        <v>117</v>
      </c>
      <c r="D67" s="12"/>
      <c r="E67" s="12"/>
      <c r="F67" s="12"/>
      <c r="G67" s="12"/>
      <c r="H67" s="12"/>
      <c r="I67" s="12"/>
      <c r="J67" s="12"/>
      <c r="K67" s="12"/>
      <c r="L67" s="12"/>
    </row>
    <row r="68" spans="1:12" ht="15" thickBot="1" x14ac:dyDescent="0.4">
      <c r="A68" s="116">
        <v>15.2</v>
      </c>
      <c r="B68" s="117" t="s">
        <v>180</v>
      </c>
      <c r="C68" s="117" t="s">
        <v>117</v>
      </c>
      <c r="D68" s="12"/>
      <c r="E68" s="12"/>
      <c r="F68" s="12"/>
      <c r="G68" s="12"/>
      <c r="H68" s="12"/>
      <c r="I68" s="12"/>
      <c r="J68" s="12"/>
      <c r="K68" s="12"/>
      <c r="L68" s="12"/>
    </row>
    <row r="69" spans="1:12" ht="15" thickBot="1" x14ac:dyDescent="0.4">
      <c r="A69" s="116">
        <v>15.3</v>
      </c>
      <c r="B69" s="117" t="s">
        <v>181</v>
      </c>
      <c r="C69" s="117" t="s">
        <v>117</v>
      </c>
      <c r="D69" s="12"/>
      <c r="E69" s="12"/>
      <c r="F69" s="12"/>
      <c r="G69" s="12"/>
      <c r="H69" s="12"/>
      <c r="I69" s="12"/>
      <c r="J69" s="12"/>
      <c r="K69" s="12"/>
      <c r="L69" s="12"/>
    </row>
    <row r="70" spans="1:12" ht="15" thickBot="1" x14ac:dyDescent="0.4">
      <c r="A70" s="116">
        <v>15.4</v>
      </c>
      <c r="B70" s="117" t="s">
        <v>182</v>
      </c>
      <c r="C70" s="117" t="s">
        <v>117</v>
      </c>
      <c r="D70" s="12"/>
      <c r="E70" s="12"/>
      <c r="F70" s="12"/>
      <c r="G70" s="12"/>
      <c r="H70" s="12"/>
      <c r="I70" s="12"/>
      <c r="J70" s="12"/>
      <c r="K70" s="12"/>
      <c r="L70" s="12"/>
    </row>
    <row r="71" spans="1:12" ht="15" thickBot="1" x14ac:dyDescent="0.4">
      <c r="A71" s="116">
        <v>15.5</v>
      </c>
      <c r="B71" s="117" t="s">
        <v>183</v>
      </c>
      <c r="C71" s="117" t="s">
        <v>117</v>
      </c>
      <c r="D71" s="12"/>
      <c r="E71" s="12"/>
      <c r="F71" s="12"/>
      <c r="G71" s="12"/>
      <c r="H71" s="12"/>
      <c r="I71" s="12"/>
      <c r="J71" s="12"/>
      <c r="K71" s="12"/>
      <c r="L71" s="12"/>
    </row>
    <row r="72" spans="1:12" x14ac:dyDescent="0.35">
      <c r="A72" s="18"/>
      <c r="B72" s="12"/>
      <c r="C72" s="12"/>
      <c r="D72" s="12"/>
      <c r="E72" s="12"/>
      <c r="F72" s="12"/>
      <c r="G72" s="12"/>
      <c r="H72" s="12"/>
      <c r="I72" s="12"/>
      <c r="J72" s="12"/>
      <c r="K72" s="12"/>
      <c r="L72" s="12"/>
    </row>
    <row r="73" spans="1:12" x14ac:dyDescent="0.35">
      <c r="A73" s="18"/>
      <c r="B73" s="12"/>
      <c r="C73" s="12"/>
      <c r="D73" s="12"/>
      <c r="E73" s="12"/>
      <c r="F73" s="12"/>
      <c r="G73" s="12"/>
      <c r="H73" s="12"/>
      <c r="I73" s="12"/>
      <c r="J73" s="12"/>
      <c r="K73" s="12"/>
      <c r="L73" s="12"/>
    </row>
    <row r="74" spans="1:12" x14ac:dyDescent="0.35">
      <c r="A74" s="314" t="s">
        <v>184</v>
      </c>
      <c r="B74" s="314"/>
      <c r="C74" s="314"/>
      <c r="D74" s="110"/>
      <c r="E74" s="98"/>
      <c r="F74" s="98"/>
      <c r="G74" s="98"/>
      <c r="H74" s="98"/>
      <c r="I74" s="98"/>
      <c r="J74" s="98"/>
      <c r="K74" s="98"/>
      <c r="L74" s="98"/>
    </row>
    <row r="75" spans="1:12" x14ac:dyDescent="0.35">
      <c r="A75" s="313" t="s">
        <v>185</v>
      </c>
      <c r="B75" s="313"/>
      <c r="C75" s="313"/>
      <c r="D75" s="112"/>
      <c r="E75" s="12"/>
      <c r="F75" s="12"/>
      <c r="G75" s="12"/>
      <c r="H75" s="12"/>
      <c r="I75" s="12"/>
      <c r="J75" s="12"/>
      <c r="K75" s="12"/>
      <c r="L75" s="12"/>
    </row>
    <row r="76" spans="1:12" x14ac:dyDescent="0.35">
      <c r="A76" s="313" t="s">
        <v>186</v>
      </c>
      <c r="B76" s="313"/>
      <c r="C76" s="111"/>
      <c r="D76" s="112"/>
      <c r="E76" s="12"/>
      <c r="F76" s="12"/>
      <c r="G76" s="12"/>
      <c r="H76" s="12"/>
      <c r="I76" s="12"/>
      <c r="J76" s="12"/>
      <c r="K76" s="12"/>
      <c r="L76" s="12"/>
    </row>
    <row r="77" spans="1:12" x14ac:dyDescent="0.35">
      <c r="A77" s="313" t="s">
        <v>187</v>
      </c>
      <c r="B77" s="313"/>
      <c r="C77" s="111"/>
      <c r="D77" s="112"/>
      <c r="E77" s="12"/>
      <c r="F77" s="12"/>
      <c r="G77" s="12"/>
      <c r="H77" s="12"/>
      <c r="I77" s="12"/>
      <c r="J77" s="12"/>
      <c r="K77" s="12"/>
      <c r="L77" s="12"/>
    </row>
    <row r="78" spans="1:12" x14ac:dyDescent="0.35">
      <c r="A78" s="313" t="s">
        <v>188</v>
      </c>
      <c r="B78" s="313"/>
      <c r="C78" s="111"/>
      <c r="D78" s="112"/>
      <c r="E78" s="12"/>
      <c r="F78" s="12"/>
      <c r="G78" s="12"/>
      <c r="H78" s="12"/>
      <c r="I78" s="12"/>
      <c r="J78" s="12"/>
      <c r="K78" s="12"/>
      <c r="L78" s="12"/>
    </row>
    <row r="79" spans="1:12" x14ac:dyDescent="0.35">
      <c r="A79" s="313" t="s">
        <v>189</v>
      </c>
      <c r="B79" s="313"/>
      <c r="C79" s="111"/>
      <c r="D79" s="112"/>
      <c r="E79" s="12"/>
      <c r="F79" s="12"/>
      <c r="G79" s="12"/>
      <c r="H79" s="12"/>
      <c r="I79" s="12"/>
      <c r="J79" s="12"/>
      <c r="K79" s="12"/>
      <c r="L79" s="12"/>
    </row>
    <row r="80" spans="1:12" x14ac:dyDescent="0.35">
      <c r="A80" s="313" t="s">
        <v>190</v>
      </c>
      <c r="B80" s="313"/>
      <c r="C80" s="111"/>
      <c r="D80" s="112"/>
      <c r="E80" s="12"/>
      <c r="F80" s="12"/>
      <c r="G80" s="12"/>
      <c r="H80" s="12"/>
      <c r="I80" s="12"/>
      <c r="J80" s="12"/>
      <c r="K80" s="12"/>
      <c r="L80" s="12"/>
    </row>
    <row r="81" spans="1:4" x14ac:dyDescent="0.35">
      <c r="A81" s="113"/>
      <c r="B81" s="112"/>
      <c r="C81" s="112"/>
      <c r="D81" s="112"/>
    </row>
    <row r="82" spans="1:4" x14ac:dyDescent="0.35">
      <c r="A82" s="312" t="s">
        <v>333</v>
      </c>
      <c r="B82" s="312"/>
      <c r="C82" s="312"/>
      <c r="D82" s="312"/>
    </row>
    <row r="83" spans="1:4" x14ac:dyDescent="0.35">
      <c r="A83" s="315" t="s">
        <v>330</v>
      </c>
      <c r="B83" s="315"/>
      <c r="C83" s="315"/>
      <c r="D83" s="315"/>
    </row>
    <row r="84" spans="1:4" x14ac:dyDescent="0.35">
      <c r="A84" s="311" t="s">
        <v>332</v>
      </c>
      <c r="B84" s="311"/>
      <c r="C84" s="311"/>
      <c r="D84" s="311"/>
    </row>
    <row r="85" spans="1:4" x14ac:dyDescent="0.35">
      <c r="A85" s="311" t="s">
        <v>331</v>
      </c>
      <c r="B85" s="311"/>
      <c r="C85" s="311"/>
      <c r="D85" s="311"/>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60"/>
  <sheetViews>
    <sheetView workbookViewId="0">
      <selection activeCell="C12" sqref="C12"/>
    </sheetView>
  </sheetViews>
  <sheetFormatPr defaultRowHeight="14.5" x14ac:dyDescent="0.35"/>
  <cols>
    <col min="1" max="4" width="25.7265625" customWidth="1"/>
  </cols>
  <sheetData>
    <row r="1" spans="1:4" ht="31.5" customHeight="1" x14ac:dyDescent="0.35">
      <c r="A1" s="316" t="s">
        <v>336</v>
      </c>
      <c r="B1" s="316"/>
      <c r="C1" s="316"/>
      <c r="D1" s="316"/>
    </row>
    <row r="2" spans="1:4" ht="15" thickBot="1" x14ac:dyDescent="0.4">
      <c r="A2" s="120"/>
      <c r="B2" s="120"/>
      <c r="C2" s="120"/>
      <c r="D2" s="120"/>
    </row>
    <row r="3" spans="1:4" ht="25" customHeight="1" thickBot="1" x14ac:dyDescent="0.4">
      <c r="A3" s="121" t="s">
        <v>191</v>
      </c>
      <c r="B3" s="122"/>
      <c r="C3" s="121" t="s">
        <v>192</v>
      </c>
      <c r="D3" s="122"/>
    </row>
    <row r="4" spans="1:4" ht="20.149999999999999" customHeight="1" thickBot="1" x14ac:dyDescent="0.4">
      <c r="A4" s="317" t="s">
        <v>193</v>
      </c>
      <c r="B4" s="318"/>
      <c r="C4" s="123" t="s">
        <v>194</v>
      </c>
      <c r="D4" s="124"/>
    </row>
    <row r="5" spans="1:4" ht="20.149999999999999" customHeight="1" thickBot="1" x14ac:dyDescent="0.4">
      <c r="A5" s="317" t="s">
        <v>195</v>
      </c>
      <c r="B5" s="318"/>
      <c r="C5" s="123" t="s">
        <v>196</v>
      </c>
      <c r="D5" s="124"/>
    </row>
    <row r="6" spans="1:4" ht="20.149999999999999" customHeight="1" thickBot="1" x14ac:dyDescent="0.4">
      <c r="A6" s="317" t="s">
        <v>197</v>
      </c>
      <c r="B6" s="318"/>
      <c r="C6" s="123" t="s">
        <v>198</v>
      </c>
      <c r="D6" s="124"/>
    </row>
    <row r="7" spans="1:4" ht="20.149999999999999" customHeight="1" thickBot="1" x14ac:dyDescent="0.4">
      <c r="A7" s="317" t="s">
        <v>199</v>
      </c>
      <c r="B7" s="318"/>
      <c r="C7" s="123" t="s">
        <v>200</v>
      </c>
      <c r="D7" s="124"/>
    </row>
    <row r="8" spans="1:4" ht="20.149999999999999" customHeight="1" thickBot="1" x14ac:dyDescent="0.4">
      <c r="A8" s="317" t="s">
        <v>201</v>
      </c>
      <c r="B8" s="318"/>
      <c r="C8" s="123" t="s">
        <v>202</v>
      </c>
      <c r="D8" s="124"/>
    </row>
    <row r="9" spans="1:4" ht="20.149999999999999" customHeight="1" thickBot="1" x14ac:dyDescent="0.4">
      <c r="A9" s="317" t="s">
        <v>203</v>
      </c>
      <c r="B9" s="318"/>
      <c r="C9" s="123" t="s">
        <v>204</v>
      </c>
      <c r="D9" s="124"/>
    </row>
    <row r="10" spans="1:4" ht="20.149999999999999" customHeight="1" thickBot="1" x14ac:dyDescent="0.4">
      <c r="A10" s="123" t="s">
        <v>205</v>
      </c>
      <c r="B10" s="124"/>
      <c r="C10" s="123" t="s">
        <v>206</v>
      </c>
      <c r="D10" s="124"/>
    </row>
    <row r="11" spans="1:4" ht="20.149999999999999" customHeight="1" thickBot="1" x14ac:dyDescent="0.4">
      <c r="A11" s="123" t="s">
        <v>207</v>
      </c>
      <c r="B11" s="124"/>
      <c r="C11" s="123" t="s">
        <v>208</v>
      </c>
      <c r="D11" s="124"/>
    </row>
    <row r="12" spans="1:4" ht="20.149999999999999" customHeight="1" thickBot="1" x14ac:dyDescent="0.4">
      <c r="A12" s="123" t="s">
        <v>209</v>
      </c>
      <c r="B12" s="124"/>
      <c r="C12" s="123" t="s">
        <v>210</v>
      </c>
      <c r="D12" s="124"/>
    </row>
    <row r="13" spans="1:4" ht="20.149999999999999" customHeight="1" thickBot="1" x14ac:dyDescent="0.4">
      <c r="A13" s="123" t="s">
        <v>211</v>
      </c>
      <c r="B13" s="124"/>
      <c r="C13" s="123" t="s">
        <v>212</v>
      </c>
      <c r="D13" s="124"/>
    </row>
    <row r="14" spans="1:4" ht="20.149999999999999" customHeight="1" thickBot="1" x14ac:dyDescent="0.4">
      <c r="A14" s="123" t="s">
        <v>213</v>
      </c>
      <c r="B14" s="124"/>
      <c r="C14" s="123" t="s">
        <v>214</v>
      </c>
      <c r="D14" s="124"/>
    </row>
    <row r="15" spans="1:4" ht="20.149999999999999" customHeight="1" thickBot="1" x14ac:dyDescent="0.4">
      <c r="A15" s="123" t="s">
        <v>215</v>
      </c>
      <c r="B15" s="124"/>
      <c r="C15" s="123" t="s">
        <v>216</v>
      </c>
      <c r="D15" s="124"/>
    </row>
    <row r="16" spans="1:4" ht="20.149999999999999" customHeight="1" thickBot="1" x14ac:dyDescent="0.4">
      <c r="A16" s="123" t="s">
        <v>217</v>
      </c>
      <c r="B16" s="124"/>
      <c r="C16" s="123" t="s">
        <v>218</v>
      </c>
      <c r="D16" s="124"/>
    </row>
    <row r="17" spans="1:5" ht="20.149999999999999" customHeight="1" thickBot="1" x14ac:dyDescent="0.4">
      <c r="A17" s="123" t="s">
        <v>219</v>
      </c>
      <c r="B17" s="124"/>
      <c r="C17" s="123" t="s">
        <v>220</v>
      </c>
      <c r="D17" s="124"/>
    </row>
    <row r="18" spans="1:5" ht="16" thickBot="1" x14ac:dyDescent="0.4">
      <c r="A18" s="322" t="s">
        <v>221</v>
      </c>
      <c r="B18" s="323"/>
      <c r="C18" s="123" t="s">
        <v>222</v>
      </c>
      <c r="D18" s="124"/>
    </row>
    <row r="19" spans="1:5" ht="20.149999999999999" customHeight="1" thickBot="1" x14ac:dyDescent="0.4">
      <c r="A19" s="123"/>
      <c r="B19" s="124"/>
      <c r="C19" s="123" t="s">
        <v>223</v>
      </c>
      <c r="D19" s="124"/>
    </row>
    <row r="20" spans="1:5" ht="20.149999999999999" customHeight="1" thickBot="1" x14ac:dyDescent="0.4">
      <c r="A20" s="125"/>
      <c r="B20" s="126"/>
      <c r="C20" s="123" t="s">
        <v>224</v>
      </c>
      <c r="D20" s="124"/>
    </row>
    <row r="21" spans="1:5" ht="20.149999999999999" customHeight="1" thickBot="1" x14ac:dyDescent="0.4">
      <c r="A21" s="123"/>
      <c r="B21" s="124"/>
      <c r="C21" s="123" t="s">
        <v>225</v>
      </c>
      <c r="D21" s="124"/>
    </row>
    <row r="22" spans="1:5" ht="16" thickBot="1" x14ac:dyDescent="0.4">
      <c r="A22" s="127"/>
      <c r="B22" s="127"/>
      <c r="C22" s="127"/>
      <c r="D22" s="127"/>
    </row>
    <row r="23" spans="1:5" ht="24.75" customHeight="1" thickBot="1" x14ac:dyDescent="0.4">
      <c r="A23" s="319" t="s">
        <v>226</v>
      </c>
      <c r="B23" s="320"/>
      <c r="C23" s="320"/>
      <c r="D23" s="321"/>
    </row>
    <row r="24" spans="1:5" ht="20.149999999999999" customHeight="1" thickBot="1" x14ac:dyDescent="0.4">
      <c r="A24" s="128" t="s">
        <v>227</v>
      </c>
      <c r="B24" s="129" t="s">
        <v>228</v>
      </c>
      <c r="C24" s="130"/>
      <c r="D24" s="131" t="s">
        <v>229</v>
      </c>
    </row>
    <row r="25" spans="1:5" ht="20.149999999999999" customHeight="1" thickBot="1" x14ac:dyDescent="0.4">
      <c r="A25" s="132" t="s">
        <v>230</v>
      </c>
      <c r="B25" s="123" t="s">
        <v>231</v>
      </c>
      <c r="C25" s="124"/>
      <c r="D25" s="131" t="s">
        <v>232</v>
      </c>
    </row>
    <row r="26" spans="1:5" ht="16" thickBot="1" x14ac:dyDescent="0.4">
      <c r="A26" s="127"/>
      <c r="B26" s="127"/>
      <c r="C26" s="127"/>
      <c r="D26" s="127"/>
    </row>
    <row r="27" spans="1:5" ht="24.75" customHeight="1" thickBot="1" x14ac:dyDescent="0.4">
      <c r="A27" s="319" t="s">
        <v>233</v>
      </c>
      <c r="B27" s="320"/>
      <c r="C27" s="320"/>
      <c r="D27" s="321"/>
    </row>
    <row r="28" spans="1:5" ht="20.149999999999999" customHeight="1" thickBot="1" x14ac:dyDescent="0.4">
      <c r="A28" s="132" t="s">
        <v>234</v>
      </c>
      <c r="B28" s="123" t="s">
        <v>235</v>
      </c>
      <c r="C28" s="124"/>
      <c r="D28" s="131" t="s">
        <v>236</v>
      </c>
    </row>
    <row r="29" spans="1:5" ht="20.149999999999999" customHeight="1" thickBot="1" x14ac:dyDescent="0.4">
      <c r="A29" s="132" t="s">
        <v>237</v>
      </c>
      <c r="B29" s="123" t="s">
        <v>238</v>
      </c>
      <c r="C29" s="124"/>
      <c r="D29" s="131" t="s">
        <v>239</v>
      </c>
    </row>
    <row r="30" spans="1:5" ht="20.149999999999999" customHeight="1" thickBot="1" x14ac:dyDescent="0.4">
      <c r="A30" s="132" t="s">
        <v>240</v>
      </c>
      <c r="B30" s="123" t="s">
        <v>241</v>
      </c>
      <c r="C30" s="124"/>
      <c r="D30" s="131" t="s">
        <v>242</v>
      </c>
    </row>
    <row r="31" spans="1:5" ht="20.149999999999999" customHeight="1" thickBot="1" x14ac:dyDescent="0.4">
      <c r="A31" s="132" t="s">
        <v>243</v>
      </c>
      <c r="B31" s="129" t="s">
        <v>244</v>
      </c>
      <c r="C31" s="133"/>
      <c r="D31" s="134" t="s">
        <v>245</v>
      </c>
      <c r="E31" s="7"/>
    </row>
    <row r="32" spans="1:5" ht="20.149999999999999" customHeight="1" thickBot="1" x14ac:dyDescent="0.4">
      <c r="A32" s="132" t="s">
        <v>246</v>
      </c>
      <c r="B32" s="123" t="s">
        <v>247</v>
      </c>
      <c r="C32" s="124"/>
      <c r="D32" s="131" t="s">
        <v>248</v>
      </c>
    </row>
    <row r="33" spans="1:4" ht="15" thickBot="1" x14ac:dyDescent="0.4">
      <c r="A33" s="135"/>
      <c r="B33" s="135"/>
      <c r="C33" s="135"/>
      <c r="D33" s="135"/>
    </row>
    <row r="34" spans="1:4" ht="24.75" customHeight="1" thickBot="1" x14ac:dyDescent="0.4">
      <c r="A34" s="319" t="s">
        <v>249</v>
      </c>
      <c r="B34" s="320"/>
      <c r="C34" s="320"/>
      <c r="D34" s="321"/>
    </row>
    <row r="35" spans="1:4" ht="20.149999999999999" customHeight="1" thickBot="1" x14ac:dyDescent="0.4">
      <c r="A35" s="132" t="s">
        <v>250</v>
      </c>
      <c r="B35" s="123" t="s">
        <v>251</v>
      </c>
      <c r="C35" s="124"/>
      <c r="D35" s="131" t="s">
        <v>252</v>
      </c>
    </row>
    <row r="36" spans="1:4" ht="15" thickBot="1" x14ac:dyDescent="0.4">
      <c r="A36" s="135"/>
      <c r="B36" s="135"/>
      <c r="C36" s="135"/>
      <c r="D36" s="135"/>
    </row>
    <row r="37" spans="1:4" ht="24.75" customHeight="1" thickBot="1" x14ac:dyDescent="0.4">
      <c r="A37" s="319" t="s">
        <v>253</v>
      </c>
      <c r="B37" s="320"/>
      <c r="C37" s="320"/>
      <c r="D37" s="321"/>
    </row>
    <row r="38" spans="1:4" ht="20.149999999999999" customHeight="1" thickBot="1" x14ac:dyDescent="0.4">
      <c r="A38" s="132" t="s">
        <v>254</v>
      </c>
      <c r="B38" s="123" t="s">
        <v>255</v>
      </c>
      <c r="C38" s="124"/>
      <c r="D38" s="131" t="s">
        <v>256</v>
      </c>
    </row>
    <row r="39" spans="1:4" ht="15" thickBot="1" x14ac:dyDescent="0.4">
      <c r="A39" s="136"/>
      <c r="B39" s="136"/>
      <c r="C39" s="136"/>
      <c r="D39" s="136"/>
    </row>
    <row r="40" spans="1:4" ht="25" customHeight="1" thickBot="1" x14ac:dyDescent="0.4">
      <c r="A40" s="319" t="s">
        <v>257</v>
      </c>
      <c r="B40" s="320"/>
      <c r="C40" s="320"/>
      <c r="D40" s="321"/>
    </row>
    <row r="41" spans="1:4" ht="20.149999999999999" customHeight="1" thickBot="1" x14ac:dyDescent="0.4">
      <c r="A41" s="132" t="s">
        <v>258</v>
      </c>
      <c r="B41" s="123" t="s">
        <v>259</v>
      </c>
      <c r="C41" s="124"/>
      <c r="D41" s="131" t="s">
        <v>260</v>
      </c>
    </row>
    <row r="42" spans="1:4" ht="20.149999999999999" customHeight="1" thickBot="1" x14ac:dyDescent="0.4">
      <c r="A42" s="132" t="s">
        <v>261</v>
      </c>
      <c r="B42" s="123" t="s">
        <v>262</v>
      </c>
      <c r="C42" s="124"/>
      <c r="D42" s="131" t="s">
        <v>263</v>
      </c>
    </row>
    <row r="43" spans="1:4" ht="16" thickBot="1" x14ac:dyDescent="0.4">
      <c r="A43" s="132" t="s">
        <v>264</v>
      </c>
      <c r="B43" s="123" t="s">
        <v>265</v>
      </c>
      <c r="C43" s="124"/>
      <c r="D43" s="131" t="s">
        <v>266</v>
      </c>
    </row>
    <row r="44" spans="1:4" ht="20.149999999999999" customHeight="1" thickBot="1" x14ac:dyDescent="0.4">
      <c r="A44" s="132" t="s">
        <v>267</v>
      </c>
      <c r="B44" s="123" t="s">
        <v>268</v>
      </c>
      <c r="C44" s="124"/>
      <c r="D44" s="131" t="s">
        <v>269</v>
      </c>
    </row>
    <row r="45" spans="1:4" ht="20.149999999999999" customHeight="1" thickBot="1" x14ac:dyDescent="0.4">
      <c r="A45" s="132" t="s">
        <v>270</v>
      </c>
      <c r="B45" s="123" t="s">
        <v>271</v>
      </c>
      <c r="C45" s="124"/>
      <c r="D45" s="131"/>
    </row>
    <row r="46" spans="1:4" ht="16" thickBot="1" x14ac:dyDescent="0.4">
      <c r="A46" s="137"/>
      <c r="B46" s="138"/>
      <c r="C46" s="138"/>
      <c r="D46" s="137"/>
    </row>
    <row r="47" spans="1:4" ht="25" customHeight="1" thickBot="1" x14ac:dyDescent="0.4">
      <c r="A47" s="319" t="s">
        <v>272</v>
      </c>
      <c r="B47" s="320"/>
      <c r="C47" s="320"/>
      <c r="D47" s="321"/>
    </row>
    <row r="48" spans="1:4" ht="20.149999999999999" customHeight="1" thickBot="1" x14ac:dyDescent="0.4">
      <c r="A48" s="132" t="s">
        <v>273</v>
      </c>
      <c r="B48" s="123" t="s">
        <v>274</v>
      </c>
      <c r="C48" s="124"/>
      <c r="D48" s="131" t="s">
        <v>275</v>
      </c>
    </row>
    <row r="49" spans="1:4" ht="20.149999999999999" customHeight="1" thickBot="1" x14ac:dyDescent="0.4">
      <c r="A49" s="132" t="s">
        <v>276</v>
      </c>
      <c r="B49" s="123" t="s">
        <v>277</v>
      </c>
      <c r="C49" s="124"/>
      <c r="D49" s="131" t="s">
        <v>278</v>
      </c>
    </row>
    <row r="50" spans="1:4" ht="16" thickBot="1" x14ac:dyDescent="0.4">
      <c r="A50" s="139"/>
      <c r="B50" s="139"/>
      <c r="C50" s="139"/>
      <c r="D50" s="139"/>
    </row>
    <row r="51" spans="1:4" ht="25" customHeight="1" thickBot="1" x14ac:dyDescent="0.4">
      <c r="A51" s="319" t="s">
        <v>279</v>
      </c>
      <c r="B51" s="320"/>
      <c r="C51" s="320"/>
      <c r="D51" s="321"/>
    </row>
    <row r="52" spans="1:4" ht="20.149999999999999" customHeight="1" thickBot="1" x14ac:dyDescent="0.4">
      <c r="A52" s="132" t="s">
        <v>280</v>
      </c>
      <c r="B52" s="123" t="s">
        <v>281</v>
      </c>
      <c r="C52" s="124"/>
      <c r="D52" s="131" t="s">
        <v>282</v>
      </c>
    </row>
    <row r="53" spans="1:4" ht="20.149999999999999" customHeight="1" thickBot="1" x14ac:dyDescent="0.4">
      <c r="A53" s="132" t="s">
        <v>283</v>
      </c>
      <c r="B53" s="123" t="s">
        <v>284</v>
      </c>
      <c r="C53" s="124"/>
      <c r="D53" s="131" t="s">
        <v>285</v>
      </c>
    </row>
    <row r="54" spans="1:4" ht="20.149999999999999" customHeight="1" thickBot="1" x14ac:dyDescent="0.4">
      <c r="A54" s="132" t="s">
        <v>286</v>
      </c>
      <c r="B54" s="123" t="s">
        <v>287</v>
      </c>
      <c r="C54" s="124"/>
      <c r="D54" s="131" t="s">
        <v>288</v>
      </c>
    </row>
    <row r="55" spans="1:4" ht="20.149999999999999" customHeight="1" thickBot="1" x14ac:dyDescent="0.4">
      <c r="A55" s="132" t="s">
        <v>289</v>
      </c>
      <c r="B55" s="123"/>
      <c r="C55" s="124"/>
      <c r="D55" s="131"/>
    </row>
    <row r="56" spans="1:4" ht="15" thickBot="1" x14ac:dyDescent="0.4">
      <c r="A56" s="135"/>
      <c r="B56" s="135"/>
      <c r="C56" s="135"/>
      <c r="D56" s="135"/>
    </row>
    <row r="57" spans="1:4" ht="25" customHeight="1" thickBot="1" x14ac:dyDescent="0.4">
      <c r="A57" s="319" t="s">
        <v>290</v>
      </c>
      <c r="B57" s="320"/>
      <c r="C57" s="320"/>
      <c r="D57" s="321"/>
    </row>
    <row r="58" spans="1:4" ht="20.149999999999999" customHeight="1" thickBot="1" x14ac:dyDescent="0.4">
      <c r="A58" s="132" t="s">
        <v>291</v>
      </c>
      <c r="B58" s="123" t="s">
        <v>292</v>
      </c>
      <c r="C58" s="124"/>
      <c r="D58" s="131" t="s">
        <v>293</v>
      </c>
    </row>
    <row r="59" spans="1:4" ht="16" thickBot="1" x14ac:dyDescent="0.4">
      <c r="A59" s="132" t="s">
        <v>294</v>
      </c>
      <c r="B59" s="123" t="s">
        <v>295</v>
      </c>
      <c r="C59" s="124"/>
      <c r="D59" s="131" t="s">
        <v>296</v>
      </c>
    </row>
    <row r="60" spans="1:4" ht="20.149999999999999" customHeight="1" thickBot="1" x14ac:dyDescent="0.4">
      <c r="A60" s="132" t="s">
        <v>297</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f48591a5093306da1cc403a71fa94a4b">
  <xsd:schema xmlns:xsd="http://www.w3.org/2001/XMLSchema" xmlns:xs="http://www.w3.org/2001/XMLSchema" xmlns:p="http://schemas.microsoft.com/office/2006/metadata/properties" xmlns:ns2="57662250-88eb-4feb-ad90-0853014cc4f8" targetNamespace="http://schemas.microsoft.com/office/2006/metadata/properties" ma:root="true" ma:fieldsID="6bb11078ca620caf36c6731721d3aa63"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28F9D-0C24-491F-80B8-C13AF804D39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57662250-88eb-4feb-ad90-0853014cc4f8"/>
    <ds:schemaRef ds:uri="http://www.w3.org/XML/1998/namespace"/>
    <ds:schemaRef ds:uri="http://purl.org/dc/dcmitype/"/>
  </ds:schemaRefs>
</ds:datastoreItem>
</file>

<file path=customXml/itemProps2.xml><?xml version="1.0" encoding="utf-8"?>
<ds:datastoreItem xmlns:ds="http://schemas.openxmlformats.org/officeDocument/2006/customXml" ds:itemID="{95930DF8-35E4-43F0-A0D0-291BDD1EEA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C902B0-27CC-4566-A593-22C638DA9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Agreement Numbers</vt:lpstr>
      <vt:lpstr>Information for BU</vt: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Karen Price</cp:lastModifiedBy>
  <cp:revision/>
  <cp:lastPrinted>2016-02-08T14:30:12Z</cp:lastPrinted>
  <dcterms:created xsi:type="dcterms:W3CDTF">2015-06-29T10:15:16Z</dcterms:created>
  <dcterms:modified xsi:type="dcterms:W3CDTF">2016-06-30T12:40:12Z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