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96920\OneDrive - Mott MacDonald\Desktop\OPs Reports\Scale-Up Term 1\Distribution\"/>
    </mc:Choice>
  </mc:AlternateContent>
  <xr:revisionPtr revIDLastSave="174" documentId="13_ncr:1_{E48CCFCD-DD2F-4A1B-877E-239D63585205}" xr6:coauthVersionLast="47" xr6:coauthVersionMax="47" xr10:uidLastSave="{74DA195E-8E91-4286-94B9-74C51D1B1A2D}"/>
  <bookViews>
    <workbookView xWindow="-120" yWindow="-120" windowWidth="29040" windowHeight="15720" tabRatio="899" firstSheet="1" xr2:uid="{00000000-000D-0000-FFFF-FFFF00000000}"/>
  </bookViews>
  <sheets>
    <sheet name="Books" sheetId="13" r:id="rId1"/>
    <sheet name="Stationery" sheetId="1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5" l="1"/>
  <c r="B8" i="13"/>
  <c r="B9" i="13"/>
  <c r="B10" i="13"/>
  <c r="B11" i="13"/>
  <c r="B12" i="13"/>
  <c r="B13" i="13"/>
  <c r="B14" i="13"/>
  <c r="B15" i="13"/>
  <c r="B16" i="13"/>
  <c r="B7" i="13"/>
  <c r="B8" i="15"/>
  <c r="B9" i="15"/>
  <c r="B10" i="15"/>
  <c r="B11" i="15"/>
  <c r="B12" i="15"/>
  <c r="B7" i="15"/>
  <c r="G12" i="15"/>
  <c r="G11" i="15"/>
  <c r="G10" i="15"/>
  <c r="G9" i="15"/>
  <c r="G8" i="15"/>
  <c r="G7" i="15"/>
  <c r="G6" i="15"/>
  <c r="G13" i="15" s="1"/>
  <c r="H16" i="13"/>
  <c r="H15" i="13"/>
  <c r="H14" i="13"/>
  <c r="H13" i="13"/>
  <c r="H11" i="13"/>
  <c r="H6" i="13"/>
  <c r="L13" i="15"/>
  <c r="K13" i="15"/>
  <c r="H10" i="13"/>
  <c r="H12" i="13"/>
  <c r="K18" i="13"/>
  <c r="M18" i="13"/>
  <c r="L18" i="13"/>
  <c r="H9" i="13"/>
  <c r="H8" i="13"/>
  <c r="H7" i="13"/>
  <c r="H17" i="13" l="1"/>
</calcChain>
</file>

<file path=xl/sharedStrings.xml><?xml version="1.0" encoding="utf-8"?>
<sst xmlns="http://schemas.openxmlformats.org/spreadsheetml/2006/main" count="68" uniqueCount="50">
  <si>
    <t xml:space="preserve">RFQ MMB/24/05/2024/1 - Term 1 Scale Up Training Materials Distribution </t>
  </si>
  <si>
    <t>General information</t>
  </si>
  <si>
    <t>Total calculated distance covered in km</t>
  </si>
  <si>
    <t>PRICE (MWK)</t>
  </si>
  <si>
    <t>NO</t>
  </si>
  <si>
    <t>Book Name</t>
  </si>
  <si>
    <t>Standard</t>
  </si>
  <si>
    <t>Book Size (w*h)</t>
  </si>
  <si>
    <t>Quantity required</t>
  </si>
  <si>
    <t>Estimated  weight in kg</t>
  </si>
  <si>
    <t>Packing</t>
  </si>
  <si>
    <t>WareHouse Rental if applicable</t>
  </si>
  <si>
    <t>Distribution to 524 Zones/TDCs</t>
  </si>
  <si>
    <t xml:space="preserve">TOTAL </t>
  </si>
  <si>
    <t>Learner Workbook</t>
  </si>
  <si>
    <t>Already packed by the printer and NNP  Quantities to be verified during delivery</t>
  </si>
  <si>
    <t xml:space="preserve"> </t>
  </si>
  <si>
    <t>Teacher Guide</t>
  </si>
  <si>
    <t>Facilitator Manual</t>
  </si>
  <si>
    <t>1-2</t>
  </si>
  <si>
    <t>Teacher CPD</t>
  </si>
  <si>
    <t>TLC Guide</t>
  </si>
  <si>
    <t>Leaner Workbook-Low vision</t>
  </si>
  <si>
    <t>Total Weight in Kgs</t>
  </si>
  <si>
    <t>No</t>
  </si>
  <si>
    <t>Item name</t>
  </si>
  <si>
    <t>Item Description</t>
  </si>
  <si>
    <t>Unit Measure</t>
  </si>
  <si>
    <t>Estimated weight in kg</t>
  </si>
  <si>
    <t>Warehouse Rental if applicable</t>
  </si>
  <si>
    <t>Note Pad</t>
  </si>
  <si>
    <t>Short hand A5</t>
  </si>
  <si>
    <t>Each</t>
  </si>
  <si>
    <t>Already packed in boxes/Parcels by the stationery Supplier. Quantities to be verified before distribution.</t>
  </si>
  <si>
    <t>Pen</t>
  </si>
  <si>
    <t>Big Crystal Pens-Black color</t>
  </si>
  <si>
    <t>Flipchart</t>
  </si>
  <si>
    <t>50 sheets A1</t>
  </si>
  <si>
    <t>Pad</t>
  </si>
  <si>
    <t>Pental Marker</t>
  </si>
  <si>
    <t>Chisel Head (Mixed colours)</t>
  </si>
  <si>
    <t>Box</t>
  </si>
  <si>
    <t>Masking Tape</t>
  </si>
  <si>
    <t>Bond 2"</t>
  </si>
  <si>
    <t>Role</t>
  </si>
  <si>
    <t>Clear Document Wallet</t>
  </si>
  <si>
    <t>A4 Myclear</t>
  </si>
  <si>
    <t>Toilet Tissue</t>
  </si>
  <si>
    <t>2-Ply</t>
  </si>
  <si>
    <t>Total Wieght in Kgs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</si>
</sst>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 [$€]* #,##0.00_ ;_ [$€]* \-#,##0.00_ ;_ [$€]* &quot;-&quot;??_ ;_ @_ "/>
    <numFmt numFmtId="166" formatCode="_-* #,##0\ _€_-;\-* #,##0\ _€_-;_-* &quot;-&quot;??\ _€_-;_-@_-"/>
  </numFmts>
  <fonts count="15">
    <font>
      <sz val="10"/>
      <name val="Arial"/>
      <family val="2"/>
    </font>
    <font>
      <sz val="10"/>
      <name val="Arial"/>
      <family val="2"/>
    </font>
    <font>
      <sz val="10"/>
      <name val="CG Times"/>
      <family val="1"/>
      <charset val="178"/>
    </font>
    <font>
      <sz val="8"/>
      <name val="돋움"/>
      <family val="3"/>
      <charset val="129"/>
    </font>
    <font>
      <b/>
      <sz val="12"/>
      <name val="Yantramanav"/>
    </font>
    <font>
      <sz val="11"/>
      <name val="Calibri"/>
      <family val="2"/>
    </font>
    <font>
      <b/>
      <sz val="14"/>
      <name val="Yantramanav"/>
    </font>
    <font>
      <b/>
      <sz val="18"/>
      <name val="Yantramanav"/>
    </font>
    <font>
      <b/>
      <sz val="12.5"/>
      <name val="Calibri"/>
      <scheme val="minor"/>
    </font>
    <font>
      <b/>
      <sz val="14"/>
      <name val="Calibri"/>
      <scheme val="minor"/>
    </font>
    <font>
      <b/>
      <sz val="12"/>
      <name val="Calibri"/>
      <scheme val="minor"/>
    </font>
    <font>
      <sz val="12"/>
      <name val="Calibri"/>
      <scheme val="minor"/>
    </font>
    <font>
      <b/>
      <sz val="12"/>
      <color rgb="FFFF0000"/>
      <name val="Calibri"/>
      <scheme val="minor"/>
    </font>
    <font>
      <sz val="12"/>
      <color rgb="FFFF0000"/>
      <name val="Calibri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 wrapText="1"/>
    </xf>
    <xf numFmtId="0" fontId="11" fillId="0" borderId="50" xfId="0" applyFont="1" applyBorder="1" applyAlignment="1">
      <alignment vertic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33" xfId="0" applyFont="1" applyBorder="1" applyAlignment="1">
      <alignment vertical="center" wrapText="1"/>
    </xf>
    <xf numFmtId="0" fontId="11" fillId="0" borderId="33" xfId="0" applyFont="1" applyBorder="1" applyAlignment="1">
      <alignment horizontal="center" vertical="center" wrapText="1"/>
    </xf>
    <xf numFmtId="166" fontId="11" fillId="0" borderId="34" xfId="1" applyNumberFormat="1" applyFont="1" applyFill="1" applyBorder="1" applyAlignment="1">
      <alignment horizontal="center" vertical="center"/>
    </xf>
    <xf numFmtId="166" fontId="11" fillId="0" borderId="35" xfId="1" applyNumberFormat="1" applyFont="1" applyFill="1" applyBorder="1" applyAlignment="1">
      <alignment horizontal="center" vertical="center"/>
    </xf>
    <xf numFmtId="2" fontId="11" fillId="0" borderId="22" xfId="0" applyNumberFormat="1" applyFont="1" applyBorder="1" applyAlignment="1">
      <alignment vertical="center" wrapText="1"/>
    </xf>
    <xf numFmtId="2" fontId="11" fillId="0" borderId="3" xfId="0" applyNumberFormat="1" applyFont="1" applyBorder="1" applyAlignment="1">
      <alignment vertical="center" wrapText="1"/>
    </xf>
    <xf numFmtId="166" fontId="11" fillId="0" borderId="3" xfId="1" applyNumberFormat="1" applyFont="1" applyFill="1" applyBorder="1" applyAlignment="1">
      <alignment vertical="center" wrapText="1"/>
    </xf>
    <xf numFmtId="166" fontId="11" fillId="0" borderId="13" xfId="1" applyNumberFormat="1" applyFont="1" applyFill="1" applyBorder="1" applyAlignment="1">
      <alignment vertical="center" wrapText="1"/>
    </xf>
    <xf numFmtId="0" fontId="11" fillId="0" borderId="51" xfId="0" applyFont="1" applyBorder="1" applyAlignment="1">
      <alignment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0" xfId="0" applyFont="1" applyBorder="1" applyAlignment="1">
      <alignment vertical="center" wrapText="1"/>
    </xf>
    <xf numFmtId="0" fontId="11" fillId="0" borderId="20" xfId="0" applyFont="1" applyBorder="1" applyAlignment="1">
      <alignment horizontal="center" vertical="center" wrapText="1"/>
    </xf>
    <xf numFmtId="166" fontId="11" fillId="0" borderId="1" xfId="1" applyNumberFormat="1" applyFont="1" applyFill="1" applyBorder="1" applyAlignment="1">
      <alignment horizontal="center" vertical="center"/>
    </xf>
    <xf numFmtId="166" fontId="11" fillId="0" borderId="37" xfId="1" applyNumberFormat="1" applyFont="1" applyFill="1" applyBorder="1" applyAlignment="1">
      <alignment horizontal="center" vertical="center"/>
    </xf>
    <xf numFmtId="2" fontId="11" fillId="0" borderId="20" xfId="0" applyNumberFormat="1" applyFont="1" applyBorder="1" applyAlignment="1">
      <alignment vertical="center" wrapText="1"/>
    </xf>
    <xf numFmtId="2" fontId="11" fillId="0" borderId="1" xfId="0" applyNumberFormat="1" applyFont="1" applyBorder="1" applyAlignment="1">
      <alignment vertical="center" wrapText="1"/>
    </xf>
    <xf numFmtId="166" fontId="11" fillId="0" borderId="1" xfId="1" applyNumberFormat="1" applyFont="1" applyFill="1" applyBorder="1" applyAlignment="1">
      <alignment vertical="center" wrapText="1"/>
    </xf>
    <xf numFmtId="166" fontId="11" fillId="0" borderId="14" xfId="1" applyNumberFormat="1" applyFont="1" applyFill="1" applyBorder="1" applyAlignment="1">
      <alignment vertical="center" wrapText="1"/>
    </xf>
    <xf numFmtId="0" fontId="11" fillId="0" borderId="20" xfId="0" applyFont="1" applyBorder="1" applyAlignment="1">
      <alignment horizontal="left" vertical="center"/>
    </xf>
    <xf numFmtId="0" fontId="11" fillId="0" borderId="20" xfId="0" applyFont="1" applyBorder="1" applyAlignment="1">
      <alignment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21" xfId="0" applyFont="1" applyBorder="1" applyAlignment="1">
      <alignment vertical="center"/>
    </xf>
    <xf numFmtId="0" fontId="11" fillId="0" borderId="21" xfId="0" applyFont="1" applyBorder="1" applyAlignment="1">
      <alignment horizontal="center" vertical="center"/>
    </xf>
    <xf numFmtId="166" fontId="11" fillId="0" borderId="17" xfId="1" applyNumberFormat="1" applyFont="1" applyFill="1" applyBorder="1" applyAlignment="1">
      <alignment horizontal="center" vertical="center"/>
    </xf>
    <xf numFmtId="166" fontId="11" fillId="0" borderId="39" xfId="1" applyNumberFormat="1" applyFont="1" applyFill="1" applyBorder="1" applyAlignment="1">
      <alignment horizontal="center" vertical="center"/>
    </xf>
    <xf numFmtId="2" fontId="11" fillId="0" borderId="20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66" fontId="11" fillId="0" borderId="1" xfId="1" applyNumberFormat="1" applyFont="1" applyFill="1" applyBorder="1" applyAlignment="1">
      <alignment horizontal="center" vertical="center" wrapText="1"/>
    </xf>
    <xf numFmtId="166" fontId="11" fillId="0" borderId="14" xfId="1" applyNumberFormat="1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2" fontId="11" fillId="0" borderId="21" xfId="0" applyNumberFormat="1" applyFont="1" applyBorder="1" applyAlignment="1">
      <alignment horizontal="center" vertical="center" wrapText="1"/>
    </xf>
    <xf numFmtId="2" fontId="11" fillId="0" borderId="17" xfId="0" applyNumberFormat="1" applyFont="1" applyBorder="1" applyAlignment="1">
      <alignment horizontal="center" vertical="center" wrapText="1"/>
    </xf>
    <xf numFmtId="166" fontId="11" fillId="0" borderId="17" xfId="1" applyNumberFormat="1" applyFont="1" applyFill="1" applyBorder="1" applyAlignment="1">
      <alignment horizontal="center" vertical="center" wrapText="1"/>
    </xf>
    <xf numFmtId="166" fontId="11" fillId="0" borderId="18" xfId="1" applyNumberFormat="1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vertical="center" wrapText="1"/>
    </xf>
    <xf numFmtId="0" fontId="11" fillId="0" borderId="41" xfId="0" applyFont="1" applyBorder="1" applyAlignment="1">
      <alignment horizontal="center" vertical="center" wrapText="1"/>
    </xf>
    <xf numFmtId="166" fontId="11" fillId="0" borderId="42" xfId="1" applyNumberFormat="1" applyFont="1" applyFill="1" applyBorder="1" applyAlignment="1">
      <alignment horizontal="center" vertical="center"/>
    </xf>
    <xf numFmtId="166" fontId="11" fillId="0" borderId="43" xfId="1" applyNumberFormat="1" applyFont="1" applyFill="1" applyBorder="1" applyAlignment="1">
      <alignment horizontal="center" vertical="center"/>
    </xf>
    <xf numFmtId="2" fontId="11" fillId="0" borderId="23" xfId="0" applyNumberFormat="1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166" fontId="11" fillId="0" borderId="2" xfId="1" applyNumberFormat="1" applyFont="1" applyFill="1" applyBorder="1" applyAlignment="1">
      <alignment horizontal="center" vertical="center" wrapText="1"/>
    </xf>
    <xf numFmtId="166" fontId="11" fillId="0" borderId="15" xfId="1" applyNumberFormat="1" applyFont="1" applyFill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4" fontId="12" fillId="0" borderId="47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10" fillId="0" borderId="9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2" fontId="11" fillId="0" borderId="59" xfId="0" applyNumberFormat="1" applyFont="1" applyBorder="1" applyAlignment="1">
      <alignment horizontal="center" vertical="center" wrapText="1"/>
    </xf>
    <xf numFmtId="2" fontId="11" fillId="0" borderId="60" xfId="0" applyNumberFormat="1" applyFont="1" applyBorder="1" applyAlignment="1">
      <alignment horizontal="center" vertical="center" wrapText="1"/>
    </xf>
    <xf numFmtId="2" fontId="11" fillId="0" borderId="61" xfId="0" applyNumberFormat="1" applyFont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1" fillId="0" borderId="56" xfId="0" applyFont="1" applyBorder="1" applyAlignment="1">
      <alignment vertical="center" wrapText="1"/>
    </xf>
    <xf numFmtId="0" fontId="11" fillId="0" borderId="32" xfId="0" applyFont="1" applyBorder="1" applyAlignment="1">
      <alignment horizontal="center" vertical="center" wrapText="1"/>
    </xf>
    <xf numFmtId="1" fontId="11" fillId="0" borderId="54" xfId="0" applyNumberFormat="1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166" fontId="11" fillId="0" borderId="54" xfId="1" applyNumberFormat="1" applyFont="1" applyFill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 wrapText="1"/>
    </xf>
    <xf numFmtId="2" fontId="11" fillId="0" borderId="27" xfId="0" applyNumberFormat="1" applyFont="1" applyBorder="1" applyAlignment="1">
      <alignment vertical="center" wrapText="1"/>
    </xf>
    <xf numFmtId="0" fontId="11" fillId="0" borderId="57" xfId="0" applyFont="1" applyBorder="1" applyAlignment="1">
      <alignment vertical="center" wrapText="1"/>
    </xf>
    <xf numFmtId="0" fontId="11" fillId="0" borderId="36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11" fillId="0" borderId="45" xfId="0" applyNumberFormat="1" applyFont="1" applyBorder="1" applyAlignment="1">
      <alignment horizontal="center" vertical="center" wrapText="1"/>
    </xf>
    <xf numFmtId="2" fontId="11" fillId="0" borderId="28" xfId="0" applyNumberFormat="1" applyFont="1" applyBorder="1" applyAlignment="1">
      <alignment vertical="center" wrapText="1"/>
    </xf>
    <xf numFmtId="0" fontId="11" fillId="0" borderId="36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1" fontId="11" fillId="0" borderId="1" xfId="0" quotePrefix="1" applyNumberFormat="1" applyFont="1" applyBorder="1" applyAlignment="1">
      <alignment horizontal="center" vertical="center"/>
    </xf>
    <xf numFmtId="2" fontId="11" fillId="0" borderId="28" xfId="0" applyNumberFormat="1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166" fontId="11" fillId="0" borderId="25" xfId="1" applyNumberFormat="1" applyFont="1" applyFill="1" applyBorder="1" applyAlignment="1">
      <alignment horizontal="center" vertical="center" wrapText="1"/>
    </xf>
    <xf numFmtId="166" fontId="11" fillId="0" borderId="26" xfId="1" applyNumberFormat="1" applyFont="1" applyFill="1" applyBorder="1" applyAlignment="1">
      <alignment horizontal="center" vertical="center" wrapText="1"/>
    </xf>
    <xf numFmtId="0" fontId="11" fillId="0" borderId="58" xfId="0" applyFont="1" applyBorder="1" applyAlignment="1">
      <alignment vertical="center" wrapText="1"/>
    </xf>
    <xf numFmtId="0" fontId="11" fillId="0" borderId="40" xfId="0" applyFont="1" applyBorder="1" applyAlignment="1">
      <alignment horizontal="center" vertical="center" wrapText="1"/>
    </xf>
    <xf numFmtId="1" fontId="11" fillId="0" borderId="42" xfId="0" quotePrefix="1" applyNumberFormat="1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4" xfId="0" applyFont="1" applyBorder="1" applyAlignment="1">
      <alignment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166" fontId="13" fillId="0" borderId="46" xfId="1" applyNumberFormat="1" applyFont="1" applyFill="1" applyBorder="1" applyAlignment="1">
      <alignment horizontal="center" vertical="center"/>
    </xf>
    <xf numFmtId="2" fontId="11" fillId="0" borderId="12" xfId="0" applyNumberFormat="1" applyFont="1" applyBorder="1" applyAlignment="1">
      <alignment horizontal="center" vertical="center" wrapText="1"/>
    </xf>
    <xf numFmtId="2" fontId="11" fillId="0" borderId="29" xfId="0" applyNumberFormat="1" applyFont="1" applyBorder="1" applyAlignment="1">
      <alignment horizontal="center" vertical="center" wrapText="1"/>
    </xf>
    <xf numFmtId="166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3" fontId="10" fillId="0" borderId="30" xfId="0" applyNumberFormat="1" applyFont="1" applyBorder="1" applyAlignment="1">
      <alignment horizontal="center" vertical="center"/>
    </xf>
    <xf numFmtId="2" fontId="10" fillId="0" borderId="26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4" fontId="10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</cellXfs>
  <cellStyles count="3">
    <cellStyle name="Comma" xfId="1" builtinId="3"/>
    <cellStyle name="Euro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M31"/>
  <sheetViews>
    <sheetView tabSelected="1" topLeftCell="A20" zoomScale="84" zoomScaleNormal="84" workbookViewId="0">
      <selection activeCell="A2" sqref="A2:XFD31"/>
    </sheetView>
  </sheetViews>
  <sheetFormatPr defaultColWidth="11.42578125" defaultRowHeight="15.75"/>
  <cols>
    <col min="1" max="1" width="4.42578125" style="1" customWidth="1"/>
    <col min="2" max="2" width="8.140625" style="1" customWidth="1"/>
    <col min="3" max="3" width="24.28515625" style="1" customWidth="1"/>
    <col min="4" max="4" width="11.5703125" style="1" customWidth="1"/>
    <col min="5" max="5" width="12.42578125" style="1" customWidth="1"/>
    <col min="6" max="6" width="12.42578125" style="1" bestFit="1" customWidth="1"/>
    <col min="7" max="7" width="17.140625" style="1" customWidth="1"/>
    <col min="8" max="8" width="13.140625" style="2" bestFit="1" customWidth="1"/>
    <col min="9" max="9" width="20.28515625" style="1" customWidth="1"/>
    <col min="10" max="10" width="28.140625" style="1" customWidth="1"/>
    <col min="11" max="11" width="23.85546875" style="1" customWidth="1"/>
    <col min="12" max="13" width="35" style="1" customWidth="1"/>
    <col min="14" max="16384" width="11.42578125" style="1"/>
  </cols>
  <sheetData>
    <row r="1" spans="2:13" ht="16.5" thickBot="1"/>
    <row r="2" spans="2:13" s="14" customFormat="1" ht="53.1" customHeight="1">
      <c r="B2" s="73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5"/>
    </row>
    <row r="3" spans="2:13" s="14" customFormat="1">
      <c r="B3" s="73"/>
      <c r="C3" s="74"/>
      <c r="D3" s="74"/>
      <c r="E3" s="74"/>
      <c r="F3" s="74"/>
      <c r="G3" s="74"/>
      <c r="H3" s="74"/>
      <c r="I3" s="74"/>
      <c r="J3" s="74"/>
      <c r="K3" s="74"/>
      <c r="L3" s="74"/>
      <c r="M3" s="75"/>
    </row>
    <row r="4" spans="2:13" s="13" customFormat="1" ht="39" customHeight="1">
      <c r="B4" s="69" t="s">
        <v>1</v>
      </c>
      <c r="C4" s="70"/>
      <c r="D4" s="70"/>
      <c r="E4" s="70"/>
      <c r="F4" s="70"/>
      <c r="G4" s="70"/>
      <c r="H4" s="70"/>
      <c r="I4" s="71"/>
      <c r="J4" s="72" t="s">
        <v>2</v>
      </c>
      <c r="K4" s="73" t="s">
        <v>3</v>
      </c>
      <c r="L4" s="74"/>
      <c r="M4" s="75"/>
    </row>
    <row r="5" spans="2:13" s="14" customFormat="1" ht="39.75" customHeight="1">
      <c r="B5" s="15" t="s">
        <v>4</v>
      </c>
      <c r="C5" s="16" t="s">
        <v>5</v>
      </c>
      <c r="D5" s="17" t="s">
        <v>6</v>
      </c>
      <c r="E5" s="82" t="s">
        <v>7</v>
      </c>
      <c r="F5" s="82"/>
      <c r="G5" s="17" t="s">
        <v>8</v>
      </c>
      <c r="H5" s="17" t="s">
        <v>9</v>
      </c>
      <c r="I5" s="76" t="s">
        <v>10</v>
      </c>
      <c r="J5" s="77"/>
      <c r="K5" s="78" t="s">
        <v>11</v>
      </c>
      <c r="L5" s="78" t="s">
        <v>12</v>
      </c>
      <c r="M5" s="78" t="s">
        <v>13</v>
      </c>
    </row>
    <row r="6" spans="2:13" s="14" customFormat="1" ht="16.5">
      <c r="B6" s="83">
        <v>1</v>
      </c>
      <c r="C6" s="84" t="s">
        <v>14</v>
      </c>
      <c r="D6" s="85">
        <v>1</v>
      </c>
      <c r="E6" s="86">
        <v>176</v>
      </c>
      <c r="F6" s="86">
        <v>250</v>
      </c>
      <c r="G6" s="87">
        <v>21535</v>
      </c>
      <c r="H6" s="23">
        <f>G6*108/1000</f>
        <v>2325.7800000000002</v>
      </c>
      <c r="I6" s="88" t="s">
        <v>15</v>
      </c>
      <c r="J6" s="89" t="s">
        <v>16</v>
      </c>
      <c r="K6" s="25"/>
      <c r="L6" s="26"/>
      <c r="M6" s="27"/>
    </row>
    <row r="7" spans="2:13" s="14" customFormat="1">
      <c r="B7" s="90">
        <f>B6+1</f>
        <v>2</v>
      </c>
      <c r="C7" s="91"/>
      <c r="D7" s="92">
        <v>2</v>
      </c>
      <c r="E7" s="93">
        <v>176</v>
      </c>
      <c r="F7" s="93">
        <v>250</v>
      </c>
      <c r="G7" s="32">
        <v>22901</v>
      </c>
      <c r="H7" s="33">
        <f t="shared" ref="H7" si="0">G7*108/1000</f>
        <v>2473.308</v>
      </c>
      <c r="I7" s="94"/>
      <c r="J7" s="95"/>
      <c r="K7" s="35"/>
      <c r="L7" s="36"/>
      <c r="M7" s="37"/>
    </row>
    <row r="8" spans="2:13" s="14" customFormat="1" ht="16.5">
      <c r="B8" s="90">
        <f t="shared" ref="B8:B16" si="1">B7+1</f>
        <v>3</v>
      </c>
      <c r="C8" s="96" t="s">
        <v>17</v>
      </c>
      <c r="D8" s="92">
        <v>1</v>
      </c>
      <c r="E8" s="93">
        <v>210</v>
      </c>
      <c r="F8" s="93">
        <v>297</v>
      </c>
      <c r="G8" s="32">
        <v>21535</v>
      </c>
      <c r="H8" s="33">
        <f>G8*335/1000</f>
        <v>7214.2250000000004</v>
      </c>
      <c r="I8" s="94"/>
      <c r="J8" s="95" t="s">
        <v>16</v>
      </c>
      <c r="K8" s="35"/>
      <c r="L8" s="36"/>
      <c r="M8" s="37"/>
    </row>
    <row r="9" spans="2:13" s="14" customFormat="1">
      <c r="B9" s="90">
        <f t="shared" si="1"/>
        <v>4</v>
      </c>
      <c r="C9" s="97"/>
      <c r="D9" s="92">
        <v>2</v>
      </c>
      <c r="E9" s="93">
        <v>210</v>
      </c>
      <c r="F9" s="93">
        <v>297</v>
      </c>
      <c r="G9" s="32">
        <v>22901</v>
      </c>
      <c r="H9" s="45">
        <f>G9*335/1000</f>
        <v>7671.835</v>
      </c>
      <c r="I9" s="94"/>
      <c r="J9" s="95"/>
      <c r="K9" s="35"/>
      <c r="L9" s="36"/>
      <c r="M9" s="37"/>
    </row>
    <row r="10" spans="2:13" s="14" customFormat="1" ht="16.5">
      <c r="B10" s="90">
        <f t="shared" si="1"/>
        <v>5</v>
      </c>
      <c r="C10" s="98" t="s">
        <v>18</v>
      </c>
      <c r="D10" s="99" t="s">
        <v>19</v>
      </c>
      <c r="E10" s="93">
        <v>210</v>
      </c>
      <c r="F10" s="93">
        <v>297</v>
      </c>
      <c r="G10" s="32">
        <v>22775</v>
      </c>
      <c r="H10" s="45">
        <f t="shared" ref="H10:H17" si="2">G10*335/1000</f>
        <v>7629.625</v>
      </c>
      <c r="I10" s="94"/>
      <c r="J10" s="100"/>
      <c r="K10" s="47"/>
      <c r="L10" s="48"/>
      <c r="M10" s="49"/>
    </row>
    <row r="11" spans="2:13" s="14" customFormat="1" ht="16.5">
      <c r="B11" s="90">
        <f t="shared" si="1"/>
        <v>6</v>
      </c>
      <c r="C11" s="98" t="s">
        <v>20</v>
      </c>
      <c r="D11" s="99" t="s">
        <v>19</v>
      </c>
      <c r="E11" s="93">
        <v>176</v>
      </c>
      <c r="F11" s="93">
        <v>250</v>
      </c>
      <c r="G11" s="32">
        <v>41676</v>
      </c>
      <c r="H11" s="45">
        <f>G11*235/1000</f>
        <v>9793.86</v>
      </c>
      <c r="I11" s="94"/>
      <c r="J11" s="100"/>
      <c r="K11" s="47"/>
      <c r="L11" s="48"/>
      <c r="M11" s="49"/>
    </row>
    <row r="12" spans="2:13" s="14" customFormat="1" ht="16.5">
      <c r="B12" s="90">
        <f t="shared" si="1"/>
        <v>7</v>
      </c>
      <c r="C12" s="98" t="s">
        <v>21</v>
      </c>
      <c r="D12" s="99" t="s">
        <v>19</v>
      </c>
      <c r="E12" s="93">
        <v>210</v>
      </c>
      <c r="F12" s="93">
        <v>297</v>
      </c>
      <c r="G12" s="32">
        <v>14732</v>
      </c>
      <c r="H12" s="45">
        <f t="shared" si="2"/>
        <v>4935.22</v>
      </c>
      <c r="I12" s="94"/>
      <c r="J12" s="100"/>
      <c r="K12" s="47"/>
      <c r="L12" s="48"/>
      <c r="M12" s="49"/>
    </row>
    <row r="13" spans="2:13" s="14" customFormat="1" ht="32.25">
      <c r="B13" s="90">
        <f t="shared" si="1"/>
        <v>8</v>
      </c>
      <c r="C13" s="98" t="s">
        <v>22</v>
      </c>
      <c r="D13" s="99">
        <v>1</v>
      </c>
      <c r="E13" s="93">
        <v>210</v>
      </c>
      <c r="F13" s="93">
        <v>297</v>
      </c>
      <c r="G13" s="32">
        <v>22053</v>
      </c>
      <c r="H13" s="45">
        <f>G13*218/1000</f>
        <v>4807.5540000000001</v>
      </c>
      <c r="I13" s="94"/>
      <c r="J13" s="100"/>
      <c r="K13" s="101"/>
      <c r="L13" s="102"/>
      <c r="M13" s="103"/>
    </row>
    <row r="14" spans="2:13" s="14" customFormat="1" ht="32.25">
      <c r="B14" s="90">
        <f t="shared" si="1"/>
        <v>9</v>
      </c>
      <c r="C14" s="98" t="s">
        <v>22</v>
      </c>
      <c r="D14" s="99">
        <v>2</v>
      </c>
      <c r="E14" s="93">
        <v>210</v>
      </c>
      <c r="F14" s="93">
        <v>297</v>
      </c>
      <c r="G14" s="32">
        <v>22343</v>
      </c>
      <c r="H14" s="45">
        <f>G14*218/1000</f>
        <v>4870.7740000000003</v>
      </c>
      <c r="I14" s="94"/>
      <c r="J14" s="100"/>
      <c r="K14" s="101"/>
      <c r="L14" s="102"/>
      <c r="M14" s="103"/>
    </row>
    <row r="15" spans="2:13" s="14" customFormat="1" ht="32.25">
      <c r="B15" s="90">
        <f t="shared" si="1"/>
        <v>10</v>
      </c>
      <c r="C15" s="98" t="s">
        <v>22</v>
      </c>
      <c r="D15" s="99">
        <v>3</v>
      </c>
      <c r="E15" s="93">
        <v>210</v>
      </c>
      <c r="F15" s="93">
        <v>297</v>
      </c>
      <c r="G15" s="32">
        <v>680</v>
      </c>
      <c r="H15" s="45">
        <f>G15*218/1000</f>
        <v>148.24</v>
      </c>
      <c r="I15" s="94"/>
      <c r="J15" s="100"/>
      <c r="K15" s="101"/>
      <c r="L15" s="102"/>
      <c r="M15" s="103"/>
    </row>
    <row r="16" spans="2:13" s="14" customFormat="1" ht="32.25">
      <c r="B16" s="104">
        <f t="shared" si="1"/>
        <v>11</v>
      </c>
      <c r="C16" s="105" t="s">
        <v>22</v>
      </c>
      <c r="D16" s="106">
        <v>4</v>
      </c>
      <c r="E16" s="107">
        <v>210</v>
      </c>
      <c r="F16" s="107">
        <v>297</v>
      </c>
      <c r="G16" s="57">
        <v>630</v>
      </c>
      <c r="H16" s="58">
        <f>G16*218/1000</f>
        <v>137.34</v>
      </c>
      <c r="I16" s="94"/>
      <c r="J16" s="100"/>
      <c r="K16" s="101"/>
      <c r="L16" s="102"/>
      <c r="M16" s="103"/>
    </row>
    <row r="17" spans="1:13" s="14" customFormat="1" ht="42.95" customHeight="1">
      <c r="B17" s="108"/>
      <c r="C17" s="109" t="s">
        <v>23</v>
      </c>
      <c r="D17" s="110"/>
      <c r="E17" s="110"/>
      <c r="F17" s="110"/>
      <c r="G17" s="111"/>
      <c r="H17" s="112">
        <f>SUM(H6:H16)</f>
        <v>52007.760999999999</v>
      </c>
      <c r="I17" s="113"/>
      <c r="J17" s="114"/>
      <c r="K17" s="101"/>
      <c r="L17" s="102"/>
      <c r="M17" s="103"/>
    </row>
    <row r="18" spans="1:13" s="66" customFormat="1" ht="44.1" customHeight="1">
      <c r="A18" s="14"/>
      <c r="F18" s="115"/>
      <c r="G18" s="115"/>
      <c r="H18" s="116"/>
      <c r="K18" s="117">
        <f>SUM(K6:K12)</f>
        <v>0</v>
      </c>
      <c r="L18" s="118">
        <f>SUM(L6:L12)</f>
        <v>0</v>
      </c>
      <c r="M18" s="118">
        <f>SUM(M6:M12)</f>
        <v>0</v>
      </c>
    </row>
    <row r="19" spans="1:13" s="14" customFormat="1" ht="18.75">
      <c r="B19" s="119"/>
      <c r="G19" s="120"/>
      <c r="H19" s="121"/>
      <c r="I19" s="122"/>
      <c r="J19" s="123"/>
      <c r="K19" s="123"/>
    </row>
    <row r="20" spans="1:13" s="14" customFormat="1">
      <c r="G20" s="120"/>
      <c r="H20" s="121"/>
      <c r="I20" s="122"/>
      <c r="J20" s="123"/>
      <c r="K20" s="123"/>
    </row>
    <row r="21" spans="1:13" s="14" customFormat="1">
      <c r="G21" s="120"/>
      <c r="H21" s="121"/>
    </row>
    <row r="22" spans="1:13" s="14" customFormat="1">
      <c r="G22" s="120"/>
      <c r="H22" s="121"/>
    </row>
    <row r="23" spans="1:13" s="14" customFormat="1">
      <c r="G23" s="120"/>
      <c r="H23" s="121"/>
    </row>
    <row r="24" spans="1:13" s="14" customFormat="1">
      <c r="G24" s="120"/>
      <c r="H24" s="121"/>
    </row>
    <row r="25" spans="1:13" s="14" customFormat="1">
      <c r="H25" s="121"/>
    </row>
    <row r="26" spans="1:13" s="14" customFormat="1">
      <c r="H26" s="121"/>
    </row>
    <row r="27" spans="1:13" s="14" customFormat="1">
      <c r="H27" s="121"/>
    </row>
    <row r="28" spans="1:13" s="14" customFormat="1">
      <c r="H28" s="121"/>
    </row>
    <row r="29" spans="1:13" s="14" customFormat="1">
      <c r="H29" s="121"/>
    </row>
    <row r="30" spans="1:13" s="14" customFormat="1">
      <c r="H30" s="121"/>
    </row>
    <row r="31" spans="1:13" s="14" customFormat="1">
      <c r="H31" s="121"/>
    </row>
  </sheetData>
  <mergeCells count="11">
    <mergeCell ref="B2:M2"/>
    <mergeCell ref="C8:C9"/>
    <mergeCell ref="K4:M4"/>
    <mergeCell ref="B4:I4"/>
    <mergeCell ref="B3:M3"/>
    <mergeCell ref="I19:I20"/>
    <mergeCell ref="E5:F5"/>
    <mergeCell ref="J4:J5"/>
    <mergeCell ref="I6:I17"/>
    <mergeCell ref="C6:C7"/>
    <mergeCell ref="C17:G17"/>
  </mergeCells>
  <phoneticPr fontId="3" type="noConversion"/>
  <printOptions horizontalCentered="1"/>
  <pageMargins left="0" right="0" top="0.19685039370078741" bottom="0.19685039370078741" header="0.19" footer="0"/>
  <pageSetup paperSize="9" scale="57" orientation="landscape" r:id="rId1"/>
  <headerFooter alignWithMargins="0">
    <oddHeader>&amp;L&amp;Z&amp;F</oddHeader>
    <oddFooter>&amp;C_x000D_&amp;1#&amp;"Calibri"&amp;10&amp;K000000 Mott MacDonald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FE054-20C2-45FE-9E38-5F0123CD7CEC}">
  <sheetPr>
    <tabColor rgb="FF0070C0"/>
  </sheetPr>
  <dimension ref="A1:O19"/>
  <sheetViews>
    <sheetView topLeftCell="A3" zoomScale="84" zoomScaleNormal="84" workbookViewId="0">
      <selection activeCell="I8" sqref="I8"/>
    </sheetView>
  </sheetViews>
  <sheetFormatPr defaultColWidth="11.42578125" defaultRowHeight="15.75"/>
  <cols>
    <col min="1" max="1" width="4.42578125" style="1" customWidth="1"/>
    <col min="2" max="2" width="9.42578125" style="1" customWidth="1"/>
    <col min="3" max="3" width="16.5703125" style="1" customWidth="1"/>
    <col min="4" max="4" width="19.42578125" style="1" customWidth="1"/>
    <col min="5" max="5" width="16.5703125" style="1" customWidth="1"/>
    <col min="6" max="6" width="17.140625" style="1" customWidth="1"/>
    <col min="7" max="7" width="13.140625" style="2" bestFit="1" customWidth="1"/>
    <col min="8" max="8" width="20.28515625" style="1" customWidth="1"/>
    <col min="9" max="9" width="28.140625" style="1" customWidth="1"/>
    <col min="10" max="10" width="23.85546875" style="1" customWidth="1"/>
    <col min="11" max="12" width="35" style="1" customWidth="1"/>
    <col min="13" max="16384" width="11.42578125" style="1"/>
  </cols>
  <sheetData>
    <row r="1" spans="1:15" ht="16.5" thickBot="1"/>
    <row r="2" spans="1:15" ht="53.1" customHeight="1" thickBot="1">
      <c r="B2" s="7" t="s">
        <v>0</v>
      </c>
      <c r="C2" s="8"/>
      <c r="D2" s="8"/>
      <c r="E2" s="8"/>
      <c r="F2" s="8"/>
      <c r="G2" s="8"/>
      <c r="H2" s="8"/>
      <c r="I2" s="8"/>
      <c r="J2" s="8"/>
      <c r="K2" s="8"/>
      <c r="L2" s="9"/>
    </row>
    <row r="3" spans="1:15" ht="16.5" thickBot="1">
      <c r="B3" s="10"/>
      <c r="C3" s="11"/>
      <c r="D3" s="11"/>
      <c r="E3" s="11"/>
      <c r="F3" s="11"/>
      <c r="G3" s="11"/>
      <c r="H3" s="11"/>
      <c r="I3" s="11"/>
      <c r="J3" s="11"/>
      <c r="K3" s="11"/>
      <c r="L3" s="12"/>
    </row>
    <row r="4" spans="1:15" s="14" customFormat="1" ht="39" customHeight="1">
      <c r="B4" s="69" t="s">
        <v>1</v>
      </c>
      <c r="C4" s="70"/>
      <c r="D4" s="70"/>
      <c r="E4" s="70"/>
      <c r="F4" s="70"/>
      <c r="G4" s="70"/>
      <c r="H4" s="71"/>
      <c r="I4" s="72" t="s">
        <v>2</v>
      </c>
      <c r="J4" s="73" t="s">
        <v>3</v>
      </c>
      <c r="K4" s="74"/>
      <c r="L4" s="75"/>
    </row>
    <row r="5" spans="1:15" s="14" customFormat="1" ht="71.099999999999994" customHeight="1">
      <c r="B5" s="15" t="s">
        <v>24</v>
      </c>
      <c r="C5" s="16" t="s">
        <v>25</v>
      </c>
      <c r="D5" s="17" t="s">
        <v>26</v>
      </c>
      <c r="E5" s="16" t="s">
        <v>27</v>
      </c>
      <c r="F5" s="17" t="s">
        <v>8</v>
      </c>
      <c r="G5" s="17" t="s">
        <v>28</v>
      </c>
      <c r="H5" s="76" t="s">
        <v>10</v>
      </c>
      <c r="I5" s="77"/>
      <c r="J5" s="78" t="s">
        <v>29</v>
      </c>
      <c r="K5" s="78" t="s">
        <v>12</v>
      </c>
      <c r="L5" s="78" t="s">
        <v>13</v>
      </c>
    </row>
    <row r="6" spans="1:15" s="14" customFormat="1" ht="40.35" customHeight="1">
      <c r="B6" s="18">
        <v>1</v>
      </c>
      <c r="C6" s="19" t="s">
        <v>30</v>
      </c>
      <c r="D6" s="20" t="s">
        <v>31</v>
      </c>
      <c r="E6" s="21" t="s">
        <v>32</v>
      </c>
      <c r="F6" s="22">
        <v>42626</v>
      </c>
      <c r="G6" s="23">
        <f>F6*350/1000</f>
        <v>14919.1</v>
      </c>
      <c r="H6" s="79" t="s">
        <v>33</v>
      </c>
      <c r="I6" s="24" t="s">
        <v>16</v>
      </c>
      <c r="J6" s="25"/>
      <c r="K6" s="26"/>
      <c r="L6" s="27"/>
    </row>
    <row r="7" spans="1:15" s="14" customFormat="1" ht="40.35" customHeight="1">
      <c r="B7" s="28">
        <f>B6+1</f>
        <v>2</v>
      </c>
      <c r="C7" s="29" t="s">
        <v>34</v>
      </c>
      <c r="D7" s="30" t="s">
        <v>35</v>
      </c>
      <c r="E7" s="31" t="s">
        <v>32</v>
      </c>
      <c r="F7" s="32">
        <v>42626</v>
      </c>
      <c r="G7" s="33">
        <f>F7*30/1000</f>
        <v>1278.78</v>
      </c>
      <c r="H7" s="80"/>
      <c r="I7" s="34"/>
      <c r="J7" s="35"/>
      <c r="K7" s="36"/>
      <c r="L7" s="37"/>
    </row>
    <row r="8" spans="1:15" s="14" customFormat="1" ht="42.95" customHeight="1">
      <c r="B8" s="28">
        <f t="shared" ref="B8:B12" si="0">B7+1</f>
        <v>3</v>
      </c>
      <c r="C8" s="38" t="s">
        <v>36</v>
      </c>
      <c r="D8" s="39" t="s">
        <v>37</v>
      </c>
      <c r="E8" s="40" t="s">
        <v>38</v>
      </c>
      <c r="F8" s="32">
        <v>4762</v>
      </c>
      <c r="G8" s="33">
        <f>F8*1900/1000</f>
        <v>9047.7999999999993</v>
      </c>
      <c r="H8" s="80"/>
      <c r="I8" s="34"/>
      <c r="J8" s="35"/>
      <c r="K8" s="36"/>
      <c r="L8" s="37"/>
    </row>
    <row r="9" spans="1:15" s="14" customFormat="1" ht="42.95" customHeight="1">
      <c r="B9" s="28">
        <f t="shared" si="0"/>
        <v>4</v>
      </c>
      <c r="C9" s="41" t="s">
        <v>39</v>
      </c>
      <c r="D9" s="42" t="s">
        <v>40</v>
      </c>
      <c r="E9" s="43" t="s">
        <v>41</v>
      </c>
      <c r="F9" s="44">
        <v>4770</v>
      </c>
      <c r="G9" s="45">
        <f>F9*20/1000</f>
        <v>95.4</v>
      </c>
      <c r="H9" s="80"/>
      <c r="I9" s="34"/>
      <c r="J9" s="35"/>
      <c r="K9" s="36"/>
      <c r="L9" s="37"/>
    </row>
    <row r="10" spans="1:15" s="14" customFormat="1" ht="42.95" customHeight="1">
      <c r="B10" s="28">
        <f t="shared" si="0"/>
        <v>5</v>
      </c>
      <c r="C10" s="29" t="s">
        <v>42</v>
      </c>
      <c r="D10" s="31" t="s">
        <v>43</v>
      </c>
      <c r="E10" s="31" t="s">
        <v>44</v>
      </c>
      <c r="F10" s="32">
        <v>4851</v>
      </c>
      <c r="G10" s="45">
        <f>F10*79/1000</f>
        <v>383.22899999999998</v>
      </c>
      <c r="H10" s="80"/>
      <c r="I10" s="46"/>
      <c r="J10" s="47"/>
      <c r="K10" s="48"/>
      <c r="L10" s="49"/>
    </row>
    <row r="11" spans="1:15" s="14" customFormat="1" ht="42.95" customHeight="1">
      <c r="B11" s="28">
        <f t="shared" si="0"/>
        <v>6</v>
      </c>
      <c r="C11" s="50" t="s">
        <v>45</v>
      </c>
      <c r="D11" s="50" t="s">
        <v>46</v>
      </c>
      <c r="E11" s="50" t="s">
        <v>32</v>
      </c>
      <c r="F11" s="44">
        <v>1572</v>
      </c>
      <c r="G11" s="45">
        <f>F11*57/1000</f>
        <v>89.603999999999999</v>
      </c>
      <c r="H11" s="80"/>
      <c r="I11" s="51"/>
      <c r="J11" s="52"/>
      <c r="K11" s="53"/>
      <c r="L11" s="54"/>
    </row>
    <row r="12" spans="1:15" s="14" customFormat="1" ht="42.95" customHeight="1">
      <c r="B12" s="55">
        <f t="shared" si="0"/>
        <v>7</v>
      </c>
      <c r="C12" s="56" t="s">
        <v>47</v>
      </c>
      <c r="D12" s="56" t="s">
        <v>48</v>
      </c>
      <c r="E12" s="56" t="s">
        <v>32</v>
      </c>
      <c r="F12" s="57">
        <v>22875</v>
      </c>
      <c r="G12" s="58">
        <f>F12*89/1000</f>
        <v>2035.875</v>
      </c>
      <c r="H12" s="81"/>
      <c r="I12" s="59"/>
      <c r="J12" s="60"/>
      <c r="K12" s="61"/>
      <c r="L12" s="62"/>
    </row>
    <row r="13" spans="1:15" s="66" customFormat="1" ht="44.1" customHeight="1">
      <c r="A13" s="14"/>
      <c r="B13" s="63" t="s">
        <v>49</v>
      </c>
      <c r="C13" s="64"/>
      <c r="D13" s="64"/>
      <c r="E13" s="64"/>
      <c r="F13" s="64"/>
      <c r="G13" s="65">
        <f>SUM(G6:G12)</f>
        <v>27849.788</v>
      </c>
      <c r="J13" s="67">
        <f>SUM(J6:J12)</f>
        <v>0</v>
      </c>
      <c r="K13" s="68">
        <f>SUM(K6:K12)</f>
        <v>0</v>
      </c>
      <c r="L13" s="68">
        <f>SUM(L6:L12)</f>
        <v>0</v>
      </c>
    </row>
    <row r="14" spans="1:15" ht="18">
      <c r="B14" s="5"/>
      <c r="F14" s="4"/>
      <c r="H14" s="6"/>
      <c r="I14" s="3"/>
      <c r="J14" s="3"/>
    </row>
    <row r="15" spans="1:15">
      <c r="F15" s="4"/>
      <c r="H15" s="6"/>
      <c r="I15" s="3"/>
      <c r="J15" s="3"/>
    </row>
    <row r="16" spans="1:15" s="2" customFormat="1">
      <c r="A16" s="1"/>
      <c r="B16" s="1"/>
      <c r="C16" s="1"/>
      <c r="D16" s="1"/>
      <c r="E16" s="1"/>
      <c r="F16" s="4"/>
      <c r="H16" s="1"/>
      <c r="I16" s="1"/>
      <c r="J16" s="1"/>
      <c r="K16" s="1"/>
      <c r="L16" s="1"/>
      <c r="M16" s="1"/>
      <c r="N16" s="1"/>
      <c r="O16" s="1"/>
    </row>
    <row r="17" spans="1:15" s="2" customFormat="1">
      <c r="A17" s="1"/>
      <c r="B17" s="1"/>
      <c r="C17" s="1"/>
      <c r="D17" s="1"/>
      <c r="E17" s="1"/>
      <c r="F17" s="4"/>
      <c r="H17" s="1"/>
      <c r="I17" s="1"/>
      <c r="J17" s="1"/>
      <c r="K17" s="1"/>
      <c r="L17" s="1"/>
      <c r="M17" s="1"/>
      <c r="N17" s="1"/>
      <c r="O17" s="1"/>
    </row>
    <row r="18" spans="1:15" s="2" customFormat="1">
      <c r="A18" s="1"/>
      <c r="B18" s="1"/>
      <c r="C18" s="1"/>
      <c r="D18" s="1"/>
      <c r="E18" s="1"/>
      <c r="F18" s="4"/>
      <c r="H18" s="1"/>
      <c r="I18" s="1"/>
      <c r="J18" s="1"/>
      <c r="K18" s="1"/>
      <c r="L18" s="1"/>
      <c r="M18" s="1"/>
      <c r="N18" s="1"/>
      <c r="O18" s="1"/>
    </row>
    <row r="19" spans="1:15" s="2" customFormat="1">
      <c r="A19" s="1"/>
      <c r="B19" s="1"/>
      <c r="C19" s="1"/>
      <c r="D19" s="1"/>
      <c r="E19" s="1"/>
      <c r="F19" s="4"/>
      <c r="H19" s="1"/>
      <c r="I19" s="1"/>
      <c r="J19" s="1"/>
      <c r="K19" s="1"/>
      <c r="L19" s="1"/>
      <c r="M19" s="1"/>
      <c r="N19" s="1"/>
      <c r="O19" s="1"/>
    </row>
  </sheetData>
  <mergeCells count="8">
    <mergeCell ref="H14:H15"/>
    <mergeCell ref="H6:H12"/>
    <mergeCell ref="B2:L2"/>
    <mergeCell ref="B3:L3"/>
    <mergeCell ref="B4:H4"/>
    <mergeCell ref="I4:I5"/>
    <mergeCell ref="J4:L4"/>
    <mergeCell ref="B13:F13"/>
  </mergeCells>
  <printOptions horizontalCentered="1"/>
  <pageMargins left="0" right="0" top="0.19685039370078741" bottom="0.19685039370078741" header="0.19" footer="0"/>
  <pageSetup paperSize="9" scale="57" orientation="landscape" r:id="rId1"/>
  <headerFooter alignWithMargins="0">
    <oddHeader>&amp;L&amp;Z&amp;F</oddHeader>
    <oddFooter>&amp;C_x000D_&amp;1#&amp;"Calibri"&amp;10&amp;K000000 Mott MacDonald 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3bee4c5c-8f43-4f7f-9637-07f983ecca3d" ContentTypeId="0x0101007BD61AFCC8A643B8924AB3F7EE18260102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7BD61AFCC8A643B8924AB3F7EE1826010200D27564A41D30234BA96D9354CC3F1F75" ma:contentTypeVersion="139" ma:contentTypeDescription="Base content type for project documents" ma:contentTypeScope="" ma:versionID="897adfc2110030a5878ae54172339aa0">
  <xsd:schema xmlns:xsd="http://www.w3.org/2001/XMLSchema" xmlns:xs="http://www.w3.org/2001/XMLSchema" xmlns:p="http://schemas.microsoft.com/office/2006/metadata/properties" xmlns:ns1="http://schemas.microsoft.com/sharepoint/v3" xmlns:ns2="980b2c76-4eb4-4926-991a-bb246786b55e" xmlns:ns3="8043c280-e672-43f5-886c-af9cae53c7c4" targetNamespace="http://schemas.microsoft.com/office/2006/metadata/properties" ma:root="true" ma:fieldsID="c8ac274fe9391bea33182a435508f7a9" ns1:_="" ns2:_="" ns3:_="">
    <xsd:import namespace="http://schemas.microsoft.com/sharepoint/v3"/>
    <xsd:import namespace="980b2c76-4eb4-4926-991a-bb246786b55e"/>
    <xsd:import namespace="8043c280-e672-43f5-886c-af9cae53c7c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TaxKeywordTaxHTFiel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LastDateSharedToProjectMemory" minOccurs="0"/>
                <xsd:element ref="ns2:LastVersionSharedToProjectMemory" minOccurs="0"/>
                <xsd:element ref="ns2:MMSourceID" minOccurs="0"/>
                <xsd:element ref="ns3:DocumentDescription" minOccurs="0"/>
                <xsd:element ref="ns3:DocumentStatusCode" minOccurs="0"/>
                <xsd:element ref="ns3:DocumentRevisionCode" minOccurs="0"/>
                <xsd:element ref="ns3:MM_CheckApproveStatus" minOccurs="0"/>
                <xsd:element ref="ns3:MM_CheckApprove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5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6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17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8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19" nillable="true" ma:displayName="Number of Likes" ma:internalName="LikesCount">
      <xsd:simpleType>
        <xsd:restriction base="dms:Unknown"/>
      </xsd:simpleType>
    </xsd:element>
    <xsd:element name="LikedBy" ma:index="20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b2c76-4eb4-4926-991a-bb246786b55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f0e3252e-bda2-47ec-b2d6-317810f77b46}" ma:internalName="TaxCatchAll" ma:showField="CatchAllData" ma:web="26c94d76-b58e-413f-b7e9-316ab1057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f0e3252e-bda2-47ec-b2d6-317810f77b46}" ma:internalName="TaxCatchAllLabel" ma:readOnly="true" ma:showField="CatchAllDataLabel" ma:web="26c94d76-b58e-413f-b7e9-316ab1057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3" nillable="true" ma:taxonomy="true" ma:internalName="TaxKeywordTaxHTField" ma:taxonomyFieldName="TaxKeyword" ma:displayName="Enterprise Keywords" ma:fieldId="{23f27201-bee3-471e-b2e7-b64fd8b7ca38}" ma:taxonomyMulti="true" ma:sspId="3bee4c5c-8f43-4f7f-9637-07f983ecca3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LastDateSharedToProjectMemory" ma:index="21" nillable="true" ma:displayName="Last Shared To Project Memory" ma:format="DateTime" ma:internalName="LastDateSharedToProjectMemory" ma:readOnly="false">
      <xsd:simpleType>
        <xsd:restriction base="dms:DateTime"/>
      </xsd:simpleType>
    </xsd:element>
    <xsd:element name="LastVersionSharedToProjectMemory" ma:index="22" nillable="true" ma:displayName="Last Version Shared To Project Memory" ma:internalName="LastVersionSharedToProjectMemory" ma:readOnly="false">
      <xsd:simpleType>
        <xsd:restriction base="dms:Text">
          <xsd:maxLength value="255"/>
        </xsd:restriction>
      </xsd:simpleType>
    </xsd:element>
    <xsd:element name="MMSourceID" ma:index="23" nillable="true" ma:displayName="MM Source ID" ma:description="Used for source searches" ma:internalName="MMSourceI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3c280-e672-43f5-886c-af9cae53c7c4" elementFormDefault="qualified">
    <xsd:import namespace="http://schemas.microsoft.com/office/2006/documentManagement/types"/>
    <xsd:import namespace="http://schemas.microsoft.com/office/infopath/2007/PartnerControls"/>
    <xsd:element name="DocumentDescription" ma:index="24" nillable="true" ma:displayName="Document Description" ma:internalName="DocumentDescription">
      <xsd:simpleType>
        <xsd:restriction base="dms:Note">
          <xsd:maxLength value="255"/>
        </xsd:restriction>
      </xsd:simpleType>
    </xsd:element>
    <xsd:element name="DocumentStatusCode" ma:index="25" nillable="true" ma:displayName="Status Code" ma:default="S0 - Work in Progress" ma:internalName="DocumentStatusCode">
      <xsd:simpleType>
        <xsd:restriction base="dms:Text">
          <xsd:maxLength value="255"/>
        </xsd:restriction>
      </xsd:simpleType>
    </xsd:element>
    <xsd:element name="DocumentRevisionCode" ma:index="26" nillable="true" ma:displayName="Revision" ma:default="P01.01" ma:internalName="DocumentRevisionCode">
      <xsd:simpleType>
        <xsd:restriction base="dms:Text">
          <xsd:maxLength value="255"/>
        </xsd:restriction>
      </xsd:simpleType>
    </xsd:element>
    <xsd:element name="MM_CheckApproveStatus" ma:index="27" nillable="true" ma:displayName="Check &amp; approve" ma:description="Document Action Check &amp; Approve status" ma:internalName="MM_CheckApproveStatus">
      <xsd:simpleType>
        <xsd:restriction base="dms:Text">
          <xsd:maxLength value="255"/>
        </xsd:restriction>
      </xsd:simpleType>
    </xsd:element>
    <xsd:element name="MM_CheckApproveVersion" ma:index="28" nillable="true" ma:displayName="Check &amp; approve version" ma:description="Document Action Check &amp; Approve version" ma:internalName="MM_CheckApproveVersio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0b2c76-4eb4-4926-991a-bb246786b55e" xsi:nil="true"/>
    <TaxKeywordTaxHTField xmlns="980b2c76-4eb4-4926-991a-bb246786b55e">
      <Terms xmlns="http://schemas.microsoft.com/office/infopath/2007/PartnerControls"/>
    </TaxKeywordTaxHTField>
    <DocumentRevisionCode xmlns="8043c280-e672-43f5-886c-af9cae53c7c4">P01.01</DocumentRevisionCode>
    <LikesCount xmlns="http://schemas.microsoft.com/sharepoint/v3" xsi:nil="true"/>
    <MMSourceID xmlns="980b2c76-4eb4-4926-991a-bb246786b55e" xsi:nil="true"/>
    <MM_CheckApproveVersion xmlns="8043c280-e672-43f5-886c-af9cae53c7c4" xsi:nil="true"/>
    <Ratings xmlns="http://schemas.microsoft.com/sharepoint/v3" xsi:nil="true"/>
    <LastDateSharedToProjectMemory xmlns="980b2c76-4eb4-4926-991a-bb246786b55e" xsi:nil="true"/>
    <LikedBy xmlns="http://schemas.microsoft.com/sharepoint/v3">
      <UserInfo>
        <DisplayName/>
        <AccountId xsi:nil="true"/>
        <AccountType/>
      </UserInfo>
    </LikedBy>
    <MM_CheckApproveStatus xmlns="8043c280-e672-43f5-886c-af9cae53c7c4" xsi:nil="true"/>
    <DocumentDescription xmlns="8043c280-e672-43f5-886c-af9cae53c7c4" xsi:nil="true"/>
    <LastVersionSharedToProjectMemory xmlns="980b2c76-4eb4-4926-991a-bb246786b55e" xsi:nil="true"/>
    <RatedBy xmlns="http://schemas.microsoft.com/sharepoint/v3">
      <UserInfo>
        <DisplayName/>
        <AccountId xsi:nil="true"/>
        <AccountType/>
      </UserInfo>
    </RatedBy>
    <DocumentStatusCode xmlns="8043c280-e672-43f5-886c-af9cae53c7c4">S0 - Work in Progress</DocumentStatusCode>
    <_dlc_DocId xmlns="980b2c76-4eb4-4926-991a-bb246786b55e">387575-1008020270-63570</_dlc_DocId>
    <_dlc_DocIdUrl xmlns="980b2c76-4eb4-4926-991a-bb246786b55e">
      <Url>https://mottmac.sharepoint.com/teams/pj-b3698/gs-mwcomandfi/_layouts/15/DocIdRedir.aspx?ID=387575-1008020270-63570</Url>
      <Description>387575-1008020270-63570</Description>
    </_dlc_DocIdUrl>
  </documentManagement>
</p:properties>
</file>

<file path=customXml/itemProps1.xml><?xml version="1.0" encoding="utf-8"?>
<ds:datastoreItem xmlns:ds="http://schemas.openxmlformats.org/officeDocument/2006/customXml" ds:itemID="{C7592989-A45C-4FC5-AB49-5BFF01B8ECB6}"/>
</file>

<file path=customXml/itemProps2.xml><?xml version="1.0" encoding="utf-8"?>
<ds:datastoreItem xmlns:ds="http://schemas.openxmlformats.org/officeDocument/2006/customXml" ds:itemID="{97576808-AF58-4DDB-9EA7-2C452377BFB7}"/>
</file>

<file path=customXml/itemProps3.xml><?xml version="1.0" encoding="utf-8"?>
<ds:datastoreItem xmlns:ds="http://schemas.openxmlformats.org/officeDocument/2006/customXml" ds:itemID="{C70996C4-636C-45B2-AA8E-675FDA874F09}"/>
</file>

<file path=customXml/itemProps4.xml><?xml version="1.0" encoding="utf-8"?>
<ds:datastoreItem xmlns:ds="http://schemas.openxmlformats.org/officeDocument/2006/customXml" ds:itemID="{F7334000-785D-4656-B3FA-D370B57328BA}"/>
</file>

<file path=customXml/itemProps5.xml><?xml version="1.0" encoding="utf-8"?>
<ds:datastoreItem xmlns:ds="http://schemas.openxmlformats.org/officeDocument/2006/customXml" ds:itemID="{EAB0A429-5DCE-4E76-AC12-D308416D35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blueTree Group’s Maureen Ochako</dc:creator>
  <cp:keywords/>
  <dc:description/>
  <cp:lastModifiedBy>Willy Kazembe</cp:lastModifiedBy>
  <cp:revision/>
  <dcterms:created xsi:type="dcterms:W3CDTF">2009-06-23T11:25:22Z</dcterms:created>
  <dcterms:modified xsi:type="dcterms:W3CDTF">2024-06-13T14:02:30Z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0x0101007BD61AFCC8A643B8924AB3F7EE1826010200D27564A41D30234BA96D9354CC3F1F75</vt:lpwstr>
  </property>
  <property fmtid="{D5CDD505-2E9C-101B-9397-08002B2CF9AE}" pid="3" name="MediaServiceImageTags">
    <vt:lpwstr/>
  </property>
  <property fmtid="{D5CDD505-2E9C-101B-9397-08002B2CF9AE}" pid="4" name="MSIP_Label_f49efa9f-42fe-4312-9503-c89a219c0830_Enabled">
    <vt:lpwstr>true</vt:lpwstr>
  </property>
  <property fmtid="{D5CDD505-2E9C-101B-9397-08002B2CF9AE}" pid="5" name="MSIP_Label_f49efa9f-42fe-4312-9503-c89a219c0830_SetDate">
    <vt:lpwstr>2024-05-26T13:52:49Z</vt:lpwstr>
  </property>
  <property fmtid="{D5CDD505-2E9C-101B-9397-08002B2CF9AE}" pid="6" name="MSIP_Label_f49efa9f-42fe-4312-9503-c89a219c0830_Method">
    <vt:lpwstr>Standard</vt:lpwstr>
  </property>
  <property fmtid="{D5CDD505-2E9C-101B-9397-08002B2CF9AE}" pid="7" name="MSIP_Label_f49efa9f-42fe-4312-9503-c89a219c0830_Name">
    <vt:lpwstr>MM RESTRICTED</vt:lpwstr>
  </property>
  <property fmtid="{D5CDD505-2E9C-101B-9397-08002B2CF9AE}" pid="8" name="MSIP_Label_f49efa9f-42fe-4312-9503-c89a219c0830_SiteId">
    <vt:lpwstr>a2bed0c4-5957-4f73-b0c2-a811407590fb</vt:lpwstr>
  </property>
  <property fmtid="{D5CDD505-2E9C-101B-9397-08002B2CF9AE}" pid="9" name="MSIP_Label_f49efa9f-42fe-4312-9503-c89a219c0830_ActionId">
    <vt:lpwstr>d304ec13-a63d-4d67-a39a-6d75a23c44a0</vt:lpwstr>
  </property>
  <property fmtid="{D5CDD505-2E9C-101B-9397-08002B2CF9AE}" pid="10" name="MSIP_Label_f49efa9f-42fe-4312-9503-c89a219c0830_ContentBits">
    <vt:lpwstr>2</vt:lpwstr>
  </property>
  <property fmtid="{D5CDD505-2E9C-101B-9397-08002B2CF9AE}" pid="11" name="TaxKeyword">
    <vt:lpwstr/>
  </property>
  <property fmtid="{D5CDD505-2E9C-101B-9397-08002B2CF9AE}" pid="12" name="_dlc_DocIdItemGuid">
    <vt:lpwstr>41beb3bb-9695-4894-ac07-b62e662fd309</vt:lpwstr>
  </property>
  <property fmtid="{D5CDD505-2E9C-101B-9397-08002B2CF9AE}" pid="13" name="lcf76f155ced4ddcb4097134ff3c332f">
    <vt:lpwstr/>
  </property>
</Properties>
</file>